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Q:\Delivery\Projects\ST\ED61097 CVP\6 CVP website\Website 2017 build\3. Advice and support\1. Tools and calculators\2. CVP large fleet calculation tool\"/>
    </mc:Choice>
  </mc:AlternateContent>
  <bookViews>
    <workbookView xWindow="12720" yWindow="135" windowWidth="11280" windowHeight="9600" tabRatio="845" activeTab="3"/>
  </bookViews>
  <sheets>
    <sheet name="Version" sheetId="8" r:id="rId1"/>
    <sheet name="Methodology- old" sheetId="9" state="hidden" r:id="rId2"/>
    <sheet name="Vehicle Codes" sheetId="26" r:id="rId3"/>
    <sheet name="Fleet Input" sheetId="21" r:id="rId4"/>
    <sheet name="Fleet Calc" sheetId="3" state="hidden" r:id="rId5"/>
    <sheet name="NOx Emission Factors" sheetId="7" state="hidden" r:id="rId6"/>
    <sheet name="uCO2 Emission Factors" sheetId="16" state="hidden" r:id="rId7"/>
    <sheet name="NOx_Calc" sheetId="6" state="hidden" r:id="rId8"/>
    <sheet name="uCO2_Calc" sheetId="17" state="hidden" r:id="rId9"/>
    <sheet name="Tabular Results" sheetId="22" r:id="rId10"/>
    <sheet name="Vehicle Type NOx Chart" sheetId="12" r:id="rId11"/>
    <sheet name="Euro Standard NOx Chart" sheetId="11" r:id="rId12"/>
    <sheet name="Vehicle Type CO2 Chart" sheetId="24" r:id="rId13"/>
    <sheet name="Euro Standard CO2 Chart" sheetId="25" r:id="rId14"/>
  </sheets>
  <definedNames>
    <definedName name="_xlnm._FilterDatabase" localSheetId="4" hidden="1">'Fleet Calc'!$A$3:$Z$1510</definedName>
    <definedName name="_xlnm._FilterDatabase" localSheetId="3" hidden="1">'Fleet Input'!$A$6:$L$1565</definedName>
  </definedNames>
  <calcPr calcId="152511"/>
</workbook>
</file>

<file path=xl/calcChain.xml><?xml version="1.0" encoding="utf-8"?>
<calcChain xmlns="http://schemas.openxmlformats.org/spreadsheetml/2006/main">
  <c r="AY118" i="7" l="1"/>
  <c r="AZ118" i="7" s="1"/>
  <c r="BA118" i="7" s="1"/>
  <c r="BB118" i="7" s="1"/>
  <c r="BC118" i="7" s="1"/>
  <c r="BD118" i="7" s="1"/>
  <c r="BE118" i="7" s="1"/>
  <c r="BF118" i="7" s="1"/>
  <c r="BG118" i="7" s="1"/>
  <c r="BH118" i="7" s="1"/>
  <c r="BI118" i="7" s="1"/>
  <c r="BJ118" i="7" s="1"/>
  <c r="BK118" i="7" s="1"/>
  <c r="AV119" i="7"/>
  <c r="AW119" i="7" s="1"/>
  <c r="AX119" i="7" s="1"/>
  <c r="AY119" i="7" s="1"/>
  <c r="AZ119" i="7" s="1"/>
  <c r="BA119" i="7" s="1"/>
  <c r="BB119" i="7" s="1"/>
  <c r="BC119" i="7" s="1"/>
  <c r="BD119" i="7" s="1"/>
  <c r="BE119" i="7" s="1"/>
  <c r="BF119" i="7" s="1"/>
  <c r="BG119" i="7" s="1"/>
  <c r="BH119" i="7" s="1"/>
  <c r="BI119" i="7" s="1"/>
  <c r="BJ119" i="7" s="1"/>
  <c r="BK119" i="7" s="1"/>
  <c r="AW120" i="7"/>
  <c r="AX120" i="7" s="1"/>
  <c r="AY120" i="7" s="1"/>
  <c r="AZ120" i="7" s="1"/>
  <c r="BA120" i="7" s="1"/>
  <c r="BB120" i="7" s="1"/>
  <c r="BC120" i="7" s="1"/>
  <c r="BD120" i="7" s="1"/>
  <c r="BE120" i="7"/>
  <c r="BF120" i="7" s="1"/>
  <c r="BG120" i="7" s="1"/>
  <c r="BH120" i="7" s="1"/>
  <c r="BI120" i="7" s="1"/>
  <c r="BJ120" i="7" s="1"/>
  <c r="BK120" i="7" s="1"/>
  <c r="AW121" i="7"/>
  <c r="AX121" i="7" s="1"/>
  <c r="AY121" i="7" s="1"/>
  <c r="AZ121" i="7" s="1"/>
  <c r="BA121" i="7" s="1"/>
  <c r="BB121" i="7" s="1"/>
  <c r="BC121" i="7" s="1"/>
  <c r="BD121" i="7" s="1"/>
  <c r="BE121" i="7" s="1"/>
  <c r="BF121" i="7" s="1"/>
  <c r="BG121" i="7" s="1"/>
  <c r="BH121" i="7" s="1"/>
  <c r="BI121" i="7" s="1"/>
  <c r="BJ121" i="7" s="1"/>
  <c r="BK121" i="7" s="1"/>
  <c r="BI122" i="7"/>
  <c r="BJ122" i="7" s="1"/>
  <c r="BK122" i="7" s="1"/>
  <c r="AW125" i="7"/>
  <c r="AX125" i="7" s="1"/>
  <c r="AY125" i="7" s="1"/>
  <c r="AZ125" i="7" s="1"/>
  <c r="BA125" i="7" s="1"/>
  <c r="BB125" i="7" s="1"/>
  <c r="BC125" i="7" s="1"/>
  <c r="BD125" i="7" s="1"/>
  <c r="BE125" i="7" s="1"/>
  <c r="BF125" i="7" s="1"/>
  <c r="BG125" i="7" s="1"/>
  <c r="BH125" i="7" s="1"/>
  <c r="BI125" i="7"/>
  <c r="BJ125" i="7" s="1"/>
  <c r="BK125" i="7" s="1"/>
  <c r="BI126" i="7"/>
  <c r="BJ126" i="7" s="1"/>
  <c r="BK126" i="7" s="1"/>
  <c r="AW127" i="7"/>
  <c r="AX127" i="7" s="1"/>
  <c r="AY127" i="7"/>
  <c r="AZ127" i="7" s="1"/>
  <c r="BA127" i="7" s="1"/>
  <c r="BB127" i="7" s="1"/>
  <c r="BC127" i="7" s="1"/>
  <c r="BD127" i="7" s="1"/>
  <c r="BE127" i="7" s="1"/>
  <c r="BF127" i="7" s="1"/>
  <c r="BG127" i="7" s="1"/>
  <c r="BH127" i="7" s="1"/>
  <c r="BI127" i="7" s="1"/>
  <c r="BJ127" i="7" s="1"/>
  <c r="BK127" i="7" s="1"/>
  <c r="BC128" i="7"/>
  <c r="BD128" i="7" s="1"/>
  <c r="BE128" i="7" s="1"/>
  <c r="BF128" i="7" s="1"/>
  <c r="BG128" i="7" s="1"/>
  <c r="BH128" i="7" s="1"/>
  <c r="BI128" i="7"/>
  <c r="BJ128" i="7" s="1"/>
  <c r="BK128" i="7" s="1"/>
  <c r="AY129" i="7"/>
  <c r="AZ129" i="7" s="1"/>
  <c r="BA129" i="7" s="1"/>
  <c r="BB129" i="7" s="1"/>
  <c r="BC129" i="7" s="1"/>
  <c r="BD129" i="7" s="1"/>
  <c r="BE129" i="7" s="1"/>
  <c r="BF129" i="7" s="1"/>
  <c r="BG129" i="7" s="1"/>
  <c r="BH129" i="7" s="1"/>
  <c r="BI129" i="7" s="1"/>
  <c r="BJ129" i="7" s="1"/>
  <c r="BK129" i="7" s="1"/>
  <c r="AW131" i="7"/>
  <c r="AX131" i="7" s="1"/>
  <c r="AY131" i="7" s="1"/>
  <c r="AZ131" i="7" s="1"/>
  <c r="BA131" i="7" s="1"/>
  <c r="BB131" i="7" s="1"/>
  <c r="BC131" i="7" s="1"/>
  <c r="BD131" i="7" s="1"/>
  <c r="BE131" i="7" s="1"/>
  <c r="BF131" i="7" s="1"/>
  <c r="BG131" i="7" s="1"/>
  <c r="BH131" i="7" s="1"/>
  <c r="BI131" i="7" s="1"/>
  <c r="BJ131" i="7" s="1"/>
  <c r="BK131" i="7" s="1"/>
  <c r="BI132" i="7"/>
  <c r="BJ132" i="7" s="1"/>
  <c r="BK132" i="7" s="1"/>
  <c r="BE133" i="7"/>
  <c r="BF133" i="7" s="1"/>
  <c r="BG133" i="7" s="1"/>
  <c r="BH133" i="7" s="1"/>
  <c r="BI133" i="7" s="1"/>
  <c r="BJ133" i="7" s="1"/>
  <c r="BK133" i="7" s="1"/>
  <c r="AW135" i="7"/>
  <c r="AX135" i="7" s="1"/>
  <c r="AY135" i="7"/>
  <c r="AZ135" i="7" s="1"/>
  <c r="BA135" i="7" s="1"/>
  <c r="BB135" i="7" s="1"/>
  <c r="BC135" i="7" s="1"/>
  <c r="BD135" i="7" s="1"/>
  <c r="BE135" i="7" s="1"/>
  <c r="BF135" i="7" s="1"/>
  <c r="BG135" i="7" s="1"/>
  <c r="BH135" i="7" s="1"/>
  <c r="BI135" i="7" s="1"/>
  <c r="BJ135" i="7" s="1"/>
  <c r="BK135" i="7" s="1"/>
  <c r="AY137" i="7"/>
  <c r="AZ137" i="7" s="1"/>
  <c r="BA137" i="7" s="1"/>
  <c r="BB137" i="7" s="1"/>
  <c r="BC137" i="7" s="1"/>
  <c r="BD137" i="7" s="1"/>
  <c r="BE137" i="7"/>
  <c r="BF137" i="7" s="1"/>
  <c r="BG137" i="7" s="1"/>
  <c r="BH137" i="7" s="1"/>
  <c r="BI137" i="7" s="1"/>
  <c r="BJ137" i="7" s="1"/>
  <c r="BK137" i="7" s="1"/>
  <c r="AW139" i="7"/>
  <c r="AX139" i="7" s="1"/>
  <c r="AY139" i="7"/>
  <c r="AZ139" i="7" s="1"/>
  <c r="BA139" i="7" s="1"/>
  <c r="BB139" i="7" s="1"/>
  <c r="BC139" i="7" s="1"/>
  <c r="BD139" i="7" s="1"/>
  <c r="BE139" i="7" s="1"/>
  <c r="BF139" i="7" s="1"/>
  <c r="BG139" i="7" s="1"/>
  <c r="BH139" i="7" s="1"/>
  <c r="BI139" i="7" s="1"/>
  <c r="BJ139" i="7" s="1"/>
  <c r="BK139" i="7" s="1"/>
  <c r="AV141" i="7"/>
  <c r="AW141" i="7" s="1"/>
  <c r="AX141" i="7" s="1"/>
  <c r="AY141" i="7" s="1"/>
  <c r="AZ141" i="7" s="1"/>
  <c r="BA141" i="7" s="1"/>
  <c r="BB141" i="7" s="1"/>
  <c r="BC141" i="7" s="1"/>
  <c r="BD141" i="7" s="1"/>
  <c r="BE141" i="7" s="1"/>
  <c r="BF141" i="7" s="1"/>
  <c r="BG141" i="7" s="1"/>
  <c r="BH141" i="7" s="1"/>
  <c r="BI141" i="7" s="1"/>
  <c r="BJ141" i="7" s="1"/>
  <c r="BK141" i="7" s="1"/>
  <c r="AV144" i="7"/>
  <c r="AW144" i="7" s="1"/>
  <c r="AX144" i="7" s="1"/>
  <c r="AY144" i="7" s="1"/>
  <c r="AZ144" i="7" s="1"/>
  <c r="BA144" i="7" s="1"/>
  <c r="BB144" i="7" s="1"/>
  <c r="BC144" i="7" s="1"/>
  <c r="BD144" i="7" s="1"/>
  <c r="BE144" i="7" s="1"/>
  <c r="BF144" i="7" s="1"/>
  <c r="BG144" i="7" s="1"/>
  <c r="BH144" i="7" s="1"/>
  <c r="BI144" i="7" s="1"/>
  <c r="BJ144" i="7" s="1"/>
  <c r="BK144" i="7" s="1"/>
  <c r="AV147" i="7"/>
  <c r="AW147" i="7" s="1"/>
  <c r="AX147" i="7" s="1"/>
  <c r="AY147" i="7"/>
  <c r="AZ147" i="7" s="1"/>
  <c r="BA147" i="7" s="1"/>
  <c r="BB147" i="7" s="1"/>
  <c r="BC147" i="7" s="1"/>
  <c r="BD147" i="7" s="1"/>
  <c r="BE147" i="7" s="1"/>
  <c r="BF147" i="7" s="1"/>
  <c r="BG147" i="7" s="1"/>
  <c r="BH147" i="7" s="1"/>
  <c r="BI147" i="7" s="1"/>
  <c r="BJ147" i="7" s="1"/>
  <c r="BK147" i="7" s="1"/>
  <c r="AY149" i="7"/>
  <c r="AZ149" i="7" s="1"/>
  <c r="BA149" i="7" s="1"/>
  <c r="BB149" i="7" s="1"/>
  <c r="BC149" i="7" s="1"/>
  <c r="BD149" i="7" s="1"/>
  <c r="BE149" i="7" s="1"/>
  <c r="BF149" i="7" s="1"/>
  <c r="BG149" i="7" s="1"/>
  <c r="BH149" i="7" s="1"/>
  <c r="BI149" i="7" s="1"/>
  <c r="BJ149" i="7" s="1"/>
  <c r="BK149" i="7" s="1"/>
  <c r="AX152" i="7"/>
  <c r="AY152" i="7" s="1"/>
  <c r="AZ152" i="7" s="1"/>
  <c r="BA152" i="7" s="1"/>
  <c r="BB152" i="7" s="1"/>
  <c r="BC152" i="7" s="1"/>
  <c r="BD152" i="7" s="1"/>
  <c r="BE152" i="7" s="1"/>
  <c r="BF152" i="7" s="1"/>
  <c r="BG152" i="7" s="1"/>
  <c r="BH152" i="7" s="1"/>
  <c r="BI152" i="7" s="1"/>
  <c r="BJ152" i="7"/>
  <c r="BK152" i="7" s="1"/>
  <c r="AW153" i="7"/>
  <c r="AX153" i="7" s="1"/>
  <c r="AY153" i="7" s="1"/>
  <c r="AZ153" i="7" s="1"/>
  <c r="BA153" i="7" s="1"/>
  <c r="BB153" i="7" s="1"/>
  <c r="BC153" i="7" s="1"/>
  <c r="BD153" i="7" s="1"/>
  <c r="BE153" i="7" s="1"/>
  <c r="BF153" i="7" s="1"/>
  <c r="BG153" i="7" s="1"/>
  <c r="BH153" i="7" s="1"/>
  <c r="BI153" i="7" s="1"/>
  <c r="BJ153" i="7" s="1"/>
  <c r="BK153" i="7" s="1"/>
  <c r="AV155" i="7"/>
  <c r="AW155" i="7"/>
  <c r="AX155" i="7" s="1"/>
  <c r="AY155" i="7" s="1"/>
  <c r="AZ155" i="7" s="1"/>
  <c r="BA155" i="7" s="1"/>
  <c r="BB155" i="7" s="1"/>
  <c r="BC155" i="7" s="1"/>
  <c r="BD155" i="7" s="1"/>
  <c r="BE155" i="7" s="1"/>
  <c r="BF155" i="7" s="1"/>
  <c r="BG155" i="7" s="1"/>
  <c r="BH155" i="7" s="1"/>
  <c r="BI155" i="7" s="1"/>
  <c r="BJ155" i="7" s="1"/>
  <c r="BK155" i="7" s="1"/>
  <c r="AX156" i="7"/>
  <c r="AY156" i="7" s="1"/>
  <c r="AZ156" i="7" s="1"/>
  <c r="BA156" i="7" s="1"/>
  <c r="BB156" i="7" s="1"/>
  <c r="BC156" i="7" s="1"/>
  <c r="BD156" i="7" s="1"/>
  <c r="BE156" i="7" s="1"/>
  <c r="BF156" i="7" s="1"/>
  <c r="BG156" i="7" s="1"/>
  <c r="BH156" i="7" s="1"/>
  <c r="BI156" i="7" s="1"/>
  <c r="BJ156" i="7" s="1"/>
  <c r="BK156" i="7" s="1"/>
  <c r="AW157" i="7"/>
  <c r="AX157" i="7" s="1"/>
  <c r="AY157" i="7" s="1"/>
  <c r="AZ157" i="7" s="1"/>
  <c r="BA157" i="7" s="1"/>
  <c r="BB157" i="7" s="1"/>
  <c r="BC157" i="7" s="1"/>
  <c r="BD157" i="7" s="1"/>
  <c r="BE157" i="7" s="1"/>
  <c r="BF157" i="7" s="1"/>
  <c r="BG157" i="7" s="1"/>
  <c r="BH157" i="7" s="1"/>
  <c r="BI157" i="7" s="1"/>
  <c r="BJ157" i="7" s="1"/>
  <c r="BK157" i="7" s="1"/>
  <c r="AV159" i="7"/>
  <c r="AW159" i="7" s="1"/>
  <c r="AX159" i="7" s="1"/>
  <c r="AY159" i="7" s="1"/>
  <c r="AZ159" i="7" s="1"/>
  <c r="BA159" i="7" s="1"/>
  <c r="BB159" i="7" s="1"/>
  <c r="BC159" i="7" s="1"/>
  <c r="BD159" i="7" s="1"/>
  <c r="BE159" i="7" s="1"/>
  <c r="BF159" i="7" s="1"/>
  <c r="BG159" i="7" s="1"/>
  <c r="BH159" i="7" s="1"/>
  <c r="BI159" i="7" s="1"/>
  <c r="BJ159" i="7" s="1"/>
  <c r="BK159" i="7" s="1"/>
  <c r="AW160" i="7"/>
  <c r="AX160" i="7"/>
  <c r="AY160" i="7" s="1"/>
  <c r="AZ160" i="7" s="1"/>
  <c r="BA160" i="7" s="1"/>
  <c r="BB160" i="7" s="1"/>
  <c r="BC160" i="7" s="1"/>
  <c r="BD160" i="7" s="1"/>
  <c r="BE160" i="7" s="1"/>
  <c r="BF160" i="7" s="1"/>
  <c r="BG160" i="7" s="1"/>
  <c r="BH160" i="7" s="1"/>
  <c r="BI160" i="7" s="1"/>
  <c r="BJ160" i="7" s="1"/>
  <c r="BK160" i="7" s="1"/>
  <c r="AV161" i="7"/>
  <c r="AW161" i="7" s="1"/>
  <c r="AX161" i="7" s="1"/>
  <c r="AY161" i="7" s="1"/>
  <c r="AZ161" i="7" s="1"/>
  <c r="BA161" i="7" s="1"/>
  <c r="BB161" i="7" s="1"/>
  <c r="BC161" i="7" s="1"/>
  <c r="BD161" i="7" s="1"/>
  <c r="BE161" i="7" s="1"/>
  <c r="BF161" i="7" s="1"/>
  <c r="BG161" i="7" s="1"/>
  <c r="BH161" i="7" s="1"/>
  <c r="BI161" i="7" s="1"/>
  <c r="BJ161" i="7" s="1"/>
  <c r="BK161" i="7" s="1"/>
  <c r="AV163" i="7"/>
  <c r="AW163" i="7" s="1"/>
  <c r="AX163" i="7" s="1"/>
  <c r="AY163" i="7"/>
  <c r="AZ163" i="7" s="1"/>
  <c r="BA163" i="7" s="1"/>
  <c r="BB163" i="7" s="1"/>
  <c r="BC163" i="7" s="1"/>
  <c r="BD163" i="7" s="1"/>
  <c r="BE163" i="7" s="1"/>
  <c r="BF163" i="7" s="1"/>
  <c r="BG163" i="7" s="1"/>
  <c r="BH163" i="7" s="1"/>
  <c r="BI163" i="7" s="1"/>
  <c r="BJ163" i="7" s="1"/>
  <c r="BK163" i="7" s="1"/>
  <c r="AV165" i="7"/>
  <c r="AW165" i="7" s="1"/>
  <c r="AX165" i="7" s="1"/>
  <c r="AY165" i="7" s="1"/>
  <c r="AZ165" i="7" s="1"/>
  <c r="BA165" i="7" s="1"/>
  <c r="BB165" i="7" s="1"/>
  <c r="BC165" i="7" s="1"/>
  <c r="BD165" i="7" s="1"/>
  <c r="BE165" i="7" s="1"/>
  <c r="BF165" i="7" s="1"/>
  <c r="BG165" i="7" s="1"/>
  <c r="BH165" i="7" s="1"/>
  <c r="BI165" i="7" s="1"/>
  <c r="BJ165" i="7" s="1"/>
  <c r="BK165" i="7" s="1"/>
  <c r="AW167" i="7"/>
  <c r="AX167" i="7" s="1"/>
  <c r="AY167" i="7"/>
  <c r="AZ167" i="7" s="1"/>
  <c r="BA167" i="7" s="1"/>
  <c r="BB167" i="7" s="1"/>
  <c r="BC167" i="7" s="1"/>
  <c r="BD167" i="7" s="1"/>
  <c r="BE167" i="7" s="1"/>
  <c r="BF167" i="7" s="1"/>
  <c r="BG167" i="7" s="1"/>
  <c r="BH167" i="7" s="1"/>
  <c r="BI167" i="7" s="1"/>
  <c r="BJ167" i="7" s="1"/>
  <c r="BK167" i="7" s="1"/>
  <c r="AV168" i="7"/>
  <c r="AW168" i="7" s="1"/>
  <c r="AX168" i="7" s="1"/>
  <c r="AY168" i="7" s="1"/>
  <c r="AZ168" i="7" s="1"/>
  <c r="BA168" i="7" s="1"/>
  <c r="BB168" i="7" s="1"/>
  <c r="BC168" i="7" s="1"/>
  <c r="BD168" i="7" s="1"/>
  <c r="BE168" i="7" s="1"/>
  <c r="BF168" i="7" s="1"/>
  <c r="BG168" i="7" s="1"/>
  <c r="BH168" i="7" s="1"/>
  <c r="BI168" i="7" s="1"/>
  <c r="BJ168" i="7" s="1"/>
  <c r="BK168" i="7" s="1"/>
  <c r="AV171" i="7"/>
  <c r="AW171" i="7" s="1"/>
  <c r="AX171" i="7" s="1"/>
  <c r="AY171" i="7" s="1"/>
  <c r="AZ171" i="7" s="1"/>
  <c r="BA171" i="7" s="1"/>
  <c r="BB171" i="7" s="1"/>
  <c r="BC171" i="7" s="1"/>
  <c r="BD171" i="7" s="1"/>
  <c r="BE171" i="7" s="1"/>
  <c r="BF171" i="7" s="1"/>
  <c r="BG171" i="7" s="1"/>
  <c r="BH171" i="7" s="1"/>
  <c r="BI171" i="7" s="1"/>
  <c r="BJ171" i="7" s="1"/>
  <c r="BK171" i="7" s="1"/>
  <c r="AY172" i="7"/>
  <c r="AZ172" i="7" s="1"/>
  <c r="BA172" i="7" s="1"/>
  <c r="BB172" i="7" s="1"/>
  <c r="BC172" i="7" s="1"/>
  <c r="BD172" i="7" s="1"/>
  <c r="BE172" i="7" s="1"/>
  <c r="BF172" i="7" s="1"/>
  <c r="BG172" i="7" s="1"/>
  <c r="BH172" i="7" s="1"/>
  <c r="BI172" i="7" s="1"/>
  <c r="BJ172" i="7" s="1"/>
  <c r="BK172" i="7" s="1"/>
  <c r="AY173" i="7"/>
  <c r="AZ173" i="7" s="1"/>
  <c r="BA173" i="7" s="1"/>
  <c r="BB173" i="7" s="1"/>
  <c r="BC173" i="7" s="1"/>
  <c r="BD173" i="7" s="1"/>
  <c r="BE173" i="7" s="1"/>
  <c r="BF173" i="7" s="1"/>
  <c r="BG173" i="7" s="1"/>
  <c r="BH173" i="7" s="1"/>
  <c r="BI173" i="7" s="1"/>
  <c r="BJ173" i="7" s="1"/>
  <c r="BK173" i="7" s="1"/>
  <c r="AV175" i="7"/>
  <c r="AW175" i="7"/>
  <c r="AX175" i="7" s="1"/>
  <c r="AY175" i="7" s="1"/>
  <c r="AZ175" i="7" s="1"/>
  <c r="BA175" i="7" s="1"/>
  <c r="BB175" i="7" s="1"/>
  <c r="BC175" i="7" s="1"/>
  <c r="BD175" i="7" s="1"/>
  <c r="BE175" i="7" s="1"/>
  <c r="BF175" i="7" s="1"/>
  <c r="BG175" i="7" s="1"/>
  <c r="BH175" i="7" s="1"/>
  <c r="BI175" i="7" s="1"/>
  <c r="BJ175" i="7" s="1"/>
  <c r="BK175" i="7" s="1"/>
  <c r="AW177" i="7"/>
  <c r="AX177" i="7" s="1"/>
  <c r="AY177" i="7" s="1"/>
  <c r="AZ177" i="7" s="1"/>
  <c r="BA177" i="7" s="1"/>
  <c r="BB177" i="7" s="1"/>
  <c r="BC177" i="7" s="1"/>
  <c r="BD177" i="7" s="1"/>
  <c r="BE177" i="7" s="1"/>
  <c r="BF177" i="7" s="1"/>
  <c r="BG177" i="7" s="1"/>
  <c r="BH177" i="7" s="1"/>
  <c r="BI177" i="7" s="1"/>
  <c r="BJ177" i="7" s="1"/>
  <c r="BK177" i="7" s="1"/>
  <c r="AV179" i="7"/>
  <c r="AW179" i="7"/>
  <c r="AX179" i="7" s="1"/>
  <c r="AY179" i="7" s="1"/>
  <c r="AZ179" i="7" s="1"/>
  <c r="BA179" i="7" s="1"/>
  <c r="BB179" i="7" s="1"/>
  <c r="BC179" i="7" s="1"/>
  <c r="BD179" i="7" s="1"/>
  <c r="BE179" i="7" s="1"/>
  <c r="BF179" i="7" s="1"/>
  <c r="BG179" i="7" s="1"/>
  <c r="BH179" i="7" s="1"/>
  <c r="BI179" i="7" s="1"/>
  <c r="BJ179" i="7"/>
  <c r="BK179" i="7" s="1"/>
  <c r="AV181" i="7"/>
  <c r="AW181" i="7"/>
  <c r="AX181" i="7" s="1"/>
  <c r="AY181" i="7" s="1"/>
  <c r="AZ181" i="7" s="1"/>
  <c r="BA181" i="7" s="1"/>
  <c r="BB181" i="7" s="1"/>
  <c r="BC181" i="7" s="1"/>
  <c r="BD181" i="7" s="1"/>
  <c r="BE181" i="7" s="1"/>
  <c r="BF181" i="7" s="1"/>
  <c r="BG181" i="7" s="1"/>
  <c r="BH181" i="7" s="1"/>
  <c r="BI181" i="7" s="1"/>
  <c r="BJ181" i="7" s="1"/>
  <c r="BK181" i="7" s="1"/>
  <c r="AV183" i="7"/>
  <c r="AW183" i="7"/>
  <c r="AX183" i="7" s="1"/>
  <c r="AY183" i="7" s="1"/>
  <c r="AZ183" i="7" s="1"/>
  <c r="BA183" i="7" s="1"/>
  <c r="BB183" i="7" s="1"/>
  <c r="BC183" i="7" s="1"/>
  <c r="BD183" i="7" s="1"/>
  <c r="BE183" i="7" s="1"/>
  <c r="BF183" i="7" s="1"/>
  <c r="BG183" i="7" s="1"/>
  <c r="BH183" i="7" s="1"/>
  <c r="BI183" i="7" s="1"/>
  <c r="BJ183" i="7" s="1"/>
  <c r="BK183" i="7" s="1"/>
  <c r="AW184" i="7"/>
  <c r="AX184" i="7"/>
  <c r="AY184" i="7" s="1"/>
  <c r="AZ184" i="7" s="1"/>
  <c r="BA184" i="7" s="1"/>
  <c r="BB184" i="7" s="1"/>
  <c r="BC184" i="7" s="1"/>
  <c r="BD184" i="7" s="1"/>
  <c r="BE184" i="7" s="1"/>
  <c r="BF184" i="7" s="1"/>
  <c r="BG184" i="7" s="1"/>
  <c r="BH184" i="7" s="1"/>
  <c r="BI184" i="7" s="1"/>
  <c r="BJ184" i="7" s="1"/>
  <c r="BK184" i="7" s="1"/>
  <c r="AV185" i="7"/>
  <c r="AW185" i="7" s="1"/>
  <c r="AX185" i="7" s="1"/>
  <c r="AY185" i="7" s="1"/>
  <c r="AZ185" i="7" s="1"/>
  <c r="BA185" i="7" s="1"/>
  <c r="BB185" i="7" s="1"/>
  <c r="BC185" i="7" s="1"/>
  <c r="BD185" i="7" s="1"/>
  <c r="BE185" i="7" s="1"/>
  <c r="BF185" i="7" s="1"/>
  <c r="BG185" i="7" s="1"/>
  <c r="BH185" i="7" s="1"/>
  <c r="BI185" i="7" s="1"/>
  <c r="BJ185" i="7" s="1"/>
  <c r="BK185" i="7" s="1"/>
  <c r="BE186" i="7"/>
  <c r="BF186" i="7" s="1"/>
  <c r="BG186" i="7" s="1"/>
  <c r="BH186" i="7" s="1"/>
  <c r="BI186" i="7" s="1"/>
  <c r="BJ186" i="7" s="1"/>
  <c r="BK186" i="7" s="1"/>
  <c r="AW187" i="7"/>
  <c r="AX187" i="7" s="1"/>
  <c r="AY187" i="7" s="1"/>
  <c r="AZ187" i="7" s="1"/>
  <c r="BA187" i="7" s="1"/>
  <c r="BB187" i="7" s="1"/>
  <c r="BC187" i="7" s="1"/>
  <c r="BD187" i="7" s="1"/>
  <c r="BE187" i="7" s="1"/>
  <c r="BF187" i="7" s="1"/>
  <c r="BG187" i="7" s="1"/>
  <c r="BH187" i="7" s="1"/>
  <c r="BI187" i="7" s="1"/>
  <c r="BJ187" i="7" s="1"/>
  <c r="BK187" i="7" s="1"/>
  <c r="AX188" i="7"/>
  <c r="AY188" i="7" s="1"/>
  <c r="AZ188" i="7" s="1"/>
  <c r="BA188" i="7" s="1"/>
  <c r="BB188" i="7" s="1"/>
  <c r="BC188" i="7" s="1"/>
  <c r="BD188" i="7" s="1"/>
  <c r="BE188" i="7" s="1"/>
  <c r="BF188" i="7" s="1"/>
  <c r="BG188" i="7" s="1"/>
  <c r="BH188" i="7" s="1"/>
  <c r="BI188" i="7" s="1"/>
  <c r="BJ188" i="7" s="1"/>
  <c r="BK188" i="7" s="1"/>
  <c r="AX189" i="7"/>
  <c r="AY189" i="7" s="1"/>
  <c r="AZ189" i="7" s="1"/>
  <c r="BA189" i="7" s="1"/>
  <c r="BB189" i="7" s="1"/>
  <c r="BC189" i="7" s="1"/>
  <c r="BD189" i="7" s="1"/>
  <c r="BE189" i="7" s="1"/>
  <c r="BF189" i="7" s="1"/>
  <c r="BG189" i="7" s="1"/>
  <c r="BH189" i="7" s="1"/>
  <c r="BI189" i="7" s="1"/>
  <c r="BJ189" i="7" s="1"/>
  <c r="BK189" i="7" s="1"/>
  <c r="AV191" i="7"/>
  <c r="AW191" i="7"/>
  <c r="AX191" i="7" s="1"/>
  <c r="AY191" i="7" s="1"/>
  <c r="AZ191" i="7" s="1"/>
  <c r="BA191" i="7" s="1"/>
  <c r="BB191" i="7" s="1"/>
  <c r="BC191" i="7" s="1"/>
  <c r="BD191" i="7" s="1"/>
  <c r="BE191" i="7" s="1"/>
  <c r="BF191" i="7" s="1"/>
  <c r="BG191" i="7" s="1"/>
  <c r="BH191" i="7" s="1"/>
  <c r="BI191" i="7" s="1"/>
  <c r="BJ191" i="7" s="1"/>
  <c r="BK191" i="7" s="1"/>
  <c r="BC193" i="7"/>
  <c r="BD193" i="7" s="1"/>
  <c r="BE193" i="7" s="1"/>
  <c r="BF193" i="7" s="1"/>
  <c r="BG193" i="7" s="1"/>
  <c r="BH193" i="7" s="1"/>
  <c r="BI193" i="7" s="1"/>
  <c r="BJ193" i="7" s="1"/>
  <c r="BK193" i="7" s="1"/>
  <c r="AV194" i="7"/>
  <c r="AW194" i="7" s="1"/>
  <c r="AX194" i="7" s="1"/>
  <c r="AY194" i="7" s="1"/>
  <c r="AZ194" i="7" s="1"/>
  <c r="BA194" i="7" s="1"/>
  <c r="BB194" i="7" s="1"/>
  <c r="BC194" i="7" s="1"/>
  <c r="BD194" i="7" s="1"/>
  <c r="BE194" i="7" s="1"/>
  <c r="BF194" i="7" s="1"/>
  <c r="BG194" i="7" s="1"/>
  <c r="BH194" i="7" s="1"/>
  <c r="BI194" i="7" s="1"/>
  <c r="BJ194" i="7" s="1"/>
  <c r="BK194" i="7" s="1"/>
  <c r="AV196" i="7"/>
  <c r="AW196" i="7" s="1"/>
  <c r="AX196" i="7"/>
  <c r="AY196" i="7" s="1"/>
  <c r="AZ196" i="7" s="1"/>
  <c r="BA196" i="7" s="1"/>
  <c r="BB196" i="7" s="1"/>
  <c r="BC196" i="7" s="1"/>
  <c r="BD196" i="7" s="1"/>
  <c r="BE196" i="7" s="1"/>
  <c r="BF196" i="7" s="1"/>
  <c r="BG196" i="7" s="1"/>
  <c r="BH196" i="7" s="1"/>
  <c r="BI196" i="7" s="1"/>
  <c r="BJ196" i="7" s="1"/>
  <c r="BK196" i="7" s="1"/>
  <c r="AX197" i="7"/>
  <c r="AY197" i="7" s="1"/>
  <c r="AZ197" i="7" s="1"/>
  <c r="BA197" i="7" s="1"/>
  <c r="BB197" i="7" s="1"/>
  <c r="BC197" i="7" s="1"/>
  <c r="BD197" i="7" s="1"/>
  <c r="BE197" i="7" s="1"/>
  <c r="BF197" i="7" s="1"/>
  <c r="BG197" i="7" s="1"/>
  <c r="BH197" i="7" s="1"/>
  <c r="BI197" i="7" s="1"/>
  <c r="BJ197" i="7" s="1"/>
  <c r="BK197" i="7" s="1"/>
  <c r="AV199" i="7"/>
  <c r="AW199" i="7" s="1"/>
  <c r="AX199" i="7"/>
  <c r="AY199" i="7" s="1"/>
  <c r="AZ199" i="7" s="1"/>
  <c r="BA199" i="7" s="1"/>
  <c r="BB199" i="7" s="1"/>
  <c r="BC199" i="7" s="1"/>
  <c r="BD199" i="7" s="1"/>
  <c r="BE199" i="7" s="1"/>
  <c r="BF199" i="7" s="1"/>
  <c r="BG199" i="7" s="1"/>
  <c r="BH199" i="7" s="1"/>
  <c r="BI199" i="7" s="1"/>
  <c r="BJ199" i="7" s="1"/>
  <c r="BK199" i="7" s="1"/>
  <c r="BD200" i="7"/>
  <c r="BE200" i="7" s="1"/>
  <c r="BF200" i="7" s="1"/>
  <c r="BG200" i="7" s="1"/>
  <c r="BH200" i="7" s="1"/>
  <c r="BI200" i="7" s="1"/>
  <c r="BJ200" i="7" s="1"/>
  <c r="BK200" i="7" s="1"/>
  <c r="AX201" i="7"/>
  <c r="AY201" i="7" s="1"/>
  <c r="AZ201" i="7" s="1"/>
  <c r="BA201" i="7" s="1"/>
  <c r="BB201" i="7" s="1"/>
  <c r="BC201" i="7" s="1"/>
  <c r="BD201" i="7"/>
  <c r="BE201" i="7" s="1"/>
  <c r="BF201" i="7" s="1"/>
  <c r="BG201" i="7" s="1"/>
  <c r="BH201" i="7" s="1"/>
  <c r="BI201" i="7" s="1"/>
  <c r="BJ201" i="7" s="1"/>
  <c r="BK201" i="7" s="1"/>
  <c r="AV203" i="7"/>
  <c r="AW203" i="7" s="1"/>
  <c r="AX203" i="7" s="1"/>
  <c r="AY203" i="7" s="1"/>
  <c r="AZ203" i="7" s="1"/>
  <c r="BA203" i="7" s="1"/>
  <c r="BB203" i="7" s="1"/>
  <c r="BC203" i="7" s="1"/>
  <c r="BD203" i="7" s="1"/>
  <c r="BE203" i="7" s="1"/>
  <c r="BF203" i="7" s="1"/>
  <c r="BG203" i="7" s="1"/>
  <c r="BH203" i="7" s="1"/>
  <c r="BI203" i="7" s="1"/>
  <c r="BJ203" i="7" s="1"/>
  <c r="BK203" i="7" s="1"/>
  <c r="AX205" i="7"/>
  <c r="AY205" i="7" s="1"/>
  <c r="AZ205" i="7" s="1"/>
  <c r="BA205" i="7" s="1"/>
  <c r="BB205" i="7" s="1"/>
  <c r="BC205" i="7" s="1"/>
  <c r="BD205" i="7" s="1"/>
  <c r="BE205" i="7" s="1"/>
  <c r="BF205" i="7" s="1"/>
  <c r="BG205" i="7" s="1"/>
  <c r="BH205" i="7" s="1"/>
  <c r="BI205" i="7" s="1"/>
  <c r="BJ205" i="7" s="1"/>
  <c r="BK205" i="7" s="1"/>
  <c r="AV206" i="7"/>
  <c r="AW206" i="7" s="1"/>
  <c r="AX206" i="7" s="1"/>
  <c r="AY206" i="7" s="1"/>
  <c r="AZ206" i="7" s="1"/>
  <c r="BA206" i="7" s="1"/>
  <c r="BB206" i="7" s="1"/>
  <c r="BC206" i="7" s="1"/>
  <c r="BD206" i="7"/>
  <c r="BE206" i="7" s="1"/>
  <c r="BF206" i="7" s="1"/>
  <c r="BG206" i="7" s="1"/>
  <c r="BH206" i="7" s="1"/>
  <c r="BI206" i="7" s="1"/>
  <c r="BJ206" i="7" s="1"/>
  <c r="BK206" i="7" s="1"/>
  <c r="AV207" i="7"/>
  <c r="AW207" i="7" s="1"/>
  <c r="AX207" i="7" s="1"/>
  <c r="AY207" i="7" s="1"/>
  <c r="AZ207" i="7" s="1"/>
  <c r="BA207" i="7" s="1"/>
  <c r="BB207" i="7" s="1"/>
  <c r="BC207" i="7" s="1"/>
  <c r="BD207" i="7" s="1"/>
  <c r="BE207" i="7" s="1"/>
  <c r="BF207" i="7" s="1"/>
  <c r="BG207" i="7" s="1"/>
  <c r="BH207" i="7" s="1"/>
  <c r="BI207" i="7" s="1"/>
  <c r="BJ207" i="7" s="1"/>
  <c r="BK207" i="7" s="1"/>
  <c r="AV208" i="7"/>
  <c r="AW208" i="7" s="1"/>
  <c r="AX208" i="7"/>
  <c r="AY208" i="7" s="1"/>
  <c r="AZ208" i="7" s="1"/>
  <c r="BA208" i="7" s="1"/>
  <c r="BB208" i="7" s="1"/>
  <c r="BC208" i="7" s="1"/>
  <c r="BD208" i="7"/>
  <c r="BE208" i="7" s="1"/>
  <c r="BF208" i="7" s="1"/>
  <c r="BG208" i="7" s="1"/>
  <c r="BH208" i="7" s="1"/>
  <c r="BI208" i="7" s="1"/>
  <c r="BJ208" i="7" s="1"/>
  <c r="BK208" i="7" s="1"/>
  <c r="AX212" i="7"/>
  <c r="AY212" i="7" s="1"/>
  <c r="AZ212" i="7" s="1"/>
  <c r="BA212" i="7" s="1"/>
  <c r="BB212" i="7" s="1"/>
  <c r="BC212" i="7" s="1"/>
  <c r="BD212" i="7" s="1"/>
  <c r="BE212" i="7" s="1"/>
  <c r="BF212" i="7" s="1"/>
  <c r="BG212" i="7" s="1"/>
  <c r="BH212" i="7" s="1"/>
  <c r="BI212" i="7" s="1"/>
  <c r="BJ212" i="7" s="1"/>
  <c r="BK212" i="7" s="1"/>
  <c r="AX213" i="7"/>
  <c r="AY213" i="7" s="1"/>
  <c r="AZ213" i="7" s="1"/>
  <c r="BA213" i="7" s="1"/>
  <c r="BB213" i="7" s="1"/>
  <c r="BC213" i="7" s="1"/>
  <c r="BD213" i="7"/>
  <c r="BE213" i="7" s="1"/>
  <c r="BF213" i="7" s="1"/>
  <c r="BG213" i="7" s="1"/>
  <c r="BH213" i="7" s="1"/>
  <c r="BI213" i="7" s="1"/>
  <c r="BJ213" i="7" s="1"/>
  <c r="BK213" i="7" s="1"/>
  <c r="AV215" i="7"/>
  <c r="AW215" i="7" s="1"/>
  <c r="AX215" i="7" s="1"/>
  <c r="AY215" i="7" s="1"/>
  <c r="AZ215" i="7" s="1"/>
  <c r="BA215" i="7" s="1"/>
  <c r="BB215" i="7" s="1"/>
  <c r="BC215" i="7" s="1"/>
  <c r="BD215" i="7" s="1"/>
  <c r="BE215" i="7" s="1"/>
  <c r="BF215" i="7" s="1"/>
  <c r="BG215" i="7" s="1"/>
  <c r="BH215" i="7" s="1"/>
  <c r="BI215" i="7" s="1"/>
  <c r="BJ215" i="7" s="1"/>
  <c r="BK215" i="7" s="1"/>
  <c r="AV216" i="7"/>
  <c r="AW216" i="7" s="1"/>
  <c r="AX216" i="7" s="1"/>
  <c r="AY216" i="7" s="1"/>
  <c r="AZ216" i="7" s="1"/>
  <c r="BA216" i="7" s="1"/>
  <c r="BB216" i="7" s="1"/>
  <c r="BC216" i="7" s="1"/>
  <c r="BD216" i="7" s="1"/>
  <c r="BE216" i="7" s="1"/>
  <c r="BF216" i="7" s="1"/>
  <c r="BG216" i="7" s="1"/>
  <c r="BH216" i="7" s="1"/>
  <c r="BI216" i="7" s="1"/>
  <c r="BJ216" i="7" s="1"/>
  <c r="BK216" i="7" s="1"/>
  <c r="AV223" i="7"/>
  <c r="AW223" i="7" s="1"/>
  <c r="AX223" i="7" s="1"/>
  <c r="AY223" i="7" s="1"/>
  <c r="AZ223" i="7" s="1"/>
  <c r="BA223" i="7" s="1"/>
  <c r="BB223" i="7" s="1"/>
  <c r="BC223" i="7" s="1"/>
  <c r="BD223" i="7" s="1"/>
  <c r="BE223" i="7" s="1"/>
  <c r="BF223" i="7" s="1"/>
  <c r="BG223" i="7" s="1"/>
  <c r="BH223" i="7" s="1"/>
  <c r="BI223" i="7" s="1"/>
  <c r="BJ223" i="7" s="1"/>
  <c r="BK223" i="7" s="1"/>
  <c r="AV226" i="7"/>
  <c r="AW226" i="7" s="1"/>
  <c r="AX226" i="7" s="1"/>
  <c r="AY226" i="7" s="1"/>
  <c r="AZ226" i="7" s="1"/>
  <c r="BA226" i="7" s="1"/>
  <c r="BB226" i="7" s="1"/>
  <c r="BC226" i="7" s="1"/>
  <c r="BD226" i="7" s="1"/>
  <c r="BE226" i="7" s="1"/>
  <c r="BF226" i="7" s="1"/>
  <c r="BG226" i="7" s="1"/>
  <c r="BH226" i="7" s="1"/>
  <c r="BI226" i="7" s="1"/>
  <c r="BJ226" i="7" s="1"/>
  <c r="BK226" i="7" s="1"/>
  <c r="AV227" i="7"/>
  <c r="AW227" i="7" s="1"/>
  <c r="AX227" i="7" s="1"/>
  <c r="AY227" i="7" s="1"/>
  <c r="AZ227" i="7" s="1"/>
  <c r="BA227" i="7" s="1"/>
  <c r="BB227" i="7" s="1"/>
  <c r="BC227" i="7" s="1"/>
  <c r="BD227" i="7" s="1"/>
  <c r="BE227" i="7" s="1"/>
  <c r="BF227" i="7" s="1"/>
  <c r="BG227" i="7" s="1"/>
  <c r="BH227" i="7" s="1"/>
  <c r="BI227" i="7" s="1"/>
  <c r="BJ227" i="7" s="1"/>
  <c r="BK227" i="7" s="1"/>
  <c r="AV228" i="7"/>
  <c r="AW228" i="7" s="1"/>
  <c r="AX228" i="7" s="1"/>
  <c r="AY228" i="7" s="1"/>
  <c r="AZ228" i="7" s="1"/>
  <c r="BA228" i="7" s="1"/>
  <c r="BB228" i="7" s="1"/>
  <c r="BC228" i="7" s="1"/>
  <c r="BD228" i="7" s="1"/>
  <c r="BE228" i="7" s="1"/>
  <c r="BF228" i="7" s="1"/>
  <c r="BG228" i="7" s="1"/>
  <c r="BH228" i="7" s="1"/>
  <c r="BI228" i="7" s="1"/>
  <c r="BJ228" i="7" s="1"/>
  <c r="BK228" i="7" s="1"/>
  <c r="AV231" i="7"/>
  <c r="AW231" i="7" s="1"/>
  <c r="AX231" i="7" s="1"/>
  <c r="AY231" i="7" s="1"/>
  <c r="AZ231" i="7" s="1"/>
  <c r="BA231" i="7" s="1"/>
  <c r="BB231" i="7" s="1"/>
  <c r="BC231" i="7" s="1"/>
  <c r="BD231" i="7" s="1"/>
  <c r="BE231" i="7" s="1"/>
  <c r="BF231" i="7" s="1"/>
  <c r="BG231" i="7" s="1"/>
  <c r="BH231" i="7" s="1"/>
  <c r="BI231" i="7" s="1"/>
  <c r="BJ231" i="7" s="1"/>
  <c r="BK231" i="7" s="1"/>
  <c r="AV235" i="7"/>
  <c r="AW235" i="7" s="1"/>
  <c r="AX235" i="7" s="1"/>
  <c r="AY235" i="7" s="1"/>
  <c r="AZ235" i="7" s="1"/>
  <c r="BA235" i="7" s="1"/>
  <c r="BB235" i="7" s="1"/>
  <c r="BC235" i="7" s="1"/>
  <c r="BD235" i="7" s="1"/>
  <c r="BE235" i="7" s="1"/>
  <c r="BF235" i="7" s="1"/>
  <c r="BG235" i="7" s="1"/>
  <c r="BH235" i="7" s="1"/>
  <c r="BI235" i="7" s="1"/>
  <c r="BJ235" i="7" s="1"/>
  <c r="BK235" i="7" s="1"/>
  <c r="AV236" i="7"/>
  <c r="AW236" i="7" s="1"/>
  <c r="AX236" i="7" s="1"/>
  <c r="AY236" i="7" s="1"/>
  <c r="AZ236" i="7" s="1"/>
  <c r="BA236" i="7" s="1"/>
  <c r="BB236" i="7" s="1"/>
  <c r="BC236" i="7" s="1"/>
  <c r="BD236" i="7" s="1"/>
  <c r="BE236" i="7" s="1"/>
  <c r="BF236" i="7" s="1"/>
  <c r="BG236" i="7" s="1"/>
  <c r="BH236" i="7" s="1"/>
  <c r="BI236" i="7" s="1"/>
  <c r="BJ236" i="7" s="1"/>
  <c r="BK236" i="7" s="1"/>
  <c r="AV239" i="7"/>
  <c r="AW239" i="7" s="1"/>
  <c r="AX239" i="7" s="1"/>
  <c r="AY239" i="7" s="1"/>
  <c r="AZ239" i="7" s="1"/>
  <c r="BA239" i="7" s="1"/>
  <c r="BB239" i="7" s="1"/>
  <c r="BC239" i="7" s="1"/>
  <c r="BD239" i="7" s="1"/>
  <c r="BE239" i="7" s="1"/>
  <c r="BF239" i="7" s="1"/>
  <c r="BG239" i="7" s="1"/>
  <c r="BH239" i="7" s="1"/>
  <c r="BI239" i="7" s="1"/>
  <c r="BJ239" i="7" s="1"/>
  <c r="BK239" i="7" s="1"/>
  <c r="AV243" i="7"/>
  <c r="AW243" i="7" s="1"/>
  <c r="AX243" i="7" s="1"/>
  <c r="AY243" i="7" s="1"/>
  <c r="AZ243" i="7" s="1"/>
  <c r="BA243" i="7" s="1"/>
  <c r="BB243" i="7" s="1"/>
  <c r="BC243" i="7" s="1"/>
  <c r="BD243" i="7" s="1"/>
  <c r="BE243" i="7" s="1"/>
  <c r="BF243" i="7" s="1"/>
  <c r="BG243" i="7" s="1"/>
  <c r="BH243" i="7" s="1"/>
  <c r="BI243" i="7" s="1"/>
  <c r="BJ243" i="7" s="1"/>
  <c r="BK243" i="7" s="1"/>
  <c r="AV244" i="7"/>
  <c r="AW244" i="7" s="1"/>
  <c r="AX244" i="7" s="1"/>
  <c r="AY244" i="7" s="1"/>
  <c r="AZ244" i="7" s="1"/>
  <c r="BA244" i="7" s="1"/>
  <c r="BB244" i="7" s="1"/>
  <c r="BC244" i="7" s="1"/>
  <c r="BD244" i="7" s="1"/>
  <c r="BE244" i="7" s="1"/>
  <c r="BF244" i="7" s="1"/>
  <c r="BG244" i="7" s="1"/>
  <c r="BH244" i="7" s="1"/>
  <c r="BI244" i="7" s="1"/>
  <c r="BJ244" i="7" s="1"/>
  <c r="BK244" i="7" s="1"/>
  <c r="AV247" i="7"/>
  <c r="AW247" i="7" s="1"/>
  <c r="AX247" i="7" s="1"/>
  <c r="AY247" i="7" s="1"/>
  <c r="AZ247" i="7" s="1"/>
  <c r="BA247" i="7" s="1"/>
  <c r="BB247" i="7" s="1"/>
  <c r="BC247" i="7" s="1"/>
  <c r="BD247" i="7" s="1"/>
  <c r="BE247" i="7" s="1"/>
  <c r="BF247" i="7" s="1"/>
  <c r="BG247" i="7" s="1"/>
  <c r="BH247" i="7" s="1"/>
  <c r="BI247" i="7" s="1"/>
  <c r="BJ247" i="7" s="1"/>
  <c r="BK247" i="7" s="1"/>
  <c r="AV251" i="7"/>
  <c r="AW251" i="7" s="1"/>
  <c r="AX251" i="7" s="1"/>
  <c r="AY251" i="7" s="1"/>
  <c r="AZ251" i="7" s="1"/>
  <c r="BA251" i="7" s="1"/>
  <c r="BB251" i="7" s="1"/>
  <c r="BC251" i="7" s="1"/>
  <c r="BD251" i="7" s="1"/>
  <c r="BE251" i="7" s="1"/>
  <c r="BF251" i="7" s="1"/>
  <c r="BG251" i="7" s="1"/>
  <c r="BH251" i="7" s="1"/>
  <c r="BI251" i="7" s="1"/>
  <c r="BJ251" i="7" s="1"/>
  <c r="BK251" i="7" s="1"/>
  <c r="AV255" i="7"/>
  <c r="AW255" i="7" s="1"/>
  <c r="AX255" i="7" s="1"/>
  <c r="AY255" i="7" s="1"/>
  <c r="AZ255" i="7" s="1"/>
  <c r="BA255" i="7" s="1"/>
  <c r="BB255" i="7" s="1"/>
  <c r="BC255" i="7" s="1"/>
  <c r="BD255" i="7" s="1"/>
  <c r="BE255" i="7" s="1"/>
  <c r="BF255" i="7" s="1"/>
  <c r="BG255" i="7" s="1"/>
  <c r="BH255" i="7" s="1"/>
  <c r="BI255" i="7" s="1"/>
  <c r="BJ255" i="7" s="1"/>
  <c r="BK255" i="7" s="1"/>
  <c r="AV256" i="7"/>
  <c r="AW256" i="7" s="1"/>
  <c r="AX256" i="7" s="1"/>
  <c r="AY256" i="7" s="1"/>
  <c r="AZ256" i="7" s="1"/>
  <c r="BA256" i="7" s="1"/>
  <c r="BB256" i="7" s="1"/>
  <c r="BC256" i="7" s="1"/>
  <c r="BD256" i="7" s="1"/>
  <c r="BE256" i="7" s="1"/>
  <c r="BF256" i="7" s="1"/>
  <c r="BG256" i="7" s="1"/>
  <c r="BH256" i="7" s="1"/>
  <c r="BI256" i="7" s="1"/>
  <c r="BJ256" i="7" s="1"/>
  <c r="BK256" i="7" s="1"/>
  <c r="AV259" i="7"/>
  <c r="AW259" i="7" s="1"/>
  <c r="AX259" i="7" s="1"/>
  <c r="AY259" i="7" s="1"/>
  <c r="AZ259" i="7" s="1"/>
  <c r="BA259" i="7" s="1"/>
  <c r="BB259" i="7" s="1"/>
  <c r="BC259" i="7" s="1"/>
  <c r="BD259" i="7" s="1"/>
  <c r="BE259" i="7" s="1"/>
  <c r="BF259" i="7" s="1"/>
  <c r="BG259" i="7" s="1"/>
  <c r="BH259" i="7" s="1"/>
  <c r="BI259" i="7" s="1"/>
  <c r="BJ259" i="7" s="1"/>
  <c r="BK259" i="7" s="1"/>
  <c r="AV260" i="7"/>
  <c r="AW260" i="7" s="1"/>
  <c r="AX260" i="7" s="1"/>
  <c r="AY260" i="7" s="1"/>
  <c r="AZ260" i="7" s="1"/>
  <c r="BA260" i="7" s="1"/>
  <c r="BB260" i="7" s="1"/>
  <c r="BC260" i="7" s="1"/>
  <c r="BD260" i="7" s="1"/>
  <c r="BE260" i="7" s="1"/>
  <c r="BF260" i="7" s="1"/>
  <c r="BG260" i="7" s="1"/>
  <c r="BH260" i="7" s="1"/>
  <c r="BI260" i="7" s="1"/>
  <c r="BJ260" i="7" s="1"/>
  <c r="BK260" i="7" s="1"/>
  <c r="AV261" i="7"/>
  <c r="AW261" i="7" s="1"/>
  <c r="AX261" i="7" s="1"/>
  <c r="AY261" i="7" s="1"/>
  <c r="AZ261" i="7" s="1"/>
  <c r="BA261" i="7" s="1"/>
  <c r="BB261" i="7" s="1"/>
  <c r="BC261" i="7" s="1"/>
  <c r="BD261" i="7" s="1"/>
  <c r="BE261" i="7" s="1"/>
  <c r="BF261" i="7" s="1"/>
  <c r="BG261" i="7" s="1"/>
  <c r="BH261" i="7" s="1"/>
  <c r="BI261" i="7" s="1"/>
  <c r="BJ261" i="7" s="1"/>
  <c r="BK261" i="7" s="1"/>
  <c r="AV265" i="7"/>
  <c r="AW265" i="7" s="1"/>
  <c r="AX265" i="7" s="1"/>
  <c r="AY265" i="7" s="1"/>
  <c r="AZ265" i="7" s="1"/>
  <c r="BA265" i="7" s="1"/>
  <c r="BB265" i="7" s="1"/>
  <c r="BC265" i="7" s="1"/>
  <c r="BD265" i="7" s="1"/>
  <c r="BE265" i="7" s="1"/>
  <c r="BF265" i="7" s="1"/>
  <c r="BG265" i="7" s="1"/>
  <c r="BH265" i="7" s="1"/>
  <c r="BI265" i="7" s="1"/>
  <c r="BJ265" i="7" s="1"/>
  <c r="BK265" i="7" s="1"/>
  <c r="AV267" i="7"/>
  <c r="AW267" i="7" s="1"/>
  <c r="AX267" i="7" s="1"/>
  <c r="AY267" i="7" s="1"/>
  <c r="AZ267" i="7" s="1"/>
  <c r="BA267" i="7" s="1"/>
  <c r="BB267" i="7" s="1"/>
  <c r="BC267" i="7" s="1"/>
  <c r="BD267" i="7" s="1"/>
  <c r="BE267" i="7" s="1"/>
  <c r="BF267" i="7" s="1"/>
  <c r="BG267" i="7" s="1"/>
  <c r="BH267" i="7" s="1"/>
  <c r="BI267" i="7" s="1"/>
  <c r="BJ267" i="7" s="1"/>
  <c r="BK267" i="7" s="1"/>
  <c r="AV269" i="7"/>
  <c r="AW269" i="7" s="1"/>
  <c r="AX269" i="7" s="1"/>
  <c r="AY269" i="7" s="1"/>
  <c r="AZ269" i="7" s="1"/>
  <c r="BA269" i="7" s="1"/>
  <c r="BB269" i="7" s="1"/>
  <c r="BC269" i="7" s="1"/>
  <c r="BD269" i="7" s="1"/>
  <c r="BE269" i="7" s="1"/>
  <c r="BF269" i="7" s="1"/>
  <c r="BG269" i="7" s="1"/>
  <c r="BH269" i="7" s="1"/>
  <c r="BI269" i="7" s="1"/>
  <c r="BJ269" i="7" s="1"/>
  <c r="BK269" i="7" s="1"/>
  <c r="AV271" i="7"/>
  <c r="AW271" i="7" s="1"/>
  <c r="AX271" i="7" s="1"/>
  <c r="AY271" i="7" s="1"/>
  <c r="AZ271" i="7" s="1"/>
  <c r="BA271" i="7" s="1"/>
  <c r="BB271" i="7" s="1"/>
  <c r="BC271" i="7" s="1"/>
  <c r="BD271" i="7" s="1"/>
  <c r="BE271" i="7" s="1"/>
  <c r="BF271" i="7" s="1"/>
  <c r="BG271" i="7" s="1"/>
  <c r="BH271" i="7" s="1"/>
  <c r="BI271" i="7" s="1"/>
  <c r="BJ271" i="7" s="1"/>
  <c r="BK271" i="7" s="1"/>
  <c r="AU119" i="7"/>
  <c r="AU120" i="7"/>
  <c r="AV120" i="7" s="1"/>
  <c r="AU121" i="7"/>
  <c r="AV121" i="7" s="1"/>
  <c r="AU122" i="7"/>
  <c r="AV122" i="7" s="1"/>
  <c r="AW122" i="7" s="1"/>
  <c r="AX122" i="7" s="1"/>
  <c r="AY122" i="7" s="1"/>
  <c r="AZ122" i="7" s="1"/>
  <c r="BA122" i="7" s="1"/>
  <c r="BB122" i="7" s="1"/>
  <c r="BC122" i="7" s="1"/>
  <c r="BD122" i="7" s="1"/>
  <c r="BE122" i="7" s="1"/>
  <c r="BF122" i="7" s="1"/>
  <c r="BG122" i="7" s="1"/>
  <c r="BH122" i="7" s="1"/>
  <c r="AU123" i="7"/>
  <c r="AV123" i="7" s="1"/>
  <c r="AW123" i="7" s="1"/>
  <c r="AX123" i="7" s="1"/>
  <c r="AY123" i="7" s="1"/>
  <c r="AZ123" i="7" s="1"/>
  <c r="BA123" i="7" s="1"/>
  <c r="BB123" i="7" s="1"/>
  <c r="BC123" i="7" s="1"/>
  <c r="BD123" i="7" s="1"/>
  <c r="BE123" i="7" s="1"/>
  <c r="BF123" i="7" s="1"/>
  <c r="BG123" i="7" s="1"/>
  <c r="BH123" i="7" s="1"/>
  <c r="BI123" i="7" s="1"/>
  <c r="BJ123" i="7" s="1"/>
  <c r="BK123" i="7" s="1"/>
  <c r="AU124" i="7"/>
  <c r="AV124" i="7" s="1"/>
  <c r="AW124" i="7" s="1"/>
  <c r="AX124" i="7" s="1"/>
  <c r="AY124" i="7" s="1"/>
  <c r="AZ124" i="7" s="1"/>
  <c r="BA124" i="7" s="1"/>
  <c r="BB124" i="7" s="1"/>
  <c r="BC124" i="7" s="1"/>
  <c r="BD124" i="7" s="1"/>
  <c r="BE124" i="7" s="1"/>
  <c r="BF124" i="7" s="1"/>
  <c r="BG124" i="7" s="1"/>
  <c r="BH124" i="7" s="1"/>
  <c r="BI124" i="7" s="1"/>
  <c r="BJ124" i="7" s="1"/>
  <c r="BK124" i="7" s="1"/>
  <c r="AU125" i="7"/>
  <c r="AV125" i="7" s="1"/>
  <c r="AU126" i="7"/>
  <c r="AV126" i="7" s="1"/>
  <c r="AW126" i="7" s="1"/>
  <c r="AX126" i="7" s="1"/>
  <c r="AY126" i="7" s="1"/>
  <c r="AZ126" i="7" s="1"/>
  <c r="BA126" i="7" s="1"/>
  <c r="BB126" i="7" s="1"/>
  <c r="BC126" i="7" s="1"/>
  <c r="BD126" i="7" s="1"/>
  <c r="BE126" i="7" s="1"/>
  <c r="BF126" i="7" s="1"/>
  <c r="BG126" i="7" s="1"/>
  <c r="BH126" i="7" s="1"/>
  <c r="AU127" i="7"/>
  <c r="AV127" i="7" s="1"/>
  <c r="AU128" i="7"/>
  <c r="AV128" i="7" s="1"/>
  <c r="AW128" i="7" s="1"/>
  <c r="AX128" i="7" s="1"/>
  <c r="AY128" i="7" s="1"/>
  <c r="AZ128" i="7" s="1"/>
  <c r="BA128" i="7" s="1"/>
  <c r="BB128" i="7" s="1"/>
  <c r="AU129" i="7"/>
  <c r="AV129" i="7" s="1"/>
  <c r="AW129" i="7" s="1"/>
  <c r="AX129" i="7" s="1"/>
  <c r="AU130" i="7"/>
  <c r="AV130" i="7" s="1"/>
  <c r="AW130" i="7" s="1"/>
  <c r="AX130" i="7" s="1"/>
  <c r="AY130" i="7" s="1"/>
  <c r="AZ130" i="7" s="1"/>
  <c r="BA130" i="7" s="1"/>
  <c r="BB130" i="7" s="1"/>
  <c r="BC130" i="7" s="1"/>
  <c r="BD130" i="7" s="1"/>
  <c r="BE130" i="7" s="1"/>
  <c r="BF130" i="7" s="1"/>
  <c r="BG130" i="7" s="1"/>
  <c r="BH130" i="7" s="1"/>
  <c r="BI130" i="7" s="1"/>
  <c r="BJ130" i="7" s="1"/>
  <c r="BK130" i="7" s="1"/>
  <c r="AU131" i="7"/>
  <c r="AV131" i="7" s="1"/>
  <c r="AU132" i="7"/>
  <c r="AV132" i="7" s="1"/>
  <c r="AW132" i="7" s="1"/>
  <c r="AX132" i="7" s="1"/>
  <c r="AY132" i="7" s="1"/>
  <c r="AZ132" i="7" s="1"/>
  <c r="BA132" i="7" s="1"/>
  <c r="BB132" i="7" s="1"/>
  <c r="BC132" i="7" s="1"/>
  <c r="BD132" i="7" s="1"/>
  <c r="BE132" i="7" s="1"/>
  <c r="BF132" i="7" s="1"/>
  <c r="BG132" i="7" s="1"/>
  <c r="BH132" i="7" s="1"/>
  <c r="AU133" i="7"/>
  <c r="AV133" i="7" s="1"/>
  <c r="AW133" i="7" s="1"/>
  <c r="AX133" i="7" s="1"/>
  <c r="AY133" i="7" s="1"/>
  <c r="AZ133" i="7" s="1"/>
  <c r="BA133" i="7" s="1"/>
  <c r="BB133" i="7" s="1"/>
  <c r="BC133" i="7" s="1"/>
  <c r="BD133" i="7" s="1"/>
  <c r="AU134" i="7"/>
  <c r="AV134" i="7" s="1"/>
  <c r="AW134" i="7" s="1"/>
  <c r="AX134" i="7" s="1"/>
  <c r="AY134" i="7" s="1"/>
  <c r="AZ134" i="7" s="1"/>
  <c r="BA134" i="7" s="1"/>
  <c r="BB134" i="7" s="1"/>
  <c r="BC134" i="7" s="1"/>
  <c r="BD134" i="7" s="1"/>
  <c r="BE134" i="7" s="1"/>
  <c r="BF134" i="7" s="1"/>
  <c r="BG134" i="7" s="1"/>
  <c r="BH134" i="7" s="1"/>
  <c r="BI134" i="7" s="1"/>
  <c r="BJ134" i="7" s="1"/>
  <c r="BK134" i="7" s="1"/>
  <c r="AU135" i="7"/>
  <c r="AV135" i="7" s="1"/>
  <c r="AU136" i="7"/>
  <c r="AV136" i="7" s="1"/>
  <c r="AW136" i="7" s="1"/>
  <c r="AX136" i="7" s="1"/>
  <c r="AY136" i="7" s="1"/>
  <c r="AZ136" i="7" s="1"/>
  <c r="BA136" i="7" s="1"/>
  <c r="BB136" i="7" s="1"/>
  <c r="BC136" i="7" s="1"/>
  <c r="BD136" i="7" s="1"/>
  <c r="BE136" i="7" s="1"/>
  <c r="BF136" i="7" s="1"/>
  <c r="BG136" i="7" s="1"/>
  <c r="BH136" i="7" s="1"/>
  <c r="BI136" i="7" s="1"/>
  <c r="BJ136" i="7" s="1"/>
  <c r="BK136" i="7" s="1"/>
  <c r="AU137" i="7"/>
  <c r="AV137" i="7" s="1"/>
  <c r="AW137" i="7" s="1"/>
  <c r="AX137" i="7" s="1"/>
  <c r="AU138" i="7"/>
  <c r="AV138" i="7" s="1"/>
  <c r="AW138" i="7" s="1"/>
  <c r="AX138" i="7" s="1"/>
  <c r="AY138" i="7" s="1"/>
  <c r="AZ138" i="7" s="1"/>
  <c r="BA138" i="7" s="1"/>
  <c r="BB138" i="7" s="1"/>
  <c r="BC138" i="7" s="1"/>
  <c r="BD138" i="7" s="1"/>
  <c r="BE138" i="7" s="1"/>
  <c r="BF138" i="7" s="1"/>
  <c r="BG138" i="7" s="1"/>
  <c r="BH138" i="7" s="1"/>
  <c r="BI138" i="7" s="1"/>
  <c r="BJ138" i="7" s="1"/>
  <c r="BK138" i="7" s="1"/>
  <c r="AU139" i="7"/>
  <c r="AV139" i="7" s="1"/>
  <c r="AU140" i="7"/>
  <c r="AV140" i="7" s="1"/>
  <c r="AW140" i="7" s="1"/>
  <c r="AX140" i="7" s="1"/>
  <c r="AY140" i="7" s="1"/>
  <c r="AZ140" i="7" s="1"/>
  <c r="BA140" i="7" s="1"/>
  <c r="BB140" i="7" s="1"/>
  <c r="BC140" i="7" s="1"/>
  <c r="BD140" i="7" s="1"/>
  <c r="BE140" i="7" s="1"/>
  <c r="BF140" i="7" s="1"/>
  <c r="BG140" i="7" s="1"/>
  <c r="BH140" i="7" s="1"/>
  <c r="BI140" i="7" s="1"/>
  <c r="BJ140" i="7" s="1"/>
  <c r="BK140" i="7" s="1"/>
  <c r="AU141" i="7"/>
  <c r="AU142" i="7"/>
  <c r="AV142" i="7" s="1"/>
  <c r="AW142" i="7" s="1"/>
  <c r="AX142" i="7" s="1"/>
  <c r="AY142" i="7" s="1"/>
  <c r="AZ142" i="7" s="1"/>
  <c r="BA142" i="7" s="1"/>
  <c r="BB142" i="7" s="1"/>
  <c r="BC142" i="7" s="1"/>
  <c r="BD142" i="7" s="1"/>
  <c r="BE142" i="7" s="1"/>
  <c r="BF142" i="7" s="1"/>
  <c r="BG142" i="7" s="1"/>
  <c r="BH142" i="7" s="1"/>
  <c r="BI142" i="7" s="1"/>
  <c r="BJ142" i="7" s="1"/>
  <c r="BK142" i="7" s="1"/>
  <c r="AU143" i="7"/>
  <c r="AV143" i="7" s="1"/>
  <c r="AW143" i="7" s="1"/>
  <c r="AX143" i="7" s="1"/>
  <c r="AY143" i="7" s="1"/>
  <c r="AZ143" i="7" s="1"/>
  <c r="BA143" i="7" s="1"/>
  <c r="BB143" i="7" s="1"/>
  <c r="BC143" i="7" s="1"/>
  <c r="BD143" i="7" s="1"/>
  <c r="BE143" i="7" s="1"/>
  <c r="BF143" i="7" s="1"/>
  <c r="BG143" i="7" s="1"/>
  <c r="BH143" i="7" s="1"/>
  <c r="BI143" i="7" s="1"/>
  <c r="BJ143" i="7" s="1"/>
  <c r="BK143" i="7" s="1"/>
  <c r="AU144" i="7"/>
  <c r="AU145" i="7"/>
  <c r="AV145" i="7" s="1"/>
  <c r="AW145" i="7" s="1"/>
  <c r="AX145" i="7" s="1"/>
  <c r="AY145" i="7" s="1"/>
  <c r="AZ145" i="7" s="1"/>
  <c r="BA145" i="7" s="1"/>
  <c r="BB145" i="7" s="1"/>
  <c r="BC145" i="7" s="1"/>
  <c r="BD145" i="7" s="1"/>
  <c r="BE145" i="7" s="1"/>
  <c r="BF145" i="7" s="1"/>
  <c r="BG145" i="7" s="1"/>
  <c r="BH145" i="7" s="1"/>
  <c r="BI145" i="7" s="1"/>
  <c r="BJ145" i="7" s="1"/>
  <c r="BK145" i="7" s="1"/>
  <c r="AU146" i="7"/>
  <c r="AV146" i="7" s="1"/>
  <c r="AW146" i="7" s="1"/>
  <c r="AX146" i="7" s="1"/>
  <c r="AY146" i="7" s="1"/>
  <c r="AZ146" i="7" s="1"/>
  <c r="BA146" i="7" s="1"/>
  <c r="BB146" i="7" s="1"/>
  <c r="BC146" i="7" s="1"/>
  <c r="BD146" i="7" s="1"/>
  <c r="BE146" i="7" s="1"/>
  <c r="BF146" i="7" s="1"/>
  <c r="BG146" i="7" s="1"/>
  <c r="BH146" i="7" s="1"/>
  <c r="BI146" i="7" s="1"/>
  <c r="BJ146" i="7" s="1"/>
  <c r="BK146" i="7" s="1"/>
  <c r="AU147" i="7"/>
  <c r="AU148" i="7"/>
  <c r="AV148" i="7" s="1"/>
  <c r="AW148" i="7" s="1"/>
  <c r="AX148" i="7" s="1"/>
  <c r="AY148" i="7" s="1"/>
  <c r="AZ148" i="7" s="1"/>
  <c r="BA148" i="7" s="1"/>
  <c r="BB148" i="7" s="1"/>
  <c r="BC148" i="7" s="1"/>
  <c r="BD148" i="7" s="1"/>
  <c r="BE148" i="7" s="1"/>
  <c r="BF148" i="7" s="1"/>
  <c r="BG148" i="7" s="1"/>
  <c r="BH148" i="7" s="1"/>
  <c r="BI148" i="7" s="1"/>
  <c r="BJ148" i="7" s="1"/>
  <c r="BK148" i="7" s="1"/>
  <c r="AU149" i="7"/>
  <c r="AV149" i="7" s="1"/>
  <c r="AW149" i="7" s="1"/>
  <c r="AX149" i="7" s="1"/>
  <c r="AU150" i="7"/>
  <c r="AV150" i="7" s="1"/>
  <c r="AW150" i="7" s="1"/>
  <c r="AX150" i="7" s="1"/>
  <c r="AY150" i="7" s="1"/>
  <c r="AZ150" i="7" s="1"/>
  <c r="BA150" i="7" s="1"/>
  <c r="BB150" i="7" s="1"/>
  <c r="BC150" i="7" s="1"/>
  <c r="BD150" i="7" s="1"/>
  <c r="BE150" i="7" s="1"/>
  <c r="BF150" i="7" s="1"/>
  <c r="BG150" i="7" s="1"/>
  <c r="BH150" i="7" s="1"/>
  <c r="BI150" i="7" s="1"/>
  <c r="BJ150" i="7" s="1"/>
  <c r="BK150" i="7" s="1"/>
  <c r="AU151" i="7"/>
  <c r="AV151" i="7" s="1"/>
  <c r="AW151" i="7" s="1"/>
  <c r="AX151" i="7" s="1"/>
  <c r="AY151" i="7" s="1"/>
  <c r="AZ151" i="7" s="1"/>
  <c r="BA151" i="7" s="1"/>
  <c r="BB151" i="7" s="1"/>
  <c r="BC151" i="7" s="1"/>
  <c r="BD151" i="7" s="1"/>
  <c r="BE151" i="7" s="1"/>
  <c r="BF151" i="7" s="1"/>
  <c r="BG151" i="7" s="1"/>
  <c r="BH151" i="7" s="1"/>
  <c r="BI151" i="7" s="1"/>
  <c r="BJ151" i="7" s="1"/>
  <c r="BK151" i="7" s="1"/>
  <c r="AU152" i="7"/>
  <c r="AV152" i="7" s="1"/>
  <c r="AW152" i="7" s="1"/>
  <c r="AU153" i="7"/>
  <c r="AV153" i="7" s="1"/>
  <c r="AU154" i="7"/>
  <c r="AV154" i="7" s="1"/>
  <c r="AW154" i="7" s="1"/>
  <c r="AX154" i="7" s="1"/>
  <c r="AY154" i="7" s="1"/>
  <c r="AZ154" i="7" s="1"/>
  <c r="BA154" i="7" s="1"/>
  <c r="BB154" i="7" s="1"/>
  <c r="BC154" i="7" s="1"/>
  <c r="BD154" i="7" s="1"/>
  <c r="BE154" i="7" s="1"/>
  <c r="BF154" i="7" s="1"/>
  <c r="BG154" i="7" s="1"/>
  <c r="BH154" i="7" s="1"/>
  <c r="BI154" i="7" s="1"/>
  <c r="BJ154" i="7" s="1"/>
  <c r="BK154" i="7" s="1"/>
  <c r="AU155" i="7"/>
  <c r="AU156" i="7"/>
  <c r="AV156" i="7" s="1"/>
  <c r="AW156" i="7" s="1"/>
  <c r="AU157" i="7"/>
  <c r="AV157" i="7" s="1"/>
  <c r="AU158" i="7"/>
  <c r="AV158" i="7" s="1"/>
  <c r="AW158" i="7" s="1"/>
  <c r="AX158" i="7" s="1"/>
  <c r="AY158" i="7" s="1"/>
  <c r="AZ158" i="7" s="1"/>
  <c r="BA158" i="7" s="1"/>
  <c r="BB158" i="7" s="1"/>
  <c r="BC158" i="7" s="1"/>
  <c r="BD158" i="7" s="1"/>
  <c r="BE158" i="7" s="1"/>
  <c r="BF158" i="7" s="1"/>
  <c r="BG158" i="7" s="1"/>
  <c r="BH158" i="7" s="1"/>
  <c r="BI158" i="7" s="1"/>
  <c r="BJ158" i="7" s="1"/>
  <c r="BK158" i="7" s="1"/>
  <c r="AU159" i="7"/>
  <c r="AU160" i="7"/>
  <c r="AV160" i="7" s="1"/>
  <c r="AU161" i="7"/>
  <c r="AU162" i="7"/>
  <c r="AV162" i="7" s="1"/>
  <c r="AW162" i="7" s="1"/>
  <c r="AX162" i="7" s="1"/>
  <c r="AY162" i="7" s="1"/>
  <c r="AZ162" i="7" s="1"/>
  <c r="BA162" i="7" s="1"/>
  <c r="BB162" i="7" s="1"/>
  <c r="BC162" i="7" s="1"/>
  <c r="BD162" i="7" s="1"/>
  <c r="BE162" i="7" s="1"/>
  <c r="BF162" i="7" s="1"/>
  <c r="BG162" i="7" s="1"/>
  <c r="BH162" i="7" s="1"/>
  <c r="BI162" i="7" s="1"/>
  <c r="BJ162" i="7" s="1"/>
  <c r="BK162" i="7" s="1"/>
  <c r="AU163" i="7"/>
  <c r="AU164" i="7"/>
  <c r="AV164" i="7" s="1"/>
  <c r="AW164" i="7" s="1"/>
  <c r="AX164" i="7" s="1"/>
  <c r="AY164" i="7" s="1"/>
  <c r="AZ164" i="7" s="1"/>
  <c r="BA164" i="7" s="1"/>
  <c r="BB164" i="7" s="1"/>
  <c r="BC164" i="7" s="1"/>
  <c r="BD164" i="7" s="1"/>
  <c r="BE164" i="7" s="1"/>
  <c r="BF164" i="7" s="1"/>
  <c r="BG164" i="7" s="1"/>
  <c r="BH164" i="7" s="1"/>
  <c r="BI164" i="7" s="1"/>
  <c r="BJ164" i="7" s="1"/>
  <c r="BK164" i="7" s="1"/>
  <c r="AU165" i="7"/>
  <c r="AU166" i="7"/>
  <c r="AV166" i="7" s="1"/>
  <c r="AW166" i="7" s="1"/>
  <c r="AX166" i="7" s="1"/>
  <c r="AY166" i="7" s="1"/>
  <c r="AZ166" i="7" s="1"/>
  <c r="BA166" i="7" s="1"/>
  <c r="BB166" i="7" s="1"/>
  <c r="BC166" i="7" s="1"/>
  <c r="BD166" i="7" s="1"/>
  <c r="BE166" i="7" s="1"/>
  <c r="BF166" i="7" s="1"/>
  <c r="BG166" i="7" s="1"/>
  <c r="BH166" i="7" s="1"/>
  <c r="BI166" i="7" s="1"/>
  <c r="BJ166" i="7" s="1"/>
  <c r="BK166" i="7" s="1"/>
  <c r="AU167" i="7"/>
  <c r="AV167" i="7" s="1"/>
  <c r="AU168" i="7"/>
  <c r="AU169" i="7"/>
  <c r="AV169" i="7" s="1"/>
  <c r="AW169" i="7" s="1"/>
  <c r="AX169" i="7" s="1"/>
  <c r="AY169" i="7" s="1"/>
  <c r="AZ169" i="7" s="1"/>
  <c r="BA169" i="7" s="1"/>
  <c r="BB169" i="7" s="1"/>
  <c r="BC169" i="7" s="1"/>
  <c r="BD169" i="7" s="1"/>
  <c r="BE169" i="7" s="1"/>
  <c r="BF169" i="7" s="1"/>
  <c r="BG169" i="7" s="1"/>
  <c r="BH169" i="7" s="1"/>
  <c r="BI169" i="7" s="1"/>
  <c r="BJ169" i="7" s="1"/>
  <c r="BK169" i="7" s="1"/>
  <c r="AU170" i="7"/>
  <c r="AV170" i="7" s="1"/>
  <c r="AW170" i="7" s="1"/>
  <c r="AX170" i="7" s="1"/>
  <c r="AY170" i="7" s="1"/>
  <c r="AZ170" i="7" s="1"/>
  <c r="BA170" i="7" s="1"/>
  <c r="BB170" i="7" s="1"/>
  <c r="BC170" i="7" s="1"/>
  <c r="BD170" i="7" s="1"/>
  <c r="BE170" i="7" s="1"/>
  <c r="BF170" i="7" s="1"/>
  <c r="BG170" i="7" s="1"/>
  <c r="BH170" i="7" s="1"/>
  <c r="BI170" i="7" s="1"/>
  <c r="BJ170" i="7" s="1"/>
  <c r="BK170" i="7" s="1"/>
  <c r="AU171" i="7"/>
  <c r="AU172" i="7"/>
  <c r="AV172" i="7" s="1"/>
  <c r="AW172" i="7" s="1"/>
  <c r="AX172" i="7" s="1"/>
  <c r="AU173" i="7"/>
  <c r="AV173" i="7" s="1"/>
  <c r="AW173" i="7" s="1"/>
  <c r="AX173" i="7" s="1"/>
  <c r="AU174" i="7"/>
  <c r="AV174" i="7" s="1"/>
  <c r="AW174" i="7" s="1"/>
  <c r="AX174" i="7" s="1"/>
  <c r="AY174" i="7" s="1"/>
  <c r="AZ174" i="7" s="1"/>
  <c r="BA174" i="7" s="1"/>
  <c r="BB174" i="7" s="1"/>
  <c r="BC174" i="7" s="1"/>
  <c r="BD174" i="7" s="1"/>
  <c r="BE174" i="7" s="1"/>
  <c r="BF174" i="7" s="1"/>
  <c r="BG174" i="7" s="1"/>
  <c r="BH174" i="7" s="1"/>
  <c r="BI174" i="7" s="1"/>
  <c r="BJ174" i="7" s="1"/>
  <c r="BK174" i="7" s="1"/>
  <c r="AU175" i="7"/>
  <c r="AU176" i="7"/>
  <c r="AV176" i="7" s="1"/>
  <c r="AW176" i="7" s="1"/>
  <c r="AX176" i="7" s="1"/>
  <c r="AY176" i="7" s="1"/>
  <c r="AZ176" i="7" s="1"/>
  <c r="BA176" i="7" s="1"/>
  <c r="BB176" i="7" s="1"/>
  <c r="BC176" i="7" s="1"/>
  <c r="BD176" i="7" s="1"/>
  <c r="BE176" i="7" s="1"/>
  <c r="BF176" i="7" s="1"/>
  <c r="BG176" i="7" s="1"/>
  <c r="BH176" i="7" s="1"/>
  <c r="BI176" i="7" s="1"/>
  <c r="BJ176" i="7" s="1"/>
  <c r="BK176" i="7" s="1"/>
  <c r="AU177" i="7"/>
  <c r="AV177" i="7" s="1"/>
  <c r="AU178" i="7"/>
  <c r="AV178" i="7" s="1"/>
  <c r="AW178" i="7" s="1"/>
  <c r="AX178" i="7" s="1"/>
  <c r="AY178" i="7" s="1"/>
  <c r="AZ178" i="7" s="1"/>
  <c r="BA178" i="7" s="1"/>
  <c r="BB178" i="7" s="1"/>
  <c r="BC178" i="7" s="1"/>
  <c r="BD178" i="7" s="1"/>
  <c r="BE178" i="7" s="1"/>
  <c r="BF178" i="7" s="1"/>
  <c r="BG178" i="7" s="1"/>
  <c r="BH178" i="7" s="1"/>
  <c r="BI178" i="7" s="1"/>
  <c r="BJ178" i="7" s="1"/>
  <c r="BK178" i="7" s="1"/>
  <c r="AU179" i="7"/>
  <c r="AU180" i="7"/>
  <c r="AV180" i="7" s="1"/>
  <c r="AW180" i="7" s="1"/>
  <c r="AX180" i="7" s="1"/>
  <c r="AY180" i="7" s="1"/>
  <c r="AZ180" i="7" s="1"/>
  <c r="BA180" i="7" s="1"/>
  <c r="BB180" i="7" s="1"/>
  <c r="BC180" i="7" s="1"/>
  <c r="BD180" i="7" s="1"/>
  <c r="BE180" i="7" s="1"/>
  <c r="BF180" i="7" s="1"/>
  <c r="BG180" i="7" s="1"/>
  <c r="BH180" i="7" s="1"/>
  <c r="BI180" i="7" s="1"/>
  <c r="BJ180" i="7" s="1"/>
  <c r="BK180" i="7" s="1"/>
  <c r="AU181" i="7"/>
  <c r="AU182" i="7"/>
  <c r="AV182" i="7" s="1"/>
  <c r="AW182" i="7" s="1"/>
  <c r="AX182" i="7" s="1"/>
  <c r="AY182" i="7" s="1"/>
  <c r="AZ182" i="7" s="1"/>
  <c r="BA182" i="7" s="1"/>
  <c r="BB182" i="7" s="1"/>
  <c r="BC182" i="7" s="1"/>
  <c r="BD182" i="7" s="1"/>
  <c r="BE182" i="7" s="1"/>
  <c r="BF182" i="7" s="1"/>
  <c r="BG182" i="7" s="1"/>
  <c r="BH182" i="7" s="1"/>
  <c r="BI182" i="7" s="1"/>
  <c r="BJ182" i="7" s="1"/>
  <c r="BK182" i="7" s="1"/>
  <c r="AU183" i="7"/>
  <c r="AU184" i="7"/>
  <c r="AV184" i="7" s="1"/>
  <c r="AU185" i="7"/>
  <c r="AU186" i="7"/>
  <c r="AV186" i="7" s="1"/>
  <c r="AW186" i="7" s="1"/>
  <c r="AX186" i="7" s="1"/>
  <c r="AY186" i="7" s="1"/>
  <c r="AZ186" i="7" s="1"/>
  <c r="BA186" i="7" s="1"/>
  <c r="BB186" i="7" s="1"/>
  <c r="BC186" i="7" s="1"/>
  <c r="BD186" i="7" s="1"/>
  <c r="AU187" i="7"/>
  <c r="AV187" i="7" s="1"/>
  <c r="AU188" i="7"/>
  <c r="AV188" i="7" s="1"/>
  <c r="AW188" i="7" s="1"/>
  <c r="AU189" i="7"/>
  <c r="AV189" i="7" s="1"/>
  <c r="AW189" i="7" s="1"/>
  <c r="AU190" i="7"/>
  <c r="AV190" i="7" s="1"/>
  <c r="AW190" i="7" s="1"/>
  <c r="AX190" i="7" s="1"/>
  <c r="AY190" i="7" s="1"/>
  <c r="AZ190" i="7" s="1"/>
  <c r="BA190" i="7" s="1"/>
  <c r="BB190" i="7" s="1"/>
  <c r="BC190" i="7" s="1"/>
  <c r="BD190" i="7" s="1"/>
  <c r="BE190" i="7" s="1"/>
  <c r="BF190" i="7" s="1"/>
  <c r="BG190" i="7" s="1"/>
  <c r="BH190" i="7" s="1"/>
  <c r="BI190" i="7" s="1"/>
  <c r="BJ190" i="7" s="1"/>
  <c r="BK190" i="7" s="1"/>
  <c r="AU191" i="7"/>
  <c r="AU192" i="7"/>
  <c r="AV192" i="7" s="1"/>
  <c r="AW192" i="7" s="1"/>
  <c r="AX192" i="7" s="1"/>
  <c r="AY192" i="7" s="1"/>
  <c r="AZ192" i="7" s="1"/>
  <c r="BA192" i="7" s="1"/>
  <c r="BB192" i="7" s="1"/>
  <c r="BC192" i="7" s="1"/>
  <c r="BD192" i="7" s="1"/>
  <c r="BE192" i="7" s="1"/>
  <c r="BF192" i="7" s="1"/>
  <c r="BG192" i="7" s="1"/>
  <c r="BH192" i="7" s="1"/>
  <c r="BI192" i="7" s="1"/>
  <c r="BJ192" i="7" s="1"/>
  <c r="BK192" i="7" s="1"/>
  <c r="AU193" i="7"/>
  <c r="AV193" i="7" s="1"/>
  <c r="AW193" i="7" s="1"/>
  <c r="AX193" i="7" s="1"/>
  <c r="AY193" i="7" s="1"/>
  <c r="AZ193" i="7" s="1"/>
  <c r="BA193" i="7" s="1"/>
  <c r="BB193" i="7" s="1"/>
  <c r="AU194" i="7"/>
  <c r="AU195" i="7"/>
  <c r="AV195" i="7" s="1"/>
  <c r="AW195" i="7" s="1"/>
  <c r="AX195" i="7" s="1"/>
  <c r="AY195" i="7" s="1"/>
  <c r="AZ195" i="7" s="1"/>
  <c r="BA195" i="7" s="1"/>
  <c r="BB195" i="7" s="1"/>
  <c r="BC195" i="7" s="1"/>
  <c r="BD195" i="7" s="1"/>
  <c r="BE195" i="7" s="1"/>
  <c r="BF195" i="7" s="1"/>
  <c r="BG195" i="7" s="1"/>
  <c r="BH195" i="7" s="1"/>
  <c r="BI195" i="7" s="1"/>
  <c r="BJ195" i="7" s="1"/>
  <c r="BK195" i="7" s="1"/>
  <c r="AU196" i="7"/>
  <c r="AU197" i="7"/>
  <c r="AV197" i="7" s="1"/>
  <c r="AW197" i="7" s="1"/>
  <c r="AU198" i="7"/>
  <c r="AV198" i="7" s="1"/>
  <c r="AW198" i="7" s="1"/>
  <c r="AX198" i="7" s="1"/>
  <c r="AY198" i="7" s="1"/>
  <c r="AZ198" i="7" s="1"/>
  <c r="BA198" i="7" s="1"/>
  <c r="BB198" i="7" s="1"/>
  <c r="BC198" i="7" s="1"/>
  <c r="BD198" i="7" s="1"/>
  <c r="BE198" i="7" s="1"/>
  <c r="BF198" i="7" s="1"/>
  <c r="BG198" i="7" s="1"/>
  <c r="BH198" i="7" s="1"/>
  <c r="BI198" i="7" s="1"/>
  <c r="BJ198" i="7" s="1"/>
  <c r="BK198" i="7" s="1"/>
  <c r="AU199" i="7"/>
  <c r="AU200" i="7"/>
  <c r="AV200" i="7" s="1"/>
  <c r="AW200" i="7" s="1"/>
  <c r="AX200" i="7" s="1"/>
  <c r="AY200" i="7" s="1"/>
  <c r="AZ200" i="7" s="1"/>
  <c r="BA200" i="7" s="1"/>
  <c r="BB200" i="7" s="1"/>
  <c r="BC200" i="7" s="1"/>
  <c r="AU201" i="7"/>
  <c r="AV201" i="7" s="1"/>
  <c r="AW201" i="7" s="1"/>
  <c r="AU202" i="7"/>
  <c r="AV202" i="7" s="1"/>
  <c r="AW202" i="7" s="1"/>
  <c r="AX202" i="7" s="1"/>
  <c r="AY202" i="7" s="1"/>
  <c r="AZ202" i="7" s="1"/>
  <c r="BA202" i="7" s="1"/>
  <c r="BB202" i="7" s="1"/>
  <c r="BC202" i="7" s="1"/>
  <c r="BD202" i="7" s="1"/>
  <c r="BE202" i="7" s="1"/>
  <c r="BF202" i="7" s="1"/>
  <c r="BG202" i="7" s="1"/>
  <c r="BH202" i="7" s="1"/>
  <c r="BI202" i="7" s="1"/>
  <c r="BJ202" i="7" s="1"/>
  <c r="BK202" i="7" s="1"/>
  <c r="AU203" i="7"/>
  <c r="AU204" i="7"/>
  <c r="AV204" i="7" s="1"/>
  <c r="AW204" i="7" s="1"/>
  <c r="AX204" i="7" s="1"/>
  <c r="AY204" i="7" s="1"/>
  <c r="AZ204" i="7" s="1"/>
  <c r="BA204" i="7" s="1"/>
  <c r="BB204" i="7" s="1"/>
  <c r="BC204" i="7" s="1"/>
  <c r="BD204" i="7" s="1"/>
  <c r="BE204" i="7" s="1"/>
  <c r="BF204" i="7" s="1"/>
  <c r="BG204" i="7" s="1"/>
  <c r="BH204" i="7" s="1"/>
  <c r="BI204" i="7" s="1"/>
  <c r="BJ204" i="7" s="1"/>
  <c r="BK204" i="7" s="1"/>
  <c r="AU205" i="7"/>
  <c r="AV205" i="7" s="1"/>
  <c r="AW205" i="7" s="1"/>
  <c r="AU206" i="7"/>
  <c r="AU207" i="7"/>
  <c r="AU208" i="7"/>
  <c r="AU209" i="7"/>
  <c r="AV209" i="7" s="1"/>
  <c r="AW209" i="7" s="1"/>
  <c r="AX209" i="7" s="1"/>
  <c r="AY209" i="7" s="1"/>
  <c r="AZ209" i="7" s="1"/>
  <c r="BA209" i="7" s="1"/>
  <c r="BB209" i="7" s="1"/>
  <c r="BC209" i="7" s="1"/>
  <c r="BD209" i="7" s="1"/>
  <c r="BE209" i="7" s="1"/>
  <c r="BF209" i="7" s="1"/>
  <c r="BG209" i="7" s="1"/>
  <c r="BH209" i="7" s="1"/>
  <c r="BI209" i="7" s="1"/>
  <c r="BJ209" i="7" s="1"/>
  <c r="BK209" i="7" s="1"/>
  <c r="AU210" i="7"/>
  <c r="AV210" i="7" s="1"/>
  <c r="AW210" i="7" s="1"/>
  <c r="AX210" i="7" s="1"/>
  <c r="AY210" i="7" s="1"/>
  <c r="AZ210" i="7" s="1"/>
  <c r="BA210" i="7" s="1"/>
  <c r="BB210" i="7" s="1"/>
  <c r="BC210" i="7" s="1"/>
  <c r="BD210" i="7" s="1"/>
  <c r="BE210" i="7" s="1"/>
  <c r="BF210" i="7" s="1"/>
  <c r="BG210" i="7" s="1"/>
  <c r="BH210" i="7" s="1"/>
  <c r="BI210" i="7" s="1"/>
  <c r="BJ210" i="7" s="1"/>
  <c r="BK210" i="7" s="1"/>
  <c r="AU211" i="7"/>
  <c r="AV211" i="7" s="1"/>
  <c r="AW211" i="7" s="1"/>
  <c r="AX211" i="7" s="1"/>
  <c r="AY211" i="7" s="1"/>
  <c r="AZ211" i="7" s="1"/>
  <c r="BA211" i="7" s="1"/>
  <c r="BB211" i="7" s="1"/>
  <c r="BC211" i="7" s="1"/>
  <c r="BD211" i="7" s="1"/>
  <c r="BE211" i="7" s="1"/>
  <c r="BF211" i="7" s="1"/>
  <c r="BG211" i="7" s="1"/>
  <c r="BH211" i="7" s="1"/>
  <c r="BI211" i="7" s="1"/>
  <c r="BJ211" i="7" s="1"/>
  <c r="BK211" i="7" s="1"/>
  <c r="AU212" i="7"/>
  <c r="AV212" i="7" s="1"/>
  <c r="AW212" i="7" s="1"/>
  <c r="AU213" i="7"/>
  <c r="AV213" i="7" s="1"/>
  <c r="AW213" i="7" s="1"/>
  <c r="AU214" i="7"/>
  <c r="AV214" i="7" s="1"/>
  <c r="AW214" i="7" s="1"/>
  <c r="AX214" i="7" s="1"/>
  <c r="AY214" i="7" s="1"/>
  <c r="AZ214" i="7" s="1"/>
  <c r="BA214" i="7" s="1"/>
  <c r="BB214" i="7" s="1"/>
  <c r="BC214" i="7" s="1"/>
  <c r="BD214" i="7" s="1"/>
  <c r="BE214" i="7" s="1"/>
  <c r="BF214" i="7" s="1"/>
  <c r="BG214" i="7" s="1"/>
  <c r="BH214" i="7" s="1"/>
  <c r="BI214" i="7" s="1"/>
  <c r="BJ214" i="7" s="1"/>
  <c r="BK214" i="7" s="1"/>
  <c r="AU215" i="7"/>
  <c r="AU216" i="7"/>
  <c r="AU217" i="7"/>
  <c r="AV217" i="7" s="1"/>
  <c r="AW217" i="7" s="1"/>
  <c r="AX217" i="7" s="1"/>
  <c r="AY217" i="7" s="1"/>
  <c r="AZ217" i="7" s="1"/>
  <c r="BA217" i="7" s="1"/>
  <c r="BB217" i="7" s="1"/>
  <c r="BC217" i="7" s="1"/>
  <c r="BD217" i="7" s="1"/>
  <c r="BE217" i="7" s="1"/>
  <c r="BF217" i="7" s="1"/>
  <c r="BG217" i="7" s="1"/>
  <c r="BH217" i="7" s="1"/>
  <c r="BI217" i="7" s="1"/>
  <c r="BJ217" i="7" s="1"/>
  <c r="BK217" i="7" s="1"/>
  <c r="AU218" i="7"/>
  <c r="AV218" i="7" s="1"/>
  <c r="AW218" i="7" s="1"/>
  <c r="AX218" i="7" s="1"/>
  <c r="AY218" i="7" s="1"/>
  <c r="AZ218" i="7" s="1"/>
  <c r="BA218" i="7" s="1"/>
  <c r="BB218" i="7" s="1"/>
  <c r="BC218" i="7" s="1"/>
  <c r="BD218" i="7" s="1"/>
  <c r="BE218" i="7" s="1"/>
  <c r="BF218" i="7" s="1"/>
  <c r="BG218" i="7" s="1"/>
  <c r="BH218" i="7" s="1"/>
  <c r="BI218" i="7" s="1"/>
  <c r="BJ218" i="7" s="1"/>
  <c r="BK218" i="7" s="1"/>
  <c r="AU219" i="7"/>
  <c r="AV219" i="7" s="1"/>
  <c r="AW219" i="7" s="1"/>
  <c r="AX219" i="7" s="1"/>
  <c r="AY219" i="7" s="1"/>
  <c r="AZ219" i="7" s="1"/>
  <c r="BA219" i="7" s="1"/>
  <c r="BB219" i="7" s="1"/>
  <c r="BC219" i="7" s="1"/>
  <c r="BD219" i="7" s="1"/>
  <c r="BE219" i="7" s="1"/>
  <c r="BF219" i="7" s="1"/>
  <c r="BG219" i="7" s="1"/>
  <c r="BH219" i="7" s="1"/>
  <c r="BI219" i="7" s="1"/>
  <c r="BJ219" i="7" s="1"/>
  <c r="BK219" i="7" s="1"/>
  <c r="AU220" i="7"/>
  <c r="AV220" i="7" s="1"/>
  <c r="AW220" i="7" s="1"/>
  <c r="AX220" i="7" s="1"/>
  <c r="AY220" i="7" s="1"/>
  <c r="AZ220" i="7" s="1"/>
  <c r="BA220" i="7" s="1"/>
  <c r="BB220" i="7" s="1"/>
  <c r="BC220" i="7" s="1"/>
  <c r="BD220" i="7" s="1"/>
  <c r="BE220" i="7" s="1"/>
  <c r="BF220" i="7" s="1"/>
  <c r="BG220" i="7" s="1"/>
  <c r="BH220" i="7" s="1"/>
  <c r="BI220" i="7" s="1"/>
  <c r="BJ220" i="7" s="1"/>
  <c r="BK220" i="7" s="1"/>
  <c r="AU221" i="7"/>
  <c r="AV221" i="7" s="1"/>
  <c r="AW221" i="7" s="1"/>
  <c r="AX221" i="7" s="1"/>
  <c r="AY221" i="7" s="1"/>
  <c r="AZ221" i="7" s="1"/>
  <c r="BA221" i="7" s="1"/>
  <c r="BB221" i="7" s="1"/>
  <c r="BC221" i="7" s="1"/>
  <c r="BD221" i="7" s="1"/>
  <c r="BE221" i="7" s="1"/>
  <c r="BF221" i="7" s="1"/>
  <c r="BG221" i="7" s="1"/>
  <c r="BH221" i="7" s="1"/>
  <c r="BI221" i="7" s="1"/>
  <c r="BJ221" i="7" s="1"/>
  <c r="BK221" i="7" s="1"/>
  <c r="AU222" i="7"/>
  <c r="AV222" i="7" s="1"/>
  <c r="AW222" i="7" s="1"/>
  <c r="AX222" i="7" s="1"/>
  <c r="AY222" i="7" s="1"/>
  <c r="AZ222" i="7" s="1"/>
  <c r="BA222" i="7" s="1"/>
  <c r="BB222" i="7" s="1"/>
  <c r="BC222" i="7" s="1"/>
  <c r="BD222" i="7" s="1"/>
  <c r="BE222" i="7" s="1"/>
  <c r="BF222" i="7" s="1"/>
  <c r="BG222" i="7" s="1"/>
  <c r="BH222" i="7" s="1"/>
  <c r="BI222" i="7" s="1"/>
  <c r="BJ222" i="7" s="1"/>
  <c r="BK222" i="7" s="1"/>
  <c r="AU223" i="7"/>
  <c r="AU224" i="7"/>
  <c r="AV224" i="7" s="1"/>
  <c r="AW224" i="7" s="1"/>
  <c r="AX224" i="7" s="1"/>
  <c r="AY224" i="7" s="1"/>
  <c r="AZ224" i="7" s="1"/>
  <c r="BA224" i="7" s="1"/>
  <c r="BB224" i="7" s="1"/>
  <c r="BC224" i="7" s="1"/>
  <c r="BD224" i="7" s="1"/>
  <c r="BE224" i="7" s="1"/>
  <c r="BF224" i="7" s="1"/>
  <c r="BG224" i="7" s="1"/>
  <c r="BH224" i="7" s="1"/>
  <c r="BI224" i="7" s="1"/>
  <c r="BJ224" i="7" s="1"/>
  <c r="BK224" i="7" s="1"/>
  <c r="AU225" i="7"/>
  <c r="AV225" i="7" s="1"/>
  <c r="AW225" i="7" s="1"/>
  <c r="AX225" i="7" s="1"/>
  <c r="AY225" i="7" s="1"/>
  <c r="AZ225" i="7" s="1"/>
  <c r="BA225" i="7" s="1"/>
  <c r="BB225" i="7" s="1"/>
  <c r="BC225" i="7" s="1"/>
  <c r="BD225" i="7" s="1"/>
  <c r="BE225" i="7" s="1"/>
  <c r="BF225" i="7" s="1"/>
  <c r="BG225" i="7" s="1"/>
  <c r="BH225" i="7" s="1"/>
  <c r="BI225" i="7" s="1"/>
  <c r="BJ225" i="7" s="1"/>
  <c r="BK225" i="7" s="1"/>
  <c r="AU226" i="7"/>
  <c r="AU227" i="7"/>
  <c r="AU228" i="7"/>
  <c r="AU229" i="7"/>
  <c r="AV229" i="7" s="1"/>
  <c r="AW229" i="7" s="1"/>
  <c r="AX229" i="7" s="1"/>
  <c r="AY229" i="7" s="1"/>
  <c r="AZ229" i="7" s="1"/>
  <c r="BA229" i="7" s="1"/>
  <c r="BB229" i="7" s="1"/>
  <c r="BC229" i="7" s="1"/>
  <c r="BD229" i="7" s="1"/>
  <c r="BE229" i="7" s="1"/>
  <c r="BF229" i="7" s="1"/>
  <c r="BG229" i="7" s="1"/>
  <c r="BH229" i="7" s="1"/>
  <c r="BI229" i="7" s="1"/>
  <c r="BJ229" i="7" s="1"/>
  <c r="BK229" i="7" s="1"/>
  <c r="AU230" i="7"/>
  <c r="AV230" i="7" s="1"/>
  <c r="AW230" i="7" s="1"/>
  <c r="AX230" i="7" s="1"/>
  <c r="AY230" i="7" s="1"/>
  <c r="AZ230" i="7" s="1"/>
  <c r="BA230" i="7" s="1"/>
  <c r="BB230" i="7" s="1"/>
  <c r="BC230" i="7" s="1"/>
  <c r="BD230" i="7" s="1"/>
  <c r="BE230" i="7" s="1"/>
  <c r="BF230" i="7" s="1"/>
  <c r="BG230" i="7" s="1"/>
  <c r="BH230" i="7" s="1"/>
  <c r="BI230" i="7" s="1"/>
  <c r="BJ230" i="7" s="1"/>
  <c r="BK230" i="7" s="1"/>
  <c r="AU231" i="7"/>
  <c r="AU232" i="7"/>
  <c r="AV232" i="7" s="1"/>
  <c r="AW232" i="7" s="1"/>
  <c r="AX232" i="7" s="1"/>
  <c r="AY232" i="7" s="1"/>
  <c r="AZ232" i="7" s="1"/>
  <c r="BA232" i="7" s="1"/>
  <c r="BB232" i="7" s="1"/>
  <c r="BC232" i="7" s="1"/>
  <c r="BD232" i="7" s="1"/>
  <c r="BE232" i="7" s="1"/>
  <c r="BF232" i="7" s="1"/>
  <c r="BG232" i="7" s="1"/>
  <c r="BH232" i="7" s="1"/>
  <c r="BI232" i="7" s="1"/>
  <c r="BJ232" i="7" s="1"/>
  <c r="BK232" i="7" s="1"/>
  <c r="AU233" i="7"/>
  <c r="AV233" i="7" s="1"/>
  <c r="AW233" i="7" s="1"/>
  <c r="AX233" i="7" s="1"/>
  <c r="AY233" i="7" s="1"/>
  <c r="AZ233" i="7" s="1"/>
  <c r="BA233" i="7" s="1"/>
  <c r="BB233" i="7" s="1"/>
  <c r="BC233" i="7" s="1"/>
  <c r="BD233" i="7" s="1"/>
  <c r="BE233" i="7" s="1"/>
  <c r="BF233" i="7" s="1"/>
  <c r="BG233" i="7" s="1"/>
  <c r="BH233" i="7" s="1"/>
  <c r="BI233" i="7" s="1"/>
  <c r="BJ233" i="7" s="1"/>
  <c r="BK233" i="7" s="1"/>
  <c r="AU234" i="7"/>
  <c r="AV234" i="7" s="1"/>
  <c r="AW234" i="7" s="1"/>
  <c r="AX234" i="7" s="1"/>
  <c r="AY234" i="7" s="1"/>
  <c r="AZ234" i="7" s="1"/>
  <c r="BA234" i="7" s="1"/>
  <c r="BB234" i="7" s="1"/>
  <c r="BC234" i="7" s="1"/>
  <c r="BD234" i="7" s="1"/>
  <c r="BE234" i="7" s="1"/>
  <c r="BF234" i="7" s="1"/>
  <c r="BG234" i="7" s="1"/>
  <c r="BH234" i="7" s="1"/>
  <c r="BI234" i="7" s="1"/>
  <c r="BJ234" i="7" s="1"/>
  <c r="BK234" i="7" s="1"/>
  <c r="AU235" i="7"/>
  <c r="AU236" i="7"/>
  <c r="AU237" i="7"/>
  <c r="AV237" i="7" s="1"/>
  <c r="AW237" i="7" s="1"/>
  <c r="AX237" i="7" s="1"/>
  <c r="AY237" i="7" s="1"/>
  <c r="AZ237" i="7" s="1"/>
  <c r="BA237" i="7" s="1"/>
  <c r="BB237" i="7" s="1"/>
  <c r="BC237" i="7" s="1"/>
  <c r="BD237" i="7" s="1"/>
  <c r="BE237" i="7" s="1"/>
  <c r="BF237" i="7" s="1"/>
  <c r="BG237" i="7" s="1"/>
  <c r="BH237" i="7" s="1"/>
  <c r="BI237" i="7" s="1"/>
  <c r="BJ237" i="7" s="1"/>
  <c r="BK237" i="7" s="1"/>
  <c r="AU238" i="7"/>
  <c r="AV238" i="7" s="1"/>
  <c r="AW238" i="7" s="1"/>
  <c r="AX238" i="7" s="1"/>
  <c r="AY238" i="7" s="1"/>
  <c r="AZ238" i="7" s="1"/>
  <c r="BA238" i="7" s="1"/>
  <c r="BB238" i="7" s="1"/>
  <c r="BC238" i="7" s="1"/>
  <c r="BD238" i="7" s="1"/>
  <c r="BE238" i="7" s="1"/>
  <c r="BF238" i="7" s="1"/>
  <c r="BG238" i="7" s="1"/>
  <c r="BH238" i="7" s="1"/>
  <c r="BI238" i="7" s="1"/>
  <c r="BJ238" i="7" s="1"/>
  <c r="BK238" i="7" s="1"/>
  <c r="AU239" i="7"/>
  <c r="AU240" i="7"/>
  <c r="AV240" i="7" s="1"/>
  <c r="AW240" i="7" s="1"/>
  <c r="AX240" i="7" s="1"/>
  <c r="AY240" i="7" s="1"/>
  <c r="AZ240" i="7" s="1"/>
  <c r="BA240" i="7" s="1"/>
  <c r="BB240" i="7" s="1"/>
  <c r="BC240" i="7" s="1"/>
  <c r="BD240" i="7" s="1"/>
  <c r="BE240" i="7" s="1"/>
  <c r="BF240" i="7" s="1"/>
  <c r="BG240" i="7" s="1"/>
  <c r="BH240" i="7" s="1"/>
  <c r="BI240" i="7" s="1"/>
  <c r="BJ240" i="7" s="1"/>
  <c r="BK240" i="7" s="1"/>
  <c r="AU241" i="7"/>
  <c r="AV241" i="7" s="1"/>
  <c r="AW241" i="7" s="1"/>
  <c r="AX241" i="7" s="1"/>
  <c r="AY241" i="7" s="1"/>
  <c r="AZ241" i="7" s="1"/>
  <c r="BA241" i="7" s="1"/>
  <c r="BB241" i="7" s="1"/>
  <c r="BC241" i="7" s="1"/>
  <c r="BD241" i="7" s="1"/>
  <c r="BE241" i="7" s="1"/>
  <c r="BF241" i="7" s="1"/>
  <c r="BG241" i="7" s="1"/>
  <c r="BH241" i="7" s="1"/>
  <c r="BI241" i="7" s="1"/>
  <c r="BJ241" i="7" s="1"/>
  <c r="BK241" i="7" s="1"/>
  <c r="AU242" i="7"/>
  <c r="AV242" i="7" s="1"/>
  <c r="AW242" i="7" s="1"/>
  <c r="AX242" i="7" s="1"/>
  <c r="AY242" i="7" s="1"/>
  <c r="AZ242" i="7" s="1"/>
  <c r="BA242" i="7" s="1"/>
  <c r="BB242" i="7" s="1"/>
  <c r="BC242" i="7" s="1"/>
  <c r="BD242" i="7" s="1"/>
  <c r="BE242" i="7" s="1"/>
  <c r="BF242" i="7" s="1"/>
  <c r="BG242" i="7" s="1"/>
  <c r="BH242" i="7" s="1"/>
  <c r="BI242" i="7" s="1"/>
  <c r="BJ242" i="7" s="1"/>
  <c r="BK242" i="7" s="1"/>
  <c r="AU243" i="7"/>
  <c r="AU244" i="7"/>
  <c r="AU245" i="7"/>
  <c r="AV245" i="7" s="1"/>
  <c r="AW245" i="7" s="1"/>
  <c r="AX245" i="7" s="1"/>
  <c r="AY245" i="7" s="1"/>
  <c r="AZ245" i="7" s="1"/>
  <c r="BA245" i="7" s="1"/>
  <c r="BB245" i="7" s="1"/>
  <c r="BC245" i="7" s="1"/>
  <c r="BD245" i="7" s="1"/>
  <c r="BE245" i="7" s="1"/>
  <c r="BF245" i="7" s="1"/>
  <c r="BG245" i="7" s="1"/>
  <c r="BH245" i="7" s="1"/>
  <c r="BI245" i="7" s="1"/>
  <c r="BJ245" i="7" s="1"/>
  <c r="BK245" i="7" s="1"/>
  <c r="AU246" i="7"/>
  <c r="AV246" i="7" s="1"/>
  <c r="AW246" i="7" s="1"/>
  <c r="AX246" i="7" s="1"/>
  <c r="AY246" i="7" s="1"/>
  <c r="AZ246" i="7" s="1"/>
  <c r="BA246" i="7" s="1"/>
  <c r="BB246" i="7" s="1"/>
  <c r="BC246" i="7" s="1"/>
  <c r="BD246" i="7" s="1"/>
  <c r="BE246" i="7" s="1"/>
  <c r="BF246" i="7" s="1"/>
  <c r="BG246" i="7" s="1"/>
  <c r="BH246" i="7" s="1"/>
  <c r="BI246" i="7" s="1"/>
  <c r="BJ246" i="7" s="1"/>
  <c r="BK246" i="7" s="1"/>
  <c r="AU247" i="7"/>
  <c r="AU248" i="7"/>
  <c r="AV248" i="7" s="1"/>
  <c r="AW248" i="7" s="1"/>
  <c r="AX248" i="7" s="1"/>
  <c r="AY248" i="7" s="1"/>
  <c r="AZ248" i="7" s="1"/>
  <c r="BA248" i="7" s="1"/>
  <c r="BB248" i="7" s="1"/>
  <c r="BC248" i="7" s="1"/>
  <c r="BD248" i="7" s="1"/>
  <c r="BE248" i="7" s="1"/>
  <c r="BF248" i="7" s="1"/>
  <c r="BG248" i="7" s="1"/>
  <c r="BH248" i="7" s="1"/>
  <c r="BI248" i="7" s="1"/>
  <c r="BJ248" i="7" s="1"/>
  <c r="BK248" i="7" s="1"/>
  <c r="AU249" i="7"/>
  <c r="AV249" i="7" s="1"/>
  <c r="AW249" i="7" s="1"/>
  <c r="AX249" i="7" s="1"/>
  <c r="AY249" i="7" s="1"/>
  <c r="AZ249" i="7" s="1"/>
  <c r="BA249" i="7" s="1"/>
  <c r="BB249" i="7" s="1"/>
  <c r="BC249" i="7" s="1"/>
  <c r="BD249" i="7" s="1"/>
  <c r="BE249" i="7" s="1"/>
  <c r="BF249" i="7" s="1"/>
  <c r="BG249" i="7" s="1"/>
  <c r="BH249" i="7" s="1"/>
  <c r="BI249" i="7" s="1"/>
  <c r="BJ249" i="7" s="1"/>
  <c r="BK249" i="7" s="1"/>
  <c r="AU250" i="7"/>
  <c r="AV250" i="7" s="1"/>
  <c r="AW250" i="7" s="1"/>
  <c r="AX250" i="7" s="1"/>
  <c r="AY250" i="7" s="1"/>
  <c r="AZ250" i="7" s="1"/>
  <c r="BA250" i="7" s="1"/>
  <c r="BB250" i="7" s="1"/>
  <c r="BC250" i="7" s="1"/>
  <c r="BD250" i="7" s="1"/>
  <c r="BE250" i="7" s="1"/>
  <c r="BF250" i="7" s="1"/>
  <c r="BG250" i="7" s="1"/>
  <c r="BH250" i="7" s="1"/>
  <c r="BI250" i="7" s="1"/>
  <c r="BJ250" i="7" s="1"/>
  <c r="BK250" i="7" s="1"/>
  <c r="AU251" i="7"/>
  <c r="AU252" i="7"/>
  <c r="AV252" i="7" s="1"/>
  <c r="AW252" i="7" s="1"/>
  <c r="AX252" i="7" s="1"/>
  <c r="AY252" i="7" s="1"/>
  <c r="AZ252" i="7" s="1"/>
  <c r="BA252" i="7" s="1"/>
  <c r="BB252" i="7" s="1"/>
  <c r="BC252" i="7" s="1"/>
  <c r="BD252" i="7" s="1"/>
  <c r="BE252" i="7" s="1"/>
  <c r="BF252" i="7" s="1"/>
  <c r="BG252" i="7" s="1"/>
  <c r="BH252" i="7" s="1"/>
  <c r="BI252" i="7" s="1"/>
  <c r="BJ252" i="7" s="1"/>
  <c r="BK252" i="7" s="1"/>
  <c r="AU253" i="7"/>
  <c r="AV253" i="7" s="1"/>
  <c r="AW253" i="7" s="1"/>
  <c r="AX253" i="7" s="1"/>
  <c r="AY253" i="7" s="1"/>
  <c r="AZ253" i="7" s="1"/>
  <c r="BA253" i="7" s="1"/>
  <c r="BB253" i="7" s="1"/>
  <c r="BC253" i="7" s="1"/>
  <c r="BD253" i="7" s="1"/>
  <c r="BE253" i="7" s="1"/>
  <c r="BF253" i="7" s="1"/>
  <c r="BG253" i="7" s="1"/>
  <c r="BH253" i="7" s="1"/>
  <c r="BI253" i="7" s="1"/>
  <c r="BJ253" i="7" s="1"/>
  <c r="BK253" i="7" s="1"/>
  <c r="AU254" i="7"/>
  <c r="AV254" i="7" s="1"/>
  <c r="AW254" i="7" s="1"/>
  <c r="AX254" i="7" s="1"/>
  <c r="AY254" i="7" s="1"/>
  <c r="AZ254" i="7" s="1"/>
  <c r="BA254" i="7" s="1"/>
  <c r="BB254" i="7" s="1"/>
  <c r="BC254" i="7" s="1"/>
  <c r="BD254" i="7" s="1"/>
  <c r="BE254" i="7" s="1"/>
  <c r="BF254" i="7" s="1"/>
  <c r="BG254" i="7" s="1"/>
  <c r="BH254" i="7" s="1"/>
  <c r="BI254" i="7" s="1"/>
  <c r="BJ254" i="7" s="1"/>
  <c r="BK254" i="7" s="1"/>
  <c r="AU255" i="7"/>
  <c r="AU256" i="7"/>
  <c r="AU257" i="7"/>
  <c r="AV257" i="7" s="1"/>
  <c r="AW257" i="7" s="1"/>
  <c r="AX257" i="7" s="1"/>
  <c r="AY257" i="7" s="1"/>
  <c r="AZ257" i="7" s="1"/>
  <c r="BA257" i="7" s="1"/>
  <c r="BB257" i="7" s="1"/>
  <c r="BC257" i="7" s="1"/>
  <c r="BD257" i="7" s="1"/>
  <c r="BE257" i="7" s="1"/>
  <c r="BF257" i="7" s="1"/>
  <c r="BG257" i="7" s="1"/>
  <c r="BH257" i="7" s="1"/>
  <c r="BI257" i="7" s="1"/>
  <c r="BJ257" i="7" s="1"/>
  <c r="BK257" i="7" s="1"/>
  <c r="AU258" i="7"/>
  <c r="AV258" i="7" s="1"/>
  <c r="AW258" i="7" s="1"/>
  <c r="AX258" i="7" s="1"/>
  <c r="AY258" i="7" s="1"/>
  <c r="AZ258" i="7" s="1"/>
  <c r="BA258" i="7" s="1"/>
  <c r="BB258" i="7" s="1"/>
  <c r="BC258" i="7" s="1"/>
  <c r="BD258" i="7" s="1"/>
  <c r="BE258" i="7" s="1"/>
  <c r="BF258" i="7" s="1"/>
  <c r="BG258" i="7" s="1"/>
  <c r="BH258" i="7" s="1"/>
  <c r="BI258" i="7" s="1"/>
  <c r="BJ258" i="7" s="1"/>
  <c r="BK258" i="7" s="1"/>
  <c r="AU259" i="7"/>
  <c r="AU260" i="7"/>
  <c r="AU261" i="7"/>
  <c r="AU262" i="7"/>
  <c r="AV262" i="7" s="1"/>
  <c r="AW262" i="7" s="1"/>
  <c r="AX262" i="7" s="1"/>
  <c r="AY262" i="7" s="1"/>
  <c r="AZ262" i="7" s="1"/>
  <c r="BA262" i="7" s="1"/>
  <c r="BB262" i="7" s="1"/>
  <c r="BC262" i="7" s="1"/>
  <c r="BD262" i="7" s="1"/>
  <c r="BE262" i="7" s="1"/>
  <c r="BF262" i="7" s="1"/>
  <c r="BG262" i="7" s="1"/>
  <c r="BH262" i="7" s="1"/>
  <c r="BI262" i="7" s="1"/>
  <c r="BJ262" i="7" s="1"/>
  <c r="BK262" i="7" s="1"/>
  <c r="AU263" i="7"/>
  <c r="AV263" i="7" s="1"/>
  <c r="AW263" i="7" s="1"/>
  <c r="AX263" i="7" s="1"/>
  <c r="AY263" i="7" s="1"/>
  <c r="AZ263" i="7" s="1"/>
  <c r="BA263" i="7" s="1"/>
  <c r="BB263" i="7" s="1"/>
  <c r="BC263" i="7" s="1"/>
  <c r="BD263" i="7" s="1"/>
  <c r="BE263" i="7" s="1"/>
  <c r="BF263" i="7" s="1"/>
  <c r="BG263" i="7" s="1"/>
  <c r="BH263" i="7" s="1"/>
  <c r="BI263" i="7" s="1"/>
  <c r="BJ263" i="7" s="1"/>
  <c r="BK263" i="7" s="1"/>
  <c r="AU264" i="7"/>
  <c r="AV264" i="7" s="1"/>
  <c r="AW264" i="7" s="1"/>
  <c r="AX264" i="7" s="1"/>
  <c r="AY264" i="7" s="1"/>
  <c r="AZ264" i="7" s="1"/>
  <c r="BA264" i="7" s="1"/>
  <c r="BB264" i="7" s="1"/>
  <c r="BC264" i="7" s="1"/>
  <c r="BD264" i="7" s="1"/>
  <c r="BE264" i="7" s="1"/>
  <c r="BF264" i="7" s="1"/>
  <c r="BG264" i="7" s="1"/>
  <c r="BH264" i="7" s="1"/>
  <c r="BI264" i="7" s="1"/>
  <c r="BJ264" i="7" s="1"/>
  <c r="BK264" i="7" s="1"/>
  <c r="AU265" i="7"/>
  <c r="AU266" i="7"/>
  <c r="AV266" i="7" s="1"/>
  <c r="AW266" i="7" s="1"/>
  <c r="AX266" i="7" s="1"/>
  <c r="AY266" i="7" s="1"/>
  <c r="AZ266" i="7" s="1"/>
  <c r="BA266" i="7" s="1"/>
  <c r="BB266" i="7" s="1"/>
  <c r="BC266" i="7" s="1"/>
  <c r="BD266" i="7" s="1"/>
  <c r="BE266" i="7" s="1"/>
  <c r="BF266" i="7" s="1"/>
  <c r="BG266" i="7" s="1"/>
  <c r="BH266" i="7" s="1"/>
  <c r="BI266" i="7" s="1"/>
  <c r="BJ266" i="7" s="1"/>
  <c r="BK266" i="7" s="1"/>
  <c r="AU267" i="7"/>
  <c r="AU268" i="7"/>
  <c r="AV268" i="7" s="1"/>
  <c r="AW268" i="7" s="1"/>
  <c r="AX268" i="7" s="1"/>
  <c r="AY268" i="7" s="1"/>
  <c r="AZ268" i="7" s="1"/>
  <c r="BA268" i="7" s="1"/>
  <c r="BB268" i="7" s="1"/>
  <c r="BC268" i="7" s="1"/>
  <c r="BD268" i="7" s="1"/>
  <c r="BE268" i="7" s="1"/>
  <c r="BF268" i="7" s="1"/>
  <c r="BG268" i="7" s="1"/>
  <c r="BH268" i="7" s="1"/>
  <c r="BI268" i="7" s="1"/>
  <c r="BJ268" i="7" s="1"/>
  <c r="BK268" i="7" s="1"/>
  <c r="AU269" i="7"/>
  <c r="AU270" i="7"/>
  <c r="AV270" i="7" s="1"/>
  <c r="AW270" i="7" s="1"/>
  <c r="AX270" i="7" s="1"/>
  <c r="AY270" i="7" s="1"/>
  <c r="AZ270" i="7" s="1"/>
  <c r="BA270" i="7" s="1"/>
  <c r="BB270" i="7" s="1"/>
  <c r="BC270" i="7" s="1"/>
  <c r="BD270" i="7" s="1"/>
  <c r="BE270" i="7" s="1"/>
  <c r="BF270" i="7" s="1"/>
  <c r="BG270" i="7" s="1"/>
  <c r="BH270" i="7" s="1"/>
  <c r="BI270" i="7" s="1"/>
  <c r="BJ270" i="7" s="1"/>
  <c r="BK270" i="7" s="1"/>
  <c r="AU271" i="7"/>
  <c r="AU118" i="7"/>
  <c r="AV118" i="7" s="1"/>
  <c r="AW118" i="7" s="1"/>
  <c r="AX118" i="7" s="1"/>
  <c r="AH119" i="7"/>
  <c r="AI119" i="7" s="1"/>
  <c r="AJ119" i="7" s="1"/>
  <c r="AK119" i="7" s="1"/>
  <c r="AL119" i="7" s="1"/>
  <c r="AM119" i="7" s="1"/>
  <c r="AN119" i="7" s="1"/>
  <c r="AO119" i="7" s="1"/>
  <c r="AP119" i="7" s="1"/>
  <c r="AQ119" i="7" s="1"/>
  <c r="AR119" i="7" s="1"/>
  <c r="AS119" i="7" s="1"/>
  <c r="AD121" i="7"/>
  <c r="AE121" i="7" s="1"/>
  <c r="AF121" i="7" s="1"/>
  <c r="AG121" i="7" s="1"/>
  <c r="AH121" i="7" s="1"/>
  <c r="AI121" i="7" s="1"/>
  <c r="AJ121" i="7" s="1"/>
  <c r="AK121" i="7" s="1"/>
  <c r="AL121" i="7" s="1"/>
  <c r="AM121" i="7" s="1"/>
  <c r="AN121" i="7" s="1"/>
  <c r="AO121" i="7" s="1"/>
  <c r="AP121" i="7" s="1"/>
  <c r="AQ121" i="7" s="1"/>
  <c r="AR121" i="7" s="1"/>
  <c r="AS121" i="7" s="1"/>
  <c r="AH125" i="7"/>
  <c r="AI125" i="7" s="1"/>
  <c r="AJ125" i="7" s="1"/>
  <c r="AK125" i="7" s="1"/>
  <c r="AL125" i="7" s="1"/>
  <c r="AM125" i="7" s="1"/>
  <c r="AN125" i="7" s="1"/>
  <c r="AO125" i="7"/>
  <c r="AP125" i="7" s="1"/>
  <c r="AQ125" i="7" s="1"/>
  <c r="AR125" i="7" s="1"/>
  <c r="AS125" i="7" s="1"/>
  <c r="AD132" i="7"/>
  <c r="AE132" i="7"/>
  <c r="AF132" i="7" s="1"/>
  <c r="AG132" i="7" s="1"/>
  <c r="AH132" i="7" s="1"/>
  <c r="AI132" i="7" s="1"/>
  <c r="AJ132" i="7" s="1"/>
  <c r="AK132" i="7" s="1"/>
  <c r="AL132" i="7" s="1"/>
  <c r="AM132" i="7" s="1"/>
  <c r="AN132" i="7" s="1"/>
  <c r="AO132" i="7" s="1"/>
  <c r="AP132" i="7" s="1"/>
  <c r="AQ132" i="7" s="1"/>
  <c r="AR132" i="7" s="1"/>
  <c r="AS132" i="7" s="1"/>
  <c r="AD137" i="7"/>
  <c r="AE137" i="7" s="1"/>
  <c r="AF137" i="7" s="1"/>
  <c r="AG137" i="7" s="1"/>
  <c r="AH137" i="7"/>
  <c r="AI137" i="7" s="1"/>
  <c r="AJ137" i="7" s="1"/>
  <c r="AK137" i="7" s="1"/>
  <c r="AL137" i="7" s="1"/>
  <c r="AM137" i="7" s="1"/>
  <c r="AN137" i="7" s="1"/>
  <c r="AO137" i="7"/>
  <c r="AP137" i="7" s="1"/>
  <c r="AQ137" i="7" s="1"/>
  <c r="AR137" i="7" s="1"/>
  <c r="AS137" i="7" s="1"/>
  <c r="AE141" i="7"/>
  <c r="AF141" i="7" s="1"/>
  <c r="AG141" i="7" s="1"/>
  <c r="AH141" i="7"/>
  <c r="AI141" i="7" s="1"/>
  <c r="AJ141" i="7" s="1"/>
  <c r="AK141" i="7" s="1"/>
  <c r="AL141" i="7" s="1"/>
  <c r="AM141" i="7" s="1"/>
  <c r="AN141" i="7" s="1"/>
  <c r="AO141" i="7" s="1"/>
  <c r="AP141" i="7" s="1"/>
  <c r="AQ141" i="7" s="1"/>
  <c r="AR141" i="7" s="1"/>
  <c r="AS141" i="7" s="1"/>
  <c r="AE145" i="7"/>
  <c r="AF145" i="7" s="1"/>
  <c r="AG145" i="7" s="1"/>
  <c r="AH145" i="7" s="1"/>
  <c r="AI145" i="7" s="1"/>
  <c r="AJ145" i="7" s="1"/>
  <c r="AK145" i="7" s="1"/>
  <c r="AL145" i="7" s="1"/>
  <c r="AM145" i="7" s="1"/>
  <c r="AN145" i="7" s="1"/>
  <c r="AO145" i="7" s="1"/>
  <c r="AP145" i="7" s="1"/>
  <c r="AQ145" i="7" s="1"/>
  <c r="AR145" i="7" s="1"/>
  <c r="AS145" i="7" s="1"/>
  <c r="AE148" i="7"/>
  <c r="AF148" i="7" s="1"/>
  <c r="AG148" i="7" s="1"/>
  <c r="AH148" i="7" s="1"/>
  <c r="AI148" i="7" s="1"/>
  <c r="AJ148" i="7" s="1"/>
  <c r="AK148" i="7" s="1"/>
  <c r="AL148" i="7" s="1"/>
  <c r="AM148" i="7" s="1"/>
  <c r="AN148" i="7" s="1"/>
  <c r="AO148" i="7" s="1"/>
  <c r="AP148" i="7" s="1"/>
  <c r="AQ148" i="7" s="1"/>
  <c r="AR148" i="7" s="1"/>
  <c r="AS148" i="7" s="1"/>
  <c r="AM149" i="7"/>
  <c r="AN149" i="7" s="1"/>
  <c r="AO149" i="7" s="1"/>
  <c r="AP149" i="7" s="1"/>
  <c r="AQ149" i="7" s="1"/>
  <c r="AR149" i="7" s="1"/>
  <c r="AS149" i="7" s="1"/>
  <c r="AE153" i="7"/>
  <c r="AF153" i="7" s="1"/>
  <c r="AG153" i="7" s="1"/>
  <c r="AH153" i="7"/>
  <c r="AI153" i="7" s="1"/>
  <c r="AJ153" i="7" s="1"/>
  <c r="AK153" i="7" s="1"/>
  <c r="AL153" i="7" s="1"/>
  <c r="AM153" i="7"/>
  <c r="AN153" i="7" s="1"/>
  <c r="AO153" i="7" s="1"/>
  <c r="AP153" i="7" s="1"/>
  <c r="AQ153" i="7" s="1"/>
  <c r="AR153" i="7" s="1"/>
  <c r="AS153" i="7" s="1"/>
  <c r="AD155" i="7"/>
  <c r="AE155" i="7" s="1"/>
  <c r="AF155" i="7" s="1"/>
  <c r="AG155" i="7" s="1"/>
  <c r="AH155" i="7"/>
  <c r="AI155" i="7" s="1"/>
  <c r="AJ155" i="7" s="1"/>
  <c r="AK155" i="7" s="1"/>
  <c r="AL155" i="7" s="1"/>
  <c r="AM155" i="7" s="1"/>
  <c r="AN155" i="7" s="1"/>
  <c r="AO155" i="7" s="1"/>
  <c r="AP155" i="7" s="1"/>
  <c r="AQ155" i="7" s="1"/>
  <c r="AR155" i="7" s="1"/>
  <c r="AS155" i="7" s="1"/>
  <c r="AD157" i="7"/>
  <c r="AE157" i="7"/>
  <c r="AF157" i="7" s="1"/>
  <c r="AG157" i="7" s="1"/>
  <c r="AH157" i="7" s="1"/>
  <c r="AI157" i="7" s="1"/>
  <c r="AJ157" i="7" s="1"/>
  <c r="AK157" i="7" s="1"/>
  <c r="AL157" i="7" s="1"/>
  <c r="AM157" i="7" s="1"/>
  <c r="AN157" i="7" s="1"/>
  <c r="AO157" i="7" s="1"/>
  <c r="AP157" i="7" s="1"/>
  <c r="AQ157" i="7" s="1"/>
  <c r="AR157" i="7" s="1"/>
  <c r="AS157" i="7" s="1"/>
  <c r="AE160" i="7"/>
  <c r="AF160" i="7" s="1"/>
  <c r="AG160" i="7" s="1"/>
  <c r="AH160" i="7" s="1"/>
  <c r="AI160" i="7" s="1"/>
  <c r="AJ160" i="7" s="1"/>
  <c r="AK160" i="7" s="1"/>
  <c r="AL160" i="7" s="1"/>
  <c r="AM160" i="7" s="1"/>
  <c r="AN160" i="7" s="1"/>
  <c r="AO160" i="7" s="1"/>
  <c r="AP160" i="7" s="1"/>
  <c r="AQ160" i="7" s="1"/>
  <c r="AR160" i="7" s="1"/>
  <c r="AS160" i="7" s="1"/>
  <c r="AD161" i="7"/>
  <c r="AE161" i="7" s="1"/>
  <c r="AF161" i="7" s="1"/>
  <c r="AG161" i="7" s="1"/>
  <c r="AH161" i="7" s="1"/>
  <c r="AI161" i="7" s="1"/>
  <c r="AJ161" i="7" s="1"/>
  <c r="AK161" i="7" s="1"/>
  <c r="AL161" i="7" s="1"/>
  <c r="AM161" i="7" s="1"/>
  <c r="AN161" i="7" s="1"/>
  <c r="AO161" i="7" s="1"/>
  <c r="AP161" i="7" s="1"/>
  <c r="AQ161" i="7" s="1"/>
  <c r="AR161" i="7" s="1"/>
  <c r="AS161" i="7" s="1"/>
  <c r="AH163" i="7"/>
  <c r="AI163" i="7" s="1"/>
  <c r="AJ163" i="7" s="1"/>
  <c r="AK163" i="7" s="1"/>
  <c r="AL163" i="7" s="1"/>
  <c r="AM163" i="7" s="1"/>
  <c r="AN163" i="7" s="1"/>
  <c r="AO163" i="7" s="1"/>
  <c r="AP163" i="7" s="1"/>
  <c r="AQ163" i="7" s="1"/>
  <c r="AR163" i="7" s="1"/>
  <c r="AS163" i="7" s="1"/>
  <c r="AE165" i="7"/>
  <c r="AF165" i="7" s="1"/>
  <c r="AG165" i="7" s="1"/>
  <c r="AH165" i="7" s="1"/>
  <c r="AI165" i="7" s="1"/>
  <c r="AJ165" i="7" s="1"/>
  <c r="AK165" i="7" s="1"/>
  <c r="AL165" i="7" s="1"/>
  <c r="AM165" i="7" s="1"/>
  <c r="AN165" i="7" s="1"/>
  <c r="AO165" i="7" s="1"/>
  <c r="AP165" i="7" s="1"/>
  <c r="AQ165" i="7" s="1"/>
  <c r="AR165" i="7" s="1"/>
  <c r="AS165" i="7" s="1"/>
  <c r="AE169" i="7"/>
  <c r="AF169" i="7" s="1"/>
  <c r="AG169" i="7" s="1"/>
  <c r="AH169" i="7" s="1"/>
  <c r="AI169" i="7" s="1"/>
  <c r="AJ169" i="7" s="1"/>
  <c r="AK169" i="7" s="1"/>
  <c r="AL169" i="7" s="1"/>
  <c r="AM169" i="7" s="1"/>
  <c r="AN169" i="7" s="1"/>
  <c r="AO169" i="7" s="1"/>
  <c r="AP169" i="7" s="1"/>
  <c r="AQ169" i="7" s="1"/>
  <c r="AR169" i="7" s="1"/>
  <c r="AS169" i="7" s="1"/>
  <c r="AD171" i="7"/>
  <c r="AE171" i="7" s="1"/>
  <c r="AF171" i="7" s="1"/>
  <c r="AG171" i="7" s="1"/>
  <c r="AH171" i="7" s="1"/>
  <c r="AI171" i="7" s="1"/>
  <c r="AJ171" i="7" s="1"/>
  <c r="AK171" i="7" s="1"/>
  <c r="AL171" i="7" s="1"/>
  <c r="AM171" i="7" s="1"/>
  <c r="AN171" i="7" s="1"/>
  <c r="AO171" i="7" s="1"/>
  <c r="AP171" i="7" s="1"/>
  <c r="AQ171" i="7" s="1"/>
  <c r="AR171" i="7" s="1"/>
  <c r="AS171" i="7" s="1"/>
  <c r="AD172" i="7"/>
  <c r="AE172" i="7" s="1"/>
  <c r="AF172" i="7" s="1"/>
  <c r="AG172" i="7" s="1"/>
  <c r="AH172" i="7"/>
  <c r="AI172" i="7" s="1"/>
  <c r="AJ172" i="7" s="1"/>
  <c r="AK172" i="7" s="1"/>
  <c r="AL172" i="7" s="1"/>
  <c r="AM172" i="7" s="1"/>
  <c r="AN172" i="7" s="1"/>
  <c r="AO172" i="7" s="1"/>
  <c r="AP172" i="7" s="1"/>
  <c r="AQ172" i="7" s="1"/>
  <c r="AR172" i="7" s="1"/>
  <c r="AS172" i="7" s="1"/>
  <c r="AD173" i="7"/>
  <c r="AE173" i="7" s="1"/>
  <c r="AF173" i="7" s="1"/>
  <c r="AG173" i="7" s="1"/>
  <c r="AH173" i="7" s="1"/>
  <c r="AI173" i="7" s="1"/>
  <c r="AJ173" i="7" s="1"/>
  <c r="AK173" i="7" s="1"/>
  <c r="AL173" i="7" s="1"/>
  <c r="AM173" i="7" s="1"/>
  <c r="AN173" i="7" s="1"/>
  <c r="AO173" i="7" s="1"/>
  <c r="AP173" i="7" s="1"/>
  <c r="AQ173" i="7" s="1"/>
  <c r="AR173" i="7" s="1"/>
  <c r="AS173" i="7" s="1"/>
  <c r="AD175" i="7"/>
  <c r="AE175" i="7" s="1"/>
  <c r="AF175" i="7" s="1"/>
  <c r="AG175" i="7" s="1"/>
  <c r="AH175" i="7" s="1"/>
  <c r="AI175" i="7" s="1"/>
  <c r="AJ175" i="7" s="1"/>
  <c r="AK175" i="7" s="1"/>
  <c r="AL175" i="7" s="1"/>
  <c r="AM175" i="7" s="1"/>
  <c r="AN175" i="7" s="1"/>
  <c r="AO175" i="7" s="1"/>
  <c r="AP175" i="7" s="1"/>
  <c r="AQ175" i="7" s="1"/>
  <c r="AR175" i="7" s="1"/>
  <c r="AS175" i="7" s="1"/>
  <c r="AE177" i="7"/>
  <c r="AF177" i="7" s="1"/>
  <c r="AG177" i="7" s="1"/>
  <c r="AH177" i="7" s="1"/>
  <c r="AI177" i="7" s="1"/>
  <c r="AJ177" i="7" s="1"/>
  <c r="AK177" i="7" s="1"/>
  <c r="AL177" i="7" s="1"/>
  <c r="AM177" i="7" s="1"/>
  <c r="AN177" i="7" s="1"/>
  <c r="AO177" i="7" s="1"/>
  <c r="AP177" i="7" s="1"/>
  <c r="AQ177" i="7" s="1"/>
  <c r="AR177" i="7" s="1"/>
  <c r="AS177" i="7" s="1"/>
  <c r="AH180" i="7"/>
  <c r="AI180" i="7" s="1"/>
  <c r="AJ180" i="7" s="1"/>
  <c r="AK180" i="7" s="1"/>
  <c r="AL180" i="7" s="1"/>
  <c r="AM180" i="7" s="1"/>
  <c r="AN180" i="7" s="1"/>
  <c r="AO180" i="7" s="1"/>
  <c r="AP180" i="7" s="1"/>
  <c r="AQ180" i="7" s="1"/>
  <c r="AR180" i="7" s="1"/>
  <c r="AS180" i="7" s="1"/>
  <c r="AD181" i="7"/>
  <c r="AE181" i="7" s="1"/>
  <c r="AF181" i="7" s="1"/>
  <c r="AG181" i="7" s="1"/>
  <c r="AH181" i="7" s="1"/>
  <c r="AI181" i="7" s="1"/>
  <c r="AJ181" i="7" s="1"/>
  <c r="AK181" i="7" s="1"/>
  <c r="AL181" i="7" s="1"/>
  <c r="AM181" i="7" s="1"/>
  <c r="AN181" i="7" s="1"/>
  <c r="AO181" i="7" s="1"/>
  <c r="AP181" i="7" s="1"/>
  <c r="AQ181" i="7" s="1"/>
  <c r="AR181" i="7" s="1"/>
  <c r="AS181" i="7" s="1"/>
  <c r="AD183" i="7"/>
  <c r="AE183" i="7" s="1"/>
  <c r="AF183" i="7" s="1"/>
  <c r="AG183" i="7" s="1"/>
  <c r="AH183" i="7" s="1"/>
  <c r="AI183" i="7" s="1"/>
  <c r="AJ183" i="7" s="1"/>
  <c r="AK183" i="7" s="1"/>
  <c r="AL183" i="7" s="1"/>
  <c r="AM183" i="7" s="1"/>
  <c r="AN183" i="7" s="1"/>
  <c r="AO183" i="7" s="1"/>
  <c r="AP183" i="7" s="1"/>
  <c r="AQ183" i="7" s="1"/>
  <c r="AR183" i="7" s="1"/>
  <c r="AS183" i="7" s="1"/>
  <c r="AD184" i="7"/>
  <c r="AE184" i="7" s="1"/>
  <c r="AF184" i="7" s="1"/>
  <c r="AG184" i="7" s="1"/>
  <c r="AH184" i="7" s="1"/>
  <c r="AI184" i="7" s="1"/>
  <c r="AJ184" i="7" s="1"/>
  <c r="AK184" i="7" s="1"/>
  <c r="AL184" i="7" s="1"/>
  <c r="AM184" i="7" s="1"/>
  <c r="AN184" i="7" s="1"/>
  <c r="AO184" i="7" s="1"/>
  <c r="AP184" i="7" s="1"/>
  <c r="AQ184" i="7" s="1"/>
  <c r="AR184" i="7" s="1"/>
  <c r="AS184" i="7" s="1"/>
  <c r="AE185" i="7"/>
  <c r="AF185" i="7" s="1"/>
  <c r="AG185" i="7" s="1"/>
  <c r="AH185" i="7" s="1"/>
  <c r="AI185" i="7" s="1"/>
  <c r="AJ185" i="7" s="1"/>
  <c r="AK185" i="7" s="1"/>
  <c r="AL185" i="7" s="1"/>
  <c r="AM185" i="7" s="1"/>
  <c r="AN185" i="7" s="1"/>
  <c r="AO185" i="7" s="1"/>
  <c r="AP185" i="7" s="1"/>
  <c r="AQ185" i="7" s="1"/>
  <c r="AR185" i="7" s="1"/>
  <c r="AS185" i="7" s="1"/>
  <c r="AD187" i="7"/>
  <c r="AE187" i="7" s="1"/>
  <c r="AF187" i="7" s="1"/>
  <c r="AG187" i="7" s="1"/>
  <c r="AH187" i="7" s="1"/>
  <c r="AI187" i="7" s="1"/>
  <c r="AJ187" i="7" s="1"/>
  <c r="AK187" i="7" s="1"/>
  <c r="AL187" i="7" s="1"/>
  <c r="AM187" i="7" s="1"/>
  <c r="AN187" i="7" s="1"/>
  <c r="AO187" i="7" s="1"/>
  <c r="AP187" i="7" s="1"/>
  <c r="AQ187" i="7" s="1"/>
  <c r="AR187" i="7" s="1"/>
  <c r="AS187" i="7" s="1"/>
  <c r="AD189" i="7"/>
  <c r="AE189" i="7"/>
  <c r="AF189" i="7" s="1"/>
  <c r="AG189" i="7" s="1"/>
  <c r="AH189" i="7" s="1"/>
  <c r="AI189" i="7" s="1"/>
  <c r="AJ189" i="7" s="1"/>
  <c r="AK189" i="7" s="1"/>
  <c r="AL189" i="7" s="1"/>
  <c r="AM189" i="7" s="1"/>
  <c r="AN189" i="7" s="1"/>
  <c r="AO189" i="7" s="1"/>
  <c r="AP189" i="7" s="1"/>
  <c r="AQ189" i="7" s="1"/>
  <c r="AR189" i="7" s="1"/>
  <c r="AS189" i="7" s="1"/>
  <c r="AD191" i="7"/>
  <c r="AE191" i="7" s="1"/>
  <c r="AF191" i="7" s="1"/>
  <c r="AG191" i="7" s="1"/>
  <c r="AH191" i="7" s="1"/>
  <c r="AI191" i="7" s="1"/>
  <c r="AJ191" i="7" s="1"/>
  <c r="AK191" i="7" s="1"/>
  <c r="AL191" i="7" s="1"/>
  <c r="AM191" i="7" s="1"/>
  <c r="AN191" i="7" s="1"/>
  <c r="AO191" i="7" s="1"/>
  <c r="AP191" i="7" s="1"/>
  <c r="AQ191" i="7" s="1"/>
  <c r="AR191" i="7" s="1"/>
  <c r="AS191" i="7" s="1"/>
  <c r="AD192" i="7"/>
  <c r="AE192" i="7"/>
  <c r="AF192" i="7" s="1"/>
  <c r="AG192" i="7" s="1"/>
  <c r="AH192" i="7" s="1"/>
  <c r="AI192" i="7" s="1"/>
  <c r="AJ192" i="7" s="1"/>
  <c r="AK192" i="7" s="1"/>
  <c r="AL192" i="7" s="1"/>
  <c r="AM192" i="7" s="1"/>
  <c r="AN192" i="7" s="1"/>
  <c r="AO192" i="7" s="1"/>
  <c r="AP192" i="7" s="1"/>
  <c r="AQ192" i="7" s="1"/>
  <c r="AR192" i="7" s="1"/>
  <c r="AS192" i="7" s="1"/>
  <c r="AD193" i="7"/>
  <c r="AE193" i="7"/>
  <c r="AF193" i="7" s="1"/>
  <c r="AG193" i="7" s="1"/>
  <c r="AH193" i="7" s="1"/>
  <c r="AI193" i="7" s="1"/>
  <c r="AJ193" i="7" s="1"/>
  <c r="AK193" i="7" s="1"/>
  <c r="AL193" i="7" s="1"/>
  <c r="AM193" i="7" s="1"/>
  <c r="AN193" i="7" s="1"/>
  <c r="AO193" i="7" s="1"/>
  <c r="AP193" i="7" s="1"/>
  <c r="AQ193" i="7" s="1"/>
  <c r="AR193" i="7" s="1"/>
  <c r="AS193" i="7" s="1"/>
  <c r="AD195" i="7"/>
  <c r="AE195" i="7" s="1"/>
  <c r="AF195" i="7" s="1"/>
  <c r="AG195" i="7" s="1"/>
  <c r="AH195" i="7" s="1"/>
  <c r="AI195" i="7" s="1"/>
  <c r="AJ195" i="7" s="1"/>
  <c r="AK195" i="7" s="1"/>
  <c r="AL195" i="7" s="1"/>
  <c r="AM195" i="7" s="1"/>
  <c r="AN195" i="7" s="1"/>
  <c r="AO195" i="7" s="1"/>
  <c r="AP195" i="7" s="1"/>
  <c r="AQ195" i="7" s="1"/>
  <c r="AR195" i="7" s="1"/>
  <c r="AS195" i="7" s="1"/>
  <c r="AD197" i="7"/>
  <c r="AE197" i="7" s="1"/>
  <c r="AF197" i="7" s="1"/>
  <c r="AG197" i="7" s="1"/>
  <c r="AH197" i="7" s="1"/>
  <c r="AI197" i="7" s="1"/>
  <c r="AJ197" i="7" s="1"/>
  <c r="AK197" i="7" s="1"/>
  <c r="AL197" i="7" s="1"/>
  <c r="AM197" i="7" s="1"/>
  <c r="AN197" i="7" s="1"/>
  <c r="AO197" i="7" s="1"/>
  <c r="AP197" i="7" s="1"/>
  <c r="AQ197" i="7" s="1"/>
  <c r="AR197" i="7" s="1"/>
  <c r="AS197" i="7" s="1"/>
  <c r="AD199" i="7"/>
  <c r="AE199" i="7"/>
  <c r="AF199" i="7" s="1"/>
  <c r="AG199" i="7" s="1"/>
  <c r="AH199" i="7" s="1"/>
  <c r="AI199" i="7" s="1"/>
  <c r="AJ199" i="7" s="1"/>
  <c r="AK199" i="7" s="1"/>
  <c r="AL199" i="7" s="1"/>
  <c r="AM199" i="7" s="1"/>
  <c r="AN199" i="7" s="1"/>
  <c r="AO199" i="7" s="1"/>
  <c r="AP199" i="7" s="1"/>
  <c r="AQ199" i="7" s="1"/>
  <c r="AR199" i="7" s="1"/>
  <c r="AS199" i="7" s="1"/>
  <c r="AD201" i="7"/>
  <c r="AE201" i="7" s="1"/>
  <c r="AF201" i="7" s="1"/>
  <c r="AG201" i="7" s="1"/>
  <c r="AH201" i="7" s="1"/>
  <c r="AI201" i="7" s="1"/>
  <c r="AJ201" i="7" s="1"/>
  <c r="AK201" i="7" s="1"/>
  <c r="AL201" i="7" s="1"/>
  <c r="AM201" i="7" s="1"/>
  <c r="AN201" i="7" s="1"/>
  <c r="AO201" i="7" s="1"/>
  <c r="AP201" i="7" s="1"/>
  <c r="AQ201" i="7" s="1"/>
  <c r="AR201" i="7" s="1"/>
  <c r="AS201" i="7" s="1"/>
  <c r="AD203" i="7"/>
  <c r="AE203" i="7" s="1"/>
  <c r="AF203" i="7" s="1"/>
  <c r="AG203" i="7" s="1"/>
  <c r="AH203" i="7" s="1"/>
  <c r="AI203" i="7" s="1"/>
  <c r="AJ203" i="7" s="1"/>
  <c r="AK203" i="7" s="1"/>
  <c r="AL203" i="7" s="1"/>
  <c r="AM203" i="7" s="1"/>
  <c r="AN203" i="7" s="1"/>
  <c r="AO203" i="7" s="1"/>
  <c r="AP203" i="7" s="1"/>
  <c r="AQ203" i="7" s="1"/>
  <c r="AR203" i="7" s="1"/>
  <c r="AS203" i="7" s="1"/>
  <c r="AD204" i="7"/>
  <c r="AE204" i="7"/>
  <c r="AF204" i="7" s="1"/>
  <c r="AG204" i="7" s="1"/>
  <c r="AH204" i="7" s="1"/>
  <c r="AI204" i="7" s="1"/>
  <c r="AJ204" i="7" s="1"/>
  <c r="AK204" i="7" s="1"/>
  <c r="AL204" i="7" s="1"/>
  <c r="AM204" i="7" s="1"/>
  <c r="AN204" i="7" s="1"/>
  <c r="AO204" i="7" s="1"/>
  <c r="AP204" i="7" s="1"/>
  <c r="AQ204" i="7" s="1"/>
  <c r="AR204" i="7" s="1"/>
  <c r="AS204" i="7" s="1"/>
  <c r="AD205" i="7"/>
  <c r="AE205" i="7" s="1"/>
  <c r="AF205" i="7" s="1"/>
  <c r="AG205" i="7" s="1"/>
  <c r="AH205" i="7" s="1"/>
  <c r="AI205" i="7" s="1"/>
  <c r="AJ205" i="7" s="1"/>
  <c r="AK205" i="7" s="1"/>
  <c r="AL205" i="7" s="1"/>
  <c r="AM205" i="7" s="1"/>
  <c r="AN205" i="7" s="1"/>
  <c r="AO205" i="7" s="1"/>
  <c r="AP205" i="7" s="1"/>
  <c r="AQ205" i="7" s="1"/>
  <c r="AR205" i="7" s="1"/>
  <c r="AS205" i="7" s="1"/>
  <c r="AE207" i="7"/>
  <c r="AF207" i="7" s="1"/>
  <c r="AG207" i="7" s="1"/>
  <c r="AH207" i="7" s="1"/>
  <c r="AI207" i="7" s="1"/>
  <c r="AJ207" i="7" s="1"/>
  <c r="AK207" i="7" s="1"/>
  <c r="AL207" i="7" s="1"/>
  <c r="AM207" i="7" s="1"/>
  <c r="AN207" i="7" s="1"/>
  <c r="AO207" i="7" s="1"/>
  <c r="AP207" i="7" s="1"/>
  <c r="AQ207" i="7" s="1"/>
  <c r="AR207" i="7" s="1"/>
  <c r="AS207" i="7" s="1"/>
  <c r="AD209" i="7"/>
  <c r="AE209" i="7" s="1"/>
  <c r="AF209" i="7" s="1"/>
  <c r="AG209" i="7" s="1"/>
  <c r="AH209" i="7" s="1"/>
  <c r="AI209" i="7" s="1"/>
  <c r="AJ209" i="7" s="1"/>
  <c r="AK209" i="7" s="1"/>
  <c r="AL209" i="7" s="1"/>
  <c r="AM209" i="7" s="1"/>
  <c r="AN209" i="7" s="1"/>
  <c r="AO209" i="7" s="1"/>
  <c r="AP209" i="7" s="1"/>
  <c r="AQ209" i="7" s="1"/>
  <c r="AR209" i="7" s="1"/>
  <c r="AS209" i="7" s="1"/>
  <c r="AD211" i="7"/>
  <c r="AE211" i="7" s="1"/>
  <c r="AF211" i="7" s="1"/>
  <c r="AG211" i="7" s="1"/>
  <c r="AH211" i="7" s="1"/>
  <c r="AI211" i="7" s="1"/>
  <c r="AJ211" i="7" s="1"/>
  <c r="AK211" i="7" s="1"/>
  <c r="AL211" i="7" s="1"/>
  <c r="AM211" i="7" s="1"/>
  <c r="AN211" i="7" s="1"/>
  <c r="AO211" i="7"/>
  <c r="AP211" i="7" s="1"/>
  <c r="AQ211" i="7" s="1"/>
  <c r="AR211" i="7" s="1"/>
  <c r="AS211" i="7" s="1"/>
  <c r="AD212" i="7"/>
  <c r="AE212" i="7" s="1"/>
  <c r="AF212" i="7" s="1"/>
  <c r="AG212" i="7" s="1"/>
  <c r="AH212" i="7" s="1"/>
  <c r="AI212" i="7" s="1"/>
  <c r="AJ212" i="7" s="1"/>
  <c r="AK212" i="7" s="1"/>
  <c r="AL212" i="7" s="1"/>
  <c r="AM212" i="7" s="1"/>
  <c r="AN212" i="7" s="1"/>
  <c r="AO212" i="7" s="1"/>
  <c r="AP212" i="7" s="1"/>
  <c r="AQ212" i="7" s="1"/>
  <c r="AR212" i="7" s="1"/>
  <c r="AS212" i="7" s="1"/>
  <c r="AD213" i="7"/>
  <c r="AE213" i="7" s="1"/>
  <c r="AF213" i="7" s="1"/>
  <c r="AG213" i="7" s="1"/>
  <c r="AH213" i="7" s="1"/>
  <c r="AI213" i="7" s="1"/>
  <c r="AJ213" i="7" s="1"/>
  <c r="AK213" i="7" s="1"/>
  <c r="AL213" i="7" s="1"/>
  <c r="AM213" i="7" s="1"/>
  <c r="AN213" i="7" s="1"/>
  <c r="AO213" i="7" s="1"/>
  <c r="AP213" i="7" s="1"/>
  <c r="AQ213" i="7" s="1"/>
  <c r="AR213" i="7" s="1"/>
  <c r="AS213" i="7" s="1"/>
  <c r="AD215" i="7"/>
  <c r="AE215" i="7" s="1"/>
  <c r="AF215" i="7" s="1"/>
  <c r="AG215" i="7" s="1"/>
  <c r="AH215" i="7" s="1"/>
  <c r="AI215" i="7" s="1"/>
  <c r="AJ215" i="7" s="1"/>
  <c r="AK215" i="7" s="1"/>
  <c r="AL215" i="7" s="1"/>
  <c r="AM215" i="7" s="1"/>
  <c r="AN215" i="7" s="1"/>
  <c r="AO215" i="7" s="1"/>
  <c r="AP215" i="7" s="1"/>
  <c r="AQ215" i="7" s="1"/>
  <c r="AR215" i="7" s="1"/>
  <c r="AS215" i="7" s="1"/>
  <c r="AD219" i="7"/>
  <c r="AE219" i="7" s="1"/>
  <c r="AF219" i="7" s="1"/>
  <c r="AG219" i="7"/>
  <c r="AH219" i="7" s="1"/>
  <c r="AI219" i="7" s="1"/>
  <c r="AJ219" i="7" s="1"/>
  <c r="AK219" i="7" s="1"/>
  <c r="AL219" i="7" s="1"/>
  <c r="AM219" i="7" s="1"/>
  <c r="AN219" i="7" s="1"/>
  <c r="AO219" i="7" s="1"/>
  <c r="AP219" i="7" s="1"/>
  <c r="AQ219" i="7" s="1"/>
  <c r="AR219" i="7" s="1"/>
  <c r="AS219" i="7" s="1"/>
  <c r="AE220" i="7"/>
  <c r="AF220" i="7" s="1"/>
  <c r="AG220" i="7" s="1"/>
  <c r="AH220" i="7" s="1"/>
  <c r="AI220" i="7" s="1"/>
  <c r="AJ220" i="7" s="1"/>
  <c r="AK220" i="7" s="1"/>
  <c r="AL220" i="7" s="1"/>
  <c r="AM220" i="7" s="1"/>
  <c r="AN220" i="7" s="1"/>
  <c r="AO220" i="7" s="1"/>
  <c r="AP220" i="7" s="1"/>
  <c r="AQ220" i="7" s="1"/>
  <c r="AR220" i="7" s="1"/>
  <c r="AS220" i="7" s="1"/>
  <c r="AE221" i="7"/>
  <c r="AF221" i="7" s="1"/>
  <c r="AG221" i="7" s="1"/>
  <c r="AH221" i="7" s="1"/>
  <c r="AI221" i="7" s="1"/>
  <c r="AJ221" i="7" s="1"/>
  <c r="AK221" i="7" s="1"/>
  <c r="AL221" i="7" s="1"/>
  <c r="AM221" i="7" s="1"/>
  <c r="AN221" i="7" s="1"/>
  <c r="AO221" i="7" s="1"/>
  <c r="AP221" i="7" s="1"/>
  <c r="AQ221" i="7" s="1"/>
  <c r="AR221" i="7" s="1"/>
  <c r="AS221" i="7" s="1"/>
  <c r="AE224" i="7"/>
  <c r="AF224" i="7" s="1"/>
  <c r="AG224" i="7" s="1"/>
  <c r="AH224" i="7" s="1"/>
  <c r="AI224" i="7"/>
  <c r="AJ224" i="7" s="1"/>
  <c r="AK224" i="7" s="1"/>
  <c r="AL224" i="7" s="1"/>
  <c r="AM224" i="7" s="1"/>
  <c r="AN224" i="7" s="1"/>
  <c r="AO224" i="7" s="1"/>
  <c r="AP224" i="7" s="1"/>
  <c r="AQ224" i="7" s="1"/>
  <c r="AR224" i="7" s="1"/>
  <c r="AS224" i="7" s="1"/>
  <c r="AE225" i="7"/>
  <c r="AF225" i="7" s="1"/>
  <c r="AG225" i="7" s="1"/>
  <c r="AH225" i="7" s="1"/>
  <c r="AI225" i="7" s="1"/>
  <c r="AJ225" i="7" s="1"/>
  <c r="AK225" i="7" s="1"/>
  <c r="AL225" i="7" s="1"/>
  <c r="AM225" i="7" s="1"/>
  <c r="AN225" i="7" s="1"/>
  <c r="AO225" i="7" s="1"/>
  <c r="AP225" i="7" s="1"/>
  <c r="AQ225" i="7" s="1"/>
  <c r="AR225" i="7" s="1"/>
  <c r="AS225" i="7" s="1"/>
  <c r="AD227" i="7"/>
  <c r="AE227" i="7"/>
  <c r="AF227" i="7" s="1"/>
  <c r="AG227" i="7" s="1"/>
  <c r="AH227" i="7" s="1"/>
  <c r="AI227" i="7" s="1"/>
  <c r="AJ227" i="7" s="1"/>
  <c r="AK227" i="7" s="1"/>
  <c r="AL227" i="7" s="1"/>
  <c r="AM227" i="7" s="1"/>
  <c r="AN227" i="7" s="1"/>
  <c r="AO227" i="7" s="1"/>
  <c r="AP227" i="7" s="1"/>
  <c r="AQ227" i="7" s="1"/>
  <c r="AR227" i="7" s="1"/>
  <c r="AS227" i="7" s="1"/>
  <c r="AE229" i="7"/>
  <c r="AF229" i="7" s="1"/>
  <c r="AG229" i="7" s="1"/>
  <c r="AH229" i="7" s="1"/>
  <c r="AI229" i="7" s="1"/>
  <c r="AJ229" i="7" s="1"/>
  <c r="AK229" i="7" s="1"/>
  <c r="AL229" i="7" s="1"/>
  <c r="AM229" i="7" s="1"/>
  <c r="AN229" i="7" s="1"/>
  <c r="AO229" i="7" s="1"/>
  <c r="AP229" i="7" s="1"/>
  <c r="AQ229" i="7" s="1"/>
  <c r="AR229" i="7" s="1"/>
  <c r="AS229" i="7" s="1"/>
  <c r="AD231" i="7"/>
  <c r="AE231" i="7"/>
  <c r="AF231" i="7" s="1"/>
  <c r="AG231" i="7" s="1"/>
  <c r="AH231" i="7" s="1"/>
  <c r="AI231" i="7" s="1"/>
  <c r="AJ231" i="7" s="1"/>
  <c r="AK231" i="7" s="1"/>
  <c r="AL231" i="7" s="1"/>
  <c r="AM231" i="7" s="1"/>
  <c r="AN231" i="7" s="1"/>
  <c r="AO231" i="7" s="1"/>
  <c r="AP231" i="7" s="1"/>
  <c r="AQ231" i="7" s="1"/>
  <c r="AR231" i="7" s="1"/>
  <c r="AS231" i="7" s="1"/>
  <c r="AE232" i="7"/>
  <c r="AF232" i="7" s="1"/>
  <c r="AG232" i="7" s="1"/>
  <c r="AH232" i="7" s="1"/>
  <c r="AI232" i="7" s="1"/>
  <c r="AJ232" i="7" s="1"/>
  <c r="AK232" i="7" s="1"/>
  <c r="AL232" i="7" s="1"/>
  <c r="AM232" i="7" s="1"/>
  <c r="AN232" i="7" s="1"/>
  <c r="AO232" i="7" s="1"/>
  <c r="AP232" i="7" s="1"/>
  <c r="AQ232" i="7" s="1"/>
  <c r="AR232" i="7" s="1"/>
  <c r="AS232" i="7" s="1"/>
  <c r="AE236" i="7"/>
  <c r="AF236" i="7"/>
  <c r="AG236" i="7" s="1"/>
  <c r="AH236" i="7" s="1"/>
  <c r="AI236" i="7" s="1"/>
  <c r="AJ236" i="7" s="1"/>
  <c r="AK236" i="7" s="1"/>
  <c r="AL236" i="7" s="1"/>
  <c r="AM236" i="7" s="1"/>
  <c r="AN236" i="7" s="1"/>
  <c r="AO236" i="7" s="1"/>
  <c r="AP236" i="7" s="1"/>
  <c r="AQ236" i="7" s="1"/>
  <c r="AR236" i="7" s="1"/>
  <c r="AS236" i="7" s="1"/>
  <c r="AE237" i="7"/>
  <c r="AF237" i="7" s="1"/>
  <c r="AG237" i="7" s="1"/>
  <c r="AH237" i="7" s="1"/>
  <c r="AI237" i="7" s="1"/>
  <c r="AJ237" i="7" s="1"/>
  <c r="AK237" i="7" s="1"/>
  <c r="AL237" i="7" s="1"/>
  <c r="AM237" i="7" s="1"/>
  <c r="AN237" i="7" s="1"/>
  <c r="AO237" i="7" s="1"/>
  <c r="AP237" i="7" s="1"/>
  <c r="AQ237" i="7" s="1"/>
  <c r="AR237" i="7" s="1"/>
  <c r="AS237" i="7" s="1"/>
  <c r="AE239" i="7"/>
  <c r="AF239" i="7" s="1"/>
  <c r="AG239" i="7" s="1"/>
  <c r="AH239" i="7" s="1"/>
  <c r="AI239" i="7" s="1"/>
  <c r="AJ239" i="7" s="1"/>
  <c r="AK239" i="7" s="1"/>
  <c r="AL239" i="7" s="1"/>
  <c r="AM239" i="7" s="1"/>
  <c r="AN239" i="7" s="1"/>
  <c r="AO239" i="7" s="1"/>
  <c r="AP239" i="7" s="1"/>
  <c r="AQ239" i="7" s="1"/>
  <c r="AR239" i="7" s="1"/>
  <c r="AS239" i="7" s="1"/>
  <c r="AE241" i="7"/>
  <c r="AF241" i="7" s="1"/>
  <c r="AG241" i="7" s="1"/>
  <c r="AH241" i="7" s="1"/>
  <c r="AI241" i="7" s="1"/>
  <c r="AJ241" i="7" s="1"/>
  <c r="AK241" i="7" s="1"/>
  <c r="AL241" i="7" s="1"/>
  <c r="AM241" i="7" s="1"/>
  <c r="AN241" i="7" s="1"/>
  <c r="AO241" i="7" s="1"/>
  <c r="AP241" i="7" s="1"/>
  <c r="AQ241" i="7" s="1"/>
  <c r="AR241" i="7" s="1"/>
  <c r="AS241" i="7" s="1"/>
  <c r="AD243" i="7"/>
  <c r="AE243" i="7"/>
  <c r="AF243" i="7" s="1"/>
  <c r="AG243" i="7"/>
  <c r="AH243" i="7" s="1"/>
  <c r="AI243" i="7" s="1"/>
  <c r="AJ243" i="7" s="1"/>
  <c r="AK243" i="7" s="1"/>
  <c r="AL243" i="7" s="1"/>
  <c r="AM243" i="7" s="1"/>
  <c r="AN243" i="7" s="1"/>
  <c r="AO243" i="7" s="1"/>
  <c r="AP243" i="7" s="1"/>
  <c r="AQ243" i="7" s="1"/>
  <c r="AR243" i="7" s="1"/>
  <c r="AS243" i="7" s="1"/>
  <c r="AE245" i="7"/>
  <c r="AF245" i="7" s="1"/>
  <c r="AG245" i="7" s="1"/>
  <c r="AH245" i="7" s="1"/>
  <c r="AI245" i="7" s="1"/>
  <c r="AJ245" i="7" s="1"/>
  <c r="AK245" i="7" s="1"/>
  <c r="AL245" i="7" s="1"/>
  <c r="AM245" i="7" s="1"/>
  <c r="AN245" i="7" s="1"/>
  <c r="AO245" i="7" s="1"/>
  <c r="AP245" i="7" s="1"/>
  <c r="AQ245" i="7" s="1"/>
  <c r="AR245" i="7" s="1"/>
  <c r="AS245" i="7" s="1"/>
  <c r="AE248" i="7"/>
  <c r="AF248" i="7"/>
  <c r="AG248" i="7" s="1"/>
  <c r="AH248" i="7" s="1"/>
  <c r="AI248" i="7" s="1"/>
  <c r="AJ248" i="7" s="1"/>
  <c r="AK248" i="7" s="1"/>
  <c r="AL248" i="7" s="1"/>
  <c r="AM248" i="7" s="1"/>
  <c r="AN248" i="7" s="1"/>
  <c r="AO248" i="7" s="1"/>
  <c r="AP248" i="7" s="1"/>
  <c r="AQ248" i="7" s="1"/>
  <c r="AR248" i="7" s="1"/>
  <c r="AS248" i="7" s="1"/>
  <c r="AD251" i="7"/>
  <c r="AE251" i="7" s="1"/>
  <c r="AF251" i="7" s="1"/>
  <c r="AG251" i="7" s="1"/>
  <c r="AH251" i="7" s="1"/>
  <c r="AI251" i="7" s="1"/>
  <c r="AJ251" i="7" s="1"/>
  <c r="AK251" i="7" s="1"/>
  <c r="AL251" i="7" s="1"/>
  <c r="AM251" i="7" s="1"/>
  <c r="AN251" i="7" s="1"/>
  <c r="AO251" i="7" s="1"/>
  <c r="AP251" i="7" s="1"/>
  <c r="AQ251" i="7" s="1"/>
  <c r="AR251" i="7" s="1"/>
  <c r="AS251" i="7" s="1"/>
  <c r="AE253" i="7"/>
  <c r="AF253" i="7" s="1"/>
  <c r="AG253" i="7" s="1"/>
  <c r="AH253" i="7" s="1"/>
  <c r="AI253" i="7" s="1"/>
  <c r="AJ253" i="7" s="1"/>
  <c r="AK253" i="7" s="1"/>
  <c r="AL253" i="7" s="1"/>
  <c r="AM253" i="7" s="1"/>
  <c r="AN253" i="7" s="1"/>
  <c r="AO253" i="7" s="1"/>
  <c r="AP253" i="7" s="1"/>
  <c r="AQ253" i="7" s="1"/>
  <c r="AR253" i="7" s="1"/>
  <c r="AS253" i="7" s="1"/>
  <c r="AE255" i="7"/>
  <c r="AF255" i="7" s="1"/>
  <c r="AG255" i="7"/>
  <c r="AH255" i="7" s="1"/>
  <c r="AI255" i="7" s="1"/>
  <c r="AJ255" i="7" s="1"/>
  <c r="AK255" i="7" s="1"/>
  <c r="AL255" i="7" s="1"/>
  <c r="AM255" i="7" s="1"/>
  <c r="AN255" i="7" s="1"/>
  <c r="AO255" i="7" s="1"/>
  <c r="AP255" i="7" s="1"/>
  <c r="AQ255" i="7" s="1"/>
  <c r="AR255" i="7" s="1"/>
  <c r="AS255" i="7" s="1"/>
  <c r="AE257" i="7"/>
  <c r="AF257" i="7" s="1"/>
  <c r="AG257" i="7" s="1"/>
  <c r="AH257" i="7" s="1"/>
  <c r="AI257" i="7" s="1"/>
  <c r="AJ257" i="7" s="1"/>
  <c r="AK257" i="7" s="1"/>
  <c r="AL257" i="7" s="1"/>
  <c r="AM257" i="7" s="1"/>
  <c r="AN257" i="7" s="1"/>
  <c r="AO257" i="7" s="1"/>
  <c r="AP257" i="7" s="1"/>
  <c r="AQ257" i="7" s="1"/>
  <c r="AR257" i="7" s="1"/>
  <c r="AS257" i="7" s="1"/>
  <c r="AD261" i="7"/>
  <c r="AE261" i="7" s="1"/>
  <c r="AF261" i="7" s="1"/>
  <c r="AG261" i="7" s="1"/>
  <c r="AH261" i="7" s="1"/>
  <c r="AI261" i="7" s="1"/>
  <c r="AJ261" i="7" s="1"/>
  <c r="AK261" i="7" s="1"/>
  <c r="AL261" i="7" s="1"/>
  <c r="AM261" i="7" s="1"/>
  <c r="AN261" i="7" s="1"/>
  <c r="AO261" i="7" s="1"/>
  <c r="AP261" i="7" s="1"/>
  <c r="AQ261" i="7" s="1"/>
  <c r="AR261" i="7" s="1"/>
  <c r="AS261" i="7" s="1"/>
  <c r="AD263" i="7"/>
  <c r="AE263" i="7" s="1"/>
  <c r="AF263" i="7" s="1"/>
  <c r="AG263" i="7"/>
  <c r="AH263" i="7" s="1"/>
  <c r="AI263" i="7" s="1"/>
  <c r="AJ263" i="7" s="1"/>
  <c r="AK263" i="7" s="1"/>
  <c r="AL263" i="7" s="1"/>
  <c r="AM263" i="7" s="1"/>
  <c r="AN263" i="7" s="1"/>
  <c r="AO263" i="7" s="1"/>
  <c r="AP263" i="7" s="1"/>
  <c r="AQ263" i="7" s="1"/>
  <c r="AR263" i="7" s="1"/>
  <c r="AS263" i="7" s="1"/>
  <c r="AE265" i="7"/>
  <c r="AF265" i="7" s="1"/>
  <c r="AG265" i="7"/>
  <c r="AH265" i="7" s="1"/>
  <c r="AI265" i="7" s="1"/>
  <c r="AJ265" i="7" s="1"/>
  <c r="AK265" i="7" s="1"/>
  <c r="AL265" i="7" s="1"/>
  <c r="AM265" i="7" s="1"/>
  <c r="AN265" i="7" s="1"/>
  <c r="AO265" i="7" s="1"/>
  <c r="AP265" i="7" s="1"/>
  <c r="AQ265" i="7" s="1"/>
  <c r="AR265" i="7" s="1"/>
  <c r="AS265" i="7" s="1"/>
  <c r="AE268" i="7"/>
  <c r="AF268" i="7" s="1"/>
  <c r="AG268" i="7" s="1"/>
  <c r="AH268" i="7" s="1"/>
  <c r="AI268" i="7" s="1"/>
  <c r="AJ268" i="7" s="1"/>
  <c r="AK268" i="7" s="1"/>
  <c r="AL268" i="7" s="1"/>
  <c r="AM268" i="7" s="1"/>
  <c r="AN268" i="7" s="1"/>
  <c r="AO268" i="7" s="1"/>
  <c r="AP268" i="7" s="1"/>
  <c r="AQ268" i="7" s="1"/>
  <c r="AR268" i="7" s="1"/>
  <c r="AS268" i="7" s="1"/>
  <c r="AD269" i="7"/>
  <c r="AE269" i="7"/>
  <c r="AF269" i="7" s="1"/>
  <c r="AG269" i="7" s="1"/>
  <c r="AH269" i="7" s="1"/>
  <c r="AI269" i="7" s="1"/>
  <c r="AJ269" i="7" s="1"/>
  <c r="AK269" i="7" s="1"/>
  <c r="AL269" i="7" s="1"/>
  <c r="AM269" i="7" s="1"/>
  <c r="AN269" i="7" s="1"/>
  <c r="AO269" i="7" s="1"/>
  <c r="AP269" i="7" s="1"/>
  <c r="AQ269" i="7" s="1"/>
  <c r="AR269" i="7" s="1"/>
  <c r="AS269" i="7" s="1"/>
  <c r="AG271" i="7"/>
  <c r="AH271" i="7" s="1"/>
  <c r="AI271" i="7" s="1"/>
  <c r="AJ271" i="7" s="1"/>
  <c r="AK271" i="7" s="1"/>
  <c r="AL271" i="7" s="1"/>
  <c r="AM271" i="7" s="1"/>
  <c r="AN271" i="7" s="1"/>
  <c r="AO271" i="7" s="1"/>
  <c r="AP271" i="7" s="1"/>
  <c r="AQ271" i="7" s="1"/>
  <c r="AR271" i="7" s="1"/>
  <c r="AS271" i="7" s="1"/>
  <c r="AC119" i="7"/>
  <c r="AD119" i="7" s="1"/>
  <c r="AE119" i="7" s="1"/>
  <c r="AF119" i="7" s="1"/>
  <c r="AG119" i="7" s="1"/>
  <c r="AC120" i="7"/>
  <c r="AD120" i="7" s="1"/>
  <c r="AE120" i="7" s="1"/>
  <c r="AF120" i="7" s="1"/>
  <c r="AG120" i="7" s="1"/>
  <c r="AH120" i="7" s="1"/>
  <c r="AI120" i="7" s="1"/>
  <c r="AJ120" i="7" s="1"/>
  <c r="AK120" i="7" s="1"/>
  <c r="AL120" i="7" s="1"/>
  <c r="AM120" i="7" s="1"/>
  <c r="AN120" i="7" s="1"/>
  <c r="AO120" i="7" s="1"/>
  <c r="AP120" i="7" s="1"/>
  <c r="AQ120" i="7" s="1"/>
  <c r="AR120" i="7" s="1"/>
  <c r="AS120" i="7" s="1"/>
  <c r="AC121" i="7"/>
  <c r="AC122" i="7"/>
  <c r="AD122" i="7" s="1"/>
  <c r="AE122" i="7" s="1"/>
  <c r="AF122" i="7" s="1"/>
  <c r="AG122" i="7" s="1"/>
  <c r="AH122" i="7" s="1"/>
  <c r="AI122" i="7" s="1"/>
  <c r="AJ122" i="7" s="1"/>
  <c r="AK122" i="7" s="1"/>
  <c r="AL122" i="7" s="1"/>
  <c r="AM122" i="7" s="1"/>
  <c r="AN122" i="7" s="1"/>
  <c r="AO122" i="7" s="1"/>
  <c r="AP122" i="7" s="1"/>
  <c r="AQ122" i="7" s="1"/>
  <c r="AR122" i="7" s="1"/>
  <c r="AS122" i="7" s="1"/>
  <c r="AC123" i="7"/>
  <c r="AD123" i="7" s="1"/>
  <c r="AE123" i="7" s="1"/>
  <c r="AF123" i="7" s="1"/>
  <c r="AG123" i="7" s="1"/>
  <c r="AH123" i="7" s="1"/>
  <c r="AI123" i="7" s="1"/>
  <c r="AJ123" i="7" s="1"/>
  <c r="AK123" i="7" s="1"/>
  <c r="AL123" i="7" s="1"/>
  <c r="AM123" i="7" s="1"/>
  <c r="AN123" i="7" s="1"/>
  <c r="AO123" i="7" s="1"/>
  <c r="AP123" i="7" s="1"/>
  <c r="AQ123" i="7" s="1"/>
  <c r="AR123" i="7" s="1"/>
  <c r="AS123" i="7" s="1"/>
  <c r="AC124" i="7"/>
  <c r="AD124" i="7" s="1"/>
  <c r="AE124" i="7" s="1"/>
  <c r="AF124" i="7" s="1"/>
  <c r="AG124" i="7" s="1"/>
  <c r="AH124" i="7" s="1"/>
  <c r="AI124" i="7" s="1"/>
  <c r="AJ124" i="7" s="1"/>
  <c r="AK124" i="7" s="1"/>
  <c r="AL124" i="7" s="1"/>
  <c r="AM124" i="7" s="1"/>
  <c r="AN124" i="7" s="1"/>
  <c r="AO124" i="7" s="1"/>
  <c r="AP124" i="7" s="1"/>
  <c r="AQ124" i="7" s="1"/>
  <c r="AR124" i="7" s="1"/>
  <c r="AS124" i="7" s="1"/>
  <c r="AC125" i="7"/>
  <c r="AD125" i="7" s="1"/>
  <c r="AE125" i="7" s="1"/>
  <c r="AF125" i="7" s="1"/>
  <c r="AG125" i="7" s="1"/>
  <c r="AC126" i="7"/>
  <c r="AD126" i="7" s="1"/>
  <c r="AE126" i="7" s="1"/>
  <c r="AF126" i="7" s="1"/>
  <c r="AG126" i="7" s="1"/>
  <c r="AH126" i="7" s="1"/>
  <c r="AI126" i="7" s="1"/>
  <c r="AJ126" i="7" s="1"/>
  <c r="AK126" i="7" s="1"/>
  <c r="AL126" i="7" s="1"/>
  <c r="AM126" i="7" s="1"/>
  <c r="AN126" i="7" s="1"/>
  <c r="AO126" i="7" s="1"/>
  <c r="AP126" i="7" s="1"/>
  <c r="AQ126" i="7" s="1"/>
  <c r="AR126" i="7" s="1"/>
  <c r="AS126" i="7" s="1"/>
  <c r="AC127" i="7"/>
  <c r="AD127" i="7" s="1"/>
  <c r="AE127" i="7" s="1"/>
  <c r="AF127" i="7" s="1"/>
  <c r="AG127" i="7" s="1"/>
  <c r="AH127" i="7" s="1"/>
  <c r="AI127" i="7" s="1"/>
  <c r="AJ127" i="7" s="1"/>
  <c r="AK127" i="7" s="1"/>
  <c r="AL127" i="7" s="1"/>
  <c r="AM127" i="7" s="1"/>
  <c r="AN127" i="7" s="1"/>
  <c r="AO127" i="7" s="1"/>
  <c r="AP127" i="7" s="1"/>
  <c r="AQ127" i="7" s="1"/>
  <c r="AR127" i="7" s="1"/>
  <c r="AS127" i="7" s="1"/>
  <c r="AC128" i="7"/>
  <c r="AD128" i="7" s="1"/>
  <c r="AE128" i="7" s="1"/>
  <c r="AF128" i="7" s="1"/>
  <c r="AG128" i="7" s="1"/>
  <c r="AH128" i="7" s="1"/>
  <c r="AI128" i="7" s="1"/>
  <c r="AJ128" i="7" s="1"/>
  <c r="AK128" i="7" s="1"/>
  <c r="AL128" i="7" s="1"/>
  <c r="AM128" i="7" s="1"/>
  <c r="AN128" i="7" s="1"/>
  <c r="AO128" i="7" s="1"/>
  <c r="AP128" i="7" s="1"/>
  <c r="AQ128" i="7" s="1"/>
  <c r="AR128" i="7" s="1"/>
  <c r="AS128" i="7" s="1"/>
  <c r="AC129" i="7"/>
  <c r="AD129" i="7" s="1"/>
  <c r="AE129" i="7" s="1"/>
  <c r="AF129" i="7" s="1"/>
  <c r="AG129" i="7" s="1"/>
  <c r="AH129" i="7" s="1"/>
  <c r="AI129" i="7" s="1"/>
  <c r="AJ129" i="7" s="1"/>
  <c r="AK129" i="7" s="1"/>
  <c r="AL129" i="7" s="1"/>
  <c r="AM129" i="7" s="1"/>
  <c r="AN129" i="7" s="1"/>
  <c r="AO129" i="7" s="1"/>
  <c r="AP129" i="7" s="1"/>
  <c r="AQ129" i="7" s="1"/>
  <c r="AR129" i="7" s="1"/>
  <c r="AS129" i="7" s="1"/>
  <c r="AC130" i="7"/>
  <c r="AD130" i="7" s="1"/>
  <c r="AE130" i="7" s="1"/>
  <c r="AF130" i="7" s="1"/>
  <c r="AG130" i="7" s="1"/>
  <c r="AH130" i="7" s="1"/>
  <c r="AI130" i="7" s="1"/>
  <c r="AJ130" i="7" s="1"/>
  <c r="AK130" i="7" s="1"/>
  <c r="AL130" i="7" s="1"/>
  <c r="AM130" i="7" s="1"/>
  <c r="AN130" i="7" s="1"/>
  <c r="AO130" i="7" s="1"/>
  <c r="AP130" i="7" s="1"/>
  <c r="AQ130" i="7" s="1"/>
  <c r="AR130" i="7" s="1"/>
  <c r="AS130" i="7" s="1"/>
  <c r="AC131" i="7"/>
  <c r="AD131" i="7" s="1"/>
  <c r="AE131" i="7" s="1"/>
  <c r="AF131" i="7" s="1"/>
  <c r="AG131" i="7" s="1"/>
  <c r="AH131" i="7" s="1"/>
  <c r="AI131" i="7" s="1"/>
  <c r="AJ131" i="7" s="1"/>
  <c r="AK131" i="7" s="1"/>
  <c r="AL131" i="7" s="1"/>
  <c r="AM131" i="7" s="1"/>
  <c r="AN131" i="7" s="1"/>
  <c r="AO131" i="7" s="1"/>
  <c r="AP131" i="7" s="1"/>
  <c r="AQ131" i="7" s="1"/>
  <c r="AR131" i="7" s="1"/>
  <c r="AS131" i="7" s="1"/>
  <c r="AC132" i="7"/>
  <c r="AC133" i="7"/>
  <c r="AD133" i="7" s="1"/>
  <c r="AE133" i="7" s="1"/>
  <c r="AF133" i="7" s="1"/>
  <c r="AG133" i="7" s="1"/>
  <c r="AH133" i="7" s="1"/>
  <c r="AI133" i="7" s="1"/>
  <c r="AJ133" i="7" s="1"/>
  <c r="AK133" i="7" s="1"/>
  <c r="AL133" i="7" s="1"/>
  <c r="AM133" i="7" s="1"/>
  <c r="AN133" i="7" s="1"/>
  <c r="AO133" i="7" s="1"/>
  <c r="AP133" i="7" s="1"/>
  <c r="AQ133" i="7" s="1"/>
  <c r="AR133" i="7" s="1"/>
  <c r="AS133" i="7" s="1"/>
  <c r="AC134" i="7"/>
  <c r="AD134" i="7" s="1"/>
  <c r="AE134" i="7" s="1"/>
  <c r="AF134" i="7" s="1"/>
  <c r="AG134" i="7" s="1"/>
  <c r="AH134" i="7" s="1"/>
  <c r="AI134" i="7" s="1"/>
  <c r="AJ134" i="7" s="1"/>
  <c r="AK134" i="7" s="1"/>
  <c r="AL134" i="7" s="1"/>
  <c r="AM134" i="7" s="1"/>
  <c r="AN134" i="7" s="1"/>
  <c r="AO134" i="7" s="1"/>
  <c r="AP134" i="7" s="1"/>
  <c r="AQ134" i="7" s="1"/>
  <c r="AR134" i="7" s="1"/>
  <c r="AS134" i="7" s="1"/>
  <c r="AC135" i="7"/>
  <c r="AD135" i="7" s="1"/>
  <c r="AE135" i="7" s="1"/>
  <c r="AF135" i="7" s="1"/>
  <c r="AG135" i="7" s="1"/>
  <c r="AH135" i="7" s="1"/>
  <c r="AI135" i="7" s="1"/>
  <c r="AJ135" i="7" s="1"/>
  <c r="AK135" i="7" s="1"/>
  <c r="AL135" i="7" s="1"/>
  <c r="AM135" i="7" s="1"/>
  <c r="AN135" i="7" s="1"/>
  <c r="AO135" i="7" s="1"/>
  <c r="AP135" i="7" s="1"/>
  <c r="AQ135" i="7" s="1"/>
  <c r="AR135" i="7" s="1"/>
  <c r="AS135" i="7" s="1"/>
  <c r="AC136" i="7"/>
  <c r="AD136" i="7" s="1"/>
  <c r="AE136" i="7" s="1"/>
  <c r="AF136" i="7" s="1"/>
  <c r="AG136" i="7" s="1"/>
  <c r="AH136" i="7" s="1"/>
  <c r="AI136" i="7" s="1"/>
  <c r="AJ136" i="7" s="1"/>
  <c r="AK136" i="7" s="1"/>
  <c r="AL136" i="7" s="1"/>
  <c r="AM136" i="7" s="1"/>
  <c r="AN136" i="7" s="1"/>
  <c r="AO136" i="7" s="1"/>
  <c r="AP136" i="7" s="1"/>
  <c r="AQ136" i="7" s="1"/>
  <c r="AR136" i="7" s="1"/>
  <c r="AS136" i="7" s="1"/>
  <c r="AC137" i="7"/>
  <c r="AC138" i="7"/>
  <c r="AD138" i="7" s="1"/>
  <c r="AE138" i="7" s="1"/>
  <c r="AF138" i="7" s="1"/>
  <c r="AG138" i="7" s="1"/>
  <c r="AH138" i="7" s="1"/>
  <c r="AI138" i="7" s="1"/>
  <c r="AJ138" i="7" s="1"/>
  <c r="AK138" i="7" s="1"/>
  <c r="AL138" i="7" s="1"/>
  <c r="AM138" i="7" s="1"/>
  <c r="AN138" i="7" s="1"/>
  <c r="AO138" i="7" s="1"/>
  <c r="AP138" i="7" s="1"/>
  <c r="AQ138" i="7" s="1"/>
  <c r="AR138" i="7" s="1"/>
  <c r="AS138" i="7" s="1"/>
  <c r="AC139" i="7"/>
  <c r="AD139" i="7" s="1"/>
  <c r="AE139" i="7" s="1"/>
  <c r="AF139" i="7" s="1"/>
  <c r="AG139" i="7" s="1"/>
  <c r="AH139" i="7" s="1"/>
  <c r="AI139" i="7" s="1"/>
  <c r="AJ139" i="7" s="1"/>
  <c r="AK139" i="7" s="1"/>
  <c r="AL139" i="7" s="1"/>
  <c r="AM139" i="7" s="1"/>
  <c r="AN139" i="7" s="1"/>
  <c r="AO139" i="7" s="1"/>
  <c r="AP139" i="7" s="1"/>
  <c r="AQ139" i="7" s="1"/>
  <c r="AR139" i="7" s="1"/>
  <c r="AS139" i="7" s="1"/>
  <c r="AC140" i="7"/>
  <c r="AD140" i="7" s="1"/>
  <c r="AE140" i="7" s="1"/>
  <c r="AF140" i="7" s="1"/>
  <c r="AG140" i="7" s="1"/>
  <c r="AH140" i="7" s="1"/>
  <c r="AI140" i="7" s="1"/>
  <c r="AJ140" i="7" s="1"/>
  <c r="AK140" i="7" s="1"/>
  <c r="AL140" i="7" s="1"/>
  <c r="AM140" i="7" s="1"/>
  <c r="AN140" i="7" s="1"/>
  <c r="AO140" i="7" s="1"/>
  <c r="AP140" i="7" s="1"/>
  <c r="AQ140" i="7" s="1"/>
  <c r="AR140" i="7" s="1"/>
  <c r="AS140" i="7" s="1"/>
  <c r="AC141" i="7"/>
  <c r="AD141" i="7" s="1"/>
  <c r="AC142" i="7"/>
  <c r="AD142" i="7" s="1"/>
  <c r="AE142" i="7" s="1"/>
  <c r="AF142" i="7" s="1"/>
  <c r="AG142" i="7" s="1"/>
  <c r="AH142" i="7" s="1"/>
  <c r="AI142" i="7" s="1"/>
  <c r="AJ142" i="7" s="1"/>
  <c r="AK142" i="7" s="1"/>
  <c r="AL142" i="7" s="1"/>
  <c r="AM142" i="7" s="1"/>
  <c r="AN142" i="7" s="1"/>
  <c r="AO142" i="7" s="1"/>
  <c r="AP142" i="7" s="1"/>
  <c r="AQ142" i="7" s="1"/>
  <c r="AR142" i="7" s="1"/>
  <c r="AS142" i="7" s="1"/>
  <c r="AC143" i="7"/>
  <c r="AD143" i="7" s="1"/>
  <c r="AE143" i="7" s="1"/>
  <c r="AF143" i="7" s="1"/>
  <c r="AG143" i="7" s="1"/>
  <c r="AH143" i="7" s="1"/>
  <c r="AI143" i="7" s="1"/>
  <c r="AJ143" i="7" s="1"/>
  <c r="AK143" i="7" s="1"/>
  <c r="AL143" i="7" s="1"/>
  <c r="AM143" i="7" s="1"/>
  <c r="AN143" i="7" s="1"/>
  <c r="AO143" i="7" s="1"/>
  <c r="AP143" i="7" s="1"/>
  <c r="AQ143" i="7" s="1"/>
  <c r="AR143" i="7" s="1"/>
  <c r="AS143" i="7" s="1"/>
  <c r="AC144" i="7"/>
  <c r="AD144" i="7" s="1"/>
  <c r="AE144" i="7" s="1"/>
  <c r="AF144" i="7" s="1"/>
  <c r="AG144" i="7" s="1"/>
  <c r="AH144" i="7" s="1"/>
  <c r="AI144" i="7" s="1"/>
  <c r="AJ144" i="7" s="1"/>
  <c r="AK144" i="7" s="1"/>
  <c r="AL144" i="7" s="1"/>
  <c r="AM144" i="7" s="1"/>
  <c r="AN144" i="7" s="1"/>
  <c r="AO144" i="7" s="1"/>
  <c r="AP144" i="7" s="1"/>
  <c r="AQ144" i="7" s="1"/>
  <c r="AR144" i="7" s="1"/>
  <c r="AS144" i="7" s="1"/>
  <c r="AC145" i="7"/>
  <c r="AD145" i="7" s="1"/>
  <c r="AC146" i="7"/>
  <c r="AD146" i="7" s="1"/>
  <c r="AE146" i="7" s="1"/>
  <c r="AF146" i="7" s="1"/>
  <c r="AG146" i="7" s="1"/>
  <c r="AH146" i="7" s="1"/>
  <c r="AI146" i="7" s="1"/>
  <c r="AJ146" i="7" s="1"/>
  <c r="AK146" i="7" s="1"/>
  <c r="AL146" i="7" s="1"/>
  <c r="AM146" i="7" s="1"/>
  <c r="AN146" i="7" s="1"/>
  <c r="AO146" i="7" s="1"/>
  <c r="AP146" i="7" s="1"/>
  <c r="AQ146" i="7" s="1"/>
  <c r="AR146" i="7" s="1"/>
  <c r="AS146" i="7" s="1"/>
  <c r="AC147" i="7"/>
  <c r="AD147" i="7" s="1"/>
  <c r="AE147" i="7" s="1"/>
  <c r="AF147" i="7" s="1"/>
  <c r="AG147" i="7" s="1"/>
  <c r="AH147" i="7" s="1"/>
  <c r="AI147" i="7" s="1"/>
  <c r="AJ147" i="7" s="1"/>
  <c r="AK147" i="7" s="1"/>
  <c r="AL147" i="7" s="1"/>
  <c r="AM147" i="7" s="1"/>
  <c r="AN147" i="7" s="1"/>
  <c r="AO147" i="7" s="1"/>
  <c r="AP147" i="7" s="1"/>
  <c r="AQ147" i="7" s="1"/>
  <c r="AR147" i="7" s="1"/>
  <c r="AS147" i="7" s="1"/>
  <c r="AC148" i="7"/>
  <c r="AD148" i="7" s="1"/>
  <c r="AC149" i="7"/>
  <c r="AD149" i="7" s="1"/>
  <c r="AE149" i="7" s="1"/>
  <c r="AF149" i="7" s="1"/>
  <c r="AG149" i="7" s="1"/>
  <c r="AH149" i="7" s="1"/>
  <c r="AI149" i="7" s="1"/>
  <c r="AJ149" i="7" s="1"/>
  <c r="AK149" i="7" s="1"/>
  <c r="AL149" i="7" s="1"/>
  <c r="AC150" i="7"/>
  <c r="AD150" i="7" s="1"/>
  <c r="AE150" i="7" s="1"/>
  <c r="AF150" i="7" s="1"/>
  <c r="AG150" i="7" s="1"/>
  <c r="AH150" i="7" s="1"/>
  <c r="AI150" i="7" s="1"/>
  <c r="AJ150" i="7" s="1"/>
  <c r="AK150" i="7" s="1"/>
  <c r="AL150" i="7" s="1"/>
  <c r="AM150" i="7" s="1"/>
  <c r="AN150" i="7" s="1"/>
  <c r="AO150" i="7" s="1"/>
  <c r="AP150" i="7" s="1"/>
  <c r="AQ150" i="7" s="1"/>
  <c r="AR150" i="7" s="1"/>
  <c r="AS150" i="7" s="1"/>
  <c r="AC151" i="7"/>
  <c r="AD151" i="7" s="1"/>
  <c r="AE151" i="7" s="1"/>
  <c r="AF151" i="7" s="1"/>
  <c r="AG151" i="7" s="1"/>
  <c r="AH151" i="7" s="1"/>
  <c r="AI151" i="7" s="1"/>
  <c r="AJ151" i="7" s="1"/>
  <c r="AK151" i="7" s="1"/>
  <c r="AL151" i="7" s="1"/>
  <c r="AM151" i="7" s="1"/>
  <c r="AN151" i="7" s="1"/>
  <c r="AO151" i="7" s="1"/>
  <c r="AP151" i="7" s="1"/>
  <c r="AQ151" i="7" s="1"/>
  <c r="AR151" i="7" s="1"/>
  <c r="AS151" i="7" s="1"/>
  <c r="AC152" i="7"/>
  <c r="AD152" i="7" s="1"/>
  <c r="AE152" i="7" s="1"/>
  <c r="AF152" i="7" s="1"/>
  <c r="AG152" i="7" s="1"/>
  <c r="AH152" i="7" s="1"/>
  <c r="AI152" i="7" s="1"/>
  <c r="AJ152" i="7" s="1"/>
  <c r="AK152" i="7" s="1"/>
  <c r="AL152" i="7" s="1"/>
  <c r="AM152" i="7" s="1"/>
  <c r="AN152" i="7" s="1"/>
  <c r="AO152" i="7" s="1"/>
  <c r="AP152" i="7" s="1"/>
  <c r="AQ152" i="7" s="1"/>
  <c r="AR152" i="7" s="1"/>
  <c r="AS152" i="7" s="1"/>
  <c r="AC153" i="7"/>
  <c r="AD153" i="7" s="1"/>
  <c r="AC154" i="7"/>
  <c r="AD154" i="7" s="1"/>
  <c r="AE154" i="7" s="1"/>
  <c r="AF154" i="7" s="1"/>
  <c r="AG154" i="7" s="1"/>
  <c r="AH154" i="7" s="1"/>
  <c r="AI154" i="7" s="1"/>
  <c r="AJ154" i="7" s="1"/>
  <c r="AK154" i="7" s="1"/>
  <c r="AL154" i="7" s="1"/>
  <c r="AM154" i="7" s="1"/>
  <c r="AN154" i="7" s="1"/>
  <c r="AO154" i="7" s="1"/>
  <c r="AP154" i="7" s="1"/>
  <c r="AQ154" i="7" s="1"/>
  <c r="AR154" i="7" s="1"/>
  <c r="AS154" i="7" s="1"/>
  <c r="AC155" i="7"/>
  <c r="AC156" i="7"/>
  <c r="AD156" i="7" s="1"/>
  <c r="AE156" i="7" s="1"/>
  <c r="AF156" i="7" s="1"/>
  <c r="AG156" i="7" s="1"/>
  <c r="AH156" i="7" s="1"/>
  <c r="AI156" i="7" s="1"/>
  <c r="AJ156" i="7" s="1"/>
  <c r="AK156" i="7" s="1"/>
  <c r="AL156" i="7" s="1"/>
  <c r="AM156" i="7" s="1"/>
  <c r="AN156" i="7" s="1"/>
  <c r="AO156" i="7" s="1"/>
  <c r="AP156" i="7" s="1"/>
  <c r="AQ156" i="7" s="1"/>
  <c r="AR156" i="7" s="1"/>
  <c r="AS156" i="7" s="1"/>
  <c r="AC157" i="7"/>
  <c r="AC158" i="7"/>
  <c r="AD158" i="7" s="1"/>
  <c r="AE158" i="7" s="1"/>
  <c r="AF158" i="7" s="1"/>
  <c r="AG158" i="7" s="1"/>
  <c r="AH158" i="7" s="1"/>
  <c r="AI158" i="7" s="1"/>
  <c r="AJ158" i="7" s="1"/>
  <c r="AK158" i="7" s="1"/>
  <c r="AL158" i="7" s="1"/>
  <c r="AM158" i="7" s="1"/>
  <c r="AN158" i="7" s="1"/>
  <c r="AO158" i="7" s="1"/>
  <c r="AP158" i="7" s="1"/>
  <c r="AQ158" i="7" s="1"/>
  <c r="AR158" i="7" s="1"/>
  <c r="AS158" i="7" s="1"/>
  <c r="AC159" i="7"/>
  <c r="AD159" i="7" s="1"/>
  <c r="AE159" i="7" s="1"/>
  <c r="AF159" i="7" s="1"/>
  <c r="AG159" i="7" s="1"/>
  <c r="AH159" i="7" s="1"/>
  <c r="AI159" i="7" s="1"/>
  <c r="AJ159" i="7" s="1"/>
  <c r="AK159" i="7" s="1"/>
  <c r="AL159" i="7" s="1"/>
  <c r="AM159" i="7" s="1"/>
  <c r="AN159" i="7" s="1"/>
  <c r="AO159" i="7" s="1"/>
  <c r="AP159" i="7" s="1"/>
  <c r="AQ159" i="7" s="1"/>
  <c r="AR159" i="7" s="1"/>
  <c r="AS159" i="7" s="1"/>
  <c r="AC160" i="7"/>
  <c r="AD160" i="7" s="1"/>
  <c r="AC161" i="7"/>
  <c r="AC162" i="7"/>
  <c r="AD162" i="7" s="1"/>
  <c r="AE162" i="7" s="1"/>
  <c r="AF162" i="7" s="1"/>
  <c r="AG162" i="7" s="1"/>
  <c r="AH162" i="7" s="1"/>
  <c r="AI162" i="7" s="1"/>
  <c r="AJ162" i="7" s="1"/>
  <c r="AK162" i="7" s="1"/>
  <c r="AL162" i="7" s="1"/>
  <c r="AM162" i="7" s="1"/>
  <c r="AN162" i="7" s="1"/>
  <c r="AO162" i="7" s="1"/>
  <c r="AP162" i="7" s="1"/>
  <c r="AQ162" i="7" s="1"/>
  <c r="AR162" i="7" s="1"/>
  <c r="AS162" i="7" s="1"/>
  <c r="AC163" i="7"/>
  <c r="AD163" i="7" s="1"/>
  <c r="AE163" i="7" s="1"/>
  <c r="AF163" i="7" s="1"/>
  <c r="AG163" i="7" s="1"/>
  <c r="AC164" i="7"/>
  <c r="AD164" i="7" s="1"/>
  <c r="AE164" i="7" s="1"/>
  <c r="AF164" i="7" s="1"/>
  <c r="AG164" i="7" s="1"/>
  <c r="AH164" i="7" s="1"/>
  <c r="AI164" i="7" s="1"/>
  <c r="AJ164" i="7" s="1"/>
  <c r="AK164" i="7" s="1"/>
  <c r="AL164" i="7" s="1"/>
  <c r="AM164" i="7" s="1"/>
  <c r="AN164" i="7" s="1"/>
  <c r="AO164" i="7" s="1"/>
  <c r="AP164" i="7" s="1"/>
  <c r="AQ164" i="7" s="1"/>
  <c r="AR164" i="7" s="1"/>
  <c r="AS164" i="7" s="1"/>
  <c r="AC165" i="7"/>
  <c r="AD165" i="7" s="1"/>
  <c r="AC166" i="7"/>
  <c r="AD166" i="7" s="1"/>
  <c r="AE166" i="7" s="1"/>
  <c r="AF166" i="7" s="1"/>
  <c r="AG166" i="7" s="1"/>
  <c r="AH166" i="7" s="1"/>
  <c r="AI166" i="7" s="1"/>
  <c r="AJ166" i="7" s="1"/>
  <c r="AK166" i="7" s="1"/>
  <c r="AL166" i="7" s="1"/>
  <c r="AM166" i="7" s="1"/>
  <c r="AN166" i="7" s="1"/>
  <c r="AO166" i="7" s="1"/>
  <c r="AP166" i="7" s="1"/>
  <c r="AQ166" i="7" s="1"/>
  <c r="AR166" i="7" s="1"/>
  <c r="AS166" i="7" s="1"/>
  <c r="AC167" i="7"/>
  <c r="AD167" i="7" s="1"/>
  <c r="AE167" i="7" s="1"/>
  <c r="AF167" i="7" s="1"/>
  <c r="AG167" i="7" s="1"/>
  <c r="AH167" i="7" s="1"/>
  <c r="AI167" i="7" s="1"/>
  <c r="AJ167" i="7" s="1"/>
  <c r="AK167" i="7" s="1"/>
  <c r="AL167" i="7" s="1"/>
  <c r="AM167" i="7" s="1"/>
  <c r="AN167" i="7" s="1"/>
  <c r="AO167" i="7" s="1"/>
  <c r="AP167" i="7" s="1"/>
  <c r="AQ167" i="7" s="1"/>
  <c r="AR167" i="7" s="1"/>
  <c r="AS167" i="7" s="1"/>
  <c r="AC168" i="7"/>
  <c r="AD168" i="7" s="1"/>
  <c r="AE168" i="7" s="1"/>
  <c r="AF168" i="7" s="1"/>
  <c r="AG168" i="7" s="1"/>
  <c r="AH168" i="7" s="1"/>
  <c r="AI168" i="7" s="1"/>
  <c r="AJ168" i="7" s="1"/>
  <c r="AK168" i="7" s="1"/>
  <c r="AL168" i="7" s="1"/>
  <c r="AM168" i="7" s="1"/>
  <c r="AN168" i="7" s="1"/>
  <c r="AO168" i="7" s="1"/>
  <c r="AP168" i="7" s="1"/>
  <c r="AQ168" i="7" s="1"/>
  <c r="AR168" i="7" s="1"/>
  <c r="AS168" i="7" s="1"/>
  <c r="AC169" i="7"/>
  <c r="AD169" i="7" s="1"/>
  <c r="AC170" i="7"/>
  <c r="AD170" i="7" s="1"/>
  <c r="AE170" i="7" s="1"/>
  <c r="AF170" i="7" s="1"/>
  <c r="AG170" i="7" s="1"/>
  <c r="AH170" i="7" s="1"/>
  <c r="AI170" i="7" s="1"/>
  <c r="AJ170" i="7" s="1"/>
  <c r="AK170" i="7" s="1"/>
  <c r="AL170" i="7" s="1"/>
  <c r="AM170" i="7" s="1"/>
  <c r="AN170" i="7" s="1"/>
  <c r="AO170" i="7" s="1"/>
  <c r="AP170" i="7" s="1"/>
  <c r="AQ170" i="7" s="1"/>
  <c r="AR170" i="7" s="1"/>
  <c r="AS170" i="7" s="1"/>
  <c r="AC171" i="7"/>
  <c r="AC172" i="7"/>
  <c r="AC173" i="7"/>
  <c r="AC174" i="7"/>
  <c r="AD174" i="7" s="1"/>
  <c r="AE174" i="7" s="1"/>
  <c r="AF174" i="7" s="1"/>
  <c r="AG174" i="7" s="1"/>
  <c r="AH174" i="7" s="1"/>
  <c r="AI174" i="7" s="1"/>
  <c r="AJ174" i="7" s="1"/>
  <c r="AK174" i="7" s="1"/>
  <c r="AL174" i="7" s="1"/>
  <c r="AM174" i="7" s="1"/>
  <c r="AN174" i="7" s="1"/>
  <c r="AO174" i="7" s="1"/>
  <c r="AP174" i="7" s="1"/>
  <c r="AQ174" i="7" s="1"/>
  <c r="AR174" i="7" s="1"/>
  <c r="AS174" i="7" s="1"/>
  <c r="AC175" i="7"/>
  <c r="AC176" i="7"/>
  <c r="AD176" i="7" s="1"/>
  <c r="AE176" i="7" s="1"/>
  <c r="AF176" i="7" s="1"/>
  <c r="AG176" i="7" s="1"/>
  <c r="AH176" i="7" s="1"/>
  <c r="AI176" i="7" s="1"/>
  <c r="AJ176" i="7" s="1"/>
  <c r="AK176" i="7" s="1"/>
  <c r="AL176" i="7" s="1"/>
  <c r="AM176" i="7" s="1"/>
  <c r="AN176" i="7" s="1"/>
  <c r="AO176" i="7" s="1"/>
  <c r="AP176" i="7" s="1"/>
  <c r="AQ176" i="7" s="1"/>
  <c r="AR176" i="7" s="1"/>
  <c r="AS176" i="7" s="1"/>
  <c r="AC177" i="7"/>
  <c r="AD177" i="7" s="1"/>
  <c r="AC178" i="7"/>
  <c r="AD178" i="7" s="1"/>
  <c r="AE178" i="7" s="1"/>
  <c r="AF178" i="7" s="1"/>
  <c r="AG178" i="7" s="1"/>
  <c r="AH178" i="7" s="1"/>
  <c r="AI178" i="7" s="1"/>
  <c r="AJ178" i="7" s="1"/>
  <c r="AK178" i="7" s="1"/>
  <c r="AL178" i="7" s="1"/>
  <c r="AM178" i="7" s="1"/>
  <c r="AN178" i="7" s="1"/>
  <c r="AO178" i="7" s="1"/>
  <c r="AP178" i="7" s="1"/>
  <c r="AQ178" i="7" s="1"/>
  <c r="AR178" i="7" s="1"/>
  <c r="AS178" i="7" s="1"/>
  <c r="AC179" i="7"/>
  <c r="AD179" i="7" s="1"/>
  <c r="AE179" i="7" s="1"/>
  <c r="AF179" i="7" s="1"/>
  <c r="AG179" i="7" s="1"/>
  <c r="AH179" i="7" s="1"/>
  <c r="AI179" i="7" s="1"/>
  <c r="AJ179" i="7" s="1"/>
  <c r="AK179" i="7" s="1"/>
  <c r="AL179" i="7" s="1"/>
  <c r="AM179" i="7" s="1"/>
  <c r="AN179" i="7" s="1"/>
  <c r="AO179" i="7" s="1"/>
  <c r="AP179" i="7" s="1"/>
  <c r="AQ179" i="7" s="1"/>
  <c r="AR179" i="7" s="1"/>
  <c r="AS179" i="7" s="1"/>
  <c r="AC180" i="7"/>
  <c r="AD180" i="7" s="1"/>
  <c r="AE180" i="7" s="1"/>
  <c r="AF180" i="7" s="1"/>
  <c r="AG180" i="7" s="1"/>
  <c r="AC181" i="7"/>
  <c r="AC182" i="7"/>
  <c r="AD182" i="7" s="1"/>
  <c r="AE182" i="7" s="1"/>
  <c r="AF182" i="7" s="1"/>
  <c r="AG182" i="7" s="1"/>
  <c r="AH182" i="7" s="1"/>
  <c r="AI182" i="7" s="1"/>
  <c r="AJ182" i="7" s="1"/>
  <c r="AK182" i="7" s="1"/>
  <c r="AL182" i="7" s="1"/>
  <c r="AM182" i="7" s="1"/>
  <c r="AN182" i="7" s="1"/>
  <c r="AO182" i="7" s="1"/>
  <c r="AP182" i="7" s="1"/>
  <c r="AQ182" i="7" s="1"/>
  <c r="AR182" i="7" s="1"/>
  <c r="AS182" i="7" s="1"/>
  <c r="AC183" i="7"/>
  <c r="AC184" i="7"/>
  <c r="AC185" i="7"/>
  <c r="AD185" i="7" s="1"/>
  <c r="AC186" i="7"/>
  <c r="AD186" i="7" s="1"/>
  <c r="AE186" i="7" s="1"/>
  <c r="AF186" i="7" s="1"/>
  <c r="AG186" i="7" s="1"/>
  <c r="AH186" i="7" s="1"/>
  <c r="AI186" i="7" s="1"/>
  <c r="AJ186" i="7" s="1"/>
  <c r="AK186" i="7" s="1"/>
  <c r="AL186" i="7" s="1"/>
  <c r="AM186" i="7" s="1"/>
  <c r="AN186" i="7" s="1"/>
  <c r="AO186" i="7" s="1"/>
  <c r="AP186" i="7" s="1"/>
  <c r="AQ186" i="7" s="1"/>
  <c r="AR186" i="7" s="1"/>
  <c r="AS186" i="7" s="1"/>
  <c r="AC187" i="7"/>
  <c r="AC188" i="7"/>
  <c r="AD188" i="7" s="1"/>
  <c r="AE188" i="7" s="1"/>
  <c r="AF188" i="7" s="1"/>
  <c r="AG188" i="7" s="1"/>
  <c r="AH188" i="7" s="1"/>
  <c r="AI188" i="7" s="1"/>
  <c r="AJ188" i="7" s="1"/>
  <c r="AK188" i="7" s="1"/>
  <c r="AL188" i="7" s="1"/>
  <c r="AM188" i="7" s="1"/>
  <c r="AN188" i="7" s="1"/>
  <c r="AO188" i="7" s="1"/>
  <c r="AP188" i="7" s="1"/>
  <c r="AQ188" i="7" s="1"/>
  <c r="AR188" i="7" s="1"/>
  <c r="AS188" i="7" s="1"/>
  <c r="AC189" i="7"/>
  <c r="AC190" i="7"/>
  <c r="AD190" i="7" s="1"/>
  <c r="AE190" i="7" s="1"/>
  <c r="AF190" i="7" s="1"/>
  <c r="AG190" i="7" s="1"/>
  <c r="AH190" i="7" s="1"/>
  <c r="AI190" i="7" s="1"/>
  <c r="AJ190" i="7" s="1"/>
  <c r="AK190" i="7" s="1"/>
  <c r="AL190" i="7" s="1"/>
  <c r="AM190" i="7" s="1"/>
  <c r="AN190" i="7" s="1"/>
  <c r="AO190" i="7" s="1"/>
  <c r="AP190" i="7" s="1"/>
  <c r="AQ190" i="7" s="1"/>
  <c r="AR190" i="7" s="1"/>
  <c r="AS190" i="7" s="1"/>
  <c r="AC191" i="7"/>
  <c r="AC192" i="7"/>
  <c r="AC193" i="7"/>
  <c r="AC194" i="7"/>
  <c r="AD194" i="7" s="1"/>
  <c r="AE194" i="7" s="1"/>
  <c r="AF194" i="7" s="1"/>
  <c r="AG194" i="7" s="1"/>
  <c r="AH194" i="7" s="1"/>
  <c r="AI194" i="7" s="1"/>
  <c r="AJ194" i="7" s="1"/>
  <c r="AK194" i="7" s="1"/>
  <c r="AL194" i="7" s="1"/>
  <c r="AM194" i="7" s="1"/>
  <c r="AN194" i="7" s="1"/>
  <c r="AO194" i="7" s="1"/>
  <c r="AP194" i="7" s="1"/>
  <c r="AQ194" i="7" s="1"/>
  <c r="AR194" i="7" s="1"/>
  <c r="AS194" i="7" s="1"/>
  <c r="AC195" i="7"/>
  <c r="AC196" i="7"/>
  <c r="AD196" i="7" s="1"/>
  <c r="AE196" i="7" s="1"/>
  <c r="AF196" i="7" s="1"/>
  <c r="AG196" i="7" s="1"/>
  <c r="AH196" i="7" s="1"/>
  <c r="AI196" i="7" s="1"/>
  <c r="AJ196" i="7" s="1"/>
  <c r="AK196" i="7" s="1"/>
  <c r="AL196" i="7" s="1"/>
  <c r="AM196" i="7" s="1"/>
  <c r="AN196" i="7" s="1"/>
  <c r="AO196" i="7" s="1"/>
  <c r="AP196" i="7" s="1"/>
  <c r="AQ196" i="7" s="1"/>
  <c r="AR196" i="7" s="1"/>
  <c r="AS196" i="7" s="1"/>
  <c r="AC197" i="7"/>
  <c r="AC198" i="7"/>
  <c r="AD198" i="7" s="1"/>
  <c r="AE198" i="7" s="1"/>
  <c r="AF198" i="7" s="1"/>
  <c r="AG198" i="7" s="1"/>
  <c r="AH198" i="7" s="1"/>
  <c r="AI198" i="7" s="1"/>
  <c r="AJ198" i="7" s="1"/>
  <c r="AK198" i="7" s="1"/>
  <c r="AL198" i="7" s="1"/>
  <c r="AM198" i="7" s="1"/>
  <c r="AN198" i="7" s="1"/>
  <c r="AO198" i="7" s="1"/>
  <c r="AP198" i="7" s="1"/>
  <c r="AQ198" i="7" s="1"/>
  <c r="AR198" i="7" s="1"/>
  <c r="AS198" i="7" s="1"/>
  <c r="AC199" i="7"/>
  <c r="AC200" i="7"/>
  <c r="AD200" i="7" s="1"/>
  <c r="AE200" i="7" s="1"/>
  <c r="AF200" i="7" s="1"/>
  <c r="AG200" i="7" s="1"/>
  <c r="AH200" i="7" s="1"/>
  <c r="AI200" i="7" s="1"/>
  <c r="AJ200" i="7" s="1"/>
  <c r="AK200" i="7" s="1"/>
  <c r="AL200" i="7" s="1"/>
  <c r="AM200" i="7" s="1"/>
  <c r="AN200" i="7" s="1"/>
  <c r="AO200" i="7" s="1"/>
  <c r="AP200" i="7" s="1"/>
  <c r="AQ200" i="7" s="1"/>
  <c r="AR200" i="7" s="1"/>
  <c r="AS200" i="7" s="1"/>
  <c r="AC201" i="7"/>
  <c r="AC202" i="7"/>
  <c r="AD202" i="7" s="1"/>
  <c r="AE202" i="7" s="1"/>
  <c r="AF202" i="7" s="1"/>
  <c r="AG202" i="7" s="1"/>
  <c r="AH202" i="7" s="1"/>
  <c r="AI202" i="7" s="1"/>
  <c r="AJ202" i="7" s="1"/>
  <c r="AK202" i="7" s="1"/>
  <c r="AL202" i="7" s="1"/>
  <c r="AM202" i="7" s="1"/>
  <c r="AN202" i="7" s="1"/>
  <c r="AO202" i="7" s="1"/>
  <c r="AP202" i="7" s="1"/>
  <c r="AQ202" i="7" s="1"/>
  <c r="AR202" i="7" s="1"/>
  <c r="AS202" i="7" s="1"/>
  <c r="AC203" i="7"/>
  <c r="AC204" i="7"/>
  <c r="AC205" i="7"/>
  <c r="AC206" i="7"/>
  <c r="AD206" i="7" s="1"/>
  <c r="AE206" i="7" s="1"/>
  <c r="AF206" i="7" s="1"/>
  <c r="AG206" i="7" s="1"/>
  <c r="AH206" i="7" s="1"/>
  <c r="AI206" i="7" s="1"/>
  <c r="AJ206" i="7" s="1"/>
  <c r="AK206" i="7" s="1"/>
  <c r="AL206" i="7" s="1"/>
  <c r="AM206" i="7" s="1"/>
  <c r="AN206" i="7" s="1"/>
  <c r="AO206" i="7" s="1"/>
  <c r="AP206" i="7" s="1"/>
  <c r="AQ206" i="7" s="1"/>
  <c r="AR206" i="7" s="1"/>
  <c r="AS206" i="7" s="1"/>
  <c r="AC207" i="7"/>
  <c r="AD207" i="7" s="1"/>
  <c r="AC208" i="7"/>
  <c r="AD208" i="7" s="1"/>
  <c r="AE208" i="7" s="1"/>
  <c r="AF208" i="7" s="1"/>
  <c r="AG208" i="7" s="1"/>
  <c r="AH208" i="7" s="1"/>
  <c r="AI208" i="7" s="1"/>
  <c r="AJ208" i="7" s="1"/>
  <c r="AK208" i="7" s="1"/>
  <c r="AL208" i="7" s="1"/>
  <c r="AM208" i="7" s="1"/>
  <c r="AN208" i="7" s="1"/>
  <c r="AO208" i="7" s="1"/>
  <c r="AP208" i="7" s="1"/>
  <c r="AQ208" i="7" s="1"/>
  <c r="AR208" i="7" s="1"/>
  <c r="AS208" i="7" s="1"/>
  <c r="AC209" i="7"/>
  <c r="AC210" i="7"/>
  <c r="AD210" i="7" s="1"/>
  <c r="AE210" i="7" s="1"/>
  <c r="AF210" i="7" s="1"/>
  <c r="AG210" i="7" s="1"/>
  <c r="AH210" i="7" s="1"/>
  <c r="AI210" i="7" s="1"/>
  <c r="AJ210" i="7" s="1"/>
  <c r="AK210" i="7" s="1"/>
  <c r="AL210" i="7" s="1"/>
  <c r="AM210" i="7" s="1"/>
  <c r="AN210" i="7" s="1"/>
  <c r="AO210" i="7" s="1"/>
  <c r="AP210" i="7" s="1"/>
  <c r="AQ210" i="7" s="1"/>
  <c r="AR210" i="7" s="1"/>
  <c r="AS210" i="7" s="1"/>
  <c r="AC211" i="7"/>
  <c r="AC212" i="7"/>
  <c r="AC213" i="7"/>
  <c r="AC214" i="7"/>
  <c r="AD214" i="7" s="1"/>
  <c r="AE214" i="7" s="1"/>
  <c r="AF214" i="7" s="1"/>
  <c r="AG214" i="7" s="1"/>
  <c r="AH214" i="7" s="1"/>
  <c r="AI214" i="7" s="1"/>
  <c r="AJ214" i="7" s="1"/>
  <c r="AK214" i="7" s="1"/>
  <c r="AL214" i="7" s="1"/>
  <c r="AM214" i="7" s="1"/>
  <c r="AN214" i="7" s="1"/>
  <c r="AO214" i="7" s="1"/>
  <c r="AP214" i="7" s="1"/>
  <c r="AQ214" i="7" s="1"/>
  <c r="AR214" i="7" s="1"/>
  <c r="AS214" i="7" s="1"/>
  <c r="AC215" i="7"/>
  <c r="AC216" i="7"/>
  <c r="AD216" i="7" s="1"/>
  <c r="AE216" i="7" s="1"/>
  <c r="AF216" i="7" s="1"/>
  <c r="AG216" i="7" s="1"/>
  <c r="AH216" i="7" s="1"/>
  <c r="AI216" i="7" s="1"/>
  <c r="AJ216" i="7" s="1"/>
  <c r="AK216" i="7" s="1"/>
  <c r="AL216" i="7" s="1"/>
  <c r="AM216" i="7" s="1"/>
  <c r="AN216" i="7" s="1"/>
  <c r="AO216" i="7" s="1"/>
  <c r="AP216" i="7" s="1"/>
  <c r="AQ216" i="7" s="1"/>
  <c r="AR216" i="7" s="1"/>
  <c r="AS216" i="7" s="1"/>
  <c r="AC217" i="7"/>
  <c r="AD217" i="7" s="1"/>
  <c r="AE217" i="7" s="1"/>
  <c r="AF217" i="7" s="1"/>
  <c r="AG217" i="7" s="1"/>
  <c r="AH217" i="7" s="1"/>
  <c r="AI217" i="7" s="1"/>
  <c r="AJ217" i="7" s="1"/>
  <c r="AK217" i="7" s="1"/>
  <c r="AL217" i="7" s="1"/>
  <c r="AM217" i="7" s="1"/>
  <c r="AN217" i="7" s="1"/>
  <c r="AO217" i="7" s="1"/>
  <c r="AP217" i="7" s="1"/>
  <c r="AQ217" i="7" s="1"/>
  <c r="AR217" i="7" s="1"/>
  <c r="AS217" i="7" s="1"/>
  <c r="AC218" i="7"/>
  <c r="AD218" i="7" s="1"/>
  <c r="AE218" i="7" s="1"/>
  <c r="AF218" i="7" s="1"/>
  <c r="AG218" i="7" s="1"/>
  <c r="AH218" i="7" s="1"/>
  <c r="AI218" i="7" s="1"/>
  <c r="AJ218" i="7" s="1"/>
  <c r="AK218" i="7" s="1"/>
  <c r="AL218" i="7" s="1"/>
  <c r="AM218" i="7" s="1"/>
  <c r="AN218" i="7" s="1"/>
  <c r="AO218" i="7" s="1"/>
  <c r="AP218" i="7" s="1"/>
  <c r="AQ218" i="7" s="1"/>
  <c r="AR218" i="7" s="1"/>
  <c r="AS218" i="7" s="1"/>
  <c r="AC219" i="7"/>
  <c r="AC220" i="7"/>
  <c r="AD220" i="7" s="1"/>
  <c r="AC221" i="7"/>
  <c r="AD221" i="7" s="1"/>
  <c r="AC222" i="7"/>
  <c r="AD222" i="7" s="1"/>
  <c r="AE222" i="7" s="1"/>
  <c r="AF222" i="7" s="1"/>
  <c r="AG222" i="7" s="1"/>
  <c r="AH222" i="7" s="1"/>
  <c r="AI222" i="7" s="1"/>
  <c r="AJ222" i="7" s="1"/>
  <c r="AK222" i="7" s="1"/>
  <c r="AL222" i="7" s="1"/>
  <c r="AM222" i="7" s="1"/>
  <c r="AN222" i="7" s="1"/>
  <c r="AO222" i="7" s="1"/>
  <c r="AP222" i="7" s="1"/>
  <c r="AQ222" i="7" s="1"/>
  <c r="AR222" i="7" s="1"/>
  <c r="AS222" i="7" s="1"/>
  <c r="AC223" i="7"/>
  <c r="AD223" i="7" s="1"/>
  <c r="AE223" i="7" s="1"/>
  <c r="AF223" i="7" s="1"/>
  <c r="AG223" i="7" s="1"/>
  <c r="AH223" i="7" s="1"/>
  <c r="AI223" i="7" s="1"/>
  <c r="AJ223" i="7" s="1"/>
  <c r="AK223" i="7" s="1"/>
  <c r="AL223" i="7" s="1"/>
  <c r="AM223" i="7" s="1"/>
  <c r="AN223" i="7" s="1"/>
  <c r="AO223" i="7" s="1"/>
  <c r="AP223" i="7" s="1"/>
  <c r="AQ223" i="7" s="1"/>
  <c r="AR223" i="7" s="1"/>
  <c r="AS223" i="7" s="1"/>
  <c r="AC224" i="7"/>
  <c r="AD224" i="7" s="1"/>
  <c r="AC225" i="7"/>
  <c r="AD225" i="7" s="1"/>
  <c r="AC226" i="7"/>
  <c r="AD226" i="7" s="1"/>
  <c r="AE226" i="7" s="1"/>
  <c r="AF226" i="7" s="1"/>
  <c r="AG226" i="7" s="1"/>
  <c r="AH226" i="7" s="1"/>
  <c r="AI226" i="7" s="1"/>
  <c r="AJ226" i="7" s="1"/>
  <c r="AK226" i="7" s="1"/>
  <c r="AL226" i="7" s="1"/>
  <c r="AM226" i="7" s="1"/>
  <c r="AN226" i="7" s="1"/>
  <c r="AO226" i="7" s="1"/>
  <c r="AP226" i="7" s="1"/>
  <c r="AQ226" i="7" s="1"/>
  <c r="AR226" i="7" s="1"/>
  <c r="AS226" i="7" s="1"/>
  <c r="AC227" i="7"/>
  <c r="AC228" i="7"/>
  <c r="AD228" i="7" s="1"/>
  <c r="AE228" i="7" s="1"/>
  <c r="AF228" i="7" s="1"/>
  <c r="AG228" i="7" s="1"/>
  <c r="AH228" i="7" s="1"/>
  <c r="AI228" i="7" s="1"/>
  <c r="AJ228" i="7" s="1"/>
  <c r="AK228" i="7" s="1"/>
  <c r="AL228" i="7" s="1"/>
  <c r="AM228" i="7" s="1"/>
  <c r="AN228" i="7" s="1"/>
  <c r="AO228" i="7" s="1"/>
  <c r="AP228" i="7" s="1"/>
  <c r="AQ228" i="7" s="1"/>
  <c r="AR228" i="7" s="1"/>
  <c r="AS228" i="7" s="1"/>
  <c r="AC229" i="7"/>
  <c r="AD229" i="7" s="1"/>
  <c r="AC230" i="7"/>
  <c r="AD230" i="7" s="1"/>
  <c r="AE230" i="7" s="1"/>
  <c r="AF230" i="7" s="1"/>
  <c r="AG230" i="7" s="1"/>
  <c r="AH230" i="7" s="1"/>
  <c r="AI230" i="7" s="1"/>
  <c r="AJ230" i="7" s="1"/>
  <c r="AK230" i="7" s="1"/>
  <c r="AL230" i="7" s="1"/>
  <c r="AM230" i="7" s="1"/>
  <c r="AN230" i="7" s="1"/>
  <c r="AO230" i="7" s="1"/>
  <c r="AP230" i="7" s="1"/>
  <c r="AQ230" i="7" s="1"/>
  <c r="AR230" i="7" s="1"/>
  <c r="AS230" i="7" s="1"/>
  <c r="AC231" i="7"/>
  <c r="AC232" i="7"/>
  <c r="AD232" i="7" s="1"/>
  <c r="AC233" i="7"/>
  <c r="AD233" i="7" s="1"/>
  <c r="AE233" i="7" s="1"/>
  <c r="AF233" i="7" s="1"/>
  <c r="AG233" i="7" s="1"/>
  <c r="AH233" i="7" s="1"/>
  <c r="AI233" i="7" s="1"/>
  <c r="AJ233" i="7" s="1"/>
  <c r="AK233" i="7" s="1"/>
  <c r="AL233" i="7" s="1"/>
  <c r="AM233" i="7" s="1"/>
  <c r="AN233" i="7" s="1"/>
  <c r="AO233" i="7" s="1"/>
  <c r="AP233" i="7" s="1"/>
  <c r="AQ233" i="7" s="1"/>
  <c r="AR233" i="7" s="1"/>
  <c r="AS233" i="7" s="1"/>
  <c r="AC234" i="7"/>
  <c r="AD234" i="7" s="1"/>
  <c r="AE234" i="7" s="1"/>
  <c r="AF234" i="7" s="1"/>
  <c r="AG234" i="7" s="1"/>
  <c r="AH234" i="7" s="1"/>
  <c r="AI234" i="7" s="1"/>
  <c r="AJ234" i="7" s="1"/>
  <c r="AK234" i="7" s="1"/>
  <c r="AL234" i="7" s="1"/>
  <c r="AM234" i="7" s="1"/>
  <c r="AN234" i="7" s="1"/>
  <c r="AO234" i="7" s="1"/>
  <c r="AP234" i="7" s="1"/>
  <c r="AQ234" i="7" s="1"/>
  <c r="AR234" i="7" s="1"/>
  <c r="AS234" i="7" s="1"/>
  <c r="AC235" i="7"/>
  <c r="AD235" i="7" s="1"/>
  <c r="AE235" i="7" s="1"/>
  <c r="AF235" i="7" s="1"/>
  <c r="AG235" i="7" s="1"/>
  <c r="AH235" i="7" s="1"/>
  <c r="AI235" i="7" s="1"/>
  <c r="AJ235" i="7" s="1"/>
  <c r="AK235" i="7" s="1"/>
  <c r="AL235" i="7" s="1"/>
  <c r="AM235" i="7" s="1"/>
  <c r="AN235" i="7" s="1"/>
  <c r="AO235" i="7" s="1"/>
  <c r="AP235" i="7" s="1"/>
  <c r="AQ235" i="7" s="1"/>
  <c r="AR235" i="7" s="1"/>
  <c r="AS235" i="7" s="1"/>
  <c r="AC236" i="7"/>
  <c r="AD236" i="7" s="1"/>
  <c r="AC237" i="7"/>
  <c r="AD237" i="7" s="1"/>
  <c r="AC238" i="7"/>
  <c r="AD238" i="7" s="1"/>
  <c r="AE238" i="7" s="1"/>
  <c r="AF238" i="7" s="1"/>
  <c r="AG238" i="7" s="1"/>
  <c r="AH238" i="7" s="1"/>
  <c r="AI238" i="7" s="1"/>
  <c r="AJ238" i="7" s="1"/>
  <c r="AK238" i="7" s="1"/>
  <c r="AL238" i="7" s="1"/>
  <c r="AM238" i="7" s="1"/>
  <c r="AN238" i="7" s="1"/>
  <c r="AO238" i="7" s="1"/>
  <c r="AP238" i="7" s="1"/>
  <c r="AQ238" i="7" s="1"/>
  <c r="AR238" i="7" s="1"/>
  <c r="AS238" i="7" s="1"/>
  <c r="AC239" i="7"/>
  <c r="AD239" i="7" s="1"/>
  <c r="AC240" i="7"/>
  <c r="AD240" i="7" s="1"/>
  <c r="AE240" i="7" s="1"/>
  <c r="AF240" i="7" s="1"/>
  <c r="AG240" i="7" s="1"/>
  <c r="AH240" i="7" s="1"/>
  <c r="AI240" i="7" s="1"/>
  <c r="AJ240" i="7" s="1"/>
  <c r="AK240" i="7" s="1"/>
  <c r="AL240" i="7" s="1"/>
  <c r="AM240" i="7" s="1"/>
  <c r="AN240" i="7" s="1"/>
  <c r="AO240" i="7" s="1"/>
  <c r="AP240" i="7" s="1"/>
  <c r="AQ240" i="7" s="1"/>
  <c r="AR240" i="7" s="1"/>
  <c r="AS240" i="7" s="1"/>
  <c r="AC241" i="7"/>
  <c r="AD241" i="7" s="1"/>
  <c r="AC242" i="7"/>
  <c r="AD242" i="7" s="1"/>
  <c r="AE242" i="7" s="1"/>
  <c r="AF242" i="7" s="1"/>
  <c r="AG242" i="7" s="1"/>
  <c r="AH242" i="7" s="1"/>
  <c r="AI242" i="7" s="1"/>
  <c r="AJ242" i="7" s="1"/>
  <c r="AK242" i="7" s="1"/>
  <c r="AL242" i="7" s="1"/>
  <c r="AM242" i="7" s="1"/>
  <c r="AN242" i="7" s="1"/>
  <c r="AO242" i="7" s="1"/>
  <c r="AP242" i="7" s="1"/>
  <c r="AQ242" i="7" s="1"/>
  <c r="AR242" i="7" s="1"/>
  <c r="AS242" i="7" s="1"/>
  <c r="AC243" i="7"/>
  <c r="AC244" i="7"/>
  <c r="AD244" i="7" s="1"/>
  <c r="AE244" i="7" s="1"/>
  <c r="AF244" i="7" s="1"/>
  <c r="AG244" i="7" s="1"/>
  <c r="AH244" i="7" s="1"/>
  <c r="AI244" i="7" s="1"/>
  <c r="AJ244" i="7" s="1"/>
  <c r="AK244" i="7" s="1"/>
  <c r="AL244" i="7" s="1"/>
  <c r="AM244" i="7" s="1"/>
  <c r="AN244" i="7" s="1"/>
  <c r="AO244" i="7" s="1"/>
  <c r="AP244" i="7" s="1"/>
  <c r="AQ244" i="7" s="1"/>
  <c r="AR244" i="7" s="1"/>
  <c r="AS244" i="7" s="1"/>
  <c r="AC245" i="7"/>
  <c r="AD245" i="7" s="1"/>
  <c r="AC246" i="7"/>
  <c r="AD246" i="7" s="1"/>
  <c r="AE246" i="7" s="1"/>
  <c r="AF246" i="7" s="1"/>
  <c r="AG246" i="7" s="1"/>
  <c r="AH246" i="7" s="1"/>
  <c r="AI246" i="7" s="1"/>
  <c r="AJ246" i="7" s="1"/>
  <c r="AK246" i="7" s="1"/>
  <c r="AL246" i="7" s="1"/>
  <c r="AM246" i="7" s="1"/>
  <c r="AN246" i="7" s="1"/>
  <c r="AO246" i="7" s="1"/>
  <c r="AP246" i="7" s="1"/>
  <c r="AQ246" i="7" s="1"/>
  <c r="AR246" i="7" s="1"/>
  <c r="AS246" i="7" s="1"/>
  <c r="AC247" i="7"/>
  <c r="AD247" i="7" s="1"/>
  <c r="AE247" i="7" s="1"/>
  <c r="AF247" i="7" s="1"/>
  <c r="AG247" i="7" s="1"/>
  <c r="AH247" i="7" s="1"/>
  <c r="AI247" i="7" s="1"/>
  <c r="AJ247" i="7" s="1"/>
  <c r="AK247" i="7" s="1"/>
  <c r="AL247" i="7" s="1"/>
  <c r="AM247" i="7" s="1"/>
  <c r="AN247" i="7" s="1"/>
  <c r="AO247" i="7" s="1"/>
  <c r="AP247" i="7" s="1"/>
  <c r="AQ247" i="7" s="1"/>
  <c r="AR247" i="7" s="1"/>
  <c r="AS247" i="7" s="1"/>
  <c r="AC248" i="7"/>
  <c r="AD248" i="7" s="1"/>
  <c r="AC249" i="7"/>
  <c r="AD249" i="7" s="1"/>
  <c r="AE249" i="7" s="1"/>
  <c r="AF249" i="7" s="1"/>
  <c r="AG249" i="7" s="1"/>
  <c r="AH249" i="7" s="1"/>
  <c r="AI249" i="7" s="1"/>
  <c r="AJ249" i="7" s="1"/>
  <c r="AK249" i="7" s="1"/>
  <c r="AL249" i="7" s="1"/>
  <c r="AM249" i="7" s="1"/>
  <c r="AN249" i="7" s="1"/>
  <c r="AO249" i="7" s="1"/>
  <c r="AP249" i="7" s="1"/>
  <c r="AQ249" i="7" s="1"/>
  <c r="AR249" i="7" s="1"/>
  <c r="AS249" i="7" s="1"/>
  <c r="AC250" i="7"/>
  <c r="AD250" i="7" s="1"/>
  <c r="AE250" i="7" s="1"/>
  <c r="AF250" i="7" s="1"/>
  <c r="AG250" i="7" s="1"/>
  <c r="AH250" i="7" s="1"/>
  <c r="AI250" i="7" s="1"/>
  <c r="AJ250" i="7" s="1"/>
  <c r="AK250" i="7" s="1"/>
  <c r="AL250" i="7" s="1"/>
  <c r="AM250" i="7" s="1"/>
  <c r="AN250" i="7" s="1"/>
  <c r="AO250" i="7" s="1"/>
  <c r="AP250" i="7" s="1"/>
  <c r="AQ250" i="7" s="1"/>
  <c r="AR250" i="7" s="1"/>
  <c r="AS250" i="7" s="1"/>
  <c r="AC251" i="7"/>
  <c r="AC252" i="7"/>
  <c r="AD252" i="7" s="1"/>
  <c r="AE252" i="7" s="1"/>
  <c r="AF252" i="7" s="1"/>
  <c r="AG252" i="7" s="1"/>
  <c r="AH252" i="7" s="1"/>
  <c r="AI252" i="7" s="1"/>
  <c r="AJ252" i="7" s="1"/>
  <c r="AK252" i="7" s="1"/>
  <c r="AL252" i="7" s="1"/>
  <c r="AM252" i="7" s="1"/>
  <c r="AN252" i="7" s="1"/>
  <c r="AO252" i="7" s="1"/>
  <c r="AP252" i="7" s="1"/>
  <c r="AQ252" i="7" s="1"/>
  <c r="AR252" i="7" s="1"/>
  <c r="AS252" i="7" s="1"/>
  <c r="AC253" i="7"/>
  <c r="AD253" i="7" s="1"/>
  <c r="AC254" i="7"/>
  <c r="AD254" i="7" s="1"/>
  <c r="AE254" i="7" s="1"/>
  <c r="AF254" i="7" s="1"/>
  <c r="AG254" i="7" s="1"/>
  <c r="AH254" i="7" s="1"/>
  <c r="AI254" i="7" s="1"/>
  <c r="AJ254" i="7" s="1"/>
  <c r="AK254" i="7" s="1"/>
  <c r="AL254" i="7" s="1"/>
  <c r="AM254" i="7" s="1"/>
  <c r="AN254" i="7" s="1"/>
  <c r="AO254" i="7" s="1"/>
  <c r="AP254" i="7" s="1"/>
  <c r="AQ254" i="7" s="1"/>
  <c r="AR254" i="7" s="1"/>
  <c r="AS254" i="7" s="1"/>
  <c r="AC255" i="7"/>
  <c r="AD255" i="7" s="1"/>
  <c r="AC256" i="7"/>
  <c r="AD256" i="7" s="1"/>
  <c r="AE256" i="7" s="1"/>
  <c r="AF256" i="7" s="1"/>
  <c r="AG256" i="7" s="1"/>
  <c r="AH256" i="7" s="1"/>
  <c r="AI256" i="7" s="1"/>
  <c r="AJ256" i="7" s="1"/>
  <c r="AK256" i="7" s="1"/>
  <c r="AL256" i="7" s="1"/>
  <c r="AM256" i="7" s="1"/>
  <c r="AN256" i="7" s="1"/>
  <c r="AO256" i="7" s="1"/>
  <c r="AP256" i="7" s="1"/>
  <c r="AQ256" i="7" s="1"/>
  <c r="AR256" i="7" s="1"/>
  <c r="AS256" i="7" s="1"/>
  <c r="AC257" i="7"/>
  <c r="AD257" i="7" s="1"/>
  <c r="AC258" i="7"/>
  <c r="AD258" i="7" s="1"/>
  <c r="AE258" i="7" s="1"/>
  <c r="AF258" i="7" s="1"/>
  <c r="AG258" i="7" s="1"/>
  <c r="AH258" i="7" s="1"/>
  <c r="AI258" i="7" s="1"/>
  <c r="AJ258" i="7" s="1"/>
  <c r="AK258" i="7" s="1"/>
  <c r="AL258" i="7" s="1"/>
  <c r="AM258" i="7" s="1"/>
  <c r="AN258" i="7" s="1"/>
  <c r="AO258" i="7" s="1"/>
  <c r="AP258" i="7" s="1"/>
  <c r="AQ258" i="7" s="1"/>
  <c r="AR258" i="7" s="1"/>
  <c r="AS258" i="7" s="1"/>
  <c r="AC259" i="7"/>
  <c r="AD259" i="7" s="1"/>
  <c r="AE259" i="7" s="1"/>
  <c r="AF259" i="7" s="1"/>
  <c r="AG259" i="7" s="1"/>
  <c r="AH259" i="7" s="1"/>
  <c r="AI259" i="7" s="1"/>
  <c r="AJ259" i="7" s="1"/>
  <c r="AK259" i="7" s="1"/>
  <c r="AL259" i="7" s="1"/>
  <c r="AM259" i="7" s="1"/>
  <c r="AN259" i="7" s="1"/>
  <c r="AO259" i="7" s="1"/>
  <c r="AP259" i="7" s="1"/>
  <c r="AQ259" i="7" s="1"/>
  <c r="AR259" i="7" s="1"/>
  <c r="AS259" i="7" s="1"/>
  <c r="AC260" i="7"/>
  <c r="AD260" i="7" s="1"/>
  <c r="AE260" i="7" s="1"/>
  <c r="AF260" i="7" s="1"/>
  <c r="AG260" i="7" s="1"/>
  <c r="AH260" i="7" s="1"/>
  <c r="AI260" i="7" s="1"/>
  <c r="AJ260" i="7" s="1"/>
  <c r="AK260" i="7" s="1"/>
  <c r="AL260" i="7" s="1"/>
  <c r="AM260" i="7" s="1"/>
  <c r="AN260" i="7" s="1"/>
  <c r="AO260" i="7" s="1"/>
  <c r="AP260" i="7" s="1"/>
  <c r="AQ260" i="7" s="1"/>
  <c r="AR260" i="7" s="1"/>
  <c r="AS260" i="7" s="1"/>
  <c r="AC261" i="7"/>
  <c r="AC262" i="7"/>
  <c r="AD262" i="7" s="1"/>
  <c r="AE262" i="7" s="1"/>
  <c r="AF262" i="7" s="1"/>
  <c r="AG262" i="7" s="1"/>
  <c r="AH262" i="7" s="1"/>
  <c r="AI262" i="7" s="1"/>
  <c r="AJ262" i="7" s="1"/>
  <c r="AK262" i="7" s="1"/>
  <c r="AL262" i="7" s="1"/>
  <c r="AM262" i="7" s="1"/>
  <c r="AN262" i="7" s="1"/>
  <c r="AO262" i="7" s="1"/>
  <c r="AP262" i="7" s="1"/>
  <c r="AQ262" i="7" s="1"/>
  <c r="AR262" i="7" s="1"/>
  <c r="AS262" i="7" s="1"/>
  <c r="AC263" i="7"/>
  <c r="AC264" i="7"/>
  <c r="AD264" i="7" s="1"/>
  <c r="AE264" i="7" s="1"/>
  <c r="AF264" i="7" s="1"/>
  <c r="AG264" i="7" s="1"/>
  <c r="AH264" i="7" s="1"/>
  <c r="AI264" i="7" s="1"/>
  <c r="AJ264" i="7" s="1"/>
  <c r="AK264" i="7" s="1"/>
  <c r="AL264" i="7" s="1"/>
  <c r="AM264" i="7" s="1"/>
  <c r="AN264" i="7" s="1"/>
  <c r="AO264" i="7" s="1"/>
  <c r="AP264" i="7" s="1"/>
  <c r="AQ264" i="7" s="1"/>
  <c r="AR264" i="7" s="1"/>
  <c r="AS264" i="7" s="1"/>
  <c r="AC265" i="7"/>
  <c r="AD265" i="7" s="1"/>
  <c r="AC266" i="7"/>
  <c r="AD266" i="7" s="1"/>
  <c r="AE266" i="7" s="1"/>
  <c r="AF266" i="7" s="1"/>
  <c r="AG266" i="7" s="1"/>
  <c r="AH266" i="7" s="1"/>
  <c r="AI266" i="7" s="1"/>
  <c r="AJ266" i="7" s="1"/>
  <c r="AK266" i="7" s="1"/>
  <c r="AL266" i="7" s="1"/>
  <c r="AM266" i="7" s="1"/>
  <c r="AN266" i="7" s="1"/>
  <c r="AO266" i="7" s="1"/>
  <c r="AP266" i="7" s="1"/>
  <c r="AQ266" i="7" s="1"/>
  <c r="AR266" i="7" s="1"/>
  <c r="AS266" i="7" s="1"/>
  <c r="AC267" i="7"/>
  <c r="AD267" i="7" s="1"/>
  <c r="AE267" i="7" s="1"/>
  <c r="AF267" i="7" s="1"/>
  <c r="AG267" i="7" s="1"/>
  <c r="AH267" i="7" s="1"/>
  <c r="AI267" i="7" s="1"/>
  <c r="AJ267" i="7" s="1"/>
  <c r="AK267" i="7" s="1"/>
  <c r="AL267" i="7" s="1"/>
  <c r="AM267" i="7" s="1"/>
  <c r="AN267" i="7" s="1"/>
  <c r="AO267" i="7" s="1"/>
  <c r="AP267" i="7" s="1"/>
  <c r="AQ267" i="7" s="1"/>
  <c r="AR267" i="7" s="1"/>
  <c r="AS267" i="7" s="1"/>
  <c r="AC268" i="7"/>
  <c r="AD268" i="7" s="1"/>
  <c r="AC269" i="7"/>
  <c r="AC270" i="7"/>
  <c r="AD270" i="7" s="1"/>
  <c r="AE270" i="7" s="1"/>
  <c r="AF270" i="7" s="1"/>
  <c r="AG270" i="7" s="1"/>
  <c r="AH270" i="7" s="1"/>
  <c r="AI270" i="7" s="1"/>
  <c r="AJ270" i="7" s="1"/>
  <c r="AK270" i="7" s="1"/>
  <c r="AL270" i="7" s="1"/>
  <c r="AM270" i="7" s="1"/>
  <c r="AN270" i="7" s="1"/>
  <c r="AO270" i="7" s="1"/>
  <c r="AP270" i="7" s="1"/>
  <c r="AQ270" i="7" s="1"/>
  <c r="AR270" i="7" s="1"/>
  <c r="AS270" i="7" s="1"/>
  <c r="AC271" i="7"/>
  <c r="AD271" i="7" s="1"/>
  <c r="AE271" i="7" s="1"/>
  <c r="AF271" i="7" s="1"/>
  <c r="AC118" i="7"/>
  <c r="AD118" i="7" s="1"/>
  <c r="AE118" i="7" s="1"/>
  <c r="AF118" i="7" s="1"/>
  <c r="AG118" i="7" s="1"/>
  <c r="AH118" i="7" s="1"/>
  <c r="AI118" i="7" s="1"/>
  <c r="AJ118" i="7" s="1"/>
  <c r="AK118" i="7" s="1"/>
  <c r="AL118" i="7" s="1"/>
  <c r="AM118" i="7" s="1"/>
  <c r="AN118" i="7" s="1"/>
  <c r="AO118" i="7" s="1"/>
  <c r="AP118" i="7" s="1"/>
  <c r="AQ118" i="7" s="1"/>
  <c r="AR118" i="7" s="1"/>
  <c r="AS118" i="7" s="1"/>
  <c r="F317" i="16" l="1"/>
  <c r="F318" i="16"/>
  <c r="F319" i="16"/>
  <c r="F320" i="16"/>
  <c r="F321" i="16"/>
  <c r="F322" i="16"/>
  <c r="F323" i="16"/>
  <c r="F316" i="16"/>
  <c r="F283" i="16"/>
  <c r="F325" i="16" s="1"/>
  <c r="F284" i="16"/>
  <c r="F326" i="16" s="1"/>
  <c r="F285" i="16"/>
  <c r="F327" i="16" s="1"/>
  <c r="F286" i="16"/>
  <c r="F328" i="16" s="1"/>
  <c r="F287" i="16"/>
  <c r="F329" i="16" s="1"/>
  <c r="F288" i="16"/>
  <c r="F296" i="16" s="1"/>
  <c r="F289" i="16"/>
  <c r="F297" i="16" s="1"/>
  <c r="F291" i="16"/>
  <c r="F299" i="16" s="1"/>
  <c r="F341" i="16" s="1"/>
  <c r="F294" i="16"/>
  <c r="F336" i="16" s="1"/>
  <c r="F295" i="16"/>
  <c r="F303" i="16" s="1"/>
  <c r="F345" i="16" s="1"/>
  <c r="F302" i="16"/>
  <c r="F344" i="16" s="1"/>
  <c r="F307" i="16"/>
  <c r="F349" i="16" s="1"/>
  <c r="F310" i="16"/>
  <c r="F352" i="16" s="1"/>
  <c r="F311" i="16"/>
  <c r="F353" i="16" s="1"/>
  <c r="F282" i="16"/>
  <c r="B3" i="7"/>
  <c r="X7" i="7"/>
  <c r="W7" i="7"/>
  <c r="F305" i="16" l="1"/>
  <c r="F339" i="16"/>
  <c r="G339" i="16" s="1"/>
  <c r="F304" i="16"/>
  <c r="F338" i="16"/>
  <c r="F331" i="16"/>
  <c r="G331" i="16" s="1"/>
  <c r="F293" i="16"/>
  <c r="F330" i="16"/>
  <c r="G330" i="16" s="1"/>
  <c r="F324" i="16"/>
  <c r="F290" i="16"/>
  <c r="F292" i="16"/>
  <c r="F337" i="16"/>
  <c r="G337" i="16" s="1"/>
  <c r="F333" i="16"/>
  <c r="Y276" i="16"/>
  <c r="Y280" i="16"/>
  <c r="G353" i="16"/>
  <c r="G352" i="16"/>
  <c r="G349" i="16"/>
  <c r="G345" i="16"/>
  <c r="G344" i="16"/>
  <c r="G341" i="16"/>
  <c r="G338" i="16"/>
  <c r="G336" i="16"/>
  <c r="G333" i="16"/>
  <c r="G329" i="16"/>
  <c r="G328" i="16"/>
  <c r="G326" i="16"/>
  <c r="G325" i="16"/>
  <c r="G324" i="16"/>
  <c r="G322" i="16"/>
  <c r="Y322" i="16" s="1"/>
  <c r="G321" i="16"/>
  <c r="Y321" i="16" s="1"/>
  <c r="G320" i="16"/>
  <c r="Y320" i="16" s="1"/>
  <c r="G318" i="16"/>
  <c r="Y318" i="16" s="1"/>
  <c r="G317" i="16"/>
  <c r="Y317" i="16" s="1"/>
  <c r="G316" i="16"/>
  <c r="Y316" i="16" s="1"/>
  <c r="G311" i="16"/>
  <c r="G310" i="16"/>
  <c r="G307" i="16"/>
  <c r="G303" i="16"/>
  <c r="G302" i="16"/>
  <c r="G299" i="16"/>
  <c r="G296" i="16"/>
  <c r="G295" i="16"/>
  <c r="G294" i="16"/>
  <c r="G291" i="16"/>
  <c r="G290" i="16"/>
  <c r="G288" i="16"/>
  <c r="G287" i="16"/>
  <c r="G286" i="16"/>
  <c r="G284" i="16"/>
  <c r="G283" i="16"/>
  <c r="G282" i="16"/>
  <c r="G276" i="16"/>
  <c r="Z276" i="16" s="1"/>
  <c r="G277" i="16"/>
  <c r="Y277" i="16" s="1"/>
  <c r="G278" i="16"/>
  <c r="Z278" i="16" s="1"/>
  <c r="G280" i="16"/>
  <c r="Z280" i="16" s="1"/>
  <c r="G281" i="16"/>
  <c r="Y281" i="16" s="1"/>
  <c r="G274" i="16"/>
  <c r="Z274" i="16" s="1"/>
  <c r="J275" i="16"/>
  <c r="G327" i="16" s="1"/>
  <c r="Y327" i="16" l="1"/>
  <c r="Y339" i="16"/>
  <c r="Z282" i="16"/>
  <c r="Y286" i="16"/>
  <c r="Y302" i="16"/>
  <c r="Y310" i="16"/>
  <c r="Y324" i="16"/>
  <c r="Y336" i="16"/>
  <c r="Y344" i="16"/>
  <c r="Y352" i="16"/>
  <c r="Y278" i="16"/>
  <c r="F312" i="16"/>
  <c r="F346" i="16"/>
  <c r="G346" i="16" s="1"/>
  <c r="Z281" i="16"/>
  <c r="Z277" i="16"/>
  <c r="F300" i="16"/>
  <c r="F334" i="16"/>
  <c r="G334" i="16" s="1"/>
  <c r="F335" i="16"/>
  <c r="G335" i="16" s="1"/>
  <c r="Y335" i="16" s="1"/>
  <c r="F301" i="16"/>
  <c r="G292" i="16"/>
  <c r="Y292" i="16" s="1"/>
  <c r="G304" i="16"/>
  <c r="Y338" i="16"/>
  <c r="F298" i="16"/>
  <c r="F332" i="16"/>
  <c r="G332" i="16" s="1"/>
  <c r="Y332" i="16" s="1"/>
  <c r="F313" i="16"/>
  <c r="F347" i="16"/>
  <c r="G347" i="16" s="1"/>
  <c r="Y347" i="16" s="1"/>
  <c r="G279" i="16"/>
  <c r="G275" i="16"/>
  <c r="Y275" i="16" s="1"/>
  <c r="G285" i="16"/>
  <c r="Y285" i="16" s="1"/>
  <c r="G289" i="16"/>
  <c r="Y289" i="16" s="1"/>
  <c r="G293" i="16"/>
  <c r="G297" i="16"/>
  <c r="G305" i="16"/>
  <c r="G319" i="16"/>
  <c r="Y319" i="16" s="1"/>
  <c r="G323" i="16"/>
  <c r="Y323" i="16" s="1"/>
  <c r="Z310" i="16"/>
  <c r="Z302" i="16"/>
  <c r="Z294" i="16"/>
  <c r="Z292" i="16"/>
  <c r="Z286" i="16"/>
  <c r="Z284" i="16"/>
  <c r="Y274" i="16"/>
  <c r="J42" i="17"/>
  <c r="K42" i="17" s="1"/>
  <c r="E42" i="17"/>
  <c r="J41" i="17"/>
  <c r="K41" i="17" s="1"/>
  <c r="E41" i="17"/>
  <c r="J40" i="17"/>
  <c r="S40" i="17" s="1"/>
  <c r="E40" i="17"/>
  <c r="J39" i="17"/>
  <c r="K39" i="17" s="1"/>
  <c r="E39" i="17"/>
  <c r="J38" i="17"/>
  <c r="K38" i="17" s="1"/>
  <c r="E38" i="17"/>
  <c r="J37" i="17"/>
  <c r="K37" i="17" s="1"/>
  <c r="E37" i="17"/>
  <c r="J36" i="17"/>
  <c r="S36" i="17" s="1"/>
  <c r="E36" i="17"/>
  <c r="J35" i="17"/>
  <c r="S35" i="17" s="1"/>
  <c r="E35" i="17"/>
  <c r="J34" i="17"/>
  <c r="K34" i="17" s="1"/>
  <c r="E34" i="17"/>
  <c r="J33" i="17"/>
  <c r="K33" i="17" s="1"/>
  <c r="E33" i="17"/>
  <c r="C331" i="16"/>
  <c r="C339" i="16" s="1"/>
  <c r="C347" i="16" s="1"/>
  <c r="C355" i="16" s="1"/>
  <c r="C330" i="16"/>
  <c r="C338" i="16" s="1"/>
  <c r="C346" i="16" s="1"/>
  <c r="C354" i="16" s="1"/>
  <c r="C329" i="16"/>
  <c r="C328" i="16"/>
  <c r="C336" i="16" s="1"/>
  <c r="C344" i="16" s="1"/>
  <c r="C352" i="16" s="1"/>
  <c r="C327" i="16"/>
  <c r="C335" i="16" s="1"/>
  <c r="C343" i="16" s="1"/>
  <c r="C351" i="16" s="1"/>
  <c r="C326" i="16"/>
  <c r="C334" i="16" s="1"/>
  <c r="C342" i="16" s="1"/>
  <c r="C350" i="16" s="1"/>
  <c r="C325" i="16"/>
  <c r="C324" i="16"/>
  <c r="C332" i="16" s="1"/>
  <c r="C340" i="16" s="1"/>
  <c r="C348" i="16" s="1"/>
  <c r="C289" i="16"/>
  <c r="C288" i="16"/>
  <c r="C296" i="16" s="1"/>
  <c r="C304" i="16" s="1"/>
  <c r="C312" i="16" s="1"/>
  <c r="C287" i="16"/>
  <c r="C286" i="16"/>
  <c r="C294" i="16" s="1"/>
  <c r="C302" i="16" s="1"/>
  <c r="C310" i="16" s="1"/>
  <c r="C285" i="16"/>
  <c r="C284" i="16"/>
  <c r="C292" i="16" s="1"/>
  <c r="C300" i="16" s="1"/>
  <c r="C308" i="16" s="1"/>
  <c r="C283" i="16"/>
  <c r="C282" i="16"/>
  <c r="Y317" i="7"/>
  <c r="Y318" i="7"/>
  <c r="Y319" i="7"/>
  <c r="Y320" i="7"/>
  <c r="Y321" i="7"/>
  <c r="Y322" i="7"/>
  <c r="Y323" i="7"/>
  <c r="Y316" i="7"/>
  <c r="Y275" i="7"/>
  <c r="Y276" i="7"/>
  <c r="Y277" i="7"/>
  <c r="Y278" i="7"/>
  <c r="Y279" i="7"/>
  <c r="Y280" i="7"/>
  <c r="Y281" i="7"/>
  <c r="Y274" i="7"/>
  <c r="C291" i="16" l="1"/>
  <c r="Z283" i="16"/>
  <c r="C295" i="16"/>
  <c r="Z287" i="16"/>
  <c r="C333" i="16"/>
  <c r="Y325" i="16"/>
  <c r="C337" i="16"/>
  <c r="Y329" i="16"/>
  <c r="Y283" i="16"/>
  <c r="K40" i="17"/>
  <c r="T40" i="17" s="1"/>
  <c r="F355" i="16"/>
  <c r="G355" i="16" s="1"/>
  <c r="Y355" i="16" s="1"/>
  <c r="G313" i="16"/>
  <c r="Y326" i="16"/>
  <c r="Y288" i="16"/>
  <c r="Y334" i="16"/>
  <c r="Y346" i="16"/>
  <c r="C293" i="16"/>
  <c r="Z285" i="16"/>
  <c r="C297" i="16"/>
  <c r="Z289" i="16"/>
  <c r="S37" i="17"/>
  <c r="Z288" i="16"/>
  <c r="Z296" i="16"/>
  <c r="Z304" i="16"/>
  <c r="Y297" i="16"/>
  <c r="Y304" i="16"/>
  <c r="Y284" i="16"/>
  <c r="F308" i="16"/>
  <c r="F342" i="16"/>
  <c r="G342" i="16" s="1"/>
  <c r="Y342" i="16" s="1"/>
  <c r="G300" i="16"/>
  <c r="F354" i="16"/>
  <c r="G354" i="16" s="1"/>
  <c r="Y354" i="16" s="1"/>
  <c r="G312" i="16"/>
  <c r="Y312" i="16" s="1"/>
  <c r="Y330" i="16"/>
  <c r="C290" i="16"/>
  <c r="Y282" i="16"/>
  <c r="S34" i="17"/>
  <c r="Z275" i="16"/>
  <c r="Y279" i="16"/>
  <c r="Z279" i="16"/>
  <c r="F306" i="16"/>
  <c r="F340" i="16"/>
  <c r="G340" i="16" s="1"/>
  <c r="Y340" i="16" s="1"/>
  <c r="G298" i="16"/>
  <c r="Y296" i="16"/>
  <c r="F309" i="16"/>
  <c r="F343" i="16"/>
  <c r="G343" i="16" s="1"/>
  <c r="Y343" i="16" s="1"/>
  <c r="G301" i="16"/>
  <c r="Y287" i="16"/>
  <c r="Y328" i="16"/>
  <c r="Y294" i="16"/>
  <c r="Y331" i="16"/>
  <c r="K36" i="17"/>
  <c r="L36" i="17" s="1"/>
  <c r="M36" i="17" s="1"/>
  <c r="S38" i="17"/>
  <c r="S41" i="17"/>
  <c r="S33" i="17"/>
  <c r="S42" i="17"/>
  <c r="T38" i="17"/>
  <c r="L38" i="17"/>
  <c r="T41" i="17"/>
  <c r="L41" i="17"/>
  <c r="L34" i="17"/>
  <c r="T34" i="17"/>
  <c r="T37" i="17"/>
  <c r="L37" i="17"/>
  <c r="T33" i="17"/>
  <c r="L33" i="17"/>
  <c r="U36" i="17"/>
  <c r="L39" i="17"/>
  <c r="T39" i="17"/>
  <c r="L42" i="17"/>
  <c r="T42" i="17"/>
  <c r="K35" i="17"/>
  <c r="S39" i="17"/>
  <c r="F351" i="16" l="1"/>
  <c r="G351" i="16" s="1"/>
  <c r="Y351" i="16" s="1"/>
  <c r="G309" i="16"/>
  <c r="F348" i="16"/>
  <c r="G348" i="16" s="1"/>
  <c r="Y348" i="16" s="1"/>
  <c r="G306" i="16"/>
  <c r="C301" i="16"/>
  <c r="Z293" i="16"/>
  <c r="F350" i="16"/>
  <c r="G350" i="16" s="1"/>
  <c r="Y350" i="16" s="1"/>
  <c r="G308" i="16"/>
  <c r="C341" i="16"/>
  <c r="Y333" i="16"/>
  <c r="C299" i="16"/>
  <c r="Z291" i="16"/>
  <c r="Y291" i="16"/>
  <c r="T36" i="17"/>
  <c r="C305" i="16"/>
  <c r="Z297" i="16"/>
  <c r="Z312" i="16"/>
  <c r="L40" i="17"/>
  <c r="U40" i="17" s="1"/>
  <c r="Y293" i="16"/>
  <c r="C298" i="16"/>
  <c r="Z290" i="16"/>
  <c r="Y290" i="16"/>
  <c r="Y300" i="16"/>
  <c r="Z300" i="16"/>
  <c r="C345" i="16"/>
  <c r="Y337" i="16"/>
  <c r="C303" i="16"/>
  <c r="Z295" i="16"/>
  <c r="Y295" i="16"/>
  <c r="U37" i="17"/>
  <c r="M37" i="17"/>
  <c r="M40" i="17"/>
  <c r="U33" i="17"/>
  <c r="M33" i="17"/>
  <c r="U38" i="17"/>
  <c r="M38" i="17"/>
  <c r="U41" i="17"/>
  <c r="M41" i="17"/>
  <c r="U42" i="17"/>
  <c r="M42" i="17"/>
  <c r="V36" i="17"/>
  <c r="N36" i="17"/>
  <c r="L35" i="17"/>
  <c r="T35" i="17"/>
  <c r="M39" i="17"/>
  <c r="U39" i="17"/>
  <c r="U34" i="17"/>
  <c r="M34" i="17"/>
  <c r="C306" i="16" l="1"/>
  <c r="Z306" i="16" s="1"/>
  <c r="Z298" i="16"/>
  <c r="C311" i="16"/>
  <c r="Z303" i="16"/>
  <c r="Y303" i="16"/>
  <c r="C313" i="16"/>
  <c r="Z305" i="16"/>
  <c r="Y305" i="16"/>
  <c r="C349" i="16"/>
  <c r="Y349" i="16" s="1"/>
  <c r="Y341" i="16"/>
  <c r="Y309" i="16"/>
  <c r="Y298" i="16"/>
  <c r="C309" i="16"/>
  <c r="Z309" i="16" s="1"/>
  <c r="Z301" i="16"/>
  <c r="C353" i="16"/>
  <c r="Y353" i="16" s="1"/>
  <c r="Y345" i="16"/>
  <c r="Y301" i="16"/>
  <c r="C307" i="16"/>
  <c r="Z299" i="16"/>
  <c r="Y299" i="16"/>
  <c r="Y308" i="16"/>
  <c r="Z308" i="16"/>
  <c r="Y306" i="16"/>
  <c r="W36" i="17"/>
  <c r="X36" i="17" s="1"/>
  <c r="O36" i="17"/>
  <c r="P36" i="17" s="1"/>
  <c r="N41" i="17"/>
  <c r="V41" i="17"/>
  <c r="N33" i="17"/>
  <c r="V33" i="17"/>
  <c r="N37" i="17"/>
  <c r="V37" i="17"/>
  <c r="V34" i="17"/>
  <c r="N34" i="17"/>
  <c r="N42" i="17"/>
  <c r="V42" i="17"/>
  <c r="V38" i="17"/>
  <c r="N38" i="17"/>
  <c r="M35" i="17"/>
  <c r="U35" i="17"/>
  <c r="N40" i="17"/>
  <c r="V40" i="17"/>
  <c r="V39" i="17"/>
  <c r="N39" i="17"/>
  <c r="Z311" i="16" l="1"/>
  <c r="Y311" i="16"/>
  <c r="Z307" i="16"/>
  <c r="Y307" i="16"/>
  <c r="Z313" i="16"/>
  <c r="Y313" i="16"/>
  <c r="Y36" i="17"/>
  <c r="W40" i="17"/>
  <c r="X40" i="17" s="1"/>
  <c r="O40" i="17"/>
  <c r="P40" i="17" s="1"/>
  <c r="O33" i="17"/>
  <c r="P33" i="17" s="1"/>
  <c r="W33" i="17"/>
  <c r="X33" i="17" s="1"/>
  <c r="W39" i="17"/>
  <c r="X39" i="17" s="1"/>
  <c r="O39" i="17"/>
  <c r="P39" i="17" s="1"/>
  <c r="V35" i="17"/>
  <c r="N35" i="17"/>
  <c r="O42" i="17"/>
  <c r="P42" i="17" s="1"/>
  <c r="W42" i="17"/>
  <c r="X42" i="17" s="1"/>
  <c r="O37" i="17"/>
  <c r="P37" i="17" s="1"/>
  <c r="W37" i="17"/>
  <c r="X37" i="17" s="1"/>
  <c r="O41" i="17"/>
  <c r="P41" i="17" s="1"/>
  <c r="W41" i="17"/>
  <c r="X41" i="17" s="1"/>
  <c r="O38" i="17"/>
  <c r="P38" i="17" s="1"/>
  <c r="W38" i="17"/>
  <c r="X38" i="17" s="1"/>
  <c r="O34" i="17"/>
  <c r="P34" i="17" s="1"/>
  <c r="W34" i="17"/>
  <c r="X34" i="17" s="1"/>
  <c r="Y40" i="17" l="1"/>
  <c r="Y38" i="17"/>
  <c r="Y37" i="17"/>
  <c r="Y33" i="17"/>
  <c r="Y39" i="17"/>
  <c r="Y34" i="17"/>
  <c r="Y41" i="17"/>
  <c r="Y42" i="17"/>
  <c r="O35" i="17"/>
  <c r="P35" i="17" s="1"/>
  <c r="W35" i="17"/>
  <c r="X35" i="17" s="1"/>
  <c r="Y35" i="17" l="1"/>
  <c r="J41" i="6" l="1"/>
  <c r="K41" i="6" s="1"/>
  <c r="L41" i="6" l="1"/>
  <c r="U41" i="6"/>
  <c r="T41" i="6"/>
  <c r="J42" i="6"/>
  <c r="T42" i="6" s="1"/>
  <c r="J40" i="6"/>
  <c r="J39" i="6"/>
  <c r="J38" i="6"/>
  <c r="J37" i="6"/>
  <c r="K37" i="6" s="1"/>
  <c r="L37" i="6" s="1"/>
  <c r="J36" i="6"/>
  <c r="T36" i="6" s="1"/>
  <c r="J35" i="6"/>
  <c r="K35" i="6" s="1"/>
  <c r="J34" i="6"/>
  <c r="T34" i="6" s="1"/>
  <c r="J33" i="6"/>
  <c r="T33" i="6" s="1"/>
  <c r="C331" i="7"/>
  <c r="C330" i="7"/>
  <c r="C329" i="7"/>
  <c r="C328" i="7"/>
  <c r="C327" i="7"/>
  <c r="C326" i="7"/>
  <c r="C325" i="7"/>
  <c r="C324" i="7"/>
  <c r="C289" i="7"/>
  <c r="C288" i="7"/>
  <c r="C287" i="7"/>
  <c r="C286" i="7"/>
  <c r="C285" i="7"/>
  <c r="C284" i="7"/>
  <c r="C283" i="7"/>
  <c r="C282" i="7"/>
  <c r="T40" i="6"/>
  <c r="K39" i="6"/>
  <c r="K38" i="6"/>
  <c r="M41" i="6" l="1"/>
  <c r="V41" i="6"/>
  <c r="C293" i="7"/>
  <c r="Y293" i="7" s="1"/>
  <c r="Y285" i="7"/>
  <c r="C297" i="7"/>
  <c r="Y297" i="7" s="1"/>
  <c r="Y289" i="7"/>
  <c r="C335" i="7"/>
  <c r="Y335" i="7" s="1"/>
  <c r="Y327" i="7"/>
  <c r="C339" i="7"/>
  <c r="Y339" i="7" s="1"/>
  <c r="Y331" i="7"/>
  <c r="Y282" i="7"/>
  <c r="Y286" i="7"/>
  <c r="C332" i="7"/>
  <c r="Y332" i="7" s="1"/>
  <c r="Y324" i="7"/>
  <c r="C291" i="7"/>
  <c r="Y291" i="7" s="1"/>
  <c r="Y283" i="7"/>
  <c r="C295" i="7"/>
  <c r="Y295" i="7" s="1"/>
  <c r="Y287" i="7"/>
  <c r="C333" i="7"/>
  <c r="Y333" i="7" s="1"/>
  <c r="Y325" i="7"/>
  <c r="C337" i="7"/>
  <c r="Y337" i="7" s="1"/>
  <c r="Y329" i="7"/>
  <c r="C292" i="7"/>
  <c r="Y292" i="7" s="1"/>
  <c r="Y284" i="7"/>
  <c r="C296" i="7"/>
  <c r="Y296" i="7" s="1"/>
  <c r="Y288" i="7"/>
  <c r="Y326" i="7"/>
  <c r="Y330" i="7"/>
  <c r="C336" i="7"/>
  <c r="Y336" i="7" s="1"/>
  <c r="Y328" i="7"/>
  <c r="T39" i="6"/>
  <c r="K42" i="6"/>
  <c r="L42" i="6" s="1"/>
  <c r="M42" i="6" s="1"/>
  <c r="N42" i="6" s="1"/>
  <c r="X42" i="6" s="1"/>
  <c r="Y42" i="6" s="1"/>
  <c r="Z42" i="6" s="1"/>
  <c r="T37" i="6"/>
  <c r="K33" i="6"/>
  <c r="L33" i="6" s="1"/>
  <c r="V33" i="6" s="1"/>
  <c r="T35" i="6"/>
  <c r="L38" i="6"/>
  <c r="U38" i="6"/>
  <c r="L35" i="6"/>
  <c r="U35" i="6"/>
  <c r="U39" i="6"/>
  <c r="L39" i="6"/>
  <c r="M37" i="6"/>
  <c r="V37" i="6"/>
  <c r="K34" i="6"/>
  <c r="U37" i="6"/>
  <c r="K40" i="6"/>
  <c r="T38" i="6"/>
  <c r="K36" i="6"/>
  <c r="C340" i="7"/>
  <c r="Y340" i="7" s="1"/>
  <c r="C341" i="7"/>
  <c r="Y341" i="7" s="1"/>
  <c r="C334" i="7"/>
  <c r="Y334" i="7" s="1"/>
  <c r="C338" i="7"/>
  <c r="Y338" i="7" s="1"/>
  <c r="C290" i="7"/>
  <c r="C298" i="7" s="1"/>
  <c r="Y298" i="7" s="1"/>
  <c r="C299" i="7"/>
  <c r="Y299" i="7" s="1"/>
  <c r="C304" i="7"/>
  <c r="Y304" i="7" s="1"/>
  <c r="C294" i="7"/>
  <c r="Y294" i="7" s="1"/>
  <c r="C301" i="7" l="1"/>
  <c r="Y301" i="7" s="1"/>
  <c r="C343" i="7"/>
  <c r="Y343" i="7" s="1"/>
  <c r="N41" i="6"/>
  <c r="W41" i="6"/>
  <c r="C300" i="7"/>
  <c r="Y300" i="7" s="1"/>
  <c r="Y290" i="7"/>
  <c r="C344" i="7"/>
  <c r="Y344" i="7" s="1"/>
  <c r="C305" i="7"/>
  <c r="Y305" i="7" s="1"/>
  <c r="C303" i="7"/>
  <c r="Y303" i="7" s="1"/>
  <c r="C345" i="7"/>
  <c r="Y345" i="7" s="1"/>
  <c r="C347" i="7"/>
  <c r="Y347" i="7" s="1"/>
  <c r="U42" i="6"/>
  <c r="M33" i="6"/>
  <c r="N33" i="6" s="1"/>
  <c r="U33" i="6"/>
  <c r="V42" i="6"/>
  <c r="O42" i="6"/>
  <c r="P42" i="6" s="1"/>
  <c r="W42" i="6"/>
  <c r="L34" i="6"/>
  <c r="U34" i="6"/>
  <c r="M39" i="6"/>
  <c r="V39" i="6"/>
  <c r="L36" i="6"/>
  <c r="U36" i="6"/>
  <c r="W33" i="6"/>
  <c r="L40" i="6"/>
  <c r="U40" i="6"/>
  <c r="N37" i="6"/>
  <c r="W37" i="6"/>
  <c r="M35" i="6"/>
  <c r="V35" i="6"/>
  <c r="M38" i="6"/>
  <c r="V38" i="6"/>
  <c r="C346" i="7"/>
  <c r="Y346" i="7" s="1"/>
  <c r="C348" i="7"/>
  <c r="C342" i="7"/>
  <c r="Y342" i="7" s="1"/>
  <c r="C349" i="7"/>
  <c r="C311" i="7"/>
  <c r="C306" i="7"/>
  <c r="C312" i="7"/>
  <c r="C302" i="7"/>
  <c r="Y302" i="7" s="1"/>
  <c r="C309" i="7"/>
  <c r="C308" i="7"/>
  <c r="C307" i="7"/>
  <c r="O41" i="6" l="1"/>
  <c r="P41" i="6" s="1"/>
  <c r="X41" i="6"/>
  <c r="Y41" i="6" s="1"/>
  <c r="Z41" i="6" s="1"/>
  <c r="C352" i="7"/>
  <c r="Y352" i="7" s="1"/>
  <c r="C353" i="7"/>
  <c r="C351" i="7"/>
  <c r="Y311" i="7"/>
  <c r="Y353" i="7"/>
  <c r="Y308" i="7"/>
  <c r="C313" i="7"/>
  <c r="Y349" i="7"/>
  <c r="Y307" i="7"/>
  <c r="Y306" i="7"/>
  <c r="Y348" i="7"/>
  <c r="Y309" i="7"/>
  <c r="Y312" i="7"/>
  <c r="Y351" i="7"/>
  <c r="C355" i="7"/>
  <c r="N38" i="6"/>
  <c r="W38" i="6"/>
  <c r="X37" i="6"/>
  <c r="Y37" i="6" s="1"/>
  <c r="Z37" i="6" s="1"/>
  <c r="O37" i="6"/>
  <c r="P37" i="6" s="1"/>
  <c r="X33" i="6"/>
  <c r="Y33" i="6" s="1"/>
  <c r="Z33" i="6" s="1"/>
  <c r="O33" i="6"/>
  <c r="P33" i="6" s="1"/>
  <c r="N39" i="6"/>
  <c r="W39" i="6"/>
  <c r="N35" i="6"/>
  <c r="W35" i="6"/>
  <c r="M40" i="6"/>
  <c r="V40" i="6"/>
  <c r="M36" i="6"/>
  <c r="V36" i="6"/>
  <c r="M34" i="6"/>
  <c r="V34" i="6"/>
  <c r="C354" i="7"/>
  <c r="C350" i="7"/>
  <c r="C310" i="7"/>
  <c r="Y350" i="7" l="1"/>
  <c r="Y310" i="7"/>
  <c r="Y313" i="7"/>
  <c r="Y354" i="7"/>
  <c r="Y355" i="7"/>
  <c r="N34" i="6"/>
  <c r="W34" i="6"/>
  <c r="N40" i="6"/>
  <c r="W40" i="6"/>
  <c r="X39" i="6"/>
  <c r="Y39" i="6" s="1"/>
  <c r="Z39" i="6" s="1"/>
  <c r="O39" i="6"/>
  <c r="P39" i="6" s="1"/>
  <c r="N36" i="6"/>
  <c r="W36" i="6"/>
  <c r="O35" i="6"/>
  <c r="P35" i="6" s="1"/>
  <c r="X35" i="6"/>
  <c r="Y35" i="6" s="1"/>
  <c r="Z35" i="6" s="1"/>
  <c r="O38" i="6"/>
  <c r="P38" i="6" s="1"/>
  <c r="X38" i="6"/>
  <c r="Y38" i="6" s="1"/>
  <c r="Z38" i="6" s="1"/>
  <c r="O40" i="6" l="1"/>
  <c r="P40" i="6" s="1"/>
  <c r="X40" i="6"/>
  <c r="Y40" i="6" s="1"/>
  <c r="Z40" i="6" s="1"/>
  <c r="O36" i="6"/>
  <c r="P36" i="6" s="1"/>
  <c r="X36" i="6"/>
  <c r="Y36" i="6" s="1"/>
  <c r="Z36" i="6" s="1"/>
  <c r="O34" i="6"/>
  <c r="P34" i="6" s="1"/>
  <c r="X34" i="6"/>
  <c r="Y34" i="6" s="1"/>
  <c r="Z34" i="6" s="1"/>
  <c r="V331" i="7" l="1"/>
  <c r="V339" i="7" s="1"/>
  <c r="V347" i="7" s="1"/>
  <c r="V355" i="7" s="1"/>
  <c r="V330" i="7"/>
  <c r="V338" i="7" s="1"/>
  <c r="V346" i="7" s="1"/>
  <c r="V354" i="7" s="1"/>
  <c r="V329" i="7"/>
  <c r="V337" i="7" s="1"/>
  <c r="V345" i="7" s="1"/>
  <c r="V353" i="7" s="1"/>
  <c r="V328" i="7"/>
  <c r="V336" i="7" s="1"/>
  <c r="V344" i="7" s="1"/>
  <c r="V352" i="7" s="1"/>
  <c r="V327" i="7"/>
  <c r="V335" i="7" s="1"/>
  <c r="V343" i="7" s="1"/>
  <c r="V351" i="7" s="1"/>
  <c r="V326" i="7"/>
  <c r="V334" i="7" s="1"/>
  <c r="V342" i="7" s="1"/>
  <c r="V350" i="7" s="1"/>
  <c r="V325" i="7"/>
  <c r="V333" i="7" s="1"/>
  <c r="V341" i="7" s="1"/>
  <c r="V349" i="7" s="1"/>
  <c r="V324" i="7"/>
  <c r="V332" i="7" s="1"/>
  <c r="V340" i="7" s="1"/>
  <c r="V348" i="7" s="1"/>
  <c r="V283" i="7" l="1"/>
  <c r="V291" i="7" s="1"/>
  <c r="V299" i="7" s="1"/>
  <c r="V307" i="7" s="1"/>
  <c r="V284" i="7"/>
  <c r="V292" i="7" s="1"/>
  <c r="V300" i="7" s="1"/>
  <c r="V308" i="7" s="1"/>
  <c r="V285" i="7"/>
  <c r="V293" i="7" s="1"/>
  <c r="V301" i="7" s="1"/>
  <c r="V309" i="7" s="1"/>
  <c r="V286" i="7"/>
  <c r="V294" i="7" s="1"/>
  <c r="V302" i="7" s="1"/>
  <c r="V310" i="7" s="1"/>
  <c r="V287" i="7"/>
  <c r="V288" i="7"/>
  <c r="V296" i="7" s="1"/>
  <c r="V304" i="7" s="1"/>
  <c r="V312" i="7" s="1"/>
  <c r="V289" i="7"/>
  <c r="V295" i="7"/>
  <c r="V303" i="7" s="1"/>
  <c r="V311" i="7" s="1"/>
  <c r="V297" i="7"/>
  <c r="V305" i="7" s="1"/>
  <c r="V313" i="7" s="1"/>
  <c r="Z313" i="7"/>
  <c r="Z312" i="7"/>
  <c r="Z311" i="7"/>
  <c r="Z310" i="7"/>
  <c r="Z309" i="7"/>
  <c r="Z308" i="7"/>
  <c r="Z307" i="7"/>
  <c r="Z306" i="7"/>
  <c r="Z305" i="7"/>
  <c r="V282" i="7"/>
  <c r="V290" i="7" s="1"/>
  <c r="V298" i="7" s="1"/>
  <c r="V306" i="7" s="1"/>
  <c r="Z300" i="7"/>
  <c r="Z297" i="7"/>
  <c r="Z289" i="7"/>
  <c r="Z301" i="7"/>
  <c r="Z302" i="7"/>
  <c r="Z303" i="7"/>
  <c r="Z304" i="7"/>
  <c r="Z299" i="7"/>
  <c r="Z298" i="7"/>
  <c r="Z296" i="7"/>
  <c r="Z295" i="7"/>
  <c r="Z294" i="7"/>
  <c r="Z293" i="7"/>
  <c r="Z292" i="7"/>
  <c r="Z291" i="7"/>
  <c r="Z290" i="7"/>
  <c r="Z288" i="7"/>
  <c r="Z287" i="7"/>
  <c r="Z286" i="7"/>
  <c r="Z285" i="7"/>
  <c r="Z284" i="7"/>
  <c r="Z283" i="7"/>
  <c r="Z282" i="7"/>
  <c r="Z281" i="7"/>
  <c r="Z280" i="7"/>
  <c r="Z279" i="7"/>
  <c r="Z277" i="7"/>
  <c r="Z276" i="7"/>
  <c r="Z275" i="7"/>
  <c r="Z274" i="7" l="1"/>
  <c r="Z278" i="7"/>
  <c r="L1601" i="21" l="1"/>
  <c r="K1601" i="21"/>
  <c r="AB1597" i="3" s="1"/>
  <c r="A1601" i="21"/>
  <c r="A1597" i="3" s="1"/>
  <c r="J1601" i="21"/>
  <c r="G1597" i="3" s="1"/>
  <c r="I1601" i="21"/>
  <c r="AB4" i="3"/>
  <c r="AC4" i="3"/>
  <c r="AB5" i="3"/>
  <c r="AC5" i="3"/>
  <c r="AB6" i="3"/>
  <c r="AC6" i="3"/>
  <c r="AB7" i="3"/>
  <c r="AC7" i="3"/>
  <c r="AB8" i="3"/>
  <c r="AC8" i="3"/>
  <c r="AD8" i="3" s="1"/>
  <c r="AB9" i="3"/>
  <c r="AC9" i="3"/>
  <c r="AB10" i="3"/>
  <c r="AC10" i="3"/>
  <c r="AD10" i="3" s="1"/>
  <c r="AB11" i="3"/>
  <c r="AC11" i="3"/>
  <c r="AB12" i="3"/>
  <c r="AC12" i="3"/>
  <c r="AD12" i="3" s="1"/>
  <c r="AB13" i="3"/>
  <c r="AC13" i="3"/>
  <c r="AB14" i="3"/>
  <c r="AC14" i="3"/>
  <c r="AD14" i="3" s="1"/>
  <c r="AB15" i="3"/>
  <c r="AC15" i="3"/>
  <c r="AB16" i="3"/>
  <c r="AC16" i="3"/>
  <c r="AD16" i="3" s="1"/>
  <c r="AB17" i="3"/>
  <c r="AC17" i="3"/>
  <c r="AB18" i="3"/>
  <c r="AC18" i="3"/>
  <c r="AD18" i="3" s="1"/>
  <c r="AB19" i="3"/>
  <c r="AC19" i="3"/>
  <c r="AB20" i="3"/>
  <c r="AC20" i="3"/>
  <c r="AD20" i="3" s="1"/>
  <c r="AB21" i="3"/>
  <c r="AC21" i="3"/>
  <c r="AB22" i="3"/>
  <c r="AC22" i="3"/>
  <c r="AD22" i="3" s="1"/>
  <c r="AB23" i="3"/>
  <c r="AC23" i="3"/>
  <c r="AB24" i="3"/>
  <c r="AC24" i="3"/>
  <c r="AD24" i="3" s="1"/>
  <c r="AB25" i="3"/>
  <c r="AC25" i="3"/>
  <c r="AB26" i="3"/>
  <c r="AC26" i="3"/>
  <c r="AD26" i="3" s="1"/>
  <c r="AB27" i="3"/>
  <c r="AC27" i="3"/>
  <c r="AB28" i="3"/>
  <c r="AC28" i="3"/>
  <c r="AD28" i="3" s="1"/>
  <c r="AB29" i="3"/>
  <c r="AC29" i="3"/>
  <c r="AB30" i="3"/>
  <c r="AC30" i="3"/>
  <c r="AD30" i="3" s="1"/>
  <c r="AB31" i="3"/>
  <c r="AC31" i="3"/>
  <c r="AB32" i="3"/>
  <c r="AC32" i="3"/>
  <c r="AD32" i="3" s="1"/>
  <c r="AB33" i="3"/>
  <c r="AC33" i="3"/>
  <c r="AB34" i="3"/>
  <c r="AC34" i="3"/>
  <c r="AD34" i="3" s="1"/>
  <c r="AB35" i="3"/>
  <c r="AC35" i="3"/>
  <c r="AB36" i="3"/>
  <c r="AC36" i="3"/>
  <c r="AD36" i="3" s="1"/>
  <c r="AB37" i="3"/>
  <c r="AC37" i="3"/>
  <c r="AB38" i="3"/>
  <c r="AC38" i="3"/>
  <c r="AD38" i="3" s="1"/>
  <c r="AB39" i="3"/>
  <c r="AC39" i="3"/>
  <c r="AB40" i="3"/>
  <c r="AC40" i="3"/>
  <c r="AD40" i="3" s="1"/>
  <c r="AB41" i="3"/>
  <c r="AC41" i="3"/>
  <c r="AB42" i="3"/>
  <c r="AC42" i="3"/>
  <c r="AD42" i="3" s="1"/>
  <c r="AB43" i="3"/>
  <c r="AC43" i="3"/>
  <c r="AB44" i="3"/>
  <c r="AC44" i="3"/>
  <c r="AD44" i="3" s="1"/>
  <c r="AB45" i="3"/>
  <c r="AC45" i="3"/>
  <c r="AB46" i="3"/>
  <c r="AC46" i="3"/>
  <c r="AD46" i="3" s="1"/>
  <c r="AB47" i="3"/>
  <c r="AC47" i="3"/>
  <c r="AB48" i="3"/>
  <c r="AC48" i="3"/>
  <c r="AD48" i="3" s="1"/>
  <c r="AB49" i="3"/>
  <c r="AC49" i="3"/>
  <c r="AB50" i="3"/>
  <c r="AC50" i="3"/>
  <c r="AD50" i="3" s="1"/>
  <c r="AB51" i="3"/>
  <c r="AC51" i="3"/>
  <c r="AB52" i="3"/>
  <c r="AC52" i="3"/>
  <c r="AD52" i="3" s="1"/>
  <c r="AB53" i="3"/>
  <c r="AC53" i="3"/>
  <c r="AB54" i="3"/>
  <c r="AC54" i="3"/>
  <c r="AD54" i="3" s="1"/>
  <c r="AB55" i="3"/>
  <c r="AC55" i="3"/>
  <c r="AB56" i="3"/>
  <c r="AC56" i="3"/>
  <c r="AD56" i="3" s="1"/>
  <c r="AB57" i="3"/>
  <c r="AC57" i="3"/>
  <c r="AB58" i="3"/>
  <c r="AC58" i="3"/>
  <c r="AD58" i="3" s="1"/>
  <c r="AB59" i="3"/>
  <c r="AC59" i="3"/>
  <c r="AB60" i="3"/>
  <c r="AC60" i="3"/>
  <c r="AD60" i="3" s="1"/>
  <c r="AB61" i="3"/>
  <c r="AC61" i="3"/>
  <c r="AB62" i="3"/>
  <c r="AC62" i="3"/>
  <c r="AD62" i="3" s="1"/>
  <c r="AB63" i="3"/>
  <c r="AC63" i="3"/>
  <c r="AB64" i="3"/>
  <c r="AC64" i="3"/>
  <c r="AD64" i="3" s="1"/>
  <c r="AB65" i="3"/>
  <c r="AC65" i="3"/>
  <c r="AB66" i="3"/>
  <c r="AC66" i="3"/>
  <c r="AD66" i="3" s="1"/>
  <c r="AB67" i="3"/>
  <c r="AC67" i="3"/>
  <c r="AB68" i="3"/>
  <c r="AC68" i="3"/>
  <c r="AD68" i="3" s="1"/>
  <c r="AB69" i="3"/>
  <c r="AC69" i="3"/>
  <c r="AB70" i="3"/>
  <c r="AC70" i="3"/>
  <c r="AD70" i="3" s="1"/>
  <c r="AB71" i="3"/>
  <c r="AC71" i="3"/>
  <c r="AB72" i="3"/>
  <c r="AC72" i="3"/>
  <c r="AD72" i="3" s="1"/>
  <c r="AB73" i="3"/>
  <c r="AC73" i="3"/>
  <c r="AB74" i="3"/>
  <c r="AC74" i="3"/>
  <c r="AD74" i="3" s="1"/>
  <c r="AB75" i="3"/>
  <c r="AC75" i="3"/>
  <c r="AB76" i="3"/>
  <c r="AC76" i="3"/>
  <c r="AD76" i="3" s="1"/>
  <c r="AB77" i="3"/>
  <c r="AC77" i="3"/>
  <c r="AB78" i="3"/>
  <c r="AC78" i="3"/>
  <c r="AD78" i="3" s="1"/>
  <c r="AB79" i="3"/>
  <c r="AC79" i="3"/>
  <c r="AB80" i="3"/>
  <c r="AC80" i="3"/>
  <c r="AD80" i="3" s="1"/>
  <c r="AB81" i="3"/>
  <c r="AC81" i="3"/>
  <c r="AB82" i="3"/>
  <c r="AC82" i="3"/>
  <c r="AD82" i="3" s="1"/>
  <c r="AB83" i="3"/>
  <c r="AC83" i="3"/>
  <c r="AB84" i="3"/>
  <c r="AC84" i="3"/>
  <c r="AD84" i="3" s="1"/>
  <c r="AB85" i="3"/>
  <c r="AC85" i="3"/>
  <c r="AB86" i="3"/>
  <c r="AC86" i="3"/>
  <c r="AD86" i="3" s="1"/>
  <c r="AB87" i="3"/>
  <c r="AC87" i="3"/>
  <c r="AB88" i="3"/>
  <c r="AC88" i="3"/>
  <c r="AD88" i="3" s="1"/>
  <c r="AB89" i="3"/>
  <c r="AC89" i="3"/>
  <c r="AB90" i="3"/>
  <c r="AC90" i="3"/>
  <c r="AD90" i="3" s="1"/>
  <c r="AB91" i="3"/>
  <c r="AC91" i="3"/>
  <c r="AB92" i="3"/>
  <c r="AC92" i="3"/>
  <c r="AD92" i="3" s="1"/>
  <c r="AB93" i="3"/>
  <c r="AC93" i="3"/>
  <c r="AB94" i="3"/>
  <c r="AC94" i="3"/>
  <c r="AD94" i="3" s="1"/>
  <c r="AB95" i="3"/>
  <c r="AC95" i="3"/>
  <c r="AB96" i="3"/>
  <c r="AC96" i="3"/>
  <c r="AD96" i="3" s="1"/>
  <c r="AB97" i="3"/>
  <c r="AC97" i="3"/>
  <c r="AB98" i="3"/>
  <c r="AC98" i="3"/>
  <c r="AD98" i="3" s="1"/>
  <c r="AB99" i="3"/>
  <c r="AC99" i="3"/>
  <c r="AB100" i="3"/>
  <c r="AC100" i="3"/>
  <c r="AD100" i="3" s="1"/>
  <c r="AB101" i="3"/>
  <c r="AC101" i="3"/>
  <c r="AB102" i="3"/>
  <c r="AC102" i="3"/>
  <c r="AD102" i="3" s="1"/>
  <c r="AB103" i="3"/>
  <c r="AC103" i="3"/>
  <c r="AB104" i="3"/>
  <c r="AC104" i="3"/>
  <c r="AD104" i="3" s="1"/>
  <c r="AB105" i="3"/>
  <c r="AC105" i="3"/>
  <c r="AB106" i="3"/>
  <c r="AC106" i="3"/>
  <c r="AD106" i="3" s="1"/>
  <c r="AB107" i="3"/>
  <c r="AC107" i="3"/>
  <c r="AB108" i="3"/>
  <c r="AC108" i="3"/>
  <c r="AD108" i="3" s="1"/>
  <c r="AB109" i="3"/>
  <c r="AC109" i="3"/>
  <c r="AB110" i="3"/>
  <c r="AC110" i="3"/>
  <c r="AD110" i="3" s="1"/>
  <c r="AB111" i="3"/>
  <c r="AC111" i="3"/>
  <c r="AB112" i="3"/>
  <c r="AC112" i="3"/>
  <c r="AD112" i="3" s="1"/>
  <c r="AB113" i="3"/>
  <c r="AC113" i="3"/>
  <c r="AB114" i="3"/>
  <c r="AC114" i="3"/>
  <c r="AD114" i="3" s="1"/>
  <c r="AB115" i="3"/>
  <c r="AC115" i="3"/>
  <c r="AB116" i="3"/>
  <c r="AC116" i="3"/>
  <c r="AD116" i="3" s="1"/>
  <c r="AB117" i="3"/>
  <c r="AC117" i="3"/>
  <c r="AB118" i="3"/>
  <c r="AC118" i="3"/>
  <c r="AD118" i="3" s="1"/>
  <c r="AB119" i="3"/>
  <c r="AC119" i="3"/>
  <c r="AB120" i="3"/>
  <c r="AC120" i="3"/>
  <c r="AD120" i="3" s="1"/>
  <c r="AB121" i="3"/>
  <c r="AC121" i="3"/>
  <c r="AB122" i="3"/>
  <c r="AC122" i="3"/>
  <c r="AD122" i="3" s="1"/>
  <c r="AB123" i="3"/>
  <c r="AC123" i="3"/>
  <c r="AB124" i="3"/>
  <c r="AC124" i="3"/>
  <c r="AD124" i="3" s="1"/>
  <c r="AB125" i="3"/>
  <c r="AC125" i="3"/>
  <c r="AB126" i="3"/>
  <c r="AC126" i="3"/>
  <c r="AD126" i="3" s="1"/>
  <c r="AB127" i="3"/>
  <c r="AC127" i="3"/>
  <c r="AB128" i="3"/>
  <c r="AC128" i="3"/>
  <c r="AD128" i="3" s="1"/>
  <c r="AB129" i="3"/>
  <c r="AC129" i="3"/>
  <c r="AB130" i="3"/>
  <c r="AC130" i="3"/>
  <c r="AD130" i="3" s="1"/>
  <c r="AB131" i="3"/>
  <c r="AC131" i="3"/>
  <c r="AB132" i="3"/>
  <c r="AC132" i="3"/>
  <c r="AD132" i="3" s="1"/>
  <c r="AB133" i="3"/>
  <c r="AC133" i="3"/>
  <c r="AB134" i="3"/>
  <c r="AC134" i="3"/>
  <c r="AD134" i="3" s="1"/>
  <c r="AB135" i="3"/>
  <c r="AC135" i="3"/>
  <c r="AB136" i="3"/>
  <c r="AC136" i="3"/>
  <c r="AD136" i="3" s="1"/>
  <c r="AB137" i="3"/>
  <c r="AC137" i="3"/>
  <c r="AB138" i="3"/>
  <c r="AC138" i="3"/>
  <c r="AD138" i="3" s="1"/>
  <c r="AB139" i="3"/>
  <c r="AC139" i="3"/>
  <c r="AB140" i="3"/>
  <c r="AC140" i="3"/>
  <c r="AD140" i="3" s="1"/>
  <c r="AB141" i="3"/>
  <c r="AC141" i="3"/>
  <c r="AB142" i="3"/>
  <c r="AC142" i="3"/>
  <c r="AD142" i="3" s="1"/>
  <c r="AB143" i="3"/>
  <c r="AC143" i="3"/>
  <c r="AB144" i="3"/>
  <c r="AC144" i="3"/>
  <c r="AD144" i="3" s="1"/>
  <c r="AB145" i="3"/>
  <c r="AC145" i="3"/>
  <c r="AB146" i="3"/>
  <c r="AC146" i="3"/>
  <c r="AD146" i="3" s="1"/>
  <c r="AB147" i="3"/>
  <c r="AC147" i="3"/>
  <c r="AB148" i="3"/>
  <c r="AC148" i="3"/>
  <c r="AD148" i="3" s="1"/>
  <c r="AB149" i="3"/>
  <c r="AC149" i="3"/>
  <c r="AB150" i="3"/>
  <c r="AC150" i="3"/>
  <c r="AD150" i="3" s="1"/>
  <c r="AB151" i="3"/>
  <c r="AC151" i="3"/>
  <c r="AB152" i="3"/>
  <c r="AC152" i="3"/>
  <c r="AD152" i="3" s="1"/>
  <c r="AB153" i="3"/>
  <c r="AC153" i="3"/>
  <c r="AB154" i="3"/>
  <c r="AC154" i="3"/>
  <c r="AD154" i="3" s="1"/>
  <c r="AB155" i="3"/>
  <c r="AC155" i="3"/>
  <c r="AB156" i="3"/>
  <c r="AC156" i="3"/>
  <c r="AD156" i="3" s="1"/>
  <c r="AB157" i="3"/>
  <c r="AC157" i="3"/>
  <c r="AB158" i="3"/>
  <c r="AC158" i="3"/>
  <c r="AD158" i="3" s="1"/>
  <c r="AB159" i="3"/>
  <c r="AC159" i="3"/>
  <c r="AB160" i="3"/>
  <c r="AC160" i="3"/>
  <c r="AD160" i="3" s="1"/>
  <c r="AB161" i="3"/>
  <c r="AC161" i="3"/>
  <c r="AB162" i="3"/>
  <c r="AC162" i="3"/>
  <c r="AD162" i="3" s="1"/>
  <c r="AB163" i="3"/>
  <c r="AC163" i="3"/>
  <c r="AB164" i="3"/>
  <c r="AC164" i="3"/>
  <c r="AD164" i="3" s="1"/>
  <c r="AB165" i="3"/>
  <c r="AC165" i="3"/>
  <c r="AB166" i="3"/>
  <c r="AC166" i="3"/>
  <c r="AD166" i="3" s="1"/>
  <c r="AB167" i="3"/>
  <c r="AC167" i="3"/>
  <c r="AB168" i="3"/>
  <c r="AC168" i="3"/>
  <c r="AD168" i="3" s="1"/>
  <c r="AB169" i="3"/>
  <c r="AC169" i="3"/>
  <c r="AB170" i="3"/>
  <c r="AC170" i="3"/>
  <c r="AD170" i="3" s="1"/>
  <c r="AB171" i="3"/>
  <c r="AC171" i="3"/>
  <c r="AB172" i="3"/>
  <c r="AC172" i="3"/>
  <c r="AD172" i="3" s="1"/>
  <c r="AB173" i="3"/>
  <c r="AC173" i="3"/>
  <c r="AB174" i="3"/>
  <c r="AC174" i="3"/>
  <c r="AD174" i="3" s="1"/>
  <c r="AB175" i="3"/>
  <c r="AC175" i="3"/>
  <c r="AB176" i="3"/>
  <c r="AC176" i="3"/>
  <c r="AD176" i="3" s="1"/>
  <c r="AB177" i="3"/>
  <c r="AC177" i="3"/>
  <c r="AB178" i="3"/>
  <c r="AC178" i="3"/>
  <c r="AD178" i="3" s="1"/>
  <c r="AB179" i="3"/>
  <c r="AC179" i="3"/>
  <c r="AB180" i="3"/>
  <c r="AC180" i="3"/>
  <c r="AD180" i="3" s="1"/>
  <c r="AB181" i="3"/>
  <c r="AC181" i="3"/>
  <c r="AB182" i="3"/>
  <c r="AC182" i="3"/>
  <c r="AD182" i="3" s="1"/>
  <c r="AB183" i="3"/>
  <c r="AC183" i="3"/>
  <c r="AB184" i="3"/>
  <c r="AC184" i="3"/>
  <c r="AD184" i="3" s="1"/>
  <c r="AB185" i="3"/>
  <c r="AC185" i="3"/>
  <c r="AB186" i="3"/>
  <c r="AC186" i="3"/>
  <c r="AD186" i="3" s="1"/>
  <c r="AB187" i="3"/>
  <c r="AC187" i="3"/>
  <c r="AB188" i="3"/>
  <c r="AC188" i="3"/>
  <c r="AD188" i="3" s="1"/>
  <c r="AB189" i="3"/>
  <c r="AD189" i="3" s="1"/>
  <c r="AC189" i="3"/>
  <c r="AB190" i="3"/>
  <c r="AC190" i="3"/>
  <c r="AD190" i="3" s="1"/>
  <c r="AB191" i="3"/>
  <c r="AD191" i="3" s="1"/>
  <c r="AC191" i="3"/>
  <c r="AB192" i="3"/>
  <c r="AC192" i="3"/>
  <c r="AD192" i="3" s="1"/>
  <c r="AB193" i="3"/>
  <c r="AD193" i="3" s="1"/>
  <c r="AC193" i="3"/>
  <c r="AB194" i="3"/>
  <c r="AC194" i="3"/>
  <c r="AD194" i="3" s="1"/>
  <c r="AB195" i="3"/>
  <c r="AD195" i="3" s="1"/>
  <c r="AC195" i="3"/>
  <c r="AB196" i="3"/>
  <c r="AC196" i="3"/>
  <c r="AD196" i="3" s="1"/>
  <c r="AB197" i="3"/>
  <c r="AD197" i="3" s="1"/>
  <c r="AC197" i="3"/>
  <c r="AB198" i="3"/>
  <c r="AC198" i="3"/>
  <c r="AD198" i="3" s="1"/>
  <c r="AB199" i="3"/>
  <c r="AD199" i="3" s="1"/>
  <c r="AC199" i="3"/>
  <c r="AB200" i="3"/>
  <c r="AC200" i="3"/>
  <c r="AD200" i="3" s="1"/>
  <c r="AB201" i="3"/>
  <c r="AD201" i="3" s="1"/>
  <c r="AC201" i="3"/>
  <c r="AB202" i="3"/>
  <c r="AC202" i="3"/>
  <c r="AD202" i="3" s="1"/>
  <c r="AB203" i="3"/>
  <c r="AD203" i="3" s="1"/>
  <c r="AC203" i="3"/>
  <c r="AB204" i="3"/>
  <c r="AC204" i="3"/>
  <c r="AD204" i="3" s="1"/>
  <c r="AB205" i="3"/>
  <c r="AD205" i="3" s="1"/>
  <c r="AC205" i="3"/>
  <c r="AB206" i="3"/>
  <c r="AC206" i="3"/>
  <c r="AD206" i="3" s="1"/>
  <c r="AB207" i="3"/>
  <c r="AD207" i="3" s="1"/>
  <c r="AC207" i="3"/>
  <c r="AB208" i="3"/>
  <c r="AC208" i="3"/>
  <c r="AD208" i="3" s="1"/>
  <c r="AB209" i="3"/>
  <c r="AD209" i="3" s="1"/>
  <c r="AC209" i="3"/>
  <c r="AB210" i="3"/>
  <c r="AC210" i="3"/>
  <c r="AD210" i="3" s="1"/>
  <c r="AB211" i="3"/>
  <c r="AD211" i="3" s="1"/>
  <c r="AC211" i="3"/>
  <c r="AB212" i="3"/>
  <c r="AC212" i="3"/>
  <c r="AD212" i="3" s="1"/>
  <c r="AB213" i="3"/>
  <c r="AD213" i="3" s="1"/>
  <c r="AC213" i="3"/>
  <c r="AB214" i="3"/>
  <c r="AC214" i="3"/>
  <c r="AD214" i="3" s="1"/>
  <c r="AB215" i="3"/>
  <c r="AD215" i="3" s="1"/>
  <c r="AC215" i="3"/>
  <c r="AB216" i="3"/>
  <c r="AC216" i="3"/>
  <c r="AD216" i="3" s="1"/>
  <c r="AB217" i="3"/>
  <c r="AD217" i="3" s="1"/>
  <c r="AC217" i="3"/>
  <c r="AB218" i="3"/>
  <c r="AC218" i="3"/>
  <c r="AD218" i="3" s="1"/>
  <c r="AB219" i="3"/>
  <c r="AD219" i="3" s="1"/>
  <c r="AC219" i="3"/>
  <c r="AB220" i="3"/>
  <c r="AC220" i="3"/>
  <c r="AD220" i="3" s="1"/>
  <c r="AB221" i="3"/>
  <c r="AD221" i="3" s="1"/>
  <c r="AC221" i="3"/>
  <c r="AB222" i="3"/>
  <c r="AC222" i="3"/>
  <c r="AD222" i="3" s="1"/>
  <c r="AB223" i="3"/>
  <c r="AD223" i="3" s="1"/>
  <c r="AC223" i="3"/>
  <c r="AB224" i="3"/>
  <c r="AC224" i="3"/>
  <c r="AD224" i="3" s="1"/>
  <c r="AB225" i="3"/>
  <c r="AD225" i="3" s="1"/>
  <c r="AC225" i="3"/>
  <c r="AB226" i="3"/>
  <c r="AC226" i="3"/>
  <c r="AD226" i="3" s="1"/>
  <c r="AB227" i="3"/>
  <c r="AD227" i="3" s="1"/>
  <c r="AC227" i="3"/>
  <c r="AB228" i="3"/>
  <c r="AC228" i="3"/>
  <c r="AD228" i="3" s="1"/>
  <c r="AB229" i="3"/>
  <c r="AD229" i="3" s="1"/>
  <c r="AC229" i="3"/>
  <c r="AB230" i="3"/>
  <c r="AC230" i="3"/>
  <c r="AD230" i="3" s="1"/>
  <c r="AB231" i="3"/>
  <c r="AD231" i="3" s="1"/>
  <c r="AC231" i="3"/>
  <c r="AB232" i="3"/>
  <c r="AC232" i="3"/>
  <c r="AD232" i="3" s="1"/>
  <c r="AB233" i="3"/>
  <c r="AD233" i="3" s="1"/>
  <c r="AC233" i="3"/>
  <c r="AB234" i="3"/>
  <c r="AC234" i="3"/>
  <c r="AD234" i="3" s="1"/>
  <c r="AB235" i="3"/>
  <c r="AD235" i="3" s="1"/>
  <c r="AC235" i="3"/>
  <c r="AB236" i="3"/>
  <c r="AC236" i="3"/>
  <c r="AD236" i="3" s="1"/>
  <c r="AB237" i="3"/>
  <c r="AD237" i="3" s="1"/>
  <c r="AC237" i="3"/>
  <c r="AB238" i="3"/>
  <c r="AC238" i="3"/>
  <c r="AD238" i="3" s="1"/>
  <c r="AB239" i="3"/>
  <c r="AD239" i="3" s="1"/>
  <c r="AC239" i="3"/>
  <c r="AB240" i="3"/>
  <c r="AC240" i="3"/>
  <c r="AD240" i="3" s="1"/>
  <c r="AB241" i="3"/>
  <c r="AD241" i="3" s="1"/>
  <c r="AC241" i="3"/>
  <c r="AB242" i="3"/>
  <c r="AC242" i="3"/>
  <c r="AD242" i="3" s="1"/>
  <c r="AB243" i="3"/>
  <c r="AD243" i="3" s="1"/>
  <c r="AC243" i="3"/>
  <c r="AB244" i="3"/>
  <c r="AC244" i="3"/>
  <c r="AD244" i="3" s="1"/>
  <c r="AB245" i="3"/>
  <c r="AD245" i="3" s="1"/>
  <c r="AC245" i="3"/>
  <c r="AB246" i="3"/>
  <c r="AC246" i="3"/>
  <c r="AD246" i="3" s="1"/>
  <c r="AB247" i="3"/>
  <c r="AD247" i="3" s="1"/>
  <c r="AC247" i="3"/>
  <c r="AB248" i="3"/>
  <c r="AC248" i="3"/>
  <c r="AD248" i="3" s="1"/>
  <c r="AB249" i="3"/>
  <c r="AD249" i="3" s="1"/>
  <c r="AC249" i="3"/>
  <c r="AB250" i="3"/>
  <c r="AC250" i="3"/>
  <c r="AD250" i="3" s="1"/>
  <c r="AB251" i="3"/>
  <c r="AD251" i="3" s="1"/>
  <c r="AC251" i="3"/>
  <c r="AB252" i="3"/>
  <c r="AC252" i="3"/>
  <c r="AD252" i="3" s="1"/>
  <c r="AB253" i="3"/>
  <c r="AD253" i="3" s="1"/>
  <c r="AC253" i="3"/>
  <c r="AB254" i="3"/>
  <c r="AC254" i="3"/>
  <c r="AD254" i="3" s="1"/>
  <c r="AB255" i="3"/>
  <c r="AD255" i="3" s="1"/>
  <c r="AC255" i="3"/>
  <c r="AB256" i="3"/>
  <c r="AC256" i="3"/>
  <c r="AD256" i="3" s="1"/>
  <c r="AB257" i="3"/>
  <c r="AD257" i="3" s="1"/>
  <c r="AC257" i="3"/>
  <c r="AB258" i="3"/>
  <c r="AC258" i="3"/>
  <c r="AD258" i="3" s="1"/>
  <c r="AB259" i="3"/>
  <c r="AD259" i="3" s="1"/>
  <c r="AC259" i="3"/>
  <c r="AB260" i="3"/>
  <c r="AC260" i="3"/>
  <c r="AD260" i="3" s="1"/>
  <c r="AB261" i="3"/>
  <c r="AD261" i="3" s="1"/>
  <c r="AC261" i="3"/>
  <c r="AB262" i="3"/>
  <c r="AC262" i="3"/>
  <c r="AD262" i="3" s="1"/>
  <c r="AB263" i="3"/>
  <c r="AD263" i="3" s="1"/>
  <c r="AC263" i="3"/>
  <c r="AB264" i="3"/>
  <c r="AC264" i="3"/>
  <c r="AD264" i="3" s="1"/>
  <c r="AB265" i="3"/>
  <c r="AD265" i="3" s="1"/>
  <c r="AC265" i="3"/>
  <c r="AB266" i="3"/>
  <c r="AC266" i="3"/>
  <c r="AD266" i="3" s="1"/>
  <c r="I266" i="3" s="1"/>
  <c r="AB267" i="3"/>
  <c r="AD267" i="3" s="1"/>
  <c r="AC267" i="3"/>
  <c r="AB268" i="3"/>
  <c r="AC268" i="3"/>
  <c r="AD268" i="3" s="1"/>
  <c r="AB269" i="3"/>
  <c r="AD269" i="3" s="1"/>
  <c r="AC269" i="3"/>
  <c r="AB270" i="3"/>
  <c r="AC270" i="3"/>
  <c r="AD270" i="3" s="1"/>
  <c r="AB271" i="3"/>
  <c r="AD271" i="3" s="1"/>
  <c r="AC271" i="3"/>
  <c r="AB272" i="3"/>
  <c r="AC272" i="3"/>
  <c r="AD272" i="3" s="1"/>
  <c r="AB273" i="3"/>
  <c r="AD273" i="3" s="1"/>
  <c r="AC273" i="3"/>
  <c r="AB274" i="3"/>
  <c r="AC274" i="3"/>
  <c r="AD274" i="3" s="1"/>
  <c r="AB275" i="3"/>
  <c r="AD275" i="3" s="1"/>
  <c r="AC275" i="3"/>
  <c r="AB276" i="3"/>
  <c r="AC276" i="3"/>
  <c r="AD276" i="3" s="1"/>
  <c r="AB277" i="3"/>
  <c r="AD277" i="3" s="1"/>
  <c r="AC277" i="3"/>
  <c r="AB278" i="3"/>
  <c r="AC278" i="3"/>
  <c r="AD278" i="3" s="1"/>
  <c r="AB279" i="3"/>
  <c r="AD279" i="3" s="1"/>
  <c r="AC279" i="3"/>
  <c r="AB280" i="3"/>
  <c r="AC280" i="3"/>
  <c r="AD280" i="3" s="1"/>
  <c r="AB281" i="3"/>
  <c r="AD281" i="3" s="1"/>
  <c r="AC281" i="3"/>
  <c r="AB282" i="3"/>
  <c r="AC282" i="3"/>
  <c r="AD282" i="3" s="1"/>
  <c r="AB283" i="3"/>
  <c r="AD283" i="3" s="1"/>
  <c r="AC283" i="3"/>
  <c r="AB284" i="3"/>
  <c r="AC284" i="3"/>
  <c r="AD284" i="3" s="1"/>
  <c r="AB285" i="3"/>
  <c r="AD285" i="3" s="1"/>
  <c r="AC285" i="3"/>
  <c r="AB286" i="3"/>
  <c r="AC286" i="3"/>
  <c r="AD286" i="3" s="1"/>
  <c r="AB287" i="3"/>
  <c r="AD287" i="3" s="1"/>
  <c r="AC287" i="3"/>
  <c r="AB288" i="3"/>
  <c r="AC288" i="3"/>
  <c r="AD288" i="3" s="1"/>
  <c r="AB289" i="3"/>
  <c r="AD289" i="3" s="1"/>
  <c r="AC289" i="3"/>
  <c r="AB290" i="3"/>
  <c r="AC290" i="3"/>
  <c r="AD290" i="3" s="1"/>
  <c r="AB291" i="3"/>
  <c r="AD291" i="3" s="1"/>
  <c r="AC291" i="3"/>
  <c r="AB292" i="3"/>
  <c r="AC292" i="3"/>
  <c r="AD292" i="3" s="1"/>
  <c r="AB293" i="3"/>
  <c r="AD293" i="3" s="1"/>
  <c r="AC293" i="3"/>
  <c r="AB294" i="3"/>
  <c r="AC294" i="3"/>
  <c r="AD294" i="3" s="1"/>
  <c r="AB295" i="3"/>
  <c r="AD295" i="3" s="1"/>
  <c r="AC295" i="3"/>
  <c r="AB296" i="3"/>
  <c r="AC296" i="3"/>
  <c r="AD296" i="3" s="1"/>
  <c r="AB297" i="3"/>
  <c r="AD297" i="3" s="1"/>
  <c r="AC297" i="3"/>
  <c r="AB298" i="3"/>
  <c r="AC298" i="3"/>
  <c r="AD298" i="3" s="1"/>
  <c r="AB299" i="3"/>
  <c r="AD299" i="3" s="1"/>
  <c r="AC299" i="3"/>
  <c r="AB300" i="3"/>
  <c r="AC300" i="3"/>
  <c r="AD300" i="3" s="1"/>
  <c r="AB301" i="3"/>
  <c r="AD301" i="3" s="1"/>
  <c r="AC301" i="3"/>
  <c r="AB302" i="3"/>
  <c r="AC302" i="3"/>
  <c r="AD302" i="3" s="1"/>
  <c r="AB303" i="3"/>
  <c r="AD303" i="3" s="1"/>
  <c r="AC303" i="3"/>
  <c r="AB304" i="3"/>
  <c r="AC304" i="3"/>
  <c r="AD304" i="3" s="1"/>
  <c r="AB305" i="3"/>
  <c r="AD305" i="3" s="1"/>
  <c r="AC305" i="3"/>
  <c r="AB306" i="3"/>
  <c r="AC306" i="3"/>
  <c r="AD306" i="3" s="1"/>
  <c r="AB307" i="3"/>
  <c r="AD307" i="3" s="1"/>
  <c r="AC307" i="3"/>
  <c r="AB308" i="3"/>
  <c r="AC308" i="3"/>
  <c r="AD308" i="3" s="1"/>
  <c r="AB309" i="3"/>
  <c r="AD309" i="3" s="1"/>
  <c r="AC309" i="3"/>
  <c r="AB310" i="3"/>
  <c r="AC310" i="3"/>
  <c r="AD310" i="3" s="1"/>
  <c r="AB311" i="3"/>
  <c r="AD311" i="3" s="1"/>
  <c r="AC311" i="3"/>
  <c r="AB312" i="3"/>
  <c r="AC312" i="3"/>
  <c r="AD312" i="3" s="1"/>
  <c r="AB313" i="3"/>
  <c r="AD313" i="3" s="1"/>
  <c r="AC313" i="3"/>
  <c r="AB314" i="3"/>
  <c r="AC314" i="3"/>
  <c r="AD314" i="3" s="1"/>
  <c r="AB315" i="3"/>
  <c r="AD315" i="3" s="1"/>
  <c r="AC315" i="3"/>
  <c r="AB316" i="3"/>
  <c r="AC316" i="3"/>
  <c r="AD316" i="3" s="1"/>
  <c r="AB317" i="3"/>
  <c r="AD317" i="3" s="1"/>
  <c r="AC317" i="3"/>
  <c r="AB318" i="3"/>
  <c r="AC318" i="3"/>
  <c r="AD318" i="3" s="1"/>
  <c r="AB319" i="3"/>
  <c r="AD319" i="3" s="1"/>
  <c r="AC319" i="3"/>
  <c r="AB320" i="3"/>
  <c r="AC320" i="3"/>
  <c r="AD320" i="3" s="1"/>
  <c r="AB321" i="3"/>
  <c r="AD321" i="3" s="1"/>
  <c r="AC321" i="3"/>
  <c r="AB322" i="3"/>
  <c r="AC322" i="3"/>
  <c r="AD322" i="3" s="1"/>
  <c r="AB323" i="3"/>
  <c r="AD323" i="3" s="1"/>
  <c r="AC323" i="3"/>
  <c r="AB324" i="3"/>
  <c r="AC324" i="3"/>
  <c r="AD324" i="3" s="1"/>
  <c r="AB325" i="3"/>
  <c r="AD325" i="3" s="1"/>
  <c r="AC325" i="3"/>
  <c r="AB326" i="3"/>
  <c r="AC326" i="3"/>
  <c r="AD326" i="3" s="1"/>
  <c r="AB327" i="3"/>
  <c r="AD327" i="3" s="1"/>
  <c r="AC327" i="3"/>
  <c r="AB328" i="3"/>
  <c r="AC328" i="3"/>
  <c r="AD328" i="3" s="1"/>
  <c r="AB329" i="3"/>
  <c r="AC329" i="3"/>
  <c r="AB330" i="3"/>
  <c r="AC330" i="3"/>
  <c r="AD330" i="3" s="1"/>
  <c r="AB331" i="3"/>
  <c r="AC331" i="3"/>
  <c r="AB332" i="3"/>
  <c r="AC332" i="3"/>
  <c r="AD332" i="3" s="1"/>
  <c r="AB333" i="3"/>
  <c r="AC333" i="3"/>
  <c r="AB334" i="3"/>
  <c r="AC334" i="3"/>
  <c r="AD334" i="3" s="1"/>
  <c r="AB335" i="3"/>
  <c r="AC335" i="3"/>
  <c r="AB336" i="3"/>
  <c r="AC336" i="3"/>
  <c r="AD336" i="3" s="1"/>
  <c r="AB337" i="3"/>
  <c r="AC337" i="3"/>
  <c r="AB338" i="3"/>
  <c r="AC338" i="3"/>
  <c r="AD338" i="3" s="1"/>
  <c r="AB339" i="3"/>
  <c r="AC339" i="3"/>
  <c r="AB340" i="3"/>
  <c r="AC340" i="3"/>
  <c r="AD340" i="3" s="1"/>
  <c r="AB341" i="3"/>
  <c r="AC341" i="3"/>
  <c r="AB342" i="3"/>
  <c r="AC342" i="3"/>
  <c r="AD342" i="3" s="1"/>
  <c r="AB343" i="3"/>
  <c r="AC343" i="3"/>
  <c r="AB344" i="3"/>
  <c r="AC344" i="3"/>
  <c r="AD344" i="3" s="1"/>
  <c r="AB345" i="3"/>
  <c r="AC345" i="3"/>
  <c r="AB346" i="3"/>
  <c r="AC346" i="3"/>
  <c r="AD346" i="3" s="1"/>
  <c r="AB347" i="3"/>
  <c r="AC347" i="3"/>
  <c r="AB348" i="3"/>
  <c r="AC348" i="3"/>
  <c r="AD348" i="3" s="1"/>
  <c r="AB349" i="3"/>
  <c r="AC349" i="3"/>
  <c r="AB350" i="3"/>
  <c r="AC350" i="3"/>
  <c r="AD350" i="3" s="1"/>
  <c r="AB351" i="3"/>
  <c r="AC351" i="3"/>
  <c r="AB352" i="3"/>
  <c r="AC352" i="3"/>
  <c r="AD352" i="3" s="1"/>
  <c r="AB353" i="3"/>
  <c r="AC353" i="3"/>
  <c r="AB354" i="3"/>
  <c r="AC354" i="3"/>
  <c r="AD354" i="3" s="1"/>
  <c r="AB355" i="3"/>
  <c r="AC355" i="3"/>
  <c r="AB356" i="3"/>
  <c r="AC356" i="3"/>
  <c r="AD356" i="3" s="1"/>
  <c r="AB357" i="3"/>
  <c r="AC357" i="3"/>
  <c r="AB358" i="3"/>
  <c r="AC358" i="3"/>
  <c r="AD358" i="3" s="1"/>
  <c r="AB359" i="3"/>
  <c r="AC359" i="3"/>
  <c r="AB360" i="3"/>
  <c r="AC360" i="3"/>
  <c r="AD360" i="3" s="1"/>
  <c r="AB361" i="3"/>
  <c r="AC361" i="3"/>
  <c r="AB362" i="3"/>
  <c r="AC362" i="3"/>
  <c r="AD362" i="3" s="1"/>
  <c r="AB363" i="3"/>
  <c r="AC363" i="3"/>
  <c r="AB364" i="3"/>
  <c r="AC364" i="3"/>
  <c r="AD364" i="3" s="1"/>
  <c r="AB365" i="3"/>
  <c r="AC365" i="3"/>
  <c r="AB366" i="3"/>
  <c r="AC366" i="3"/>
  <c r="AD366" i="3" s="1"/>
  <c r="AB367" i="3"/>
  <c r="AC367" i="3"/>
  <c r="AB368" i="3"/>
  <c r="AC368" i="3"/>
  <c r="AD368" i="3" s="1"/>
  <c r="AB369" i="3"/>
  <c r="AC369" i="3"/>
  <c r="AB370" i="3"/>
  <c r="AC370" i="3"/>
  <c r="AD370" i="3" s="1"/>
  <c r="AB371" i="3"/>
  <c r="AC371" i="3"/>
  <c r="AB372" i="3"/>
  <c r="AC372" i="3"/>
  <c r="AD372" i="3" s="1"/>
  <c r="AB373" i="3"/>
  <c r="AC373" i="3"/>
  <c r="AB374" i="3"/>
  <c r="AC374" i="3"/>
  <c r="AD374" i="3" s="1"/>
  <c r="AB375" i="3"/>
  <c r="AC375" i="3"/>
  <c r="AB376" i="3"/>
  <c r="AC376" i="3"/>
  <c r="AD376" i="3" s="1"/>
  <c r="AB377" i="3"/>
  <c r="AC377" i="3"/>
  <c r="AB378" i="3"/>
  <c r="AC378" i="3"/>
  <c r="AD378" i="3" s="1"/>
  <c r="AB379" i="3"/>
  <c r="AC379" i="3"/>
  <c r="AB380" i="3"/>
  <c r="AC380" i="3"/>
  <c r="AD380" i="3" s="1"/>
  <c r="AB381" i="3"/>
  <c r="AC381" i="3"/>
  <c r="AB382" i="3"/>
  <c r="AC382" i="3"/>
  <c r="AD382" i="3" s="1"/>
  <c r="AB383" i="3"/>
  <c r="AC383" i="3"/>
  <c r="AB384" i="3"/>
  <c r="AC384" i="3"/>
  <c r="AD384" i="3" s="1"/>
  <c r="AB385" i="3"/>
  <c r="AC385" i="3"/>
  <c r="AB386" i="3"/>
  <c r="AC386" i="3"/>
  <c r="AD386" i="3" s="1"/>
  <c r="AB387" i="3"/>
  <c r="AC387" i="3"/>
  <c r="AB388" i="3"/>
  <c r="AC388" i="3"/>
  <c r="AD388" i="3" s="1"/>
  <c r="AB389" i="3"/>
  <c r="AC389" i="3"/>
  <c r="AB390" i="3"/>
  <c r="AC390" i="3"/>
  <c r="AD390" i="3" s="1"/>
  <c r="AB391" i="3"/>
  <c r="AC391" i="3"/>
  <c r="AB392" i="3"/>
  <c r="AC392" i="3"/>
  <c r="AD392" i="3" s="1"/>
  <c r="AB393" i="3"/>
  <c r="AC393" i="3"/>
  <c r="AB394" i="3"/>
  <c r="AC394" i="3"/>
  <c r="AD394" i="3" s="1"/>
  <c r="AB395" i="3"/>
  <c r="AC395" i="3"/>
  <c r="AB396" i="3"/>
  <c r="AC396" i="3"/>
  <c r="AD396" i="3" s="1"/>
  <c r="AB397" i="3"/>
  <c r="AC397" i="3"/>
  <c r="AB398" i="3"/>
  <c r="AC398" i="3"/>
  <c r="AD398" i="3" s="1"/>
  <c r="AB399" i="3"/>
  <c r="AC399" i="3"/>
  <c r="AB400" i="3"/>
  <c r="AC400" i="3"/>
  <c r="AD400" i="3" s="1"/>
  <c r="AB401" i="3"/>
  <c r="AC401" i="3"/>
  <c r="AB402" i="3"/>
  <c r="AC402" i="3"/>
  <c r="AD402" i="3" s="1"/>
  <c r="AB403" i="3"/>
  <c r="AC403" i="3"/>
  <c r="AB404" i="3"/>
  <c r="AC404" i="3"/>
  <c r="AD404" i="3" s="1"/>
  <c r="AB405" i="3"/>
  <c r="AC405" i="3"/>
  <c r="AB406" i="3"/>
  <c r="AC406" i="3"/>
  <c r="AD406" i="3" s="1"/>
  <c r="AB407" i="3"/>
  <c r="AC407" i="3"/>
  <c r="AB408" i="3"/>
  <c r="AC408" i="3"/>
  <c r="AD408" i="3" s="1"/>
  <c r="AB409" i="3"/>
  <c r="AC409" i="3"/>
  <c r="AB410" i="3"/>
  <c r="AC410" i="3"/>
  <c r="AD410" i="3" s="1"/>
  <c r="AB411" i="3"/>
  <c r="AC411" i="3"/>
  <c r="AB412" i="3"/>
  <c r="AC412" i="3"/>
  <c r="AD412" i="3" s="1"/>
  <c r="AB413" i="3"/>
  <c r="AC413" i="3"/>
  <c r="AB414" i="3"/>
  <c r="AC414" i="3"/>
  <c r="AD414" i="3" s="1"/>
  <c r="AB415" i="3"/>
  <c r="AC415" i="3"/>
  <c r="AB416" i="3"/>
  <c r="AC416" i="3"/>
  <c r="AD416" i="3" s="1"/>
  <c r="H416" i="3" s="1"/>
  <c r="J416" i="3" s="1"/>
  <c r="N416" i="3" s="1"/>
  <c r="AB417" i="3"/>
  <c r="AC417" i="3"/>
  <c r="AB418" i="3"/>
  <c r="AC418" i="3"/>
  <c r="AD418" i="3" s="1"/>
  <c r="AB419" i="3"/>
  <c r="AC419" i="3"/>
  <c r="AB420" i="3"/>
  <c r="AC420" i="3"/>
  <c r="AD420" i="3" s="1"/>
  <c r="AB421" i="3"/>
  <c r="AC421" i="3"/>
  <c r="AB422" i="3"/>
  <c r="AC422" i="3"/>
  <c r="AD422" i="3" s="1"/>
  <c r="AB423" i="3"/>
  <c r="AC423" i="3"/>
  <c r="AB424" i="3"/>
  <c r="AC424" i="3"/>
  <c r="AD424" i="3" s="1"/>
  <c r="AB425" i="3"/>
  <c r="AC425" i="3"/>
  <c r="AB426" i="3"/>
  <c r="AC426" i="3"/>
  <c r="AD426" i="3" s="1"/>
  <c r="AB427" i="3"/>
  <c r="AC427" i="3"/>
  <c r="AB428" i="3"/>
  <c r="AC428" i="3"/>
  <c r="AD428" i="3" s="1"/>
  <c r="AB429" i="3"/>
  <c r="AC429" i="3"/>
  <c r="AB430" i="3"/>
  <c r="AC430" i="3"/>
  <c r="AD430" i="3" s="1"/>
  <c r="AB431" i="3"/>
  <c r="AC431" i="3"/>
  <c r="AB432" i="3"/>
  <c r="AC432" i="3"/>
  <c r="AD432" i="3" s="1"/>
  <c r="AB433" i="3"/>
  <c r="AC433" i="3"/>
  <c r="AB434" i="3"/>
  <c r="AC434" i="3"/>
  <c r="AD434" i="3" s="1"/>
  <c r="AB435" i="3"/>
  <c r="AC435" i="3"/>
  <c r="AB436" i="3"/>
  <c r="AC436" i="3"/>
  <c r="AD436" i="3" s="1"/>
  <c r="AB437" i="3"/>
  <c r="AC437" i="3"/>
  <c r="AB438" i="3"/>
  <c r="AC438" i="3"/>
  <c r="AD438" i="3" s="1"/>
  <c r="AB439" i="3"/>
  <c r="AC439" i="3"/>
  <c r="AB440" i="3"/>
  <c r="AC440" i="3"/>
  <c r="AD440" i="3" s="1"/>
  <c r="AB441" i="3"/>
  <c r="AC441" i="3"/>
  <c r="AB442" i="3"/>
  <c r="AC442" i="3"/>
  <c r="AD442" i="3" s="1"/>
  <c r="AB443" i="3"/>
  <c r="AC443" i="3"/>
  <c r="AB444" i="3"/>
  <c r="AC444" i="3"/>
  <c r="AD444" i="3" s="1"/>
  <c r="AB445" i="3"/>
  <c r="AC445" i="3"/>
  <c r="AB446" i="3"/>
  <c r="AC446" i="3"/>
  <c r="AD446" i="3" s="1"/>
  <c r="AB447" i="3"/>
  <c r="AC447" i="3"/>
  <c r="AB448" i="3"/>
  <c r="AC448" i="3"/>
  <c r="AD448" i="3" s="1"/>
  <c r="AB449" i="3"/>
  <c r="AC449" i="3"/>
  <c r="AB450" i="3"/>
  <c r="AC450" i="3"/>
  <c r="AD450" i="3" s="1"/>
  <c r="AB451" i="3"/>
  <c r="AC451" i="3"/>
  <c r="AB452" i="3"/>
  <c r="AC452" i="3"/>
  <c r="AD452" i="3" s="1"/>
  <c r="AB453" i="3"/>
  <c r="AC453" i="3"/>
  <c r="AB454" i="3"/>
  <c r="AC454" i="3"/>
  <c r="AD454" i="3" s="1"/>
  <c r="AB455" i="3"/>
  <c r="AC455" i="3"/>
  <c r="AB456" i="3"/>
  <c r="AC456" i="3"/>
  <c r="AD456" i="3" s="1"/>
  <c r="AB457" i="3"/>
  <c r="AC457" i="3"/>
  <c r="AB458" i="3"/>
  <c r="AC458" i="3"/>
  <c r="AD458" i="3" s="1"/>
  <c r="AB459" i="3"/>
  <c r="AC459" i="3"/>
  <c r="AB460" i="3"/>
  <c r="AC460" i="3"/>
  <c r="AD460" i="3" s="1"/>
  <c r="AB461" i="3"/>
  <c r="AC461" i="3"/>
  <c r="AB462" i="3"/>
  <c r="AC462" i="3"/>
  <c r="AD462" i="3" s="1"/>
  <c r="AB463" i="3"/>
  <c r="AC463" i="3"/>
  <c r="AB464" i="3"/>
  <c r="AC464" i="3"/>
  <c r="AD464" i="3" s="1"/>
  <c r="AB465" i="3"/>
  <c r="AC465" i="3"/>
  <c r="AB466" i="3"/>
  <c r="AC466" i="3"/>
  <c r="AD466" i="3" s="1"/>
  <c r="AB467" i="3"/>
  <c r="AC467" i="3"/>
  <c r="AB468" i="3"/>
  <c r="AC468" i="3"/>
  <c r="AD468" i="3" s="1"/>
  <c r="AB469" i="3"/>
  <c r="AC469" i="3"/>
  <c r="AB470" i="3"/>
  <c r="AC470" i="3"/>
  <c r="AD470" i="3" s="1"/>
  <c r="AB471" i="3"/>
  <c r="AC471" i="3"/>
  <c r="AB472" i="3"/>
  <c r="AC472" i="3"/>
  <c r="AD472" i="3" s="1"/>
  <c r="AB473" i="3"/>
  <c r="AC473" i="3"/>
  <c r="AB474" i="3"/>
  <c r="AC474" i="3"/>
  <c r="AD474" i="3" s="1"/>
  <c r="AB475" i="3"/>
  <c r="AC475" i="3"/>
  <c r="AB476" i="3"/>
  <c r="AC476" i="3"/>
  <c r="AD476" i="3" s="1"/>
  <c r="AB477" i="3"/>
  <c r="AD477" i="3" s="1"/>
  <c r="AC477" i="3"/>
  <c r="AB478" i="3"/>
  <c r="AC478" i="3"/>
  <c r="AD478" i="3" s="1"/>
  <c r="AB479" i="3"/>
  <c r="AD479" i="3" s="1"/>
  <c r="AC479" i="3"/>
  <c r="AB480" i="3"/>
  <c r="AC480" i="3"/>
  <c r="AD480" i="3" s="1"/>
  <c r="AB481" i="3"/>
  <c r="AD481" i="3" s="1"/>
  <c r="AC481" i="3"/>
  <c r="AB482" i="3"/>
  <c r="AC482" i="3"/>
  <c r="AD482" i="3" s="1"/>
  <c r="AB483" i="3"/>
  <c r="AD483" i="3" s="1"/>
  <c r="AC483" i="3"/>
  <c r="AB484" i="3"/>
  <c r="AC484" i="3"/>
  <c r="AD484" i="3" s="1"/>
  <c r="AB485" i="3"/>
  <c r="AC485" i="3"/>
  <c r="AB486" i="3"/>
  <c r="AC486" i="3"/>
  <c r="AD486" i="3" s="1"/>
  <c r="AB487" i="3"/>
  <c r="AC487" i="3"/>
  <c r="AB488" i="3"/>
  <c r="AC488" i="3"/>
  <c r="AD488" i="3" s="1"/>
  <c r="AB489" i="3"/>
  <c r="AC489" i="3"/>
  <c r="AB490" i="3"/>
  <c r="AC490" i="3"/>
  <c r="AD490" i="3" s="1"/>
  <c r="AB491" i="3"/>
  <c r="AC491" i="3"/>
  <c r="AB492" i="3"/>
  <c r="AC492" i="3"/>
  <c r="AD492" i="3" s="1"/>
  <c r="AB493" i="3"/>
  <c r="AC493" i="3"/>
  <c r="AB494" i="3"/>
  <c r="AC494" i="3"/>
  <c r="AD494" i="3" s="1"/>
  <c r="AB495" i="3"/>
  <c r="AC495" i="3"/>
  <c r="AB496" i="3"/>
  <c r="AC496" i="3"/>
  <c r="AD496" i="3" s="1"/>
  <c r="AB497" i="3"/>
  <c r="AC497" i="3"/>
  <c r="AB498" i="3"/>
  <c r="AC498" i="3"/>
  <c r="AD498" i="3" s="1"/>
  <c r="AB499" i="3"/>
  <c r="AC499" i="3"/>
  <c r="AB500" i="3"/>
  <c r="AC500" i="3"/>
  <c r="AD500" i="3" s="1"/>
  <c r="AB501" i="3"/>
  <c r="AC501" i="3"/>
  <c r="AB502" i="3"/>
  <c r="AC502" i="3"/>
  <c r="AD502" i="3" s="1"/>
  <c r="AB503" i="3"/>
  <c r="AD503" i="3" s="1"/>
  <c r="AC503" i="3"/>
  <c r="AB504" i="3"/>
  <c r="AC504" i="3"/>
  <c r="AD504" i="3" s="1"/>
  <c r="AB505" i="3"/>
  <c r="AC505" i="3"/>
  <c r="AB506" i="3"/>
  <c r="AC506" i="3"/>
  <c r="AD506" i="3" s="1"/>
  <c r="AB507" i="3"/>
  <c r="AD507" i="3" s="1"/>
  <c r="AC507" i="3"/>
  <c r="AB508" i="3"/>
  <c r="AC508" i="3"/>
  <c r="AD508" i="3" s="1"/>
  <c r="AB509" i="3"/>
  <c r="AD509" i="3" s="1"/>
  <c r="AC509" i="3"/>
  <c r="AB510" i="3"/>
  <c r="AC510" i="3"/>
  <c r="AD510" i="3" s="1"/>
  <c r="AB511" i="3"/>
  <c r="AD511" i="3" s="1"/>
  <c r="AC511" i="3"/>
  <c r="AB512" i="3"/>
  <c r="AC512" i="3"/>
  <c r="AD512" i="3" s="1"/>
  <c r="AB513" i="3"/>
  <c r="AD513" i="3" s="1"/>
  <c r="AC513" i="3"/>
  <c r="AB514" i="3"/>
  <c r="AC514" i="3"/>
  <c r="AD514" i="3" s="1"/>
  <c r="AB515" i="3"/>
  <c r="AD515" i="3" s="1"/>
  <c r="AC515" i="3"/>
  <c r="AB516" i="3"/>
  <c r="AC516" i="3"/>
  <c r="AD516" i="3" s="1"/>
  <c r="AB517" i="3"/>
  <c r="AD517" i="3" s="1"/>
  <c r="AC517" i="3"/>
  <c r="AB518" i="3"/>
  <c r="AC518" i="3"/>
  <c r="AD518" i="3" s="1"/>
  <c r="AB519" i="3"/>
  <c r="AD519" i="3" s="1"/>
  <c r="AC519" i="3"/>
  <c r="AB520" i="3"/>
  <c r="AC520" i="3"/>
  <c r="AD520" i="3" s="1"/>
  <c r="AB521" i="3"/>
  <c r="AD521" i="3" s="1"/>
  <c r="AC521" i="3"/>
  <c r="AB522" i="3"/>
  <c r="AC522" i="3"/>
  <c r="AD522" i="3" s="1"/>
  <c r="AB523" i="3"/>
  <c r="AD523" i="3" s="1"/>
  <c r="AC523" i="3"/>
  <c r="AB524" i="3"/>
  <c r="AC524" i="3"/>
  <c r="AD524" i="3" s="1"/>
  <c r="AB525" i="3"/>
  <c r="AD525" i="3" s="1"/>
  <c r="AC525" i="3"/>
  <c r="AB526" i="3"/>
  <c r="AC526" i="3"/>
  <c r="AD526" i="3" s="1"/>
  <c r="AB527" i="3"/>
  <c r="AD527" i="3" s="1"/>
  <c r="AC527" i="3"/>
  <c r="AB528" i="3"/>
  <c r="AC528" i="3"/>
  <c r="AD528" i="3" s="1"/>
  <c r="AB529" i="3"/>
  <c r="AD529" i="3" s="1"/>
  <c r="AC529" i="3"/>
  <c r="AB530" i="3"/>
  <c r="AC530" i="3"/>
  <c r="AD530" i="3" s="1"/>
  <c r="AB531" i="3"/>
  <c r="AD531" i="3" s="1"/>
  <c r="AC531" i="3"/>
  <c r="AB532" i="3"/>
  <c r="AC532" i="3"/>
  <c r="AD532" i="3" s="1"/>
  <c r="AB533" i="3"/>
  <c r="AD533" i="3" s="1"/>
  <c r="AC533" i="3"/>
  <c r="AB534" i="3"/>
  <c r="AC534" i="3"/>
  <c r="AD534" i="3" s="1"/>
  <c r="AB535" i="3"/>
  <c r="AD535" i="3" s="1"/>
  <c r="AC535" i="3"/>
  <c r="AB536" i="3"/>
  <c r="AC536" i="3"/>
  <c r="AD536" i="3" s="1"/>
  <c r="AB537" i="3"/>
  <c r="AD537" i="3" s="1"/>
  <c r="AC537" i="3"/>
  <c r="AB538" i="3"/>
  <c r="AC538" i="3"/>
  <c r="AD538" i="3" s="1"/>
  <c r="AB539" i="3"/>
  <c r="AD539" i="3" s="1"/>
  <c r="AC539" i="3"/>
  <c r="AB540" i="3"/>
  <c r="AC540" i="3"/>
  <c r="AD540" i="3" s="1"/>
  <c r="AB541" i="3"/>
  <c r="AD541" i="3" s="1"/>
  <c r="AC541" i="3"/>
  <c r="AB542" i="3"/>
  <c r="AC542" i="3"/>
  <c r="AD542" i="3" s="1"/>
  <c r="AB543" i="3"/>
  <c r="AD543" i="3" s="1"/>
  <c r="AC543" i="3"/>
  <c r="AB544" i="3"/>
  <c r="AC544" i="3"/>
  <c r="AD544" i="3" s="1"/>
  <c r="AB545" i="3"/>
  <c r="AD545" i="3" s="1"/>
  <c r="AC545" i="3"/>
  <c r="AB546" i="3"/>
  <c r="AC546" i="3"/>
  <c r="AD546" i="3" s="1"/>
  <c r="AB547" i="3"/>
  <c r="AD547" i="3" s="1"/>
  <c r="AC547" i="3"/>
  <c r="AB548" i="3"/>
  <c r="AC548" i="3"/>
  <c r="AD548" i="3" s="1"/>
  <c r="AB549" i="3"/>
  <c r="AD549" i="3" s="1"/>
  <c r="AC549" i="3"/>
  <c r="AB550" i="3"/>
  <c r="AC550" i="3"/>
  <c r="AD550" i="3" s="1"/>
  <c r="AB551" i="3"/>
  <c r="AD551" i="3" s="1"/>
  <c r="AC551" i="3"/>
  <c r="AB552" i="3"/>
  <c r="AC552" i="3"/>
  <c r="AD552" i="3" s="1"/>
  <c r="AB553" i="3"/>
  <c r="AD553" i="3" s="1"/>
  <c r="AC553" i="3"/>
  <c r="AB554" i="3"/>
  <c r="AC554" i="3"/>
  <c r="AD554" i="3" s="1"/>
  <c r="AB555" i="3"/>
  <c r="AD555" i="3" s="1"/>
  <c r="AC555" i="3"/>
  <c r="AB556" i="3"/>
  <c r="AC556" i="3"/>
  <c r="AD556" i="3" s="1"/>
  <c r="AB557" i="3"/>
  <c r="AD557" i="3" s="1"/>
  <c r="AC557" i="3"/>
  <c r="AB558" i="3"/>
  <c r="AC558" i="3"/>
  <c r="AD558" i="3" s="1"/>
  <c r="AB559" i="3"/>
  <c r="AD559" i="3" s="1"/>
  <c r="AC559" i="3"/>
  <c r="AB560" i="3"/>
  <c r="AC560" i="3"/>
  <c r="AD560" i="3" s="1"/>
  <c r="AB561" i="3"/>
  <c r="AD561" i="3" s="1"/>
  <c r="AC561" i="3"/>
  <c r="AB562" i="3"/>
  <c r="AC562" i="3"/>
  <c r="AD562" i="3" s="1"/>
  <c r="AB563" i="3"/>
  <c r="AD563" i="3" s="1"/>
  <c r="AC563" i="3"/>
  <c r="AB564" i="3"/>
  <c r="AC564" i="3"/>
  <c r="AD564" i="3" s="1"/>
  <c r="AB565" i="3"/>
  <c r="AD565" i="3" s="1"/>
  <c r="AC565" i="3"/>
  <c r="AB566" i="3"/>
  <c r="AC566" i="3"/>
  <c r="AD566" i="3" s="1"/>
  <c r="AB567" i="3"/>
  <c r="AD567" i="3" s="1"/>
  <c r="AC567" i="3"/>
  <c r="AB568" i="3"/>
  <c r="AC568" i="3"/>
  <c r="AD568" i="3" s="1"/>
  <c r="AB569" i="3"/>
  <c r="AD569" i="3" s="1"/>
  <c r="AC569" i="3"/>
  <c r="AB570" i="3"/>
  <c r="AC570" i="3"/>
  <c r="AD570" i="3" s="1"/>
  <c r="AB571" i="3"/>
  <c r="AD571" i="3" s="1"/>
  <c r="AC571" i="3"/>
  <c r="AB572" i="3"/>
  <c r="AC572" i="3"/>
  <c r="AD572" i="3" s="1"/>
  <c r="AB573" i="3"/>
  <c r="AD573" i="3" s="1"/>
  <c r="AC573" i="3"/>
  <c r="AB574" i="3"/>
  <c r="AC574" i="3"/>
  <c r="AD574" i="3" s="1"/>
  <c r="AB575" i="3"/>
  <c r="AD575" i="3" s="1"/>
  <c r="AC575" i="3"/>
  <c r="AB576" i="3"/>
  <c r="AC576" i="3"/>
  <c r="AD576" i="3" s="1"/>
  <c r="AB577" i="3"/>
  <c r="AD577" i="3" s="1"/>
  <c r="AC577" i="3"/>
  <c r="AB578" i="3"/>
  <c r="AC578" i="3"/>
  <c r="AD578" i="3" s="1"/>
  <c r="AB579" i="3"/>
  <c r="AD579" i="3" s="1"/>
  <c r="AC579" i="3"/>
  <c r="AB580" i="3"/>
  <c r="AC580" i="3"/>
  <c r="AD580" i="3" s="1"/>
  <c r="AB581" i="3"/>
  <c r="AD581" i="3" s="1"/>
  <c r="AC581" i="3"/>
  <c r="AB582" i="3"/>
  <c r="AC582" i="3"/>
  <c r="AD582" i="3" s="1"/>
  <c r="AB583" i="3"/>
  <c r="AD583" i="3" s="1"/>
  <c r="AC583" i="3"/>
  <c r="AB584" i="3"/>
  <c r="AC584" i="3"/>
  <c r="AD584" i="3" s="1"/>
  <c r="AB585" i="3"/>
  <c r="AD585" i="3" s="1"/>
  <c r="AC585" i="3"/>
  <c r="AB586" i="3"/>
  <c r="AC586" i="3"/>
  <c r="AD586" i="3" s="1"/>
  <c r="AB587" i="3"/>
  <c r="AD587" i="3" s="1"/>
  <c r="AC587" i="3"/>
  <c r="AB588" i="3"/>
  <c r="AC588" i="3"/>
  <c r="AD588" i="3" s="1"/>
  <c r="AB589" i="3"/>
  <c r="AD589" i="3" s="1"/>
  <c r="AC589" i="3"/>
  <c r="AB590" i="3"/>
  <c r="AC590" i="3"/>
  <c r="AD590" i="3" s="1"/>
  <c r="AB591" i="3"/>
  <c r="AD591" i="3" s="1"/>
  <c r="AC591" i="3"/>
  <c r="AB592" i="3"/>
  <c r="AC592" i="3"/>
  <c r="AD592" i="3" s="1"/>
  <c r="AB593" i="3"/>
  <c r="AD593" i="3" s="1"/>
  <c r="AC593" i="3"/>
  <c r="AB594" i="3"/>
  <c r="AC594" i="3"/>
  <c r="AD594" i="3" s="1"/>
  <c r="AB595" i="3"/>
  <c r="AD595" i="3" s="1"/>
  <c r="AC595" i="3"/>
  <c r="AB596" i="3"/>
  <c r="AC596" i="3"/>
  <c r="AD596" i="3" s="1"/>
  <c r="AB597" i="3"/>
  <c r="AD597" i="3" s="1"/>
  <c r="AC597" i="3"/>
  <c r="AB598" i="3"/>
  <c r="AC598" i="3"/>
  <c r="AD598" i="3" s="1"/>
  <c r="AB599" i="3"/>
  <c r="AD599" i="3" s="1"/>
  <c r="AC599" i="3"/>
  <c r="AB600" i="3"/>
  <c r="AC600" i="3"/>
  <c r="AD600" i="3" s="1"/>
  <c r="AB601" i="3"/>
  <c r="AD601" i="3" s="1"/>
  <c r="AC601" i="3"/>
  <c r="AB602" i="3"/>
  <c r="AC602" i="3"/>
  <c r="AD602" i="3" s="1"/>
  <c r="AB603" i="3"/>
  <c r="AD603" i="3" s="1"/>
  <c r="AC603" i="3"/>
  <c r="AB604" i="3"/>
  <c r="AC604" i="3"/>
  <c r="AD604" i="3" s="1"/>
  <c r="AB605" i="3"/>
  <c r="AD605" i="3" s="1"/>
  <c r="AC605" i="3"/>
  <c r="AB606" i="3"/>
  <c r="AC606" i="3"/>
  <c r="AD606" i="3" s="1"/>
  <c r="AB607" i="3"/>
  <c r="AD607" i="3" s="1"/>
  <c r="AC607" i="3"/>
  <c r="AB608" i="3"/>
  <c r="AC608" i="3"/>
  <c r="AD608" i="3" s="1"/>
  <c r="AB609" i="3"/>
  <c r="AD609" i="3" s="1"/>
  <c r="AC609" i="3"/>
  <c r="AB610" i="3"/>
  <c r="AC610" i="3"/>
  <c r="AD610" i="3" s="1"/>
  <c r="AB611" i="3"/>
  <c r="AD611" i="3" s="1"/>
  <c r="AC611" i="3"/>
  <c r="AB612" i="3"/>
  <c r="AC612" i="3"/>
  <c r="AD612" i="3" s="1"/>
  <c r="AB613" i="3"/>
  <c r="AD613" i="3" s="1"/>
  <c r="AC613" i="3"/>
  <c r="AB614" i="3"/>
  <c r="AC614" i="3"/>
  <c r="AD614" i="3" s="1"/>
  <c r="AB615" i="3"/>
  <c r="AD615" i="3" s="1"/>
  <c r="AC615" i="3"/>
  <c r="AB616" i="3"/>
  <c r="AC616" i="3"/>
  <c r="AD616" i="3" s="1"/>
  <c r="AB617" i="3"/>
  <c r="AD617" i="3" s="1"/>
  <c r="AC617" i="3"/>
  <c r="AB618" i="3"/>
  <c r="AC618" i="3"/>
  <c r="AD618" i="3" s="1"/>
  <c r="AB619" i="3"/>
  <c r="AD619" i="3" s="1"/>
  <c r="AC619" i="3"/>
  <c r="AB620" i="3"/>
  <c r="AC620" i="3"/>
  <c r="AD620" i="3" s="1"/>
  <c r="AB621" i="3"/>
  <c r="AD621" i="3" s="1"/>
  <c r="AC621" i="3"/>
  <c r="AB622" i="3"/>
  <c r="AC622" i="3"/>
  <c r="AD622" i="3" s="1"/>
  <c r="AB623" i="3"/>
  <c r="AD623" i="3" s="1"/>
  <c r="AC623" i="3"/>
  <c r="AB624" i="3"/>
  <c r="AC624" i="3"/>
  <c r="AD624" i="3" s="1"/>
  <c r="AB625" i="3"/>
  <c r="AD625" i="3" s="1"/>
  <c r="AC625" i="3"/>
  <c r="AB626" i="3"/>
  <c r="AC626" i="3"/>
  <c r="AD626" i="3" s="1"/>
  <c r="AB627" i="3"/>
  <c r="AD627" i="3" s="1"/>
  <c r="AC627" i="3"/>
  <c r="AB628" i="3"/>
  <c r="AC628" i="3"/>
  <c r="AD628" i="3" s="1"/>
  <c r="AB629" i="3"/>
  <c r="AD629" i="3" s="1"/>
  <c r="AC629" i="3"/>
  <c r="AB630" i="3"/>
  <c r="AC630" i="3"/>
  <c r="AD630" i="3" s="1"/>
  <c r="AB631" i="3"/>
  <c r="AD631" i="3" s="1"/>
  <c r="AC631" i="3"/>
  <c r="AB632" i="3"/>
  <c r="AC632" i="3"/>
  <c r="AD632" i="3" s="1"/>
  <c r="AB633" i="3"/>
  <c r="AD633" i="3" s="1"/>
  <c r="AC633" i="3"/>
  <c r="AB634" i="3"/>
  <c r="AC634" i="3"/>
  <c r="AD634" i="3" s="1"/>
  <c r="AB635" i="3"/>
  <c r="AD635" i="3" s="1"/>
  <c r="AC635" i="3"/>
  <c r="AB636" i="3"/>
  <c r="AC636" i="3"/>
  <c r="AD636" i="3" s="1"/>
  <c r="AB637" i="3"/>
  <c r="AD637" i="3" s="1"/>
  <c r="AC637" i="3"/>
  <c r="AB638" i="3"/>
  <c r="AC638" i="3"/>
  <c r="AD638" i="3" s="1"/>
  <c r="AB639" i="3"/>
  <c r="AD639" i="3" s="1"/>
  <c r="AC639" i="3"/>
  <c r="AB640" i="3"/>
  <c r="AC640" i="3"/>
  <c r="AD640" i="3" s="1"/>
  <c r="AB641" i="3"/>
  <c r="AD641" i="3" s="1"/>
  <c r="AC641" i="3"/>
  <c r="AB642" i="3"/>
  <c r="AC642" i="3"/>
  <c r="AD642" i="3" s="1"/>
  <c r="AB643" i="3"/>
  <c r="AD643" i="3" s="1"/>
  <c r="AC643" i="3"/>
  <c r="AB644" i="3"/>
  <c r="AC644" i="3"/>
  <c r="AD644" i="3" s="1"/>
  <c r="AB645" i="3"/>
  <c r="AD645" i="3" s="1"/>
  <c r="AC645" i="3"/>
  <c r="AB646" i="3"/>
  <c r="AC646" i="3"/>
  <c r="AD646" i="3" s="1"/>
  <c r="AB647" i="3"/>
  <c r="AD647" i="3" s="1"/>
  <c r="AC647" i="3"/>
  <c r="AB648" i="3"/>
  <c r="AC648" i="3"/>
  <c r="AD648" i="3" s="1"/>
  <c r="AB649" i="3"/>
  <c r="AD649" i="3" s="1"/>
  <c r="AC649" i="3"/>
  <c r="AB650" i="3"/>
  <c r="AC650" i="3"/>
  <c r="AD650" i="3" s="1"/>
  <c r="AB651" i="3"/>
  <c r="AD651" i="3" s="1"/>
  <c r="AC651" i="3"/>
  <c r="AB652" i="3"/>
  <c r="AC652" i="3"/>
  <c r="AD652" i="3" s="1"/>
  <c r="AB653" i="3"/>
  <c r="AD653" i="3" s="1"/>
  <c r="AC653" i="3"/>
  <c r="AB654" i="3"/>
  <c r="AC654" i="3"/>
  <c r="AD654" i="3" s="1"/>
  <c r="AB655" i="3"/>
  <c r="AD655" i="3" s="1"/>
  <c r="AC655" i="3"/>
  <c r="AB656" i="3"/>
  <c r="AC656" i="3"/>
  <c r="AD656" i="3" s="1"/>
  <c r="AB657" i="3"/>
  <c r="AD657" i="3" s="1"/>
  <c r="AC657" i="3"/>
  <c r="AB658" i="3"/>
  <c r="AC658" i="3"/>
  <c r="AD658" i="3" s="1"/>
  <c r="AB659" i="3"/>
  <c r="AD659" i="3" s="1"/>
  <c r="AC659" i="3"/>
  <c r="AB660" i="3"/>
  <c r="AC660" i="3"/>
  <c r="AB661" i="3"/>
  <c r="AD661" i="3" s="1"/>
  <c r="AC661" i="3"/>
  <c r="AB662" i="3"/>
  <c r="AC662" i="3"/>
  <c r="AD662" i="3" s="1"/>
  <c r="AB663" i="3"/>
  <c r="AD663" i="3" s="1"/>
  <c r="AC663" i="3"/>
  <c r="AB664" i="3"/>
  <c r="AC664" i="3"/>
  <c r="AD664" i="3" s="1"/>
  <c r="AB665" i="3"/>
  <c r="AD665" i="3" s="1"/>
  <c r="AC665" i="3"/>
  <c r="AB666" i="3"/>
  <c r="AC666" i="3"/>
  <c r="AD666" i="3" s="1"/>
  <c r="AB667" i="3"/>
  <c r="AD667" i="3" s="1"/>
  <c r="AC667" i="3"/>
  <c r="AB668" i="3"/>
  <c r="AC668" i="3"/>
  <c r="AD668" i="3" s="1"/>
  <c r="AB669" i="3"/>
  <c r="AD669" i="3" s="1"/>
  <c r="AC669" i="3"/>
  <c r="AB670" i="3"/>
  <c r="AC670" i="3"/>
  <c r="AD670" i="3" s="1"/>
  <c r="AB671" i="3"/>
  <c r="AD671" i="3" s="1"/>
  <c r="AC671" i="3"/>
  <c r="AB672" i="3"/>
  <c r="AC672" i="3"/>
  <c r="AD672" i="3" s="1"/>
  <c r="AB673" i="3"/>
  <c r="AD673" i="3" s="1"/>
  <c r="AC673" i="3"/>
  <c r="AB674" i="3"/>
  <c r="AC674" i="3"/>
  <c r="AD674" i="3" s="1"/>
  <c r="AB675" i="3"/>
  <c r="AD675" i="3" s="1"/>
  <c r="AC675" i="3"/>
  <c r="AB676" i="3"/>
  <c r="AC676" i="3"/>
  <c r="AD676" i="3" s="1"/>
  <c r="AB677" i="3"/>
  <c r="AD677" i="3" s="1"/>
  <c r="AC677" i="3"/>
  <c r="AB678" i="3"/>
  <c r="AC678" i="3"/>
  <c r="AD678" i="3" s="1"/>
  <c r="AB679" i="3"/>
  <c r="AD679" i="3" s="1"/>
  <c r="AC679" i="3"/>
  <c r="AB680" i="3"/>
  <c r="AC680" i="3"/>
  <c r="AD680" i="3" s="1"/>
  <c r="AB681" i="3"/>
  <c r="AD681" i="3" s="1"/>
  <c r="AC681" i="3"/>
  <c r="AB682" i="3"/>
  <c r="AC682" i="3"/>
  <c r="AD682" i="3" s="1"/>
  <c r="AB683" i="3"/>
  <c r="AD683" i="3" s="1"/>
  <c r="AC683" i="3"/>
  <c r="AB684" i="3"/>
  <c r="AC684" i="3"/>
  <c r="AD684" i="3" s="1"/>
  <c r="AB685" i="3"/>
  <c r="AD685" i="3" s="1"/>
  <c r="AC685" i="3"/>
  <c r="AB686" i="3"/>
  <c r="AC686" i="3"/>
  <c r="AD686" i="3" s="1"/>
  <c r="AB687" i="3"/>
  <c r="AD687" i="3" s="1"/>
  <c r="AC687" i="3"/>
  <c r="AB688" i="3"/>
  <c r="AC688" i="3"/>
  <c r="AD688" i="3" s="1"/>
  <c r="AB689" i="3"/>
  <c r="AD689" i="3" s="1"/>
  <c r="AC689" i="3"/>
  <c r="AB690" i="3"/>
  <c r="AC690" i="3"/>
  <c r="AD690" i="3" s="1"/>
  <c r="AB691" i="3"/>
  <c r="AD691" i="3" s="1"/>
  <c r="AC691" i="3"/>
  <c r="AB692" i="3"/>
  <c r="AC692" i="3"/>
  <c r="AD692" i="3" s="1"/>
  <c r="AB693" i="3"/>
  <c r="AD693" i="3" s="1"/>
  <c r="AC693" i="3"/>
  <c r="AB694" i="3"/>
  <c r="AC694" i="3"/>
  <c r="AD694" i="3" s="1"/>
  <c r="AB695" i="3"/>
  <c r="AD695" i="3" s="1"/>
  <c r="AC695" i="3"/>
  <c r="AB696" i="3"/>
  <c r="AC696" i="3"/>
  <c r="AD696" i="3" s="1"/>
  <c r="AB697" i="3"/>
  <c r="AD697" i="3" s="1"/>
  <c r="AC697" i="3"/>
  <c r="AB698" i="3"/>
  <c r="AC698" i="3"/>
  <c r="AB699" i="3"/>
  <c r="AD699" i="3" s="1"/>
  <c r="AC699" i="3"/>
  <c r="AB700" i="3"/>
  <c r="AC700" i="3"/>
  <c r="AD700" i="3" s="1"/>
  <c r="AB701" i="3"/>
  <c r="AD701" i="3" s="1"/>
  <c r="AC701" i="3"/>
  <c r="AB702" i="3"/>
  <c r="AC702" i="3"/>
  <c r="AD702" i="3" s="1"/>
  <c r="AB703" i="3"/>
  <c r="AD703" i="3" s="1"/>
  <c r="AC703" i="3"/>
  <c r="AB704" i="3"/>
  <c r="AC704" i="3"/>
  <c r="AD704" i="3" s="1"/>
  <c r="AB705" i="3"/>
  <c r="AD705" i="3" s="1"/>
  <c r="AC705" i="3"/>
  <c r="AB706" i="3"/>
  <c r="AC706" i="3"/>
  <c r="AD706" i="3" s="1"/>
  <c r="AB707" i="3"/>
  <c r="AD707" i="3" s="1"/>
  <c r="AC707" i="3"/>
  <c r="AB708" i="3"/>
  <c r="AC708" i="3"/>
  <c r="AD708" i="3" s="1"/>
  <c r="AB709" i="3"/>
  <c r="AD709" i="3" s="1"/>
  <c r="AC709" i="3"/>
  <c r="AB710" i="3"/>
  <c r="AC710" i="3"/>
  <c r="AD710" i="3" s="1"/>
  <c r="AB711" i="3"/>
  <c r="AD711" i="3" s="1"/>
  <c r="AC711" i="3"/>
  <c r="AB712" i="3"/>
  <c r="AC712" i="3"/>
  <c r="AD712" i="3" s="1"/>
  <c r="AB713" i="3"/>
  <c r="AD713" i="3" s="1"/>
  <c r="AC713" i="3"/>
  <c r="AB714" i="3"/>
  <c r="AC714" i="3"/>
  <c r="AD714" i="3" s="1"/>
  <c r="AB715" i="3"/>
  <c r="AD715" i="3" s="1"/>
  <c r="AC715" i="3"/>
  <c r="AB716" i="3"/>
  <c r="AC716" i="3"/>
  <c r="AD716" i="3" s="1"/>
  <c r="AB717" i="3"/>
  <c r="AD717" i="3" s="1"/>
  <c r="AC717" i="3"/>
  <c r="AB718" i="3"/>
  <c r="AC718" i="3"/>
  <c r="AD718" i="3" s="1"/>
  <c r="AB719" i="3"/>
  <c r="AD719" i="3" s="1"/>
  <c r="AC719" i="3"/>
  <c r="AB720" i="3"/>
  <c r="AC720" i="3"/>
  <c r="AD720" i="3" s="1"/>
  <c r="AB721" i="3"/>
  <c r="AD721" i="3" s="1"/>
  <c r="AC721" i="3"/>
  <c r="AB722" i="3"/>
  <c r="AC722" i="3"/>
  <c r="AD722" i="3" s="1"/>
  <c r="AB723" i="3"/>
  <c r="AD723" i="3" s="1"/>
  <c r="AC723" i="3"/>
  <c r="AB724" i="3"/>
  <c r="AC724" i="3"/>
  <c r="AD724" i="3" s="1"/>
  <c r="AB725" i="3"/>
  <c r="AD725" i="3" s="1"/>
  <c r="AC725" i="3"/>
  <c r="AB726" i="3"/>
  <c r="AC726" i="3"/>
  <c r="AD726" i="3" s="1"/>
  <c r="AB727" i="3"/>
  <c r="AD727" i="3" s="1"/>
  <c r="AC727" i="3"/>
  <c r="AB728" i="3"/>
  <c r="AC728" i="3"/>
  <c r="AD728" i="3" s="1"/>
  <c r="AB729" i="3"/>
  <c r="AD729" i="3" s="1"/>
  <c r="AC729" i="3"/>
  <c r="AB730" i="3"/>
  <c r="AC730" i="3"/>
  <c r="AB731" i="3"/>
  <c r="AD731" i="3" s="1"/>
  <c r="AC731" i="3"/>
  <c r="AB732" i="3"/>
  <c r="AC732" i="3"/>
  <c r="AD732" i="3" s="1"/>
  <c r="AB733" i="3"/>
  <c r="AD733" i="3" s="1"/>
  <c r="AC733" i="3"/>
  <c r="AB734" i="3"/>
  <c r="AC734" i="3"/>
  <c r="AB735" i="3"/>
  <c r="AD735" i="3" s="1"/>
  <c r="AC735" i="3"/>
  <c r="AB736" i="3"/>
  <c r="AC736" i="3"/>
  <c r="AD736" i="3" s="1"/>
  <c r="AB737" i="3"/>
  <c r="AD737" i="3" s="1"/>
  <c r="AC737" i="3"/>
  <c r="AB738" i="3"/>
  <c r="AC738" i="3"/>
  <c r="AB739" i="3"/>
  <c r="AD739" i="3" s="1"/>
  <c r="AC739" i="3"/>
  <c r="AB740" i="3"/>
  <c r="AC740" i="3"/>
  <c r="AD740" i="3" s="1"/>
  <c r="AB741" i="3"/>
  <c r="AD741" i="3" s="1"/>
  <c r="AC741" i="3"/>
  <c r="AB742" i="3"/>
  <c r="AC742" i="3"/>
  <c r="AD742" i="3" s="1"/>
  <c r="AB743" i="3"/>
  <c r="AD743" i="3" s="1"/>
  <c r="AC743" i="3"/>
  <c r="AB744" i="3"/>
  <c r="AC744" i="3"/>
  <c r="AB745" i="3"/>
  <c r="AD745" i="3" s="1"/>
  <c r="AC745" i="3"/>
  <c r="AB746" i="3"/>
  <c r="AC746" i="3"/>
  <c r="AD746" i="3" s="1"/>
  <c r="AB747" i="3"/>
  <c r="AD747" i="3" s="1"/>
  <c r="AC747" i="3"/>
  <c r="AB748" i="3"/>
  <c r="AC748" i="3"/>
  <c r="AD748" i="3" s="1"/>
  <c r="AB749" i="3"/>
  <c r="AD749" i="3" s="1"/>
  <c r="AC749" i="3"/>
  <c r="AB750" i="3"/>
  <c r="AC750" i="3"/>
  <c r="AD750" i="3" s="1"/>
  <c r="AB751" i="3"/>
  <c r="AD751" i="3" s="1"/>
  <c r="AC751" i="3"/>
  <c r="AB752" i="3"/>
  <c r="AC752" i="3"/>
  <c r="AD752" i="3" s="1"/>
  <c r="AB753" i="3"/>
  <c r="AD753" i="3" s="1"/>
  <c r="AC753" i="3"/>
  <c r="AB754" i="3"/>
  <c r="AC754" i="3"/>
  <c r="AD754" i="3" s="1"/>
  <c r="AB755" i="3"/>
  <c r="AD755" i="3" s="1"/>
  <c r="AC755" i="3"/>
  <c r="AB756" i="3"/>
  <c r="AC756" i="3"/>
  <c r="AD756" i="3" s="1"/>
  <c r="AB757" i="3"/>
  <c r="AD757" i="3" s="1"/>
  <c r="AC757" i="3"/>
  <c r="AB758" i="3"/>
  <c r="AC758" i="3"/>
  <c r="AD758" i="3" s="1"/>
  <c r="AB759" i="3"/>
  <c r="AD759" i="3" s="1"/>
  <c r="AC759" i="3"/>
  <c r="AB760" i="3"/>
  <c r="AC760" i="3"/>
  <c r="AD760" i="3" s="1"/>
  <c r="AB761" i="3"/>
  <c r="AD761" i="3" s="1"/>
  <c r="AC761" i="3"/>
  <c r="AB762" i="3"/>
  <c r="AC762" i="3"/>
  <c r="AD762" i="3" s="1"/>
  <c r="AB763" i="3"/>
  <c r="AD763" i="3" s="1"/>
  <c r="AC763" i="3"/>
  <c r="AB764" i="3"/>
  <c r="AC764" i="3"/>
  <c r="AD764" i="3" s="1"/>
  <c r="AB765" i="3"/>
  <c r="AD765" i="3" s="1"/>
  <c r="AC765" i="3"/>
  <c r="AB766" i="3"/>
  <c r="AC766" i="3"/>
  <c r="AD766" i="3" s="1"/>
  <c r="AB767" i="3"/>
  <c r="AD767" i="3" s="1"/>
  <c r="AC767" i="3"/>
  <c r="AB768" i="3"/>
  <c r="AC768" i="3"/>
  <c r="AD768" i="3" s="1"/>
  <c r="AB769" i="3"/>
  <c r="AD769" i="3" s="1"/>
  <c r="AC769" i="3"/>
  <c r="AB770" i="3"/>
  <c r="AC770" i="3"/>
  <c r="AD770" i="3" s="1"/>
  <c r="AB771" i="3"/>
  <c r="AD771" i="3" s="1"/>
  <c r="AC771" i="3"/>
  <c r="AB772" i="3"/>
  <c r="AC772" i="3"/>
  <c r="AB773" i="3"/>
  <c r="AD773" i="3" s="1"/>
  <c r="AC773" i="3"/>
  <c r="AB774" i="3"/>
  <c r="AC774" i="3"/>
  <c r="AD774" i="3" s="1"/>
  <c r="AB775" i="3"/>
  <c r="AD775" i="3" s="1"/>
  <c r="AC775" i="3"/>
  <c r="AB776" i="3"/>
  <c r="AC776" i="3"/>
  <c r="AD776" i="3" s="1"/>
  <c r="AB777" i="3"/>
  <c r="AD777" i="3" s="1"/>
  <c r="AC777" i="3"/>
  <c r="AB778" i="3"/>
  <c r="AC778" i="3"/>
  <c r="AD778" i="3" s="1"/>
  <c r="AB779" i="3"/>
  <c r="AD779" i="3" s="1"/>
  <c r="AC779" i="3"/>
  <c r="AB780" i="3"/>
  <c r="AC780" i="3"/>
  <c r="AD780" i="3" s="1"/>
  <c r="AB781" i="3"/>
  <c r="AD781" i="3" s="1"/>
  <c r="AC781" i="3"/>
  <c r="AB782" i="3"/>
  <c r="AC782" i="3"/>
  <c r="AB783" i="3"/>
  <c r="AD783" i="3" s="1"/>
  <c r="AC783" i="3"/>
  <c r="AB784" i="3"/>
  <c r="AC784" i="3"/>
  <c r="AD784" i="3" s="1"/>
  <c r="AB785" i="3"/>
  <c r="AD785" i="3" s="1"/>
  <c r="AC785" i="3"/>
  <c r="AB786" i="3"/>
  <c r="AC786" i="3"/>
  <c r="AB787" i="3"/>
  <c r="AD787" i="3" s="1"/>
  <c r="AC787" i="3"/>
  <c r="AB788" i="3"/>
  <c r="AC788" i="3"/>
  <c r="AD788" i="3" s="1"/>
  <c r="AB789" i="3"/>
  <c r="AD789" i="3" s="1"/>
  <c r="AC789" i="3"/>
  <c r="AB790" i="3"/>
  <c r="AC790" i="3"/>
  <c r="AD790" i="3" s="1"/>
  <c r="AB791" i="3"/>
  <c r="AD791" i="3" s="1"/>
  <c r="AC791" i="3"/>
  <c r="AB792" i="3"/>
  <c r="AC792" i="3"/>
  <c r="AB793" i="3"/>
  <c r="AD793" i="3" s="1"/>
  <c r="AC793" i="3"/>
  <c r="AB794" i="3"/>
  <c r="AC794" i="3"/>
  <c r="AD794" i="3" s="1"/>
  <c r="AB795" i="3"/>
  <c r="AD795" i="3" s="1"/>
  <c r="AC795" i="3"/>
  <c r="AB796" i="3"/>
  <c r="AC796" i="3"/>
  <c r="AD796" i="3" s="1"/>
  <c r="AB797" i="3"/>
  <c r="AD797" i="3" s="1"/>
  <c r="AC797" i="3"/>
  <c r="AB798" i="3"/>
  <c r="AC798" i="3"/>
  <c r="AD798" i="3" s="1"/>
  <c r="AB799" i="3"/>
  <c r="AD799" i="3" s="1"/>
  <c r="AC799" i="3"/>
  <c r="AB800" i="3"/>
  <c r="AC800" i="3"/>
  <c r="AB801" i="3"/>
  <c r="AD801" i="3" s="1"/>
  <c r="AC801" i="3"/>
  <c r="AB802" i="3"/>
  <c r="AC802" i="3"/>
  <c r="AD802" i="3" s="1"/>
  <c r="AB803" i="3"/>
  <c r="AD803" i="3" s="1"/>
  <c r="AC803" i="3"/>
  <c r="AB804" i="3"/>
  <c r="AC804" i="3"/>
  <c r="AD804" i="3" s="1"/>
  <c r="AB805" i="3"/>
  <c r="AD805" i="3" s="1"/>
  <c r="AC805" i="3"/>
  <c r="AB806" i="3"/>
  <c r="AC806" i="3"/>
  <c r="AD806" i="3" s="1"/>
  <c r="AB807" i="3"/>
  <c r="AD807" i="3" s="1"/>
  <c r="AC807" i="3"/>
  <c r="AB808" i="3"/>
  <c r="AC808" i="3"/>
  <c r="AB809" i="3"/>
  <c r="AD809" i="3" s="1"/>
  <c r="AC809" i="3"/>
  <c r="AB810" i="3"/>
  <c r="AC810" i="3"/>
  <c r="AD810" i="3" s="1"/>
  <c r="AB811" i="3"/>
  <c r="AD811" i="3" s="1"/>
  <c r="AC811" i="3"/>
  <c r="AB812" i="3"/>
  <c r="AC812" i="3"/>
  <c r="AD812" i="3" s="1"/>
  <c r="AB813" i="3"/>
  <c r="AD813" i="3" s="1"/>
  <c r="AC813" i="3"/>
  <c r="AB814" i="3"/>
  <c r="AC814" i="3"/>
  <c r="AD814" i="3" s="1"/>
  <c r="AB815" i="3"/>
  <c r="AD815" i="3" s="1"/>
  <c r="AC815" i="3"/>
  <c r="AB816" i="3"/>
  <c r="AC816" i="3"/>
  <c r="AB817" i="3"/>
  <c r="AD817" i="3" s="1"/>
  <c r="AC817" i="3"/>
  <c r="AB818" i="3"/>
  <c r="AC818" i="3"/>
  <c r="AD818" i="3" s="1"/>
  <c r="AB819" i="3"/>
  <c r="AD819" i="3" s="1"/>
  <c r="AC819" i="3"/>
  <c r="AB820" i="3"/>
  <c r="AC820" i="3"/>
  <c r="AD820" i="3" s="1"/>
  <c r="AB821" i="3"/>
  <c r="AD821" i="3" s="1"/>
  <c r="AC821" i="3"/>
  <c r="AB822" i="3"/>
  <c r="AC822" i="3"/>
  <c r="AD822" i="3" s="1"/>
  <c r="AB823" i="3"/>
  <c r="AD823" i="3" s="1"/>
  <c r="AC823" i="3"/>
  <c r="AB824" i="3"/>
  <c r="AC824" i="3"/>
  <c r="AB825" i="3"/>
  <c r="AD825" i="3" s="1"/>
  <c r="AC825" i="3"/>
  <c r="AB826" i="3"/>
  <c r="AC826" i="3"/>
  <c r="AD826" i="3" s="1"/>
  <c r="AB827" i="3"/>
  <c r="AD827" i="3" s="1"/>
  <c r="AC827" i="3"/>
  <c r="AB828" i="3"/>
  <c r="AC828" i="3"/>
  <c r="AD828" i="3" s="1"/>
  <c r="AB829" i="3"/>
  <c r="AD829" i="3" s="1"/>
  <c r="AC829" i="3"/>
  <c r="AB830" i="3"/>
  <c r="AC830" i="3"/>
  <c r="AD830" i="3" s="1"/>
  <c r="AB831" i="3"/>
  <c r="AD831" i="3" s="1"/>
  <c r="AC831" i="3"/>
  <c r="AB832" i="3"/>
  <c r="AC832" i="3"/>
  <c r="AB833" i="3"/>
  <c r="AD833" i="3" s="1"/>
  <c r="AC833" i="3"/>
  <c r="AB834" i="3"/>
  <c r="AC834" i="3"/>
  <c r="AD834" i="3" s="1"/>
  <c r="AB835" i="3"/>
  <c r="AD835" i="3" s="1"/>
  <c r="AC835" i="3"/>
  <c r="AB836" i="3"/>
  <c r="AC836" i="3"/>
  <c r="AD836" i="3" s="1"/>
  <c r="AB837" i="3"/>
  <c r="AD837" i="3" s="1"/>
  <c r="AC837" i="3"/>
  <c r="AB838" i="3"/>
  <c r="AC838" i="3"/>
  <c r="AD838" i="3" s="1"/>
  <c r="AB839" i="3"/>
  <c r="AD839" i="3" s="1"/>
  <c r="AC839" i="3"/>
  <c r="AB840" i="3"/>
  <c r="AC840" i="3"/>
  <c r="AB841" i="3"/>
  <c r="AD841" i="3" s="1"/>
  <c r="AC841" i="3"/>
  <c r="AB842" i="3"/>
  <c r="AC842" i="3"/>
  <c r="AD842" i="3" s="1"/>
  <c r="AB843" i="3"/>
  <c r="AD843" i="3" s="1"/>
  <c r="AC843" i="3"/>
  <c r="AB844" i="3"/>
  <c r="AC844" i="3"/>
  <c r="AD844" i="3" s="1"/>
  <c r="AB845" i="3"/>
  <c r="AD845" i="3" s="1"/>
  <c r="AC845" i="3"/>
  <c r="AB846" i="3"/>
  <c r="AC846" i="3"/>
  <c r="AD846" i="3" s="1"/>
  <c r="AB847" i="3"/>
  <c r="AD847" i="3" s="1"/>
  <c r="AC847" i="3"/>
  <c r="AB848" i="3"/>
  <c r="AC848" i="3"/>
  <c r="AB849" i="3"/>
  <c r="AD849" i="3" s="1"/>
  <c r="AC849" i="3"/>
  <c r="AB850" i="3"/>
  <c r="AC850" i="3"/>
  <c r="AD850" i="3" s="1"/>
  <c r="AB851" i="3"/>
  <c r="AD851" i="3" s="1"/>
  <c r="AC851" i="3"/>
  <c r="AB852" i="3"/>
  <c r="AC852" i="3"/>
  <c r="AD852" i="3" s="1"/>
  <c r="AB853" i="3"/>
  <c r="AD853" i="3" s="1"/>
  <c r="AC853" i="3"/>
  <c r="AB854" i="3"/>
  <c r="AC854" i="3"/>
  <c r="AD854" i="3" s="1"/>
  <c r="AB855" i="3"/>
  <c r="AD855" i="3" s="1"/>
  <c r="AC855" i="3"/>
  <c r="AB856" i="3"/>
  <c r="AC856" i="3"/>
  <c r="AB857" i="3"/>
  <c r="AD857" i="3" s="1"/>
  <c r="AC857" i="3"/>
  <c r="AB858" i="3"/>
  <c r="AC858" i="3"/>
  <c r="AD858" i="3" s="1"/>
  <c r="AB859" i="3"/>
  <c r="AD859" i="3" s="1"/>
  <c r="AC859" i="3"/>
  <c r="AB860" i="3"/>
  <c r="AC860" i="3"/>
  <c r="AD860" i="3" s="1"/>
  <c r="AB861" i="3"/>
  <c r="AD861" i="3" s="1"/>
  <c r="AC861" i="3"/>
  <c r="AB862" i="3"/>
  <c r="AC862" i="3"/>
  <c r="AD862" i="3" s="1"/>
  <c r="AB863" i="3"/>
  <c r="AD863" i="3" s="1"/>
  <c r="AC863" i="3"/>
  <c r="AB864" i="3"/>
  <c r="AC864" i="3"/>
  <c r="AB865" i="3"/>
  <c r="AD865" i="3" s="1"/>
  <c r="AC865" i="3"/>
  <c r="AB866" i="3"/>
  <c r="AC866" i="3"/>
  <c r="AD866" i="3" s="1"/>
  <c r="H866" i="3" s="1"/>
  <c r="AB867" i="3"/>
  <c r="AD867" i="3" s="1"/>
  <c r="AC867" i="3"/>
  <c r="AB868" i="3"/>
  <c r="AC868" i="3"/>
  <c r="AD868" i="3" s="1"/>
  <c r="AB869" i="3"/>
  <c r="AD869" i="3" s="1"/>
  <c r="AC869" i="3"/>
  <c r="AB870" i="3"/>
  <c r="AC870" i="3"/>
  <c r="AD870" i="3" s="1"/>
  <c r="AB871" i="3"/>
  <c r="AD871" i="3" s="1"/>
  <c r="AC871" i="3"/>
  <c r="AB872" i="3"/>
  <c r="AC872" i="3"/>
  <c r="AB873" i="3"/>
  <c r="AD873" i="3" s="1"/>
  <c r="AC873" i="3"/>
  <c r="AB874" i="3"/>
  <c r="AC874" i="3"/>
  <c r="AD874" i="3" s="1"/>
  <c r="AB875" i="3"/>
  <c r="AD875" i="3" s="1"/>
  <c r="AC875" i="3"/>
  <c r="AB876" i="3"/>
  <c r="AC876" i="3"/>
  <c r="AD876" i="3" s="1"/>
  <c r="AB877" i="3"/>
  <c r="AD877" i="3" s="1"/>
  <c r="AC877" i="3"/>
  <c r="AB878" i="3"/>
  <c r="AC878" i="3"/>
  <c r="AD878" i="3" s="1"/>
  <c r="AB879" i="3"/>
  <c r="AD879" i="3" s="1"/>
  <c r="AC879" i="3"/>
  <c r="AB880" i="3"/>
  <c r="AC880" i="3"/>
  <c r="AB881" i="3"/>
  <c r="AD881" i="3" s="1"/>
  <c r="AC881" i="3"/>
  <c r="AB882" i="3"/>
  <c r="AC882" i="3"/>
  <c r="AD882" i="3" s="1"/>
  <c r="AB883" i="3"/>
  <c r="AD883" i="3" s="1"/>
  <c r="AC883" i="3"/>
  <c r="AB884" i="3"/>
  <c r="AC884" i="3"/>
  <c r="AD884" i="3" s="1"/>
  <c r="AB885" i="3"/>
  <c r="AD885" i="3" s="1"/>
  <c r="AC885" i="3"/>
  <c r="AB886" i="3"/>
  <c r="AC886" i="3"/>
  <c r="AD886" i="3" s="1"/>
  <c r="AB887" i="3"/>
  <c r="AD887" i="3" s="1"/>
  <c r="AC887" i="3"/>
  <c r="AB888" i="3"/>
  <c r="AC888" i="3"/>
  <c r="AB889" i="3"/>
  <c r="AD889" i="3" s="1"/>
  <c r="AC889" i="3"/>
  <c r="AB890" i="3"/>
  <c r="AC890" i="3"/>
  <c r="AD890" i="3" s="1"/>
  <c r="AB891" i="3"/>
  <c r="AD891" i="3" s="1"/>
  <c r="AC891" i="3"/>
  <c r="AB892" i="3"/>
  <c r="AC892" i="3"/>
  <c r="AD892" i="3" s="1"/>
  <c r="AB893" i="3"/>
  <c r="AD893" i="3" s="1"/>
  <c r="AC893" i="3"/>
  <c r="AB894" i="3"/>
  <c r="AC894" i="3"/>
  <c r="AD894" i="3" s="1"/>
  <c r="AB895" i="3"/>
  <c r="AD895" i="3" s="1"/>
  <c r="AC895" i="3"/>
  <c r="AB896" i="3"/>
  <c r="AC896" i="3"/>
  <c r="AB897" i="3"/>
  <c r="AD897" i="3" s="1"/>
  <c r="AC897" i="3"/>
  <c r="AB898" i="3"/>
  <c r="AC898" i="3"/>
  <c r="AD898" i="3" s="1"/>
  <c r="AB899" i="3"/>
  <c r="AD899" i="3" s="1"/>
  <c r="AC899" i="3"/>
  <c r="AB900" i="3"/>
  <c r="AC900" i="3"/>
  <c r="AD900" i="3" s="1"/>
  <c r="AB901" i="3"/>
  <c r="AD901" i="3" s="1"/>
  <c r="AC901" i="3"/>
  <c r="AB902" i="3"/>
  <c r="AC902" i="3"/>
  <c r="AD902" i="3" s="1"/>
  <c r="AB903" i="3"/>
  <c r="AD903" i="3" s="1"/>
  <c r="AC903" i="3"/>
  <c r="AB904" i="3"/>
  <c r="AC904" i="3"/>
  <c r="AD904" i="3" s="1"/>
  <c r="AB905" i="3"/>
  <c r="AD905" i="3" s="1"/>
  <c r="AC905" i="3"/>
  <c r="AB906" i="3"/>
  <c r="AC906" i="3"/>
  <c r="AB907" i="3"/>
  <c r="AD907" i="3" s="1"/>
  <c r="AC907" i="3"/>
  <c r="AB908" i="3"/>
  <c r="AC908" i="3"/>
  <c r="AD908" i="3" s="1"/>
  <c r="AB909" i="3"/>
  <c r="AD909" i="3" s="1"/>
  <c r="AC909" i="3"/>
  <c r="AB910" i="3"/>
  <c r="AC910" i="3"/>
  <c r="AD910" i="3" s="1"/>
  <c r="AB911" i="3"/>
  <c r="AD911" i="3" s="1"/>
  <c r="AC911" i="3"/>
  <c r="AB912" i="3"/>
  <c r="AC912" i="3"/>
  <c r="AB913" i="3"/>
  <c r="AD913" i="3" s="1"/>
  <c r="AC913" i="3"/>
  <c r="AB914" i="3"/>
  <c r="AC914" i="3"/>
  <c r="AD914" i="3" s="1"/>
  <c r="AB915" i="3"/>
  <c r="AD915" i="3" s="1"/>
  <c r="AC915" i="3"/>
  <c r="AB916" i="3"/>
  <c r="AC916" i="3"/>
  <c r="AD916" i="3" s="1"/>
  <c r="I916" i="3" s="1"/>
  <c r="AB917" i="3"/>
  <c r="AD917" i="3" s="1"/>
  <c r="AC917" i="3"/>
  <c r="AB918" i="3"/>
  <c r="AC918" i="3"/>
  <c r="AD918" i="3" s="1"/>
  <c r="AB919" i="3"/>
  <c r="AD919" i="3" s="1"/>
  <c r="AC919" i="3"/>
  <c r="AB920" i="3"/>
  <c r="AC920" i="3"/>
  <c r="AD920" i="3" s="1"/>
  <c r="AB921" i="3"/>
  <c r="AD921" i="3" s="1"/>
  <c r="AC921" i="3"/>
  <c r="AB922" i="3"/>
  <c r="AC922" i="3"/>
  <c r="AB923" i="3"/>
  <c r="AD923" i="3" s="1"/>
  <c r="AC923" i="3"/>
  <c r="AB924" i="3"/>
  <c r="AC924" i="3"/>
  <c r="AD924" i="3" s="1"/>
  <c r="AB925" i="3"/>
  <c r="AD925" i="3" s="1"/>
  <c r="AC925" i="3"/>
  <c r="AB926" i="3"/>
  <c r="AC926" i="3"/>
  <c r="AD926" i="3" s="1"/>
  <c r="AB927" i="3"/>
  <c r="AD927" i="3" s="1"/>
  <c r="AC927" i="3"/>
  <c r="AB928" i="3"/>
  <c r="AC928" i="3"/>
  <c r="AB929" i="3"/>
  <c r="AD929" i="3" s="1"/>
  <c r="AC929" i="3"/>
  <c r="AB930" i="3"/>
  <c r="AC930" i="3"/>
  <c r="AD930" i="3" s="1"/>
  <c r="AB931" i="3"/>
  <c r="AD931" i="3" s="1"/>
  <c r="AC931" i="3"/>
  <c r="AB932" i="3"/>
  <c r="AC932" i="3"/>
  <c r="AD932" i="3" s="1"/>
  <c r="AB933" i="3"/>
  <c r="AD933" i="3" s="1"/>
  <c r="AC933" i="3"/>
  <c r="AB934" i="3"/>
  <c r="AC934" i="3"/>
  <c r="AD934" i="3" s="1"/>
  <c r="AB935" i="3"/>
  <c r="AD935" i="3" s="1"/>
  <c r="AC935" i="3"/>
  <c r="AB936" i="3"/>
  <c r="AC936" i="3"/>
  <c r="AD936" i="3" s="1"/>
  <c r="AB937" i="3"/>
  <c r="AD937" i="3" s="1"/>
  <c r="AC937" i="3"/>
  <c r="AB938" i="3"/>
  <c r="AC938" i="3"/>
  <c r="AB939" i="3"/>
  <c r="AD939" i="3" s="1"/>
  <c r="AC939" i="3"/>
  <c r="AB940" i="3"/>
  <c r="AC940" i="3"/>
  <c r="AD940" i="3" s="1"/>
  <c r="AB941" i="3"/>
  <c r="AD941" i="3" s="1"/>
  <c r="AC941" i="3"/>
  <c r="AB942" i="3"/>
  <c r="AC942" i="3"/>
  <c r="AD942" i="3" s="1"/>
  <c r="AB943" i="3"/>
  <c r="AD943" i="3" s="1"/>
  <c r="AC943" i="3"/>
  <c r="AB944" i="3"/>
  <c r="AC944" i="3"/>
  <c r="AB945" i="3"/>
  <c r="AD945" i="3" s="1"/>
  <c r="AC945" i="3"/>
  <c r="AB946" i="3"/>
  <c r="AC946" i="3"/>
  <c r="AD946" i="3" s="1"/>
  <c r="AB947" i="3"/>
  <c r="AD947" i="3" s="1"/>
  <c r="AC947" i="3"/>
  <c r="AB948" i="3"/>
  <c r="AC948" i="3"/>
  <c r="AD948" i="3" s="1"/>
  <c r="AB949" i="3"/>
  <c r="AD949" i="3" s="1"/>
  <c r="AC949" i="3"/>
  <c r="AB950" i="3"/>
  <c r="AC950" i="3"/>
  <c r="AD950" i="3" s="1"/>
  <c r="AB951" i="3"/>
  <c r="AD951" i="3" s="1"/>
  <c r="AC951" i="3"/>
  <c r="AB952" i="3"/>
  <c r="AC952" i="3"/>
  <c r="AD952" i="3" s="1"/>
  <c r="AB953" i="3"/>
  <c r="AD953" i="3" s="1"/>
  <c r="AC953" i="3"/>
  <c r="AB954" i="3"/>
  <c r="AC954" i="3"/>
  <c r="AB955" i="3"/>
  <c r="AD955" i="3" s="1"/>
  <c r="AC955" i="3"/>
  <c r="AB956" i="3"/>
  <c r="AC956" i="3"/>
  <c r="AD956" i="3" s="1"/>
  <c r="AB957" i="3"/>
  <c r="AD957" i="3" s="1"/>
  <c r="AC957" i="3"/>
  <c r="AB958" i="3"/>
  <c r="AC958" i="3"/>
  <c r="AD958" i="3" s="1"/>
  <c r="AB959" i="3"/>
  <c r="AD959" i="3" s="1"/>
  <c r="AC959" i="3"/>
  <c r="AB960" i="3"/>
  <c r="AC960" i="3"/>
  <c r="AB961" i="3"/>
  <c r="AD961" i="3" s="1"/>
  <c r="AC961" i="3"/>
  <c r="AB962" i="3"/>
  <c r="AC962" i="3"/>
  <c r="AD962" i="3" s="1"/>
  <c r="AB963" i="3"/>
  <c r="AD963" i="3" s="1"/>
  <c r="AC963" i="3"/>
  <c r="AB964" i="3"/>
  <c r="AC964" i="3"/>
  <c r="AD964" i="3" s="1"/>
  <c r="AB965" i="3"/>
  <c r="AD965" i="3" s="1"/>
  <c r="AC965" i="3"/>
  <c r="AB966" i="3"/>
  <c r="AC966" i="3"/>
  <c r="AD966" i="3" s="1"/>
  <c r="AB967" i="3"/>
  <c r="AD967" i="3" s="1"/>
  <c r="AC967" i="3"/>
  <c r="AB968" i="3"/>
  <c r="AC968" i="3"/>
  <c r="AD968" i="3" s="1"/>
  <c r="AB969" i="3"/>
  <c r="AD969" i="3" s="1"/>
  <c r="AC969" i="3"/>
  <c r="AB970" i="3"/>
  <c r="AC970" i="3"/>
  <c r="AB971" i="3"/>
  <c r="AD971" i="3" s="1"/>
  <c r="AC971" i="3"/>
  <c r="AB972" i="3"/>
  <c r="AC972" i="3"/>
  <c r="AD972" i="3" s="1"/>
  <c r="AB973" i="3"/>
  <c r="AD973" i="3" s="1"/>
  <c r="AC973" i="3"/>
  <c r="AB974" i="3"/>
  <c r="AC974" i="3"/>
  <c r="AD974" i="3" s="1"/>
  <c r="AB975" i="3"/>
  <c r="AD975" i="3" s="1"/>
  <c r="AC975" i="3"/>
  <c r="AB976" i="3"/>
  <c r="AC976" i="3"/>
  <c r="AB977" i="3"/>
  <c r="AD977" i="3" s="1"/>
  <c r="AC977" i="3"/>
  <c r="AB978" i="3"/>
  <c r="AC978" i="3"/>
  <c r="AD978" i="3" s="1"/>
  <c r="AB979" i="3"/>
  <c r="AD979" i="3" s="1"/>
  <c r="AC979" i="3"/>
  <c r="AB980" i="3"/>
  <c r="AC980" i="3"/>
  <c r="AD980" i="3" s="1"/>
  <c r="AB981" i="3"/>
  <c r="AD981" i="3" s="1"/>
  <c r="AC981" i="3"/>
  <c r="AB982" i="3"/>
  <c r="AC982" i="3"/>
  <c r="AD982" i="3" s="1"/>
  <c r="AB983" i="3"/>
  <c r="AD983" i="3" s="1"/>
  <c r="AC983" i="3"/>
  <c r="AB984" i="3"/>
  <c r="AC984" i="3"/>
  <c r="AD984" i="3" s="1"/>
  <c r="AB985" i="3"/>
  <c r="AD985" i="3" s="1"/>
  <c r="AC985" i="3"/>
  <c r="AB986" i="3"/>
  <c r="AC986" i="3"/>
  <c r="AB987" i="3"/>
  <c r="AD987" i="3" s="1"/>
  <c r="AC987" i="3"/>
  <c r="AB988" i="3"/>
  <c r="AC988" i="3"/>
  <c r="AD988" i="3" s="1"/>
  <c r="AB989" i="3"/>
  <c r="AD989" i="3" s="1"/>
  <c r="AC989" i="3"/>
  <c r="AB990" i="3"/>
  <c r="AC990" i="3"/>
  <c r="AD990" i="3" s="1"/>
  <c r="AB991" i="3"/>
  <c r="AD991" i="3" s="1"/>
  <c r="AC991" i="3"/>
  <c r="AB992" i="3"/>
  <c r="AC992" i="3"/>
  <c r="AB993" i="3"/>
  <c r="AD993" i="3" s="1"/>
  <c r="AC993" i="3"/>
  <c r="AB994" i="3"/>
  <c r="AC994" i="3"/>
  <c r="AD994" i="3" s="1"/>
  <c r="AB995" i="3"/>
  <c r="AD995" i="3" s="1"/>
  <c r="AC995" i="3"/>
  <c r="AB996" i="3"/>
  <c r="AC996" i="3"/>
  <c r="AD996" i="3" s="1"/>
  <c r="AB997" i="3"/>
  <c r="AD997" i="3" s="1"/>
  <c r="AC997" i="3"/>
  <c r="AB998" i="3"/>
  <c r="AC998" i="3"/>
  <c r="AD998" i="3" s="1"/>
  <c r="AB999" i="3"/>
  <c r="AD999" i="3" s="1"/>
  <c r="AC999" i="3"/>
  <c r="AB1000" i="3"/>
  <c r="AC1000" i="3"/>
  <c r="AD1000" i="3" s="1"/>
  <c r="AB1001" i="3"/>
  <c r="AD1001" i="3" s="1"/>
  <c r="AC1001" i="3"/>
  <c r="AB1002" i="3"/>
  <c r="AC1002" i="3"/>
  <c r="AB1003" i="3"/>
  <c r="AD1003" i="3" s="1"/>
  <c r="AC1003" i="3"/>
  <c r="AB1004" i="3"/>
  <c r="AC1004" i="3"/>
  <c r="AD1004" i="3" s="1"/>
  <c r="AB1005" i="3"/>
  <c r="AD1005" i="3" s="1"/>
  <c r="AC1005" i="3"/>
  <c r="AB1006" i="3"/>
  <c r="AC1006" i="3"/>
  <c r="AD1006" i="3" s="1"/>
  <c r="AB1007" i="3"/>
  <c r="AD1007" i="3" s="1"/>
  <c r="AC1007" i="3"/>
  <c r="AB1008" i="3"/>
  <c r="AC1008" i="3"/>
  <c r="AB1009" i="3"/>
  <c r="AD1009" i="3" s="1"/>
  <c r="AC1009" i="3"/>
  <c r="AB1010" i="3"/>
  <c r="AC1010" i="3"/>
  <c r="AD1010" i="3" s="1"/>
  <c r="AB1011" i="3"/>
  <c r="AC1011" i="3"/>
  <c r="AB1012" i="3"/>
  <c r="AC1012" i="3"/>
  <c r="AD1012" i="3" s="1"/>
  <c r="AB1013" i="3"/>
  <c r="AD1013" i="3" s="1"/>
  <c r="AC1013" i="3"/>
  <c r="AB1014" i="3"/>
  <c r="AC1014" i="3"/>
  <c r="AD1014" i="3" s="1"/>
  <c r="AB1015" i="3"/>
  <c r="AD1015" i="3" s="1"/>
  <c r="AC1015" i="3"/>
  <c r="AB1016" i="3"/>
  <c r="AC1016" i="3"/>
  <c r="AD1016" i="3" s="1"/>
  <c r="AB1017" i="3"/>
  <c r="AD1017" i="3" s="1"/>
  <c r="AC1017" i="3"/>
  <c r="AB1018" i="3"/>
  <c r="AC1018" i="3"/>
  <c r="AB1019" i="3"/>
  <c r="AD1019" i="3" s="1"/>
  <c r="AC1019" i="3"/>
  <c r="AB1020" i="3"/>
  <c r="AC1020" i="3"/>
  <c r="AD1020" i="3" s="1"/>
  <c r="AB1021" i="3"/>
  <c r="AD1021" i="3" s="1"/>
  <c r="AC1021" i="3"/>
  <c r="AB1022" i="3"/>
  <c r="AC1022" i="3"/>
  <c r="AD1022" i="3" s="1"/>
  <c r="I1022" i="3" s="1"/>
  <c r="AB1023" i="3"/>
  <c r="AD1023" i="3" s="1"/>
  <c r="AC1023" i="3"/>
  <c r="AB1024" i="3"/>
  <c r="AC1024" i="3"/>
  <c r="AB1025" i="3"/>
  <c r="AD1025" i="3" s="1"/>
  <c r="AC1025" i="3"/>
  <c r="AB1026" i="3"/>
  <c r="AC1026" i="3"/>
  <c r="AD1026" i="3" s="1"/>
  <c r="AB1027" i="3"/>
  <c r="AD1027" i="3" s="1"/>
  <c r="AC1027" i="3"/>
  <c r="AB1028" i="3"/>
  <c r="AC1028" i="3"/>
  <c r="AD1028" i="3" s="1"/>
  <c r="AB1029" i="3"/>
  <c r="AD1029" i="3" s="1"/>
  <c r="AC1029" i="3"/>
  <c r="AB1030" i="3"/>
  <c r="AC1030" i="3"/>
  <c r="AD1030" i="3" s="1"/>
  <c r="AB1031" i="3"/>
  <c r="AD1031" i="3" s="1"/>
  <c r="AC1031" i="3"/>
  <c r="AB1032" i="3"/>
  <c r="AC1032" i="3"/>
  <c r="AD1032" i="3" s="1"/>
  <c r="AB1033" i="3"/>
  <c r="AD1033" i="3" s="1"/>
  <c r="AC1033" i="3"/>
  <c r="AB1034" i="3"/>
  <c r="AC1034" i="3"/>
  <c r="AB1035" i="3"/>
  <c r="AD1035" i="3" s="1"/>
  <c r="AC1035" i="3"/>
  <c r="AB1036" i="3"/>
  <c r="AC1036" i="3"/>
  <c r="AD1036" i="3" s="1"/>
  <c r="AB1037" i="3"/>
  <c r="AD1037" i="3" s="1"/>
  <c r="AC1037" i="3"/>
  <c r="AB1038" i="3"/>
  <c r="AC1038" i="3"/>
  <c r="AD1038" i="3" s="1"/>
  <c r="AB1039" i="3"/>
  <c r="AD1039" i="3" s="1"/>
  <c r="AC1039" i="3"/>
  <c r="AB1040" i="3"/>
  <c r="AC1040" i="3"/>
  <c r="AB1041" i="3"/>
  <c r="AD1041" i="3" s="1"/>
  <c r="AC1041" i="3"/>
  <c r="AB1042" i="3"/>
  <c r="AC1042" i="3"/>
  <c r="AD1042" i="3" s="1"/>
  <c r="AB1043" i="3"/>
  <c r="AD1043" i="3" s="1"/>
  <c r="AC1043" i="3"/>
  <c r="AB1044" i="3"/>
  <c r="AC1044" i="3"/>
  <c r="AD1044" i="3" s="1"/>
  <c r="AB1045" i="3"/>
  <c r="AD1045" i="3" s="1"/>
  <c r="AC1045" i="3"/>
  <c r="AB1046" i="3"/>
  <c r="AC1046" i="3"/>
  <c r="AD1046" i="3" s="1"/>
  <c r="AB1047" i="3"/>
  <c r="AD1047" i="3" s="1"/>
  <c r="AC1047" i="3"/>
  <c r="AB1048" i="3"/>
  <c r="AC1048" i="3"/>
  <c r="AD1048" i="3" s="1"/>
  <c r="AB1049" i="3"/>
  <c r="AD1049" i="3" s="1"/>
  <c r="AC1049" i="3"/>
  <c r="AB1050" i="3"/>
  <c r="AC1050" i="3"/>
  <c r="AB1051" i="3"/>
  <c r="AD1051" i="3" s="1"/>
  <c r="AC1051" i="3"/>
  <c r="AB1052" i="3"/>
  <c r="AC1052" i="3"/>
  <c r="AD1052" i="3" s="1"/>
  <c r="AB1053" i="3"/>
  <c r="AD1053" i="3" s="1"/>
  <c r="AC1053" i="3"/>
  <c r="AB1054" i="3"/>
  <c r="AC1054" i="3"/>
  <c r="AD1054" i="3" s="1"/>
  <c r="AB1055" i="3"/>
  <c r="AD1055" i="3" s="1"/>
  <c r="AC1055" i="3"/>
  <c r="AB1056" i="3"/>
  <c r="AC1056" i="3"/>
  <c r="AB1057" i="3"/>
  <c r="AD1057" i="3" s="1"/>
  <c r="AC1057" i="3"/>
  <c r="AB1058" i="3"/>
  <c r="AC1058" i="3"/>
  <c r="AD1058" i="3" s="1"/>
  <c r="AB1059" i="3"/>
  <c r="AD1059" i="3" s="1"/>
  <c r="AC1059" i="3"/>
  <c r="AB1060" i="3"/>
  <c r="AC1060" i="3"/>
  <c r="AD1060" i="3" s="1"/>
  <c r="AB1061" i="3"/>
  <c r="AD1061" i="3" s="1"/>
  <c r="AC1061" i="3"/>
  <c r="AB1062" i="3"/>
  <c r="AC1062" i="3"/>
  <c r="AD1062" i="3" s="1"/>
  <c r="AB1063" i="3"/>
  <c r="AD1063" i="3" s="1"/>
  <c r="AC1063" i="3"/>
  <c r="AB1064" i="3"/>
  <c r="AC1064" i="3"/>
  <c r="AD1064" i="3" s="1"/>
  <c r="AB1065" i="3"/>
  <c r="AD1065" i="3" s="1"/>
  <c r="AC1065" i="3"/>
  <c r="AB1066" i="3"/>
  <c r="AC1066" i="3"/>
  <c r="AB1067" i="3"/>
  <c r="AD1067" i="3" s="1"/>
  <c r="AC1067" i="3"/>
  <c r="AB1068" i="3"/>
  <c r="AC1068" i="3"/>
  <c r="AD1068" i="3" s="1"/>
  <c r="AB1069" i="3"/>
  <c r="AD1069" i="3" s="1"/>
  <c r="AC1069" i="3"/>
  <c r="AB1070" i="3"/>
  <c r="AC1070" i="3"/>
  <c r="AD1070" i="3" s="1"/>
  <c r="AB1071" i="3"/>
  <c r="AD1071" i="3" s="1"/>
  <c r="AC1071" i="3"/>
  <c r="AB1072" i="3"/>
  <c r="AC1072" i="3"/>
  <c r="AB1073" i="3"/>
  <c r="AD1073" i="3" s="1"/>
  <c r="AC1073" i="3"/>
  <c r="AB1074" i="3"/>
  <c r="AC1074" i="3"/>
  <c r="AD1074" i="3" s="1"/>
  <c r="AB1075" i="3"/>
  <c r="AD1075" i="3" s="1"/>
  <c r="AC1075" i="3"/>
  <c r="AB1076" i="3"/>
  <c r="AC1076" i="3"/>
  <c r="AD1076" i="3" s="1"/>
  <c r="AB1077" i="3"/>
  <c r="AD1077" i="3" s="1"/>
  <c r="AC1077" i="3"/>
  <c r="AB1078" i="3"/>
  <c r="AC1078" i="3"/>
  <c r="AD1078" i="3" s="1"/>
  <c r="AB1079" i="3"/>
  <c r="AD1079" i="3" s="1"/>
  <c r="AC1079" i="3"/>
  <c r="AB1080" i="3"/>
  <c r="AC1080" i="3"/>
  <c r="AD1080" i="3" s="1"/>
  <c r="AB1081" i="3"/>
  <c r="AD1081" i="3" s="1"/>
  <c r="AC1081" i="3"/>
  <c r="AB1082" i="3"/>
  <c r="AC1082" i="3"/>
  <c r="AB1083" i="3"/>
  <c r="AD1083" i="3" s="1"/>
  <c r="AC1083" i="3"/>
  <c r="AB1084" i="3"/>
  <c r="AC1084" i="3"/>
  <c r="AD1084" i="3" s="1"/>
  <c r="AB1085" i="3"/>
  <c r="AD1085" i="3" s="1"/>
  <c r="AC1085" i="3"/>
  <c r="AB1086" i="3"/>
  <c r="AC1086" i="3"/>
  <c r="AD1086" i="3" s="1"/>
  <c r="AB1087" i="3"/>
  <c r="AD1087" i="3" s="1"/>
  <c r="AC1087" i="3"/>
  <c r="AB1088" i="3"/>
  <c r="AC1088" i="3"/>
  <c r="AB1089" i="3"/>
  <c r="AD1089" i="3" s="1"/>
  <c r="AC1089" i="3"/>
  <c r="AB1090" i="3"/>
  <c r="AC1090" i="3"/>
  <c r="AD1090" i="3" s="1"/>
  <c r="AB1091" i="3"/>
  <c r="AD1091" i="3" s="1"/>
  <c r="AC1091" i="3"/>
  <c r="AB1092" i="3"/>
  <c r="AC1092" i="3"/>
  <c r="AD1092" i="3" s="1"/>
  <c r="AB1093" i="3"/>
  <c r="AD1093" i="3" s="1"/>
  <c r="AC1093" i="3"/>
  <c r="AB1094" i="3"/>
  <c r="AC1094" i="3"/>
  <c r="AD1094" i="3" s="1"/>
  <c r="AB1095" i="3"/>
  <c r="AD1095" i="3" s="1"/>
  <c r="AC1095" i="3"/>
  <c r="AB1096" i="3"/>
  <c r="AC1096" i="3"/>
  <c r="AD1096" i="3" s="1"/>
  <c r="AB1097" i="3"/>
  <c r="AD1097" i="3" s="1"/>
  <c r="AC1097" i="3"/>
  <c r="AB1098" i="3"/>
  <c r="AC1098" i="3"/>
  <c r="AB1099" i="3"/>
  <c r="AD1099" i="3" s="1"/>
  <c r="AC1099" i="3"/>
  <c r="AB1100" i="3"/>
  <c r="AC1100" i="3"/>
  <c r="AD1100" i="3" s="1"/>
  <c r="AB1101" i="3"/>
  <c r="AD1101" i="3" s="1"/>
  <c r="AC1101" i="3"/>
  <c r="AB1102" i="3"/>
  <c r="AC1102" i="3"/>
  <c r="AD1102" i="3" s="1"/>
  <c r="AB1103" i="3"/>
  <c r="AD1103" i="3" s="1"/>
  <c r="AC1103" i="3"/>
  <c r="AB1104" i="3"/>
  <c r="AC1104" i="3"/>
  <c r="AB1105" i="3"/>
  <c r="AD1105" i="3" s="1"/>
  <c r="AC1105" i="3"/>
  <c r="AB1106" i="3"/>
  <c r="AC1106" i="3"/>
  <c r="AD1106" i="3" s="1"/>
  <c r="AB1107" i="3"/>
  <c r="AD1107" i="3" s="1"/>
  <c r="AC1107" i="3"/>
  <c r="AB1108" i="3"/>
  <c r="AC1108" i="3"/>
  <c r="AD1108" i="3" s="1"/>
  <c r="AB1109" i="3"/>
  <c r="AD1109" i="3" s="1"/>
  <c r="AC1109" i="3"/>
  <c r="AB1110" i="3"/>
  <c r="AC1110" i="3"/>
  <c r="AD1110" i="3" s="1"/>
  <c r="AB1111" i="3"/>
  <c r="AD1111" i="3" s="1"/>
  <c r="AC1111" i="3"/>
  <c r="AB1112" i="3"/>
  <c r="AC1112" i="3"/>
  <c r="AD1112" i="3" s="1"/>
  <c r="AB1113" i="3"/>
  <c r="AD1113" i="3" s="1"/>
  <c r="AC1113" i="3"/>
  <c r="AB1114" i="3"/>
  <c r="AC1114" i="3"/>
  <c r="AD1114" i="3" s="1"/>
  <c r="AB1115" i="3"/>
  <c r="AD1115" i="3" s="1"/>
  <c r="AC1115" i="3"/>
  <c r="AB1116" i="3"/>
  <c r="AC1116" i="3"/>
  <c r="AD1116" i="3" s="1"/>
  <c r="AB1117" i="3"/>
  <c r="AD1117" i="3" s="1"/>
  <c r="AC1117" i="3"/>
  <c r="AB1118" i="3"/>
  <c r="AC1118" i="3"/>
  <c r="AD1118" i="3" s="1"/>
  <c r="AB1119" i="3"/>
  <c r="AD1119" i="3" s="1"/>
  <c r="AC1119" i="3"/>
  <c r="AB1120" i="3"/>
  <c r="AC1120" i="3"/>
  <c r="AB1121" i="3"/>
  <c r="AD1121" i="3" s="1"/>
  <c r="AC1121" i="3"/>
  <c r="AB1122" i="3"/>
  <c r="AC1122" i="3"/>
  <c r="AD1122" i="3" s="1"/>
  <c r="AB1123" i="3"/>
  <c r="AD1123" i="3" s="1"/>
  <c r="AC1123" i="3"/>
  <c r="AB1124" i="3"/>
  <c r="AC1124" i="3"/>
  <c r="AB1125" i="3"/>
  <c r="AD1125" i="3" s="1"/>
  <c r="AC1125" i="3"/>
  <c r="AB1126" i="3"/>
  <c r="AC1126" i="3"/>
  <c r="AD1126" i="3" s="1"/>
  <c r="AB1127" i="3"/>
  <c r="AD1127" i="3" s="1"/>
  <c r="AC1127" i="3"/>
  <c r="AB1128" i="3"/>
  <c r="AC1128" i="3"/>
  <c r="AD1128" i="3" s="1"/>
  <c r="AB1129" i="3"/>
  <c r="AD1129" i="3" s="1"/>
  <c r="AC1129" i="3"/>
  <c r="AB1130" i="3"/>
  <c r="AC1130" i="3"/>
  <c r="AD1130" i="3" s="1"/>
  <c r="AB1131" i="3"/>
  <c r="AD1131" i="3" s="1"/>
  <c r="AC1131" i="3"/>
  <c r="AB1132" i="3"/>
  <c r="AC1132" i="3"/>
  <c r="AB1133" i="3"/>
  <c r="AD1133" i="3" s="1"/>
  <c r="AC1133" i="3"/>
  <c r="AB1134" i="3"/>
  <c r="AC1134" i="3"/>
  <c r="AD1134" i="3" s="1"/>
  <c r="AB1135" i="3"/>
  <c r="AD1135" i="3" s="1"/>
  <c r="AC1135" i="3"/>
  <c r="AB1136" i="3"/>
  <c r="AC1136" i="3"/>
  <c r="AD1136" i="3" s="1"/>
  <c r="I1136" i="3" s="1"/>
  <c r="AB1137" i="3"/>
  <c r="AD1137" i="3" s="1"/>
  <c r="AC1137" i="3"/>
  <c r="AB1138" i="3"/>
  <c r="AC1138" i="3"/>
  <c r="AB1139" i="3"/>
  <c r="AD1139" i="3" s="1"/>
  <c r="AC1139" i="3"/>
  <c r="AB1140" i="3"/>
  <c r="AC1140" i="3"/>
  <c r="AD1140" i="3" s="1"/>
  <c r="AB1141" i="3"/>
  <c r="AD1141" i="3" s="1"/>
  <c r="AC1141" i="3"/>
  <c r="AB1142" i="3"/>
  <c r="AC1142" i="3"/>
  <c r="AB1143" i="3"/>
  <c r="AD1143" i="3" s="1"/>
  <c r="AC1143" i="3"/>
  <c r="AB1144" i="3"/>
  <c r="AC1144" i="3"/>
  <c r="AD1144" i="3" s="1"/>
  <c r="AB1145" i="3"/>
  <c r="AD1145" i="3" s="1"/>
  <c r="AC1145" i="3"/>
  <c r="AB1146" i="3"/>
  <c r="AC1146" i="3"/>
  <c r="AB1147" i="3"/>
  <c r="AD1147" i="3" s="1"/>
  <c r="AC1147" i="3"/>
  <c r="AB1148" i="3"/>
  <c r="AC1148" i="3"/>
  <c r="AD1148" i="3" s="1"/>
  <c r="AB1149" i="3"/>
  <c r="AD1149" i="3" s="1"/>
  <c r="AC1149" i="3"/>
  <c r="AB1150" i="3"/>
  <c r="AC1150" i="3"/>
  <c r="AB1151" i="3"/>
  <c r="AD1151" i="3" s="1"/>
  <c r="AC1151" i="3"/>
  <c r="AB1152" i="3"/>
  <c r="AC1152" i="3"/>
  <c r="AD1152" i="3" s="1"/>
  <c r="AB1153" i="3"/>
  <c r="AD1153" i="3" s="1"/>
  <c r="AC1153" i="3"/>
  <c r="AB1154" i="3"/>
  <c r="AC1154" i="3"/>
  <c r="AD1154" i="3" s="1"/>
  <c r="AB1155" i="3"/>
  <c r="AD1155" i="3" s="1"/>
  <c r="AC1155" i="3"/>
  <c r="AB1156" i="3"/>
  <c r="AC1156" i="3"/>
  <c r="AD1156" i="3" s="1"/>
  <c r="AB1157" i="3"/>
  <c r="AD1157" i="3" s="1"/>
  <c r="AC1157" i="3"/>
  <c r="AB1158" i="3"/>
  <c r="AC1158" i="3"/>
  <c r="AD1158" i="3" s="1"/>
  <c r="AB1159" i="3"/>
  <c r="AD1159" i="3" s="1"/>
  <c r="AC1159" i="3"/>
  <c r="AB1160" i="3"/>
  <c r="AC1160" i="3"/>
  <c r="AD1160" i="3" s="1"/>
  <c r="AB1161" i="3"/>
  <c r="AD1161" i="3" s="1"/>
  <c r="AC1161" i="3"/>
  <c r="AB1162" i="3"/>
  <c r="AC1162" i="3"/>
  <c r="AD1162" i="3" s="1"/>
  <c r="AB1163" i="3"/>
  <c r="AD1163" i="3" s="1"/>
  <c r="AC1163" i="3"/>
  <c r="AB1164" i="3"/>
  <c r="AC1164" i="3"/>
  <c r="AD1164" i="3" s="1"/>
  <c r="AB1165" i="3"/>
  <c r="AD1165" i="3" s="1"/>
  <c r="AC1165" i="3"/>
  <c r="AB1166" i="3"/>
  <c r="AC1166" i="3"/>
  <c r="AD1166" i="3" s="1"/>
  <c r="AB1167" i="3"/>
  <c r="AD1167" i="3" s="1"/>
  <c r="AC1167" i="3"/>
  <c r="AB1168" i="3"/>
  <c r="AC1168" i="3"/>
  <c r="AD1168" i="3" s="1"/>
  <c r="AB1169" i="3"/>
  <c r="AD1169" i="3" s="1"/>
  <c r="AC1169" i="3"/>
  <c r="AB1170" i="3"/>
  <c r="AC1170" i="3"/>
  <c r="AD1170" i="3" s="1"/>
  <c r="AB1171" i="3"/>
  <c r="AD1171" i="3" s="1"/>
  <c r="AC1171" i="3"/>
  <c r="AB1172" i="3"/>
  <c r="AC1172" i="3"/>
  <c r="AB1173" i="3"/>
  <c r="AD1173" i="3" s="1"/>
  <c r="AC1173" i="3"/>
  <c r="AB1174" i="3"/>
  <c r="AC1174" i="3"/>
  <c r="AD1174" i="3" s="1"/>
  <c r="AB1175" i="3"/>
  <c r="AD1175" i="3" s="1"/>
  <c r="AC1175" i="3"/>
  <c r="AB1176" i="3"/>
  <c r="AC1176" i="3"/>
  <c r="AB1177" i="3"/>
  <c r="AD1177" i="3" s="1"/>
  <c r="AC1177" i="3"/>
  <c r="AB1178" i="3"/>
  <c r="AC1178" i="3"/>
  <c r="AD1178" i="3" s="1"/>
  <c r="AB1179" i="3"/>
  <c r="AD1179" i="3" s="1"/>
  <c r="AC1179" i="3"/>
  <c r="AB1180" i="3"/>
  <c r="AC1180" i="3"/>
  <c r="AB1181" i="3"/>
  <c r="AD1181" i="3" s="1"/>
  <c r="AC1181" i="3"/>
  <c r="AB1182" i="3"/>
  <c r="AC1182" i="3"/>
  <c r="AD1182" i="3" s="1"/>
  <c r="AB1183" i="3"/>
  <c r="AD1183" i="3" s="1"/>
  <c r="AC1183" i="3"/>
  <c r="AB1184" i="3"/>
  <c r="AC1184" i="3"/>
  <c r="AB1185" i="3"/>
  <c r="AD1185" i="3" s="1"/>
  <c r="AC1185" i="3"/>
  <c r="AB1186" i="3"/>
  <c r="AC1186" i="3"/>
  <c r="AD1186" i="3" s="1"/>
  <c r="AB1187" i="3"/>
  <c r="AD1187" i="3" s="1"/>
  <c r="AC1187" i="3"/>
  <c r="AB1188" i="3"/>
  <c r="AC1188" i="3"/>
  <c r="AD1188" i="3" s="1"/>
  <c r="AB1189" i="3"/>
  <c r="AD1189" i="3" s="1"/>
  <c r="AC1189" i="3"/>
  <c r="AB1190" i="3"/>
  <c r="AC1190" i="3"/>
  <c r="AD1190" i="3" s="1"/>
  <c r="AB1191" i="3"/>
  <c r="AD1191" i="3" s="1"/>
  <c r="AC1191" i="3"/>
  <c r="AB1192" i="3"/>
  <c r="AC1192" i="3"/>
  <c r="AD1192" i="3" s="1"/>
  <c r="AB1193" i="3"/>
  <c r="AD1193" i="3" s="1"/>
  <c r="AC1193" i="3"/>
  <c r="AB1194" i="3"/>
  <c r="AC1194" i="3"/>
  <c r="AD1194" i="3" s="1"/>
  <c r="AB1195" i="3"/>
  <c r="AD1195" i="3" s="1"/>
  <c r="AC1195" i="3"/>
  <c r="AB1196" i="3"/>
  <c r="AC1196" i="3"/>
  <c r="AD1196" i="3" s="1"/>
  <c r="AB1197" i="3"/>
  <c r="AD1197" i="3" s="1"/>
  <c r="AC1197" i="3"/>
  <c r="AB1198" i="3"/>
  <c r="AC1198" i="3"/>
  <c r="AD1198" i="3" s="1"/>
  <c r="AB1199" i="3"/>
  <c r="AD1199" i="3" s="1"/>
  <c r="AC1199" i="3"/>
  <c r="AB1200" i="3"/>
  <c r="AC1200" i="3"/>
  <c r="AD1200" i="3" s="1"/>
  <c r="AB1201" i="3"/>
  <c r="AD1201" i="3" s="1"/>
  <c r="AC1201" i="3"/>
  <c r="AB1202" i="3"/>
  <c r="AC1202" i="3"/>
  <c r="AB1203" i="3"/>
  <c r="AD1203" i="3" s="1"/>
  <c r="AC1203" i="3"/>
  <c r="AB1204" i="3"/>
  <c r="AC1204" i="3"/>
  <c r="AD1204" i="3" s="1"/>
  <c r="AB1205" i="3"/>
  <c r="AD1205" i="3" s="1"/>
  <c r="AC1205" i="3"/>
  <c r="AB1206" i="3"/>
  <c r="AC1206" i="3"/>
  <c r="AB1207" i="3"/>
  <c r="AD1207" i="3" s="1"/>
  <c r="AC1207" i="3"/>
  <c r="AB1208" i="3"/>
  <c r="AC1208" i="3"/>
  <c r="AD1208" i="3" s="1"/>
  <c r="AB1209" i="3"/>
  <c r="AD1209" i="3" s="1"/>
  <c r="AC1209" i="3"/>
  <c r="AB1210" i="3"/>
  <c r="AC1210" i="3"/>
  <c r="AB1211" i="3"/>
  <c r="AD1211" i="3" s="1"/>
  <c r="AC1211" i="3"/>
  <c r="AB1212" i="3"/>
  <c r="AC1212" i="3"/>
  <c r="AD1212" i="3" s="1"/>
  <c r="AB1213" i="3"/>
  <c r="AD1213" i="3" s="1"/>
  <c r="AC1213" i="3"/>
  <c r="AB1214" i="3"/>
  <c r="AC1214" i="3"/>
  <c r="AB1215" i="3"/>
  <c r="AD1215" i="3" s="1"/>
  <c r="AC1215" i="3"/>
  <c r="AB1216" i="3"/>
  <c r="AC1216" i="3"/>
  <c r="AD1216" i="3" s="1"/>
  <c r="AB1217" i="3"/>
  <c r="AD1217" i="3" s="1"/>
  <c r="AC1217" i="3"/>
  <c r="AB1218" i="3"/>
  <c r="AC1218" i="3"/>
  <c r="AD1218" i="3" s="1"/>
  <c r="AB1219" i="3"/>
  <c r="AD1219" i="3" s="1"/>
  <c r="AC1219" i="3"/>
  <c r="AB1220" i="3"/>
  <c r="AC1220" i="3"/>
  <c r="AD1220" i="3" s="1"/>
  <c r="AB1221" i="3"/>
  <c r="AD1221" i="3" s="1"/>
  <c r="AC1221" i="3"/>
  <c r="AB1222" i="3"/>
  <c r="AC1222" i="3"/>
  <c r="AD1222" i="3" s="1"/>
  <c r="AB1223" i="3"/>
  <c r="AD1223" i="3" s="1"/>
  <c r="AC1223" i="3"/>
  <c r="AB1224" i="3"/>
  <c r="AC1224" i="3"/>
  <c r="AD1224" i="3" s="1"/>
  <c r="AB1225" i="3"/>
  <c r="AD1225" i="3" s="1"/>
  <c r="AC1225" i="3"/>
  <c r="AB1226" i="3"/>
  <c r="AC1226" i="3"/>
  <c r="AD1226" i="3" s="1"/>
  <c r="AB1227" i="3"/>
  <c r="AD1227" i="3" s="1"/>
  <c r="AC1227" i="3"/>
  <c r="AB1228" i="3"/>
  <c r="AC1228" i="3"/>
  <c r="AD1228" i="3" s="1"/>
  <c r="AB1229" i="3"/>
  <c r="AD1229" i="3" s="1"/>
  <c r="AC1229" i="3"/>
  <c r="AB1230" i="3"/>
  <c r="AC1230" i="3"/>
  <c r="AD1230" i="3" s="1"/>
  <c r="AB1231" i="3"/>
  <c r="AD1231" i="3" s="1"/>
  <c r="AC1231" i="3"/>
  <c r="AB1232" i="3"/>
  <c r="AC1232" i="3"/>
  <c r="AD1232" i="3" s="1"/>
  <c r="AB1233" i="3"/>
  <c r="AD1233" i="3" s="1"/>
  <c r="AC1233" i="3"/>
  <c r="AB1234" i="3"/>
  <c r="AC1234" i="3"/>
  <c r="AD1234" i="3" s="1"/>
  <c r="AB1235" i="3"/>
  <c r="AD1235" i="3" s="1"/>
  <c r="AC1235" i="3"/>
  <c r="AB1236" i="3"/>
  <c r="AC1236" i="3"/>
  <c r="AB1237" i="3"/>
  <c r="AD1237" i="3" s="1"/>
  <c r="AC1237" i="3"/>
  <c r="AB1238" i="3"/>
  <c r="AC1238" i="3"/>
  <c r="AD1238" i="3" s="1"/>
  <c r="AB1239" i="3"/>
  <c r="AD1239" i="3" s="1"/>
  <c r="AC1239" i="3"/>
  <c r="AB1240" i="3"/>
  <c r="AC1240" i="3"/>
  <c r="AB1241" i="3"/>
  <c r="AD1241" i="3" s="1"/>
  <c r="AC1241" i="3"/>
  <c r="AB1242" i="3"/>
  <c r="AC1242" i="3"/>
  <c r="AD1242" i="3" s="1"/>
  <c r="AB1243" i="3"/>
  <c r="AD1243" i="3" s="1"/>
  <c r="AC1243" i="3"/>
  <c r="AB1244" i="3"/>
  <c r="AC1244" i="3"/>
  <c r="AB1245" i="3"/>
  <c r="AD1245" i="3" s="1"/>
  <c r="AC1245" i="3"/>
  <c r="AB1246" i="3"/>
  <c r="AC1246" i="3"/>
  <c r="AD1246" i="3" s="1"/>
  <c r="AB1247" i="3"/>
  <c r="AD1247" i="3" s="1"/>
  <c r="AC1247" i="3"/>
  <c r="AB1248" i="3"/>
  <c r="AC1248" i="3"/>
  <c r="AB1249" i="3"/>
  <c r="AD1249" i="3" s="1"/>
  <c r="AC1249" i="3"/>
  <c r="AB1250" i="3"/>
  <c r="AC1250" i="3"/>
  <c r="AD1250" i="3" s="1"/>
  <c r="AB1251" i="3"/>
  <c r="AD1251" i="3" s="1"/>
  <c r="AC1251" i="3"/>
  <c r="AB1252" i="3"/>
  <c r="AC1252" i="3"/>
  <c r="AD1252" i="3" s="1"/>
  <c r="AB1253" i="3"/>
  <c r="AD1253" i="3" s="1"/>
  <c r="AC1253" i="3"/>
  <c r="AB1254" i="3"/>
  <c r="AC1254" i="3"/>
  <c r="AB1255" i="3"/>
  <c r="AD1255" i="3" s="1"/>
  <c r="AC1255" i="3"/>
  <c r="AB1256" i="3"/>
  <c r="AC1256" i="3"/>
  <c r="AD1256" i="3" s="1"/>
  <c r="AB1257" i="3"/>
  <c r="AD1257" i="3" s="1"/>
  <c r="AC1257" i="3"/>
  <c r="AB1258" i="3"/>
  <c r="AC1258" i="3"/>
  <c r="AB1259" i="3"/>
  <c r="AD1259" i="3" s="1"/>
  <c r="AC1259" i="3"/>
  <c r="AB1260" i="3"/>
  <c r="AC1260" i="3"/>
  <c r="AD1260" i="3" s="1"/>
  <c r="AB1261" i="3"/>
  <c r="AD1261" i="3" s="1"/>
  <c r="AC1261" i="3"/>
  <c r="AB1262" i="3"/>
  <c r="AC1262" i="3"/>
  <c r="AD1262" i="3" s="1"/>
  <c r="AB1263" i="3"/>
  <c r="AD1263" i="3" s="1"/>
  <c r="AC1263" i="3"/>
  <c r="AB1264" i="3"/>
  <c r="AC1264" i="3"/>
  <c r="AD1264" i="3" s="1"/>
  <c r="AB1265" i="3"/>
  <c r="AD1265" i="3" s="1"/>
  <c r="AC1265" i="3"/>
  <c r="AB1266" i="3"/>
  <c r="AC1266" i="3"/>
  <c r="AD1266" i="3" s="1"/>
  <c r="AB1267" i="3"/>
  <c r="AD1267" i="3" s="1"/>
  <c r="AC1267" i="3"/>
  <c r="AB1268" i="3"/>
  <c r="AC1268" i="3"/>
  <c r="AD1268" i="3" s="1"/>
  <c r="AB1269" i="3"/>
  <c r="AD1269" i="3" s="1"/>
  <c r="AC1269" i="3"/>
  <c r="AB1270" i="3"/>
  <c r="AC1270" i="3"/>
  <c r="AD1270" i="3" s="1"/>
  <c r="AB1271" i="3"/>
  <c r="AD1271" i="3" s="1"/>
  <c r="AC1271" i="3"/>
  <c r="AB1272" i="3"/>
  <c r="AC1272" i="3"/>
  <c r="AD1272" i="3" s="1"/>
  <c r="AB1273" i="3"/>
  <c r="AD1273" i="3" s="1"/>
  <c r="AC1273" i="3"/>
  <c r="AB1274" i="3"/>
  <c r="AC1274" i="3"/>
  <c r="AD1274" i="3" s="1"/>
  <c r="AB1275" i="3"/>
  <c r="AD1275" i="3" s="1"/>
  <c r="AC1275" i="3"/>
  <c r="AB1276" i="3"/>
  <c r="AC1276" i="3"/>
  <c r="AD1276" i="3" s="1"/>
  <c r="AB1277" i="3"/>
  <c r="AD1277" i="3" s="1"/>
  <c r="AC1277" i="3"/>
  <c r="AB1278" i="3"/>
  <c r="AC1278" i="3"/>
  <c r="AD1278" i="3" s="1"/>
  <c r="AB1279" i="3"/>
  <c r="AD1279" i="3" s="1"/>
  <c r="AC1279" i="3"/>
  <c r="AB1280" i="3"/>
  <c r="AC1280" i="3"/>
  <c r="AB1281" i="3"/>
  <c r="AD1281" i="3" s="1"/>
  <c r="AC1281" i="3"/>
  <c r="AB1282" i="3"/>
  <c r="AC1282" i="3"/>
  <c r="AD1282" i="3" s="1"/>
  <c r="AB1283" i="3"/>
  <c r="AD1283" i="3" s="1"/>
  <c r="AC1283" i="3"/>
  <c r="AB1284" i="3"/>
  <c r="AC1284" i="3"/>
  <c r="AB1285" i="3"/>
  <c r="AD1285" i="3" s="1"/>
  <c r="AC1285" i="3"/>
  <c r="AB1286" i="3"/>
  <c r="AC1286" i="3"/>
  <c r="AD1286" i="3" s="1"/>
  <c r="AB1287" i="3"/>
  <c r="AD1287" i="3" s="1"/>
  <c r="AC1287" i="3"/>
  <c r="AB1288" i="3"/>
  <c r="AC1288" i="3"/>
  <c r="AD1288" i="3" s="1"/>
  <c r="AB1289" i="3"/>
  <c r="AD1289" i="3" s="1"/>
  <c r="AC1289" i="3"/>
  <c r="AB1290" i="3"/>
  <c r="AC1290" i="3"/>
  <c r="AD1290" i="3" s="1"/>
  <c r="AB1291" i="3"/>
  <c r="AD1291" i="3" s="1"/>
  <c r="AC1291" i="3"/>
  <c r="AB1292" i="3"/>
  <c r="AC1292" i="3"/>
  <c r="AD1292" i="3" s="1"/>
  <c r="AB1293" i="3"/>
  <c r="AD1293" i="3" s="1"/>
  <c r="AC1293" i="3"/>
  <c r="AB1294" i="3"/>
  <c r="AC1294" i="3"/>
  <c r="AB1295" i="3"/>
  <c r="AD1295" i="3" s="1"/>
  <c r="AC1295" i="3"/>
  <c r="AB1296" i="3"/>
  <c r="AC1296" i="3"/>
  <c r="AD1296" i="3" s="1"/>
  <c r="AB1297" i="3"/>
  <c r="AD1297" i="3" s="1"/>
  <c r="AC1297" i="3"/>
  <c r="AB1298" i="3"/>
  <c r="AC1298" i="3"/>
  <c r="AB1299" i="3"/>
  <c r="AD1299" i="3" s="1"/>
  <c r="AC1299" i="3"/>
  <c r="AB1300" i="3"/>
  <c r="AC1300" i="3"/>
  <c r="AD1300" i="3" s="1"/>
  <c r="AB1301" i="3"/>
  <c r="AD1301" i="3" s="1"/>
  <c r="AC1301" i="3"/>
  <c r="AB1302" i="3"/>
  <c r="AC1302" i="3"/>
  <c r="AB1303" i="3"/>
  <c r="AD1303" i="3" s="1"/>
  <c r="AC1303" i="3"/>
  <c r="AB1304" i="3"/>
  <c r="AC1304" i="3"/>
  <c r="AD1304" i="3" s="1"/>
  <c r="AB1305" i="3"/>
  <c r="AD1305" i="3" s="1"/>
  <c r="AC1305" i="3"/>
  <c r="AB1306" i="3"/>
  <c r="AC1306" i="3"/>
  <c r="AB1307" i="3"/>
  <c r="AD1307" i="3" s="1"/>
  <c r="AC1307" i="3"/>
  <c r="AB1308" i="3"/>
  <c r="AC1308" i="3"/>
  <c r="AD1308" i="3" s="1"/>
  <c r="AB1309" i="3"/>
  <c r="AD1309" i="3" s="1"/>
  <c r="AC1309" i="3"/>
  <c r="AB1310" i="3"/>
  <c r="AC1310" i="3"/>
  <c r="AD1310" i="3" s="1"/>
  <c r="AB1311" i="3"/>
  <c r="AD1311" i="3" s="1"/>
  <c r="AC1311" i="3"/>
  <c r="AB1312" i="3"/>
  <c r="AC1312" i="3"/>
  <c r="AB1313" i="3"/>
  <c r="AD1313" i="3" s="1"/>
  <c r="AC1313" i="3"/>
  <c r="AB1314" i="3"/>
  <c r="AC1314" i="3"/>
  <c r="AD1314" i="3" s="1"/>
  <c r="AB1315" i="3"/>
  <c r="AD1315" i="3" s="1"/>
  <c r="AC1315" i="3"/>
  <c r="AB1316" i="3"/>
  <c r="AC1316" i="3"/>
  <c r="AD1316" i="3" s="1"/>
  <c r="AB1317" i="3"/>
  <c r="AD1317" i="3" s="1"/>
  <c r="AC1317" i="3"/>
  <c r="AB1318" i="3"/>
  <c r="AC1318" i="3"/>
  <c r="AD1318" i="3" s="1"/>
  <c r="AB1319" i="3"/>
  <c r="AD1319" i="3" s="1"/>
  <c r="AC1319" i="3"/>
  <c r="AB1320" i="3"/>
  <c r="AC1320" i="3"/>
  <c r="AB1321" i="3"/>
  <c r="AD1321" i="3" s="1"/>
  <c r="AC1321" i="3"/>
  <c r="AB1322" i="3"/>
  <c r="AC1322" i="3"/>
  <c r="AD1322" i="3" s="1"/>
  <c r="AB1323" i="3"/>
  <c r="AD1323" i="3" s="1"/>
  <c r="AC1323" i="3"/>
  <c r="AB1324" i="3"/>
  <c r="AC1324" i="3"/>
  <c r="AB1325" i="3"/>
  <c r="AD1325" i="3" s="1"/>
  <c r="AC1325" i="3"/>
  <c r="AB1326" i="3"/>
  <c r="AC1326" i="3"/>
  <c r="AD1326" i="3" s="1"/>
  <c r="AB1327" i="3"/>
  <c r="AD1327" i="3" s="1"/>
  <c r="AC1327" i="3"/>
  <c r="AB1328" i="3"/>
  <c r="AC1328" i="3"/>
  <c r="AD1328" i="3" s="1"/>
  <c r="AB1329" i="3"/>
  <c r="AD1329" i="3" s="1"/>
  <c r="AC1329" i="3"/>
  <c r="AB1330" i="3"/>
  <c r="AC1330" i="3"/>
  <c r="AB1331" i="3"/>
  <c r="AD1331" i="3" s="1"/>
  <c r="AC1331" i="3"/>
  <c r="AB1332" i="3"/>
  <c r="AC1332" i="3"/>
  <c r="AB1333" i="3"/>
  <c r="AD1333" i="3" s="1"/>
  <c r="AC1333" i="3"/>
  <c r="AB1334" i="3"/>
  <c r="AC1334" i="3"/>
  <c r="AD1334" i="3" s="1"/>
  <c r="AB1335" i="3"/>
  <c r="AD1335" i="3" s="1"/>
  <c r="AC1335" i="3"/>
  <c r="AB1336" i="3"/>
  <c r="AC1336" i="3"/>
  <c r="AB1337" i="3"/>
  <c r="AD1337" i="3" s="1"/>
  <c r="AC1337" i="3"/>
  <c r="AB1338" i="3"/>
  <c r="AC1338" i="3"/>
  <c r="AD1338" i="3" s="1"/>
  <c r="AB1339" i="3"/>
  <c r="AD1339" i="3" s="1"/>
  <c r="AC1339" i="3"/>
  <c r="AB1340" i="3"/>
  <c r="AC1340" i="3"/>
  <c r="AB1341" i="3"/>
  <c r="AD1341" i="3" s="1"/>
  <c r="AC1341" i="3"/>
  <c r="AB1342" i="3"/>
  <c r="AC1342" i="3"/>
  <c r="AB1343" i="3"/>
  <c r="AD1343" i="3" s="1"/>
  <c r="AC1343" i="3"/>
  <c r="AB1344" i="3"/>
  <c r="AC1344" i="3"/>
  <c r="AD1344" i="3" s="1"/>
  <c r="AB1345" i="3"/>
  <c r="AD1345" i="3" s="1"/>
  <c r="AC1345" i="3"/>
  <c r="AB1346" i="3"/>
  <c r="AC1346" i="3"/>
  <c r="AB1347" i="3"/>
  <c r="AD1347" i="3" s="1"/>
  <c r="AC1347" i="3"/>
  <c r="AB1348" i="3"/>
  <c r="AC1348" i="3"/>
  <c r="AD1348" i="3" s="1"/>
  <c r="AB1349" i="3"/>
  <c r="AD1349" i="3" s="1"/>
  <c r="AC1349" i="3"/>
  <c r="AB1350" i="3"/>
  <c r="AC1350" i="3"/>
  <c r="AB1351" i="3"/>
  <c r="AD1351" i="3" s="1"/>
  <c r="AC1351" i="3"/>
  <c r="AB1352" i="3"/>
  <c r="AC1352" i="3"/>
  <c r="AD1352" i="3" s="1"/>
  <c r="AB1353" i="3"/>
  <c r="AD1353" i="3" s="1"/>
  <c r="AC1353" i="3"/>
  <c r="AB1354" i="3"/>
  <c r="AC1354" i="3"/>
  <c r="AB1355" i="3"/>
  <c r="AD1355" i="3" s="1"/>
  <c r="AC1355" i="3"/>
  <c r="AB1356" i="3"/>
  <c r="AC1356" i="3"/>
  <c r="AD1356" i="3" s="1"/>
  <c r="AB1357" i="3"/>
  <c r="AD1357" i="3" s="1"/>
  <c r="AC1357" i="3"/>
  <c r="AB1358" i="3"/>
  <c r="AC1358" i="3"/>
  <c r="AD1358" i="3" s="1"/>
  <c r="AB1359" i="3"/>
  <c r="AD1359" i="3" s="1"/>
  <c r="AC1359" i="3"/>
  <c r="AB1360" i="3"/>
  <c r="AC1360" i="3"/>
  <c r="AB1361" i="3"/>
  <c r="AD1361" i="3" s="1"/>
  <c r="AC1361" i="3"/>
  <c r="AB1362" i="3"/>
  <c r="AC1362" i="3"/>
  <c r="AD1362" i="3" s="1"/>
  <c r="AB1363" i="3"/>
  <c r="AD1363" i="3" s="1"/>
  <c r="AC1363" i="3"/>
  <c r="AB1364" i="3"/>
  <c r="AC1364" i="3"/>
  <c r="AB1365" i="3"/>
  <c r="AD1365" i="3" s="1"/>
  <c r="AC1365" i="3"/>
  <c r="AB1366" i="3"/>
  <c r="AC1366" i="3"/>
  <c r="AD1366" i="3" s="1"/>
  <c r="AB1367" i="3"/>
  <c r="AD1367" i="3" s="1"/>
  <c r="AC1367" i="3"/>
  <c r="AB1368" i="3"/>
  <c r="AC1368" i="3"/>
  <c r="AB1369" i="3"/>
  <c r="AD1369" i="3" s="1"/>
  <c r="AC1369" i="3"/>
  <c r="AB1370" i="3"/>
  <c r="AC1370" i="3"/>
  <c r="AD1370" i="3" s="1"/>
  <c r="AB1371" i="3"/>
  <c r="AD1371" i="3" s="1"/>
  <c r="AC1371" i="3"/>
  <c r="AB1372" i="3"/>
  <c r="AC1372" i="3"/>
  <c r="AB1373" i="3"/>
  <c r="AD1373" i="3" s="1"/>
  <c r="AC1373" i="3"/>
  <c r="AB1374" i="3"/>
  <c r="AC1374" i="3"/>
  <c r="AD1374" i="3" s="1"/>
  <c r="AB1375" i="3"/>
  <c r="AD1375" i="3" s="1"/>
  <c r="AC1375" i="3"/>
  <c r="AB1376" i="3"/>
  <c r="AC1376" i="3"/>
  <c r="AB1377" i="3"/>
  <c r="AD1377" i="3" s="1"/>
  <c r="AC1377" i="3"/>
  <c r="AB1378" i="3"/>
  <c r="AC1378" i="3"/>
  <c r="AD1378" i="3" s="1"/>
  <c r="AB1379" i="3"/>
  <c r="AD1379" i="3" s="1"/>
  <c r="AC1379" i="3"/>
  <c r="AB1380" i="3"/>
  <c r="AC1380" i="3"/>
  <c r="AB1381" i="3"/>
  <c r="AD1381" i="3" s="1"/>
  <c r="AC1381" i="3"/>
  <c r="AB1382" i="3"/>
  <c r="AC1382" i="3"/>
  <c r="AB1383" i="3"/>
  <c r="AD1383" i="3" s="1"/>
  <c r="AC1383" i="3"/>
  <c r="AB1384" i="3"/>
  <c r="AC1384" i="3"/>
  <c r="AD1384" i="3" s="1"/>
  <c r="AB1385" i="3"/>
  <c r="AD1385" i="3" s="1"/>
  <c r="AC1385" i="3"/>
  <c r="AB1386" i="3"/>
  <c r="AC1386" i="3"/>
  <c r="AB1387" i="3"/>
  <c r="AD1387" i="3" s="1"/>
  <c r="AC1387" i="3"/>
  <c r="AB1388" i="3"/>
  <c r="AC1388" i="3"/>
  <c r="AD1388" i="3" s="1"/>
  <c r="AB1389" i="3"/>
  <c r="AD1389" i="3" s="1"/>
  <c r="AC1389" i="3"/>
  <c r="AB1390" i="3"/>
  <c r="AC1390" i="3"/>
  <c r="AB1391" i="3"/>
  <c r="AD1391" i="3" s="1"/>
  <c r="AC1391" i="3"/>
  <c r="AB1392" i="3"/>
  <c r="AC1392" i="3"/>
  <c r="AD1392" i="3" s="1"/>
  <c r="AB1393" i="3"/>
  <c r="AD1393" i="3" s="1"/>
  <c r="AC1393" i="3"/>
  <c r="AB1394" i="3"/>
  <c r="AC1394" i="3"/>
  <c r="AB1395" i="3"/>
  <c r="AD1395" i="3" s="1"/>
  <c r="AC1395" i="3"/>
  <c r="AB1396" i="3"/>
  <c r="AC1396" i="3"/>
  <c r="AD1396" i="3" s="1"/>
  <c r="AB1397" i="3"/>
  <c r="AD1397" i="3" s="1"/>
  <c r="AC1397" i="3"/>
  <c r="AB1398" i="3"/>
  <c r="AC1398" i="3"/>
  <c r="AB1399" i="3"/>
  <c r="AD1399" i="3" s="1"/>
  <c r="AC1399" i="3"/>
  <c r="AB1400" i="3"/>
  <c r="AC1400" i="3"/>
  <c r="AD1400" i="3" s="1"/>
  <c r="AB1401" i="3"/>
  <c r="AD1401" i="3" s="1"/>
  <c r="AC1401" i="3"/>
  <c r="AB1402" i="3"/>
  <c r="AC1402" i="3"/>
  <c r="AB1403" i="3"/>
  <c r="AD1403" i="3" s="1"/>
  <c r="AC1403" i="3"/>
  <c r="AB1404" i="3"/>
  <c r="AC1404" i="3"/>
  <c r="AD1404" i="3" s="1"/>
  <c r="AB1405" i="3"/>
  <c r="AD1405" i="3" s="1"/>
  <c r="AC1405" i="3"/>
  <c r="AB1406" i="3"/>
  <c r="AC1406" i="3"/>
  <c r="AD1406" i="3" s="1"/>
  <c r="AB1407" i="3"/>
  <c r="AD1407" i="3" s="1"/>
  <c r="AC1407" i="3"/>
  <c r="AB1408" i="3"/>
  <c r="AC1408" i="3"/>
  <c r="AB1409" i="3"/>
  <c r="AD1409" i="3" s="1"/>
  <c r="AC1409" i="3"/>
  <c r="AB1410" i="3"/>
  <c r="AC1410" i="3"/>
  <c r="AD1410" i="3" s="1"/>
  <c r="AB1411" i="3"/>
  <c r="AD1411" i="3" s="1"/>
  <c r="AC1411" i="3"/>
  <c r="AB1412" i="3"/>
  <c r="AC1412" i="3"/>
  <c r="AB1413" i="3"/>
  <c r="AD1413" i="3" s="1"/>
  <c r="AC1413" i="3"/>
  <c r="AB1414" i="3"/>
  <c r="AC1414" i="3"/>
  <c r="AD1414" i="3" s="1"/>
  <c r="AB1415" i="3"/>
  <c r="AD1415" i="3" s="1"/>
  <c r="AC1415" i="3"/>
  <c r="AB1416" i="3"/>
  <c r="AC1416" i="3"/>
  <c r="AB1417" i="3"/>
  <c r="AD1417" i="3" s="1"/>
  <c r="AC1417" i="3"/>
  <c r="AB1418" i="3"/>
  <c r="AC1418" i="3"/>
  <c r="AD1418" i="3" s="1"/>
  <c r="AB1419" i="3"/>
  <c r="AD1419" i="3" s="1"/>
  <c r="AC1419" i="3"/>
  <c r="AB1420" i="3"/>
  <c r="AC1420" i="3"/>
  <c r="AB1421" i="3"/>
  <c r="AD1421" i="3" s="1"/>
  <c r="AC1421" i="3"/>
  <c r="AB1422" i="3"/>
  <c r="AC1422" i="3"/>
  <c r="AB1423" i="3"/>
  <c r="AD1423" i="3" s="1"/>
  <c r="AC1423" i="3"/>
  <c r="AB1424" i="3"/>
  <c r="AC1424" i="3"/>
  <c r="AD1424" i="3" s="1"/>
  <c r="AB1425" i="3"/>
  <c r="AD1425" i="3" s="1"/>
  <c r="AC1425" i="3"/>
  <c r="AB1426" i="3"/>
  <c r="AC1426" i="3"/>
  <c r="AB1427" i="3"/>
  <c r="AD1427" i="3" s="1"/>
  <c r="AC1427" i="3"/>
  <c r="AB1428" i="3"/>
  <c r="AC1428" i="3"/>
  <c r="AD1428" i="3" s="1"/>
  <c r="AB1429" i="3"/>
  <c r="AD1429" i="3" s="1"/>
  <c r="AC1429" i="3"/>
  <c r="AB1430" i="3"/>
  <c r="AC1430" i="3"/>
  <c r="AB1431" i="3"/>
  <c r="AD1431" i="3" s="1"/>
  <c r="AC1431" i="3"/>
  <c r="AB1432" i="3"/>
  <c r="AC1432" i="3"/>
  <c r="AD1432" i="3" s="1"/>
  <c r="AB1433" i="3"/>
  <c r="AD1433" i="3" s="1"/>
  <c r="AC1433" i="3"/>
  <c r="AB1434" i="3"/>
  <c r="AC1434" i="3"/>
  <c r="AB1435" i="3"/>
  <c r="AD1435" i="3" s="1"/>
  <c r="AC1435" i="3"/>
  <c r="AB1436" i="3"/>
  <c r="AC1436" i="3"/>
  <c r="AD1436" i="3" s="1"/>
  <c r="I1436" i="3" s="1"/>
  <c r="AB1437" i="3"/>
  <c r="AD1437" i="3" s="1"/>
  <c r="AC1437" i="3"/>
  <c r="AB1438" i="3"/>
  <c r="AC1438" i="3"/>
  <c r="AB1439" i="3"/>
  <c r="AD1439" i="3" s="1"/>
  <c r="AC1439" i="3"/>
  <c r="AB1440" i="3"/>
  <c r="AC1440" i="3"/>
  <c r="AD1440" i="3" s="1"/>
  <c r="AB1441" i="3"/>
  <c r="AD1441" i="3" s="1"/>
  <c r="AC1441" i="3"/>
  <c r="AB1442" i="3"/>
  <c r="AC1442" i="3"/>
  <c r="AB1443" i="3"/>
  <c r="AD1443" i="3" s="1"/>
  <c r="AC1443" i="3"/>
  <c r="AB1444" i="3"/>
  <c r="AC1444" i="3"/>
  <c r="AB1445" i="3"/>
  <c r="AD1445" i="3" s="1"/>
  <c r="AC1445" i="3"/>
  <c r="AB1446" i="3"/>
  <c r="AC1446" i="3"/>
  <c r="AD1446" i="3" s="1"/>
  <c r="AB1447" i="3"/>
  <c r="AD1447" i="3" s="1"/>
  <c r="AC1447" i="3"/>
  <c r="AB1448" i="3"/>
  <c r="AC1448" i="3"/>
  <c r="AB1449" i="3"/>
  <c r="AD1449" i="3" s="1"/>
  <c r="AC1449" i="3"/>
  <c r="AB1450" i="3"/>
  <c r="AC1450" i="3"/>
  <c r="AD1450" i="3" s="1"/>
  <c r="AB1451" i="3"/>
  <c r="AD1451" i="3" s="1"/>
  <c r="AC1451" i="3"/>
  <c r="AB1452" i="3"/>
  <c r="AC1452" i="3"/>
  <c r="AB1453" i="3"/>
  <c r="AD1453" i="3" s="1"/>
  <c r="AC1453" i="3"/>
  <c r="AB1454" i="3"/>
  <c r="AC1454" i="3"/>
  <c r="AD1454" i="3" s="1"/>
  <c r="AB1455" i="3"/>
  <c r="AD1455" i="3" s="1"/>
  <c r="AC1455" i="3"/>
  <c r="AB1456" i="3"/>
  <c r="AC1456" i="3"/>
  <c r="AB1457" i="3"/>
  <c r="AD1457" i="3" s="1"/>
  <c r="AC1457" i="3"/>
  <c r="AB1458" i="3"/>
  <c r="AC1458" i="3"/>
  <c r="AD1458" i="3" s="1"/>
  <c r="AB1459" i="3"/>
  <c r="AD1459" i="3" s="1"/>
  <c r="AC1459" i="3"/>
  <c r="AB1460" i="3"/>
  <c r="AC1460" i="3"/>
  <c r="AB1461" i="3"/>
  <c r="AD1461" i="3" s="1"/>
  <c r="AC1461" i="3"/>
  <c r="AB1462" i="3"/>
  <c r="AC1462" i="3"/>
  <c r="AD1462" i="3" s="1"/>
  <c r="AB1463" i="3"/>
  <c r="AD1463" i="3" s="1"/>
  <c r="AC1463" i="3"/>
  <c r="AB1464" i="3"/>
  <c r="AC1464" i="3"/>
  <c r="AB1465" i="3"/>
  <c r="AD1465" i="3" s="1"/>
  <c r="AC1465" i="3"/>
  <c r="AB1466" i="3"/>
  <c r="AC1466" i="3"/>
  <c r="AD1466" i="3" s="1"/>
  <c r="AB1467" i="3"/>
  <c r="AD1467" i="3" s="1"/>
  <c r="AC1467" i="3"/>
  <c r="AB1468" i="3"/>
  <c r="AC1468" i="3"/>
  <c r="AB1469" i="3"/>
  <c r="AD1469" i="3" s="1"/>
  <c r="AC1469" i="3"/>
  <c r="AB1470" i="3"/>
  <c r="AC1470" i="3"/>
  <c r="AB1471" i="3"/>
  <c r="AD1471" i="3" s="1"/>
  <c r="AC1471" i="3"/>
  <c r="AB1472" i="3"/>
  <c r="AC1472" i="3"/>
  <c r="AD1472" i="3" s="1"/>
  <c r="AB1473" i="3"/>
  <c r="AD1473" i="3" s="1"/>
  <c r="AC1473" i="3"/>
  <c r="AB1474" i="3"/>
  <c r="AC1474" i="3"/>
  <c r="AB1475" i="3"/>
  <c r="AD1475" i="3" s="1"/>
  <c r="AC1475" i="3"/>
  <c r="AB1476" i="3"/>
  <c r="AC1476" i="3"/>
  <c r="AD1476" i="3" s="1"/>
  <c r="AB1477" i="3"/>
  <c r="AD1477" i="3" s="1"/>
  <c r="AC1477" i="3"/>
  <c r="AB1478" i="3"/>
  <c r="AC1478" i="3"/>
  <c r="AB1479" i="3"/>
  <c r="AD1479" i="3" s="1"/>
  <c r="AC1479" i="3"/>
  <c r="AB1480" i="3"/>
  <c r="AC1480" i="3"/>
  <c r="AD1480" i="3" s="1"/>
  <c r="AB1481" i="3"/>
  <c r="AD1481" i="3" s="1"/>
  <c r="AC1481" i="3"/>
  <c r="AB1482" i="3"/>
  <c r="AC1482" i="3"/>
  <c r="AB1483" i="3"/>
  <c r="AD1483" i="3" s="1"/>
  <c r="AC1483" i="3"/>
  <c r="AB1484" i="3"/>
  <c r="AC1484" i="3"/>
  <c r="AD1484" i="3" s="1"/>
  <c r="AB1485" i="3"/>
  <c r="AD1485" i="3" s="1"/>
  <c r="AC1485" i="3"/>
  <c r="AB1486" i="3"/>
  <c r="AC1486" i="3"/>
  <c r="AB1487" i="3"/>
  <c r="AD1487" i="3" s="1"/>
  <c r="AC1487" i="3"/>
  <c r="AB1488" i="3"/>
  <c r="AC1488" i="3"/>
  <c r="AB1489" i="3"/>
  <c r="AD1489" i="3" s="1"/>
  <c r="AC1489" i="3"/>
  <c r="AB1490" i="3"/>
  <c r="AC1490" i="3"/>
  <c r="AD1490" i="3" s="1"/>
  <c r="AB1491" i="3"/>
  <c r="AD1491" i="3" s="1"/>
  <c r="AC1491" i="3"/>
  <c r="AB1492" i="3"/>
  <c r="AC1492" i="3"/>
  <c r="AB1493" i="3"/>
  <c r="AD1493" i="3" s="1"/>
  <c r="AC1493" i="3"/>
  <c r="AB1494" i="3"/>
  <c r="AC1494" i="3"/>
  <c r="AD1494" i="3" s="1"/>
  <c r="AB1495" i="3"/>
  <c r="AD1495" i="3" s="1"/>
  <c r="AC1495" i="3"/>
  <c r="AB1496" i="3"/>
  <c r="AC1496" i="3"/>
  <c r="AB1497" i="3"/>
  <c r="AD1497" i="3" s="1"/>
  <c r="AC1497" i="3"/>
  <c r="AB1498" i="3"/>
  <c r="AC1498" i="3"/>
  <c r="AD1498" i="3" s="1"/>
  <c r="AB1499" i="3"/>
  <c r="AD1499" i="3" s="1"/>
  <c r="AC1499" i="3"/>
  <c r="AB1500" i="3"/>
  <c r="AC1500" i="3"/>
  <c r="AB1501" i="3"/>
  <c r="AD1501" i="3" s="1"/>
  <c r="AC1501" i="3"/>
  <c r="AB1502" i="3"/>
  <c r="AC1502" i="3"/>
  <c r="AD1502" i="3" s="1"/>
  <c r="AB1503" i="3"/>
  <c r="AD1503" i="3" s="1"/>
  <c r="AC1503" i="3"/>
  <c r="AB1504" i="3"/>
  <c r="AC1504" i="3"/>
  <c r="AB1505" i="3"/>
  <c r="AD1505" i="3" s="1"/>
  <c r="AC1505" i="3"/>
  <c r="AB1506" i="3"/>
  <c r="AC1506" i="3"/>
  <c r="AB1507" i="3"/>
  <c r="AD1507" i="3" s="1"/>
  <c r="AC1507" i="3"/>
  <c r="AB1508" i="3"/>
  <c r="AC1508" i="3"/>
  <c r="AD1508" i="3" s="1"/>
  <c r="AB1509" i="3"/>
  <c r="AD1509" i="3" s="1"/>
  <c r="AC1509" i="3"/>
  <c r="AB1510" i="3"/>
  <c r="AC1510" i="3"/>
  <c r="AB1511" i="3"/>
  <c r="AD1511" i="3" s="1"/>
  <c r="AC1511" i="3"/>
  <c r="AB1512" i="3"/>
  <c r="AC1512" i="3"/>
  <c r="AB1513" i="3"/>
  <c r="AD1513" i="3" s="1"/>
  <c r="AC1513" i="3"/>
  <c r="AB1514" i="3"/>
  <c r="AC1514" i="3"/>
  <c r="AD1514" i="3" s="1"/>
  <c r="AB1515" i="3"/>
  <c r="AD1515" i="3" s="1"/>
  <c r="AC1515" i="3"/>
  <c r="AB1516" i="3"/>
  <c r="AC1516" i="3"/>
  <c r="AD1516" i="3" s="1"/>
  <c r="AB1517" i="3"/>
  <c r="AD1517" i="3" s="1"/>
  <c r="AC1517" i="3"/>
  <c r="AB1518" i="3"/>
  <c r="AC1518" i="3"/>
  <c r="AD1518" i="3" s="1"/>
  <c r="AB1519" i="3"/>
  <c r="AD1519" i="3" s="1"/>
  <c r="AC1519" i="3"/>
  <c r="AB1520" i="3"/>
  <c r="AC1520" i="3"/>
  <c r="AD1520" i="3" s="1"/>
  <c r="AB1521" i="3"/>
  <c r="AD1521" i="3" s="1"/>
  <c r="AC1521" i="3"/>
  <c r="AB1522" i="3"/>
  <c r="AC1522" i="3"/>
  <c r="AD1522" i="3" s="1"/>
  <c r="AB1523" i="3"/>
  <c r="AD1523" i="3" s="1"/>
  <c r="AC1523" i="3"/>
  <c r="AB1524" i="3"/>
  <c r="AC1524" i="3"/>
  <c r="AD1524" i="3" s="1"/>
  <c r="AB1525" i="3"/>
  <c r="AD1525" i="3" s="1"/>
  <c r="AC1525" i="3"/>
  <c r="AB1526" i="3"/>
  <c r="AC1526" i="3"/>
  <c r="AB1527" i="3"/>
  <c r="AD1527" i="3" s="1"/>
  <c r="AC1527" i="3"/>
  <c r="AB1528" i="3"/>
  <c r="AC1528" i="3"/>
  <c r="AD1528" i="3" s="1"/>
  <c r="AB1529" i="3"/>
  <c r="AD1529" i="3" s="1"/>
  <c r="AC1529" i="3"/>
  <c r="AB1530" i="3"/>
  <c r="AC1530" i="3"/>
  <c r="AD1530" i="3" s="1"/>
  <c r="AB1531" i="3"/>
  <c r="AD1531" i="3" s="1"/>
  <c r="AC1531" i="3"/>
  <c r="AB1532" i="3"/>
  <c r="AC1532" i="3"/>
  <c r="AD1532" i="3" s="1"/>
  <c r="AB1533" i="3"/>
  <c r="AD1533" i="3" s="1"/>
  <c r="AC1533" i="3"/>
  <c r="AB1534" i="3"/>
  <c r="AC1534" i="3"/>
  <c r="AD1534" i="3" s="1"/>
  <c r="AB1535" i="3"/>
  <c r="AD1535" i="3" s="1"/>
  <c r="AC1535" i="3"/>
  <c r="AB1536" i="3"/>
  <c r="AC1536" i="3"/>
  <c r="AD1536" i="3" s="1"/>
  <c r="AB1537" i="3"/>
  <c r="AD1537" i="3" s="1"/>
  <c r="AC1537" i="3"/>
  <c r="AB1538" i="3"/>
  <c r="AC1538" i="3"/>
  <c r="AD1538" i="3" s="1"/>
  <c r="H1538" i="3" s="1"/>
  <c r="AB1539" i="3"/>
  <c r="AD1539" i="3" s="1"/>
  <c r="AC1539" i="3"/>
  <c r="AB1540" i="3"/>
  <c r="AC1540" i="3"/>
  <c r="AD1540" i="3" s="1"/>
  <c r="AB1541" i="3"/>
  <c r="AD1541" i="3" s="1"/>
  <c r="AC1541" i="3"/>
  <c r="AB1542" i="3"/>
  <c r="AC1542" i="3"/>
  <c r="AB1543" i="3"/>
  <c r="AD1543" i="3" s="1"/>
  <c r="AC1543" i="3"/>
  <c r="AB1544" i="3"/>
  <c r="AC1544" i="3"/>
  <c r="AD1544" i="3" s="1"/>
  <c r="AB1545" i="3"/>
  <c r="AD1545" i="3" s="1"/>
  <c r="AC1545" i="3"/>
  <c r="AB1546" i="3"/>
  <c r="AC1546" i="3"/>
  <c r="AD1546" i="3" s="1"/>
  <c r="AB1547" i="3"/>
  <c r="AD1547" i="3" s="1"/>
  <c r="AC1547" i="3"/>
  <c r="AB1548" i="3"/>
  <c r="AC1548" i="3"/>
  <c r="AD1548" i="3" s="1"/>
  <c r="AB1549" i="3"/>
  <c r="AD1549" i="3" s="1"/>
  <c r="AC1549" i="3"/>
  <c r="AB1550" i="3"/>
  <c r="AC1550" i="3"/>
  <c r="AD1550" i="3" s="1"/>
  <c r="AB1551" i="3"/>
  <c r="AD1551" i="3" s="1"/>
  <c r="AC1551" i="3"/>
  <c r="AB1552" i="3"/>
  <c r="AC1552" i="3"/>
  <c r="AD1552" i="3" s="1"/>
  <c r="AB1553" i="3"/>
  <c r="AD1553" i="3" s="1"/>
  <c r="AC1553" i="3"/>
  <c r="AB1554" i="3"/>
  <c r="AC1554" i="3"/>
  <c r="AD1554" i="3" s="1"/>
  <c r="AB1555" i="3"/>
  <c r="AD1555" i="3" s="1"/>
  <c r="AC1555" i="3"/>
  <c r="AB1556" i="3"/>
  <c r="AC1556" i="3"/>
  <c r="AD1556" i="3" s="1"/>
  <c r="AB1557" i="3"/>
  <c r="AD1557" i="3" s="1"/>
  <c r="AC1557" i="3"/>
  <c r="AB1558" i="3"/>
  <c r="AC1558" i="3"/>
  <c r="AB1559" i="3"/>
  <c r="AD1559" i="3" s="1"/>
  <c r="AC1559" i="3"/>
  <c r="AB1560" i="3"/>
  <c r="AC1560" i="3"/>
  <c r="AD1560" i="3" s="1"/>
  <c r="AB1561" i="3"/>
  <c r="AD1561" i="3" s="1"/>
  <c r="AC1561" i="3"/>
  <c r="AB1562" i="3"/>
  <c r="AC1562" i="3"/>
  <c r="AD1562" i="3" s="1"/>
  <c r="AE1562" i="3" s="1"/>
  <c r="AB1563" i="3"/>
  <c r="AD1563" i="3" s="1"/>
  <c r="AC1563" i="3"/>
  <c r="AB1564" i="3"/>
  <c r="AC1564" i="3"/>
  <c r="AD1564" i="3" s="1"/>
  <c r="AB1565" i="3"/>
  <c r="AD1565" i="3" s="1"/>
  <c r="AC1565" i="3"/>
  <c r="AB1566" i="3"/>
  <c r="AC1566" i="3"/>
  <c r="AD1566" i="3" s="1"/>
  <c r="AE1566" i="3" s="1"/>
  <c r="AB1567" i="3"/>
  <c r="AD1567" i="3" s="1"/>
  <c r="AC1567" i="3"/>
  <c r="AB1568" i="3"/>
  <c r="AC1568" i="3"/>
  <c r="AD1568" i="3" s="1"/>
  <c r="AE1568" i="3" s="1"/>
  <c r="AB1569" i="3"/>
  <c r="AD1569" i="3" s="1"/>
  <c r="AC1569" i="3"/>
  <c r="AB1570" i="3"/>
  <c r="AC1570" i="3"/>
  <c r="AD1570" i="3" s="1"/>
  <c r="AE1570" i="3" s="1"/>
  <c r="AB1571" i="3"/>
  <c r="AD1571" i="3" s="1"/>
  <c r="AC1571" i="3"/>
  <c r="AB1572" i="3"/>
  <c r="AC1572" i="3"/>
  <c r="AD1572" i="3" s="1"/>
  <c r="AE1572" i="3" s="1"/>
  <c r="AB1573" i="3"/>
  <c r="AD1573" i="3" s="1"/>
  <c r="AC1573" i="3"/>
  <c r="AB1574" i="3"/>
  <c r="AC1574" i="3"/>
  <c r="AB1575" i="3"/>
  <c r="AD1575" i="3" s="1"/>
  <c r="AC1575" i="3"/>
  <c r="AB1576" i="3"/>
  <c r="AC1576" i="3"/>
  <c r="AD1576" i="3" s="1"/>
  <c r="AB1577" i="3"/>
  <c r="AD1577" i="3" s="1"/>
  <c r="AC1577" i="3"/>
  <c r="AB1578" i="3"/>
  <c r="AC1578" i="3"/>
  <c r="AD1578" i="3" s="1"/>
  <c r="AE1578" i="3" s="1"/>
  <c r="AB1579" i="3"/>
  <c r="AD1579" i="3" s="1"/>
  <c r="AC1579" i="3"/>
  <c r="AB1580" i="3"/>
  <c r="AC1580" i="3"/>
  <c r="AD1580" i="3" s="1"/>
  <c r="AB1581" i="3"/>
  <c r="AD1581" i="3" s="1"/>
  <c r="AC1581" i="3"/>
  <c r="AB1582" i="3"/>
  <c r="AC1582" i="3"/>
  <c r="AD1582" i="3" s="1"/>
  <c r="AE1582" i="3" s="1"/>
  <c r="AB1583" i="3"/>
  <c r="AD1583" i="3" s="1"/>
  <c r="AC1583" i="3"/>
  <c r="AB1584" i="3"/>
  <c r="AC1584" i="3"/>
  <c r="AD1584" i="3" s="1"/>
  <c r="AE1584" i="3" s="1"/>
  <c r="AB1585" i="3"/>
  <c r="AD1585" i="3" s="1"/>
  <c r="AC1585" i="3"/>
  <c r="AB1586" i="3"/>
  <c r="AC1586" i="3"/>
  <c r="AD1586" i="3" s="1"/>
  <c r="AE1586" i="3" s="1"/>
  <c r="AB1587" i="3"/>
  <c r="AD1587" i="3" s="1"/>
  <c r="AC1587" i="3"/>
  <c r="AB1588" i="3"/>
  <c r="AC1588" i="3"/>
  <c r="AD1588" i="3" s="1"/>
  <c r="AE1588" i="3" s="1"/>
  <c r="AB1589" i="3"/>
  <c r="AD1589" i="3" s="1"/>
  <c r="AC1589" i="3"/>
  <c r="AB1590" i="3"/>
  <c r="AC1590" i="3"/>
  <c r="AB1591" i="3"/>
  <c r="AD1591" i="3" s="1"/>
  <c r="AC1591" i="3"/>
  <c r="AB1592" i="3"/>
  <c r="AC1592" i="3"/>
  <c r="AD1592" i="3" s="1"/>
  <c r="AB1593" i="3"/>
  <c r="AD1593" i="3" s="1"/>
  <c r="AC1593" i="3"/>
  <c r="AB1594" i="3"/>
  <c r="AC1594" i="3"/>
  <c r="AD1594" i="3" s="1"/>
  <c r="AE1594" i="3" s="1"/>
  <c r="AB1595" i="3"/>
  <c r="AD1595" i="3" s="1"/>
  <c r="AC1595" i="3"/>
  <c r="AB1596" i="3"/>
  <c r="AC1596" i="3"/>
  <c r="AD1596" i="3" s="1"/>
  <c r="AE1596" i="3" s="1"/>
  <c r="AC1597" i="3"/>
  <c r="AB1598" i="3"/>
  <c r="AC1598" i="3"/>
  <c r="AB1599" i="3"/>
  <c r="AD1599" i="3" s="1"/>
  <c r="AC1599" i="3"/>
  <c r="AB1600" i="3"/>
  <c r="AC1600" i="3"/>
  <c r="AC3" i="3"/>
  <c r="AB3" i="3"/>
  <c r="A1511" i="3"/>
  <c r="F1511" i="3"/>
  <c r="G1511" i="3"/>
  <c r="O1511" i="3"/>
  <c r="P1511" i="3"/>
  <c r="Q1511" i="3"/>
  <c r="R1511" i="3"/>
  <c r="S1511" i="3"/>
  <c r="X1511" i="3"/>
  <c r="Y1511" i="3"/>
  <c r="Z1511" i="3"/>
  <c r="AA1511" i="3" s="1"/>
  <c r="A1512" i="3"/>
  <c r="F1512" i="3"/>
  <c r="G1512" i="3"/>
  <c r="O1512" i="3"/>
  <c r="P1512" i="3"/>
  <c r="Q1512" i="3"/>
  <c r="R1512" i="3"/>
  <c r="S1512" i="3"/>
  <c r="X1512" i="3"/>
  <c r="L1512" i="3" s="1"/>
  <c r="Y1512" i="3"/>
  <c r="Z1512" i="3"/>
  <c r="AA1512" i="3" s="1"/>
  <c r="A1513" i="3"/>
  <c r="F1513" i="3"/>
  <c r="G1513" i="3"/>
  <c r="O1513" i="3"/>
  <c r="P1513" i="3"/>
  <c r="Q1513" i="3"/>
  <c r="R1513" i="3"/>
  <c r="S1513" i="3"/>
  <c r="X1513" i="3"/>
  <c r="Y1513" i="3"/>
  <c r="Z1513" i="3"/>
  <c r="AA1513" i="3" s="1"/>
  <c r="A1514" i="3"/>
  <c r="F1514" i="3"/>
  <c r="L1514" i="3" s="1"/>
  <c r="G1514" i="3"/>
  <c r="O1514" i="3"/>
  <c r="P1514" i="3"/>
  <c r="Q1514" i="3"/>
  <c r="R1514" i="3"/>
  <c r="S1514" i="3"/>
  <c r="X1514" i="3"/>
  <c r="Y1514" i="3"/>
  <c r="Z1514" i="3"/>
  <c r="AA1514" i="3" s="1"/>
  <c r="A1515" i="3"/>
  <c r="F1515" i="3"/>
  <c r="G1515" i="3"/>
  <c r="O1515" i="3"/>
  <c r="P1515" i="3"/>
  <c r="Q1515" i="3"/>
  <c r="R1515" i="3"/>
  <c r="S1515" i="3"/>
  <c r="X1515" i="3"/>
  <c r="Y1515" i="3"/>
  <c r="Z1515" i="3"/>
  <c r="AA1515" i="3" s="1"/>
  <c r="A1516" i="3"/>
  <c r="F1516" i="3"/>
  <c r="G1516" i="3"/>
  <c r="O1516" i="3"/>
  <c r="P1516" i="3"/>
  <c r="Q1516" i="3"/>
  <c r="R1516" i="3"/>
  <c r="S1516" i="3"/>
  <c r="X1516" i="3"/>
  <c r="Y1516" i="3"/>
  <c r="Z1516" i="3"/>
  <c r="AA1516" i="3" s="1"/>
  <c r="A1517" i="3"/>
  <c r="F1517" i="3"/>
  <c r="M1517" i="3" s="1"/>
  <c r="G1517" i="3"/>
  <c r="O1517" i="3"/>
  <c r="P1517" i="3"/>
  <c r="Q1517" i="3"/>
  <c r="R1517" i="3"/>
  <c r="S1517" i="3"/>
  <c r="X1517" i="3"/>
  <c r="Y1517" i="3"/>
  <c r="Z1517" i="3"/>
  <c r="AA1517" i="3" s="1"/>
  <c r="A1518" i="3"/>
  <c r="F1518" i="3"/>
  <c r="L1518" i="3" s="1"/>
  <c r="G1518" i="3"/>
  <c r="O1518" i="3"/>
  <c r="P1518" i="3"/>
  <c r="Q1518" i="3"/>
  <c r="R1518" i="3"/>
  <c r="S1518" i="3"/>
  <c r="X1518" i="3"/>
  <c r="Y1518" i="3"/>
  <c r="Z1518" i="3"/>
  <c r="AA1518" i="3" s="1"/>
  <c r="A1519" i="3"/>
  <c r="F1519" i="3"/>
  <c r="G1519" i="3"/>
  <c r="O1519" i="3"/>
  <c r="P1519" i="3"/>
  <c r="Q1519" i="3"/>
  <c r="R1519" i="3"/>
  <c r="S1519" i="3"/>
  <c r="X1519" i="3"/>
  <c r="Y1519" i="3"/>
  <c r="Z1519" i="3"/>
  <c r="AA1519" i="3" s="1"/>
  <c r="A1520" i="3"/>
  <c r="F1520" i="3"/>
  <c r="G1520" i="3"/>
  <c r="O1520" i="3"/>
  <c r="P1520" i="3"/>
  <c r="Q1520" i="3"/>
  <c r="R1520" i="3"/>
  <c r="S1520" i="3"/>
  <c r="X1520" i="3"/>
  <c r="Y1520" i="3"/>
  <c r="Z1520" i="3"/>
  <c r="AA1520" i="3" s="1"/>
  <c r="A1521" i="3"/>
  <c r="F1521" i="3"/>
  <c r="M1521" i="3" s="1"/>
  <c r="G1521" i="3"/>
  <c r="O1521" i="3"/>
  <c r="P1521" i="3"/>
  <c r="Q1521" i="3"/>
  <c r="R1521" i="3"/>
  <c r="S1521" i="3"/>
  <c r="X1521" i="3"/>
  <c r="Y1521" i="3"/>
  <c r="Z1521" i="3"/>
  <c r="AA1521" i="3" s="1"/>
  <c r="A1522" i="3"/>
  <c r="F1522" i="3"/>
  <c r="L1522" i="3" s="1"/>
  <c r="G1522" i="3"/>
  <c r="O1522" i="3"/>
  <c r="P1522" i="3"/>
  <c r="Q1522" i="3"/>
  <c r="R1522" i="3"/>
  <c r="S1522" i="3"/>
  <c r="X1522" i="3"/>
  <c r="Y1522" i="3"/>
  <c r="Z1522" i="3"/>
  <c r="AA1522" i="3" s="1"/>
  <c r="A1523" i="3"/>
  <c r="F1523" i="3"/>
  <c r="G1523" i="3"/>
  <c r="O1523" i="3"/>
  <c r="P1523" i="3"/>
  <c r="Q1523" i="3"/>
  <c r="R1523" i="3"/>
  <c r="S1523" i="3"/>
  <c r="X1523" i="3"/>
  <c r="Y1523" i="3"/>
  <c r="Z1523" i="3"/>
  <c r="AA1523" i="3" s="1"/>
  <c r="A1524" i="3"/>
  <c r="F1524" i="3"/>
  <c r="G1524" i="3"/>
  <c r="O1524" i="3"/>
  <c r="P1524" i="3"/>
  <c r="Q1524" i="3"/>
  <c r="R1524" i="3"/>
  <c r="S1524" i="3"/>
  <c r="X1524" i="3"/>
  <c r="Y1524" i="3"/>
  <c r="Z1524" i="3"/>
  <c r="AA1524" i="3" s="1"/>
  <c r="A1525" i="3"/>
  <c r="F1525" i="3"/>
  <c r="G1525" i="3"/>
  <c r="O1525" i="3"/>
  <c r="P1525" i="3"/>
  <c r="Q1525" i="3"/>
  <c r="R1525" i="3"/>
  <c r="S1525" i="3"/>
  <c r="X1525" i="3"/>
  <c r="Y1525" i="3"/>
  <c r="Z1525" i="3"/>
  <c r="AA1525" i="3" s="1"/>
  <c r="A1526" i="3"/>
  <c r="F1526" i="3"/>
  <c r="L1526" i="3" s="1"/>
  <c r="G1526" i="3"/>
  <c r="O1526" i="3"/>
  <c r="P1526" i="3"/>
  <c r="Q1526" i="3"/>
  <c r="R1526" i="3"/>
  <c r="S1526" i="3"/>
  <c r="X1526" i="3"/>
  <c r="Y1526" i="3"/>
  <c r="Z1526" i="3"/>
  <c r="AA1526" i="3" s="1"/>
  <c r="A1527" i="3"/>
  <c r="F1527" i="3"/>
  <c r="G1527" i="3"/>
  <c r="M1527" i="3" s="1"/>
  <c r="O1527" i="3"/>
  <c r="P1527" i="3"/>
  <c r="Q1527" i="3"/>
  <c r="R1527" i="3"/>
  <c r="S1527" i="3"/>
  <c r="X1527" i="3"/>
  <c r="Y1527" i="3"/>
  <c r="Z1527" i="3"/>
  <c r="AA1527" i="3" s="1"/>
  <c r="A1528" i="3"/>
  <c r="F1528" i="3"/>
  <c r="G1528" i="3"/>
  <c r="O1528" i="3"/>
  <c r="P1528" i="3"/>
  <c r="Q1528" i="3"/>
  <c r="R1528" i="3"/>
  <c r="S1528" i="3"/>
  <c r="X1528" i="3"/>
  <c r="L1528" i="3" s="1"/>
  <c r="Y1528" i="3"/>
  <c r="Z1528" i="3"/>
  <c r="AA1528" i="3" s="1"/>
  <c r="A1529" i="3"/>
  <c r="F1529" i="3"/>
  <c r="G1529" i="3"/>
  <c r="O1529" i="3"/>
  <c r="P1529" i="3"/>
  <c r="Q1529" i="3"/>
  <c r="R1529" i="3"/>
  <c r="S1529" i="3"/>
  <c r="X1529" i="3"/>
  <c r="Y1529" i="3"/>
  <c r="Z1529" i="3"/>
  <c r="AA1529" i="3" s="1"/>
  <c r="A1530" i="3"/>
  <c r="F1530" i="3"/>
  <c r="L1530" i="3" s="1"/>
  <c r="G1530" i="3"/>
  <c r="O1530" i="3"/>
  <c r="P1530" i="3"/>
  <c r="Q1530" i="3"/>
  <c r="R1530" i="3"/>
  <c r="S1530" i="3"/>
  <c r="X1530" i="3"/>
  <c r="Y1530" i="3"/>
  <c r="Z1530" i="3"/>
  <c r="AA1530" i="3" s="1"/>
  <c r="A1531" i="3"/>
  <c r="F1531" i="3"/>
  <c r="G1531" i="3"/>
  <c r="O1531" i="3"/>
  <c r="P1531" i="3"/>
  <c r="Q1531" i="3"/>
  <c r="R1531" i="3"/>
  <c r="S1531" i="3"/>
  <c r="X1531" i="3"/>
  <c r="Y1531" i="3"/>
  <c r="Z1531" i="3"/>
  <c r="AA1531" i="3" s="1"/>
  <c r="A1532" i="3"/>
  <c r="F1532" i="3"/>
  <c r="G1532" i="3"/>
  <c r="O1532" i="3"/>
  <c r="P1532" i="3"/>
  <c r="Q1532" i="3"/>
  <c r="R1532" i="3"/>
  <c r="S1532" i="3"/>
  <c r="X1532" i="3"/>
  <c r="L1532" i="3" s="1"/>
  <c r="Y1532" i="3"/>
  <c r="Z1532" i="3"/>
  <c r="AA1532" i="3" s="1"/>
  <c r="A1533" i="3"/>
  <c r="F1533" i="3"/>
  <c r="M1533" i="3" s="1"/>
  <c r="G1533" i="3"/>
  <c r="O1533" i="3"/>
  <c r="P1533" i="3"/>
  <c r="Q1533" i="3"/>
  <c r="R1533" i="3"/>
  <c r="S1533" i="3"/>
  <c r="X1533" i="3"/>
  <c r="Y1533" i="3"/>
  <c r="Z1533" i="3"/>
  <c r="AA1533" i="3" s="1"/>
  <c r="A1534" i="3"/>
  <c r="F1534" i="3"/>
  <c r="G1534" i="3"/>
  <c r="O1534" i="3"/>
  <c r="P1534" i="3"/>
  <c r="Q1534" i="3"/>
  <c r="R1534" i="3"/>
  <c r="S1534" i="3"/>
  <c r="X1534" i="3"/>
  <c r="Y1534" i="3"/>
  <c r="Z1534" i="3"/>
  <c r="AA1534" i="3" s="1"/>
  <c r="A1535" i="3"/>
  <c r="F1535" i="3"/>
  <c r="G1535" i="3"/>
  <c r="O1535" i="3"/>
  <c r="P1535" i="3"/>
  <c r="Q1535" i="3"/>
  <c r="R1535" i="3"/>
  <c r="S1535" i="3"/>
  <c r="X1535" i="3"/>
  <c r="Y1535" i="3"/>
  <c r="Z1535" i="3"/>
  <c r="AA1535" i="3" s="1"/>
  <c r="A1536" i="3"/>
  <c r="F1536" i="3"/>
  <c r="G1536" i="3"/>
  <c r="O1536" i="3"/>
  <c r="P1536" i="3"/>
  <c r="Q1536" i="3"/>
  <c r="R1536" i="3"/>
  <c r="S1536" i="3"/>
  <c r="X1536" i="3"/>
  <c r="L1536" i="3" s="1"/>
  <c r="Y1536" i="3"/>
  <c r="Z1536" i="3"/>
  <c r="AA1536" i="3" s="1"/>
  <c r="A1537" i="3"/>
  <c r="F1537" i="3"/>
  <c r="G1537" i="3"/>
  <c r="O1537" i="3"/>
  <c r="P1537" i="3"/>
  <c r="Q1537" i="3"/>
  <c r="R1537" i="3"/>
  <c r="S1537" i="3"/>
  <c r="X1537" i="3"/>
  <c r="Y1537" i="3"/>
  <c r="Z1537" i="3"/>
  <c r="AA1537" i="3" s="1"/>
  <c r="A1538" i="3"/>
  <c r="F1538" i="3"/>
  <c r="L1538" i="3" s="1"/>
  <c r="G1538" i="3"/>
  <c r="O1538" i="3"/>
  <c r="P1538" i="3"/>
  <c r="Q1538" i="3"/>
  <c r="R1538" i="3"/>
  <c r="S1538" i="3"/>
  <c r="X1538" i="3"/>
  <c r="Y1538" i="3"/>
  <c r="Z1538" i="3"/>
  <c r="AA1538" i="3" s="1"/>
  <c r="A1539" i="3"/>
  <c r="F1539" i="3"/>
  <c r="G1539" i="3"/>
  <c r="O1539" i="3"/>
  <c r="P1539" i="3"/>
  <c r="Q1539" i="3"/>
  <c r="R1539" i="3"/>
  <c r="S1539" i="3"/>
  <c r="X1539" i="3"/>
  <c r="Y1539" i="3"/>
  <c r="Z1539" i="3"/>
  <c r="AA1539" i="3" s="1"/>
  <c r="A1540" i="3"/>
  <c r="F1540" i="3"/>
  <c r="G1540" i="3"/>
  <c r="O1540" i="3"/>
  <c r="P1540" i="3"/>
  <c r="Q1540" i="3"/>
  <c r="R1540" i="3"/>
  <c r="S1540" i="3"/>
  <c r="X1540" i="3"/>
  <c r="L1540" i="3" s="1"/>
  <c r="Y1540" i="3"/>
  <c r="Z1540" i="3"/>
  <c r="AA1540" i="3" s="1"/>
  <c r="A1541" i="3"/>
  <c r="F1541" i="3"/>
  <c r="G1541" i="3"/>
  <c r="O1541" i="3"/>
  <c r="P1541" i="3"/>
  <c r="Q1541" i="3"/>
  <c r="R1541" i="3"/>
  <c r="S1541" i="3"/>
  <c r="X1541" i="3"/>
  <c r="Y1541" i="3"/>
  <c r="Z1541" i="3"/>
  <c r="AA1541" i="3" s="1"/>
  <c r="A1542" i="3"/>
  <c r="F1542" i="3"/>
  <c r="L1542" i="3" s="1"/>
  <c r="G1542" i="3"/>
  <c r="O1542" i="3"/>
  <c r="P1542" i="3"/>
  <c r="Q1542" i="3"/>
  <c r="R1542" i="3"/>
  <c r="S1542" i="3"/>
  <c r="X1542" i="3"/>
  <c r="Y1542" i="3"/>
  <c r="Z1542" i="3"/>
  <c r="AA1542" i="3" s="1"/>
  <c r="A1543" i="3"/>
  <c r="F1543" i="3"/>
  <c r="G1543" i="3"/>
  <c r="O1543" i="3"/>
  <c r="P1543" i="3"/>
  <c r="Q1543" i="3"/>
  <c r="R1543" i="3"/>
  <c r="S1543" i="3"/>
  <c r="X1543" i="3"/>
  <c r="Y1543" i="3"/>
  <c r="Z1543" i="3"/>
  <c r="AA1543" i="3" s="1"/>
  <c r="A1544" i="3"/>
  <c r="F1544" i="3"/>
  <c r="G1544" i="3"/>
  <c r="O1544" i="3"/>
  <c r="P1544" i="3"/>
  <c r="Q1544" i="3"/>
  <c r="R1544" i="3"/>
  <c r="S1544" i="3"/>
  <c r="X1544" i="3"/>
  <c r="L1544" i="3" s="1"/>
  <c r="Y1544" i="3"/>
  <c r="Z1544" i="3"/>
  <c r="AA1544" i="3" s="1"/>
  <c r="A1545" i="3"/>
  <c r="F1545" i="3"/>
  <c r="G1545" i="3"/>
  <c r="O1545" i="3"/>
  <c r="P1545" i="3"/>
  <c r="Q1545" i="3"/>
  <c r="R1545" i="3"/>
  <c r="S1545" i="3"/>
  <c r="X1545" i="3"/>
  <c r="Y1545" i="3"/>
  <c r="Z1545" i="3"/>
  <c r="AA1545" i="3" s="1"/>
  <c r="A1546" i="3"/>
  <c r="F1546" i="3"/>
  <c r="L1546" i="3" s="1"/>
  <c r="G1546" i="3"/>
  <c r="O1546" i="3"/>
  <c r="P1546" i="3"/>
  <c r="Q1546" i="3"/>
  <c r="R1546" i="3"/>
  <c r="S1546" i="3"/>
  <c r="X1546" i="3"/>
  <c r="Y1546" i="3"/>
  <c r="Z1546" i="3"/>
  <c r="AA1546" i="3" s="1"/>
  <c r="A1547" i="3"/>
  <c r="F1547" i="3"/>
  <c r="G1547" i="3"/>
  <c r="O1547" i="3"/>
  <c r="P1547" i="3"/>
  <c r="Q1547" i="3"/>
  <c r="R1547" i="3"/>
  <c r="S1547" i="3"/>
  <c r="X1547" i="3"/>
  <c r="Y1547" i="3"/>
  <c r="Z1547" i="3"/>
  <c r="AA1547" i="3" s="1"/>
  <c r="A1548" i="3"/>
  <c r="F1548" i="3"/>
  <c r="G1548" i="3"/>
  <c r="O1548" i="3"/>
  <c r="P1548" i="3"/>
  <c r="Q1548" i="3"/>
  <c r="R1548" i="3"/>
  <c r="S1548" i="3"/>
  <c r="X1548" i="3"/>
  <c r="L1548" i="3" s="1"/>
  <c r="Y1548" i="3"/>
  <c r="Z1548" i="3"/>
  <c r="AA1548" i="3" s="1"/>
  <c r="A1549" i="3"/>
  <c r="F1549" i="3"/>
  <c r="G1549" i="3"/>
  <c r="O1549" i="3"/>
  <c r="P1549" i="3"/>
  <c r="Q1549" i="3"/>
  <c r="R1549" i="3"/>
  <c r="S1549" i="3"/>
  <c r="X1549" i="3"/>
  <c r="Y1549" i="3"/>
  <c r="Z1549" i="3"/>
  <c r="AA1549" i="3" s="1"/>
  <c r="A1550" i="3"/>
  <c r="F1550" i="3"/>
  <c r="L1550" i="3" s="1"/>
  <c r="G1550" i="3"/>
  <c r="O1550" i="3"/>
  <c r="P1550" i="3"/>
  <c r="Q1550" i="3"/>
  <c r="R1550" i="3"/>
  <c r="S1550" i="3"/>
  <c r="X1550" i="3"/>
  <c r="Y1550" i="3"/>
  <c r="Z1550" i="3"/>
  <c r="AA1550" i="3" s="1"/>
  <c r="A1551" i="3"/>
  <c r="F1551" i="3"/>
  <c r="G1551" i="3"/>
  <c r="O1551" i="3"/>
  <c r="P1551" i="3"/>
  <c r="Q1551" i="3"/>
  <c r="R1551" i="3"/>
  <c r="S1551" i="3"/>
  <c r="X1551" i="3"/>
  <c r="Y1551" i="3"/>
  <c r="Z1551" i="3"/>
  <c r="AA1551" i="3" s="1"/>
  <c r="A1552" i="3"/>
  <c r="F1552" i="3"/>
  <c r="G1552" i="3"/>
  <c r="O1552" i="3"/>
  <c r="P1552" i="3"/>
  <c r="Q1552" i="3"/>
  <c r="R1552" i="3"/>
  <c r="S1552" i="3"/>
  <c r="X1552" i="3"/>
  <c r="L1552" i="3" s="1"/>
  <c r="Y1552" i="3"/>
  <c r="Z1552" i="3"/>
  <c r="AA1552" i="3" s="1"/>
  <c r="A1553" i="3"/>
  <c r="F1553" i="3"/>
  <c r="G1553" i="3"/>
  <c r="O1553" i="3"/>
  <c r="P1553" i="3"/>
  <c r="Q1553" i="3"/>
  <c r="R1553" i="3"/>
  <c r="S1553" i="3"/>
  <c r="X1553" i="3"/>
  <c r="Y1553" i="3"/>
  <c r="Z1553" i="3"/>
  <c r="AA1553" i="3" s="1"/>
  <c r="A1554" i="3"/>
  <c r="F1554" i="3"/>
  <c r="L1554" i="3" s="1"/>
  <c r="G1554" i="3"/>
  <c r="O1554" i="3"/>
  <c r="P1554" i="3"/>
  <c r="Q1554" i="3"/>
  <c r="R1554" i="3"/>
  <c r="S1554" i="3"/>
  <c r="X1554" i="3"/>
  <c r="Y1554" i="3"/>
  <c r="Z1554" i="3"/>
  <c r="AA1554" i="3" s="1"/>
  <c r="A1555" i="3"/>
  <c r="F1555" i="3"/>
  <c r="G1555" i="3"/>
  <c r="O1555" i="3"/>
  <c r="P1555" i="3"/>
  <c r="Q1555" i="3"/>
  <c r="R1555" i="3"/>
  <c r="S1555" i="3"/>
  <c r="X1555" i="3"/>
  <c r="Y1555" i="3"/>
  <c r="Z1555" i="3"/>
  <c r="AA1555" i="3" s="1"/>
  <c r="A1556" i="3"/>
  <c r="F1556" i="3"/>
  <c r="G1556" i="3"/>
  <c r="O1556" i="3"/>
  <c r="P1556" i="3"/>
  <c r="Q1556" i="3"/>
  <c r="R1556" i="3"/>
  <c r="S1556" i="3"/>
  <c r="X1556" i="3"/>
  <c r="L1556" i="3" s="1"/>
  <c r="Y1556" i="3"/>
  <c r="Z1556" i="3"/>
  <c r="AA1556" i="3" s="1"/>
  <c r="A1557" i="3"/>
  <c r="F1557" i="3"/>
  <c r="M1557" i="3" s="1"/>
  <c r="G1557" i="3"/>
  <c r="O1557" i="3"/>
  <c r="P1557" i="3"/>
  <c r="Q1557" i="3"/>
  <c r="R1557" i="3"/>
  <c r="S1557" i="3"/>
  <c r="X1557" i="3"/>
  <c r="Y1557" i="3"/>
  <c r="Z1557" i="3"/>
  <c r="AA1557" i="3" s="1"/>
  <c r="A1558" i="3"/>
  <c r="F1558" i="3"/>
  <c r="G1558" i="3"/>
  <c r="O1558" i="3"/>
  <c r="P1558" i="3"/>
  <c r="Q1558" i="3"/>
  <c r="R1558" i="3"/>
  <c r="S1558" i="3"/>
  <c r="X1558" i="3"/>
  <c r="Y1558" i="3"/>
  <c r="Z1558" i="3"/>
  <c r="AA1558" i="3" s="1"/>
  <c r="A1559" i="3"/>
  <c r="F1559" i="3"/>
  <c r="G1559" i="3"/>
  <c r="M1559" i="3" s="1"/>
  <c r="O1559" i="3"/>
  <c r="P1559" i="3"/>
  <c r="Q1559" i="3"/>
  <c r="R1559" i="3"/>
  <c r="S1559" i="3"/>
  <c r="X1559" i="3"/>
  <c r="Y1559" i="3"/>
  <c r="Z1559" i="3"/>
  <c r="AA1559" i="3" s="1"/>
  <c r="A1560" i="3"/>
  <c r="F1560" i="3"/>
  <c r="G1560" i="3"/>
  <c r="O1560" i="3"/>
  <c r="P1560" i="3"/>
  <c r="Q1560" i="3"/>
  <c r="R1560" i="3"/>
  <c r="S1560" i="3"/>
  <c r="X1560" i="3"/>
  <c r="Y1560" i="3"/>
  <c r="Z1560" i="3"/>
  <c r="AA1560" i="3" s="1"/>
  <c r="A1561" i="3"/>
  <c r="F1561" i="3"/>
  <c r="G1561" i="3"/>
  <c r="O1561" i="3"/>
  <c r="P1561" i="3"/>
  <c r="Q1561" i="3"/>
  <c r="R1561" i="3"/>
  <c r="S1561" i="3"/>
  <c r="X1561" i="3"/>
  <c r="Y1561" i="3"/>
  <c r="Z1561" i="3"/>
  <c r="AA1561" i="3" s="1"/>
  <c r="A1562" i="3"/>
  <c r="F1562" i="3"/>
  <c r="L1562" i="3" s="1"/>
  <c r="G1562" i="3"/>
  <c r="O1562" i="3"/>
  <c r="P1562" i="3"/>
  <c r="Q1562" i="3"/>
  <c r="R1562" i="3"/>
  <c r="S1562" i="3"/>
  <c r="X1562" i="3"/>
  <c r="Y1562" i="3"/>
  <c r="Z1562" i="3"/>
  <c r="AA1562" i="3" s="1"/>
  <c r="A1563" i="3"/>
  <c r="F1563" i="3"/>
  <c r="G1563" i="3"/>
  <c r="O1563" i="3"/>
  <c r="P1563" i="3"/>
  <c r="Q1563" i="3"/>
  <c r="R1563" i="3"/>
  <c r="S1563" i="3"/>
  <c r="X1563" i="3"/>
  <c r="Y1563" i="3"/>
  <c r="Z1563" i="3"/>
  <c r="AA1563" i="3" s="1"/>
  <c r="A1564" i="3"/>
  <c r="F1564" i="3"/>
  <c r="G1564" i="3"/>
  <c r="O1564" i="3"/>
  <c r="P1564" i="3"/>
  <c r="Q1564" i="3"/>
  <c r="R1564" i="3"/>
  <c r="S1564" i="3"/>
  <c r="X1564" i="3"/>
  <c r="Y1564" i="3"/>
  <c r="Z1564" i="3"/>
  <c r="AA1564" i="3" s="1"/>
  <c r="A1565" i="3"/>
  <c r="F1565" i="3"/>
  <c r="G1565" i="3"/>
  <c r="O1565" i="3"/>
  <c r="P1565" i="3"/>
  <c r="Q1565" i="3"/>
  <c r="R1565" i="3"/>
  <c r="S1565" i="3"/>
  <c r="X1565" i="3"/>
  <c r="Y1565" i="3"/>
  <c r="Z1565" i="3"/>
  <c r="AA1565" i="3" s="1"/>
  <c r="A1566" i="3"/>
  <c r="F1566" i="3"/>
  <c r="G1566" i="3"/>
  <c r="O1566" i="3"/>
  <c r="P1566" i="3"/>
  <c r="Q1566" i="3"/>
  <c r="R1566" i="3"/>
  <c r="S1566" i="3"/>
  <c r="X1566" i="3"/>
  <c r="Y1566" i="3"/>
  <c r="Z1566" i="3"/>
  <c r="AA1566" i="3" s="1"/>
  <c r="A1567" i="3"/>
  <c r="F1567" i="3"/>
  <c r="G1567" i="3"/>
  <c r="O1567" i="3"/>
  <c r="P1567" i="3"/>
  <c r="Q1567" i="3"/>
  <c r="R1567" i="3"/>
  <c r="S1567" i="3"/>
  <c r="X1567" i="3"/>
  <c r="Y1567" i="3"/>
  <c r="Z1567" i="3"/>
  <c r="AA1567" i="3" s="1"/>
  <c r="AE1567" i="3" s="1"/>
  <c r="A1568" i="3"/>
  <c r="F1568" i="3"/>
  <c r="G1568" i="3"/>
  <c r="O1568" i="3"/>
  <c r="P1568" i="3"/>
  <c r="Q1568" i="3"/>
  <c r="R1568" i="3"/>
  <c r="S1568" i="3"/>
  <c r="X1568" i="3"/>
  <c r="Y1568" i="3"/>
  <c r="Z1568" i="3"/>
  <c r="AA1568" i="3" s="1"/>
  <c r="A1569" i="3"/>
  <c r="F1569" i="3"/>
  <c r="G1569" i="3"/>
  <c r="O1569" i="3"/>
  <c r="P1569" i="3"/>
  <c r="Q1569" i="3"/>
  <c r="R1569" i="3"/>
  <c r="S1569" i="3"/>
  <c r="X1569" i="3"/>
  <c r="L1569" i="3"/>
  <c r="Y1569" i="3"/>
  <c r="Z1569" i="3"/>
  <c r="AA1569" i="3" s="1"/>
  <c r="A1570" i="3"/>
  <c r="F1570" i="3"/>
  <c r="G1570" i="3"/>
  <c r="O1570" i="3"/>
  <c r="P1570" i="3"/>
  <c r="Q1570" i="3"/>
  <c r="R1570" i="3"/>
  <c r="S1570" i="3"/>
  <c r="X1570" i="3"/>
  <c r="Y1570" i="3"/>
  <c r="Z1570" i="3"/>
  <c r="AA1570" i="3" s="1"/>
  <c r="A1571" i="3"/>
  <c r="F1571" i="3"/>
  <c r="G1571" i="3"/>
  <c r="O1571" i="3"/>
  <c r="P1571" i="3"/>
  <c r="Q1571" i="3"/>
  <c r="R1571" i="3"/>
  <c r="S1571" i="3"/>
  <c r="X1571" i="3"/>
  <c r="Y1571" i="3"/>
  <c r="Z1571" i="3"/>
  <c r="AA1571" i="3" s="1"/>
  <c r="A1572" i="3"/>
  <c r="F1572" i="3"/>
  <c r="G1572" i="3"/>
  <c r="O1572" i="3"/>
  <c r="P1572" i="3"/>
  <c r="Q1572" i="3"/>
  <c r="R1572" i="3"/>
  <c r="S1572" i="3"/>
  <c r="X1572" i="3"/>
  <c r="Y1572" i="3"/>
  <c r="Z1572" i="3"/>
  <c r="AA1572" i="3" s="1"/>
  <c r="A1573" i="3"/>
  <c r="F1573" i="3"/>
  <c r="G1573" i="3"/>
  <c r="O1573" i="3"/>
  <c r="P1573" i="3"/>
  <c r="Q1573" i="3"/>
  <c r="R1573" i="3"/>
  <c r="S1573" i="3"/>
  <c r="X1573" i="3"/>
  <c r="Y1573" i="3"/>
  <c r="Z1573" i="3"/>
  <c r="AA1573" i="3" s="1"/>
  <c r="A1574" i="3"/>
  <c r="F1574" i="3"/>
  <c r="G1574" i="3"/>
  <c r="O1574" i="3"/>
  <c r="P1574" i="3"/>
  <c r="Q1574" i="3"/>
  <c r="R1574" i="3"/>
  <c r="S1574" i="3"/>
  <c r="X1574" i="3"/>
  <c r="Y1574" i="3"/>
  <c r="Z1574" i="3"/>
  <c r="AA1574" i="3" s="1"/>
  <c r="A1575" i="3"/>
  <c r="F1575" i="3"/>
  <c r="G1575" i="3"/>
  <c r="O1575" i="3"/>
  <c r="P1575" i="3"/>
  <c r="Q1575" i="3"/>
  <c r="R1575" i="3"/>
  <c r="S1575" i="3"/>
  <c r="X1575" i="3"/>
  <c r="Y1575" i="3"/>
  <c r="Z1575" i="3"/>
  <c r="AA1575" i="3" s="1"/>
  <c r="A1576" i="3"/>
  <c r="F1576" i="3"/>
  <c r="G1576" i="3"/>
  <c r="O1576" i="3"/>
  <c r="P1576" i="3"/>
  <c r="Q1576" i="3"/>
  <c r="R1576" i="3"/>
  <c r="S1576" i="3"/>
  <c r="X1576" i="3"/>
  <c r="Y1576" i="3"/>
  <c r="Z1576" i="3"/>
  <c r="AA1576" i="3" s="1"/>
  <c r="A1577" i="3"/>
  <c r="F1577" i="3"/>
  <c r="G1577" i="3"/>
  <c r="O1577" i="3"/>
  <c r="P1577" i="3"/>
  <c r="Q1577" i="3"/>
  <c r="R1577" i="3"/>
  <c r="S1577" i="3"/>
  <c r="X1577" i="3"/>
  <c r="Y1577" i="3"/>
  <c r="Z1577" i="3"/>
  <c r="AA1577" i="3" s="1"/>
  <c r="A1578" i="3"/>
  <c r="F1578" i="3"/>
  <c r="G1578" i="3"/>
  <c r="O1578" i="3"/>
  <c r="P1578" i="3"/>
  <c r="Q1578" i="3"/>
  <c r="R1578" i="3"/>
  <c r="S1578" i="3"/>
  <c r="X1578" i="3"/>
  <c r="Y1578" i="3"/>
  <c r="Z1578" i="3"/>
  <c r="AA1578" i="3" s="1"/>
  <c r="A1579" i="3"/>
  <c r="F1579" i="3"/>
  <c r="G1579" i="3"/>
  <c r="M1579" i="3" s="1"/>
  <c r="O1579" i="3"/>
  <c r="P1579" i="3"/>
  <c r="Q1579" i="3"/>
  <c r="R1579" i="3"/>
  <c r="S1579" i="3"/>
  <c r="X1579" i="3"/>
  <c r="L1579" i="3" s="1"/>
  <c r="Y1579" i="3"/>
  <c r="Z1579" i="3"/>
  <c r="AA1579" i="3" s="1"/>
  <c r="A1580" i="3"/>
  <c r="F1580" i="3"/>
  <c r="G1580" i="3"/>
  <c r="O1580" i="3"/>
  <c r="P1580" i="3"/>
  <c r="Q1580" i="3"/>
  <c r="R1580" i="3"/>
  <c r="S1580" i="3"/>
  <c r="X1580" i="3"/>
  <c r="Y1580" i="3"/>
  <c r="Z1580" i="3"/>
  <c r="AA1580" i="3" s="1"/>
  <c r="A1581" i="3"/>
  <c r="F1581" i="3"/>
  <c r="G1581" i="3"/>
  <c r="O1581" i="3"/>
  <c r="P1581" i="3"/>
  <c r="Q1581" i="3"/>
  <c r="R1581" i="3"/>
  <c r="S1581" i="3"/>
  <c r="X1581" i="3"/>
  <c r="Y1581" i="3"/>
  <c r="Z1581" i="3"/>
  <c r="AA1581" i="3" s="1"/>
  <c r="A1582" i="3"/>
  <c r="F1582" i="3"/>
  <c r="G1582" i="3"/>
  <c r="O1582" i="3"/>
  <c r="P1582" i="3"/>
  <c r="Q1582" i="3"/>
  <c r="R1582" i="3"/>
  <c r="S1582" i="3"/>
  <c r="X1582" i="3"/>
  <c r="Y1582" i="3"/>
  <c r="Z1582" i="3"/>
  <c r="AA1582" i="3" s="1"/>
  <c r="A1583" i="3"/>
  <c r="F1583" i="3"/>
  <c r="G1583" i="3"/>
  <c r="O1583" i="3"/>
  <c r="P1583" i="3"/>
  <c r="Q1583" i="3"/>
  <c r="R1583" i="3"/>
  <c r="S1583" i="3"/>
  <c r="X1583" i="3"/>
  <c r="Y1583" i="3"/>
  <c r="Z1583" i="3"/>
  <c r="AA1583" i="3" s="1"/>
  <c r="A1584" i="3"/>
  <c r="F1584" i="3"/>
  <c r="G1584" i="3"/>
  <c r="O1584" i="3"/>
  <c r="P1584" i="3"/>
  <c r="Q1584" i="3"/>
  <c r="R1584" i="3"/>
  <c r="S1584" i="3"/>
  <c r="X1584" i="3"/>
  <c r="Y1584" i="3"/>
  <c r="Z1584" i="3"/>
  <c r="AA1584" i="3" s="1"/>
  <c r="A1585" i="3"/>
  <c r="F1585" i="3"/>
  <c r="G1585" i="3"/>
  <c r="O1585" i="3"/>
  <c r="P1585" i="3"/>
  <c r="Q1585" i="3"/>
  <c r="R1585" i="3"/>
  <c r="S1585" i="3"/>
  <c r="X1585" i="3"/>
  <c r="Y1585" i="3"/>
  <c r="Z1585" i="3"/>
  <c r="AA1585" i="3" s="1"/>
  <c r="A1586" i="3"/>
  <c r="F1586" i="3"/>
  <c r="G1586" i="3"/>
  <c r="O1586" i="3"/>
  <c r="P1586" i="3"/>
  <c r="Q1586" i="3"/>
  <c r="R1586" i="3"/>
  <c r="S1586" i="3"/>
  <c r="X1586" i="3"/>
  <c r="Y1586" i="3"/>
  <c r="Z1586" i="3"/>
  <c r="AA1586" i="3" s="1"/>
  <c r="A1587" i="3"/>
  <c r="F1587" i="3"/>
  <c r="G1587" i="3"/>
  <c r="O1587" i="3"/>
  <c r="P1587" i="3"/>
  <c r="Q1587" i="3"/>
  <c r="R1587" i="3"/>
  <c r="S1587" i="3"/>
  <c r="X1587" i="3"/>
  <c r="Y1587" i="3"/>
  <c r="Z1587" i="3"/>
  <c r="AA1587" i="3" s="1"/>
  <c r="A1588" i="3"/>
  <c r="F1588" i="3"/>
  <c r="G1588" i="3"/>
  <c r="M1588" i="3" s="1"/>
  <c r="O1588" i="3"/>
  <c r="P1588" i="3"/>
  <c r="Q1588" i="3"/>
  <c r="R1588" i="3"/>
  <c r="S1588" i="3"/>
  <c r="X1588" i="3"/>
  <c r="Y1588" i="3"/>
  <c r="Z1588" i="3"/>
  <c r="AA1588" i="3" s="1"/>
  <c r="A1589" i="3"/>
  <c r="F1589" i="3"/>
  <c r="G1589" i="3"/>
  <c r="O1589" i="3"/>
  <c r="P1589" i="3"/>
  <c r="Q1589" i="3"/>
  <c r="R1589" i="3"/>
  <c r="S1589" i="3"/>
  <c r="X1589" i="3"/>
  <c r="Y1589" i="3"/>
  <c r="Z1589" i="3"/>
  <c r="AA1589" i="3" s="1"/>
  <c r="A1590" i="3"/>
  <c r="F1590" i="3"/>
  <c r="G1590" i="3"/>
  <c r="O1590" i="3"/>
  <c r="P1590" i="3"/>
  <c r="Q1590" i="3"/>
  <c r="R1590" i="3"/>
  <c r="S1590" i="3"/>
  <c r="X1590" i="3"/>
  <c r="Y1590" i="3"/>
  <c r="Z1590" i="3"/>
  <c r="AA1590" i="3" s="1"/>
  <c r="A1591" i="3"/>
  <c r="F1591" i="3"/>
  <c r="G1591" i="3"/>
  <c r="O1591" i="3"/>
  <c r="P1591" i="3"/>
  <c r="Q1591" i="3"/>
  <c r="R1591" i="3"/>
  <c r="S1591" i="3"/>
  <c r="X1591" i="3"/>
  <c r="Y1591" i="3"/>
  <c r="Z1591" i="3"/>
  <c r="AA1591" i="3" s="1"/>
  <c r="A1592" i="3"/>
  <c r="F1592" i="3"/>
  <c r="G1592" i="3"/>
  <c r="M1592" i="3" s="1"/>
  <c r="O1592" i="3"/>
  <c r="P1592" i="3"/>
  <c r="Q1592" i="3"/>
  <c r="R1592" i="3"/>
  <c r="S1592" i="3"/>
  <c r="X1592" i="3"/>
  <c r="Y1592" i="3"/>
  <c r="Z1592" i="3"/>
  <c r="AA1592" i="3" s="1"/>
  <c r="A1593" i="3"/>
  <c r="F1593" i="3"/>
  <c r="G1593" i="3"/>
  <c r="O1593" i="3"/>
  <c r="P1593" i="3"/>
  <c r="Q1593" i="3"/>
  <c r="R1593" i="3"/>
  <c r="S1593" i="3"/>
  <c r="X1593" i="3"/>
  <c r="Y1593" i="3"/>
  <c r="Z1593" i="3"/>
  <c r="AA1593" i="3" s="1"/>
  <c r="A1594" i="3"/>
  <c r="F1594" i="3"/>
  <c r="G1594" i="3"/>
  <c r="O1594" i="3"/>
  <c r="P1594" i="3"/>
  <c r="Q1594" i="3"/>
  <c r="R1594" i="3"/>
  <c r="S1594" i="3"/>
  <c r="X1594" i="3"/>
  <c r="Y1594" i="3"/>
  <c r="Z1594" i="3"/>
  <c r="AA1594" i="3" s="1"/>
  <c r="A1595" i="3"/>
  <c r="F1595" i="3"/>
  <c r="G1595" i="3"/>
  <c r="M1595" i="3" s="1"/>
  <c r="O1595" i="3"/>
  <c r="P1595" i="3"/>
  <c r="Q1595" i="3"/>
  <c r="R1595" i="3"/>
  <c r="S1595" i="3"/>
  <c r="X1595" i="3"/>
  <c r="L1595" i="3" s="1"/>
  <c r="Y1595" i="3"/>
  <c r="Z1595" i="3"/>
  <c r="AA1595" i="3" s="1"/>
  <c r="A1596" i="3"/>
  <c r="F1596" i="3"/>
  <c r="G1596" i="3"/>
  <c r="O1596" i="3"/>
  <c r="P1596" i="3"/>
  <c r="Q1596" i="3"/>
  <c r="R1596" i="3"/>
  <c r="S1596" i="3"/>
  <c r="X1596" i="3"/>
  <c r="Y1596" i="3"/>
  <c r="Z1596" i="3"/>
  <c r="AA1596" i="3" s="1"/>
  <c r="F1597" i="3"/>
  <c r="O1597" i="3"/>
  <c r="P1597" i="3"/>
  <c r="Q1597" i="3"/>
  <c r="R1597" i="3"/>
  <c r="S1597" i="3"/>
  <c r="X1597" i="3"/>
  <c r="Y1597" i="3"/>
  <c r="Z1597" i="3"/>
  <c r="AA1597" i="3" s="1"/>
  <c r="A1598" i="3"/>
  <c r="F1598" i="3"/>
  <c r="G1598" i="3"/>
  <c r="O1598" i="3"/>
  <c r="P1598" i="3"/>
  <c r="Q1598" i="3"/>
  <c r="R1598" i="3"/>
  <c r="S1598" i="3"/>
  <c r="X1598" i="3"/>
  <c r="Y1598" i="3"/>
  <c r="Z1598" i="3"/>
  <c r="AA1598" i="3" s="1"/>
  <c r="A1599" i="3"/>
  <c r="F1599" i="3"/>
  <c r="G1599" i="3"/>
  <c r="O1599" i="3"/>
  <c r="P1599" i="3"/>
  <c r="Q1599" i="3"/>
  <c r="R1599" i="3"/>
  <c r="S1599" i="3"/>
  <c r="X1599" i="3"/>
  <c r="Y1599" i="3"/>
  <c r="Z1599" i="3"/>
  <c r="AA1599" i="3" s="1"/>
  <c r="A1600" i="3"/>
  <c r="F1600" i="3"/>
  <c r="G1600" i="3"/>
  <c r="O1600" i="3"/>
  <c r="P1600" i="3"/>
  <c r="Q1600" i="3"/>
  <c r="R1600" i="3"/>
  <c r="S1600" i="3"/>
  <c r="X1600" i="3"/>
  <c r="Y1600" i="3"/>
  <c r="Z1600" i="3"/>
  <c r="AA1600" i="3" s="1"/>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3" i="3"/>
  <c r="O4" i="3"/>
  <c r="P4" i="3"/>
  <c r="Q4" i="3"/>
  <c r="R4" i="3"/>
  <c r="S4" i="3"/>
  <c r="O5" i="3"/>
  <c r="P5" i="3"/>
  <c r="Q5" i="3"/>
  <c r="R5" i="3"/>
  <c r="S5" i="3"/>
  <c r="O6" i="3"/>
  <c r="P6" i="3"/>
  <c r="Q6" i="3"/>
  <c r="R6" i="3"/>
  <c r="S6" i="3"/>
  <c r="O7" i="3"/>
  <c r="P7" i="3"/>
  <c r="Q7" i="3"/>
  <c r="R7" i="3"/>
  <c r="S7" i="3"/>
  <c r="O8" i="3"/>
  <c r="P8" i="3"/>
  <c r="Q8" i="3"/>
  <c r="R8" i="3"/>
  <c r="S8" i="3"/>
  <c r="O9" i="3"/>
  <c r="P9" i="3"/>
  <c r="Q9" i="3"/>
  <c r="R9" i="3"/>
  <c r="S9" i="3"/>
  <c r="O10" i="3"/>
  <c r="P10" i="3"/>
  <c r="Q10" i="3"/>
  <c r="R10" i="3"/>
  <c r="S10" i="3"/>
  <c r="O11" i="3"/>
  <c r="P11" i="3"/>
  <c r="Q11" i="3"/>
  <c r="R11" i="3"/>
  <c r="S11" i="3"/>
  <c r="O12" i="3"/>
  <c r="P12" i="3"/>
  <c r="Q12" i="3"/>
  <c r="R12" i="3"/>
  <c r="S12" i="3"/>
  <c r="O13" i="3"/>
  <c r="P13" i="3"/>
  <c r="Q13" i="3"/>
  <c r="R13" i="3"/>
  <c r="S13" i="3"/>
  <c r="O14" i="3"/>
  <c r="P14" i="3"/>
  <c r="Q14" i="3"/>
  <c r="R14" i="3"/>
  <c r="S14" i="3"/>
  <c r="O15" i="3"/>
  <c r="P15" i="3"/>
  <c r="Q15" i="3"/>
  <c r="R15" i="3"/>
  <c r="S15" i="3"/>
  <c r="O16" i="3"/>
  <c r="P16" i="3"/>
  <c r="Q16" i="3"/>
  <c r="R16" i="3"/>
  <c r="S16" i="3"/>
  <c r="O17" i="3"/>
  <c r="P17" i="3"/>
  <c r="Q17" i="3"/>
  <c r="R17" i="3"/>
  <c r="S17" i="3"/>
  <c r="O18" i="3"/>
  <c r="P18" i="3"/>
  <c r="Q18" i="3"/>
  <c r="R18" i="3"/>
  <c r="S18" i="3"/>
  <c r="O19" i="3"/>
  <c r="P19" i="3"/>
  <c r="Q19" i="3"/>
  <c r="R19" i="3"/>
  <c r="S19" i="3"/>
  <c r="O20" i="3"/>
  <c r="P20" i="3"/>
  <c r="Q20" i="3"/>
  <c r="R20" i="3"/>
  <c r="S20" i="3"/>
  <c r="O21" i="3"/>
  <c r="P21" i="3"/>
  <c r="Q21" i="3"/>
  <c r="R21" i="3"/>
  <c r="S21" i="3"/>
  <c r="O22" i="3"/>
  <c r="P22" i="3"/>
  <c r="Q22" i="3"/>
  <c r="R22" i="3"/>
  <c r="S22" i="3"/>
  <c r="O23" i="3"/>
  <c r="P23" i="3"/>
  <c r="Q23" i="3"/>
  <c r="R23" i="3"/>
  <c r="S23" i="3"/>
  <c r="O24" i="3"/>
  <c r="P24" i="3"/>
  <c r="Q24" i="3"/>
  <c r="R24" i="3"/>
  <c r="S24" i="3"/>
  <c r="O25" i="3"/>
  <c r="P25" i="3"/>
  <c r="Q25" i="3"/>
  <c r="R25" i="3"/>
  <c r="S25" i="3"/>
  <c r="O26" i="3"/>
  <c r="P26" i="3"/>
  <c r="Q26" i="3"/>
  <c r="R26" i="3"/>
  <c r="S26" i="3"/>
  <c r="O27" i="3"/>
  <c r="P27" i="3"/>
  <c r="Q27" i="3"/>
  <c r="R27" i="3"/>
  <c r="S27" i="3"/>
  <c r="O28" i="3"/>
  <c r="P28" i="3"/>
  <c r="Q28" i="3"/>
  <c r="R28" i="3"/>
  <c r="S28" i="3"/>
  <c r="O29" i="3"/>
  <c r="P29" i="3"/>
  <c r="Q29" i="3"/>
  <c r="R29" i="3"/>
  <c r="S29" i="3"/>
  <c r="O30" i="3"/>
  <c r="P30" i="3"/>
  <c r="Q30" i="3"/>
  <c r="R30" i="3"/>
  <c r="S30" i="3"/>
  <c r="O31" i="3"/>
  <c r="P31" i="3"/>
  <c r="Q31" i="3"/>
  <c r="R31" i="3"/>
  <c r="S31" i="3"/>
  <c r="O32" i="3"/>
  <c r="P32" i="3"/>
  <c r="Q32" i="3"/>
  <c r="R32" i="3"/>
  <c r="S32" i="3"/>
  <c r="O33" i="3"/>
  <c r="P33" i="3"/>
  <c r="Q33" i="3"/>
  <c r="R33" i="3"/>
  <c r="S33" i="3"/>
  <c r="O34" i="3"/>
  <c r="P34" i="3"/>
  <c r="Q34" i="3"/>
  <c r="R34" i="3"/>
  <c r="S34" i="3"/>
  <c r="O35" i="3"/>
  <c r="P35" i="3"/>
  <c r="Q35" i="3"/>
  <c r="R35" i="3"/>
  <c r="S35" i="3"/>
  <c r="O36" i="3"/>
  <c r="P36" i="3"/>
  <c r="Q36" i="3"/>
  <c r="R36" i="3"/>
  <c r="S36" i="3"/>
  <c r="O37" i="3"/>
  <c r="P37" i="3"/>
  <c r="Q37" i="3"/>
  <c r="R37" i="3"/>
  <c r="S37" i="3"/>
  <c r="O38" i="3"/>
  <c r="P38" i="3"/>
  <c r="Q38" i="3"/>
  <c r="R38" i="3"/>
  <c r="S38" i="3"/>
  <c r="O39" i="3"/>
  <c r="P39" i="3"/>
  <c r="Q39" i="3"/>
  <c r="R39" i="3"/>
  <c r="S39" i="3"/>
  <c r="O40" i="3"/>
  <c r="P40" i="3"/>
  <c r="Q40" i="3"/>
  <c r="R40" i="3"/>
  <c r="S40" i="3"/>
  <c r="O41" i="3"/>
  <c r="P41" i="3"/>
  <c r="Q41" i="3"/>
  <c r="R41" i="3"/>
  <c r="S41" i="3"/>
  <c r="O42" i="3"/>
  <c r="P42" i="3"/>
  <c r="Q42" i="3"/>
  <c r="R42" i="3"/>
  <c r="S42" i="3"/>
  <c r="O43" i="3"/>
  <c r="P43" i="3"/>
  <c r="Q43" i="3"/>
  <c r="R43" i="3"/>
  <c r="S43" i="3"/>
  <c r="O44" i="3"/>
  <c r="P44" i="3"/>
  <c r="Q44" i="3"/>
  <c r="R44" i="3"/>
  <c r="S44" i="3"/>
  <c r="O45" i="3"/>
  <c r="P45" i="3"/>
  <c r="Q45" i="3"/>
  <c r="R45" i="3"/>
  <c r="S45" i="3"/>
  <c r="O46" i="3"/>
  <c r="P46" i="3"/>
  <c r="Q46" i="3"/>
  <c r="R46" i="3"/>
  <c r="S46" i="3"/>
  <c r="O47" i="3"/>
  <c r="P47" i="3"/>
  <c r="Q47" i="3"/>
  <c r="R47" i="3"/>
  <c r="S47" i="3"/>
  <c r="O48" i="3"/>
  <c r="P48" i="3"/>
  <c r="Q48" i="3"/>
  <c r="R48" i="3"/>
  <c r="S48" i="3"/>
  <c r="O49" i="3"/>
  <c r="P49" i="3"/>
  <c r="Q49" i="3"/>
  <c r="R49" i="3"/>
  <c r="S49" i="3"/>
  <c r="O50" i="3"/>
  <c r="P50" i="3"/>
  <c r="Q50" i="3"/>
  <c r="R50" i="3"/>
  <c r="S50" i="3"/>
  <c r="O51" i="3"/>
  <c r="P51" i="3"/>
  <c r="Q51" i="3"/>
  <c r="R51" i="3"/>
  <c r="S51" i="3"/>
  <c r="O52" i="3"/>
  <c r="P52" i="3"/>
  <c r="Q52" i="3"/>
  <c r="R52" i="3"/>
  <c r="S52" i="3"/>
  <c r="O53" i="3"/>
  <c r="P53" i="3"/>
  <c r="Q53" i="3"/>
  <c r="R53" i="3"/>
  <c r="S53" i="3"/>
  <c r="O54" i="3"/>
  <c r="P54" i="3"/>
  <c r="Q54" i="3"/>
  <c r="R54" i="3"/>
  <c r="S54" i="3"/>
  <c r="O55" i="3"/>
  <c r="P55" i="3"/>
  <c r="Q55" i="3"/>
  <c r="R55" i="3"/>
  <c r="S55" i="3"/>
  <c r="O56" i="3"/>
  <c r="P56" i="3"/>
  <c r="Q56" i="3"/>
  <c r="R56" i="3"/>
  <c r="S56" i="3"/>
  <c r="O57" i="3"/>
  <c r="P57" i="3"/>
  <c r="Q57" i="3"/>
  <c r="R57" i="3"/>
  <c r="S57" i="3"/>
  <c r="O58" i="3"/>
  <c r="P58" i="3"/>
  <c r="Q58" i="3"/>
  <c r="R58" i="3"/>
  <c r="S58" i="3"/>
  <c r="O59" i="3"/>
  <c r="P59" i="3"/>
  <c r="Q59" i="3"/>
  <c r="R59" i="3"/>
  <c r="S59" i="3"/>
  <c r="O60" i="3"/>
  <c r="P60" i="3"/>
  <c r="Q60" i="3"/>
  <c r="R60" i="3"/>
  <c r="S60" i="3"/>
  <c r="O61" i="3"/>
  <c r="P61" i="3"/>
  <c r="Q61" i="3"/>
  <c r="R61" i="3"/>
  <c r="S61" i="3"/>
  <c r="O62" i="3"/>
  <c r="P62" i="3"/>
  <c r="Q62" i="3"/>
  <c r="R62" i="3"/>
  <c r="S62" i="3"/>
  <c r="O63" i="3"/>
  <c r="P63" i="3"/>
  <c r="Q63" i="3"/>
  <c r="R63" i="3"/>
  <c r="S63" i="3"/>
  <c r="O64" i="3"/>
  <c r="P64" i="3"/>
  <c r="Q64" i="3"/>
  <c r="R64" i="3"/>
  <c r="S64" i="3"/>
  <c r="O65" i="3"/>
  <c r="P65" i="3"/>
  <c r="Q65" i="3"/>
  <c r="R65" i="3"/>
  <c r="S65" i="3"/>
  <c r="O66" i="3"/>
  <c r="P66" i="3"/>
  <c r="Q66" i="3"/>
  <c r="R66" i="3"/>
  <c r="S66" i="3"/>
  <c r="O67" i="3"/>
  <c r="P67" i="3"/>
  <c r="Q67" i="3"/>
  <c r="R67" i="3"/>
  <c r="S67" i="3"/>
  <c r="O68" i="3"/>
  <c r="P68" i="3"/>
  <c r="Q68" i="3"/>
  <c r="R68" i="3"/>
  <c r="S68" i="3"/>
  <c r="O69" i="3"/>
  <c r="P69" i="3"/>
  <c r="Q69" i="3"/>
  <c r="R69" i="3"/>
  <c r="S69" i="3"/>
  <c r="O70" i="3"/>
  <c r="P70" i="3"/>
  <c r="Q70" i="3"/>
  <c r="R70" i="3"/>
  <c r="S70" i="3"/>
  <c r="O71" i="3"/>
  <c r="P71" i="3"/>
  <c r="Q71" i="3"/>
  <c r="R71" i="3"/>
  <c r="S71" i="3"/>
  <c r="O72" i="3"/>
  <c r="P72" i="3"/>
  <c r="Q72" i="3"/>
  <c r="R72" i="3"/>
  <c r="S72" i="3"/>
  <c r="O73" i="3"/>
  <c r="P73" i="3"/>
  <c r="Q73" i="3"/>
  <c r="R73" i="3"/>
  <c r="S73" i="3"/>
  <c r="O74" i="3"/>
  <c r="P74" i="3"/>
  <c r="Q74" i="3"/>
  <c r="R74" i="3"/>
  <c r="S74" i="3"/>
  <c r="O75" i="3"/>
  <c r="P75" i="3"/>
  <c r="Q75" i="3"/>
  <c r="R75" i="3"/>
  <c r="S75" i="3"/>
  <c r="O76" i="3"/>
  <c r="P76" i="3"/>
  <c r="Q76" i="3"/>
  <c r="R76" i="3"/>
  <c r="S76" i="3"/>
  <c r="O77" i="3"/>
  <c r="P77" i="3"/>
  <c r="Q77" i="3"/>
  <c r="R77" i="3"/>
  <c r="S77" i="3"/>
  <c r="O78" i="3"/>
  <c r="P78" i="3"/>
  <c r="Q78" i="3"/>
  <c r="R78" i="3"/>
  <c r="S78" i="3"/>
  <c r="O79" i="3"/>
  <c r="P79" i="3"/>
  <c r="Q79" i="3"/>
  <c r="R79" i="3"/>
  <c r="S79" i="3"/>
  <c r="O80" i="3"/>
  <c r="P80" i="3"/>
  <c r="Q80" i="3"/>
  <c r="R80" i="3"/>
  <c r="S80" i="3"/>
  <c r="O81" i="3"/>
  <c r="P81" i="3"/>
  <c r="Q81" i="3"/>
  <c r="R81" i="3"/>
  <c r="S81" i="3"/>
  <c r="O82" i="3"/>
  <c r="P82" i="3"/>
  <c r="Q82" i="3"/>
  <c r="R82" i="3"/>
  <c r="S82" i="3"/>
  <c r="O83" i="3"/>
  <c r="P83" i="3"/>
  <c r="Q83" i="3"/>
  <c r="R83" i="3"/>
  <c r="S83" i="3"/>
  <c r="O84" i="3"/>
  <c r="P84" i="3"/>
  <c r="Q84" i="3"/>
  <c r="R84" i="3"/>
  <c r="S84" i="3"/>
  <c r="O85" i="3"/>
  <c r="P85" i="3"/>
  <c r="Q85" i="3"/>
  <c r="R85" i="3"/>
  <c r="S85" i="3"/>
  <c r="O86" i="3"/>
  <c r="P86" i="3"/>
  <c r="Q86" i="3"/>
  <c r="R86" i="3"/>
  <c r="S86" i="3"/>
  <c r="O87" i="3"/>
  <c r="P87" i="3"/>
  <c r="Q87" i="3"/>
  <c r="R87" i="3"/>
  <c r="S87" i="3"/>
  <c r="O88" i="3"/>
  <c r="P88" i="3"/>
  <c r="Q88" i="3"/>
  <c r="R88" i="3"/>
  <c r="S88" i="3"/>
  <c r="O89" i="3"/>
  <c r="P89" i="3"/>
  <c r="Q89" i="3"/>
  <c r="R89" i="3"/>
  <c r="S89" i="3"/>
  <c r="O90" i="3"/>
  <c r="P90" i="3"/>
  <c r="Q90" i="3"/>
  <c r="R90" i="3"/>
  <c r="S90" i="3"/>
  <c r="O91" i="3"/>
  <c r="P91" i="3"/>
  <c r="Q91" i="3"/>
  <c r="R91" i="3"/>
  <c r="S91" i="3"/>
  <c r="O92" i="3"/>
  <c r="P92" i="3"/>
  <c r="Q92" i="3"/>
  <c r="R92" i="3"/>
  <c r="S92" i="3"/>
  <c r="O93" i="3"/>
  <c r="P93" i="3"/>
  <c r="Q93" i="3"/>
  <c r="R93" i="3"/>
  <c r="S93" i="3"/>
  <c r="O94" i="3"/>
  <c r="P94" i="3"/>
  <c r="Q94" i="3"/>
  <c r="R94" i="3"/>
  <c r="S94" i="3"/>
  <c r="O95" i="3"/>
  <c r="P95" i="3"/>
  <c r="Q95" i="3"/>
  <c r="R95" i="3"/>
  <c r="S95" i="3"/>
  <c r="O96" i="3"/>
  <c r="P96" i="3"/>
  <c r="Q96" i="3"/>
  <c r="R96" i="3"/>
  <c r="S96" i="3"/>
  <c r="O97" i="3"/>
  <c r="P97" i="3"/>
  <c r="Q97" i="3"/>
  <c r="R97" i="3"/>
  <c r="S97" i="3"/>
  <c r="O98" i="3"/>
  <c r="P98" i="3"/>
  <c r="Q98" i="3"/>
  <c r="R98" i="3"/>
  <c r="S98" i="3"/>
  <c r="O99" i="3"/>
  <c r="P99" i="3"/>
  <c r="Q99" i="3"/>
  <c r="R99" i="3"/>
  <c r="S99" i="3"/>
  <c r="O100" i="3"/>
  <c r="P100" i="3"/>
  <c r="Q100" i="3"/>
  <c r="R100" i="3"/>
  <c r="S100" i="3"/>
  <c r="O101" i="3"/>
  <c r="P101" i="3"/>
  <c r="Q101" i="3"/>
  <c r="R101" i="3"/>
  <c r="S101" i="3"/>
  <c r="O102" i="3"/>
  <c r="P102" i="3"/>
  <c r="Q102" i="3"/>
  <c r="R102" i="3"/>
  <c r="S102" i="3"/>
  <c r="O103" i="3"/>
  <c r="P103" i="3"/>
  <c r="Q103" i="3"/>
  <c r="R103" i="3"/>
  <c r="S103" i="3"/>
  <c r="O104" i="3"/>
  <c r="P104" i="3"/>
  <c r="Q104" i="3"/>
  <c r="R104" i="3"/>
  <c r="S104" i="3"/>
  <c r="O105" i="3"/>
  <c r="P105" i="3"/>
  <c r="Q105" i="3"/>
  <c r="R105" i="3"/>
  <c r="S105" i="3"/>
  <c r="O106" i="3"/>
  <c r="P106" i="3"/>
  <c r="Q106" i="3"/>
  <c r="R106" i="3"/>
  <c r="S106" i="3"/>
  <c r="O107" i="3"/>
  <c r="P107" i="3"/>
  <c r="Q107" i="3"/>
  <c r="R107" i="3"/>
  <c r="S107" i="3"/>
  <c r="O108" i="3"/>
  <c r="P108" i="3"/>
  <c r="Q108" i="3"/>
  <c r="R108" i="3"/>
  <c r="S108" i="3"/>
  <c r="O109" i="3"/>
  <c r="P109" i="3"/>
  <c r="Q109" i="3"/>
  <c r="R109" i="3"/>
  <c r="S109" i="3"/>
  <c r="O110" i="3"/>
  <c r="P110" i="3"/>
  <c r="Q110" i="3"/>
  <c r="R110" i="3"/>
  <c r="S110" i="3"/>
  <c r="O111" i="3"/>
  <c r="P111" i="3"/>
  <c r="Q111" i="3"/>
  <c r="R111" i="3"/>
  <c r="S111" i="3"/>
  <c r="O112" i="3"/>
  <c r="P112" i="3"/>
  <c r="Q112" i="3"/>
  <c r="R112" i="3"/>
  <c r="S112" i="3"/>
  <c r="O113" i="3"/>
  <c r="P113" i="3"/>
  <c r="Q113" i="3"/>
  <c r="R113" i="3"/>
  <c r="S113" i="3"/>
  <c r="O114" i="3"/>
  <c r="P114" i="3"/>
  <c r="Q114" i="3"/>
  <c r="R114" i="3"/>
  <c r="S114" i="3"/>
  <c r="O115" i="3"/>
  <c r="P115" i="3"/>
  <c r="Q115" i="3"/>
  <c r="R115" i="3"/>
  <c r="S115" i="3"/>
  <c r="O116" i="3"/>
  <c r="P116" i="3"/>
  <c r="Q116" i="3"/>
  <c r="R116" i="3"/>
  <c r="S116" i="3"/>
  <c r="O117" i="3"/>
  <c r="P117" i="3"/>
  <c r="Q117" i="3"/>
  <c r="R117" i="3"/>
  <c r="S117" i="3"/>
  <c r="O118" i="3"/>
  <c r="P118" i="3"/>
  <c r="Q118" i="3"/>
  <c r="R118" i="3"/>
  <c r="S118" i="3"/>
  <c r="O119" i="3"/>
  <c r="P119" i="3"/>
  <c r="Q119" i="3"/>
  <c r="R119" i="3"/>
  <c r="S119" i="3"/>
  <c r="O120" i="3"/>
  <c r="P120" i="3"/>
  <c r="Q120" i="3"/>
  <c r="R120" i="3"/>
  <c r="S120" i="3"/>
  <c r="O121" i="3"/>
  <c r="P121" i="3"/>
  <c r="Q121" i="3"/>
  <c r="R121" i="3"/>
  <c r="S121" i="3"/>
  <c r="O122" i="3"/>
  <c r="P122" i="3"/>
  <c r="Q122" i="3"/>
  <c r="R122" i="3"/>
  <c r="S122" i="3"/>
  <c r="O123" i="3"/>
  <c r="P123" i="3"/>
  <c r="Q123" i="3"/>
  <c r="R123" i="3"/>
  <c r="S123" i="3"/>
  <c r="O124" i="3"/>
  <c r="P124" i="3"/>
  <c r="Q124" i="3"/>
  <c r="R124" i="3"/>
  <c r="S124" i="3"/>
  <c r="O125" i="3"/>
  <c r="P125" i="3"/>
  <c r="Q125" i="3"/>
  <c r="R125" i="3"/>
  <c r="S125" i="3"/>
  <c r="O126" i="3"/>
  <c r="P126" i="3"/>
  <c r="Q126" i="3"/>
  <c r="R126" i="3"/>
  <c r="S126" i="3"/>
  <c r="O127" i="3"/>
  <c r="P127" i="3"/>
  <c r="Q127" i="3"/>
  <c r="R127" i="3"/>
  <c r="S127" i="3"/>
  <c r="O128" i="3"/>
  <c r="P128" i="3"/>
  <c r="Q128" i="3"/>
  <c r="R128" i="3"/>
  <c r="S128" i="3"/>
  <c r="O129" i="3"/>
  <c r="P129" i="3"/>
  <c r="Q129" i="3"/>
  <c r="R129" i="3"/>
  <c r="S129" i="3"/>
  <c r="O130" i="3"/>
  <c r="P130" i="3"/>
  <c r="Q130" i="3"/>
  <c r="R130" i="3"/>
  <c r="S130" i="3"/>
  <c r="O131" i="3"/>
  <c r="P131" i="3"/>
  <c r="Q131" i="3"/>
  <c r="R131" i="3"/>
  <c r="S131" i="3"/>
  <c r="O132" i="3"/>
  <c r="P132" i="3"/>
  <c r="Q132" i="3"/>
  <c r="R132" i="3"/>
  <c r="S132" i="3"/>
  <c r="O133" i="3"/>
  <c r="P133" i="3"/>
  <c r="Q133" i="3"/>
  <c r="R133" i="3"/>
  <c r="S133" i="3"/>
  <c r="O134" i="3"/>
  <c r="P134" i="3"/>
  <c r="Q134" i="3"/>
  <c r="R134" i="3"/>
  <c r="S134" i="3"/>
  <c r="O135" i="3"/>
  <c r="P135" i="3"/>
  <c r="Q135" i="3"/>
  <c r="R135" i="3"/>
  <c r="S135" i="3"/>
  <c r="O136" i="3"/>
  <c r="P136" i="3"/>
  <c r="Q136" i="3"/>
  <c r="R136" i="3"/>
  <c r="S136" i="3"/>
  <c r="O137" i="3"/>
  <c r="P137" i="3"/>
  <c r="Q137" i="3"/>
  <c r="R137" i="3"/>
  <c r="S137" i="3"/>
  <c r="O138" i="3"/>
  <c r="P138" i="3"/>
  <c r="Q138" i="3"/>
  <c r="R138" i="3"/>
  <c r="S138" i="3"/>
  <c r="O139" i="3"/>
  <c r="P139" i="3"/>
  <c r="Q139" i="3"/>
  <c r="R139" i="3"/>
  <c r="S139" i="3"/>
  <c r="O140" i="3"/>
  <c r="P140" i="3"/>
  <c r="Q140" i="3"/>
  <c r="R140" i="3"/>
  <c r="S140" i="3"/>
  <c r="O141" i="3"/>
  <c r="P141" i="3"/>
  <c r="Q141" i="3"/>
  <c r="R141" i="3"/>
  <c r="S141" i="3"/>
  <c r="O142" i="3"/>
  <c r="P142" i="3"/>
  <c r="Q142" i="3"/>
  <c r="R142" i="3"/>
  <c r="S142" i="3"/>
  <c r="O143" i="3"/>
  <c r="P143" i="3"/>
  <c r="Q143" i="3"/>
  <c r="R143" i="3"/>
  <c r="S143" i="3"/>
  <c r="O144" i="3"/>
  <c r="P144" i="3"/>
  <c r="Q144" i="3"/>
  <c r="R144" i="3"/>
  <c r="S144" i="3"/>
  <c r="O145" i="3"/>
  <c r="P145" i="3"/>
  <c r="Q145" i="3"/>
  <c r="R145" i="3"/>
  <c r="S145" i="3"/>
  <c r="O146" i="3"/>
  <c r="P146" i="3"/>
  <c r="Q146" i="3"/>
  <c r="R146" i="3"/>
  <c r="S146" i="3"/>
  <c r="O147" i="3"/>
  <c r="P147" i="3"/>
  <c r="Q147" i="3"/>
  <c r="R147" i="3"/>
  <c r="S147" i="3"/>
  <c r="O148" i="3"/>
  <c r="P148" i="3"/>
  <c r="Q148" i="3"/>
  <c r="R148" i="3"/>
  <c r="S148" i="3"/>
  <c r="O149" i="3"/>
  <c r="P149" i="3"/>
  <c r="Q149" i="3"/>
  <c r="R149" i="3"/>
  <c r="S149" i="3"/>
  <c r="O150" i="3"/>
  <c r="P150" i="3"/>
  <c r="Q150" i="3"/>
  <c r="R150" i="3"/>
  <c r="S150" i="3"/>
  <c r="O151" i="3"/>
  <c r="P151" i="3"/>
  <c r="Q151" i="3"/>
  <c r="R151" i="3"/>
  <c r="S151" i="3"/>
  <c r="O152" i="3"/>
  <c r="P152" i="3"/>
  <c r="Q152" i="3"/>
  <c r="R152" i="3"/>
  <c r="S152" i="3"/>
  <c r="O153" i="3"/>
  <c r="P153" i="3"/>
  <c r="Q153" i="3"/>
  <c r="R153" i="3"/>
  <c r="S153" i="3"/>
  <c r="O154" i="3"/>
  <c r="P154" i="3"/>
  <c r="Q154" i="3"/>
  <c r="R154" i="3"/>
  <c r="S154" i="3"/>
  <c r="O155" i="3"/>
  <c r="P155" i="3"/>
  <c r="Q155" i="3"/>
  <c r="R155" i="3"/>
  <c r="S155" i="3"/>
  <c r="O156" i="3"/>
  <c r="P156" i="3"/>
  <c r="Q156" i="3"/>
  <c r="R156" i="3"/>
  <c r="S156" i="3"/>
  <c r="O157" i="3"/>
  <c r="P157" i="3"/>
  <c r="Q157" i="3"/>
  <c r="R157" i="3"/>
  <c r="S157" i="3"/>
  <c r="O158" i="3"/>
  <c r="P158" i="3"/>
  <c r="Q158" i="3"/>
  <c r="R158" i="3"/>
  <c r="S158" i="3"/>
  <c r="O159" i="3"/>
  <c r="P159" i="3"/>
  <c r="Q159" i="3"/>
  <c r="R159" i="3"/>
  <c r="S159" i="3"/>
  <c r="O160" i="3"/>
  <c r="P160" i="3"/>
  <c r="Q160" i="3"/>
  <c r="R160" i="3"/>
  <c r="S160" i="3"/>
  <c r="O161" i="3"/>
  <c r="P161" i="3"/>
  <c r="Q161" i="3"/>
  <c r="R161" i="3"/>
  <c r="S161" i="3"/>
  <c r="O162" i="3"/>
  <c r="P162" i="3"/>
  <c r="Q162" i="3"/>
  <c r="R162" i="3"/>
  <c r="S162" i="3"/>
  <c r="O163" i="3"/>
  <c r="P163" i="3"/>
  <c r="Q163" i="3"/>
  <c r="R163" i="3"/>
  <c r="S163" i="3"/>
  <c r="O164" i="3"/>
  <c r="P164" i="3"/>
  <c r="Q164" i="3"/>
  <c r="R164" i="3"/>
  <c r="S164" i="3"/>
  <c r="O165" i="3"/>
  <c r="P165" i="3"/>
  <c r="Q165" i="3"/>
  <c r="R165" i="3"/>
  <c r="S165" i="3"/>
  <c r="O166" i="3"/>
  <c r="P166" i="3"/>
  <c r="Q166" i="3"/>
  <c r="R166" i="3"/>
  <c r="S166" i="3"/>
  <c r="O167" i="3"/>
  <c r="P167" i="3"/>
  <c r="Q167" i="3"/>
  <c r="R167" i="3"/>
  <c r="S167" i="3"/>
  <c r="O168" i="3"/>
  <c r="P168" i="3"/>
  <c r="Q168" i="3"/>
  <c r="R168" i="3"/>
  <c r="S168" i="3"/>
  <c r="O169" i="3"/>
  <c r="P169" i="3"/>
  <c r="Q169" i="3"/>
  <c r="R169" i="3"/>
  <c r="S169" i="3"/>
  <c r="O170" i="3"/>
  <c r="P170" i="3"/>
  <c r="Q170" i="3"/>
  <c r="R170" i="3"/>
  <c r="S170" i="3"/>
  <c r="O171" i="3"/>
  <c r="P171" i="3"/>
  <c r="Q171" i="3"/>
  <c r="R171" i="3"/>
  <c r="S171" i="3"/>
  <c r="O172" i="3"/>
  <c r="P172" i="3"/>
  <c r="Q172" i="3"/>
  <c r="R172" i="3"/>
  <c r="S172" i="3"/>
  <c r="O173" i="3"/>
  <c r="P173" i="3"/>
  <c r="Q173" i="3"/>
  <c r="R173" i="3"/>
  <c r="S173" i="3"/>
  <c r="O174" i="3"/>
  <c r="P174" i="3"/>
  <c r="Q174" i="3"/>
  <c r="R174" i="3"/>
  <c r="S174" i="3"/>
  <c r="O175" i="3"/>
  <c r="P175" i="3"/>
  <c r="Q175" i="3"/>
  <c r="R175" i="3"/>
  <c r="S175" i="3"/>
  <c r="O176" i="3"/>
  <c r="P176" i="3"/>
  <c r="Q176" i="3"/>
  <c r="R176" i="3"/>
  <c r="S176" i="3"/>
  <c r="O177" i="3"/>
  <c r="P177" i="3"/>
  <c r="Q177" i="3"/>
  <c r="R177" i="3"/>
  <c r="S177" i="3"/>
  <c r="O178" i="3"/>
  <c r="P178" i="3"/>
  <c r="Q178" i="3"/>
  <c r="R178" i="3"/>
  <c r="S178" i="3"/>
  <c r="O179" i="3"/>
  <c r="P179" i="3"/>
  <c r="Q179" i="3"/>
  <c r="R179" i="3"/>
  <c r="S179" i="3"/>
  <c r="O180" i="3"/>
  <c r="P180" i="3"/>
  <c r="Q180" i="3"/>
  <c r="R180" i="3"/>
  <c r="S180" i="3"/>
  <c r="O181" i="3"/>
  <c r="P181" i="3"/>
  <c r="Q181" i="3"/>
  <c r="R181" i="3"/>
  <c r="S181" i="3"/>
  <c r="O182" i="3"/>
  <c r="P182" i="3"/>
  <c r="Q182" i="3"/>
  <c r="R182" i="3"/>
  <c r="S182" i="3"/>
  <c r="O183" i="3"/>
  <c r="P183" i="3"/>
  <c r="Q183" i="3"/>
  <c r="R183" i="3"/>
  <c r="S183" i="3"/>
  <c r="O184" i="3"/>
  <c r="P184" i="3"/>
  <c r="Q184" i="3"/>
  <c r="R184" i="3"/>
  <c r="S184" i="3"/>
  <c r="O185" i="3"/>
  <c r="P185" i="3"/>
  <c r="Q185" i="3"/>
  <c r="R185" i="3"/>
  <c r="S185" i="3"/>
  <c r="O186" i="3"/>
  <c r="P186" i="3"/>
  <c r="Q186" i="3"/>
  <c r="R186" i="3"/>
  <c r="S186" i="3"/>
  <c r="O187" i="3"/>
  <c r="P187" i="3"/>
  <c r="Q187" i="3"/>
  <c r="R187" i="3"/>
  <c r="S187" i="3"/>
  <c r="O188" i="3"/>
  <c r="P188" i="3"/>
  <c r="Q188" i="3"/>
  <c r="R188" i="3"/>
  <c r="S188" i="3"/>
  <c r="O189" i="3"/>
  <c r="P189" i="3"/>
  <c r="Q189" i="3"/>
  <c r="R189" i="3"/>
  <c r="S189" i="3"/>
  <c r="O190" i="3"/>
  <c r="P190" i="3"/>
  <c r="Q190" i="3"/>
  <c r="R190" i="3"/>
  <c r="S190" i="3"/>
  <c r="O191" i="3"/>
  <c r="P191" i="3"/>
  <c r="Q191" i="3"/>
  <c r="R191" i="3"/>
  <c r="S191" i="3"/>
  <c r="O192" i="3"/>
  <c r="P192" i="3"/>
  <c r="Q192" i="3"/>
  <c r="R192" i="3"/>
  <c r="S192" i="3"/>
  <c r="O193" i="3"/>
  <c r="P193" i="3"/>
  <c r="Q193" i="3"/>
  <c r="R193" i="3"/>
  <c r="S193" i="3"/>
  <c r="O194" i="3"/>
  <c r="P194" i="3"/>
  <c r="Q194" i="3"/>
  <c r="R194" i="3"/>
  <c r="S194" i="3"/>
  <c r="O195" i="3"/>
  <c r="P195" i="3"/>
  <c r="Q195" i="3"/>
  <c r="R195" i="3"/>
  <c r="S195" i="3"/>
  <c r="O196" i="3"/>
  <c r="P196" i="3"/>
  <c r="Q196" i="3"/>
  <c r="R196" i="3"/>
  <c r="S196" i="3"/>
  <c r="O197" i="3"/>
  <c r="P197" i="3"/>
  <c r="Q197" i="3"/>
  <c r="R197" i="3"/>
  <c r="S197" i="3"/>
  <c r="O198" i="3"/>
  <c r="P198" i="3"/>
  <c r="Q198" i="3"/>
  <c r="R198" i="3"/>
  <c r="S198" i="3"/>
  <c r="O199" i="3"/>
  <c r="P199" i="3"/>
  <c r="Q199" i="3"/>
  <c r="R199" i="3"/>
  <c r="S199" i="3"/>
  <c r="O200" i="3"/>
  <c r="P200" i="3"/>
  <c r="Q200" i="3"/>
  <c r="R200" i="3"/>
  <c r="S200" i="3"/>
  <c r="O201" i="3"/>
  <c r="P201" i="3"/>
  <c r="Q201" i="3"/>
  <c r="R201" i="3"/>
  <c r="S201" i="3"/>
  <c r="O202" i="3"/>
  <c r="P202" i="3"/>
  <c r="Q202" i="3"/>
  <c r="R202" i="3"/>
  <c r="S202" i="3"/>
  <c r="O203" i="3"/>
  <c r="P203" i="3"/>
  <c r="Q203" i="3"/>
  <c r="R203" i="3"/>
  <c r="S203" i="3"/>
  <c r="O204" i="3"/>
  <c r="P204" i="3"/>
  <c r="Q204" i="3"/>
  <c r="R204" i="3"/>
  <c r="S204" i="3"/>
  <c r="O205" i="3"/>
  <c r="P205" i="3"/>
  <c r="Q205" i="3"/>
  <c r="R205" i="3"/>
  <c r="S205" i="3"/>
  <c r="O206" i="3"/>
  <c r="P206" i="3"/>
  <c r="Q206" i="3"/>
  <c r="R206" i="3"/>
  <c r="S206" i="3"/>
  <c r="O207" i="3"/>
  <c r="P207" i="3"/>
  <c r="Q207" i="3"/>
  <c r="R207" i="3"/>
  <c r="S207" i="3"/>
  <c r="O208" i="3"/>
  <c r="P208" i="3"/>
  <c r="Q208" i="3"/>
  <c r="R208" i="3"/>
  <c r="S208" i="3"/>
  <c r="O209" i="3"/>
  <c r="P209" i="3"/>
  <c r="Q209" i="3"/>
  <c r="R209" i="3"/>
  <c r="S209" i="3"/>
  <c r="O210" i="3"/>
  <c r="P210" i="3"/>
  <c r="Q210" i="3"/>
  <c r="R210" i="3"/>
  <c r="S210" i="3"/>
  <c r="O211" i="3"/>
  <c r="P211" i="3"/>
  <c r="Q211" i="3"/>
  <c r="R211" i="3"/>
  <c r="S211" i="3"/>
  <c r="O212" i="3"/>
  <c r="P212" i="3"/>
  <c r="Q212" i="3"/>
  <c r="R212" i="3"/>
  <c r="S212" i="3"/>
  <c r="O213" i="3"/>
  <c r="P213" i="3"/>
  <c r="Q213" i="3"/>
  <c r="R213" i="3"/>
  <c r="S213" i="3"/>
  <c r="O214" i="3"/>
  <c r="P214" i="3"/>
  <c r="Q214" i="3"/>
  <c r="R214" i="3"/>
  <c r="S214" i="3"/>
  <c r="O215" i="3"/>
  <c r="P215" i="3"/>
  <c r="Q215" i="3"/>
  <c r="R215" i="3"/>
  <c r="S215" i="3"/>
  <c r="O216" i="3"/>
  <c r="P216" i="3"/>
  <c r="Q216" i="3"/>
  <c r="R216" i="3"/>
  <c r="S216" i="3"/>
  <c r="O217" i="3"/>
  <c r="P217" i="3"/>
  <c r="Q217" i="3"/>
  <c r="R217" i="3"/>
  <c r="S217" i="3"/>
  <c r="O218" i="3"/>
  <c r="P218" i="3"/>
  <c r="Q218" i="3"/>
  <c r="R218" i="3"/>
  <c r="S218" i="3"/>
  <c r="O219" i="3"/>
  <c r="P219" i="3"/>
  <c r="Q219" i="3"/>
  <c r="R219" i="3"/>
  <c r="S219" i="3"/>
  <c r="O220" i="3"/>
  <c r="P220" i="3"/>
  <c r="Q220" i="3"/>
  <c r="R220" i="3"/>
  <c r="S220" i="3"/>
  <c r="O221" i="3"/>
  <c r="P221" i="3"/>
  <c r="Q221" i="3"/>
  <c r="R221" i="3"/>
  <c r="S221" i="3"/>
  <c r="O222" i="3"/>
  <c r="P222" i="3"/>
  <c r="Q222" i="3"/>
  <c r="R222" i="3"/>
  <c r="S222" i="3"/>
  <c r="O223" i="3"/>
  <c r="P223" i="3"/>
  <c r="Q223" i="3"/>
  <c r="R223" i="3"/>
  <c r="S223" i="3"/>
  <c r="O224" i="3"/>
  <c r="P224" i="3"/>
  <c r="Q224" i="3"/>
  <c r="R224" i="3"/>
  <c r="S224" i="3"/>
  <c r="O225" i="3"/>
  <c r="P225" i="3"/>
  <c r="Q225" i="3"/>
  <c r="R225" i="3"/>
  <c r="S225" i="3"/>
  <c r="O226" i="3"/>
  <c r="P226" i="3"/>
  <c r="Q226" i="3"/>
  <c r="R226" i="3"/>
  <c r="S226" i="3"/>
  <c r="O227" i="3"/>
  <c r="P227" i="3"/>
  <c r="Q227" i="3"/>
  <c r="R227" i="3"/>
  <c r="S227" i="3"/>
  <c r="O228" i="3"/>
  <c r="P228" i="3"/>
  <c r="Q228" i="3"/>
  <c r="R228" i="3"/>
  <c r="S228" i="3"/>
  <c r="O229" i="3"/>
  <c r="P229" i="3"/>
  <c r="Q229" i="3"/>
  <c r="R229" i="3"/>
  <c r="S229" i="3"/>
  <c r="O230" i="3"/>
  <c r="P230" i="3"/>
  <c r="Q230" i="3"/>
  <c r="R230" i="3"/>
  <c r="S230" i="3"/>
  <c r="O231" i="3"/>
  <c r="P231" i="3"/>
  <c r="Q231" i="3"/>
  <c r="R231" i="3"/>
  <c r="S231" i="3"/>
  <c r="O232" i="3"/>
  <c r="P232" i="3"/>
  <c r="Q232" i="3"/>
  <c r="R232" i="3"/>
  <c r="S232" i="3"/>
  <c r="O233" i="3"/>
  <c r="P233" i="3"/>
  <c r="Q233" i="3"/>
  <c r="R233" i="3"/>
  <c r="S233" i="3"/>
  <c r="O234" i="3"/>
  <c r="P234" i="3"/>
  <c r="Q234" i="3"/>
  <c r="R234" i="3"/>
  <c r="S234" i="3"/>
  <c r="O235" i="3"/>
  <c r="P235" i="3"/>
  <c r="Q235" i="3"/>
  <c r="R235" i="3"/>
  <c r="S235" i="3"/>
  <c r="O236" i="3"/>
  <c r="P236" i="3"/>
  <c r="Q236" i="3"/>
  <c r="R236" i="3"/>
  <c r="S236" i="3"/>
  <c r="O237" i="3"/>
  <c r="P237" i="3"/>
  <c r="Q237" i="3"/>
  <c r="R237" i="3"/>
  <c r="S237" i="3"/>
  <c r="O238" i="3"/>
  <c r="P238" i="3"/>
  <c r="Q238" i="3"/>
  <c r="R238" i="3"/>
  <c r="S238" i="3"/>
  <c r="O239" i="3"/>
  <c r="P239" i="3"/>
  <c r="Q239" i="3"/>
  <c r="R239" i="3"/>
  <c r="S239" i="3"/>
  <c r="O240" i="3"/>
  <c r="P240" i="3"/>
  <c r="Q240" i="3"/>
  <c r="R240" i="3"/>
  <c r="S240" i="3"/>
  <c r="O241" i="3"/>
  <c r="P241" i="3"/>
  <c r="Q241" i="3"/>
  <c r="R241" i="3"/>
  <c r="S241" i="3"/>
  <c r="O242" i="3"/>
  <c r="P242" i="3"/>
  <c r="Q242" i="3"/>
  <c r="R242" i="3"/>
  <c r="S242" i="3"/>
  <c r="O243" i="3"/>
  <c r="P243" i="3"/>
  <c r="Q243" i="3"/>
  <c r="R243" i="3"/>
  <c r="S243" i="3"/>
  <c r="O244" i="3"/>
  <c r="P244" i="3"/>
  <c r="Q244" i="3"/>
  <c r="R244" i="3"/>
  <c r="S244" i="3"/>
  <c r="O245" i="3"/>
  <c r="P245" i="3"/>
  <c r="Q245" i="3"/>
  <c r="R245" i="3"/>
  <c r="S245" i="3"/>
  <c r="O246" i="3"/>
  <c r="P246" i="3"/>
  <c r="Q246" i="3"/>
  <c r="R246" i="3"/>
  <c r="S246" i="3"/>
  <c r="O247" i="3"/>
  <c r="P247" i="3"/>
  <c r="Q247" i="3"/>
  <c r="R247" i="3"/>
  <c r="S247" i="3"/>
  <c r="O248" i="3"/>
  <c r="P248" i="3"/>
  <c r="Q248" i="3"/>
  <c r="R248" i="3"/>
  <c r="S248" i="3"/>
  <c r="O249" i="3"/>
  <c r="P249" i="3"/>
  <c r="Q249" i="3"/>
  <c r="R249" i="3"/>
  <c r="S249" i="3"/>
  <c r="O250" i="3"/>
  <c r="P250" i="3"/>
  <c r="Q250" i="3"/>
  <c r="R250" i="3"/>
  <c r="S250" i="3"/>
  <c r="O251" i="3"/>
  <c r="P251" i="3"/>
  <c r="Q251" i="3"/>
  <c r="R251" i="3"/>
  <c r="S251" i="3"/>
  <c r="O252" i="3"/>
  <c r="P252" i="3"/>
  <c r="Q252" i="3"/>
  <c r="R252" i="3"/>
  <c r="S252" i="3"/>
  <c r="O253" i="3"/>
  <c r="P253" i="3"/>
  <c r="Q253" i="3"/>
  <c r="R253" i="3"/>
  <c r="S253" i="3"/>
  <c r="O254" i="3"/>
  <c r="P254" i="3"/>
  <c r="Q254" i="3"/>
  <c r="R254" i="3"/>
  <c r="S254" i="3"/>
  <c r="O255" i="3"/>
  <c r="P255" i="3"/>
  <c r="Q255" i="3"/>
  <c r="R255" i="3"/>
  <c r="S255" i="3"/>
  <c r="O256" i="3"/>
  <c r="P256" i="3"/>
  <c r="Q256" i="3"/>
  <c r="R256" i="3"/>
  <c r="S256" i="3"/>
  <c r="O257" i="3"/>
  <c r="P257" i="3"/>
  <c r="Q257" i="3"/>
  <c r="R257" i="3"/>
  <c r="S257" i="3"/>
  <c r="O258" i="3"/>
  <c r="P258" i="3"/>
  <c r="Q258" i="3"/>
  <c r="R258" i="3"/>
  <c r="S258" i="3"/>
  <c r="O259" i="3"/>
  <c r="P259" i="3"/>
  <c r="Q259" i="3"/>
  <c r="R259" i="3"/>
  <c r="S259" i="3"/>
  <c r="O260" i="3"/>
  <c r="P260" i="3"/>
  <c r="Q260" i="3"/>
  <c r="R260" i="3"/>
  <c r="S260" i="3"/>
  <c r="O261" i="3"/>
  <c r="P261" i="3"/>
  <c r="Q261" i="3"/>
  <c r="R261" i="3"/>
  <c r="S261" i="3"/>
  <c r="O262" i="3"/>
  <c r="P262" i="3"/>
  <c r="Q262" i="3"/>
  <c r="R262" i="3"/>
  <c r="S262" i="3"/>
  <c r="O263" i="3"/>
  <c r="P263" i="3"/>
  <c r="Q263" i="3"/>
  <c r="R263" i="3"/>
  <c r="S263" i="3"/>
  <c r="O264" i="3"/>
  <c r="P264" i="3"/>
  <c r="Q264" i="3"/>
  <c r="R264" i="3"/>
  <c r="S264" i="3"/>
  <c r="O265" i="3"/>
  <c r="P265" i="3"/>
  <c r="Q265" i="3"/>
  <c r="R265" i="3"/>
  <c r="S265" i="3"/>
  <c r="O266" i="3"/>
  <c r="P266" i="3"/>
  <c r="Q266" i="3"/>
  <c r="R266" i="3"/>
  <c r="S266" i="3"/>
  <c r="O267" i="3"/>
  <c r="P267" i="3"/>
  <c r="Q267" i="3"/>
  <c r="R267" i="3"/>
  <c r="S267" i="3"/>
  <c r="O268" i="3"/>
  <c r="P268" i="3"/>
  <c r="Q268" i="3"/>
  <c r="R268" i="3"/>
  <c r="S268" i="3"/>
  <c r="O269" i="3"/>
  <c r="P269" i="3"/>
  <c r="Q269" i="3"/>
  <c r="R269" i="3"/>
  <c r="S269" i="3"/>
  <c r="O270" i="3"/>
  <c r="P270" i="3"/>
  <c r="Q270" i="3"/>
  <c r="R270" i="3"/>
  <c r="S270" i="3"/>
  <c r="O271" i="3"/>
  <c r="P271" i="3"/>
  <c r="Q271" i="3"/>
  <c r="R271" i="3"/>
  <c r="S271" i="3"/>
  <c r="O272" i="3"/>
  <c r="P272" i="3"/>
  <c r="Q272" i="3"/>
  <c r="R272" i="3"/>
  <c r="S272" i="3"/>
  <c r="O273" i="3"/>
  <c r="P273" i="3"/>
  <c r="Q273" i="3"/>
  <c r="R273" i="3"/>
  <c r="S273" i="3"/>
  <c r="O274" i="3"/>
  <c r="P274" i="3"/>
  <c r="Q274" i="3"/>
  <c r="R274" i="3"/>
  <c r="S274" i="3"/>
  <c r="O275" i="3"/>
  <c r="P275" i="3"/>
  <c r="Q275" i="3"/>
  <c r="R275" i="3"/>
  <c r="S275" i="3"/>
  <c r="O276" i="3"/>
  <c r="P276" i="3"/>
  <c r="Q276" i="3"/>
  <c r="R276" i="3"/>
  <c r="S276" i="3"/>
  <c r="O277" i="3"/>
  <c r="P277" i="3"/>
  <c r="Q277" i="3"/>
  <c r="R277" i="3"/>
  <c r="S277" i="3"/>
  <c r="O278" i="3"/>
  <c r="P278" i="3"/>
  <c r="Q278" i="3"/>
  <c r="R278" i="3"/>
  <c r="S278" i="3"/>
  <c r="O279" i="3"/>
  <c r="P279" i="3"/>
  <c r="Q279" i="3"/>
  <c r="R279" i="3"/>
  <c r="S279" i="3"/>
  <c r="O280" i="3"/>
  <c r="P280" i="3"/>
  <c r="Q280" i="3"/>
  <c r="R280" i="3"/>
  <c r="S280" i="3"/>
  <c r="O281" i="3"/>
  <c r="P281" i="3"/>
  <c r="Q281" i="3"/>
  <c r="R281" i="3"/>
  <c r="S281" i="3"/>
  <c r="O282" i="3"/>
  <c r="P282" i="3"/>
  <c r="Q282" i="3"/>
  <c r="R282" i="3"/>
  <c r="S282" i="3"/>
  <c r="O283" i="3"/>
  <c r="P283" i="3"/>
  <c r="Q283" i="3"/>
  <c r="R283" i="3"/>
  <c r="S283" i="3"/>
  <c r="O284" i="3"/>
  <c r="P284" i="3"/>
  <c r="Q284" i="3"/>
  <c r="R284" i="3"/>
  <c r="S284" i="3"/>
  <c r="O285" i="3"/>
  <c r="P285" i="3"/>
  <c r="Q285" i="3"/>
  <c r="R285" i="3"/>
  <c r="S285" i="3"/>
  <c r="O286" i="3"/>
  <c r="P286" i="3"/>
  <c r="Q286" i="3"/>
  <c r="R286" i="3"/>
  <c r="S286" i="3"/>
  <c r="O287" i="3"/>
  <c r="P287" i="3"/>
  <c r="Q287" i="3"/>
  <c r="R287" i="3"/>
  <c r="S287" i="3"/>
  <c r="O288" i="3"/>
  <c r="P288" i="3"/>
  <c r="Q288" i="3"/>
  <c r="R288" i="3"/>
  <c r="S288" i="3"/>
  <c r="O289" i="3"/>
  <c r="P289" i="3"/>
  <c r="Q289" i="3"/>
  <c r="R289" i="3"/>
  <c r="S289" i="3"/>
  <c r="O290" i="3"/>
  <c r="P290" i="3"/>
  <c r="Q290" i="3"/>
  <c r="R290" i="3"/>
  <c r="S290" i="3"/>
  <c r="O291" i="3"/>
  <c r="P291" i="3"/>
  <c r="Q291" i="3"/>
  <c r="R291" i="3"/>
  <c r="S291" i="3"/>
  <c r="O292" i="3"/>
  <c r="P292" i="3"/>
  <c r="Q292" i="3"/>
  <c r="R292" i="3"/>
  <c r="S292" i="3"/>
  <c r="O293" i="3"/>
  <c r="P293" i="3"/>
  <c r="Q293" i="3"/>
  <c r="R293" i="3"/>
  <c r="S293" i="3"/>
  <c r="O294" i="3"/>
  <c r="P294" i="3"/>
  <c r="Q294" i="3"/>
  <c r="R294" i="3"/>
  <c r="S294" i="3"/>
  <c r="O295" i="3"/>
  <c r="P295" i="3"/>
  <c r="Q295" i="3"/>
  <c r="R295" i="3"/>
  <c r="S295" i="3"/>
  <c r="O296" i="3"/>
  <c r="P296" i="3"/>
  <c r="Q296" i="3"/>
  <c r="R296" i="3"/>
  <c r="S296" i="3"/>
  <c r="O297" i="3"/>
  <c r="P297" i="3"/>
  <c r="Q297" i="3"/>
  <c r="R297" i="3"/>
  <c r="S297" i="3"/>
  <c r="O298" i="3"/>
  <c r="P298" i="3"/>
  <c r="Q298" i="3"/>
  <c r="R298" i="3"/>
  <c r="S298" i="3"/>
  <c r="O299" i="3"/>
  <c r="P299" i="3"/>
  <c r="Q299" i="3"/>
  <c r="R299" i="3"/>
  <c r="S299" i="3"/>
  <c r="O300" i="3"/>
  <c r="P300" i="3"/>
  <c r="Q300" i="3"/>
  <c r="R300" i="3"/>
  <c r="S300" i="3"/>
  <c r="O301" i="3"/>
  <c r="P301" i="3"/>
  <c r="Q301" i="3"/>
  <c r="R301" i="3"/>
  <c r="S301" i="3"/>
  <c r="O302" i="3"/>
  <c r="P302" i="3"/>
  <c r="Q302" i="3"/>
  <c r="R302" i="3"/>
  <c r="S302" i="3"/>
  <c r="O303" i="3"/>
  <c r="P303" i="3"/>
  <c r="Q303" i="3"/>
  <c r="R303" i="3"/>
  <c r="S303" i="3"/>
  <c r="O304" i="3"/>
  <c r="P304" i="3"/>
  <c r="Q304" i="3"/>
  <c r="R304" i="3"/>
  <c r="S304" i="3"/>
  <c r="O305" i="3"/>
  <c r="P305" i="3"/>
  <c r="Q305" i="3"/>
  <c r="R305" i="3"/>
  <c r="S305" i="3"/>
  <c r="O306" i="3"/>
  <c r="P306" i="3"/>
  <c r="Q306" i="3"/>
  <c r="R306" i="3"/>
  <c r="S306" i="3"/>
  <c r="O307" i="3"/>
  <c r="P307" i="3"/>
  <c r="Q307" i="3"/>
  <c r="R307" i="3"/>
  <c r="S307" i="3"/>
  <c r="O308" i="3"/>
  <c r="P308" i="3"/>
  <c r="Q308" i="3"/>
  <c r="R308" i="3"/>
  <c r="S308" i="3"/>
  <c r="O309" i="3"/>
  <c r="P309" i="3"/>
  <c r="Q309" i="3"/>
  <c r="R309" i="3"/>
  <c r="S309" i="3"/>
  <c r="O310" i="3"/>
  <c r="P310" i="3"/>
  <c r="Q310" i="3"/>
  <c r="R310" i="3"/>
  <c r="S310" i="3"/>
  <c r="O311" i="3"/>
  <c r="P311" i="3"/>
  <c r="Q311" i="3"/>
  <c r="R311" i="3"/>
  <c r="S311" i="3"/>
  <c r="O312" i="3"/>
  <c r="P312" i="3"/>
  <c r="Q312" i="3"/>
  <c r="R312" i="3"/>
  <c r="S312" i="3"/>
  <c r="O313" i="3"/>
  <c r="P313" i="3"/>
  <c r="Q313" i="3"/>
  <c r="R313" i="3"/>
  <c r="S313" i="3"/>
  <c r="O314" i="3"/>
  <c r="P314" i="3"/>
  <c r="Q314" i="3"/>
  <c r="R314" i="3"/>
  <c r="S314" i="3"/>
  <c r="O315" i="3"/>
  <c r="P315" i="3"/>
  <c r="Q315" i="3"/>
  <c r="R315" i="3"/>
  <c r="S315" i="3"/>
  <c r="O316" i="3"/>
  <c r="P316" i="3"/>
  <c r="Q316" i="3"/>
  <c r="R316" i="3"/>
  <c r="S316" i="3"/>
  <c r="O317" i="3"/>
  <c r="P317" i="3"/>
  <c r="Q317" i="3"/>
  <c r="R317" i="3"/>
  <c r="S317" i="3"/>
  <c r="O318" i="3"/>
  <c r="P318" i="3"/>
  <c r="Q318" i="3"/>
  <c r="R318" i="3"/>
  <c r="S318" i="3"/>
  <c r="O319" i="3"/>
  <c r="P319" i="3"/>
  <c r="Q319" i="3"/>
  <c r="R319" i="3"/>
  <c r="S319" i="3"/>
  <c r="O320" i="3"/>
  <c r="P320" i="3"/>
  <c r="Q320" i="3"/>
  <c r="R320" i="3"/>
  <c r="S320" i="3"/>
  <c r="O321" i="3"/>
  <c r="P321" i="3"/>
  <c r="Q321" i="3"/>
  <c r="R321" i="3"/>
  <c r="S321" i="3"/>
  <c r="O322" i="3"/>
  <c r="P322" i="3"/>
  <c r="Q322" i="3"/>
  <c r="R322" i="3"/>
  <c r="S322" i="3"/>
  <c r="O323" i="3"/>
  <c r="P323" i="3"/>
  <c r="Q323" i="3"/>
  <c r="R323" i="3"/>
  <c r="S323" i="3"/>
  <c r="O324" i="3"/>
  <c r="P324" i="3"/>
  <c r="Q324" i="3"/>
  <c r="R324" i="3"/>
  <c r="S324" i="3"/>
  <c r="O325" i="3"/>
  <c r="P325" i="3"/>
  <c r="Q325" i="3"/>
  <c r="R325" i="3"/>
  <c r="S325" i="3"/>
  <c r="O326" i="3"/>
  <c r="P326" i="3"/>
  <c r="Q326" i="3"/>
  <c r="R326" i="3"/>
  <c r="S326" i="3"/>
  <c r="O327" i="3"/>
  <c r="P327" i="3"/>
  <c r="Q327" i="3"/>
  <c r="R327" i="3"/>
  <c r="S327" i="3"/>
  <c r="O328" i="3"/>
  <c r="P328" i="3"/>
  <c r="Q328" i="3"/>
  <c r="R328" i="3"/>
  <c r="S328" i="3"/>
  <c r="O329" i="3"/>
  <c r="P329" i="3"/>
  <c r="Q329" i="3"/>
  <c r="R329" i="3"/>
  <c r="S329" i="3"/>
  <c r="O330" i="3"/>
  <c r="P330" i="3"/>
  <c r="Q330" i="3"/>
  <c r="R330" i="3"/>
  <c r="S330" i="3"/>
  <c r="O331" i="3"/>
  <c r="P331" i="3"/>
  <c r="Q331" i="3"/>
  <c r="R331" i="3"/>
  <c r="S331" i="3"/>
  <c r="O332" i="3"/>
  <c r="P332" i="3"/>
  <c r="Q332" i="3"/>
  <c r="R332" i="3"/>
  <c r="S332" i="3"/>
  <c r="O333" i="3"/>
  <c r="P333" i="3"/>
  <c r="Q333" i="3"/>
  <c r="R333" i="3"/>
  <c r="S333" i="3"/>
  <c r="O334" i="3"/>
  <c r="P334" i="3"/>
  <c r="Q334" i="3"/>
  <c r="R334" i="3"/>
  <c r="S334" i="3"/>
  <c r="O335" i="3"/>
  <c r="P335" i="3"/>
  <c r="Q335" i="3"/>
  <c r="R335" i="3"/>
  <c r="S335" i="3"/>
  <c r="O336" i="3"/>
  <c r="P336" i="3"/>
  <c r="Q336" i="3"/>
  <c r="R336" i="3"/>
  <c r="S336" i="3"/>
  <c r="O337" i="3"/>
  <c r="P337" i="3"/>
  <c r="Q337" i="3"/>
  <c r="R337" i="3"/>
  <c r="S337" i="3"/>
  <c r="O338" i="3"/>
  <c r="P338" i="3"/>
  <c r="Q338" i="3"/>
  <c r="R338" i="3"/>
  <c r="S338" i="3"/>
  <c r="O339" i="3"/>
  <c r="P339" i="3"/>
  <c r="Q339" i="3"/>
  <c r="R339" i="3"/>
  <c r="S339" i="3"/>
  <c r="O340" i="3"/>
  <c r="P340" i="3"/>
  <c r="Q340" i="3"/>
  <c r="R340" i="3"/>
  <c r="S340" i="3"/>
  <c r="O341" i="3"/>
  <c r="P341" i="3"/>
  <c r="Q341" i="3"/>
  <c r="R341" i="3"/>
  <c r="S341" i="3"/>
  <c r="O342" i="3"/>
  <c r="P342" i="3"/>
  <c r="Q342" i="3"/>
  <c r="R342" i="3"/>
  <c r="S342" i="3"/>
  <c r="O343" i="3"/>
  <c r="P343" i="3"/>
  <c r="Q343" i="3"/>
  <c r="R343" i="3"/>
  <c r="S343" i="3"/>
  <c r="O344" i="3"/>
  <c r="P344" i="3"/>
  <c r="Q344" i="3"/>
  <c r="R344" i="3"/>
  <c r="S344" i="3"/>
  <c r="O345" i="3"/>
  <c r="P345" i="3"/>
  <c r="Q345" i="3"/>
  <c r="R345" i="3"/>
  <c r="S345" i="3"/>
  <c r="O346" i="3"/>
  <c r="P346" i="3"/>
  <c r="Q346" i="3"/>
  <c r="R346" i="3"/>
  <c r="S346" i="3"/>
  <c r="O347" i="3"/>
  <c r="P347" i="3"/>
  <c r="Q347" i="3"/>
  <c r="R347" i="3"/>
  <c r="S347" i="3"/>
  <c r="O348" i="3"/>
  <c r="P348" i="3"/>
  <c r="Q348" i="3"/>
  <c r="R348" i="3"/>
  <c r="S348" i="3"/>
  <c r="O349" i="3"/>
  <c r="P349" i="3"/>
  <c r="Q349" i="3"/>
  <c r="R349" i="3"/>
  <c r="S349" i="3"/>
  <c r="O350" i="3"/>
  <c r="P350" i="3"/>
  <c r="Q350" i="3"/>
  <c r="R350" i="3"/>
  <c r="S350" i="3"/>
  <c r="O351" i="3"/>
  <c r="P351" i="3"/>
  <c r="Q351" i="3"/>
  <c r="R351" i="3"/>
  <c r="S351" i="3"/>
  <c r="O352" i="3"/>
  <c r="P352" i="3"/>
  <c r="Q352" i="3"/>
  <c r="R352" i="3"/>
  <c r="S352" i="3"/>
  <c r="O353" i="3"/>
  <c r="P353" i="3"/>
  <c r="Q353" i="3"/>
  <c r="R353" i="3"/>
  <c r="S353" i="3"/>
  <c r="O354" i="3"/>
  <c r="P354" i="3"/>
  <c r="Q354" i="3"/>
  <c r="R354" i="3"/>
  <c r="S354" i="3"/>
  <c r="O355" i="3"/>
  <c r="P355" i="3"/>
  <c r="Q355" i="3"/>
  <c r="R355" i="3"/>
  <c r="S355" i="3"/>
  <c r="O356" i="3"/>
  <c r="P356" i="3"/>
  <c r="Q356" i="3"/>
  <c r="R356" i="3"/>
  <c r="S356" i="3"/>
  <c r="O357" i="3"/>
  <c r="P357" i="3"/>
  <c r="Q357" i="3"/>
  <c r="R357" i="3"/>
  <c r="S357" i="3"/>
  <c r="O358" i="3"/>
  <c r="P358" i="3"/>
  <c r="Q358" i="3"/>
  <c r="R358" i="3"/>
  <c r="S358" i="3"/>
  <c r="O359" i="3"/>
  <c r="P359" i="3"/>
  <c r="Q359" i="3"/>
  <c r="R359" i="3"/>
  <c r="S359" i="3"/>
  <c r="O360" i="3"/>
  <c r="P360" i="3"/>
  <c r="Q360" i="3"/>
  <c r="R360" i="3"/>
  <c r="S360" i="3"/>
  <c r="O361" i="3"/>
  <c r="P361" i="3"/>
  <c r="Q361" i="3"/>
  <c r="R361" i="3"/>
  <c r="S361" i="3"/>
  <c r="O362" i="3"/>
  <c r="P362" i="3"/>
  <c r="Q362" i="3"/>
  <c r="R362" i="3"/>
  <c r="S362" i="3"/>
  <c r="O363" i="3"/>
  <c r="P363" i="3"/>
  <c r="Q363" i="3"/>
  <c r="R363" i="3"/>
  <c r="S363" i="3"/>
  <c r="O364" i="3"/>
  <c r="P364" i="3"/>
  <c r="Q364" i="3"/>
  <c r="R364" i="3"/>
  <c r="S364" i="3"/>
  <c r="O365" i="3"/>
  <c r="P365" i="3"/>
  <c r="Q365" i="3"/>
  <c r="R365" i="3"/>
  <c r="S365" i="3"/>
  <c r="O366" i="3"/>
  <c r="P366" i="3"/>
  <c r="Q366" i="3"/>
  <c r="R366" i="3"/>
  <c r="S366" i="3"/>
  <c r="O367" i="3"/>
  <c r="P367" i="3"/>
  <c r="Q367" i="3"/>
  <c r="R367" i="3"/>
  <c r="S367" i="3"/>
  <c r="O368" i="3"/>
  <c r="P368" i="3"/>
  <c r="Q368" i="3"/>
  <c r="R368" i="3"/>
  <c r="S368" i="3"/>
  <c r="O369" i="3"/>
  <c r="P369" i="3"/>
  <c r="Q369" i="3"/>
  <c r="R369" i="3"/>
  <c r="S369" i="3"/>
  <c r="O370" i="3"/>
  <c r="P370" i="3"/>
  <c r="Q370" i="3"/>
  <c r="R370" i="3"/>
  <c r="S370" i="3"/>
  <c r="O371" i="3"/>
  <c r="P371" i="3"/>
  <c r="Q371" i="3"/>
  <c r="R371" i="3"/>
  <c r="S371" i="3"/>
  <c r="O372" i="3"/>
  <c r="P372" i="3"/>
  <c r="Q372" i="3"/>
  <c r="R372" i="3"/>
  <c r="S372" i="3"/>
  <c r="O373" i="3"/>
  <c r="P373" i="3"/>
  <c r="Q373" i="3"/>
  <c r="R373" i="3"/>
  <c r="S373" i="3"/>
  <c r="O374" i="3"/>
  <c r="P374" i="3"/>
  <c r="Q374" i="3"/>
  <c r="R374" i="3"/>
  <c r="S374" i="3"/>
  <c r="O375" i="3"/>
  <c r="P375" i="3"/>
  <c r="Q375" i="3"/>
  <c r="R375" i="3"/>
  <c r="S375" i="3"/>
  <c r="O376" i="3"/>
  <c r="P376" i="3"/>
  <c r="Q376" i="3"/>
  <c r="R376" i="3"/>
  <c r="S376" i="3"/>
  <c r="O377" i="3"/>
  <c r="P377" i="3"/>
  <c r="Q377" i="3"/>
  <c r="R377" i="3"/>
  <c r="S377" i="3"/>
  <c r="O378" i="3"/>
  <c r="P378" i="3"/>
  <c r="Q378" i="3"/>
  <c r="R378" i="3"/>
  <c r="S378" i="3"/>
  <c r="O379" i="3"/>
  <c r="P379" i="3"/>
  <c r="Q379" i="3"/>
  <c r="R379" i="3"/>
  <c r="S379" i="3"/>
  <c r="O380" i="3"/>
  <c r="P380" i="3"/>
  <c r="Q380" i="3"/>
  <c r="R380" i="3"/>
  <c r="S380" i="3"/>
  <c r="O381" i="3"/>
  <c r="P381" i="3"/>
  <c r="Q381" i="3"/>
  <c r="R381" i="3"/>
  <c r="S381" i="3"/>
  <c r="O382" i="3"/>
  <c r="P382" i="3"/>
  <c r="Q382" i="3"/>
  <c r="R382" i="3"/>
  <c r="S382" i="3"/>
  <c r="O383" i="3"/>
  <c r="P383" i="3"/>
  <c r="Q383" i="3"/>
  <c r="R383" i="3"/>
  <c r="S383" i="3"/>
  <c r="O384" i="3"/>
  <c r="P384" i="3"/>
  <c r="Q384" i="3"/>
  <c r="R384" i="3"/>
  <c r="S384" i="3"/>
  <c r="O385" i="3"/>
  <c r="P385" i="3"/>
  <c r="Q385" i="3"/>
  <c r="R385" i="3"/>
  <c r="S385" i="3"/>
  <c r="O386" i="3"/>
  <c r="P386" i="3"/>
  <c r="Q386" i="3"/>
  <c r="R386" i="3"/>
  <c r="S386" i="3"/>
  <c r="O387" i="3"/>
  <c r="P387" i="3"/>
  <c r="Q387" i="3"/>
  <c r="R387" i="3"/>
  <c r="S387" i="3"/>
  <c r="O388" i="3"/>
  <c r="P388" i="3"/>
  <c r="Q388" i="3"/>
  <c r="R388" i="3"/>
  <c r="S388" i="3"/>
  <c r="O389" i="3"/>
  <c r="P389" i="3"/>
  <c r="Q389" i="3"/>
  <c r="R389" i="3"/>
  <c r="S389" i="3"/>
  <c r="O390" i="3"/>
  <c r="P390" i="3"/>
  <c r="Q390" i="3"/>
  <c r="R390" i="3"/>
  <c r="S390" i="3"/>
  <c r="O391" i="3"/>
  <c r="P391" i="3"/>
  <c r="Q391" i="3"/>
  <c r="R391" i="3"/>
  <c r="S391" i="3"/>
  <c r="O392" i="3"/>
  <c r="P392" i="3"/>
  <c r="Q392" i="3"/>
  <c r="R392" i="3"/>
  <c r="S392" i="3"/>
  <c r="O393" i="3"/>
  <c r="P393" i="3"/>
  <c r="Q393" i="3"/>
  <c r="R393" i="3"/>
  <c r="S393" i="3"/>
  <c r="O394" i="3"/>
  <c r="P394" i="3"/>
  <c r="Q394" i="3"/>
  <c r="R394" i="3"/>
  <c r="S394" i="3"/>
  <c r="O395" i="3"/>
  <c r="P395" i="3"/>
  <c r="Q395" i="3"/>
  <c r="R395" i="3"/>
  <c r="S395" i="3"/>
  <c r="O396" i="3"/>
  <c r="P396" i="3"/>
  <c r="Q396" i="3"/>
  <c r="R396" i="3"/>
  <c r="S396" i="3"/>
  <c r="O397" i="3"/>
  <c r="P397" i="3"/>
  <c r="Q397" i="3"/>
  <c r="R397" i="3"/>
  <c r="S397" i="3"/>
  <c r="O398" i="3"/>
  <c r="P398" i="3"/>
  <c r="Q398" i="3"/>
  <c r="R398" i="3"/>
  <c r="S398" i="3"/>
  <c r="O399" i="3"/>
  <c r="P399" i="3"/>
  <c r="Q399" i="3"/>
  <c r="R399" i="3"/>
  <c r="S399" i="3"/>
  <c r="O400" i="3"/>
  <c r="P400" i="3"/>
  <c r="Q400" i="3"/>
  <c r="R400" i="3"/>
  <c r="S400" i="3"/>
  <c r="O401" i="3"/>
  <c r="P401" i="3"/>
  <c r="Q401" i="3"/>
  <c r="R401" i="3"/>
  <c r="S401" i="3"/>
  <c r="O402" i="3"/>
  <c r="P402" i="3"/>
  <c r="Q402" i="3"/>
  <c r="R402" i="3"/>
  <c r="S402" i="3"/>
  <c r="O403" i="3"/>
  <c r="P403" i="3"/>
  <c r="Q403" i="3"/>
  <c r="R403" i="3"/>
  <c r="S403" i="3"/>
  <c r="O404" i="3"/>
  <c r="P404" i="3"/>
  <c r="Q404" i="3"/>
  <c r="R404" i="3"/>
  <c r="S404" i="3"/>
  <c r="O405" i="3"/>
  <c r="P405" i="3"/>
  <c r="Q405" i="3"/>
  <c r="R405" i="3"/>
  <c r="S405" i="3"/>
  <c r="O406" i="3"/>
  <c r="P406" i="3"/>
  <c r="Q406" i="3"/>
  <c r="R406" i="3"/>
  <c r="S406" i="3"/>
  <c r="O407" i="3"/>
  <c r="P407" i="3"/>
  <c r="Q407" i="3"/>
  <c r="R407" i="3"/>
  <c r="S407" i="3"/>
  <c r="O408" i="3"/>
  <c r="P408" i="3"/>
  <c r="Q408" i="3"/>
  <c r="R408" i="3"/>
  <c r="S408" i="3"/>
  <c r="O409" i="3"/>
  <c r="P409" i="3"/>
  <c r="Q409" i="3"/>
  <c r="R409" i="3"/>
  <c r="S409" i="3"/>
  <c r="O410" i="3"/>
  <c r="P410" i="3"/>
  <c r="Q410" i="3"/>
  <c r="R410" i="3"/>
  <c r="S410" i="3"/>
  <c r="O411" i="3"/>
  <c r="P411" i="3"/>
  <c r="Q411" i="3"/>
  <c r="R411" i="3"/>
  <c r="S411" i="3"/>
  <c r="O412" i="3"/>
  <c r="P412" i="3"/>
  <c r="Q412" i="3"/>
  <c r="R412" i="3"/>
  <c r="S412" i="3"/>
  <c r="O413" i="3"/>
  <c r="P413" i="3"/>
  <c r="Q413" i="3"/>
  <c r="R413" i="3"/>
  <c r="S413" i="3"/>
  <c r="O414" i="3"/>
  <c r="P414" i="3"/>
  <c r="Q414" i="3"/>
  <c r="R414" i="3"/>
  <c r="S414" i="3"/>
  <c r="O415" i="3"/>
  <c r="P415" i="3"/>
  <c r="Q415" i="3"/>
  <c r="R415" i="3"/>
  <c r="S415" i="3"/>
  <c r="O416" i="3"/>
  <c r="P416" i="3"/>
  <c r="Q416" i="3"/>
  <c r="R416" i="3"/>
  <c r="S416" i="3"/>
  <c r="O417" i="3"/>
  <c r="P417" i="3"/>
  <c r="Q417" i="3"/>
  <c r="R417" i="3"/>
  <c r="S417" i="3"/>
  <c r="O418" i="3"/>
  <c r="P418" i="3"/>
  <c r="Q418" i="3"/>
  <c r="R418" i="3"/>
  <c r="S418" i="3"/>
  <c r="O419" i="3"/>
  <c r="P419" i="3"/>
  <c r="Q419" i="3"/>
  <c r="R419" i="3"/>
  <c r="S419" i="3"/>
  <c r="O420" i="3"/>
  <c r="P420" i="3"/>
  <c r="Q420" i="3"/>
  <c r="R420" i="3"/>
  <c r="S420" i="3"/>
  <c r="O421" i="3"/>
  <c r="P421" i="3"/>
  <c r="Q421" i="3"/>
  <c r="R421" i="3"/>
  <c r="S421" i="3"/>
  <c r="O422" i="3"/>
  <c r="P422" i="3"/>
  <c r="Q422" i="3"/>
  <c r="R422" i="3"/>
  <c r="S422" i="3"/>
  <c r="O423" i="3"/>
  <c r="P423" i="3"/>
  <c r="Q423" i="3"/>
  <c r="R423" i="3"/>
  <c r="S423" i="3"/>
  <c r="O424" i="3"/>
  <c r="P424" i="3"/>
  <c r="Q424" i="3"/>
  <c r="R424" i="3"/>
  <c r="S424" i="3"/>
  <c r="O425" i="3"/>
  <c r="P425" i="3"/>
  <c r="Q425" i="3"/>
  <c r="R425" i="3"/>
  <c r="S425" i="3"/>
  <c r="O426" i="3"/>
  <c r="P426" i="3"/>
  <c r="Q426" i="3"/>
  <c r="R426" i="3"/>
  <c r="S426" i="3"/>
  <c r="O427" i="3"/>
  <c r="P427" i="3"/>
  <c r="Q427" i="3"/>
  <c r="R427" i="3"/>
  <c r="S427" i="3"/>
  <c r="O428" i="3"/>
  <c r="P428" i="3"/>
  <c r="Q428" i="3"/>
  <c r="R428" i="3"/>
  <c r="S428" i="3"/>
  <c r="O429" i="3"/>
  <c r="P429" i="3"/>
  <c r="Q429" i="3"/>
  <c r="R429" i="3"/>
  <c r="S429" i="3"/>
  <c r="O430" i="3"/>
  <c r="P430" i="3"/>
  <c r="Q430" i="3"/>
  <c r="R430" i="3"/>
  <c r="S430" i="3"/>
  <c r="O431" i="3"/>
  <c r="P431" i="3"/>
  <c r="Q431" i="3"/>
  <c r="R431" i="3"/>
  <c r="S431" i="3"/>
  <c r="O432" i="3"/>
  <c r="P432" i="3"/>
  <c r="Q432" i="3"/>
  <c r="R432" i="3"/>
  <c r="S432" i="3"/>
  <c r="O433" i="3"/>
  <c r="P433" i="3"/>
  <c r="Q433" i="3"/>
  <c r="R433" i="3"/>
  <c r="S433" i="3"/>
  <c r="O434" i="3"/>
  <c r="P434" i="3"/>
  <c r="Q434" i="3"/>
  <c r="R434" i="3"/>
  <c r="S434" i="3"/>
  <c r="O435" i="3"/>
  <c r="P435" i="3"/>
  <c r="Q435" i="3"/>
  <c r="R435" i="3"/>
  <c r="S435" i="3"/>
  <c r="O436" i="3"/>
  <c r="P436" i="3"/>
  <c r="Q436" i="3"/>
  <c r="R436" i="3"/>
  <c r="S436" i="3"/>
  <c r="O437" i="3"/>
  <c r="P437" i="3"/>
  <c r="Q437" i="3"/>
  <c r="R437" i="3"/>
  <c r="S437" i="3"/>
  <c r="O438" i="3"/>
  <c r="P438" i="3"/>
  <c r="Q438" i="3"/>
  <c r="R438" i="3"/>
  <c r="S438" i="3"/>
  <c r="O439" i="3"/>
  <c r="P439" i="3"/>
  <c r="Q439" i="3"/>
  <c r="R439" i="3"/>
  <c r="S439" i="3"/>
  <c r="O440" i="3"/>
  <c r="P440" i="3"/>
  <c r="Q440" i="3"/>
  <c r="R440" i="3"/>
  <c r="S440" i="3"/>
  <c r="O441" i="3"/>
  <c r="P441" i="3"/>
  <c r="Q441" i="3"/>
  <c r="R441" i="3"/>
  <c r="S441" i="3"/>
  <c r="O442" i="3"/>
  <c r="P442" i="3"/>
  <c r="Q442" i="3"/>
  <c r="R442" i="3"/>
  <c r="S442" i="3"/>
  <c r="O443" i="3"/>
  <c r="P443" i="3"/>
  <c r="Q443" i="3"/>
  <c r="R443" i="3"/>
  <c r="S443" i="3"/>
  <c r="O444" i="3"/>
  <c r="P444" i="3"/>
  <c r="Q444" i="3"/>
  <c r="R444" i="3"/>
  <c r="S444" i="3"/>
  <c r="O445" i="3"/>
  <c r="P445" i="3"/>
  <c r="Q445" i="3"/>
  <c r="R445" i="3"/>
  <c r="S445" i="3"/>
  <c r="O446" i="3"/>
  <c r="P446" i="3"/>
  <c r="Q446" i="3"/>
  <c r="R446" i="3"/>
  <c r="S446" i="3"/>
  <c r="O447" i="3"/>
  <c r="P447" i="3"/>
  <c r="Q447" i="3"/>
  <c r="R447" i="3"/>
  <c r="S447" i="3"/>
  <c r="O448" i="3"/>
  <c r="P448" i="3"/>
  <c r="Q448" i="3"/>
  <c r="R448" i="3"/>
  <c r="S448" i="3"/>
  <c r="O449" i="3"/>
  <c r="P449" i="3"/>
  <c r="Q449" i="3"/>
  <c r="R449" i="3"/>
  <c r="S449" i="3"/>
  <c r="O450" i="3"/>
  <c r="P450" i="3"/>
  <c r="Q450" i="3"/>
  <c r="R450" i="3"/>
  <c r="S450" i="3"/>
  <c r="O451" i="3"/>
  <c r="P451" i="3"/>
  <c r="Q451" i="3"/>
  <c r="R451" i="3"/>
  <c r="S451" i="3"/>
  <c r="O452" i="3"/>
  <c r="P452" i="3"/>
  <c r="Q452" i="3"/>
  <c r="R452" i="3"/>
  <c r="S452" i="3"/>
  <c r="O453" i="3"/>
  <c r="P453" i="3"/>
  <c r="Q453" i="3"/>
  <c r="R453" i="3"/>
  <c r="S453" i="3"/>
  <c r="O454" i="3"/>
  <c r="P454" i="3"/>
  <c r="Q454" i="3"/>
  <c r="R454" i="3"/>
  <c r="S454" i="3"/>
  <c r="O455" i="3"/>
  <c r="P455" i="3"/>
  <c r="Q455" i="3"/>
  <c r="R455" i="3"/>
  <c r="S455" i="3"/>
  <c r="O456" i="3"/>
  <c r="P456" i="3"/>
  <c r="Q456" i="3"/>
  <c r="R456" i="3"/>
  <c r="S456" i="3"/>
  <c r="O457" i="3"/>
  <c r="P457" i="3"/>
  <c r="Q457" i="3"/>
  <c r="R457" i="3"/>
  <c r="S457" i="3"/>
  <c r="O458" i="3"/>
  <c r="P458" i="3"/>
  <c r="Q458" i="3"/>
  <c r="R458" i="3"/>
  <c r="S458" i="3"/>
  <c r="O459" i="3"/>
  <c r="P459" i="3"/>
  <c r="Q459" i="3"/>
  <c r="R459" i="3"/>
  <c r="S459" i="3"/>
  <c r="O460" i="3"/>
  <c r="P460" i="3"/>
  <c r="Q460" i="3"/>
  <c r="R460" i="3"/>
  <c r="S460" i="3"/>
  <c r="O461" i="3"/>
  <c r="P461" i="3"/>
  <c r="Q461" i="3"/>
  <c r="R461" i="3"/>
  <c r="S461" i="3"/>
  <c r="O462" i="3"/>
  <c r="P462" i="3"/>
  <c r="Q462" i="3"/>
  <c r="R462" i="3"/>
  <c r="S462" i="3"/>
  <c r="O463" i="3"/>
  <c r="P463" i="3"/>
  <c r="Q463" i="3"/>
  <c r="R463" i="3"/>
  <c r="S463" i="3"/>
  <c r="O464" i="3"/>
  <c r="P464" i="3"/>
  <c r="Q464" i="3"/>
  <c r="R464" i="3"/>
  <c r="S464" i="3"/>
  <c r="O465" i="3"/>
  <c r="P465" i="3"/>
  <c r="Q465" i="3"/>
  <c r="R465" i="3"/>
  <c r="S465" i="3"/>
  <c r="O466" i="3"/>
  <c r="P466" i="3"/>
  <c r="Q466" i="3"/>
  <c r="R466" i="3"/>
  <c r="S466" i="3"/>
  <c r="O467" i="3"/>
  <c r="P467" i="3"/>
  <c r="Q467" i="3"/>
  <c r="R467" i="3"/>
  <c r="S467" i="3"/>
  <c r="O468" i="3"/>
  <c r="P468" i="3"/>
  <c r="Q468" i="3"/>
  <c r="R468" i="3"/>
  <c r="S468" i="3"/>
  <c r="O469" i="3"/>
  <c r="P469" i="3"/>
  <c r="Q469" i="3"/>
  <c r="R469" i="3"/>
  <c r="S469" i="3"/>
  <c r="O470" i="3"/>
  <c r="P470" i="3"/>
  <c r="Q470" i="3"/>
  <c r="R470" i="3"/>
  <c r="S470" i="3"/>
  <c r="O471" i="3"/>
  <c r="P471" i="3"/>
  <c r="Q471" i="3"/>
  <c r="R471" i="3"/>
  <c r="S471" i="3"/>
  <c r="O472" i="3"/>
  <c r="P472" i="3"/>
  <c r="Q472" i="3"/>
  <c r="R472" i="3"/>
  <c r="S472" i="3"/>
  <c r="O473" i="3"/>
  <c r="P473" i="3"/>
  <c r="Q473" i="3"/>
  <c r="R473" i="3"/>
  <c r="S473" i="3"/>
  <c r="O474" i="3"/>
  <c r="P474" i="3"/>
  <c r="Q474" i="3"/>
  <c r="R474" i="3"/>
  <c r="S474" i="3"/>
  <c r="O475" i="3"/>
  <c r="P475" i="3"/>
  <c r="Q475" i="3"/>
  <c r="R475" i="3"/>
  <c r="S475" i="3"/>
  <c r="O476" i="3"/>
  <c r="P476" i="3"/>
  <c r="Q476" i="3"/>
  <c r="R476" i="3"/>
  <c r="S476" i="3"/>
  <c r="O477" i="3"/>
  <c r="P477" i="3"/>
  <c r="Q477" i="3"/>
  <c r="R477" i="3"/>
  <c r="S477" i="3"/>
  <c r="O478" i="3"/>
  <c r="P478" i="3"/>
  <c r="Q478" i="3"/>
  <c r="R478" i="3"/>
  <c r="S478" i="3"/>
  <c r="O479" i="3"/>
  <c r="P479" i="3"/>
  <c r="Q479" i="3"/>
  <c r="R479" i="3"/>
  <c r="S479" i="3"/>
  <c r="O480" i="3"/>
  <c r="P480" i="3"/>
  <c r="Q480" i="3"/>
  <c r="R480" i="3"/>
  <c r="S480" i="3"/>
  <c r="O481" i="3"/>
  <c r="P481" i="3"/>
  <c r="Q481" i="3"/>
  <c r="R481" i="3"/>
  <c r="S481" i="3"/>
  <c r="O482" i="3"/>
  <c r="P482" i="3"/>
  <c r="Q482" i="3"/>
  <c r="R482" i="3"/>
  <c r="S482" i="3"/>
  <c r="O483" i="3"/>
  <c r="P483" i="3"/>
  <c r="Q483" i="3"/>
  <c r="R483" i="3"/>
  <c r="S483" i="3"/>
  <c r="O484" i="3"/>
  <c r="P484" i="3"/>
  <c r="Q484" i="3"/>
  <c r="R484" i="3"/>
  <c r="S484" i="3"/>
  <c r="O485" i="3"/>
  <c r="P485" i="3"/>
  <c r="Q485" i="3"/>
  <c r="R485" i="3"/>
  <c r="S485" i="3"/>
  <c r="O486" i="3"/>
  <c r="P486" i="3"/>
  <c r="Q486" i="3"/>
  <c r="R486" i="3"/>
  <c r="S486" i="3"/>
  <c r="O487" i="3"/>
  <c r="P487" i="3"/>
  <c r="Q487" i="3"/>
  <c r="R487" i="3"/>
  <c r="S487" i="3"/>
  <c r="O488" i="3"/>
  <c r="P488" i="3"/>
  <c r="Q488" i="3"/>
  <c r="R488" i="3"/>
  <c r="S488" i="3"/>
  <c r="O489" i="3"/>
  <c r="P489" i="3"/>
  <c r="Q489" i="3"/>
  <c r="R489" i="3"/>
  <c r="S489" i="3"/>
  <c r="O490" i="3"/>
  <c r="P490" i="3"/>
  <c r="Q490" i="3"/>
  <c r="R490" i="3"/>
  <c r="S490" i="3"/>
  <c r="O491" i="3"/>
  <c r="P491" i="3"/>
  <c r="Q491" i="3"/>
  <c r="R491" i="3"/>
  <c r="S491" i="3"/>
  <c r="O492" i="3"/>
  <c r="P492" i="3"/>
  <c r="Q492" i="3"/>
  <c r="R492" i="3"/>
  <c r="S492" i="3"/>
  <c r="O493" i="3"/>
  <c r="P493" i="3"/>
  <c r="Q493" i="3"/>
  <c r="R493" i="3"/>
  <c r="S493" i="3"/>
  <c r="O494" i="3"/>
  <c r="P494" i="3"/>
  <c r="Q494" i="3"/>
  <c r="R494" i="3"/>
  <c r="S494" i="3"/>
  <c r="O495" i="3"/>
  <c r="P495" i="3"/>
  <c r="Q495" i="3"/>
  <c r="R495" i="3"/>
  <c r="S495" i="3"/>
  <c r="O496" i="3"/>
  <c r="P496" i="3"/>
  <c r="Q496" i="3"/>
  <c r="R496" i="3"/>
  <c r="S496" i="3"/>
  <c r="O497" i="3"/>
  <c r="P497" i="3"/>
  <c r="Q497" i="3"/>
  <c r="R497" i="3"/>
  <c r="S497" i="3"/>
  <c r="O498" i="3"/>
  <c r="P498" i="3"/>
  <c r="Q498" i="3"/>
  <c r="R498" i="3"/>
  <c r="S498" i="3"/>
  <c r="O499" i="3"/>
  <c r="P499" i="3"/>
  <c r="Q499" i="3"/>
  <c r="R499" i="3"/>
  <c r="S499" i="3"/>
  <c r="O500" i="3"/>
  <c r="P500" i="3"/>
  <c r="Q500" i="3"/>
  <c r="R500" i="3"/>
  <c r="S500" i="3"/>
  <c r="O501" i="3"/>
  <c r="P501" i="3"/>
  <c r="Q501" i="3"/>
  <c r="R501" i="3"/>
  <c r="S501" i="3"/>
  <c r="O502" i="3"/>
  <c r="P502" i="3"/>
  <c r="Q502" i="3"/>
  <c r="R502" i="3"/>
  <c r="S502" i="3"/>
  <c r="O503" i="3"/>
  <c r="P503" i="3"/>
  <c r="Q503" i="3"/>
  <c r="R503" i="3"/>
  <c r="S503" i="3"/>
  <c r="O504" i="3"/>
  <c r="P504" i="3"/>
  <c r="Q504" i="3"/>
  <c r="R504" i="3"/>
  <c r="S504" i="3"/>
  <c r="O505" i="3"/>
  <c r="P505" i="3"/>
  <c r="Q505" i="3"/>
  <c r="R505" i="3"/>
  <c r="S505" i="3"/>
  <c r="O506" i="3"/>
  <c r="P506" i="3"/>
  <c r="Q506" i="3"/>
  <c r="R506" i="3"/>
  <c r="S506" i="3"/>
  <c r="O507" i="3"/>
  <c r="P507" i="3"/>
  <c r="Q507" i="3"/>
  <c r="R507" i="3"/>
  <c r="S507" i="3"/>
  <c r="O508" i="3"/>
  <c r="P508" i="3"/>
  <c r="Q508" i="3"/>
  <c r="R508" i="3"/>
  <c r="S508" i="3"/>
  <c r="O509" i="3"/>
  <c r="P509" i="3"/>
  <c r="Q509" i="3"/>
  <c r="R509" i="3"/>
  <c r="S509" i="3"/>
  <c r="O510" i="3"/>
  <c r="P510" i="3"/>
  <c r="Q510" i="3"/>
  <c r="R510" i="3"/>
  <c r="S510" i="3"/>
  <c r="O511" i="3"/>
  <c r="P511" i="3"/>
  <c r="Q511" i="3"/>
  <c r="R511" i="3"/>
  <c r="S511" i="3"/>
  <c r="O512" i="3"/>
  <c r="P512" i="3"/>
  <c r="Q512" i="3"/>
  <c r="R512" i="3"/>
  <c r="S512" i="3"/>
  <c r="O513" i="3"/>
  <c r="P513" i="3"/>
  <c r="Q513" i="3"/>
  <c r="R513" i="3"/>
  <c r="S513" i="3"/>
  <c r="O514" i="3"/>
  <c r="P514" i="3"/>
  <c r="Q514" i="3"/>
  <c r="R514" i="3"/>
  <c r="S514" i="3"/>
  <c r="O515" i="3"/>
  <c r="P515" i="3"/>
  <c r="Q515" i="3"/>
  <c r="R515" i="3"/>
  <c r="S515" i="3"/>
  <c r="O516" i="3"/>
  <c r="P516" i="3"/>
  <c r="Q516" i="3"/>
  <c r="R516" i="3"/>
  <c r="S516" i="3"/>
  <c r="O517" i="3"/>
  <c r="P517" i="3"/>
  <c r="Q517" i="3"/>
  <c r="R517" i="3"/>
  <c r="S517" i="3"/>
  <c r="O518" i="3"/>
  <c r="P518" i="3"/>
  <c r="Q518" i="3"/>
  <c r="R518" i="3"/>
  <c r="S518" i="3"/>
  <c r="O519" i="3"/>
  <c r="P519" i="3"/>
  <c r="Q519" i="3"/>
  <c r="R519" i="3"/>
  <c r="S519" i="3"/>
  <c r="O520" i="3"/>
  <c r="P520" i="3"/>
  <c r="Q520" i="3"/>
  <c r="R520" i="3"/>
  <c r="S520" i="3"/>
  <c r="O521" i="3"/>
  <c r="P521" i="3"/>
  <c r="Q521" i="3"/>
  <c r="R521" i="3"/>
  <c r="S521" i="3"/>
  <c r="O522" i="3"/>
  <c r="P522" i="3"/>
  <c r="Q522" i="3"/>
  <c r="R522" i="3"/>
  <c r="S522" i="3"/>
  <c r="O523" i="3"/>
  <c r="P523" i="3"/>
  <c r="Q523" i="3"/>
  <c r="R523" i="3"/>
  <c r="S523" i="3"/>
  <c r="O524" i="3"/>
  <c r="P524" i="3"/>
  <c r="Q524" i="3"/>
  <c r="R524" i="3"/>
  <c r="S524" i="3"/>
  <c r="O525" i="3"/>
  <c r="P525" i="3"/>
  <c r="Q525" i="3"/>
  <c r="R525" i="3"/>
  <c r="S525" i="3"/>
  <c r="O526" i="3"/>
  <c r="P526" i="3"/>
  <c r="Q526" i="3"/>
  <c r="R526" i="3"/>
  <c r="S526" i="3"/>
  <c r="O527" i="3"/>
  <c r="P527" i="3"/>
  <c r="Q527" i="3"/>
  <c r="R527" i="3"/>
  <c r="S527" i="3"/>
  <c r="O528" i="3"/>
  <c r="P528" i="3"/>
  <c r="Q528" i="3"/>
  <c r="R528" i="3"/>
  <c r="S528" i="3"/>
  <c r="O529" i="3"/>
  <c r="P529" i="3"/>
  <c r="Q529" i="3"/>
  <c r="R529" i="3"/>
  <c r="S529" i="3"/>
  <c r="O530" i="3"/>
  <c r="P530" i="3"/>
  <c r="Q530" i="3"/>
  <c r="R530" i="3"/>
  <c r="S530" i="3"/>
  <c r="O531" i="3"/>
  <c r="P531" i="3"/>
  <c r="Q531" i="3"/>
  <c r="R531" i="3"/>
  <c r="S531" i="3"/>
  <c r="O532" i="3"/>
  <c r="P532" i="3"/>
  <c r="Q532" i="3"/>
  <c r="R532" i="3"/>
  <c r="S532" i="3"/>
  <c r="O533" i="3"/>
  <c r="P533" i="3"/>
  <c r="Q533" i="3"/>
  <c r="R533" i="3"/>
  <c r="S533" i="3"/>
  <c r="O534" i="3"/>
  <c r="P534" i="3"/>
  <c r="Q534" i="3"/>
  <c r="R534" i="3"/>
  <c r="S534" i="3"/>
  <c r="O535" i="3"/>
  <c r="P535" i="3"/>
  <c r="Q535" i="3"/>
  <c r="R535" i="3"/>
  <c r="S535" i="3"/>
  <c r="O536" i="3"/>
  <c r="P536" i="3"/>
  <c r="Q536" i="3"/>
  <c r="R536" i="3"/>
  <c r="S536" i="3"/>
  <c r="O537" i="3"/>
  <c r="P537" i="3"/>
  <c r="Q537" i="3"/>
  <c r="R537" i="3"/>
  <c r="S537" i="3"/>
  <c r="O538" i="3"/>
  <c r="P538" i="3"/>
  <c r="Q538" i="3"/>
  <c r="R538" i="3"/>
  <c r="S538" i="3"/>
  <c r="O539" i="3"/>
  <c r="P539" i="3"/>
  <c r="Q539" i="3"/>
  <c r="R539" i="3"/>
  <c r="S539" i="3"/>
  <c r="O540" i="3"/>
  <c r="P540" i="3"/>
  <c r="Q540" i="3"/>
  <c r="R540" i="3"/>
  <c r="S540" i="3"/>
  <c r="O541" i="3"/>
  <c r="P541" i="3"/>
  <c r="Q541" i="3"/>
  <c r="R541" i="3"/>
  <c r="S541" i="3"/>
  <c r="O542" i="3"/>
  <c r="P542" i="3"/>
  <c r="Q542" i="3"/>
  <c r="R542" i="3"/>
  <c r="S542" i="3"/>
  <c r="O543" i="3"/>
  <c r="P543" i="3"/>
  <c r="Q543" i="3"/>
  <c r="R543" i="3"/>
  <c r="S543" i="3"/>
  <c r="O544" i="3"/>
  <c r="P544" i="3"/>
  <c r="Q544" i="3"/>
  <c r="R544" i="3"/>
  <c r="S544" i="3"/>
  <c r="O545" i="3"/>
  <c r="P545" i="3"/>
  <c r="Q545" i="3"/>
  <c r="R545" i="3"/>
  <c r="S545" i="3"/>
  <c r="O546" i="3"/>
  <c r="P546" i="3"/>
  <c r="Q546" i="3"/>
  <c r="R546" i="3"/>
  <c r="S546" i="3"/>
  <c r="O547" i="3"/>
  <c r="P547" i="3"/>
  <c r="Q547" i="3"/>
  <c r="R547" i="3"/>
  <c r="S547" i="3"/>
  <c r="O548" i="3"/>
  <c r="P548" i="3"/>
  <c r="Q548" i="3"/>
  <c r="R548" i="3"/>
  <c r="S548" i="3"/>
  <c r="O549" i="3"/>
  <c r="P549" i="3"/>
  <c r="Q549" i="3"/>
  <c r="R549" i="3"/>
  <c r="S549" i="3"/>
  <c r="O550" i="3"/>
  <c r="P550" i="3"/>
  <c r="Q550" i="3"/>
  <c r="R550" i="3"/>
  <c r="S550" i="3"/>
  <c r="O551" i="3"/>
  <c r="P551" i="3"/>
  <c r="Q551" i="3"/>
  <c r="R551" i="3"/>
  <c r="S551" i="3"/>
  <c r="O552" i="3"/>
  <c r="P552" i="3"/>
  <c r="Q552" i="3"/>
  <c r="R552" i="3"/>
  <c r="S552" i="3"/>
  <c r="O553" i="3"/>
  <c r="P553" i="3"/>
  <c r="Q553" i="3"/>
  <c r="R553" i="3"/>
  <c r="S553" i="3"/>
  <c r="O554" i="3"/>
  <c r="P554" i="3"/>
  <c r="Q554" i="3"/>
  <c r="R554" i="3"/>
  <c r="S554" i="3"/>
  <c r="O555" i="3"/>
  <c r="P555" i="3"/>
  <c r="Q555" i="3"/>
  <c r="R555" i="3"/>
  <c r="S555" i="3"/>
  <c r="O556" i="3"/>
  <c r="P556" i="3"/>
  <c r="Q556" i="3"/>
  <c r="R556" i="3"/>
  <c r="S556" i="3"/>
  <c r="O557" i="3"/>
  <c r="P557" i="3"/>
  <c r="Q557" i="3"/>
  <c r="R557" i="3"/>
  <c r="S557" i="3"/>
  <c r="O558" i="3"/>
  <c r="P558" i="3"/>
  <c r="Q558" i="3"/>
  <c r="R558" i="3"/>
  <c r="S558" i="3"/>
  <c r="O559" i="3"/>
  <c r="P559" i="3"/>
  <c r="Q559" i="3"/>
  <c r="R559" i="3"/>
  <c r="S559" i="3"/>
  <c r="O560" i="3"/>
  <c r="P560" i="3"/>
  <c r="Q560" i="3"/>
  <c r="R560" i="3"/>
  <c r="S560" i="3"/>
  <c r="O561" i="3"/>
  <c r="P561" i="3"/>
  <c r="Q561" i="3"/>
  <c r="R561" i="3"/>
  <c r="S561" i="3"/>
  <c r="O562" i="3"/>
  <c r="P562" i="3"/>
  <c r="Q562" i="3"/>
  <c r="R562" i="3"/>
  <c r="S562" i="3"/>
  <c r="O563" i="3"/>
  <c r="P563" i="3"/>
  <c r="Q563" i="3"/>
  <c r="R563" i="3"/>
  <c r="S563" i="3"/>
  <c r="O564" i="3"/>
  <c r="P564" i="3"/>
  <c r="Q564" i="3"/>
  <c r="R564" i="3"/>
  <c r="S564" i="3"/>
  <c r="O565" i="3"/>
  <c r="P565" i="3"/>
  <c r="Q565" i="3"/>
  <c r="R565" i="3"/>
  <c r="S565" i="3"/>
  <c r="O566" i="3"/>
  <c r="P566" i="3"/>
  <c r="Q566" i="3"/>
  <c r="R566" i="3"/>
  <c r="S566" i="3"/>
  <c r="O567" i="3"/>
  <c r="P567" i="3"/>
  <c r="Q567" i="3"/>
  <c r="R567" i="3"/>
  <c r="S567" i="3"/>
  <c r="O568" i="3"/>
  <c r="P568" i="3"/>
  <c r="Q568" i="3"/>
  <c r="R568" i="3"/>
  <c r="S568" i="3"/>
  <c r="O569" i="3"/>
  <c r="P569" i="3"/>
  <c r="Q569" i="3"/>
  <c r="R569" i="3"/>
  <c r="S569" i="3"/>
  <c r="O570" i="3"/>
  <c r="P570" i="3"/>
  <c r="Q570" i="3"/>
  <c r="R570" i="3"/>
  <c r="S570" i="3"/>
  <c r="O571" i="3"/>
  <c r="P571" i="3"/>
  <c r="Q571" i="3"/>
  <c r="R571" i="3"/>
  <c r="S571" i="3"/>
  <c r="O572" i="3"/>
  <c r="P572" i="3"/>
  <c r="Q572" i="3"/>
  <c r="R572" i="3"/>
  <c r="S572" i="3"/>
  <c r="O573" i="3"/>
  <c r="P573" i="3"/>
  <c r="Q573" i="3"/>
  <c r="R573" i="3"/>
  <c r="S573" i="3"/>
  <c r="O574" i="3"/>
  <c r="P574" i="3"/>
  <c r="Q574" i="3"/>
  <c r="R574" i="3"/>
  <c r="S574" i="3"/>
  <c r="O575" i="3"/>
  <c r="P575" i="3"/>
  <c r="Q575" i="3"/>
  <c r="R575" i="3"/>
  <c r="S575" i="3"/>
  <c r="O576" i="3"/>
  <c r="P576" i="3"/>
  <c r="Q576" i="3"/>
  <c r="R576" i="3"/>
  <c r="S576" i="3"/>
  <c r="O577" i="3"/>
  <c r="P577" i="3"/>
  <c r="Q577" i="3"/>
  <c r="R577" i="3"/>
  <c r="S577" i="3"/>
  <c r="O578" i="3"/>
  <c r="P578" i="3"/>
  <c r="Q578" i="3"/>
  <c r="R578" i="3"/>
  <c r="S578" i="3"/>
  <c r="O579" i="3"/>
  <c r="P579" i="3"/>
  <c r="Q579" i="3"/>
  <c r="R579" i="3"/>
  <c r="S579" i="3"/>
  <c r="O580" i="3"/>
  <c r="P580" i="3"/>
  <c r="Q580" i="3"/>
  <c r="R580" i="3"/>
  <c r="S580" i="3"/>
  <c r="O581" i="3"/>
  <c r="P581" i="3"/>
  <c r="Q581" i="3"/>
  <c r="R581" i="3"/>
  <c r="S581" i="3"/>
  <c r="O582" i="3"/>
  <c r="P582" i="3"/>
  <c r="Q582" i="3"/>
  <c r="R582" i="3"/>
  <c r="S582" i="3"/>
  <c r="O583" i="3"/>
  <c r="P583" i="3"/>
  <c r="Q583" i="3"/>
  <c r="R583" i="3"/>
  <c r="S583" i="3"/>
  <c r="O584" i="3"/>
  <c r="P584" i="3"/>
  <c r="Q584" i="3"/>
  <c r="R584" i="3"/>
  <c r="S584" i="3"/>
  <c r="O585" i="3"/>
  <c r="P585" i="3"/>
  <c r="Q585" i="3"/>
  <c r="R585" i="3"/>
  <c r="S585" i="3"/>
  <c r="O586" i="3"/>
  <c r="P586" i="3"/>
  <c r="Q586" i="3"/>
  <c r="R586" i="3"/>
  <c r="S586" i="3"/>
  <c r="O587" i="3"/>
  <c r="P587" i="3"/>
  <c r="Q587" i="3"/>
  <c r="R587" i="3"/>
  <c r="S587" i="3"/>
  <c r="O588" i="3"/>
  <c r="P588" i="3"/>
  <c r="Q588" i="3"/>
  <c r="R588" i="3"/>
  <c r="S588" i="3"/>
  <c r="O589" i="3"/>
  <c r="P589" i="3"/>
  <c r="Q589" i="3"/>
  <c r="R589" i="3"/>
  <c r="S589" i="3"/>
  <c r="O590" i="3"/>
  <c r="P590" i="3"/>
  <c r="Q590" i="3"/>
  <c r="R590" i="3"/>
  <c r="S590" i="3"/>
  <c r="O591" i="3"/>
  <c r="P591" i="3"/>
  <c r="Q591" i="3"/>
  <c r="R591" i="3"/>
  <c r="S591" i="3"/>
  <c r="O592" i="3"/>
  <c r="P592" i="3"/>
  <c r="Q592" i="3"/>
  <c r="R592" i="3"/>
  <c r="S592" i="3"/>
  <c r="O593" i="3"/>
  <c r="P593" i="3"/>
  <c r="Q593" i="3"/>
  <c r="R593" i="3"/>
  <c r="S593" i="3"/>
  <c r="O594" i="3"/>
  <c r="P594" i="3"/>
  <c r="Q594" i="3"/>
  <c r="R594" i="3"/>
  <c r="S594" i="3"/>
  <c r="O595" i="3"/>
  <c r="P595" i="3"/>
  <c r="Q595" i="3"/>
  <c r="R595" i="3"/>
  <c r="S595" i="3"/>
  <c r="O596" i="3"/>
  <c r="P596" i="3"/>
  <c r="Q596" i="3"/>
  <c r="R596" i="3"/>
  <c r="S596" i="3"/>
  <c r="O597" i="3"/>
  <c r="P597" i="3"/>
  <c r="Q597" i="3"/>
  <c r="R597" i="3"/>
  <c r="S597" i="3"/>
  <c r="O598" i="3"/>
  <c r="P598" i="3"/>
  <c r="Q598" i="3"/>
  <c r="R598" i="3"/>
  <c r="S598" i="3"/>
  <c r="O599" i="3"/>
  <c r="P599" i="3"/>
  <c r="Q599" i="3"/>
  <c r="R599" i="3"/>
  <c r="S599" i="3"/>
  <c r="O600" i="3"/>
  <c r="P600" i="3"/>
  <c r="Q600" i="3"/>
  <c r="R600" i="3"/>
  <c r="S600" i="3"/>
  <c r="O601" i="3"/>
  <c r="P601" i="3"/>
  <c r="Q601" i="3"/>
  <c r="R601" i="3"/>
  <c r="S601" i="3"/>
  <c r="O602" i="3"/>
  <c r="P602" i="3"/>
  <c r="Q602" i="3"/>
  <c r="R602" i="3"/>
  <c r="S602" i="3"/>
  <c r="O603" i="3"/>
  <c r="P603" i="3"/>
  <c r="Q603" i="3"/>
  <c r="R603" i="3"/>
  <c r="S603" i="3"/>
  <c r="O604" i="3"/>
  <c r="P604" i="3"/>
  <c r="Q604" i="3"/>
  <c r="R604" i="3"/>
  <c r="S604" i="3"/>
  <c r="O605" i="3"/>
  <c r="P605" i="3"/>
  <c r="Q605" i="3"/>
  <c r="R605" i="3"/>
  <c r="S605" i="3"/>
  <c r="O606" i="3"/>
  <c r="P606" i="3"/>
  <c r="Q606" i="3"/>
  <c r="R606" i="3"/>
  <c r="S606" i="3"/>
  <c r="O607" i="3"/>
  <c r="P607" i="3"/>
  <c r="Q607" i="3"/>
  <c r="R607" i="3"/>
  <c r="S607" i="3"/>
  <c r="O608" i="3"/>
  <c r="P608" i="3"/>
  <c r="Q608" i="3"/>
  <c r="R608" i="3"/>
  <c r="S608" i="3"/>
  <c r="O609" i="3"/>
  <c r="P609" i="3"/>
  <c r="Q609" i="3"/>
  <c r="R609" i="3"/>
  <c r="S609" i="3"/>
  <c r="O610" i="3"/>
  <c r="P610" i="3"/>
  <c r="Q610" i="3"/>
  <c r="R610" i="3"/>
  <c r="S610" i="3"/>
  <c r="O611" i="3"/>
  <c r="P611" i="3"/>
  <c r="Q611" i="3"/>
  <c r="R611" i="3"/>
  <c r="S611" i="3"/>
  <c r="O612" i="3"/>
  <c r="P612" i="3"/>
  <c r="Q612" i="3"/>
  <c r="R612" i="3"/>
  <c r="S612" i="3"/>
  <c r="O613" i="3"/>
  <c r="P613" i="3"/>
  <c r="Q613" i="3"/>
  <c r="R613" i="3"/>
  <c r="S613" i="3"/>
  <c r="O614" i="3"/>
  <c r="P614" i="3"/>
  <c r="Q614" i="3"/>
  <c r="R614" i="3"/>
  <c r="S614" i="3"/>
  <c r="O615" i="3"/>
  <c r="P615" i="3"/>
  <c r="Q615" i="3"/>
  <c r="R615" i="3"/>
  <c r="S615" i="3"/>
  <c r="O616" i="3"/>
  <c r="P616" i="3"/>
  <c r="Q616" i="3"/>
  <c r="R616" i="3"/>
  <c r="S616" i="3"/>
  <c r="O617" i="3"/>
  <c r="P617" i="3"/>
  <c r="Q617" i="3"/>
  <c r="R617" i="3"/>
  <c r="S617" i="3"/>
  <c r="O618" i="3"/>
  <c r="P618" i="3"/>
  <c r="Q618" i="3"/>
  <c r="R618" i="3"/>
  <c r="S618" i="3"/>
  <c r="O619" i="3"/>
  <c r="P619" i="3"/>
  <c r="Q619" i="3"/>
  <c r="R619" i="3"/>
  <c r="S619" i="3"/>
  <c r="O620" i="3"/>
  <c r="P620" i="3"/>
  <c r="Q620" i="3"/>
  <c r="R620" i="3"/>
  <c r="S620" i="3"/>
  <c r="O621" i="3"/>
  <c r="P621" i="3"/>
  <c r="Q621" i="3"/>
  <c r="R621" i="3"/>
  <c r="S621" i="3"/>
  <c r="O622" i="3"/>
  <c r="P622" i="3"/>
  <c r="Q622" i="3"/>
  <c r="R622" i="3"/>
  <c r="S622" i="3"/>
  <c r="O623" i="3"/>
  <c r="P623" i="3"/>
  <c r="Q623" i="3"/>
  <c r="R623" i="3"/>
  <c r="S623" i="3"/>
  <c r="O624" i="3"/>
  <c r="P624" i="3"/>
  <c r="Q624" i="3"/>
  <c r="R624" i="3"/>
  <c r="S624" i="3"/>
  <c r="O625" i="3"/>
  <c r="P625" i="3"/>
  <c r="Q625" i="3"/>
  <c r="R625" i="3"/>
  <c r="S625" i="3"/>
  <c r="O626" i="3"/>
  <c r="P626" i="3"/>
  <c r="Q626" i="3"/>
  <c r="R626" i="3"/>
  <c r="S626" i="3"/>
  <c r="O627" i="3"/>
  <c r="P627" i="3"/>
  <c r="Q627" i="3"/>
  <c r="R627" i="3"/>
  <c r="S627" i="3"/>
  <c r="O628" i="3"/>
  <c r="P628" i="3"/>
  <c r="Q628" i="3"/>
  <c r="R628" i="3"/>
  <c r="S628" i="3"/>
  <c r="O629" i="3"/>
  <c r="P629" i="3"/>
  <c r="Q629" i="3"/>
  <c r="R629" i="3"/>
  <c r="S629" i="3"/>
  <c r="O630" i="3"/>
  <c r="P630" i="3"/>
  <c r="Q630" i="3"/>
  <c r="R630" i="3"/>
  <c r="S630" i="3"/>
  <c r="O631" i="3"/>
  <c r="P631" i="3"/>
  <c r="Q631" i="3"/>
  <c r="R631" i="3"/>
  <c r="S631" i="3"/>
  <c r="O632" i="3"/>
  <c r="P632" i="3"/>
  <c r="Q632" i="3"/>
  <c r="R632" i="3"/>
  <c r="S632" i="3"/>
  <c r="O633" i="3"/>
  <c r="P633" i="3"/>
  <c r="Q633" i="3"/>
  <c r="R633" i="3"/>
  <c r="S633" i="3"/>
  <c r="O634" i="3"/>
  <c r="P634" i="3"/>
  <c r="Q634" i="3"/>
  <c r="R634" i="3"/>
  <c r="S634" i="3"/>
  <c r="O635" i="3"/>
  <c r="P635" i="3"/>
  <c r="Q635" i="3"/>
  <c r="R635" i="3"/>
  <c r="S635" i="3"/>
  <c r="O636" i="3"/>
  <c r="P636" i="3"/>
  <c r="Q636" i="3"/>
  <c r="R636" i="3"/>
  <c r="S636" i="3"/>
  <c r="O637" i="3"/>
  <c r="P637" i="3"/>
  <c r="Q637" i="3"/>
  <c r="R637" i="3"/>
  <c r="S637" i="3"/>
  <c r="O638" i="3"/>
  <c r="P638" i="3"/>
  <c r="Q638" i="3"/>
  <c r="R638" i="3"/>
  <c r="S638" i="3"/>
  <c r="O639" i="3"/>
  <c r="P639" i="3"/>
  <c r="Q639" i="3"/>
  <c r="R639" i="3"/>
  <c r="S639" i="3"/>
  <c r="O640" i="3"/>
  <c r="P640" i="3"/>
  <c r="Q640" i="3"/>
  <c r="R640" i="3"/>
  <c r="S640" i="3"/>
  <c r="O641" i="3"/>
  <c r="P641" i="3"/>
  <c r="Q641" i="3"/>
  <c r="R641" i="3"/>
  <c r="S641" i="3"/>
  <c r="O642" i="3"/>
  <c r="P642" i="3"/>
  <c r="Q642" i="3"/>
  <c r="R642" i="3"/>
  <c r="S642" i="3"/>
  <c r="O643" i="3"/>
  <c r="P643" i="3"/>
  <c r="Q643" i="3"/>
  <c r="R643" i="3"/>
  <c r="S643" i="3"/>
  <c r="O644" i="3"/>
  <c r="P644" i="3"/>
  <c r="Q644" i="3"/>
  <c r="R644" i="3"/>
  <c r="S644" i="3"/>
  <c r="O645" i="3"/>
  <c r="P645" i="3"/>
  <c r="Q645" i="3"/>
  <c r="R645" i="3"/>
  <c r="S645" i="3"/>
  <c r="O646" i="3"/>
  <c r="P646" i="3"/>
  <c r="Q646" i="3"/>
  <c r="R646" i="3"/>
  <c r="S646" i="3"/>
  <c r="O647" i="3"/>
  <c r="P647" i="3"/>
  <c r="Q647" i="3"/>
  <c r="R647" i="3"/>
  <c r="S647" i="3"/>
  <c r="O648" i="3"/>
  <c r="P648" i="3"/>
  <c r="Q648" i="3"/>
  <c r="R648" i="3"/>
  <c r="S648" i="3"/>
  <c r="O649" i="3"/>
  <c r="P649" i="3"/>
  <c r="Q649" i="3"/>
  <c r="R649" i="3"/>
  <c r="S649" i="3"/>
  <c r="O650" i="3"/>
  <c r="P650" i="3"/>
  <c r="Q650" i="3"/>
  <c r="R650" i="3"/>
  <c r="S650" i="3"/>
  <c r="O651" i="3"/>
  <c r="P651" i="3"/>
  <c r="Q651" i="3"/>
  <c r="R651" i="3"/>
  <c r="S651" i="3"/>
  <c r="O652" i="3"/>
  <c r="P652" i="3"/>
  <c r="Q652" i="3"/>
  <c r="R652" i="3"/>
  <c r="S652" i="3"/>
  <c r="O653" i="3"/>
  <c r="P653" i="3"/>
  <c r="Q653" i="3"/>
  <c r="R653" i="3"/>
  <c r="S653" i="3"/>
  <c r="O654" i="3"/>
  <c r="P654" i="3"/>
  <c r="Q654" i="3"/>
  <c r="R654" i="3"/>
  <c r="S654" i="3"/>
  <c r="O655" i="3"/>
  <c r="P655" i="3"/>
  <c r="Q655" i="3"/>
  <c r="R655" i="3"/>
  <c r="S655" i="3"/>
  <c r="O656" i="3"/>
  <c r="P656" i="3"/>
  <c r="Q656" i="3"/>
  <c r="R656" i="3"/>
  <c r="S656" i="3"/>
  <c r="O657" i="3"/>
  <c r="P657" i="3"/>
  <c r="Q657" i="3"/>
  <c r="R657" i="3"/>
  <c r="S657" i="3"/>
  <c r="O658" i="3"/>
  <c r="P658" i="3"/>
  <c r="Q658" i="3"/>
  <c r="R658" i="3"/>
  <c r="S658" i="3"/>
  <c r="O659" i="3"/>
  <c r="P659" i="3"/>
  <c r="Q659" i="3"/>
  <c r="R659" i="3"/>
  <c r="S659" i="3"/>
  <c r="O660" i="3"/>
  <c r="P660" i="3"/>
  <c r="Q660" i="3"/>
  <c r="R660" i="3"/>
  <c r="S660" i="3"/>
  <c r="O661" i="3"/>
  <c r="P661" i="3"/>
  <c r="Q661" i="3"/>
  <c r="R661" i="3"/>
  <c r="S661" i="3"/>
  <c r="O662" i="3"/>
  <c r="P662" i="3"/>
  <c r="Q662" i="3"/>
  <c r="R662" i="3"/>
  <c r="S662" i="3"/>
  <c r="O663" i="3"/>
  <c r="P663" i="3"/>
  <c r="Q663" i="3"/>
  <c r="R663" i="3"/>
  <c r="S663" i="3"/>
  <c r="O664" i="3"/>
  <c r="P664" i="3"/>
  <c r="Q664" i="3"/>
  <c r="R664" i="3"/>
  <c r="S664" i="3"/>
  <c r="O665" i="3"/>
  <c r="P665" i="3"/>
  <c r="Q665" i="3"/>
  <c r="R665" i="3"/>
  <c r="S665" i="3"/>
  <c r="O666" i="3"/>
  <c r="P666" i="3"/>
  <c r="Q666" i="3"/>
  <c r="R666" i="3"/>
  <c r="S666" i="3"/>
  <c r="O667" i="3"/>
  <c r="P667" i="3"/>
  <c r="Q667" i="3"/>
  <c r="R667" i="3"/>
  <c r="S667" i="3"/>
  <c r="O668" i="3"/>
  <c r="P668" i="3"/>
  <c r="Q668" i="3"/>
  <c r="R668" i="3"/>
  <c r="S668" i="3"/>
  <c r="O669" i="3"/>
  <c r="P669" i="3"/>
  <c r="Q669" i="3"/>
  <c r="R669" i="3"/>
  <c r="S669" i="3"/>
  <c r="O670" i="3"/>
  <c r="P670" i="3"/>
  <c r="Q670" i="3"/>
  <c r="R670" i="3"/>
  <c r="S670" i="3"/>
  <c r="O671" i="3"/>
  <c r="P671" i="3"/>
  <c r="Q671" i="3"/>
  <c r="R671" i="3"/>
  <c r="S671" i="3"/>
  <c r="O672" i="3"/>
  <c r="P672" i="3"/>
  <c r="Q672" i="3"/>
  <c r="R672" i="3"/>
  <c r="S672" i="3"/>
  <c r="O673" i="3"/>
  <c r="P673" i="3"/>
  <c r="Q673" i="3"/>
  <c r="R673" i="3"/>
  <c r="S673" i="3"/>
  <c r="O674" i="3"/>
  <c r="P674" i="3"/>
  <c r="Q674" i="3"/>
  <c r="R674" i="3"/>
  <c r="S674" i="3"/>
  <c r="O675" i="3"/>
  <c r="P675" i="3"/>
  <c r="Q675" i="3"/>
  <c r="R675" i="3"/>
  <c r="S675" i="3"/>
  <c r="O676" i="3"/>
  <c r="P676" i="3"/>
  <c r="Q676" i="3"/>
  <c r="R676" i="3"/>
  <c r="S676" i="3"/>
  <c r="O677" i="3"/>
  <c r="P677" i="3"/>
  <c r="Q677" i="3"/>
  <c r="R677" i="3"/>
  <c r="S677" i="3"/>
  <c r="O678" i="3"/>
  <c r="P678" i="3"/>
  <c r="Q678" i="3"/>
  <c r="R678" i="3"/>
  <c r="S678" i="3"/>
  <c r="O679" i="3"/>
  <c r="P679" i="3"/>
  <c r="Q679" i="3"/>
  <c r="R679" i="3"/>
  <c r="S679" i="3"/>
  <c r="O680" i="3"/>
  <c r="P680" i="3"/>
  <c r="Q680" i="3"/>
  <c r="R680" i="3"/>
  <c r="S680" i="3"/>
  <c r="O681" i="3"/>
  <c r="P681" i="3"/>
  <c r="Q681" i="3"/>
  <c r="R681" i="3"/>
  <c r="S681" i="3"/>
  <c r="O682" i="3"/>
  <c r="P682" i="3"/>
  <c r="Q682" i="3"/>
  <c r="R682" i="3"/>
  <c r="S682" i="3"/>
  <c r="O683" i="3"/>
  <c r="P683" i="3"/>
  <c r="Q683" i="3"/>
  <c r="R683" i="3"/>
  <c r="S683" i="3"/>
  <c r="O684" i="3"/>
  <c r="P684" i="3"/>
  <c r="Q684" i="3"/>
  <c r="R684" i="3"/>
  <c r="S684" i="3"/>
  <c r="O685" i="3"/>
  <c r="P685" i="3"/>
  <c r="Q685" i="3"/>
  <c r="R685" i="3"/>
  <c r="S685" i="3"/>
  <c r="O686" i="3"/>
  <c r="P686" i="3"/>
  <c r="Q686" i="3"/>
  <c r="R686" i="3"/>
  <c r="S686" i="3"/>
  <c r="O687" i="3"/>
  <c r="P687" i="3"/>
  <c r="Q687" i="3"/>
  <c r="R687" i="3"/>
  <c r="S687" i="3"/>
  <c r="O688" i="3"/>
  <c r="P688" i="3"/>
  <c r="Q688" i="3"/>
  <c r="R688" i="3"/>
  <c r="S688" i="3"/>
  <c r="O689" i="3"/>
  <c r="P689" i="3"/>
  <c r="Q689" i="3"/>
  <c r="R689" i="3"/>
  <c r="S689" i="3"/>
  <c r="O690" i="3"/>
  <c r="P690" i="3"/>
  <c r="Q690" i="3"/>
  <c r="R690" i="3"/>
  <c r="S690" i="3"/>
  <c r="O691" i="3"/>
  <c r="P691" i="3"/>
  <c r="Q691" i="3"/>
  <c r="R691" i="3"/>
  <c r="S691" i="3"/>
  <c r="O692" i="3"/>
  <c r="P692" i="3"/>
  <c r="Q692" i="3"/>
  <c r="R692" i="3"/>
  <c r="S692" i="3"/>
  <c r="O693" i="3"/>
  <c r="P693" i="3"/>
  <c r="Q693" i="3"/>
  <c r="R693" i="3"/>
  <c r="S693" i="3"/>
  <c r="O694" i="3"/>
  <c r="P694" i="3"/>
  <c r="Q694" i="3"/>
  <c r="R694" i="3"/>
  <c r="S694" i="3"/>
  <c r="O695" i="3"/>
  <c r="P695" i="3"/>
  <c r="Q695" i="3"/>
  <c r="R695" i="3"/>
  <c r="S695" i="3"/>
  <c r="O696" i="3"/>
  <c r="P696" i="3"/>
  <c r="Q696" i="3"/>
  <c r="R696" i="3"/>
  <c r="S696" i="3"/>
  <c r="O697" i="3"/>
  <c r="P697" i="3"/>
  <c r="Q697" i="3"/>
  <c r="R697" i="3"/>
  <c r="S697" i="3"/>
  <c r="O698" i="3"/>
  <c r="P698" i="3"/>
  <c r="Q698" i="3"/>
  <c r="R698" i="3"/>
  <c r="S698" i="3"/>
  <c r="O699" i="3"/>
  <c r="P699" i="3"/>
  <c r="Q699" i="3"/>
  <c r="R699" i="3"/>
  <c r="S699" i="3"/>
  <c r="O700" i="3"/>
  <c r="P700" i="3"/>
  <c r="Q700" i="3"/>
  <c r="R700" i="3"/>
  <c r="S700" i="3"/>
  <c r="O701" i="3"/>
  <c r="P701" i="3"/>
  <c r="Q701" i="3"/>
  <c r="R701" i="3"/>
  <c r="S701" i="3"/>
  <c r="O702" i="3"/>
  <c r="P702" i="3"/>
  <c r="Q702" i="3"/>
  <c r="R702" i="3"/>
  <c r="S702" i="3"/>
  <c r="O703" i="3"/>
  <c r="P703" i="3"/>
  <c r="Q703" i="3"/>
  <c r="R703" i="3"/>
  <c r="S703" i="3"/>
  <c r="O704" i="3"/>
  <c r="P704" i="3"/>
  <c r="Q704" i="3"/>
  <c r="R704" i="3"/>
  <c r="S704" i="3"/>
  <c r="O705" i="3"/>
  <c r="P705" i="3"/>
  <c r="Q705" i="3"/>
  <c r="R705" i="3"/>
  <c r="S705" i="3"/>
  <c r="O706" i="3"/>
  <c r="P706" i="3"/>
  <c r="Q706" i="3"/>
  <c r="R706" i="3"/>
  <c r="S706" i="3"/>
  <c r="O707" i="3"/>
  <c r="P707" i="3"/>
  <c r="Q707" i="3"/>
  <c r="R707" i="3"/>
  <c r="S707" i="3"/>
  <c r="O708" i="3"/>
  <c r="P708" i="3"/>
  <c r="Q708" i="3"/>
  <c r="R708" i="3"/>
  <c r="S708" i="3"/>
  <c r="O709" i="3"/>
  <c r="P709" i="3"/>
  <c r="Q709" i="3"/>
  <c r="R709" i="3"/>
  <c r="S709" i="3"/>
  <c r="O710" i="3"/>
  <c r="P710" i="3"/>
  <c r="Q710" i="3"/>
  <c r="R710" i="3"/>
  <c r="S710" i="3"/>
  <c r="O711" i="3"/>
  <c r="P711" i="3"/>
  <c r="Q711" i="3"/>
  <c r="R711" i="3"/>
  <c r="S711" i="3"/>
  <c r="O712" i="3"/>
  <c r="P712" i="3"/>
  <c r="Q712" i="3"/>
  <c r="R712" i="3"/>
  <c r="S712" i="3"/>
  <c r="O713" i="3"/>
  <c r="P713" i="3"/>
  <c r="Q713" i="3"/>
  <c r="R713" i="3"/>
  <c r="S713" i="3"/>
  <c r="O714" i="3"/>
  <c r="P714" i="3"/>
  <c r="Q714" i="3"/>
  <c r="R714" i="3"/>
  <c r="S714" i="3"/>
  <c r="O715" i="3"/>
  <c r="P715" i="3"/>
  <c r="Q715" i="3"/>
  <c r="R715" i="3"/>
  <c r="S715" i="3"/>
  <c r="O716" i="3"/>
  <c r="P716" i="3"/>
  <c r="Q716" i="3"/>
  <c r="R716" i="3"/>
  <c r="S716" i="3"/>
  <c r="O717" i="3"/>
  <c r="P717" i="3"/>
  <c r="Q717" i="3"/>
  <c r="R717" i="3"/>
  <c r="S717" i="3"/>
  <c r="O718" i="3"/>
  <c r="P718" i="3"/>
  <c r="Q718" i="3"/>
  <c r="R718" i="3"/>
  <c r="S718" i="3"/>
  <c r="O719" i="3"/>
  <c r="P719" i="3"/>
  <c r="Q719" i="3"/>
  <c r="R719" i="3"/>
  <c r="S719" i="3"/>
  <c r="O720" i="3"/>
  <c r="P720" i="3"/>
  <c r="Q720" i="3"/>
  <c r="R720" i="3"/>
  <c r="S720" i="3"/>
  <c r="O721" i="3"/>
  <c r="P721" i="3"/>
  <c r="Q721" i="3"/>
  <c r="R721" i="3"/>
  <c r="S721" i="3"/>
  <c r="O722" i="3"/>
  <c r="P722" i="3"/>
  <c r="Q722" i="3"/>
  <c r="R722" i="3"/>
  <c r="S722" i="3"/>
  <c r="O723" i="3"/>
  <c r="P723" i="3"/>
  <c r="Q723" i="3"/>
  <c r="R723" i="3"/>
  <c r="S723" i="3"/>
  <c r="O724" i="3"/>
  <c r="P724" i="3"/>
  <c r="Q724" i="3"/>
  <c r="R724" i="3"/>
  <c r="S724" i="3"/>
  <c r="O725" i="3"/>
  <c r="P725" i="3"/>
  <c r="Q725" i="3"/>
  <c r="R725" i="3"/>
  <c r="S725" i="3"/>
  <c r="O726" i="3"/>
  <c r="P726" i="3"/>
  <c r="Q726" i="3"/>
  <c r="R726" i="3"/>
  <c r="S726" i="3"/>
  <c r="O727" i="3"/>
  <c r="P727" i="3"/>
  <c r="Q727" i="3"/>
  <c r="R727" i="3"/>
  <c r="S727" i="3"/>
  <c r="O728" i="3"/>
  <c r="P728" i="3"/>
  <c r="Q728" i="3"/>
  <c r="R728" i="3"/>
  <c r="S728" i="3"/>
  <c r="O729" i="3"/>
  <c r="P729" i="3"/>
  <c r="Q729" i="3"/>
  <c r="R729" i="3"/>
  <c r="S729" i="3"/>
  <c r="O730" i="3"/>
  <c r="P730" i="3"/>
  <c r="Q730" i="3"/>
  <c r="R730" i="3"/>
  <c r="S730" i="3"/>
  <c r="O731" i="3"/>
  <c r="P731" i="3"/>
  <c r="Q731" i="3"/>
  <c r="R731" i="3"/>
  <c r="S731" i="3"/>
  <c r="O732" i="3"/>
  <c r="P732" i="3"/>
  <c r="Q732" i="3"/>
  <c r="R732" i="3"/>
  <c r="S732" i="3"/>
  <c r="O733" i="3"/>
  <c r="P733" i="3"/>
  <c r="Q733" i="3"/>
  <c r="R733" i="3"/>
  <c r="S733" i="3"/>
  <c r="O734" i="3"/>
  <c r="P734" i="3"/>
  <c r="Q734" i="3"/>
  <c r="R734" i="3"/>
  <c r="S734" i="3"/>
  <c r="O735" i="3"/>
  <c r="P735" i="3"/>
  <c r="Q735" i="3"/>
  <c r="R735" i="3"/>
  <c r="S735" i="3"/>
  <c r="O736" i="3"/>
  <c r="P736" i="3"/>
  <c r="Q736" i="3"/>
  <c r="R736" i="3"/>
  <c r="S736" i="3"/>
  <c r="O737" i="3"/>
  <c r="P737" i="3"/>
  <c r="Q737" i="3"/>
  <c r="R737" i="3"/>
  <c r="S737" i="3"/>
  <c r="O738" i="3"/>
  <c r="P738" i="3"/>
  <c r="Q738" i="3"/>
  <c r="R738" i="3"/>
  <c r="S738" i="3"/>
  <c r="O739" i="3"/>
  <c r="P739" i="3"/>
  <c r="Q739" i="3"/>
  <c r="R739" i="3"/>
  <c r="S739" i="3"/>
  <c r="O740" i="3"/>
  <c r="P740" i="3"/>
  <c r="Q740" i="3"/>
  <c r="R740" i="3"/>
  <c r="S740" i="3"/>
  <c r="O741" i="3"/>
  <c r="P741" i="3"/>
  <c r="Q741" i="3"/>
  <c r="R741" i="3"/>
  <c r="S741" i="3"/>
  <c r="O742" i="3"/>
  <c r="P742" i="3"/>
  <c r="Q742" i="3"/>
  <c r="R742" i="3"/>
  <c r="S742" i="3"/>
  <c r="O743" i="3"/>
  <c r="P743" i="3"/>
  <c r="Q743" i="3"/>
  <c r="R743" i="3"/>
  <c r="S743" i="3"/>
  <c r="O744" i="3"/>
  <c r="P744" i="3"/>
  <c r="Q744" i="3"/>
  <c r="R744" i="3"/>
  <c r="S744" i="3"/>
  <c r="O745" i="3"/>
  <c r="P745" i="3"/>
  <c r="Q745" i="3"/>
  <c r="R745" i="3"/>
  <c r="S745" i="3"/>
  <c r="O746" i="3"/>
  <c r="P746" i="3"/>
  <c r="Q746" i="3"/>
  <c r="R746" i="3"/>
  <c r="S746" i="3"/>
  <c r="O747" i="3"/>
  <c r="P747" i="3"/>
  <c r="Q747" i="3"/>
  <c r="R747" i="3"/>
  <c r="S747" i="3"/>
  <c r="O748" i="3"/>
  <c r="P748" i="3"/>
  <c r="Q748" i="3"/>
  <c r="R748" i="3"/>
  <c r="S748" i="3"/>
  <c r="O749" i="3"/>
  <c r="P749" i="3"/>
  <c r="Q749" i="3"/>
  <c r="R749" i="3"/>
  <c r="S749" i="3"/>
  <c r="O750" i="3"/>
  <c r="P750" i="3"/>
  <c r="Q750" i="3"/>
  <c r="R750" i="3"/>
  <c r="S750" i="3"/>
  <c r="O751" i="3"/>
  <c r="P751" i="3"/>
  <c r="Q751" i="3"/>
  <c r="R751" i="3"/>
  <c r="S751" i="3"/>
  <c r="O752" i="3"/>
  <c r="P752" i="3"/>
  <c r="Q752" i="3"/>
  <c r="R752" i="3"/>
  <c r="S752" i="3"/>
  <c r="O753" i="3"/>
  <c r="P753" i="3"/>
  <c r="Q753" i="3"/>
  <c r="R753" i="3"/>
  <c r="S753" i="3"/>
  <c r="O754" i="3"/>
  <c r="P754" i="3"/>
  <c r="Q754" i="3"/>
  <c r="R754" i="3"/>
  <c r="S754" i="3"/>
  <c r="O755" i="3"/>
  <c r="P755" i="3"/>
  <c r="Q755" i="3"/>
  <c r="R755" i="3"/>
  <c r="S755" i="3"/>
  <c r="O756" i="3"/>
  <c r="P756" i="3"/>
  <c r="Q756" i="3"/>
  <c r="R756" i="3"/>
  <c r="S756" i="3"/>
  <c r="O757" i="3"/>
  <c r="P757" i="3"/>
  <c r="Q757" i="3"/>
  <c r="R757" i="3"/>
  <c r="S757" i="3"/>
  <c r="O758" i="3"/>
  <c r="P758" i="3"/>
  <c r="Q758" i="3"/>
  <c r="R758" i="3"/>
  <c r="S758" i="3"/>
  <c r="O759" i="3"/>
  <c r="P759" i="3"/>
  <c r="Q759" i="3"/>
  <c r="R759" i="3"/>
  <c r="S759" i="3"/>
  <c r="O760" i="3"/>
  <c r="P760" i="3"/>
  <c r="Q760" i="3"/>
  <c r="R760" i="3"/>
  <c r="S760" i="3"/>
  <c r="O761" i="3"/>
  <c r="P761" i="3"/>
  <c r="Q761" i="3"/>
  <c r="R761" i="3"/>
  <c r="S761" i="3"/>
  <c r="O762" i="3"/>
  <c r="P762" i="3"/>
  <c r="Q762" i="3"/>
  <c r="R762" i="3"/>
  <c r="S762" i="3"/>
  <c r="O763" i="3"/>
  <c r="P763" i="3"/>
  <c r="Q763" i="3"/>
  <c r="R763" i="3"/>
  <c r="S763" i="3"/>
  <c r="O764" i="3"/>
  <c r="P764" i="3"/>
  <c r="Q764" i="3"/>
  <c r="R764" i="3"/>
  <c r="S764" i="3"/>
  <c r="O765" i="3"/>
  <c r="P765" i="3"/>
  <c r="Q765" i="3"/>
  <c r="R765" i="3"/>
  <c r="S765" i="3"/>
  <c r="O766" i="3"/>
  <c r="P766" i="3"/>
  <c r="Q766" i="3"/>
  <c r="R766" i="3"/>
  <c r="S766" i="3"/>
  <c r="O767" i="3"/>
  <c r="P767" i="3"/>
  <c r="Q767" i="3"/>
  <c r="R767" i="3"/>
  <c r="S767" i="3"/>
  <c r="O768" i="3"/>
  <c r="P768" i="3"/>
  <c r="Q768" i="3"/>
  <c r="R768" i="3"/>
  <c r="S768" i="3"/>
  <c r="O769" i="3"/>
  <c r="P769" i="3"/>
  <c r="Q769" i="3"/>
  <c r="R769" i="3"/>
  <c r="S769" i="3"/>
  <c r="O770" i="3"/>
  <c r="P770" i="3"/>
  <c r="Q770" i="3"/>
  <c r="R770" i="3"/>
  <c r="S770" i="3"/>
  <c r="O771" i="3"/>
  <c r="P771" i="3"/>
  <c r="Q771" i="3"/>
  <c r="R771" i="3"/>
  <c r="S771" i="3"/>
  <c r="O772" i="3"/>
  <c r="P772" i="3"/>
  <c r="Q772" i="3"/>
  <c r="R772" i="3"/>
  <c r="S772" i="3"/>
  <c r="O773" i="3"/>
  <c r="P773" i="3"/>
  <c r="Q773" i="3"/>
  <c r="R773" i="3"/>
  <c r="S773" i="3"/>
  <c r="O774" i="3"/>
  <c r="P774" i="3"/>
  <c r="Q774" i="3"/>
  <c r="R774" i="3"/>
  <c r="S774" i="3"/>
  <c r="O775" i="3"/>
  <c r="P775" i="3"/>
  <c r="Q775" i="3"/>
  <c r="R775" i="3"/>
  <c r="S775" i="3"/>
  <c r="O776" i="3"/>
  <c r="P776" i="3"/>
  <c r="Q776" i="3"/>
  <c r="R776" i="3"/>
  <c r="S776" i="3"/>
  <c r="O777" i="3"/>
  <c r="P777" i="3"/>
  <c r="Q777" i="3"/>
  <c r="R777" i="3"/>
  <c r="S777" i="3"/>
  <c r="O778" i="3"/>
  <c r="P778" i="3"/>
  <c r="Q778" i="3"/>
  <c r="R778" i="3"/>
  <c r="S778" i="3"/>
  <c r="O779" i="3"/>
  <c r="P779" i="3"/>
  <c r="Q779" i="3"/>
  <c r="R779" i="3"/>
  <c r="S779" i="3"/>
  <c r="O780" i="3"/>
  <c r="P780" i="3"/>
  <c r="Q780" i="3"/>
  <c r="R780" i="3"/>
  <c r="S780" i="3"/>
  <c r="O781" i="3"/>
  <c r="P781" i="3"/>
  <c r="Q781" i="3"/>
  <c r="R781" i="3"/>
  <c r="S781" i="3"/>
  <c r="O782" i="3"/>
  <c r="P782" i="3"/>
  <c r="Q782" i="3"/>
  <c r="R782" i="3"/>
  <c r="S782" i="3"/>
  <c r="O783" i="3"/>
  <c r="P783" i="3"/>
  <c r="Q783" i="3"/>
  <c r="R783" i="3"/>
  <c r="S783" i="3"/>
  <c r="O784" i="3"/>
  <c r="P784" i="3"/>
  <c r="Q784" i="3"/>
  <c r="R784" i="3"/>
  <c r="S784" i="3"/>
  <c r="O785" i="3"/>
  <c r="P785" i="3"/>
  <c r="Q785" i="3"/>
  <c r="R785" i="3"/>
  <c r="S785" i="3"/>
  <c r="O786" i="3"/>
  <c r="P786" i="3"/>
  <c r="Q786" i="3"/>
  <c r="R786" i="3"/>
  <c r="S786" i="3"/>
  <c r="O787" i="3"/>
  <c r="P787" i="3"/>
  <c r="Q787" i="3"/>
  <c r="R787" i="3"/>
  <c r="S787" i="3"/>
  <c r="O788" i="3"/>
  <c r="P788" i="3"/>
  <c r="Q788" i="3"/>
  <c r="R788" i="3"/>
  <c r="S788" i="3"/>
  <c r="O789" i="3"/>
  <c r="P789" i="3"/>
  <c r="Q789" i="3"/>
  <c r="R789" i="3"/>
  <c r="S789" i="3"/>
  <c r="O790" i="3"/>
  <c r="P790" i="3"/>
  <c r="Q790" i="3"/>
  <c r="R790" i="3"/>
  <c r="S790" i="3"/>
  <c r="O791" i="3"/>
  <c r="P791" i="3"/>
  <c r="Q791" i="3"/>
  <c r="R791" i="3"/>
  <c r="S791" i="3"/>
  <c r="O792" i="3"/>
  <c r="P792" i="3"/>
  <c r="Q792" i="3"/>
  <c r="R792" i="3"/>
  <c r="S792" i="3"/>
  <c r="O793" i="3"/>
  <c r="P793" i="3"/>
  <c r="Q793" i="3"/>
  <c r="R793" i="3"/>
  <c r="S793" i="3"/>
  <c r="O794" i="3"/>
  <c r="P794" i="3"/>
  <c r="Q794" i="3"/>
  <c r="R794" i="3"/>
  <c r="S794" i="3"/>
  <c r="O795" i="3"/>
  <c r="P795" i="3"/>
  <c r="Q795" i="3"/>
  <c r="R795" i="3"/>
  <c r="S795" i="3"/>
  <c r="O796" i="3"/>
  <c r="P796" i="3"/>
  <c r="Q796" i="3"/>
  <c r="R796" i="3"/>
  <c r="S796" i="3"/>
  <c r="O797" i="3"/>
  <c r="P797" i="3"/>
  <c r="Q797" i="3"/>
  <c r="R797" i="3"/>
  <c r="S797" i="3"/>
  <c r="O798" i="3"/>
  <c r="P798" i="3"/>
  <c r="Q798" i="3"/>
  <c r="R798" i="3"/>
  <c r="S798" i="3"/>
  <c r="O799" i="3"/>
  <c r="P799" i="3"/>
  <c r="Q799" i="3"/>
  <c r="R799" i="3"/>
  <c r="S799" i="3"/>
  <c r="O800" i="3"/>
  <c r="P800" i="3"/>
  <c r="Q800" i="3"/>
  <c r="R800" i="3"/>
  <c r="S800" i="3"/>
  <c r="O801" i="3"/>
  <c r="P801" i="3"/>
  <c r="Q801" i="3"/>
  <c r="R801" i="3"/>
  <c r="S801" i="3"/>
  <c r="O802" i="3"/>
  <c r="P802" i="3"/>
  <c r="Q802" i="3"/>
  <c r="R802" i="3"/>
  <c r="S802" i="3"/>
  <c r="O803" i="3"/>
  <c r="P803" i="3"/>
  <c r="Q803" i="3"/>
  <c r="R803" i="3"/>
  <c r="S803" i="3"/>
  <c r="O804" i="3"/>
  <c r="P804" i="3"/>
  <c r="Q804" i="3"/>
  <c r="R804" i="3"/>
  <c r="S804" i="3"/>
  <c r="O805" i="3"/>
  <c r="P805" i="3"/>
  <c r="Q805" i="3"/>
  <c r="R805" i="3"/>
  <c r="S805" i="3"/>
  <c r="O806" i="3"/>
  <c r="P806" i="3"/>
  <c r="Q806" i="3"/>
  <c r="R806" i="3"/>
  <c r="S806" i="3"/>
  <c r="O807" i="3"/>
  <c r="P807" i="3"/>
  <c r="Q807" i="3"/>
  <c r="R807" i="3"/>
  <c r="S807" i="3"/>
  <c r="O808" i="3"/>
  <c r="P808" i="3"/>
  <c r="Q808" i="3"/>
  <c r="R808" i="3"/>
  <c r="S808" i="3"/>
  <c r="O809" i="3"/>
  <c r="P809" i="3"/>
  <c r="Q809" i="3"/>
  <c r="R809" i="3"/>
  <c r="S809" i="3"/>
  <c r="O810" i="3"/>
  <c r="P810" i="3"/>
  <c r="Q810" i="3"/>
  <c r="R810" i="3"/>
  <c r="S810" i="3"/>
  <c r="O811" i="3"/>
  <c r="P811" i="3"/>
  <c r="Q811" i="3"/>
  <c r="R811" i="3"/>
  <c r="S811" i="3"/>
  <c r="O812" i="3"/>
  <c r="P812" i="3"/>
  <c r="Q812" i="3"/>
  <c r="R812" i="3"/>
  <c r="S812" i="3"/>
  <c r="O813" i="3"/>
  <c r="P813" i="3"/>
  <c r="Q813" i="3"/>
  <c r="R813" i="3"/>
  <c r="S813" i="3"/>
  <c r="O814" i="3"/>
  <c r="P814" i="3"/>
  <c r="Q814" i="3"/>
  <c r="R814" i="3"/>
  <c r="S814" i="3"/>
  <c r="O815" i="3"/>
  <c r="P815" i="3"/>
  <c r="Q815" i="3"/>
  <c r="R815" i="3"/>
  <c r="S815" i="3"/>
  <c r="O816" i="3"/>
  <c r="P816" i="3"/>
  <c r="Q816" i="3"/>
  <c r="R816" i="3"/>
  <c r="S816" i="3"/>
  <c r="O817" i="3"/>
  <c r="P817" i="3"/>
  <c r="Q817" i="3"/>
  <c r="R817" i="3"/>
  <c r="S817" i="3"/>
  <c r="O818" i="3"/>
  <c r="P818" i="3"/>
  <c r="Q818" i="3"/>
  <c r="R818" i="3"/>
  <c r="S818" i="3"/>
  <c r="O819" i="3"/>
  <c r="P819" i="3"/>
  <c r="Q819" i="3"/>
  <c r="R819" i="3"/>
  <c r="S819" i="3"/>
  <c r="O820" i="3"/>
  <c r="P820" i="3"/>
  <c r="Q820" i="3"/>
  <c r="R820" i="3"/>
  <c r="S820" i="3"/>
  <c r="O821" i="3"/>
  <c r="P821" i="3"/>
  <c r="Q821" i="3"/>
  <c r="R821" i="3"/>
  <c r="S821" i="3"/>
  <c r="O822" i="3"/>
  <c r="P822" i="3"/>
  <c r="Q822" i="3"/>
  <c r="R822" i="3"/>
  <c r="S822" i="3"/>
  <c r="O823" i="3"/>
  <c r="P823" i="3"/>
  <c r="Q823" i="3"/>
  <c r="R823" i="3"/>
  <c r="S823" i="3"/>
  <c r="O824" i="3"/>
  <c r="P824" i="3"/>
  <c r="Q824" i="3"/>
  <c r="R824" i="3"/>
  <c r="S824" i="3"/>
  <c r="O825" i="3"/>
  <c r="P825" i="3"/>
  <c r="Q825" i="3"/>
  <c r="R825" i="3"/>
  <c r="S825" i="3"/>
  <c r="O826" i="3"/>
  <c r="P826" i="3"/>
  <c r="Q826" i="3"/>
  <c r="R826" i="3"/>
  <c r="S826" i="3"/>
  <c r="O827" i="3"/>
  <c r="P827" i="3"/>
  <c r="Q827" i="3"/>
  <c r="R827" i="3"/>
  <c r="S827" i="3"/>
  <c r="O828" i="3"/>
  <c r="P828" i="3"/>
  <c r="Q828" i="3"/>
  <c r="R828" i="3"/>
  <c r="S828" i="3"/>
  <c r="O829" i="3"/>
  <c r="P829" i="3"/>
  <c r="Q829" i="3"/>
  <c r="R829" i="3"/>
  <c r="S829" i="3"/>
  <c r="O830" i="3"/>
  <c r="P830" i="3"/>
  <c r="Q830" i="3"/>
  <c r="R830" i="3"/>
  <c r="S830" i="3"/>
  <c r="O831" i="3"/>
  <c r="P831" i="3"/>
  <c r="Q831" i="3"/>
  <c r="R831" i="3"/>
  <c r="S831" i="3"/>
  <c r="O832" i="3"/>
  <c r="P832" i="3"/>
  <c r="Q832" i="3"/>
  <c r="R832" i="3"/>
  <c r="S832" i="3"/>
  <c r="O833" i="3"/>
  <c r="P833" i="3"/>
  <c r="Q833" i="3"/>
  <c r="R833" i="3"/>
  <c r="S833" i="3"/>
  <c r="O834" i="3"/>
  <c r="P834" i="3"/>
  <c r="Q834" i="3"/>
  <c r="R834" i="3"/>
  <c r="S834" i="3"/>
  <c r="O835" i="3"/>
  <c r="P835" i="3"/>
  <c r="Q835" i="3"/>
  <c r="R835" i="3"/>
  <c r="S835" i="3"/>
  <c r="O836" i="3"/>
  <c r="P836" i="3"/>
  <c r="Q836" i="3"/>
  <c r="R836" i="3"/>
  <c r="S836" i="3"/>
  <c r="O837" i="3"/>
  <c r="P837" i="3"/>
  <c r="Q837" i="3"/>
  <c r="R837" i="3"/>
  <c r="S837" i="3"/>
  <c r="O838" i="3"/>
  <c r="P838" i="3"/>
  <c r="Q838" i="3"/>
  <c r="R838" i="3"/>
  <c r="S838" i="3"/>
  <c r="O839" i="3"/>
  <c r="P839" i="3"/>
  <c r="Q839" i="3"/>
  <c r="R839" i="3"/>
  <c r="S839" i="3"/>
  <c r="O840" i="3"/>
  <c r="P840" i="3"/>
  <c r="Q840" i="3"/>
  <c r="R840" i="3"/>
  <c r="S840" i="3"/>
  <c r="O841" i="3"/>
  <c r="P841" i="3"/>
  <c r="Q841" i="3"/>
  <c r="R841" i="3"/>
  <c r="S841" i="3"/>
  <c r="O842" i="3"/>
  <c r="P842" i="3"/>
  <c r="Q842" i="3"/>
  <c r="R842" i="3"/>
  <c r="S842" i="3"/>
  <c r="O843" i="3"/>
  <c r="P843" i="3"/>
  <c r="Q843" i="3"/>
  <c r="R843" i="3"/>
  <c r="S843" i="3"/>
  <c r="O844" i="3"/>
  <c r="P844" i="3"/>
  <c r="Q844" i="3"/>
  <c r="R844" i="3"/>
  <c r="S844" i="3"/>
  <c r="O845" i="3"/>
  <c r="P845" i="3"/>
  <c r="Q845" i="3"/>
  <c r="R845" i="3"/>
  <c r="S845" i="3"/>
  <c r="O846" i="3"/>
  <c r="P846" i="3"/>
  <c r="Q846" i="3"/>
  <c r="R846" i="3"/>
  <c r="S846" i="3"/>
  <c r="O847" i="3"/>
  <c r="P847" i="3"/>
  <c r="Q847" i="3"/>
  <c r="R847" i="3"/>
  <c r="S847" i="3"/>
  <c r="O848" i="3"/>
  <c r="P848" i="3"/>
  <c r="Q848" i="3"/>
  <c r="R848" i="3"/>
  <c r="S848" i="3"/>
  <c r="O849" i="3"/>
  <c r="P849" i="3"/>
  <c r="Q849" i="3"/>
  <c r="R849" i="3"/>
  <c r="S849" i="3"/>
  <c r="O850" i="3"/>
  <c r="P850" i="3"/>
  <c r="Q850" i="3"/>
  <c r="R850" i="3"/>
  <c r="S850" i="3"/>
  <c r="O851" i="3"/>
  <c r="P851" i="3"/>
  <c r="Q851" i="3"/>
  <c r="R851" i="3"/>
  <c r="S851" i="3"/>
  <c r="O852" i="3"/>
  <c r="P852" i="3"/>
  <c r="Q852" i="3"/>
  <c r="R852" i="3"/>
  <c r="S852" i="3"/>
  <c r="O853" i="3"/>
  <c r="P853" i="3"/>
  <c r="Q853" i="3"/>
  <c r="R853" i="3"/>
  <c r="S853" i="3"/>
  <c r="O854" i="3"/>
  <c r="P854" i="3"/>
  <c r="Q854" i="3"/>
  <c r="R854" i="3"/>
  <c r="S854" i="3"/>
  <c r="O855" i="3"/>
  <c r="P855" i="3"/>
  <c r="Q855" i="3"/>
  <c r="R855" i="3"/>
  <c r="S855" i="3"/>
  <c r="O856" i="3"/>
  <c r="P856" i="3"/>
  <c r="Q856" i="3"/>
  <c r="R856" i="3"/>
  <c r="S856" i="3"/>
  <c r="O857" i="3"/>
  <c r="P857" i="3"/>
  <c r="Q857" i="3"/>
  <c r="R857" i="3"/>
  <c r="S857" i="3"/>
  <c r="O858" i="3"/>
  <c r="P858" i="3"/>
  <c r="Q858" i="3"/>
  <c r="R858" i="3"/>
  <c r="S858" i="3"/>
  <c r="O859" i="3"/>
  <c r="P859" i="3"/>
  <c r="Q859" i="3"/>
  <c r="R859" i="3"/>
  <c r="S859" i="3"/>
  <c r="O860" i="3"/>
  <c r="P860" i="3"/>
  <c r="Q860" i="3"/>
  <c r="R860" i="3"/>
  <c r="S860" i="3"/>
  <c r="O861" i="3"/>
  <c r="P861" i="3"/>
  <c r="Q861" i="3"/>
  <c r="R861" i="3"/>
  <c r="S861" i="3"/>
  <c r="O862" i="3"/>
  <c r="P862" i="3"/>
  <c r="Q862" i="3"/>
  <c r="R862" i="3"/>
  <c r="S862" i="3"/>
  <c r="O863" i="3"/>
  <c r="P863" i="3"/>
  <c r="Q863" i="3"/>
  <c r="R863" i="3"/>
  <c r="S863" i="3"/>
  <c r="O864" i="3"/>
  <c r="P864" i="3"/>
  <c r="Q864" i="3"/>
  <c r="R864" i="3"/>
  <c r="S864" i="3"/>
  <c r="O865" i="3"/>
  <c r="P865" i="3"/>
  <c r="Q865" i="3"/>
  <c r="R865" i="3"/>
  <c r="S865" i="3"/>
  <c r="O866" i="3"/>
  <c r="P866" i="3"/>
  <c r="Q866" i="3"/>
  <c r="R866" i="3"/>
  <c r="S866" i="3"/>
  <c r="O867" i="3"/>
  <c r="P867" i="3"/>
  <c r="Q867" i="3"/>
  <c r="R867" i="3"/>
  <c r="S867" i="3"/>
  <c r="O868" i="3"/>
  <c r="P868" i="3"/>
  <c r="Q868" i="3"/>
  <c r="R868" i="3"/>
  <c r="S868" i="3"/>
  <c r="O869" i="3"/>
  <c r="P869" i="3"/>
  <c r="Q869" i="3"/>
  <c r="R869" i="3"/>
  <c r="S869" i="3"/>
  <c r="O870" i="3"/>
  <c r="P870" i="3"/>
  <c r="Q870" i="3"/>
  <c r="R870" i="3"/>
  <c r="S870" i="3"/>
  <c r="O871" i="3"/>
  <c r="P871" i="3"/>
  <c r="Q871" i="3"/>
  <c r="R871" i="3"/>
  <c r="S871" i="3"/>
  <c r="O872" i="3"/>
  <c r="P872" i="3"/>
  <c r="Q872" i="3"/>
  <c r="R872" i="3"/>
  <c r="S872" i="3"/>
  <c r="O873" i="3"/>
  <c r="P873" i="3"/>
  <c r="Q873" i="3"/>
  <c r="R873" i="3"/>
  <c r="S873" i="3"/>
  <c r="O874" i="3"/>
  <c r="P874" i="3"/>
  <c r="Q874" i="3"/>
  <c r="R874" i="3"/>
  <c r="S874" i="3"/>
  <c r="O875" i="3"/>
  <c r="P875" i="3"/>
  <c r="Q875" i="3"/>
  <c r="R875" i="3"/>
  <c r="S875" i="3"/>
  <c r="O876" i="3"/>
  <c r="P876" i="3"/>
  <c r="Q876" i="3"/>
  <c r="R876" i="3"/>
  <c r="S876" i="3"/>
  <c r="O877" i="3"/>
  <c r="P877" i="3"/>
  <c r="Q877" i="3"/>
  <c r="R877" i="3"/>
  <c r="S877" i="3"/>
  <c r="O878" i="3"/>
  <c r="P878" i="3"/>
  <c r="Q878" i="3"/>
  <c r="R878" i="3"/>
  <c r="S878" i="3"/>
  <c r="O879" i="3"/>
  <c r="P879" i="3"/>
  <c r="Q879" i="3"/>
  <c r="R879" i="3"/>
  <c r="S879" i="3"/>
  <c r="O880" i="3"/>
  <c r="P880" i="3"/>
  <c r="Q880" i="3"/>
  <c r="R880" i="3"/>
  <c r="S880" i="3"/>
  <c r="O881" i="3"/>
  <c r="P881" i="3"/>
  <c r="Q881" i="3"/>
  <c r="R881" i="3"/>
  <c r="S881" i="3"/>
  <c r="O882" i="3"/>
  <c r="P882" i="3"/>
  <c r="Q882" i="3"/>
  <c r="R882" i="3"/>
  <c r="S882" i="3"/>
  <c r="O883" i="3"/>
  <c r="P883" i="3"/>
  <c r="Q883" i="3"/>
  <c r="R883" i="3"/>
  <c r="S883" i="3"/>
  <c r="O884" i="3"/>
  <c r="P884" i="3"/>
  <c r="Q884" i="3"/>
  <c r="R884" i="3"/>
  <c r="S884" i="3"/>
  <c r="O885" i="3"/>
  <c r="P885" i="3"/>
  <c r="Q885" i="3"/>
  <c r="R885" i="3"/>
  <c r="S885" i="3"/>
  <c r="O886" i="3"/>
  <c r="P886" i="3"/>
  <c r="Q886" i="3"/>
  <c r="R886" i="3"/>
  <c r="S886" i="3"/>
  <c r="O887" i="3"/>
  <c r="P887" i="3"/>
  <c r="Q887" i="3"/>
  <c r="R887" i="3"/>
  <c r="S887" i="3"/>
  <c r="O888" i="3"/>
  <c r="P888" i="3"/>
  <c r="Q888" i="3"/>
  <c r="R888" i="3"/>
  <c r="S888" i="3"/>
  <c r="O889" i="3"/>
  <c r="P889" i="3"/>
  <c r="Q889" i="3"/>
  <c r="R889" i="3"/>
  <c r="S889" i="3"/>
  <c r="O890" i="3"/>
  <c r="P890" i="3"/>
  <c r="Q890" i="3"/>
  <c r="R890" i="3"/>
  <c r="S890" i="3"/>
  <c r="O891" i="3"/>
  <c r="P891" i="3"/>
  <c r="Q891" i="3"/>
  <c r="R891" i="3"/>
  <c r="S891" i="3"/>
  <c r="O892" i="3"/>
  <c r="P892" i="3"/>
  <c r="Q892" i="3"/>
  <c r="R892" i="3"/>
  <c r="S892" i="3"/>
  <c r="O893" i="3"/>
  <c r="P893" i="3"/>
  <c r="Q893" i="3"/>
  <c r="R893" i="3"/>
  <c r="S893" i="3"/>
  <c r="O894" i="3"/>
  <c r="P894" i="3"/>
  <c r="Q894" i="3"/>
  <c r="R894" i="3"/>
  <c r="S894" i="3"/>
  <c r="O895" i="3"/>
  <c r="P895" i="3"/>
  <c r="Q895" i="3"/>
  <c r="R895" i="3"/>
  <c r="S895" i="3"/>
  <c r="O896" i="3"/>
  <c r="P896" i="3"/>
  <c r="Q896" i="3"/>
  <c r="R896" i="3"/>
  <c r="S896" i="3"/>
  <c r="O897" i="3"/>
  <c r="P897" i="3"/>
  <c r="Q897" i="3"/>
  <c r="R897" i="3"/>
  <c r="S897" i="3"/>
  <c r="O898" i="3"/>
  <c r="P898" i="3"/>
  <c r="Q898" i="3"/>
  <c r="R898" i="3"/>
  <c r="S898" i="3"/>
  <c r="O899" i="3"/>
  <c r="P899" i="3"/>
  <c r="Q899" i="3"/>
  <c r="R899" i="3"/>
  <c r="S899" i="3"/>
  <c r="O900" i="3"/>
  <c r="P900" i="3"/>
  <c r="Q900" i="3"/>
  <c r="R900" i="3"/>
  <c r="S900" i="3"/>
  <c r="O901" i="3"/>
  <c r="P901" i="3"/>
  <c r="Q901" i="3"/>
  <c r="R901" i="3"/>
  <c r="S901" i="3"/>
  <c r="O902" i="3"/>
  <c r="P902" i="3"/>
  <c r="Q902" i="3"/>
  <c r="R902" i="3"/>
  <c r="S902" i="3"/>
  <c r="O903" i="3"/>
  <c r="P903" i="3"/>
  <c r="Q903" i="3"/>
  <c r="R903" i="3"/>
  <c r="S903" i="3"/>
  <c r="O904" i="3"/>
  <c r="P904" i="3"/>
  <c r="Q904" i="3"/>
  <c r="R904" i="3"/>
  <c r="S904" i="3"/>
  <c r="O905" i="3"/>
  <c r="P905" i="3"/>
  <c r="Q905" i="3"/>
  <c r="R905" i="3"/>
  <c r="S905" i="3"/>
  <c r="O906" i="3"/>
  <c r="P906" i="3"/>
  <c r="Q906" i="3"/>
  <c r="R906" i="3"/>
  <c r="S906" i="3"/>
  <c r="O907" i="3"/>
  <c r="P907" i="3"/>
  <c r="Q907" i="3"/>
  <c r="R907" i="3"/>
  <c r="S907" i="3"/>
  <c r="O908" i="3"/>
  <c r="P908" i="3"/>
  <c r="Q908" i="3"/>
  <c r="R908" i="3"/>
  <c r="S908" i="3"/>
  <c r="O909" i="3"/>
  <c r="P909" i="3"/>
  <c r="Q909" i="3"/>
  <c r="R909" i="3"/>
  <c r="S909" i="3"/>
  <c r="O910" i="3"/>
  <c r="P910" i="3"/>
  <c r="Q910" i="3"/>
  <c r="R910" i="3"/>
  <c r="S910" i="3"/>
  <c r="O911" i="3"/>
  <c r="P911" i="3"/>
  <c r="Q911" i="3"/>
  <c r="R911" i="3"/>
  <c r="S911" i="3"/>
  <c r="O912" i="3"/>
  <c r="P912" i="3"/>
  <c r="Q912" i="3"/>
  <c r="R912" i="3"/>
  <c r="S912" i="3"/>
  <c r="O913" i="3"/>
  <c r="P913" i="3"/>
  <c r="Q913" i="3"/>
  <c r="R913" i="3"/>
  <c r="S913" i="3"/>
  <c r="O914" i="3"/>
  <c r="P914" i="3"/>
  <c r="Q914" i="3"/>
  <c r="R914" i="3"/>
  <c r="S914" i="3"/>
  <c r="O915" i="3"/>
  <c r="P915" i="3"/>
  <c r="Q915" i="3"/>
  <c r="R915" i="3"/>
  <c r="S915" i="3"/>
  <c r="O916" i="3"/>
  <c r="P916" i="3"/>
  <c r="Q916" i="3"/>
  <c r="R916" i="3"/>
  <c r="S916" i="3"/>
  <c r="O917" i="3"/>
  <c r="P917" i="3"/>
  <c r="Q917" i="3"/>
  <c r="R917" i="3"/>
  <c r="S917" i="3"/>
  <c r="O918" i="3"/>
  <c r="P918" i="3"/>
  <c r="Q918" i="3"/>
  <c r="R918" i="3"/>
  <c r="S918" i="3"/>
  <c r="O919" i="3"/>
  <c r="P919" i="3"/>
  <c r="Q919" i="3"/>
  <c r="R919" i="3"/>
  <c r="S919" i="3"/>
  <c r="O920" i="3"/>
  <c r="P920" i="3"/>
  <c r="Q920" i="3"/>
  <c r="R920" i="3"/>
  <c r="S920" i="3"/>
  <c r="O921" i="3"/>
  <c r="P921" i="3"/>
  <c r="Q921" i="3"/>
  <c r="R921" i="3"/>
  <c r="S921" i="3"/>
  <c r="O922" i="3"/>
  <c r="P922" i="3"/>
  <c r="Q922" i="3"/>
  <c r="R922" i="3"/>
  <c r="S922" i="3"/>
  <c r="O923" i="3"/>
  <c r="P923" i="3"/>
  <c r="Q923" i="3"/>
  <c r="R923" i="3"/>
  <c r="S923" i="3"/>
  <c r="O924" i="3"/>
  <c r="P924" i="3"/>
  <c r="Q924" i="3"/>
  <c r="R924" i="3"/>
  <c r="S924" i="3"/>
  <c r="O925" i="3"/>
  <c r="P925" i="3"/>
  <c r="Q925" i="3"/>
  <c r="R925" i="3"/>
  <c r="S925" i="3"/>
  <c r="O926" i="3"/>
  <c r="P926" i="3"/>
  <c r="Q926" i="3"/>
  <c r="R926" i="3"/>
  <c r="S926" i="3"/>
  <c r="O927" i="3"/>
  <c r="P927" i="3"/>
  <c r="Q927" i="3"/>
  <c r="R927" i="3"/>
  <c r="S927" i="3"/>
  <c r="O928" i="3"/>
  <c r="P928" i="3"/>
  <c r="Q928" i="3"/>
  <c r="R928" i="3"/>
  <c r="S928" i="3"/>
  <c r="O929" i="3"/>
  <c r="P929" i="3"/>
  <c r="Q929" i="3"/>
  <c r="R929" i="3"/>
  <c r="S929" i="3"/>
  <c r="O930" i="3"/>
  <c r="P930" i="3"/>
  <c r="Q930" i="3"/>
  <c r="R930" i="3"/>
  <c r="S930" i="3"/>
  <c r="O931" i="3"/>
  <c r="P931" i="3"/>
  <c r="Q931" i="3"/>
  <c r="R931" i="3"/>
  <c r="S931" i="3"/>
  <c r="O932" i="3"/>
  <c r="P932" i="3"/>
  <c r="Q932" i="3"/>
  <c r="R932" i="3"/>
  <c r="S932" i="3"/>
  <c r="O933" i="3"/>
  <c r="P933" i="3"/>
  <c r="Q933" i="3"/>
  <c r="R933" i="3"/>
  <c r="S933" i="3"/>
  <c r="O934" i="3"/>
  <c r="P934" i="3"/>
  <c r="Q934" i="3"/>
  <c r="R934" i="3"/>
  <c r="S934" i="3"/>
  <c r="O935" i="3"/>
  <c r="P935" i="3"/>
  <c r="Q935" i="3"/>
  <c r="R935" i="3"/>
  <c r="S935" i="3"/>
  <c r="O936" i="3"/>
  <c r="P936" i="3"/>
  <c r="Q936" i="3"/>
  <c r="R936" i="3"/>
  <c r="S936" i="3"/>
  <c r="O937" i="3"/>
  <c r="P937" i="3"/>
  <c r="Q937" i="3"/>
  <c r="R937" i="3"/>
  <c r="S937" i="3"/>
  <c r="O938" i="3"/>
  <c r="P938" i="3"/>
  <c r="Q938" i="3"/>
  <c r="R938" i="3"/>
  <c r="S938" i="3"/>
  <c r="O939" i="3"/>
  <c r="P939" i="3"/>
  <c r="Q939" i="3"/>
  <c r="R939" i="3"/>
  <c r="S939" i="3"/>
  <c r="O940" i="3"/>
  <c r="P940" i="3"/>
  <c r="Q940" i="3"/>
  <c r="R940" i="3"/>
  <c r="S940" i="3"/>
  <c r="O941" i="3"/>
  <c r="P941" i="3"/>
  <c r="Q941" i="3"/>
  <c r="R941" i="3"/>
  <c r="S941" i="3"/>
  <c r="O942" i="3"/>
  <c r="P942" i="3"/>
  <c r="Q942" i="3"/>
  <c r="R942" i="3"/>
  <c r="S942" i="3"/>
  <c r="O943" i="3"/>
  <c r="P943" i="3"/>
  <c r="Q943" i="3"/>
  <c r="R943" i="3"/>
  <c r="S943" i="3"/>
  <c r="O944" i="3"/>
  <c r="P944" i="3"/>
  <c r="Q944" i="3"/>
  <c r="R944" i="3"/>
  <c r="S944" i="3"/>
  <c r="O945" i="3"/>
  <c r="P945" i="3"/>
  <c r="Q945" i="3"/>
  <c r="R945" i="3"/>
  <c r="S945" i="3"/>
  <c r="O946" i="3"/>
  <c r="P946" i="3"/>
  <c r="Q946" i="3"/>
  <c r="R946" i="3"/>
  <c r="S946" i="3"/>
  <c r="O947" i="3"/>
  <c r="P947" i="3"/>
  <c r="Q947" i="3"/>
  <c r="R947" i="3"/>
  <c r="S947" i="3"/>
  <c r="O948" i="3"/>
  <c r="P948" i="3"/>
  <c r="Q948" i="3"/>
  <c r="R948" i="3"/>
  <c r="S948" i="3"/>
  <c r="O949" i="3"/>
  <c r="P949" i="3"/>
  <c r="Q949" i="3"/>
  <c r="R949" i="3"/>
  <c r="S949" i="3"/>
  <c r="O950" i="3"/>
  <c r="P950" i="3"/>
  <c r="Q950" i="3"/>
  <c r="R950" i="3"/>
  <c r="S950" i="3"/>
  <c r="O951" i="3"/>
  <c r="P951" i="3"/>
  <c r="Q951" i="3"/>
  <c r="R951" i="3"/>
  <c r="S951" i="3"/>
  <c r="O952" i="3"/>
  <c r="P952" i="3"/>
  <c r="Q952" i="3"/>
  <c r="R952" i="3"/>
  <c r="S952" i="3"/>
  <c r="O953" i="3"/>
  <c r="P953" i="3"/>
  <c r="Q953" i="3"/>
  <c r="R953" i="3"/>
  <c r="S953" i="3"/>
  <c r="O954" i="3"/>
  <c r="P954" i="3"/>
  <c r="Q954" i="3"/>
  <c r="R954" i="3"/>
  <c r="S954" i="3"/>
  <c r="O955" i="3"/>
  <c r="P955" i="3"/>
  <c r="Q955" i="3"/>
  <c r="R955" i="3"/>
  <c r="S955" i="3"/>
  <c r="O956" i="3"/>
  <c r="P956" i="3"/>
  <c r="Q956" i="3"/>
  <c r="R956" i="3"/>
  <c r="S956" i="3"/>
  <c r="O957" i="3"/>
  <c r="P957" i="3"/>
  <c r="Q957" i="3"/>
  <c r="R957" i="3"/>
  <c r="S957" i="3"/>
  <c r="O958" i="3"/>
  <c r="P958" i="3"/>
  <c r="Q958" i="3"/>
  <c r="R958" i="3"/>
  <c r="S958" i="3"/>
  <c r="O959" i="3"/>
  <c r="P959" i="3"/>
  <c r="Q959" i="3"/>
  <c r="R959" i="3"/>
  <c r="S959" i="3"/>
  <c r="O960" i="3"/>
  <c r="P960" i="3"/>
  <c r="Q960" i="3"/>
  <c r="R960" i="3"/>
  <c r="S960" i="3"/>
  <c r="O961" i="3"/>
  <c r="P961" i="3"/>
  <c r="Q961" i="3"/>
  <c r="R961" i="3"/>
  <c r="S961" i="3"/>
  <c r="O962" i="3"/>
  <c r="P962" i="3"/>
  <c r="Q962" i="3"/>
  <c r="R962" i="3"/>
  <c r="S962" i="3"/>
  <c r="O963" i="3"/>
  <c r="P963" i="3"/>
  <c r="Q963" i="3"/>
  <c r="R963" i="3"/>
  <c r="S963" i="3"/>
  <c r="O964" i="3"/>
  <c r="P964" i="3"/>
  <c r="Q964" i="3"/>
  <c r="R964" i="3"/>
  <c r="S964" i="3"/>
  <c r="O965" i="3"/>
  <c r="P965" i="3"/>
  <c r="Q965" i="3"/>
  <c r="R965" i="3"/>
  <c r="S965" i="3"/>
  <c r="O966" i="3"/>
  <c r="P966" i="3"/>
  <c r="Q966" i="3"/>
  <c r="R966" i="3"/>
  <c r="S966" i="3"/>
  <c r="O967" i="3"/>
  <c r="P967" i="3"/>
  <c r="Q967" i="3"/>
  <c r="R967" i="3"/>
  <c r="S967" i="3"/>
  <c r="O968" i="3"/>
  <c r="P968" i="3"/>
  <c r="Q968" i="3"/>
  <c r="R968" i="3"/>
  <c r="S968" i="3"/>
  <c r="O969" i="3"/>
  <c r="P969" i="3"/>
  <c r="Q969" i="3"/>
  <c r="R969" i="3"/>
  <c r="S969" i="3"/>
  <c r="O970" i="3"/>
  <c r="P970" i="3"/>
  <c r="Q970" i="3"/>
  <c r="R970" i="3"/>
  <c r="S970" i="3"/>
  <c r="O971" i="3"/>
  <c r="P971" i="3"/>
  <c r="Q971" i="3"/>
  <c r="R971" i="3"/>
  <c r="S971" i="3"/>
  <c r="O972" i="3"/>
  <c r="P972" i="3"/>
  <c r="Q972" i="3"/>
  <c r="R972" i="3"/>
  <c r="S972" i="3"/>
  <c r="O973" i="3"/>
  <c r="P973" i="3"/>
  <c r="Q973" i="3"/>
  <c r="R973" i="3"/>
  <c r="S973" i="3"/>
  <c r="O974" i="3"/>
  <c r="P974" i="3"/>
  <c r="Q974" i="3"/>
  <c r="R974" i="3"/>
  <c r="S974" i="3"/>
  <c r="O975" i="3"/>
  <c r="P975" i="3"/>
  <c r="Q975" i="3"/>
  <c r="R975" i="3"/>
  <c r="S975" i="3"/>
  <c r="O976" i="3"/>
  <c r="P976" i="3"/>
  <c r="Q976" i="3"/>
  <c r="R976" i="3"/>
  <c r="S976" i="3"/>
  <c r="O977" i="3"/>
  <c r="P977" i="3"/>
  <c r="Q977" i="3"/>
  <c r="R977" i="3"/>
  <c r="S977" i="3"/>
  <c r="O978" i="3"/>
  <c r="P978" i="3"/>
  <c r="Q978" i="3"/>
  <c r="R978" i="3"/>
  <c r="S978" i="3"/>
  <c r="O979" i="3"/>
  <c r="P979" i="3"/>
  <c r="Q979" i="3"/>
  <c r="R979" i="3"/>
  <c r="S979" i="3"/>
  <c r="O980" i="3"/>
  <c r="P980" i="3"/>
  <c r="Q980" i="3"/>
  <c r="R980" i="3"/>
  <c r="S980" i="3"/>
  <c r="O981" i="3"/>
  <c r="P981" i="3"/>
  <c r="Q981" i="3"/>
  <c r="R981" i="3"/>
  <c r="S981" i="3"/>
  <c r="O982" i="3"/>
  <c r="P982" i="3"/>
  <c r="Q982" i="3"/>
  <c r="R982" i="3"/>
  <c r="S982" i="3"/>
  <c r="O983" i="3"/>
  <c r="P983" i="3"/>
  <c r="Q983" i="3"/>
  <c r="R983" i="3"/>
  <c r="S983" i="3"/>
  <c r="O984" i="3"/>
  <c r="P984" i="3"/>
  <c r="Q984" i="3"/>
  <c r="R984" i="3"/>
  <c r="S984" i="3"/>
  <c r="O985" i="3"/>
  <c r="P985" i="3"/>
  <c r="Q985" i="3"/>
  <c r="R985" i="3"/>
  <c r="S985" i="3"/>
  <c r="O986" i="3"/>
  <c r="P986" i="3"/>
  <c r="Q986" i="3"/>
  <c r="R986" i="3"/>
  <c r="S986" i="3"/>
  <c r="O987" i="3"/>
  <c r="P987" i="3"/>
  <c r="Q987" i="3"/>
  <c r="R987" i="3"/>
  <c r="S987" i="3"/>
  <c r="O988" i="3"/>
  <c r="P988" i="3"/>
  <c r="Q988" i="3"/>
  <c r="R988" i="3"/>
  <c r="S988" i="3"/>
  <c r="O989" i="3"/>
  <c r="P989" i="3"/>
  <c r="Q989" i="3"/>
  <c r="R989" i="3"/>
  <c r="S989" i="3"/>
  <c r="O990" i="3"/>
  <c r="P990" i="3"/>
  <c r="Q990" i="3"/>
  <c r="R990" i="3"/>
  <c r="S990" i="3"/>
  <c r="O991" i="3"/>
  <c r="P991" i="3"/>
  <c r="Q991" i="3"/>
  <c r="R991" i="3"/>
  <c r="S991" i="3"/>
  <c r="O992" i="3"/>
  <c r="P992" i="3"/>
  <c r="Q992" i="3"/>
  <c r="R992" i="3"/>
  <c r="S992" i="3"/>
  <c r="O993" i="3"/>
  <c r="P993" i="3"/>
  <c r="Q993" i="3"/>
  <c r="R993" i="3"/>
  <c r="S993" i="3"/>
  <c r="O994" i="3"/>
  <c r="P994" i="3"/>
  <c r="Q994" i="3"/>
  <c r="R994" i="3"/>
  <c r="S994" i="3"/>
  <c r="O995" i="3"/>
  <c r="P995" i="3"/>
  <c r="Q995" i="3"/>
  <c r="R995" i="3"/>
  <c r="S995" i="3"/>
  <c r="O996" i="3"/>
  <c r="P996" i="3"/>
  <c r="Q996" i="3"/>
  <c r="R996" i="3"/>
  <c r="S996" i="3"/>
  <c r="O997" i="3"/>
  <c r="P997" i="3"/>
  <c r="Q997" i="3"/>
  <c r="R997" i="3"/>
  <c r="S997" i="3"/>
  <c r="O998" i="3"/>
  <c r="P998" i="3"/>
  <c r="Q998" i="3"/>
  <c r="R998" i="3"/>
  <c r="S998" i="3"/>
  <c r="O999" i="3"/>
  <c r="P999" i="3"/>
  <c r="Q999" i="3"/>
  <c r="R999" i="3"/>
  <c r="S999" i="3"/>
  <c r="O1000" i="3"/>
  <c r="P1000" i="3"/>
  <c r="Q1000" i="3"/>
  <c r="R1000" i="3"/>
  <c r="S1000" i="3"/>
  <c r="O1001" i="3"/>
  <c r="P1001" i="3"/>
  <c r="Q1001" i="3"/>
  <c r="R1001" i="3"/>
  <c r="S1001" i="3"/>
  <c r="O1002" i="3"/>
  <c r="P1002" i="3"/>
  <c r="Q1002" i="3"/>
  <c r="R1002" i="3"/>
  <c r="S1002" i="3"/>
  <c r="O1003" i="3"/>
  <c r="P1003" i="3"/>
  <c r="Q1003" i="3"/>
  <c r="R1003" i="3"/>
  <c r="S1003" i="3"/>
  <c r="O1004" i="3"/>
  <c r="P1004" i="3"/>
  <c r="Q1004" i="3"/>
  <c r="R1004" i="3"/>
  <c r="S1004" i="3"/>
  <c r="O1005" i="3"/>
  <c r="P1005" i="3"/>
  <c r="Q1005" i="3"/>
  <c r="R1005" i="3"/>
  <c r="S1005" i="3"/>
  <c r="O1006" i="3"/>
  <c r="P1006" i="3"/>
  <c r="Q1006" i="3"/>
  <c r="R1006" i="3"/>
  <c r="S1006" i="3"/>
  <c r="O1007" i="3"/>
  <c r="P1007" i="3"/>
  <c r="Q1007" i="3"/>
  <c r="R1007" i="3"/>
  <c r="S1007" i="3"/>
  <c r="O1008" i="3"/>
  <c r="P1008" i="3"/>
  <c r="Q1008" i="3"/>
  <c r="R1008" i="3"/>
  <c r="S1008" i="3"/>
  <c r="O1009" i="3"/>
  <c r="P1009" i="3"/>
  <c r="Q1009" i="3"/>
  <c r="R1009" i="3"/>
  <c r="S1009" i="3"/>
  <c r="O1010" i="3"/>
  <c r="P1010" i="3"/>
  <c r="Q1010" i="3"/>
  <c r="R1010" i="3"/>
  <c r="S1010" i="3"/>
  <c r="O1011" i="3"/>
  <c r="P1011" i="3"/>
  <c r="Q1011" i="3"/>
  <c r="R1011" i="3"/>
  <c r="S1011" i="3"/>
  <c r="O1012" i="3"/>
  <c r="P1012" i="3"/>
  <c r="Q1012" i="3"/>
  <c r="R1012" i="3"/>
  <c r="S1012" i="3"/>
  <c r="O1013" i="3"/>
  <c r="P1013" i="3"/>
  <c r="Q1013" i="3"/>
  <c r="R1013" i="3"/>
  <c r="S1013" i="3"/>
  <c r="O1014" i="3"/>
  <c r="P1014" i="3"/>
  <c r="Q1014" i="3"/>
  <c r="R1014" i="3"/>
  <c r="S1014" i="3"/>
  <c r="O1015" i="3"/>
  <c r="P1015" i="3"/>
  <c r="Q1015" i="3"/>
  <c r="R1015" i="3"/>
  <c r="S1015" i="3"/>
  <c r="O1016" i="3"/>
  <c r="P1016" i="3"/>
  <c r="Q1016" i="3"/>
  <c r="R1016" i="3"/>
  <c r="S1016" i="3"/>
  <c r="O1017" i="3"/>
  <c r="P1017" i="3"/>
  <c r="Q1017" i="3"/>
  <c r="R1017" i="3"/>
  <c r="S1017" i="3"/>
  <c r="O1018" i="3"/>
  <c r="P1018" i="3"/>
  <c r="Q1018" i="3"/>
  <c r="R1018" i="3"/>
  <c r="S1018" i="3"/>
  <c r="O1019" i="3"/>
  <c r="P1019" i="3"/>
  <c r="Q1019" i="3"/>
  <c r="R1019" i="3"/>
  <c r="S1019" i="3"/>
  <c r="O1020" i="3"/>
  <c r="P1020" i="3"/>
  <c r="Q1020" i="3"/>
  <c r="R1020" i="3"/>
  <c r="S1020" i="3"/>
  <c r="O1021" i="3"/>
  <c r="P1021" i="3"/>
  <c r="Q1021" i="3"/>
  <c r="R1021" i="3"/>
  <c r="S1021" i="3"/>
  <c r="O1022" i="3"/>
  <c r="P1022" i="3"/>
  <c r="Q1022" i="3"/>
  <c r="R1022" i="3"/>
  <c r="S1022" i="3"/>
  <c r="O1023" i="3"/>
  <c r="P1023" i="3"/>
  <c r="Q1023" i="3"/>
  <c r="R1023" i="3"/>
  <c r="S1023" i="3"/>
  <c r="O1024" i="3"/>
  <c r="P1024" i="3"/>
  <c r="Q1024" i="3"/>
  <c r="R1024" i="3"/>
  <c r="S1024" i="3"/>
  <c r="O1025" i="3"/>
  <c r="P1025" i="3"/>
  <c r="Q1025" i="3"/>
  <c r="R1025" i="3"/>
  <c r="S1025" i="3"/>
  <c r="O1026" i="3"/>
  <c r="P1026" i="3"/>
  <c r="Q1026" i="3"/>
  <c r="R1026" i="3"/>
  <c r="S1026" i="3"/>
  <c r="O1027" i="3"/>
  <c r="P1027" i="3"/>
  <c r="Q1027" i="3"/>
  <c r="R1027" i="3"/>
  <c r="S1027" i="3"/>
  <c r="O1028" i="3"/>
  <c r="P1028" i="3"/>
  <c r="Q1028" i="3"/>
  <c r="R1028" i="3"/>
  <c r="S1028" i="3"/>
  <c r="O1029" i="3"/>
  <c r="P1029" i="3"/>
  <c r="Q1029" i="3"/>
  <c r="R1029" i="3"/>
  <c r="S1029" i="3"/>
  <c r="O1030" i="3"/>
  <c r="P1030" i="3"/>
  <c r="Q1030" i="3"/>
  <c r="R1030" i="3"/>
  <c r="S1030" i="3"/>
  <c r="O1031" i="3"/>
  <c r="P1031" i="3"/>
  <c r="Q1031" i="3"/>
  <c r="R1031" i="3"/>
  <c r="S1031" i="3"/>
  <c r="O1032" i="3"/>
  <c r="P1032" i="3"/>
  <c r="Q1032" i="3"/>
  <c r="R1032" i="3"/>
  <c r="S1032" i="3"/>
  <c r="O1033" i="3"/>
  <c r="P1033" i="3"/>
  <c r="Q1033" i="3"/>
  <c r="R1033" i="3"/>
  <c r="S1033" i="3"/>
  <c r="O1034" i="3"/>
  <c r="P1034" i="3"/>
  <c r="Q1034" i="3"/>
  <c r="R1034" i="3"/>
  <c r="S1034" i="3"/>
  <c r="O1035" i="3"/>
  <c r="P1035" i="3"/>
  <c r="Q1035" i="3"/>
  <c r="R1035" i="3"/>
  <c r="S1035" i="3"/>
  <c r="O1036" i="3"/>
  <c r="P1036" i="3"/>
  <c r="Q1036" i="3"/>
  <c r="R1036" i="3"/>
  <c r="S1036" i="3"/>
  <c r="O1037" i="3"/>
  <c r="P1037" i="3"/>
  <c r="Q1037" i="3"/>
  <c r="R1037" i="3"/>
  <c r="S1037" i="3"/>
  <c r="O1038" i="3"/>
  <c r="P1038" i="3"/>
  <c r="Q1038" i="3"/>
  <c r="R1038" i="3"/>
  <c r="S1038" i="3"/>
  <c r="O1039" i="3"/>
  <c r="P1039" i="3"/>
  <c r="Q1039" i="3"/>
  <c r="R1039" i="3"/>
  <c r="S1039" i="3"/>
  <c r="O1040" i="3"/>
  <c r="P1040" i="3"/>
  <c r="Q1040" i="3"/>
  <c r="R1040" i="3"/>
  <c r="S1040" i="3"/>
  <c r="O1041" i="3"/>
  <c r="P1041" i="3"/>
  <c r="Q1041" i="3"/>
  <c r="R1041" i="3"/>
  <c r="S1041" i="3"/>
  <c r="O1042" i="3"/>
  <c r="P1042" i="3"/>
  <c r="Q1042" i="3"/>
  <c r="R1042" i="3"/>
  <c r="S1042" i="3"/>
  <c r="O1043" i="3"/>
  <c r="P1043" i="3"/>
  <c r="Q1043" i="3"/>
  <c r="R1043" i="3"/>
  <c r="S1043" i="3"/>
  <c r="O1044" i="3"/>
  <c r="P1044" i="3"/>
  <c r="Q1044" i="3"/>
  <c r="R1044" i="3"/>
  <c r="S1044" i="3"/>
  <c r="O1045" i="3"/>
  <c r="P1045" i="3"/>
  <c r="Q1045" i="3"/>
  <c r="R1045" i="3"/>
  <c r="S1045" i="3"/>
  <c r="O1046" i="3"/>
  <c r="P1046" i="3"/>
  <c r="Q1046" i="3"/>
  <c r="R1046" i="3"/>
  <c r="S1046" i="3"/>
  <c r="O1047" i="3"/>
  <c r="P1047" i="3"/>
  <c r="Q1047" i="3"/>
  <c r="R1047" i="3"/>
  <c r="S1047" i="3"/>
  <c r="O1048" i="3"/>
  <c r="P1048" i="3"/>
  <c r="Q1048" i="3"/>
  <c r="R1048" i="3"/>
  <c r="S1048" i="3"/>
  <c r="O1049" i="3"/>
  <c r="P1049" i="3"/>
  <c r="Q1049" i="3"/>
  <c r="R1049" i="3"/>
  <c r="S1049" i="3"/>
  <c r="O1050" i="3"/>
  <c r="P1050" i="3"/>
  <c r="Q1050" i="3"/>
  <c r="R1050" i="3"/>
  <c r="S1050" i="3"/>
  <c r="O1051" i="3"/>
  <c r="P1051" i="3"/>
  <c r="Q1051" i="3"/>
  <c r="R1051" i="3"/>
  <c r="S1051" i="3"/>
  <c r="O1052" i="3"/>
  <c r="P1052" i="3"/>
  <c r="Q1052" i="3"/>
  <c r="R1052" i="3"/>
  <c r="S1052" i="3"/>
  <c r="O1053" i="3"/>
  <c r="P1053" i="3"/>
  <c r="Q1053" i="3"/>
  <c r="R1053" i="3"/>
  <c r="S1053" i="3"/>
  <c r="O1054" i="3"/>
  <c r="P1054" i="3"/>
  <c r="Q1054" i="3"/>
  <c r="R1054" i="3"/>
  <c r="S1054" i="3"/>
  <c r="O1055" i="3"/>
  <c r="P1055" i="3"/>
  <c r="Q1055" i="3"/>
  <c r="R1055" i="3"/>
  <c r="S1055" i="3"/>
  <c r="O1056" i="3"/>
  <c r="P1056" i="3"/>
  <c r="Q1056" i="3"/>
  <c r="R1056" i="3"/>
  <c r="S1056" i="3"/>
  <c r="O1057" i="3"/>
  <c r="P1057" i="3"/>
  <c r="Q1057" i="3"/>
  <c r="R1057" i="3"/>
  <c r="S1057" i="3"/>
  <c r="O1058" i="3"/>
  <c r="P1058" i="3"/>
  <c r="Q1058" i="3"/>
  <c r="R1058" i="3"/>
  <c r="S1058" i="3"/>
  <c r="O1059" i="3"/>
  <c r="P1059" i="3"/>
  <c r="Q1059" i="3"/>
  <c r="R1059" i="3"/>
  <c r="S1059" i="3"/>
  <c r="O1060" i="3"/>
  <c r="P1060" i="3"/>
  <c r="Q1060" i="3"/>
  <c r="R1060" i="3"/>
  <c r="S1060" i="3"/>
  <c r="O1061" i="3"/>
  <c r="P1061" i="3"/>
  <c r="Q1061" i="3"/>
  <c r="R1061" i="3"/>
  <c r="S1061" i="3"/>
  <c r="O1062" i="3"/>
  <c r="P1062" i="3"/>
  <c r="Q1062" i="3"/>
  <c r="R1062" i="3"/>
  <c r="S1062" i="3"/>
  <c r="O1063" i="3"/>
  <c r="P1063" i="3"/>
  <c r="Q1063" i="3"/>
  <c r="R1063" i="3"/>
  <c r="S1063" i="3"/>
  <c r="O1064" i="3"/>
  <c r="P1064" i="3"/>
  <c r="Q1064" i="3"/>
  <c r="R1064" i="3"/>
  <c r="S1064" i="3"/>
  <c r="O1065" i="3"/>
  <c r="P1065" i="3"/>
  <c r="Q1065" i="3"/>
  <c r="R1065" i="3"/>
  <c r="S1065" i="3"/>
  <c r="O1066" i="3"/>
  <c r="P1066" i="3"/>
  <c r="Q1066" i="3"/>
  <c r="R1066" i="3"/>
  <c r="S1066" i="3"/>
  <c r="O1067" i="3"/>
  <c r="P1067" i="3"/>
  <c r="Q1067" i="3"/>
  <c r="R1067" i="3"/>
  <c r="S1067" i="3"/>
  <c r="O1068" i="3"/>
  <c r="P1068" i="3"/>
  <c r="Q1068" i="3"/>
  <c r="R1068" i="3"/>
  <c r="S1068" i="3"/>
  <c r="O1069" i="3"/>
  <c r="P1069" i="3"/>
  <c r="Q1069" i="3"/>
  <c r="R1069" i="3"/>
  <c r="S1069" i="3"/>
  <c r="O1070" i="3"/>
  <c r="P1070" i="3"/>
  <c r="Q1070" i="3"/>
  <c r="R1070" i="3"/>
  <c r="S1070" i="3"/>
  <c r="O1071" i="3"/>
  <c r="P1071" i="3"/>
  <c r="Q1071" i="3"/>
  <c r="R1071" i="3"/>
  <c r="S1071" i="3"/>
  <c r="O1072" i="3"/>
  <c r="P1072" i="3"/>
  <c r="Q1072" i="3"/>
  <c r="R1072" i="3"/>
  <c r="S1072" i="3"/>
  <c r="O1073" i="3"/>
  <c r="P1073" i="3"/>
  <c r="Q1073" i="3"/>
  <c r="R1073" i="3"/>
  <c r="S1073" i="3"/>
  <c r="O1074" i="3"/>
  <c r="P1074" i="3"/>
  <c r="Q1074" i="3"/>
  <c r="R1074" i="3"/>
  <c r="S1074" i="3"/>
  <c r="O1075" i="3"/>
  <c r="P1075" i="3"/>
  <c r="Q1075" i="3"/>
  <c r="R1075" i="3"/>
  <c r="S1075" i="3"/>
  <c r="O1076" i="3"/>
  <c r="P1076" i="3"/>
  <c r="Q1076" i="3"/>
  <c r="R1076" i="3"/>
  <c r="S1076" i="3"/>
  <c r="O1077" i="3"/>
  <c r="P1077" i="3"/>
  <c r="Q1077" i="3"/>
  <c r="R1077" i="3"/>
  <c r="S1077" i="3"/>
  <c r="O1078" i="3"/>
  <c r="P1078" i="3"/>
  <c r="Q1078" i="3"/>
  <c r="R1078" i="3"/>
  <c r="S1078" i="3"/>
  <c r="O1079" i="3"/>
  <c r="P1079" i="3"/>
  <c r="Q1079" i="3"/>
  <c r="R1079" i="3"/>
  <c r="S1079" i="3"/>
  <c r="O1080" i="3"/>
  <c r="P1080" i="3"/>
  <c r="Q1080" i="3"/>
  <c r="R1080" i="3"/>
  <c r="S1080" i="3"/>
  <c r="O1081" i="3"/>
  <c r="P1081" i="3"/>
  <c r="Q1081" i="3"/>
  <c r="R1081" i="3"/>
  <c r="S1081" i="3"/>
  <c r="O1082" i="3"/>
  <c r="P1082" i="3"/>
  <c r="Q1082" i="3"/>
  <c r="R1082" i="3"/>
  <c r="S1082" i="3"/>
  <c r="O1083" i="3"/>
  <c r="P1083" i="3"/>
  <c r="Q1083" i="3"/>
  <c r="R1083" i="3"/>
  <c r="S1083" i="3"/>
  <c r="O1084" i="3"/>
  <c r="P1084" i="3"/>
  <c r="Q1084" i="3"/>
  <c r="R1084" i="3"/>
  <c r="S1084" i="3"/>
  <c r="O1085" i="3"/>
  <c r="P1085" i="3"/>
  <c r="Q1085" i="3"/>
  <c r="R1085" i="3"/>
  <c r="S1085" i="3"/>
  <c r="O1086" i="3"/>
  <c r="P1086" i="3"/>
  <c r="Q1086" i="3"/>
  <c r="R1086" i="3"/>
  <c r="S1086" i="3"/>
  <c r="O1087" i="3"/>
  <c r="P1087" i="3"/>
  <c r="Q1087" i="3"/>
  <c r="R1087" i="3"/>
  <c r="S1087" i="3"/>
  <c r="O1088" i="3"/>
  <c r="P1088" i="3"/>
  <c r="Q1088" i="3"/>
  <c r="R1088" i="3"/>
  <c r="S1088" i="3"/>
  <c r="O1089" i="3"/>
  <c r="P1089" i="3"/>
  <c r="Q1089" i="3"/>
  <c r="R1089" i="3"/>
  <c r="S1089" i="3"/>
  <c r="O1090" i="3"/>
  <c r="P1090" i="3"/>
  <c r="Q1090" i="3"/>
  <c r="R1090" i="3"/>
  <c r="S1090" i="3"/>
  <c r="O1091" i="3"/>
  <c r="P1091" i="3"/>
  <c r="Q1091" i="3"/>
  <c r="R1091" i="3"/>
  <c r="S1091" i="3"/>
  <c r="O1092" i="3"/>
  <c r="P1092" i="3"/>
  <c r="Q1092" i="3"/>
  <c r="R1092" i="3"/>
  <c r="S1092" i="3"/>
  <c r="O1093" i="3"/>
  <c r="P1093" i="3"/>
  <c r="Q1093" i="3"/>
  <c r="R1093" i="3"/>
  <c r="S1093" i="3"/>
  <c r="O1094" i="3"/>
  <c r="P1094" i="3"/>
  <c r="Q1094" i="3"/>
  <c r="R1094" i="3"/>
  <c r="S1094" i="3"/>
  <c r="O1095" i="3"/>
  <c r="P1095" i="3"/>
  <c r="Q1095" i="3"/>
  <c r="R1095" i="3"/>
  <c r="S1095" i="3"/>
  <c r="O1096" i="3"/>
  <c r="P1096" i="3"/>
  <c r="Q1096" i="3"/>
  <c r="R1096" i="3"/>
  <c r="S1096" i="3"/>
  <c r="O1097" i="3"/>
  <c r="P1097" i="3"/>
  <c r="Q1097" i="3"/>
  <c r="R1097" i="3"/>
  <c r="S1097" i="3"/>
  <c r="O1098" i="3"/>
  <c r="P1098" i="3"/>
  <c r="Q1098" i="3"/>
  <c r="R1098" i="3"/>
  <c r="S1098" i="3"/>
  <c r="O1099" i="3"/>
  <c r="P1099" i="3"/>
  <c r="Q1099" i="3"/>
  <c r="R1099" i="3"/>
  <c r="S1099" i="3"/>
  <c r="O1100" i="3"/>
  <c r="P1100" i="3"/>
  <c r="Q1100" i="3"/>
  <c r="R1100" i="3"/>
  <c r="S1100" i="3"/>
  <c r="O1101" i="3"/>
  <c r="P1101" i="3"/>
  <c r="Q1101" i="3"/>
  <c r="R1101" i="3"/>
  <c r="S1101" i="3"/>
  <c r="O1102" i="3"/>
  <c r="P1102" i="3"/>
  <c r="Q1102" i="3"/>
  <c r="R1102" i="3"/>
  <c r="S1102" i="3"/>
  <c r="O1103" i="3"/>
  <c r="P1103" i="3"/>
  <c r="Q1103" i="3"/>
  <c r="R1103" i="3"/>
  <c r="S1103" i="3"/>
  <c r="O1104" i="3"/>
  <c r="P1104" i="3"/>
  <c r="Q1104" i="3"/>
  <c r="R1104" i="3"/>
  <c r="S1104" i="3"/>
  <c r="O1105" i="3"/>
  <c r="P1105" i="3"/>
  <c r="Q1105" i="3"/>
  <c r="R1105" i="3"/>
  <c r="S1105" i="3"/>
  <c r="O1106" i="3"/>
  <c r="P1106" i="3"/>
  <c r="Q1106" i="3"/>
  <c r="R1106" i="3"/>
  <c r="S1106" i="3"/>
  <c r="O1107" i="3"/>
  <c r="P1107" i="3"/>
  <c r="Q1107" i="3"/>
  <c r="R1107" i="3"/>
  <c r="S1107" i="3"/>
  <c r="O1108" i="3"/>
  <c r="P1108" i="3"/>
  <c r="Q1108" i="3"/>
  <c r="R1108" i="3"/>
  <c r="S1108" i="3"/>
  <c r="O1109" i="3"/>
  <c r="P1109" i="3"/>
  <c r="Q1109" i="3"/>
  <c r="R1109" i="3"/>
  <c r="S1109" i="3"/>
  <c r="O1110" i="3"/>
  <c r="P1110" i="3"/>
  <c r="Q1110" i="3"/>
  <c r="R1110" i="3"/>
  <c r="S1110" i="3"/>
  <c r="O1111" i="3"/>
  <c r="P1111" i="3"/>
  <c r="Q1111" i="3"/>
  <c r="R1111" i="3"/>
  <c r="S1111" i="3"/>
  <c r="O1112" i="3"/>
  <c r="P1112" i="3"/>
  <c r="Q1112" i="3"/>
  <c r="R1112" i="3"/>
  <c r="S1112" i="3"/>
  <c r="O1113" i="3"/>
  <c r="P1113" i="3"/>
  <c r="Q1113" i="3"/>
  <c r="R1113" i="3"/>
  <c r="S1113" i="3"/>
  <c r="O1114" i="3"/>
  <c r="P1114" i="3"/>
  <c r="Q1114" i="3"/>
  <c r="R1114" i="3"/>
  <c r="S1114" i="3"/>
  <c r="O1115" i="3"/>
  <c r="P1115" i="3"/>
  <c r="Q1115" i="3"/>
  <c r="R1115" i="3"/>
  <c r="S1115" i="3"/>
  <c r="O1116" i="3"/>
  <c r="P1116" i="3"/>
  <c r="Q1116" i="3"/>
  <c r="R1116" i="3"/>
  <c r="S1116" i="3"/>
  <c r="O1117" i="3"/>
  <c r="P1117" i="3"/>
  <c r="Q1117" i="3"/>
  <c r="R1117" i="3"/>
  <c r="S1117" i="3"/>
  <c r="O1118" i="3"/>
  <c r="P1118" i="3"/>
  <c r="Q1118" i="3"/>
  <c r="R1118" i="3"/>
  <c r="S1118" i="3"/>
  <c r="O1119" i="3"/>
  <c r="P1119" i="3"/>
  <c r="Q1119" i="3"/>
  <c r="R1119" i="3"/>
  <c r="S1119" i="3"/>
  <c r="O1120" i="3"/>
  <c r="P1120" i="3"/>
  <c r="Q1120" i="3"/>
  <c r="R1120" i="3"/>
  <c r="S1120" i="3"/>
  <c r="O1121" i="3"/>
  <c r="P1121" i="3"/>
  <c r="Q1121" i="3"/>
  <c r="R1121" i="3"/>
  <c r="S1121" i="3"/>
  <c r="O1122" i="3"/>
  <c r="P1122" i="3"/>
  <c r="Q1122" i="3"/>
  <c r="R1122" i="3"/>
  <c r="S1122" i="3"/>
  <c r="O1123" i="3"/>
  <c r="P1123" i="3"/>
  <c r="Q1123" i="3"/>
  <c r="R1123" i="3"/>
  <c r="S1123" i="3"/>
  <c r="O1124" i="3"/>
  <c r="P1124" i="3"/>
  <c r="Q1124" i="3"/>
  <c r="R1124" i="3"/>
  <c r="S1124" i="3"/>
  <c r="O1125" i="3"/>
  <c r="P1125" i="3"/>
  <c r="Q1125" i="3"/>
  <c r="R1125" i="3"/>
  <c r="S1125" i="3"/>
  <c r="O1126" i="3"/>
  <c r="P1126" i="3"/>
  <c r="Q1126" i="3"/>
  <c r="R1126" i="3"/>
  <c r="S1126" i="3"/>
  <c r="O1127" i="3"/>
  <c r="P1127" i="3"/>
  <c r="Q1127" i="3"/>
  <c r="R1127" i="3"/>
  <c r="S1127" i="3"/>
  <c r="O1128" i="3"/>
  <c r="P1128" i="3"/>
  <c r="Q1128" i="3"/>
  <c r="R1128" i="3"/>
  <c r="S1128" i="3"/>
  <c r="O1129" i="3"/>
  <c r="P1129" i="3"/>
  <c r="Q1129" i="3"/>
  <c r="R1129" i="3"/>
  <c r="S1129" i="3"/>
  <c r="O1130" i="3"/>
  <c r="P1130" i="3"/>
  <c r="Q1130" i="3"/>
  <c r="R1130" i="3"/>
  <c r="S1130" i="3"/>
  <c r="O1131" i="3"/>
  <c r="P1131" i="3"/>
  <c r="Q1131" i="3"/>
  <c r="R1131" i="3"/>
  <c r="S1131" i="3"/>
  <c r="O1132" i="3"/>
  <c r="P1132" i="3"/>
  <c r="Q1132" i="3"/>
  <c r="R1132" i="3"/>
  <c r="S1132" i="3"/>
  <c r="O1133" i="3"/>
  <c r="P1133" i="3"/>
  <c r="Q1133" i="3"/>
  <c r="R1133" i="3"/>
  <c r="S1133" i="3"/>
  <c r="O1134" i="3"/>
  <c r="P1134" i="3"/>
  <c r="Q1134" i="3"/>
  <c r="R1134" i="3"/>
  <c r="S1134" i="3"/>
  <c r="O1135" i="3"/>
  <c r="P1135" i="3"/>
  <c r="Q1135" i="3"/>
  <c r="R1135" i="3"/>
  <c r="S1135" i="3"/>
  <c r="O1136" i="3"/>
  <c r="P1136" i="3"/>
  <c r="Q1136" i="3"/>
  <c r="R1136" i="3"/>
  <c r="S1136" i="3"/>
  <c r="O1137" i="3"/>
  <c r="P1137" i="3"/>
  <c r="Q1137" i="3"/>
  <c r="R1137" i="3"/>
  <c r="S1137" i="3"/>
  <c r="O1138" i="3"/>
  <c r="P1138" i="3"/>
  <c r="Q1138" i="3"/>
  <c r="R1138" i="3"/>
  <c r="S1138" i="3"/>
  <c r="O1139" i="3"/>
  <c r="P1139" i="3"/>
  <c r="Q1139" i="3"/>
  <c r="R1139" i="3"/>
  <c r="S1139" i="3"/>
  <c r="O1140" i="3"/>
  <c r="P1140" i="3"/>
  <c r="Q1140" i="3"/>
  <c r="R1140" i="3"/>
  <c r="S1140" i="3"/>
  <c r="O1141" i="3"/>
  <c r="P1141" i="3"/>
  <c r="Q1141" i="3"/>
  <c r="R1141" i="3"/>
  <c r="S1141" i="3"/>
  <c r="O1142" i="3"/>
  <c r="P1142" i="3"/>
  <c r="Q1142" i="3"/>
  <c r="R1142" i="3"/>
  <c r="S1142" i="3"/>
  <c r="O1143" i="3"/>
  <c r="P1143" i="3"/>
  <c r="Q1143" i="3"/>
  <c r="R1143" i="3"/>
  <c r="S1143" i="3"/>
  <c r="O1144" i="3"/>
  <c r="P1144" i="3"/>
  <c r="Q1144" i="3"/>
  <c r="R1144" i="3"/>
  <c r="S1144" i="3"/>
  <c r="O1145" i="3"/>
  <c r="P1145" i="3"/>
  <c r="Q1145" i="3"/>
  <c r="R1145" i="3"/>
  <c r="S1145" i="3"/>
  <c r="O1146" i="3"/>
  <c r="P1146" i="3"/>
  <c r="Q1146" i="3"/>
  <c r="R1146" i="3"/>
  <c r="S1146" i="3"/>
  <c r="O1147" i="3"/>
  <c r="P1147" i="3"/>
  <c r="Q1147" i="3"/>
  <c r="R1147" i="3"/>
  <c r="S1147" i="3"/>
  <c r="O1148" i="3"/>
  <c r="P1148" i="3"/>
  <c r="Q1148" i="3"/>
  <c r="R1148" i="3"/>
  <c r="S1148" i="3"/>
  <c r="O1149" i="3"/>
  <c r="P1149" i="3"/>
  <c r="Q1149" i="3"/>
  <c r="R1149" i="3"/>
  <c r="S1149" i="3"/>
  <c r="O1150" i="3"/>
  <c r="P1150" i="3"/>
  <c r="Q1150" i="3"/>
  <c r="R1150" i="3"/>
  <c r="S1150" i="3"/>
  <c r="O1151" i="3"/>
  <c r="P1151" i="3"/>
  <c r="Q1151" i="3"/>
  <c r="R1151" i="3"/>
  <c r="S1151" i="3"/>
  <c r="O1152" i="3"/>
  <c r="P1152" i="3"/>
  <c r="Q1152" i="3"/>
  <c r="R1152" i="3"/>
  <c r="S1152" i="3"/>
  <c r="O1153" i="3"/>
  <c r="P1153" i="3"/>
  <c r="Q1153" i="3"/>
  <c r="R1153" i="3"/>
  <c r="S1153" i="3"/>
  <c r="O1154" i="3"/>
  <c r="P1154" i="3"/>
  <c r="Q1154" i="3"/>
  <c r="R1154" i="3"/>
  <c r="S1154" i="3"/>
  <c r="O1155" i="3"/>
  <c r="P1155" i="3"/>
  <c r="Q1155" i="3"/>
  <c r="R1155" i="3"/>
  <c r="S1155" i="3"/>
  <c r="O1156" i="3"/>
  <c r="P1156" i="3"/>
  <c r="Q1156" i="3"/>
  <c r="R1156" i="3"/>
  <c r="S1156" i="3"/>
  <c r="O1157" i="3"/>
  <c r="P1157" i="3"/>
  <c r="Q1157" i="3"/>
  <c r="R1157" i="3"/>
  <c r="S1157" i="3"/>
  <c r="O1158" i="3"/>
  <c r="P1158" i="3"/>
  <c r="Q1158" i="3"/>
  <c r="R1158" i="3"/>
  <c r="S1158" i="3"/>
  <c r="O1159" i="3"/>
  <c r="P1159" i="3"/>
  <c r="Q1159" i="3"/>
  <c r="R1159" i="3"/>
  <c r="S1159" i="3"/>
  <c r="O1160" i="3"/>
  <c r="P1160" i="3"/>
  <c r="Q1160" i="3"/>
  <c r="R1160" i="3"/>
  <c r="S1160" i="3"/>
  <c r="O1161" i="3"/>
  <c r="P1161" i="3"/>
  <c r="Q1161" i="3"/>
  <c r="R1161" i="3"/>
  <c r="S1161" i="3"/>
  <c r="O1162" i="3"/>
  <c r="P1162" i="3"/>
  <c r="Q1162" i="3"/>
  <c r="R1162" i="3"/>
  <c r="S1162" i="3"/>
  <c r="O1163" i="3"/>
  <c r="P1163" i="3"/>
  <c r="Q1163" i="3"/>
  <c r="R1163" i="3"/>
  <c r="S1163" i="3"/>
  <c r="O1164" i="3"/>
  <c r="P1164" i="3"/>
  <c r="Q1164" i="3"/>
  <c r="R1164" i="3"/>
  <c r="S1164" i="3"/>
  <c r="O1165" i="3"/>
  <c r="P1165" i="3"/>
  <c r="Q1165" i="3"/>
  <c r="R1165" i="3"/>
  <c r="S1165" i="3"/>
  <c r="O1166" i="3"/>
  <c r="P1166" i="3"/>
  <c r="Q1166" i="3"/>
  <c r="R1166" i="3"/>
  <c r="S1166" i="3"/>
  <c r="O1167" i="3"/>
  <c r="P1167" i="3"/>
  <c r="Q1167" i="3"/>
  <c r="R1167" i="3"/>
  <c r="S1167" i="3"/>
  <c r="O1168" i="3"/>
  <c r="P1168" i="3"/>
  <c r="Q1168" i="3"/>
  <c r="R1168" i="3"/>
  <c r="S1168" i="3"/>
  <c r="O1169" i="3"/>
  <c r="P1169" i="3"/>
  <c r="Q1169" i="3"/>
  <c r="R1169" i="3"/>
  <c r="S1169" i="3"/>
  <c r="O1170" i="3"/>
  <c r="P1170" i="3"/>
  <c r="Q1170" i="3"/>
  <c r="R1170" i="3"/>
  <c r="S1170" i="3"/>
  <c r="O1171" i="3"/>
  <c r="P1171" i="3"/>
  <c r="Q1171" i="3"/>
  <c r="R1171" i="3"/>
  <c r="S1171" i="3"/>
  <c r="O1172" i="3"/>
  <c r="P1172" i="3"/>
  <c r="Q1172" i="3"/>
  <c r="R1172" i="3"/>
  <c r="S1172" i="3"/>
  <c r="O1173" i="3"/>
  <c r="P1173" i="3"/>
  <c r="Q1173" i="3"/>
  <c r="R1173" i="3"/>
  <c r="S1173" i="3"/>
  <c r="O1174" i="3"/>
  <c r="P1174" i="3"/>
  <c r="Q1174" i="3"/>
  <c r="R1174" i="3"/>
  <c r="S1174" i="3"/>
  <c r="O1175" i="3"/>
  <c r="P1175" i="3"/>
  <c r="Q1175" i="3"/>
  <c r="R1175" i="3"/>
  <c r="S1175" i="3"/>
  <c r="O1176" i="3"/>
  <c r="P1176" i="3"/>
  <c r="Q1176" i="3"/>
  <c r="R1176" i="3"/>
  <c r="S1176" i="3"/>
  <c r="O1177" i="3"/>
  <c r="P1177" i="3"/>
  <c r="Q1177" i="3"/>
  <c r="R1177" i="3"/>
  <c r="S1177" i="3"/>
  <c r="O1178" i="3"/>
  <c r="P1178" i="3"/>
  <c r="Q1178" i="3"/>
  <c r="R1178" i="3"/>
  <c r="S1178" i="3"/>
  <c r="O1179" i="3"/>
  <c r="P1179" i="3"/>
  <c r="Q1179" i="3"/>
  <c r="R1179" i="3"/>
  <c r="S1179" i="3"/>
  <c r="O1180" i="3"/>
  <c r="P1180" i="3"/>
  <c r="Q1180" i="3"/>
  <c r="R1180" i="3"/>
  <c r="S1180" i="3"/>
  <c r="O1181" i="3"/>
  <c r="P1181" i="3"/>
  <c r="Q1181" i="3"/>
  <c r="R1181" i="3"/>
  <c r="S1181" i="3"/>
  <c r="O1182" i="3"/>
  <c r="P1182" i="3"/>
  <c r="Q1182" i="3"/>
  <c r="R1182" i="3"/>
  <c r="S1182" i="3"/>
  <c r="O1183" i="3"/>
  <c r="P1183" i="3"/>
  <c r="Q1183" i="3"/>
  <c r="R1183" i="3"/>
  <c r="S1183" i="3"/>
  <c r="O1184" i="3"/>
  <c r="P1184" i="3"/>
  <c r="Q1184" i="3"/>
  <c r="R1184" i="3"/>
  <c r="S1184" i="3"/>
  <c r="O1185" i="3"/>
  <c r="P1185" i="3"/>
  <c r="Q1185" i="3"/>
  <c r="R1185" i="3"/>
  <c r="S1185" i="3"/>
  <c r="O1186" i="3"/>
  <c r="P1186" i="3"/>
  <c r="Q1186" i="3"/>
  <c r="R1186" i="3"/>
  <c r="S1186" i="3"/>
  <c r="O1187" i="3"/>
  <c r="P1187" i="3"/>
  <c r="Q1187" i="3"/>
  <c r="R1187" i="3"/>
  <c r="S1187" i="3"/>
  <c r="O1188" i="3"/>
  <c r="P1188" i="3"/>
  <c r="Q1188" i="3"/>
  <c r="R1188" i="3"/>
  <c r="S1188" i="3"/>
  <c r="O1189" i="3"/>
  <c r="P1189" i="3"/>
  <c r="Q1189" i="3"/>
  <c r="R1189" i="3"/>
  <c r="S1189" i="3"/>
  <c r="O1190" i="3"/>
  <c r="P1190" i="3"/>
  <c r="Q1190" i="3"/>
  <c r="R1190" i="3"/>
  <c r="S1190" i="3"/>
  <c r="O1191" i="3"/>
  <c r="P1191" i="3"/>
  <c r="Q1191" i="3"/>
  <c r="R1191" i="3"/>
  <c r="S1191" i="3"/>
  <c r="O1192" i="3"/>
  <c r="P1192" i="3"/>
  <c r="Q1192" i="3"/>
  <c r="R1192" i="3"/>
  <c r="S1192" i="3"/>
  <c r="O1193" i="3"/>
  <c r="P1193" i="3"/>
  <c r="Q1193" i="3"/>
  <c r="R1193" i="3"/>
  <c r="S1193" i="3"/>
  <c r="O1194" i="3"/>
  <c r="P1194" i="3"/>
  <c r="Q1194" i="3"/>
  <c r="R1194" i="3"/>
  <c r="S1194" i="3"/>
  <c r="O1195" i="3"/>
  <c r="P1195" i="3"/>
  <c r="Q1195" i="3"/>
  <c r="R1195" i="3"/>
  <c r="S1195" i="3"/>
  <c r="O1196" i="3"/>
  <c r="P1196" i="3"/>
  <c r="Q1196" i="3"/>
  <c r="R1196" i="3"/>
  <c r="S1196" i="3"/>
  <c r="O1197" i="3"/>
  <c r="P1197" i="3"/>
  <c r="Q1197" i="3"/>
  <c r="R1197" i="3"/>
  <c r="S1197" i="3"/>
  <c r="O1198" i="3"/>
  <c r="P1198" i="3"/>
  <c r="Q1198" i="3"/>
  <c r="R1198" i="3"/>
  <c r="S1198" i="3"/>
  <c r="O1199" i="3"/>
  <c r="P1199" i="3"/>
  <c r="Q1199" i="3"/>
  <c r="R1199" i="3"/>
  <c r="S1199" i="3"/>
  <c r="O1200" i="3"/>
  <c r="P1200" i="3"/>
  <c r="Q1200" i="3"/>
  <c r="R1200" i="3"/>
  <c r="S1200" i="3"/>
  <c r="O1201" i="3"/>
  <c r="P1201" i="3"/>
  <c r="Q1201" i="3"/>
  <c r="R1201" i="3"/>
  <c r="S1201" i="3"/>
  <c r="O1202" i="3"/>
  <c r="P1202" i="3"/>
  <c r="Q1202" i="3"/>
  <c r="R1202" i="3"/>
  <c r="S1202" i="3"/>
  <c r="O1203" i="3"/>
  <c r="P1203" i="3"/>
  <c r="Q1203" i="3"/>
  <c r="R1203" i="3"/>
  <c r="S1203" i="3"/>
  <c r="O1204" i="3"/>
  <c r="P1204" i="3"/>
  <c r="Q1204" i="3"/>
  <c r="R1204" i="3"/>
  <c r="S1204" i="3"/>
  <c r="O1205" i="3"/>
  <c r="P1205" i="3"/>
  <c r="Q1205" i="3"/>
  <c r="R1205" i="3"/>
  <c r="S1205" i="3"/>
  <c r="O1206" i="3"/>
  <c r="P1206" i="3"/>
  <c r="Q1206" i="3"/>
  <c r="R1206" i="3"/>
  <c r="S1206" i="3"/>
  <c r="O1207" i="3"/>
  <c r="P1207" i="3"/>
  <c r="Q1207" i="3"/>
  <c r="R1207" i="3"/>
  <c r="S1207" i="3"/>
  <c r="O1208" i="3"/>
  <c r="P1208" i="3"/>
  <c r="Q1208" i="3"/>
  <c r="R1208" i="3"/>
  <c r="S1208" i="3"/>
  <c r="O1209" i="3"/>
  <c r="P1209" i="3"/>
  <c r="Q1209" i="3"/>
  <c r="R1209" i="3"/>
  <c r="S1209" i="3"/>
  <c r="O1210" i="3"/>
  <c r="P1210" i="3"/>
  <c r="Q1210" i="3"/>
  <c r="R1210" i="3"/>
  <c r="S1210" i="3"/>
  <c r="O1211" i="3"/>
  <c r="P1211" i="3"/>
  <c r="Q1211" i="3"/>
  <c r="R1211" i="3"/>
  <c r="S1211" i="3"/>
  <c r="O1212" i="3"/>
  <c r="P1212" i="3"/>
  <c r="Q1212" i="3"/>
  <c r="R1212" i="3"/>
  <c r="S1212" i="3"/>
  <c r="O1213" i="3"/>
  <c r="P1213" i="3"/>
  <c r="Q1213" i="3"/>
  <c r="R1213" i="3"/>
  <c r="S1213" i="3"/>
  <c r="O1214" i="3"/>
  <c r="P1214" i="3"/>
  <c r="Q1214" i="3"/>
  <c r="R1214" i="3"/>
  <c r="S1214" i="3"/>
  <c r="O1215" i="3"/>
  <c r="P1215" i="3"/>
  <c r="Q1215" i="3"/>
  <c r="R1215" i="3"/>
  <c r="S1215" i="3"/>
  <c r="O1216" i="3"/>
  <c r="P1216" i="3"/>
  <c r="Q1216" i="3"/>
  <c r="R1216" i="3"/>
  <c r="S1216" i="3"/>
  <c r="O1217" i="3"/>
  <c r="P1217" i="3"/>
  <c r="Q1217" i="3"/>
  <c r="R1217" i="3"/>
  <c r="S1217" i="3"/>
  <c r="O1218" i="3"/>
  <c r="P1218" i="3"/>
  <c r="Q1218" i="3"/>
  <c r="R1218" i="3"/>
  <c r="S1218" i="3"/>
  <c r="O1219" i="3"/>
  <c r="P1219" i="3"/>
  <c r="Q1219" i="3"/>
  <c r="R1219" i="3"/>
  <c r="S1219" i="3"/>
  <c r="O1220" i="3"/>
  <c r="P1220" i="3"/>
  <c r="Q1220" i="3"/>
  <c r="R1220" i="3"/>
  <c r="S1220" i="3"/>
  <c r="O1221" i="3"/>
  <c r="P1221" i="3"/>
  <c r="Q1221" i="3"/>
  <c r="R1221" i="3"/>
  <c r="S1221" i="3"/>
  <c r="O1222" i="3"/>
  <c r="P1222" i="3"/>
  <c r="Q1222" i="3"/>
  <c r="R1222" i="3"/>
  <c r="S1222" i="3"/>
  <c r="O1223" i="3"/>
  <c r="P1223" i="3"/>
  <c r="Q1223" i="3"/>
  <c r="R1223" i="3"/>
  <c r="S1223" i="3"/>
  <c r="O1224" i="3"/>
  <c r="P1224" i="3"/>
  <c r="Q1224" i="3"/>
  <c r="R1224" i="3"/>
  <c r="S1224" i="3"/>
  <c r="O1225" i="3"/>
  <c r="P1225" i="3"/>
  <c r="Q1225" i="3"/>
  <c r="R1225" i="3"/>
  <c r="S1225" i="3"/>
  <c r="O1226" i="3"/>
  <c r="P1226" i="3"/>
  <c r="Q1226" i="3"/>
  <c r="R1226" i="3"/>
  <c r="S1226" i="3"/>
  <c r="O1227" i="3"/>
  <c r="P1227" i="3"/>
  <c r="Q1227" i="3"/>
  <c r="R1227" i="3"/>
  <c r="S1227" i="3"/>
  <c r="O1228" i="3"/>
  <c r="P1228" i="3"/>
  <c r="Q1228" i="3"/>
  <c r="R1228" i="3"/>
  <c r="S1228" i="3"/>
  <c r="O1229" i="3"/>
  <c r="P1229" i="3"/>
  <c r="Q1229" i="3"/>
  <c r="R1229" i="3"/>
  <c r="S1229" i="3"/>
  <c r="O1230" i="3"/>
  <c r="P1230" i="3"/>
  <c r="Q1230" i="3"/>
  <c r="R1230" i="3"/>
  <c r="S1230" i="3"/>
  <c r="O1231" i="3"/>
  <c r="P1231" i="3"/>
  <c r="Q1231" i="3"/>
  <c r="R1231" i="3"/>
  <c r="S1231" i="3"/>
  <c r="O1232" i="3"/>
  <c r="P1232" i="3"/>
  <c r="Q1232" i="3"/>
  <c r="R1232" i="3"/>
  <c r="S1232" i="3"/>
  <c r="O1233" i="3"/>
  <c r="P1233" i="3"/>
  <c r="Q1233" i="3"/>
  <c r="R1233" i="3"/>
  <c r="S1233" i="3"/>
  <c r="O1234" i="3"/>
  <c r="P1234" i="3"/>
  <c r="Q1234" i="3"/>
  <c r="R1234" i="3"/>
  <c r="S1234" i="3"/>
  <c r="O1235" i="3"/>
  <c r="P1235" i="3"/>
  <c r="Q1235" i="3"/>
  <c r="R1235" i="3"/>
  <c r="S1235" i="3"/>
  <c r="O1236" i="3"/>
  <c r="P1236" i="3"/>
  <c r="Q1236" i="3"/>
  <c r="R1236" i="3"/>
  <c r="S1236" i="3"/>
  <c r="O1237" i="3"/>
  <c r="P1237" i="3"/>
  <c r="Q1237" i="3"/>
  <c r="R1237" i="3"/>
  <c r="S1237" i="3"/>
  <c r="O1238" i="3"/>
  <c r="P1238" i="3"/>
  <c r="Q1238" i="3"/>
  <c r="R1238" i="3"/>
  <c r="S1238" i="3"/>
  <c r="O1239" i="3"/>
  <c r="P1239" i="3"/>
  <c r="Q1239" i="3"/>
  <c r="R1239" i="3"/>
  <c r="S1239" i="3"/>
  <c r="O1240" i="3"/>
  <c r="P1240" i="3"/>
  <c r="Q1240" i="3"/>
  <c r="R1240" i="3"/>
  <c r="S1240" i="3"/>
  <c r="O1241" i="3"/>
  <c r="P1241" i="3"/>
  <c r="Q1241" i="3"/>
  <c r="R1241" i="3"/>
  <c r="S1241" i="3"/>
  <c r="O1242" i="3"/>
  <c r="P1242" i="3"/>
  <c r="Q1242" i="3"/>
  <c r="R1242" i="3"/>
  <c r="S1242" i="3"/>
  <c r="O1243" i="3"/>
  <c r="P1243" i="3"/>
  <c r="Q1243" i="3"/>
  <c r="R1243" i="3"/>
  <c r="S1243" i="3"/>
  <c r="O1244" i="3"/>
  <c r="P1244" i="3"/>
  <c r="Q1244" i="3"/>
  <c r="R1244" i="3"/>
  <c r="S1244" i="3"/>
  <c r="O1245" i="3"/>
  <c r="P1245" i="3"/>
  <c r="Q1245" i="3"/>
  <c r="R1245" i="3"/>
  <c r="S1245" i="3"/>
  <c r="O1246" i="3"/>
  <c r="P1246" i="3"/>
  <c r="Q1246" i="3"/>
  <c r="R1246" i="3"/>
  <c r="S1246" i="3"/>
  <c r="O1247" i="3"/>
  <c r="P1247" i="3"/>
  <c r="Q1247" i="3"/>
  <c r="R1247" i="3"/>
  <c r="S1247" i="3"/>
  <c r="O1248" i="3"/>
  <c r="P1248" i="3"/>
  <c r="Q1248" i="3"/>
  <c r="R1248" i="3"/>
  <c r="S1248" i="3"/>
  <c r="O1249" i="3"/>
  <c r="P1249" i="3"/>
  <c r="Q1249" i="3"/>
  <c r="R1249" i="3"/>
  <c r="S1249" i="3"/>
  <c r="O1250" i="3"/>
  <c r="P1250" i="3"/>
  <c r="Q1250" i="3"/>
  <c r="R1250" i="3"/>
  <c r="S1250" i="3"/>
  <c r="O1251" i="3"/>
  <c r="P1251" i="3"/>
  <c r="Q1251" i="3"/>
  <c r="R1251" i="3"/>
  <c r="S1251" i="3"/>
  <c r="O1252" i="3"/>
  <c r="P1252" i="3"/>
  <c r="Q1252" i="3"/>
  <c r="R1252" i="3"/>
  <c r="S1252" i="3"/>
  <c r="O1253" i="3"/>
  <c r="P1253" i="3"/>
  <c r="Q1253" i="3"/>
  <c r="R1253" i="3"/>
  <c r="S1253" i="3"/>
  <c r="O1254" i="3"/>
  <c r="P1254" i="3"/>
  <c r="Q1254" i="3"/>
  <c r="R1254" i="3"/>
  <c r="S1254" i="3"/>
  <c r="O1255" i="3"/>
  <c r="P1255" i="3"/>
  <c r="Q1255" i="3"/>
  <c r="R1255" i="3"/>
  <c r="S1255" i="3"/>
  <c r="O1256" i="3"/>
  <c r="P1256" i="3"/>
  <c r="Q1256" i="3"/>
  <c r="R1256" i="3"/>
  <c r="S1256" i="3"/>
  <c r="O1257" i="3"/>
  <c r="P1257" i="3"/>
  <c r="Q1257" i="3"/>
  <c r="R1257" i="3"/>
  <c r="S1257" i="3"/>
  <c r="O1258" i="3"/>
  <c r="P1258" i="3"/>
  <c r="Q1258" i="3"/>
  <c r="R1258" i="3"/>
  <c r="S1258" i="3"/>
  <c r="O1259" i="3"/>
  <c r="P1259" i="3"/>
  <c r="Q1259" i="3"/>
  <c r="R1259" i="3"/>
  <c r="S1259" i="3"/>
  <c r="O1260" i="3"/>
  <c r="P1260" i="3"/>
  <c r="Q1260" i="3"/>
  <c r="R1260" i="3"/>
  <c r="S1260" i="3"/>
  <c r="O1261" i="3"/>
  <c r="P1261" i="3"/>
  <c r="Q1261" i="3"/>
  <c r="R1261" i="3"/>
  <c r="S1261" i="3"/>
  <c r="O1262" i="3"/>
  <c r="P1262" i="3"/>
  <c r="Q1262" i="3"/>
  <c r="R1262" i="3"/>
  <c r="S1262" i="3"/>
  <c r="O1263" i="3"/>
  <c r="P1263" i="3"/>
  <c r="Q1263" i="3"/>
  <c r="R1263" i="3"/>
  <c r="S1263" i="3"/>
  <c r="O1264" i="3"/>
  <c r="P1264" i="3"/>
  <c r="Q1264" i="3"/>
  <c r="R1264" i="3"/>
  <c r="S1264" i="3"/>
  <c r="O1265" i="3"/>
  <c r="P1265" i="3"/>
  <c r="Q1265" i="3"/>
  <c r="R1265" i="3"/>
  <c r="S1265" i="3"/>
  <c r="O1266" i="3"/>
  <c r="P1266" i="3"/>
  <c r="Q1266" i="3"/>
  <c r="R1266" i="3"/>
  <c r="S1266" i="3"/>
  <c r="O1267" i="3"/>
  <c r="P1267" i="3"/>
  <c r="Q1267" i="3"/>
  <c r="R1267" i="3"/>
  <c r="S1267" i="3"/>
  <c r="O1268" i="3"/>
  <c r="P1268" i="3"/>
  <c r="Q1268" i="3"/>
  <c r="R1268" i="3"/>
  <c r="S1268" i="3"/>
  <c r="O1269" i="3"/>
  <c r="P1269" i="3"/>
  <c r="Q1269" i="3"/>
  <c r="R1269" i="3"/>
  <c r="S1269" i="3"/>
  <c r="O1270" i="3"/>
  <c r="P1270" i="3"/>
  <c r="Q1270" i="3"/>
  <c r="R1270" i="3"/>
  <c r="S1270" i="3"/>
  <c r="O1271" i="3"/>
  <c r="P1271" i="3"/>
  <c r="Q1271" i="3"/>
  <c r="R1271" i="3"/>
  <c r="S1271" i="3"/>
  <c r="O1272" i="3"/>
  <c r="P1272" i="3"/>
  <c r="Q1272" i="3"/>
  <c r="R1272" i="3"/>
  <c r="S1272" i="3"/>
  <c r="O1273" i="3"/>
  <c r="P1273" i="3"/>
  <c r="Q1273" i="3"/>
  <c r="R1273" i="3"/>
  <c r="S1273" i="3"/>
  <c r="O1274" i="3"/>
  <c r="P1274" i="3"/>
  <c r="Q1274" i="3"/>
  <c r="R1274" i="3"/>
  <c r="S1274" i="3"/>
  <c r="O1275" i="3"/>
  <c r="P1275" i="3"/>
  <c r="Q1275" i="3"/>
  <c r="R1275" i="3"/>
  <c r="S1275" i="3"/>
  <c r="O1276" i="3"/>
  <c r="P1276" i="3"/>
  <c r="Q1276" i="3"/>
  <c r="R1276" i="3"/>
  <c r="S1276" i="3"/>
  <c r="O1277" i="3"/>
  <c r="P1277" i="3"/>
  <c r="Q1277" i="3"/>
  <c r="R1277" i="3"/>
  <c r="S1277" i="3"/>
  <c r="O1278" i="3"/>
  <c r="P1278" i="3"/>
  <c r="Q1278" i="3"/>
  <c r="R1278" i="3"/>
  <c r="S1278" i="3"/>
  <c r="O1279" i="3"/>
  <c r="P1279" i="3"/>
  <c r="Q1279" i="3"/>
  <c r="R1279" i="3"/>
  <c r="S1279" i="3"/>
  <c r="O1280" i="3"/>
  <c r="P1280" i="3"/>
  <c r="Q1280" i="3"/>
  <c r="R1280" i="3"/>
  <c r="S1280" i="3"/>
  <c r="O1281" i="3"/>
  <c r="P1281" i="3"/>
  <c r="Q1281" i="3"/>
  <c r="R1281" i="3"/>
  <c r="S1281" i="3"/>
  <c r="O1282" i="3"/>
  <c r="P1282" i="3"/>
  <c r="Q1282" i="3"/>
  <c r="R1282" i="3"/>
  <c r="S1282" i="3"/>
  <c r="O1283" i="3"/>
  <c r="P1283" i="3"/>
  <c r="Q1283" i="3"/>
  <c r="R1283" i="3"/>
  <c r="S1283" i="3"/>
  <c r="O1284" i="3"/>
  <c r="P1284" i="3"/>
  <c r="Q1284" i="3"/>
  <c r="R1284" i="3"/>
  <c r="S1284" i="3"/>
  <c r="O1285" i="3"/>
  <c r="P1285" i="3"/>
  <c r="Q1285" i="3"/>
  <c r="R1285" i="3"/>
  <c r="S1285" i="3"/>
  <c r="O1286" i="3"/>
  <c r="P1286" i="3"/>
  <c r="Q1286" i="3"/>
  <c r="R1286" i="3"/>
  <c r="S1286" i="3"/>
  <c r="O1287" i="3"/>
  <c r="P1287" i="3"/>
  <c r="Q1287" i="3"/>
  <c r="R1287" i="3"/>
  <c r="S1287" i="3"/>
  <c r="O1288" i="3"/>
  <c r="P1288" i="3"/>
  <c r="Q1288" i="3"/>
  <c r="R1288" i="3"/>
  <c r="S1288" i="3"/>
  <c r="O1289" i="3"/>
  <c r="P1289" i="3"/>
  <c r="Q1289" i="3"/>
  <c r="R1289" i="3"/>
  <c r="S1289" i="3"/>
  <c r="O1290" i="3"/>
  <c r="P1290" i="3"/>
  <c r="Q1290" i="3"/>
  <c r="R1290" i="3"/>
  <c r="S1290" i="3"/>
  <c r="O1291" i="3"/>
  <c r="P1291" i="3"/>
  <c r="Q1291" i="3"/>
  <c r="R1291" i="3"/>
  <c r="S1291" i="3"/>
  <c r="O1292" i="3"/>
  <c r="P1292" i="3"/>
  <c r="Q1292" i="3"/>
  <c r="R1292" i="3"/>
  <c r="S1292" i="3"/>
  <c r="O1293" i="3"/>
  <c r="P1293" i="3"/>
  <c r="Q1293" i="3"/>
  <c r="R1293" i="3"/>
  <c r="S1293" i="3"/>
  <c r="O1294" i="3"/>
  <c r="P1294" i="3"/>
  <c r="Q1294" i="3"/>
  <c r="R1294" i="3"/>
  <c r="S1294" i="3"/>
  <c r="O1295" i="3"/>
  <c r="P1295" i="3"/>
  <c r="Q1295" i="3"/>
  <c r="R1295" i="3"/>
  <c r="S1295" i="3"/>
  <c r="O1296" i="3"/>
  <c r="P1296" i="3"/>
  <c r="Q1296" i="3"/>
  <c r="R1296" i="3"/>
  <c r="S1296" i="3"/>
  <c r="O1297" i="3"/>
  <c r="P1297" i="3"/>
  <c r="Q1297" i="3"/>
  <c r="R1297" i="3"/>
  <c r="S1297" i="3"/>
  <c r="O1298" i="3"/>
  <c r="P1298" i="3"/>
  <c r="Q1298" i="3"/>
  <c r="R1298" i="3"/>
  <c r="S1298" i="3"/>
  <c r="O1299" i="3"/>
  <c r="P1299" i="3"/>
  <c r="Q1299" i="3"/>
  <c r="R1299" i="3"/>
  <c r="S1299" i="3"/>
  <c r="O1300" i="3"/>
  <c r="P1300" i="3"/>
  <c r="Q1300" i="3"/>
  <c r="R1300" i="3"/>
  <c r="S1300" i="3"/>
  <c r="O1301" i="3"/>
  <c r="P1301" i="3"/>
  <c r="Q1301" i="3"/>
  <c r="R1301" i="3"/>
  <c r="S1301" i="3"/>
  <c r="O1302" i="3"/>
  <c r="P1302" i="3"/>
  <c r="Q1302" i="3"/>
  <c r="R1302" i="3"/>
  <c r="S1302" i="3"/>
  <c r="O1303" i="3"/>
  <c r="P1303" i="3"/>
  <c r="Q1303" i="3"/>
  <c r="R1303" i="3"/>
  <c r="S1303" i="3"/>
  <c r="O1304" i="3"/>
  <c r="P1304" i="3"/>
  <c r="Q1304" i="3"/>
  <c r="R1304" i="3"/>
  <c r="S1304" i="3"/>
  <c r="O1305" i="3"/>
  <c r="P1305" i="3"/>
  <c r="Q1305" i="3"/>
  <c r="R1305" i="3"/>
  <c r="S1305" i="3"/>
  <c r="O1306" i="3"/>
  <c r="P1306" i="3"/>
  <c r="Q1306" i="3"/>
  <c r="R1306" i="3"/>
  <c r="S1306" i="3"/>
  <c r="O1307" i="3"/>
  <c r="P1307" i="3"/>
  <c r="Q1307" i="3"/>
  <c r="R1307" i="3"/>
  <c r="S1307" i="3"/>
  <c r="O1308" i="3"/>
  <c r="P1308" i="3"/>
  <c r="Q1308" i="3"/>
  <c r="R1308" i="3"/>
  <c r="S1308" i="3"/>
  <c r="O1309" i="3"/>
  <c r="P1309" i="3"/>
  <c r="Q1309" i="3"/>
  <c r="R1309" i="3"/>
  <c r="S1309" i="3"/>
  <c r="O1310" i="3"/>
  <c r="P1310" i="3"/>
  <c r="Q1310" i="3"/>
  <c r="R1310" i="3"/>
  <c r="S1310" i="3"/>
  <c r="O1311" i="3"/>
  <c r="P1311" i="3"/>
  <c r="Q1311" i="3"/>
  <c r="R1311" i="3"/>
  <c r="S1311" i="3"/>
  <c r="O1312" i="3"/>
  <c r="P1312" i="3"/>
  <c r="Q1312" i="3"/>
  <c r="R1312" i="3"/>
  <c r="S1312" i="3"/>
  <c r="O1313" i="3"/>
  <c r="P1313" i="3"/>
  <c r="Q1313" i="3"/>
  <c r="R1313" i="3"/>
  <c r="S1313" i="3"/>
  <c r="O1314" i="3"/>
  <c r="P1314" i="3"/>
  <c r="Q1314" i="3"/>
  <c r="R1314" i="3"/>
  <c r="S1314" i="3"/>
  <c r="O1315" i="3"/>
  <c r="P1315" i="3"/>
  <c r="Q1315" i="3"/>
  <c r="R1315" i="3"/>
  <c r="S1315" i="3"/>
  <c r="O1316" i="3"/>
  <c r="P1316" i="3"/>
  <c r="Q1316" i="3"/>
  <c r="R1316" i="3"/>
  <c r="S1316" i="3"/>
  <c r="O1317" i="3"/>
  <c r="P1317" i="3"/>
  <c r="Q1317" i="3"/>
  <c r="R1317" i="3"/>
  <c r="S1317" i="3"/>
  <c r="O1318" i="3"/>
  <c r="P1318" i="3"/>
  <c r="Q1318" i="3"/>
  <c r="R1318" i="3"/>
  <c r="S1318" i="3"/>
  <c r="O1319" i="3"/>
  <c r="P1319" i="3"/>
  <c r="Q1319" i="3"/>
  <c r="R1319" i="3"/>
  <c r="S1319" i="3"/>
  <c r="O1320" i="3"/>
  <c r="P1320" i="3"/>
  <c r="Q1320" i="3"/>
  <c r="R1320" i="3"/>
  <c r="S1320" i="3"/>
  <c r="O1321" i="3"/>
  <c r="P1321" i="3"/>
  <c r="Q1321" i="3"/>
  <c r="R1321" i="3"/>
  <c r="S1321" i="3"/>
  <c r="O1322" i="3"/>
  <c r="P1322" i="3"/>
  <c r="Q1322" i="3"/>
  <c r="R1322" i="3"/>
  <c r="S1322" i="3"/>
  <c r="O1323" i="3"/>
  <c r="P1323" i="3"/>
  <c r="Q1323" i="3"/>
  <c r="R1323" i="3"/>
  <c r="S1323" i="3"/>
  <c r="O1324" i="3"/>
  <c r="P1324" i="3"/>
  <c r="Q1324" i="3"/>
  <c r="R1324" i="3"/>
  <c r="S1324" i="3"/>
  <c r="O1325" i="3"/>
  <c r="P1325" i="3"/>
  <c r="Q1325" i="3"/>
  <c r="R1325" i="3"/>
  <c r="S1325" i="3"/>
  <c r="O1326" i="3"/>
  <c r="P1326" i="3"/>
  <c r="Q1326" i="3"/>
  <c r="R1326" i="3"/>
  <c r="S1326" i="3"/>
  <c r="O1327" i="3"/>
  <c r="P1327" i="3"/>
  <c r="Q1327" i="3"/>
  <c r="R1327" i="3"/>
  <c r="S1327" i="3"/>
  <c r="O1328" i="3"/>
  <c r="P1328" i="3"/>
  <c r="Q1328" i="3"/>
  <c r="R1328" i="3"/>
  <c r="S1328" i="3"/>
  <c r="O1329" i="3"/>
  <c r="P1329" i="3"/>
  <c r="Q1329" i="3"/>
  <c r="R1329" i="3"/>
  <c r="S1329" i="3"/>
  <c r="O1330" i="3"/>
  <c r="P1330" i="3"/>
  <c r="Q1330" i="3"/>
  <c r="R1330" i="3"/>
  <c r="S1330" i="3"/>
  <c r="O1331" i="3"/>
  <c r="P1331" i="3"/>
  <c r="Q1331" i="3"/>
  <c r="R1331" i="3"/>
  <c r="S1331" i="3"/>
  <c r="O1332" i="3"/>
  <c r="P1332" i="3"/>
  <c r="Q1332" i="3"/>
  <c r="R1332" i="3"/>
  <c r="S1332" i="3"/>
  <c r="O1333" i="3"/>
  <c r="P1333" i="3"/>
  <c r="Q1333" i="3"/>
  <c r="R1333" i="3"/>
  <c r="S1333" i="3"/>
  <c r="O1334" i="3"/>
  <c r="P1334" i="3"/>
  <c r="Q1334" i="3"/>
  <c r="R1334" i="3"/>
  <c r="S1334" i="3"/>
  <c r="O1335" i="3"/>
  <c r="P1335" i="3"/>
  <c r="Q1335" i="3"/>
  <c r="R1335" i="3"/>
  <c r="S1335" i="3"/>
  <c r="O1336" i="3"/>
  <c r="P1336" i="3"/>
  <c r="Q1336" i="3"/>
  <c r="R1336" i="3"/>
  <c r="S1336" i="3"/>
  <c r="O1337" i="3"/>
  <c r="P1337" i="3"/>
  <c r="Q1337" i="3"/>
  <c r="R1337" i="3"/>
  <c r="S1337" i="3"/>
  <c r="O1338" i="3"/>
  <c r="P1338" i="3"/>
  <c r="Q1338" i="3"/>
  <c r="R1338" i="3"/>
  <c r="S1338" i="3"/>
  <c r="O1339" i="3"/>
  <c r="P1339" i="3"/>
  <c r="Q1339" i="3"/>
  <c r="R1339" i="3"/>
  <c r="S1339" i="3"/>
  <c r="O1340" i="3"/>
  <c r="P1340" i="3"/>
  <c r="Q1340" i="3"/>
  <c r="R1340" i="3"/>
  <c r="S1340" i="3"/>
  <c r="O1341" i="3"/>
  <c r="P1341" i="3"/>
  <c r="Q1341" i="3"/>
  <c r="R1341" i="3"/>
  <c r="S1341" i="3"/>
  <c r="O1342" i="3"/>
  <c r="P1342" i="3"/>
  <c r="Q1342" i="3"/>
  <c r="R1342" i="3"/>
  <c r="S1342" i="3"/>
  <c r="O1343" i="3"/>
  <c r="P1343" i="3"/>
  <c r="Q1343" i="3"/>
  <c r="R1343" i="3"/>
  <c r="S1343" i="3"/>
  <c r="O1344" i="3"/>
  <c r="P1344" i="3"/>
  <c r="Q1344" i="3"/>
  <c r="R1344" i="3"/>
  <c r="S1344" i="3"/>
  <c r="O1345" i="3"/>
  <c r="P1345" i="3"/>
  <c r="Q1345" i="3"/>
  <c r="R1345" i="3"/>
  <c r="S1345" i="3"/>
  <c r="O1346" i="3"/>
  <c r="P1346" i="3"/>
  <c r="Q1346" i="3"/>
  <c r="R1346" i="3"/>
  <c r="S1346" i="3"/>
  <c r="O1347" i="3"/>
  <c r="P1347" i="3"/>
  <c r="Q1347" i="3"/>
  <c r="R1347" i="3"/>
  <c r="S1347" i="3"/>
  <c r="O1348" i="3"/>
  <c r="P1348" i="3"/>
  <c r="Q1348" i="3"/>
  <c r="R1348" i="3"/>
  <c r="S1348" i="3"/>
  <c r="O1349" i="3"/>
  <c r="P1349" i="3"/>
  <c r="Q1349" i="3"/>
  <c r="R1349" i="3"/>
  <c r="S1349" i="3"/>
  <c r="O1350" i="3"/>
  <c r="P1350" i="3"/>
  <c r="Q1350" i="3"/>
  <c r="R1350" i="3"/>
  <c r="S1350" i="3"/>
  <c r="O1351" i="3"/>
  <c r="P1351" i="3"/>
  <c r="Q1351" i="3"/>
  <c r="R1351" i="3"/>
  <c r="S1351" i="3"/>
  <c r="O1352" i="3"/>
  <c r="P1352" i="3"/>
  <c r="Q1352" i="3"/>
  <c r="R1352" i="3"/>
  <c r="S1352" i="3"/>
  <c r="O1353" i="3"/>
  <c r="P1353" i="3"/>
  <c r="Q1353" i="3"/>
  <c r="R1353" i="3"/>
  <c r="S1353" i="3"/>
  <c r="O1354" i="3"/>
  <c r="P1354" i="3"/>
  <c r="Q1354" i="3"/>
  <c r="R1354" i="3"/>
  <c r="S1354" i="3"/>
  <c r="O1355" i="3"/>
  <c r="P1355" i="3"/>
  <c r="Q1355" i="3"/>
  <c r="R1355" i="3"/>
  <c r="S1355" i="3"/>
  <c r="O1356" i="3"/>
  <c r="P1356" i="3"/>
  <c r="Q1356" i="3"/>
  <c r="R1356" i="3"/>
  <c r="S1356" i="3"/>
  <c r="O1357" i="3"/>
  <c r="P1357" i="3"/>
  <c r="Q1357" i="3"/>
  <c r="R1357" i="3"/>
  <c r="S1357" i="3"/>
  <c r="O1358" i="3"/>
  <c r="P1358" i="3"/>
  <c r="Q1358" i="3"/>
  <c r="R1358" i="3"/>
  <c r="S1358" i="3"/>
  <c r="O1359" i="3"/>
  <c r="P1359" i="3"/>
  <c r="Q1359" i="3"/>
  <c r="R1359" i="3"/>
  <c r="S1359" i="3"/>
  <c r="O1360" i="3"/>
  <c r="P1360" i="3"/>
  <c r="Q1360" i="3"/>
  <c r="R1360" i="3"/>
  <c r="S1360" i="3"/>
  <c r="O1361" i="3"/>
  <c r="P1361" i="3"/>
  <c r="Q1361" i="3"/>
  <c r="R1361" i="3"/>
  <c r="S1361" i="3"/>
  <c r="O1362" i="3"/>
  <c r="P1362" i="3"/>
  <c r="Q1362" i="3"/>
  <c r="R1362" i="3"/>
  <c r="S1362" i="3"/>
  <c r="O1363" i="3"/>
  <c r="P1363" i="3"/>
  <c r="Q1363" i="3"/>
  <c r="R1363" i="3"/>
  <c r="S1363" i="3"/>
  <c r="O1364" i="3"/>
  <c r="P1364" i="3"/>
  <c r="Q1364" i="3"/>
  <c r="R1364" i="3"/>
  <c r="S1364" i="3"/>
  <c r="O1365" i="3"/>
  <c r="P1365" i="3"/>
  <c r="Q1365" i="3"/>
  <c r="R1365" i="3"/>
  <c r="S1365" i="3"/>
  <c r="O1366" i="3"/>
  <c r="P1366" i="3"/>
  <c r="Q1366" i="3"/>
  <c r="R1366" i="3"/>
  <c r="S1366" i="3"/>
  <c r="O1367" i="3"/>
  <c r="P1367" i="3"/>
  <c r="Q1367" i="3"/>
  <c r="R1367" i="3"/>
  <c r="S1367" i="3"/>
  <c r="O1368" i="3"/>
  <c r="P1368" i="3"/>
  <c r="Q1368" i="3"/>
  <c r="R1368" i="3"/>
  <c r="S1368" i="3"/>
  <c r="O1369" i="3"/>
  <c r="P1369" i="3"/>
  <c r="Q1369" i="3"/>
  <c r="R1369" i="3"/>
  <c r="S1369" i="3"/>
  <c r="O1370" i="3"/>
  <c r="P1370" i="3"/>
  <c r="Q1370" i="3"/>
  <c r="R1370" i="3"/>
  <c r="S1370" i="3"/>
  <c r="O1371" i="3"/>
  <c r="P1371" i="3"/>
  <c r="Q1371" i="3"/>
  <c r="R1371" i="3"/>
  <c r="S1371" i="3"/>
  <c r="O1372" i="3"/>
  <c r="P1372" i="3"/>
  <c r="Q1372" i="3"/>
  <c r="R1372" i="3"/>
  <c r="S1372" i="3"/>
  <c r="O1373" i="3"/>
  <c r="P1373" i="3"/>
  <c r="Q1373" i="3"/>
  <c r="R1373" i="3"/>
  <c r="S1373" i="3"/>
  <c r="O1374" i="3"/>
  <c r="P1374" i="3"/>
  <c r="Q1374" i="3"/>
  <c r="R1374" i="3"/>
  <c r="S1374" i="3"/>
  <c r="O1375" i="3"/>
  <c r="P1375" i="3"/>
  <c r="Q1375" i="3"/>
  <c r="R1375" i="3"/>
  <c r="S1375" i="3"/>
  <c r="O1376" i="3"/>
  <c r="P1376" i="3"/>
  <c r="Q1376" i="3"/>
  <c r="R1376" i="3"/>
  <c r="S1376" i="3"/>
  <c r="O1377" i="3"/>
  <c r="P1377" i="3"/>
  <c r="Q1377" i="3"/>
  <c r="R1377" i="3"/>
  <c r="S1377" i="3"/>
  <c r="O1378" i="3"/>
  <c r="P1378" i="3"/>
  <c r="Q1378" i="3"/>
  <c r="R1378" i="3"/>
  <c r="S1378" i="3"/>
  <c r="O1379" i="3"/>
  <c r="P1379" i="3"/>
  <c r="Q1379" i="3"/>
  <c r="R1379" i="3"/>
  <c r="S1379" i="3"/>
  <c r="O1380" i="3"/>
  <c r="P1380" i="3"/>
  <c r="Q1380" i="3"/>
  <c r="R1380" i="3"/>
  <c r="S1380" i="3"/>
  <c r="O1381" i="3"/>
  <c r="P1381" i="3"/>
  <c r="Q1381" i="3"/>
  <c r="R1381" i="3"/>
  <c r="S1381" i="3"/>
  <c r="O1382" i="3"/>
  <c r="P1382" i="3"/>
  <c r="Q1382" i="3"/>
  <c r="R1382" i="3"/>
  <c r="S1382" i="3"/>
  <c r="O1383" i="3"/>
  <c r="P1383" i="3"/>
  <c r="Q1383" i="3"/>
  <c r="R1383" i="3"/>
  <c r="S1383" i="3"/>
  <c r="O1384" i="3"/>
  <c r="P1384" i="3"/>
  <c r="Q1384" i="3"/>
  <c r="R1384" i="3"/>
  <c r="S1384" i="3"/>
  <c r="O1385" i="3"/>
  <c r="P1385" i="3"/>
  <c r="Q1385" i="3"/>
  <c r="R1385" i="3"/>
  <c r="S1385" i="3"/>
  <c r="O1386" i="3"/>
  <c r="P1386" i="3"/>
  <c r="Q1386" i="3"/>
  <c r="R1386" i="3"/>
  <c r="S1386" i="3"/>
  <c r="O1387" i="3"/>
  <c r="P1387" i="3"/>
  <c r="Q1387" i="3"/>
  <c r="R1387" i="3"/>
  <c r="S1387" i="3"/>
  <c r="O1388" i="3"/>
  <c r="P1388" i="3"/>
  <c r="Q1388" i="3"/>
  <c r="R1388" i="3"/>
  <c r="S1388" i="3"/>
  <c r="O1389" i="3"/>
  <c r="P1389" i="3"/>
  <c r="Q1389" i="3"/>
  <c r="R1389" i="3"/>
  <c r="S1389" i="3"/>
  <c r="O1390" i="3"/>
  <c r="P1390" i="3"/>
  <c r="Q1390" i="3"/>
  <c r="R1390" i="3"/>
  <c r="S1390" i="3"/>
  <c r="O1391" i="3"/>
  <c r="P1391" i="3"/>
  <c r="Q1391" i="3"/>
  <c r="R1391" i="3"/>
  <c r="S1391" i="3"/>
  <c r="O1392" i="3"/>
  <c r="P1392" i="3"/>
  <c r="Q1392" i="3"/>
  <c r="R1392" i="3"/>
  <c r="S1392" i="3"/>
  <c r="O1393" i="3"/>
  <c r="P1393" i="3"/>
  <c r="Q1393" i="3"/>
  <c r="R1393" i="3"/>
  <c r="S1393" i="3"/>
  <c r="O1394" i="3"/>
  <c r="P1394" i="3"/>
  <c r="Q1394" i="3"/>
  <c r="R1394" i="3"/>
  <c r="S1394" i="3"/>
  <c r="O1395" i="3"/>
  <c r="P1395" i="3"/>
  <c r="Q1395" i="3"/>
  <c r="R1395" i="3"/>
  <c r="S1395" i="3"/>
  <c r="O1396" i="3"/>
  <c r="P1396" i="3"/>
  <c r="Q1396" i="3"/>
  <c r="R1396" i="3"/>
  <c r="S1396" i="3"/>
  <c r="O1397" i="3"/>
  <c r="P1397" i="3"/>
  <c r="Q1397" i="3"/>
  <c r="R1397" i="3"/>
  <c r="S1397" i="3"/>
  <c r="O1398" i="3"/>
  <c r="P1398" i="3"/>
  <c r="Q1398" i="3"/>
  <c r="R1398" i="3"/>
  <c r="S1398" i="3"/>
  <c r="O1399" i="3"/>
  <c r="P1399" i="3"/>
  <c r="Q1399" i="3"/>
  <c r="R1399" i="3"/>
  <c r="S1399" i="3"/>
  <c r="O1400" i="3"/>
  <c r="P1400" i="3"/>
  <c r="Q1400" i="3"/>
  <c r="R1400" i="3"/>
  <c r="S1400" i="3"/>
  <c r="O1401" i="3"/>
  <c r="P1401" i="3"/>
  <c r="Q1401" i="3"/>
  <c r="R1401" i="3"/>
  <c r="S1401" i="3"/>
  <c r="O1402" i="3"/>
  <c r="P1402" i="3"/>
  <c r="Q1402" i="3"/>
  <c r="R1402" i="3"/>
  <c r="S1402" i="3"/>
  <c r="O1403" i="3"/>
  <c r="P1403" i="3"/>
  <c r="Q1403" i="3"/>
  <c r="R1403" i="3"/>
  <c r="S1403" i="3"/>
  <c r="O1404" i="3"/>
  <c r="P1404" i="3"/>
  <c r="Q1404" i="3"/>
  <c r="R1404" i="3"/>
  <c r="S1404" i="3"/>
  <c r="O1405" i="3"/>
  <c r="P1405" i="3"/>
  <c r="Q1405" i="3"/>
  <c r="R1405" i="3"/>
  <c r="S1405" i="3"/>
  <c r="O1406" i="3"/>
  <c r="P1406" i="3"/>
  <c r="Q1406" i="3"/>
  <c r="R1406" i="3"/>
  <c r="S1406" i="3"/>
  <c r="O1407" i="3"/>
  <c r="P1407" i="3"/>
  <c r="Q1407" i="3"/>
  <c r="R1407" i="3"/>
  <c r="S1407" i="3"/>
  <c r="O1408" i="3"/>
  <c r="P1408" i="3"/>
  <c r="Q1408" i="3"/>
  <c r="R1408" i="3"/>
  <c r="S1408" i="3"/>
  <c r="O1409" i="3"/>
  <c r="P1409" i="3"/>
  <c r="Q1409" i="3"/>
  <c r="R1409" i="3"/>
  <c r="S1409" i="3"/>
  <c r="O1410" i="3"/>
  <c r="P1410" i="3"/>
  <c r="Q1410" i="3"/>
  <c r="R1410" i="3"/>
  <c r="S1410" i="3"/>
  <c r="O1411" i="3"/>
  <c r="P1411" i="3"/>
  <c r="Q1411" i="3"/>
  <c r="R1411" i="3"/>
  <c r="S1411" i="3"/>
  <c r="O1412" i="3"/>
  <c r="P1412" i="3"/>
  <c r="Q1412" i="3"/>
  <c r="R1412" i="3"/>
  <c r="S1412" i="3"/>
  <c r="O1413" i="3"/>
  <c r="P1413" i="3"/>
  <c r="Q1413" i="3"/>
  <c r="R1413" i="3"/>
  <c r="S1413" i="3"/>
  <c r="O1414" i="3"/>
  <c r="P1414" i="3"/>
  <c r="Q1414" i="3"/>
  <c r="R1414" i="3"/>
  <c r="S1414" i="3"/>
  <c r="O1415" i="3"/>
  <c r="P1415" i="3"/>
  <c r="Q1415" i="3"/>
  <c r="R1415" i="3"/>
  <c r="S1415" i="3"/>
  <c r="O1416" i="3"/>
  <c r="P1416" i="3"/>
  <c r="Q1416" i="3"/>
  <c r="R1416" i="3"/>
  <c r="S1416" i="3"/>
  <c r="O1417" i="3"/>
  <c r="P1417" i="3"/>
  <c r="Q1417" i="3"/>
  <c r="R1417" i="3"/>
  <c r="S1417" i="3"/>
  <c r="O1418" i="3"/>
  <c r="P1418" i="3"/>
  <c r="Q1418" i="3"/>
  <c r="R1418" i="3"/>
  <c r="S1418" i="3"/>
  <c r="O1419" i="3"/>
  <c r="P1419" i="3"/>
  <c r="Q1419" i="3"/>
  <c r="R1419" i="3"/>
  <c r="S1419" i="3"/>
  <c r="O1420" i="3"/>
  <c r="P1420" i="3"/>
  <c r="Q1420" i="3"/>
  <c r="R1420" i="3"/>
  <c r="S1420" i="3"/>
  <c r="O1421" i="3"/>
  <c r="P1421" i="3"/>
  <c r="Q1421" i="3"/>
  <c r="R1421" i="3"/>
  <c r="S1421" i="3"/>
  <c r="O1422" i="3"/>
  <c r="P1422" i="3"/>
  <c r="Q1422" i="3"/>
  <c r="R1422" i="3"/>
  <c r="S1422" i="3"/>
  <c r="O1423" i="3"/>
  <c r="P1423" i="3"/>
  <c r="Q1423" i="3"/>
  <c r="R1423" i="3"/>
  <c r="S1423" i="3"/>
  <c r="O1424" i="3"/>
  <c r="P1424" i="3"/>
  <c r="Q1424" i="3"/>
  <c r="R1424" i="3"/>
  <c r="S1424" i="3"/>
  <c r="O1425" i="3"/>
  <c r="P1425" i="3"/>
  <c r="Q1425" i="3"/>
  <c r="R1425" i="3"/>
  <c r="S1425" i="3"/>
  <c r="O1426" i="3"/>
  <c r="P1426" i="3"/>
  <c r="Q1426" i="3"/>
  <c r="R1426" i="3"/>
  <c r="S1426" i="3"/>
  <c r="O1427" i="3"/>
  <c r="P1427" i="3"/>
  <c r="Q1427" i="3"/>
  <c r="R1427" i="3"/>
  <c r="S1427" i="3"/>
  <c r="O1428" i="3"/>
  <c r="P1428" i="3"/>
  <c r="Q1428" i="3"/>
  <c r="R1428" i="3"/>
  <c r="S1428" i="3"/>
  <c r="O1429" i="3"/>
  <c r="P1429" i="3"/>
  <c r="Q1429" i="3"/>
  <c r="R1429" i="3"/>
  <c r="S1429" i="3"/>
  <c r="O1430" i="3"/>
  <c r="P1430" i="3"/>
  <c r="Q1430" i="3"/>
  <c r="R1430" i="3"/>
  <c r="S1430" i="3"/>
  <c r="O1431" i="3"/>
  <c r="P1431" i="3"/>
  <c r="Q1431" i="3"/>
  <c r="R1431" i="3"/>
  <c r="S1431" i="3"/>
  <c r="O1432" i="3"/>
  <c r="P1432" i="3"/>
  <c r="Q1432" i="3"/>
  <c r="R1432" i="3"/>
  <c r="S1432" i="3"/>
  <c r="O1433" i="3"/>
  <c r="P1433" i="3"/>
  <c r="Q1433" i="3"/>
  <c r="R1433" i="3"/>
  <c r="S1433" i="3"/>
  <c r="O1434" i="3"/>
  <c r="P1434" i="3"/>
  <c r="Q1434" i="3"/>
  <c r="R1434" i="3"/>
  <c r="S1434" i="3"/>
  <c r="O1435" i="3"/>
  <c r="P1435" i="3"/>
  <c r="Q1435" i="3"/>
  <c r="R1435" i="3"/>
  <c r="S1435" i="3"/>
  <c r="O1436" i="3"/>
  <c r="P1436" i="3"/>
  <c r="Q1436" i="3"/>
  <c r="R1436" i="3"/>
  <c r="S1436" i="3"/>
  <c r="O1437" i="3"/>
  <c r="P1437" i="3"/>
  <c r="Q1437" i="3"/>
  <c r="R1437" i="3"/>
  <c r="S1437" i="3"/>
  <c r="O1438" i="3"/>
  <c r="P1438" i="3"/>
  <c r="Q1438" i="3"/>
  <c r="R1438" i="3"/>
  <c r="S1438" i="3"/>
  <c r="O1439" i="3"/>
  <c r="P1439" i="3"/>
  <c r="Q1439" i="3"/>
  <c r="R1439" i="3"/>
  <c r="S1439" i="3"/>
  <c r="O1440" i="3"/>
  <c r="P1440" i="3"/>
  <c r="Q1440" i="3"/>
  <c r="R1440" i="3"/>
  <c r="S1440" i="3"/>
  <c r="O1441" i="3"/>
  <c r="P1441" i="3"/>
  <c r="Q1441" i="3"/>
  <c r="R1441" i="3"/>
  <c r="S1441" i="3"/>
  <c r="O1442" i="3"/>
  <c r="P1442" i="3"/>
  <c r="Q1442" i="3"/>
  <c r="R1442" i="3"/>
  <c r="S1442" i="3"/>
  <c r="O1443" i="3"/>
  <c r="P1443" i="3"/>
  <c r="Q1443" i="3"/>
  <c r="R1443" i="3"/>
  <c r="S1443" i="3"/>
  <c r="O1444" i="3"/>
  <c r="P1444" i="3"/>
  <c r="Q1444" i="3"/>
  <c r="R1444" i="3"/>
  <c r="S1444" i="3"/>
  <c r="O1445" i="3"/>
  <c r="P1445" i="3"/>
  <c r="Q1445" i="3"/>
  <c r="R1445" i="3"/>
  <c r="S1445" i="3"/>
  <c r="O1446" i="3"/>
  <c r="P1446" i="3"/>
  <c r="Q1446" i="3"/>
  <c r="R1446" i="3"/>
  <c r="S1446" i="3"/>
  <c r="O1447" i="3"/>
  <c r="P1447" i="3"/>
  <c r="Q1447" i="3"/>
  <c r="R1447" i="3"/>
  <c r="S1447" i="3"/>
  <c r="O1448" i="3"/>
  <c r="P1448" i="3"/>
  <c r="Q1448" i="3"/>
  <c r="R1448" i="3"/>
  <c r="S1448" i="3"/>
  <c r="O1449" i="3"/>
  <c r="P1449" i="3"/>
  <c r="Q1449" i="3"/>
  <c r="R1449" i="3"/>
  <c r="S1449" i="3"/>
  <c r="O1450" i="3"/>
  <c r="P1450" i="3"/>
  <c r="Q1450" i="3"/>
  <c r="R1450" i="3"/>
  <c r="S1450" i="3"/>
  <c r="O1451" i="3"/>
  <c r="P1451" i="3"/>
  <c r="Q1451" i="3"/>
  <c r="R1451" i="3"/>
  <c r="S1451" i="3"/>
  <c r="O1452" i="3"/>
  <c r="P1452" i="3"/>
  <c r="Q1452" i="3"/>
  <c r="R1452" i="3"/>
  <c r="S1452" i="3"/>
  <c r="O1453" i="3"/>
  <c r="P1453" i="3"/>
  <c r="Q1453" i="3"/>
  <c r="R1453" i="3"/>
  <c r="S1453" i="3"/>
  <c r="O1454" i="3"/>
  <c r="P1454" i="3"/>
  <c r="Q1454" i="3"/>
  <c r="R1454" i="3"/>
  <c r="S1454" i="3"/>
  <c r="O1455" i="3"/>
  <c r="P1455" i="3"/>
  <c r="Q1455" i="3"/>
  <c r="R1455" i="3"/>
  <c r="S1455" i="3"/>
  <c r="O1456" i="3"/>
  <c r="P1456" i="3"/>
  <c r="Q1456" i="3"/>
  <c r="R1456" i="3"/>
  <c r="S1456" i="3"/>
  <c r="O1457" i="3"/>
  <c r="P1457" i="3"/>
  <c r="Q1457" i="3"/>
  <c r="R1457" i="3"/>
  <c r="S1457" i="3"/>
  <c r="O1458" i="3"/>
  <c r="P1458" i="3"/>
  <c r="Q1458" i="3"/>
  <c r="R1458" i="3"/>
  <c r="S1458" i="3"/>
  <c r="O1459" i="3"/>
  <c r="P1459" i="3"/>
  <c r="Q1459" i="3"/>
  <c r="R1459" i="3"/>
  <c r="S1459" i="3"/>
  <c r="O1460" i="3"/>
  <c r="P1460" i="3"/>
  <c r="Q1460" i="3"/>
  <c r="R1460" i="3"/>
  <c r="S1460" i="3"/>
  <c r="O1461" i="3"/>
  <c r="P1461" i="3"/>
  <c r="Q1461" i="3"/>
  <c r="R1461" i="3"/>
  <c r="S1461" i="3"/>
  <c r="O1462" i="3"/>
  <c r="P1462" i="3"/>
  <c r="Q1462" i="3"/>
  <c r="R1462" i="3"/>
  <c r="S1462" i="3"/>
  <c r="O1463" i="3"/>
  <c r="P1463" i="3"/>
  <c r="Q1463" i="3"/>
  <c r="R1463" i="3"/>
  <c r="S1463" i="3"/>
  <c r="O1464" i="3"/>
  <c r="P1464" i="3"/>
  <c r="Q1464" i="3"/>
  <c r="R1464" i="3"/>
  <c r="S1464" i="3"/>
  <c r="O1465" i="3"/>
  <c r="P1465" i="3"/>
  <c r="Q1465" i="3"/>
  <c r="R1465" i="3"/>
  <c r="S1465" i="3"/>
  <c r="O1466" i="3"/>
  <c r="P1466" i="3"/>
  <c r="Q1466" i="3"/>
  <c r="R1466" i="3"/>
  <c r="S1466" i="3"/>
  <c r="O1467" i="3"/>
  <c r="P1467" i="3"/>
  <c r="Q1467" i="3"/>
  <c r="R1467" i="3"/>
  <c r="S1467" i="3"/>
  <c r="O1468" i="3"/>
  <c r="P1468" i="3"/>
  <c r="Q1468" i="3"/>
  <c r="R1468" i="3"/>
  <c r="S1468" i="3"/>
  <c r="O1469" i="3"/>
  <c r="P1469" i="3"/>
  <c r="Q1469" i="3"/>
  <c r="R1469" i="3"/>
  <c r="S1469" i="3"/>
  <c r="O1470" i="3"/>
  <c r="P1470" i="3"/>
  <c r="Q1470" i="3"/>
  <c r="R1470" i="3"/>
  <c r="S1470" i="3"/>
  <c r="O1471" i="3"/>
  <c r="P1471" i="3"/>
  <c r="Q1471" i="3"/>
  <c r="R1471" i="3"/>
  <c r="S1471" i="3"/>
  <c r="O1472" i="3"/>
  <c r="P1472" i="3"/>
  <c r="Q1472" i="3"/>
  <c r="R1472" i="3"/>
  <c r="S1472" i="3"/>
  <c r="O1473" i="3"/>
  <c r="P1473" i="3"/>
  <c r="Q1473" i="3"/>
  <c r="R1473" i="3"/>
  <c r="S1473" i="3"/>
  <c r="O1474" i="3"/>
  <c r="P1474" i="3"/>
  <c r="Q1474" i="3"/>
  <c r="R1474" i="3"/>
  <c r="S1474" i="3"/>
  <c r="O1475" i="3"/>
  <c r="P1475" i="3"/>
  <c r="Q1475" i="3"/>
  <c r="R1475" i="3"/>
  <c r="S1475" i="3"/>
  <c r="O1476" i="3"/>
  <c r="P1476" i="3"/>
  <c r="Q1476" i="3"/>
  <c r="R1476" i="3"/>
  <c r="S1476" i="3"/>
  <c r="O1477" i="3"/>
  <c r="P1477" i="3"/>
  <c r="Q1477" i="3"/>
  <c r="R1477" i="3"/>
  <c r="S1477" i="3"/>
  <c r="O1478" i="3"/>
  <c r="P1478" i="3"/>
  <c r="Q1478" i="3"/>
  <c r="R1478" i="3"/>
  <c r="S1478" i="3"/>
  <c r="O1479" i="3"/>
  <c r="P1479" i="3"/>
  <c r="Q1479" i="3"/>
  <c r="R1479" i="3"/>
  <c r="S1479" i="3"/>
  <c r="O1480" i="3"/>
  <c r="P1480" i="3"/>
  <c r="Q1480" i="3"/>
  <c r="R1480" i="3"/>
  <c r="S1480" i="3"/>
  <c r="O1481" i="3"/>
  <c r="P1481" i="3"/>
  <c r="Q1481" i="3"/>
  <c r="R1481" i="3"/>
  <c r="S1481" i="3"/>
  <c r="O1482" i="3"/>
  <c r="P1482" i="3"/>
  <c r="Q1482" i="3"/>
  <c r="R1482" i="3"/>
  <c r="S1482" i="3"/>
  <c r="O1483" i="3"/>
  <c r="P1483" i="3"/>
  <c r="Q1483" i="3"/>
  <c r="R1483" i="3"/>
  <c r="S1483" i="3"/>
  <c r="O1484" i="3"/>
  <c r="P1484" i="3"/>
  <c r="Q1484" i="3"/>
  <c r="R1484" i="3"/>
  <c r="S1484" i="3"/>
  <c r="O1485" i="3"/>
  <c r="P1485" i="3"/>
  <c r="Q1485" i="3"/>
  <c r="R1485" i="3"/>
  <c r="S1485" i="3"/>
  <c r="O1486" i="3"/>
  <c r="P1486" i="3"/>
  <c r="Q1486" i="3"/>
  <c r="R1486" i="3"/>
  <c r="S1486" i="3"/>
  <c r="O1487" i="3"/>
  <c r="P1487" i="3"/>
  <c r="Q1487" i="3"/>
  <c r="R1487" i="3"/>
  <c r="S1487" i="3"/>
  <c r="O1488" i="3"/>
  <c r="P1488" i="3"/>
  <c r="Q1488" i="3"/>
  <c r="R1488" i="3"/>
  <c r="S1488" i="3"/>
  <c r="O1489" i="3"/>
  <c r="P1489" i="3"/>
  <c r="Q1489" i="3"/>
  <c r="R1489" i="3"/>
  <c r="S1489" i="3"/>
  <c r="O1490" i="3"/>
  <c r="P1490" i="3"/>
  <c r="Q1490" i="3"/>
  <c r="R1490" i="3"/>
  <c r="S1490" i="3"/>
  <c r="O1491" i="3"/>
  <c r="P1491" i="3"/>
  <c r="Q1491" i="3"/>
  <c r="R1491" i="3"/>
  <c r="S1491" i="3"/>
  <c r="O1492" i="3"/>
  <c r="P1492" i="3"/>
  <c r="Q1492" i="3"/>
  <c r="R1492" i="3"/>
  <c r="S1492" i="3"/>
  <c r="O1493" i="3"/>
  <c r="P1493" i="3"/>
  <c r="Q1493" i="3"/>
  <c r="R1493" i="3"/>
  <c r="S1493" i="3"/>
  <c r="O1494" i="3"/>
  <c r="P1494" i="3"/>
  <c r="Q1494" i="3"/>
  <c r="R1494" i="3"/>
  <c r="S1494" i="3"/>
  <c r="O1495" i="3"/>
  <c r="P1495" i="3"/>
  <c r="Q1495" i="3"/>
  <c r="R1495" i="3"/>
  <c r="S1495" i="3"/>
  <c r="O1496" i="3"/>
  <c r="P1496" i="3"/>
  <c r="Q1496" i="3"/>
  <c r="R1496" i="3"/>
  <c r="S1496" i="3"/>
  <c r="O1497" i="3"/>
  <c r="P1497" i="3"/>
  <c r="Q1497" i="3"/>
  <c r="R1497" i="3"/>
  <c r="S1497" i="3"/>
  <c r="O1498" i="3"/>
  <c r="P1498" i="3"/>
  <c r="Q1498" i="3"/>
  <c r="R1498" i="3"/>
  <c r="S1498" i="3"/>
  <c r="O1499" i="3"/>
  <c r="P1499" i="3"/>
  <c r="Q1499" i="3"/>
  <c r="R1499" i="3"/>
  <c r="S1499" i="3"/>
  <c r="O1500" i="3"/>
  <c r="P1500" i="3"/>
  <c r="Q1500" i="3"/>
  <c r="R1500" i="3"/>
  <c r="S1500" i="3"/>
  <c r="O1501" i="3"/>
  <c r="P1501" i="3"/>
  <c r="Q1501" i="3"/>
  <c r="R1501" i="3"/>
  <c r="S1501" i="3"/>
  <c r="O1502" i="3"/>
  <c r="P1502" i="3"/>
  <c r="Q1502" i="3"/>
  <c r="R1502" i="3"/>
  <c r="S1502" i="3"/>
  <c r="O1503" i="3"/>
  <c r="P1503" i="3"/>
  <c r="Q1503" i="3"/>
  <c r="R1503" i="3"/>
  <c r="S1503" i="3"/>
  <c r="O1504" i="3"/>
  <c r="P1504" i="3"/>
  <c r="Q1504" i="3"/>
  <c r="R1504" i="3"/>
  <c r="S1504" i="3"/>
  <c r="O1505" i="3"/>
  <c r="P1505" i="3"/>
  <c r="Q1505" i="3"/>
  <c r="R1505" i="3"/>
  <c r="S1505" i="3"/>
  <c r="O1506" i="3"/>
  <c r="P1506" i="3"/>
  <c r="Q1506" i="3"/>
  <c r="R1506" i="3"/>
  <c r="S1506" i="3"/>
  <c r="O1507" i="3"/>
  <c r="P1507" i="3"/>
  <c r="Q1507" i="3"/>
  <c r="R1507" i="3"/>
  <c r="S1507" i="3"/>
  <c r="O1508" i="3"/>
  <c r="P1508" i="3"/>
  <c r="Q1508" i="3"/>
  <c r="R1508" i="3"/>
  <c r="S1508" i="3"/>
  <c r="O1509" i="3"/>
  <c r="P1509" i="3"/>
  <c r="Q1509" i="3"/>
  <c r="R1509" i="3"/>
  <c r="S1509" i="3"/>
  <c r="O1510" i="3"/>
  <c r="P1510" i="3"/>
  <c r="Q1510" i="3"/>
  <c r="R1510" i="3"/>
  <c r="S1510" i="3"/>
  <c r="R3" i="3"/>
  <c r="S3" i="3"/>
  <c r="P3" i="3"/>
  <c r="Q3" i="3"/>
  <c r="O3" i="3"/>
  <c r="X4" i="3"/>
  <c r="Y4" i="3"/>
  <c r="Z4" i="3"/>
  <c r="X5" i="3"/>
  <c r="Y5" i="3"/>
  <c r="Z5" i="3"/>
  <c r="AA5" i="3" s="1"/>
  <c r="X6" i="3"/>
  <c r="Y6" i="3"/>
  <c r="Z6" i="3"/>
  <c r="AA6" i="3" s="1"/>
  <c r="X7" i="3"/>
  <c r="Y7" i="3"/>
  <c r="Z7" i="3"/>
  <c r="AA7" i="3" s="1"/>
  <c r="X8" i="3"/>
  <c r="Y8" i="3"/>
  <c r="Z8" i="3"/>
  <c r="X9" i="3"/>
  <c r="Y9" i="3"/>
  <c r="Z9" i="3"/>
  <c r="X10" i="3"/>
  <c r="Y10" i="3"/>
  <c r="Z10" i="3"/>
  <c r="AA10" i="3" s="1"/>
  <c r="X11" i="3"/>
  <c r="Y11" i="3"/>
  <c r="Z11" i="3"/>
  <c r="X12" i="3"/>
  <c r="Y12" i="3"/>
  <c r="Z12" i="3"/>
  <c r="X13" i="3"/>
  <c r="Y13" i="3"/>
  <c r="Z13" i="3"/>
  <c r="X14" i="3"/>
  <c r="Y14" i="3"/>
  <c r="Z14" i="3"/>
  <c r="AA14" i="3" s="1"/>
  <c r="X15" i="3"/>
  <c r="Y15" i="3"/>
  <c r="Z15" i="3"/>
  <c r="X16" i="3"/>
  <c r="Y16" i="3"/>
  <c r="Z16" i="3"/>
  <c r="X17" i="3"/>
  <c r="Y17" i="3"/>
  <c r="Z17" i="3"/>
  <c r="X18" i="3"/>
  <c r="Y18" i="3"/>
  <c r="Z18" i="3"/>
  <c r="AA18" i="3" s="1"/>
  <c r="X19" i="3"/>
  <c r="Y19" i="3"/>
  <c r="Z19" i="3"/>
  <c r="AA19" i="3" s="1"/>
  <c r="X20" i="3"/>
  <c r="Y20" i="3"/>
  <c r="Z20" i="3"/>
  <c r="X21" i="3"/>
  <c r="Y21" i="3"/>
  <c r="Z21" i="3"/>
  <c r="X22" i="3"/>
  <c r="Y22" i="3"/>
  <c r="Z22" i="3"/>
  <c r="AA22" i="3" s="1"/>
  <c r="X23" i="3"/>
  <c r="Y23" i="3"/>
  <c r="Z23" i="3"/>
  <c r="X24" i="3"/>
  <c r="Y24" i="3"/>
  <c r="Z24" i="3"/>
  <c r="X25" i="3"/>
  <c r="Y25" i="3"/>
  <c r="Z25" i="3"/>
  <c r="X26" i="3"/>
  <c r="Y26" i="3"/>
  <c r="Z26" i="3"/>
  <c r="AA26" i="3" s="1"/>
  <c r="X27" i="3"/>
  <c r="Y27" i="3"/>
  <c r="Z27" i="3"/>
  <c r="X28" i="3"/>
  <c r="Y28" i="3"/>
  <c r="Z28" i="3"/>
  <c r="X29" i="3"/>
  <c r="Y29" i="3"/>
  <c r="Z29" i="3"/>
  <c r="X30" i="3"/>
  <c r="Y30" i="3"/>
  <c r="Z30" i="3"/>
  <c r="AA30" i="3" s="1"/>
  <c r="X31" i="3"/>
  <c r="Y31" i="3"/>
  <c r="Z31" i="3"/>
  <c r="X32" i="3"/>
  <c r="Y32" i="3"/>
  <c r="Z32" i="3"/>
  <c r="X33" i="3"/>
  <c r="Y33" i="3"/>
  <c r="Z33" i="3"/>
  <c r="X34" i="3"/>
  <c r="Y34" i="3"/>
  <c r="Z34" i="3"/>
  <c r="AA34" i="3" s="1"/>
  <c r="X35" i="3"/>
  <c r="Y35" i="3"/>
  <c r="Z35" i="3"/>
  <c r="AA35" i="3" s="1"/>
  <c r="X36" i="3"/>
  <c r="Y36" i="3"/>
  <c r="Z36" i="3"/>
  <c r="X37" i="3"/>
  <c r="Y37" i="3"/>
  <c r="Z37" i="3"/>
  <c r="X38" i="3"/>
  <c r="Y38" i="3"/>
  <c r="Z38" i="3"/>
  <c r="AA38" i="3" s="1"/>
  <c r="X39" i="3"/>
  <c r="Y39" i="3"/>
  <c r="Z39" i="3"/>
  <c r="X40" i="3"/>
  <c r="Y40" i="3"/>
  <c r="Z40" i="3"/>
  <c r="X41" i="3"/>
  <c r="Y41" i="3"/>
  <c r="Z41" i="3"/>
  <c r="X42" i="3"/>
  <c r="Y42" i="3"/>
  <c r="Z42" i="3"/>
  <c r="AA42" i="3" s="1"/>
  <c r="X43" i="3"/>
  <c r="Y43" i="3"/>
  <c r="Z43" i="3"/>
  <c r="X44" i="3"/>
  <c r="Y44" i="3"/>
  <c r="Z44" i="3"/>
  <c r="X45" i="3"/>
  <c r="Y45" i="3"/>
  <c r="Z45" i="3"/>
  <c r="X46" i="3"/>
  <c r="Y46" i="3"/>
  <c r="Z46" i="3"/>
  <c r="AA46" i="3" s="1"/>
  <c r="X47" i="3"/>
  <c r="Y47" i="3"/>
  <c r="Z47" i="3"/>
  <c r="X48" i="3"/>
  <c r="Y48" i="3"/>
  <c r="Z48" i="3"/>
  <c r="X49" i="3"/>
  <c r="Y49" i="3"/>
  <c r="Z49" i="3"/>
  <c r="X50" i="3"/>
  <c r="Y50" i="3"/>
  <c r="Z50" i="3"/>
  <c r="AA50" i="3" s="1"/>
  <c r="X51" i="3"/>
  <c r="Y51" i="3"/>
  <c r="Z51" i="3"/>
  <c r="AA51" i="3" s="1"/>
  <c r="X52" i="3"/>
  <c r="Y52" i="3"/>
  <c r="Z52" i="3"/>
  <c r="X53" i="3"/>
  <c r="Y53" i="3"/>
  <c r="Z53" i="3"/>
  <c r="X54" i="3"/>
  <c r="Y54" i="3"/>
  <c r="Z54" i="3"/>
  <c r="AA54" i="3" s="1"/>
  <c r="X55" i="3"/>
  <c r="Y55" i="3"/>
  <c r="Z55" i="3"/>
  <c r="X56" i="3"/>
  <c r="Y56" i="3"/>
  <c r="Z56" i="3"/>
  <c r="X57" i="3"/>
  <c r="Y57" i="3"/>
  <c r="Z57" i="3"/>
  <c r="X58" i="3"/>
  <c r="Y58" i="3"/>
  <c r="Z58" i="3"/>
  <c r="AA58" i="3" s="1"/>
  <c r="X59" i="3"/>
  <c r="Y59" i="3"/>
  <c r="Z59" i="3"/>
  <c r="X60" i="3"/>
  <c r="Y60" i="3"/>
  <c r="Z60" i="3"/>
  <c r="X61" i="3"/>
  <c r="Y61" i="3"/>
  <c r="Z61" i="3"/>
  <c r="X62" i="3"/>
  <c r="Y62" i="3"/>
  <c r="Z62" i="3"/>
  <c r="AA62" i="3" s="1"/>
  <c r="X63" i="3"/>
  <c r="Y63" i="3"/>
  <c r="Z63" i="3"/>
  <c r="X64" i="3"/>
  <c r="Y64" i="3"/>
  <c r="Z64" i="3"/>
  <c r="X65" i="3"/>
  <c r="Y65" i="3"/>
  <c r="Z65" i="3"/>
  <c r="X66" i="3"/>
  <c r="Y66" i="3"/>
  <c r="Z66" i="3"/>
  <c r="AA66" i="3" s="1"/>
  <c r="X67" i="3"/>
  <c r="Y67" i="3"/>
  <c r="Z67" i="3"/>
  <c r="AA67" i="3" s="1"/>
  <c r="X68" i="3"/>
  <c r="Y68" i="3"/>
  <c r="Z68" i="3"/>
  <c r="X69" i="3"/>
  <c r="Y69" i="3"/>
  <c r="Z69" i="3"/>
  <c r="X70" i="3"/>
  <c r="Y70" i="3"/>
  <c r="Z70" i="3"/>
  <c r="AA70" i="3" s="1"/>
  <c r="X71" i="3"/>
  <c r="Y71" i="3"/>
  <c r="Z71" i="3"/>
  <c r="X72" i="3"/>
  <c r="Y72" i="3"/>
  <c r="Z72" i="3"/>
  <c r="X73" i="3"/>
  <c r="Y73" i="3"/>
  <c r="Z73" i="3"/>
  <c r="X74" i="3"/>
  <c r="Y74" i="3"/>
  <c r="Z74" i="3"/>
  <c r="AA74" i="3" s="1"/>
  <c r="X75" i="3"/>
  <c r="Y75" i="3"/>
  <c r="Z75" i="3"/>
  <c r="X76" i="3"/>
  <c r="Y76" i="3"/>
  <c r="Z76" i="3"/>
  <c r="X77" i="3"/>
  <c r="Y77" i="3"/>
  <c r="Z77" i="3"/>
  <c r="X78" i="3"/>
  <c r="Y78" i="3"/>
  <c r="Z78" i="3"/>
  <c r="AA78" i="3" s="1"/>
  <c r="X79" i="3"/>
  <c r="Y79" i="3"/>
  <c r="Z79" i="3"/>
  <c r="X80" i="3"/>
  <c r="Y80" i="3"/>
  <c r="Z80" i="3"/>
  <c r="X81" i="3"/>
  <c r="Y81" i="3"/>
  <c r="Z81" i="3"/>
  <c r="X82" i="3"/>
  <c r="Y82" i="3"/>
  <c r="Z82" i="3"/>
  <c r="AA82" i="3" s="1"/>
  <c r="X83" i="3"/>
  <c r="Y83" i="3"/>
  <c r="Z83" i="3"/>
  <c r="AA83" i="3" s="1"/>
  <c r="X84" i="3"/>
  <c r="Y84" i="3"/>
  <c r="Z84" i="3"/>
  <c r="X85" i="3"/>
  <c r="Y85" i="3"/>
  <c r="Z85" i="3"/>
  <c r="X86" i="3"/>
  <c r="Y86" i="3"/>
  <c r="Z86" i="3"/>
  <c r="AA86" i="3" s="1"/>
  <c r="X87" i="3"/>
  <c r="Y87" i="3"/>
  <c r="Z87" i="3"/>
  <c r="X88" i="3"/>
  <c r="Y88" i="3"/>
  <c r="Z88" i="3"/>
  <c r="X89" i="3"/>
  <c r="Y89" i="3"/>
  <c r="Z89" i="3"/>
  <c r="X90" i="3"/>
  <c r="Y90" i="3"/>
  <c r="Z90" i="3"/>
  <c r="AA90" i="3" s="1"/>
  <c r="X91" i="3"/>
  <c r="Y91" i="3"/>
  <c r="Z91" i="3"/>
  <c r="X92" i="3"/>
  <c r="Y92" i="3"/>
  <c r="Z92" i="3"/>
  <c r="X93" i="3"/>
  <c r="Y93" i="3"/>
  <c r="Z93" i="3"/>
  <c r="X94" i="3"/>
  <c r="Y94" i="3"/>
  <c r="Z94" i="3"/>
  <c r="AA94" i="3" s="1"/>
  <c r="X95" i="3"/>
  <c r="Y95" i="3"/>
  <c r="Z95" i="3"/>
  <c r="X96" i="3"/>
  <c r="Y96" i="3"/>
  <c r="Z96" i="3"/>
  <c r="X97" i="3"/>
  <c r="Y97" i="3"/>
  <c r="Z97" i="3"/>
  <c r="X98" i="3"/>
  <c r="Y98" i="3"/>
  <c r="Z98" i="3"/>
  <c r="AA98" i="3" s="1"/>
  <c r="X99" i="3"/>
  <c r="Y99" i="3"/>
  <c r="Z99" i="3"/>
  <c r="AA99" i="3" s="1"/>
  <c r="X100" i="3"/>
  <c r="Y100" i="3"/>
  <c r="Z100" i="3"/>
  <c r="X101" i="3"/>
  <c r="Y101" i="3"/>
  <c r="Z101" i="3"/>
  <c r="X102" i="3"/>
  <c r="Y102" i="3"/>
  <c r="Z102" i="3"/>
  <c r="AA102" i="3" s="1"/>
  <c r="X103" i="3"/>
  <c r="Y103" i="3"/>
  <c r="Z103" i="3"/>
  <c r="X104" i="3"/>
  <c r="Y104" i="3"/>
  <c r="Z104" i="3"/>
  <c r="X105" i="3"/>
  <c r="Y105" i="3"/>
  <c r="Z105" i="3"/>
  <c r="X106" i="3"/>
  <c r="Y106" i="3"/>
  <c r="Z106" i="3"/>
  <c r="AA106" i="3" s="1"/>
  <c r="X107" i="3"/>
  <c r="Y107" i="3"/>
  <c r="Z107" i="3"/>
  <c r="X108" i="3"/>
  <c r="Y108" i="3"/>
  <c r="Z108" i="3"/>
  <c r="X109" i="3"/>
  <c r="Y109" i="3"/>
  <c r="Z109" i="3"/>
  <c r="X110" i="3"/>
  <c r="Y110" i="3"/>
  <c r="Z110" i="3"/>
  <c r="AA110" i="3" s="1"/>
  <c r="X111" i="3"/>
  <c r="Y111" i="3"/>
  <c r="Z111" i="3"/>
  <c r="X112" i="3"/>
  <c r="Y112" i="3"/>
  <c r="Z112" i="3"/>
  <c r="X113" i="3"/>
  <c r="Y113" i="3"/>
  <c r="Z113" i="3"/>
  <c r="X114" i="3"/>
  <c r="Y114" i="3"/>
  <c r="Z114" i="3"/>
  <c r="AA114" i="3" s="1"/>
  <c r="X115" i="3"/>
  <c r="Y115" i="3"/>
  <c r="Z115" i="3"/>
  <c r="AA115" i="3" s="1"/>
  <c r="X116" i="3"/>
  <c r="Y116" i="3"/>
  <c r="Z116" i="3"/>
  <c r="X117" i="3"/>
  <c r="Y117" i="3"/>
  <c r="Z117" i="3"/>
  <c r="X118" i="3"/>
  <c r="Y118" i="3"/>
  <c r="Z118" i="3"/>
  <c r="AA118" i="3" s="1"/>
  <c r="X119" i="3"/>
  <c r="Y119" i="3"/>
  <c r="Z119" i="3"/>
  <c r="X120" i="3"/>
  <c r="Y120" i="3"/>
  <c r="Z120" i="3"/>
  <c r="X121" i="3"/>
  <c r="Y121" i="3"/>
  <c r="Z121" i="3"/>
  <c r="X122" i="3"/>
  <c r="Y122" i="3"/>
  <c r="Z122" i="3"/>
  <c r="AA122" i="3" s="1"/>
  <c r="X123" i="3"/>
  <c r="Y123" i="3"/>
  <c r="Z123" i="3"/>
  <c r="X124" i="3"/>
  <c r="Y124" i="3"/>
  <c r="Z124" i="3"/>
  <c r="X125" i="3"/>
  <c r="Y125" i="3"/>
  <c r="Z125" i="3"/>
  <c r="X126" i="3"/>
  <c r="Y126" i="3"/>
  <c r="Z126" i="3"/>
  <c r="AA126" i="3" s="1"/>
  <c r="X127" i="3"/>
  <c r="Y127" i="3"/>
  <c r="Z127" i="3"/>
  <c r="X128" i="3"/>
  <c r="Y128" i="3"/>
  <c r="Z128" i="3"/>
  <c r="X129" i="3"/>
  <c r="Y129" i="3"/>
  <c r="Z129" i="3"/>
  <c r="X130" i="3"/>
  <c r="Y130" i="3"/>
  <c r="Z130" i="3"/>
  <c r="AA130" i="3" s="1"/>
  <c r="X131" i="3"/>
  <c r="Y131" i="3"/>
  <c r="Z131" i="3"/>
  <c r="AA131" i="3" s="1"/>
  <c r="X132" i="3"/>
  <c r="Y132" i="3"/>
  <c r="Z132" i="3"/>
  <c r="X133" i="3"/>
  <c r="Y133" i="3"/>
  <c r="Z133" i="3"/>
  <c r="X134" i="3"/>
  <c r="Y134" i="3"/>
  <c r="Z134" i="3"/>
  <c r="AA134" i="3" s="1"/>
  <c r="X135" i="3"/>
  <c r="Y135" i="3"/>
  <c r="Z135" i="3"/>
  <c r="X136" i="3"/>
  <c r="Y136" i="3"/>
  <c r="Z136" i="3"/>
  <c r="X137" i="3"/>
  <c r="Y137" i="3"/>
  <c r="Z137" i="3"/>
  <c r="X138" i="3"/>
  <c r="Y138" i="3"/>
  <c r="Z138" i="3"/>
  <c r="AA138" i="3" s="1"/>
  <c r="X139" i="3"/>
  <c r="Y139" i="3"/>
  <c r="Z139" i="3"/>
  <c r="AA139" i="3" s="1"/>
  <c r="X140" i="3"/>
  <c r="Y140" i="3"/>
  <c r="Z140" i="3"/>
  <c r="X141" i="3"/>
  <c r="Y141" i="3"/>
  <c r="Z141" i="3"/>
  <c r="X142" i="3"/>
  <c r="Y142" i="3"/>
  <c r="Z142" i="3"/>
  <c r="AA142" i="3" s="1"/>
  <c r="X143" i="3"/>
  <c r="Y143" i="3"/>
  <c r="Z143" i="3"/>
  <c r="AA143" i="3" s="1"/>
  <c r="X144" i="3"/>
  <c r="Y144" i="3"/>
  <c r="Z144" i="3"/>
  <c r="X145" i="3"/>
  <c r="Y145" i="3"/>
  <c r="Z145" i="3"/>
  <c r="X146" i="3"/>
  <c r="Y146" i="3"/>
  <c r="Z146" i="3"/>
  <c r="AA146" i="3" s="1"/>
  <c r="X147" i="3"/>
  <c r="Y147" i="3"/>
  <c r="Z147" i="3"/>
  <c r="X148" i="3"/>
  <c r="Y148" i="3"/>
  <c r="Z148" i="3"/>
  <c r="X149" i="3"/>
  <c r="Y149" i="3"/>
  <c r="Z149" i="3"/>
  <c r="X150" i="3"/>
  <c r="Y150" i="3"/>
  <c r="Z150" i="3"/>
  <c r="AA150" i="3" s="1"/>
  <c r="X151" i="3"/>
  <c r="Y151" i="3"/>
  <c r="Z151" i="3"/>
  <c r="X152" i="3"/>
  <c r="Y152" i="3"/>
  <c r="Z152" i="3"/>
  <c r="X153" i="3"/>
  <c r="Y153" i="3"/>
  <c r="Z153" i="3"/>
  <c r="X154" i="3"/>
  <c r="Y154" i="3"/>
  <c r="Z154" i="3"/>
  <c r="AA154" i="3" s="1"/>
  <c r="X155" i="3"/>
  <c r="Y155" i="3"/>
  <c r="Z155" i="3"/>
  <c r="AA155" i="3" s="1"/>
  <c r="X156" i="3"/>
  <c r="Y156" i="3"/>
  <c r="Z156" i="3"/>
  <c r="X157" i="3"/>
  <c r="Y157" i="3"/>
  <c r="Z157" i="3"/>
  <c r="X158" i="3"/>
  <c r="Y158" i="3"/>
  <c r="Z158" i="3"/>
  <c r="AA158" i="3" s="1"/>
  <c r="X159" i="3"/>
  <c r="Y159" i="3"/>
  <c r="Z159" i="3"/>
  <c r="AA159" i="3" s="1"/>
  <c r="X160" i="3"/>
  <c r="Y160" i="3"/>
  <c r="Z160" i="3"/>
  <c r="X161" i="3"/>
  <c r="Y161" i="3"/>
  <c r="Z161" i="3"/>
  <c r="X162" i="3"/>
  <c r="Y162" i="3"/>
  <c r="Z162" i="3"/>
  <c r="AA162" i="3" s="1"/>
  <c r="X163" i="3"/>
  <c r="Y163" i="3"/>
  <c r="Z163" i="3"/>
  <c r="X164" i="3"/>
  <c r="Y164" i="3"/>
  <c r="Z164" i="3"/>
  <c r="X165" i="3"/>
  <c r="Y165" i="3"/>
  <c r="Z165" i="3"/>
  <c r="X166" i="3"/>
  <c r="Y166" i="3"/>
  <c r="Z166" i="3"/>
  <c r="AA166" i="3" s="1"/>
  <c r="X167" i="3"/>
  <c r="Y167" i="3"/>
  <c r="Z167" i="3"/>
  <c r="X168" i="3"/>
  <c r="Y168" i="3"/>
  <c r="Z168" i="3"/>
  <c r="X169" i="3"/>
  <c r="Y169" i="3"/>
  <c r="Z169" i="3"/>
  <c r="X170" i="3"/>
  <c r="Y170" i="3"/>
  <c r="Z170" i="3"/>
  <c r="AA170" i="3" s="1"/>
  <c r="X171" i="3"/>
  <c r="Y171" i="3"/>
  <c r="Z171" i="3"/>
  <c r="X172" i="3"/>
  <c r="Y172" i="3"/>
  <c r="Z172" i="3"/>
  <c r="X173" i="3"/>
  <c r="Y173" i="3"/>
  <c r="Z173" i="3"/>
  <c r="X174" i="3"/>
  <c r="Y174" i="3"/>
  <c r="Z174" i="3"/>
  <c r="AA174" i="3" s="1"/>
  <c r="X175" i="3"/>
  <c r="Y175" i="3"/>
  <c r="Z175" i="3"/>
  <c r="AA175" i="3" s="1"/>
  <c r="X176" i="3"/>
  <c r="Y176" i="3"/>
  <c r="Z176" i="3"/>
  <c r="X177" i="3"/>
  <c r="Y177" i="3"/>
  <c r="Z177" i="3"/>
  <c r="X178" i="3"/>
  <c r="Y178" i="3"/>
  <c r="Z178" i="3"/>
  <c r="AA178" i="3" s="1"/>
  <c r="X179" i="3"/>
  <c r="Y179" i="3"/>
  <c r="Z179" i="3"/>
  <c r="AA179" i="3" s="1"/>
  <c r="X180" i="3"/>
  <c r="Y180" i="3"/>
  <c r="Z180" i="3"/>
  <c r="X181" i="3"/>
  <c r="Y181" i="3"/>
  <c r="Z181" i="3"/>
  <c r="X182" i="3"/>
  <c r="Y182" i="3"/>
  <c r="Z182" i="3"/>
  <c r="AA182" i="3" s="1"/>
  <c r="X183" i="3"/>
  <c r="Y183" i="3"/>
  <c r="Z183" i="3"/>
  <c r="X184" i="3"/>
  <c r="Y184" i="3"/>
  <c r="Z184" i="3"/>
  <c r="X185" i="3"/>
  <c r="Y185" i="3"/>
  <c r="Z185" i="3"/>
  <c r="X186" i="3"/>
  <c r="Y186" i="3"/>
  <c r="Z186" i="3"/>
  <c r="AA186" i="3" s="1"/>
  <c r="X187" i="3"/>
  <c r="Y187" i="3"/>
  <c r="Z187" i="3"/>
  <c r="X188" i="3"/>
  <c r="Y188" i="3"/>
  <c r="Z188" i="3"/>
  <c r="X189" i="3"/>
  <c r="Y189" i="3"/>
  <c r="Z189" i="3"/>
  <c r="X190" i="3"/>
  <c r="Y190" i="3"/>
  <c r="Z190" i="3"/>
  <c r="AA190" i="3" s="1"/>
  <c r="X191" i="3"/>
  <c r="Y191" i="3"/>
  <c r="Z191" i="3"/>
  <c r="AA191" i="3" s="1"/>
  <c r="X192" i="3"/>
  <c r="Y192" i="3"/>
  <c r="Z192" i="3"/>
  <c r="X193" i="3"/>
  <c r="Y193" i="3"/>
  <c r="Z193" i="3"/>
  <c r="X194" i="3"/>
  <c r="Y194" i="3"/>
  <c r="Z194" i="3"/>
  <c r="AA194" i="3" s="1"/>
  <c r="X195" i="3"/>
  <c r="Y195" i="3"/>
  <c r="Z195" i="3"/>
  <c r="X196" i="3"/>
  <c r="Y196" i="3"/>
  <c r="Z196" i="3"/>
  <c r="X197" i="3"/>
  <c r="Y197" i="3"/>
  <c r="Z197" i="3"/>
  <c r="X198" i="3"/>
  <c r="Y198" i="3"/>
  <c r="Z198" i="3"/>
  <c r="AA198" i="3" s="1"/>
  <c r="X199" i="3"/>
  <c r="Y199" i="3"/>
  <c r="Z199" i="3"/>
  <c r="AA199" i="3" s="1"/>
  <c r="X200" i="3"/>
  <c r="Y200" i="3"/>
  <c r="Z200" i="3"/>
  <c r="X201" i="3"/>
  <c r="Y201" i="3"/>
  <c r="Z201" i="3"/>
  <c r="X202" i="3"/>
  <c r="Y202" i="3"/>
  <c r="Z202" i="3"/>
  <c r="AA202" i="3" s="1"/>
  <c r="X203" i="3"/>
  <c r="Y203" i="3"/>
  <c r="Z203" i="3"/>
  <c r="X204" i="3"/>
  <c r="Y204" i="3"/>
  <c r="Z204" i="3"/>
  <c r="X205" i="3"/>
  <c r="Y205" i="3"/>
  <c r="Z205" i="3"/>
  <c r="X206" i="3"/>
  <c r="Y206" i="3"/>
  <c r="Z206" i="3"/>
  <c r="AA206" i="3" s="1"/>
  <c r="X207" i="3"/>
  <c r="Y207" i="3"/>
  <c r="Z207" i="3"/>
  <c r="AA207" i="3" s="1"/>
  <c r="X208" i="3"/>
  <c r="Y208" i="3"/>
  <c r="Z208" i="3"/>
  <c r="X209" i="3"/>
  <c r="Y209" i="3"/>
  <c r="Z209" i="3"/>
  <c r="X210" i="3"/>
  <c r="Y210" i="3"/>
  <c r="Z210" i="3"/>
  <c r="AA210" i="3" s="1"/>
  <c r="X211" i="3"/>
  <c r="Y211" i="3"/>
  <c r="Z211" i="3"/>
  <c r="X212" i="3"/>
  <c r="Y212" i="3"/>
  <c r="Z212" i="3"/>
  <c r="X213" i="3"/>
  <c r="Y213" i="3"/>
  <c r="Z213" i="3"/>
  <c r="X214" i="3"/>
  <c r="Y214" i="3"/>
  <c r="Z214" i="3"/>
  <c r="AA214" i="3" s="1"/>
  <c r="X215" i="3"/>
  <c r="Y215" i="3"/>
  <c r="Z215" i="3"/>
  <c r="X216" i="3"/>
  <c r="Y216" i="3"/>
  <c r="Z216" i="3"/>
  <c r="X217" i="3"/>
  <c r="Y217" i="3"/>
  <c r="Z217" i="3"/>
  <c r="X218" i="3"/>
  <c r="Y218" i="3"/>
  <c r="Z218" i="3"/>
  <c r="AA218" i="3" s="1"/>
  <c r="X219" i="3"/>
  <c r="Y219" i="3"/>
  <c r="Z219" i="3"/>
  <c r="AA219" i="3" s="1"/>
  <c r="X220" i="3"/>
  <c r="Y220" i="3"/>
  <c r="Z220" i="3"/>
  <c r="X221" i="3"/>
  <c r="Y221" i="3"/>
  <c r="Z221" i="3"/>
  <c r="X222" i="3"/>
  <c r="Y222" i="3"/>
  <c r="Z222" i="3"/>
  <c r="AA222" i="3" s="1"/>
  <c r="X223" i="3"/>
  <c r="Y223" i="3"/>
  <c r="Z223" i="3"/>
  <c r="AA223" i="3" s="1"/>
  <c r="X224" i="3"/>
  <c r="Y224" i="3"/>
  <c r="Z224" i="3"/>
  <c r="X225" i="3"/>
  <c r="Y225" i="3"/>
  <c r="Z225" i="3"/>
  <c r="X226" i="3"/>
  <c r="Y226" i="3"/>
  <c r="Z226" i="3"/>
  <c r="AA226" i="3" s="1"/>
  <c r="X227" i="3"/>
  <c r="Y227" i="3"/>
  <c r="Z227" i="3"/>
  <c r="X228" i="3"/>
  <c r="Y228" i="3"/>
  <c r="Z228" i="3"/>
  <c r="X229" i="3"/>
  <c r="Y229" i="3"/>
  <c r="Z229" i="3"/>
  <c r="X230" i="3"/>
  <c r="Y230" i="3"/>
  <c r="Z230" i="3"/>
  <c r="AA230" i="3" s="1"/>
  <c r="X231" i="3"/>
  <c r="Y231" i="3"/>
  <c r="Z231" i="3"/>
  <c r="X232" i="3"/>
  <c r="Y232" i="3"/>
  <c r="Z232" i="3"/>
  <c r="X233" i="3"/>
  <c r="Y233" i="3"/>
  <c r="Z233" i="3"/>
  <c r="X234" i="3"/>
  <c r="Y234" i="3"/>
  <c r="Z234" i="3"/>
  <c r="AA234" i="3" s="1"/>
  <c r="X235" i="3"/>
  <c r="Y235" i="3"/>
  <c r="Z235" i="3"/>
  <c r="X236" i="3"/>
  <c r="Y236" i="3"/>
  <c r="Z236" i="3"/>
  <c r="X237" i="3"/>
  <c r="Y237" i="3"/>
  <c r="Z237" i="3"/>
  <c r="X238" i="3"/>
  <c r="Y238" i="3"/>
  <c r="Z238" i="3"/>
  <c r="AA238" i="3" s="1"/>
  <c r="X239" i="3"/>
  <c r="Y239" i="3"/>
  <c r="Z239" i="3"/>
  <c r="AA239" i="3" s="1"/>
  <c r="X240" i="3"/>
  <c r="Y240" i="3"/>
  <c r="Z240" i="3"/>
  <c r="X241" i="3"/>
  <c r="Y241" i="3"/>
  <c r="Z241" i="3"/>
  <c r="X242" i="3"/>
  <c r="Y242" i="3"/>
  <c r="Z242" i="3"/>
  <c r="AA242" i="3" s="1"/>
  <c r="X243" i="3"/>
  <c r="Y243" i="3"/>
  <c r="Z243" i="3"/>
  <c r="AA243" i="3" s="1"/>
  <c r="X244" i="3"/>
  <c r="Y244" i="3"/>
  <c r="Z244" i="3"/>
  <c r="X245" i="3"/>
  <c r="Y245" i="3"/>
  <c r="Z245" i="3"/>
  <c r="X246" i="3"/>
  <c r="Y246" i="3"/>
  <c r="Z246" i="3"/>
  <c r="AA246" i="3" s="1"/>
  <c r="X247" i="3"/>
  <c r="Y247" i="3"/>
  <c r="Z247" i="3"/>
  <c r="X248" i="3"/>
  <c r="Y248" i="3"/>
  <c r="Z248" i="3"/>
  <c r="X249" i="3"/>
  <c r="Y249" i="3"/>
  <c r="Z249" i="3"/>
  <c r="X250" i="3"/>
  <c r="Y250" i="3"/>
  <c r="Z250" i="3"/>
  <c r="AA250" i="3" s="1"/>
  <c r="X251" i="3"/>
  <c r="Y251" i="3"/>
  <c r="Z251" i="3"/>
  <c r="X252" i="3"/>
  <c r="Y252" i="3"/>
  <c r="Z252" i="3"/>
  <c r="X253" i="3"/>
  <c r="Y253" i="3"/>
  <c r="Z253" i="3"/>
  <c r="X254" i="3"/>
  <c r="Y254" i="3"/>
  <c r="Z254" i="3"/>
  <c r="AA254" i="3" s="1"/>
  <c r="X255" i="3"/>
  <c r="Y255" i="3"/>
  <c r="Z255" i="3"/>
  <c r="AA255" i="3" s="1"/>
  <c r="X256" i="3"/>
  <c r="Y256" i="3"/>
  <c r="Z256" i="3"/>
  <c r="X257" i="3"/>
  <c r="Y257" i="3"/>
  <c r="Z257" i="3"/>
  <c r="X258" i="3"/>
  <c r="Y258" i="3"/>
  <c r="Z258" i="3"/>
  <c r="AA258" i="3" s="1"/>
  <c r="X259" i="3"/>
  <c r="Y259" i="3"/>
  <c r="Z259" i="3"/>
  <c r="X260" i="3"/>
  <c r="Y260" i="3"/>
  <c r="Z260" i="3"/>
  <c r="X261" i="3"/>
  <c r="Y261" i="3"/>
  <c r="Z261" i="3"/>
  <c r="X262" i="3"/>
  <c r="Y262" i="3"/>
  <c r="Z262" i="3"/>
  <c r="AA262" i="3" s="1"/>
  <c r="X263" i="3"/>
  <c r="Y263" i="3"/>
  <c r="Z263" i="3"/>
  <c r="AA263" i="3" s="1"/>
  <c r="X264" i="3"/>
  <c r="Y264" i="3"/>
  <c r="Z264" i="3"/>
  <c r="X265" i="3"/>
  <c r="Y265" i="3"/>
  <c r="Z265" i="3"/>
  <c r="X266" i="3"/>
  <c r="Y266" i="3"/>
  <c r="Z266" i="3"/>
  <c r="AA266" i="3" s="1"/>
  <c r="X267" i="3"/>
  <c r="Y267" i="3"/>
  <c r="Z267" i="3"/>
  <c r="X268" i="3"/>
  <c r="Y268" i="3"/>
  <c r="Z268" i="3"/>
  <c r="X269" i="3"/>
  <c r="Y269" i="3"/>
  <c r="Z269" i="3"/>
  <c r="X270" i="3"/>
  <c r="Y270" i="3"/>
  <c r="Z270" i="3"/>
  <c r="AA270" i="3" s="1"/>
  <c r="X271" i="3"/>
  <c r="Y271" i="3"/>
  <c r="Z271" i="3"/>
  <c r="AA271" i="3" s="1"/>
  <c r="X272" i="3"/>
  <c r="Y272" i="3"/>
  <c r="Z272" i="3"/>
  <c r="X273" i="3"/>
  <c r="Y273" i="3"/>
  <c r="Z273" i="3"/>
  <c r="X274" i="3"/>
  <c r="Y274" i="3"/>
  <c r="Z274" i="3"/>
  <c r="AA274" i="3" s="1"/>
  <c r="X275" i="3"/>
  <c r="Y275" i="3"/>
  <c r="Z275" i="3"/>
  <c r="X276" i="3"/>
  <c r="Y276" i="3"/>
  <c r="Z276" i="3"/>
  <c r="X277" i="3"/>
  <c r="Y277" i="3"/>
  <c r="Z277" i="3"/>
  <c r="X278" i="3"/>
  <c r="Y278" i="3"/>
  <c r="Z278" i="3"/>
  <c r="AA278" i="3" s="1"/>
  <c r="X279" i="3"/>
  <c r="Y279" i="3"/>
  <c r="Z279" i="3"/>
  <c r="X280" i="3"/>
  <c r="Y280" i="3"/>
  <c r="Z280" i="3"/>
  <c r="X281" i="3"/>
  <c r="Y281" i="3"/>
  <c r="Z281" i="3"/>
  <c r="X282" i="3"/>
  <c r="Y282" i="3"/>
  <c r="Z282" i="3"/>
  <c r="AA282" i="3" s="1"/>
  <c r="X283" i="3"/>
  <c r="Y283" i="3"/>
  <c r="Z283" i="3"/>
  <c r="AA283" i="3" s="1"/>
  <c r="X284" i="3"/>
  <c r="Y284" i="3"/>
  <c r="Z284" i="3"/>
  <c r="X285" i="3"/>
  <c r="Y285" i="3"/>
  <c r="Z285" i="3"/>
  <c r="X286" i="3"/>
  <c r="Y286" i="3"/>
  <c r="Z286" i="3"/>
  <c r="AA286" i="3" s="1"/>
  <c r="X287" i="3"/>
  <c r="Y287" i="3"/>
  <c r="Z287" i="3"/>
  <c r="AA287" i="3" s="1"/>
  <c r="X288" i="3"/>
  <c r="Y288" i="3"/>
  <c r="Z288" i="3"/>
  <c r="X289" i="3"/>
  <c r="Y289" i="3"/>
  <c r="Z289" i="3"/>
  <c r="X290" i="3"/>
  <c r="Y290" i="3"/>
  <c r="Z290" i="3"/>
  <c r="AA290" i="3" s="1"/>
  <c r="X291" i="3"/>
  <c r="Y291" i="3"/>
  <c r="Z291" i="3"/>
  <c r="X292" i="3"/>
  <c r="Y292" i="3"/>
  <c r="Z292" i="3"/>
  <c r="X293" i="3"/>
  <c r="Y293" i="3"/>
  <c r="Z293" i="3"/>
  <c r="X294" i="3"/>
  <c r="Y294" i="3"/>
  <c r="Z294" i="3"/>
  <c r="AA294" i="3" s="1"/>
  <c r="X295" i="3"/>
  <c r="Y295" i="3"/>
  <c r="Z295" i="3"/>
  <c r="X296" i="3"/>
  <c r="Y296" i="3"/>
  <c r="Z296" i="3"/>
  <c r="X297" i="3"/>
  <c r="Y297" i="3"/>
  <c r="Z297" i="3"/>
  <c r="X298" i="3"/>
  <c r="Y298" i="3"/>
  <c r="Z298" i="3"/>
  <c r="AA298" i="3" s="1"/>
  <c r="X299" i="3"/>
  <c r="Y299" i="3"/>
  <c r="Z299" i="3"/>
  <c r="X300" i="3"/>
  <c r="Y300" i="3"/>
  <c r="Z300" i="3"/>
  <c r="X301" i="3"/>
  <c r="Y301" i="3"/>
  <c r="Z301" i="3"/>
  <c r="X302" i="3"/>
  <c r="Y302" i="3"/>
  <c r="Z302" i="3"/>
  <c r="AA302" i="3" s="1"/>
  <c r="X303" i="3"/>
  <c r="Y303" i="3"/>
  <c r="Z303" i="3"/>
  <c r="AA303" i="3" s="1"/>
  <c r="X304" i="3"/>
  <c r="Y304" i="3"/>
  <c r="Z304" i="3"/>
  <c r="X305" i="3"/>
  <c r="Y305" i="3"/>
  <c r="Z305" i="3"/>
  <c r="X306" i="3"/>
  <c r="Y306" i="3"/>
  <c r="Z306" i="3"/>
  <c r="AA306" i="3" s="1"/>
  <c r="X307" i="3"/>
  <c r="Y307" i="3"/>
  <c r="Z307" i="3"/>
  <c r="AA307" i="3" s="1"/>
  <c r="X308" i="3"/>
  <c r="Y308" i="3"/>
  <c r="Z308" i="3"/>
  <c r="X309" i="3"/>
  <c r="Y309" i="3"/>
  <c r="Z309" i="3"/>
  <c r="X310" i="3"/>
  <c r="Y310" i="3"/>
  <c r="Z310" i="3"/>
  <c r="AA310" i="3" s="1"/>
  <c r="X311" i="3"/>
  <c r="Y311" i="3"/>
  <c r="Z311" i="3"/>
  <c r="X312" i="3"/>
  <c r="Y312" i="3"/>
  <c r="Z312" i="3"/>
  <c r="X313" i="3"/>
  <c r="Y313" i="3"/>
  <c r="Z313" i="3"/>
  <c r="X314" i="3"/>
  <c r="Y314" i="3"/>
  <c r="Z314" i="3"/>
  <c r="AA314" i="3" s="1"/>
  <c r="X315" i="3"/>
  <c r="Y315" i="3"/>
  <c r="Z315" i="3"/>
  <c r="X316" i="3"/>
  <c r="Y316" i="3"/>
  <c r="Z316" i="3"/>
  <c r="X317" i="3"/>
  <c r="Y317" i="3"/>
  <c r="Z317" i="3"/>
  <c r="X318" i="3"/>
  <c r="Y318" i="3"/>
  <c r="Z318" i="3"/>
  <c r="AA318" i="3" s="1"/>
  <c r="X319" i="3"/>
  <c r="Y319" i="3"/>
  <c r="Z319" i="3"/>
  <c r="AA319" i="3" s="1"/>
  <c r="X320" i="3"/>
  <c r="Y320" i="3"/>
  <c r="Z320" i="3"/>
  <c r="X321" i="3"/>
  <c r="Y321" i="3"/>
  <c r="Z321" i="3"/>
  <c r="X322" i="3"/>
  <c r="Y322" i="3"/>
  <c r="Z322" i="3"/>
  <c r="AA322" i="3" s="1"/>
  <c r="X323" i="3"/>
  <c r="Y323" i="3"/>
  <c r="Z323" i="3"/>
  <c r="X324" i="3"/>
  <c r="Y324" i="3"/>
  <c r="Z324" i="3"/>
  <c r="X325" i="3"/>
  <c r="Y325" i="3"/>
  <c r="Z325" i="3"/>
  <c r="X326" i="3"/>
  <c r="Y326" i="3"/>
  <c r="Z326" i="3"/>
  <c r="AA326" i="3" s="1"/>
  <c r="X327" i="3"/>
  <c r="Y327" i="3"/>
  <c r="Z327" i="3"/>
  <c r="AA327" i="3" s="1"/>
  <c r="X328" i="3"/>
  <c r="Y328" i="3"/>
  <c r="Z328" i="3"/>
  <c r="X329" i="3"/>
  <c r="Y329" i="3"/>
  <c r="Z329" i="3"/>
  <c r="X330" i="3"/>
  <c r="Y330" i="3"/>
  <c r="Z330" i="3"/>
  <c r="AA330" i="3" s="1"/>
  <c r="X331" i="3"/>
  <c r="Y331" i="3"/>
  <c r="Z331" i="3"/>
  <c r="X332" i="3"/>
  <c r="Y332" i="3"/>
  <c r="Z332" i="3"/>
  <c r="X333" i="3"/>
  <c r="Y333" i="3"/>
  <c r="Z333" i="3"/>
  <c r="X334" i="3"/>
  <c r="Y334" i="3"/>
  <c r="Z334" i="3"/>
  <c r="AA334" i="3" s="1"/>
  <c r="X335" i="3"/>
  <c r="Y335" i="3"/>
  <c r="Z335" i="3"/>
  <c r="AA335" i="3" s="1"/>
  <c r="X336" i="3"/>
  <c r="Y336" i="3"/>
  <c r="Z336" i="3"/>
  <c r="X337" i="3"/>
  <c r="Y337" i="3"/>
  <c r="Z337" i="3"/>
  <c r="X338" i="3"/>
  <c r="Y338" i="3"/>
  <c r="Z338" i="3"/>
  <c r="AA338" i="3" s="1"/>
  <c r="X339" i="3"/>
  <c r="Y339" i="3"/>
  <c r="Z339" i="3"/>
  <c r="X340" i="3"/>
  <c r="Y340" i="3"/>
  <c r="Z340" i="3"/>
  <c r="X341" i="3"/>
  <c r="Y341" i="3"/>
  <c r="Z341" i="3"/>
  <c r="X342" i="3"/>
  <c r="Y342" i="3"/>
  <c r="Z342" i="3"/>
  <c r="AA342" i="3" s="1"/>
  <c r="X343" i="3"/>
  <c r="Y343" i="3"/>
  <c r="Z343" i="3"/>
  <c r="X344" i="3"/>
  <c r="Y344" i="3"/>
  <c r="Z344" i="3"/>
  <c r="X345" i="3"/>
  <c r="Y345" i="3"/>
  <c r="Z345" i="3"/>
  <c r="X346" i="3"/>
  <c r="Y346" i="3"/>
  <c r="Z346" i="3"/>
  <c r="AA346" i="3" s="1"/>
  <c r="X347" i="3"/>
  <c r="Y347" i="3"/>
  <c r="Z347" i="3"/>
  <c r="AA347" i="3" s="1"/>
  <c r="X348" i="3"/>
  <c r="Y348" i="3"/>
  <c r="Z348" i="3"/>
  <c r="X349" i="3"/>
  <c r="Y349" i="3"/>
  <c r="Z349" i="3"/>
  <c r="X350" i="3"/>
  <c r="Y350" i="3"/>
  <c r="Z350" i="3"/>
  <c r="AA350" i="3" s="1"/>
  <c r="X351" i="3"/>
  <c r="Y351" i="3"/>
  <c r="Z351" i="3"/>
  <c r="AA351" i="3" s="1"/>
  <c r="X352" i="3"/>
  <c r="Y352" i="3"/>
  <c r="Z352" i="3"/>
  <c r="X353" i="3"/>
  <c r="Y353" i="3"/>
  <c r="Z353" i="3"/>
  <c r="X354" i="3"/>
  <c r="Y354" i="3"/>
  <c r="Z354" i="3"/>
  <c r="AA354" i="3" s="1"/>
  <c r="X355" i="3"/>
  <c r="Y355" i="3"/>
  <c r="Z355" i="3"/>
  <c r="X356" i="3"/>
  <c r="Y356" i="3"/>
  <c r="Z356" i="3"/>
  <c r="X357" i="3"/>
  <c r="Y357" i="3"/>
  <c r="Z357" i="3"/>
  <c r="X358" i="3"/>
  <c r="Y358" i="3"/>
  <c r="Z358" i="3"/>
  <c r="AA358" i="3" s="1"/>
  <c r="X359" i="3"/>
  <c r="Y359" i="3"/>
  <c r="Z359" i="3"/>
  <c r="X360" i="3"/>
  <c r="Y360" i="3"/>
  <c r="Z360" i="3"/>
  <c r="X361" i="3"/>
  <c r="Y361" i="3"/>
  <c r="Z361" i="3"/>
  <c r="X362" i="3"/>
  <c r="Y362" i="3"/>
  <c r="Z362" i="3"/>
  <c r="AA362" i="3" s="1"/>
  <c r="X363" i="3"/>
  <c r="Y363" i="3"/>
  <c r="Z363" i="3"/>
  <c r="X364" i="3"/>
  <c r="Y364" i="3"/>
  <c r="Z364" i="3"/>
  <c r="X365" i="3"/>
  <c r="Y365" i="3"/>
  <c r="Z365" i="3"/>
  <c r="X366" i="3"/>
  <c r="Y366" i="3"/>
  <c r="Z366" i="3"/>
  <c r="AA366" i="3" s="1"/>
  <c r="X367" i="3"/>
  <c r="Y367" i="3"/>
  <c r="Z367" i="3"/>
  <c r="AA367" i="3" s="1"/>
  <c r="X368" i="3"/>
  <c r="Y368" i="3"/>
  <c r="Z368" i="3"/>
  <c r="X369" i="3"/>
  <c r="Y369" i="3"/>
  <c r="Z369" i="3"/>
  <c r="X370" i="3"/>
  <c r="Y370" i="3"/>
  <c r="Z370" i="3"/>
  <c r="AA370" i="3" s="1"/>
  <c r="X371" i="3"/>
  <c r="Y371" i="3"/>
  <c r="Z371" i="3"/>
  <c r="AA371" i="3" s="1"/>
  <c r="X372" i="3"/>
  <c r="Y372" i="3"/>
  <c r="Z372" i="3"/>
  <c r="X373" i="3"/>
  <c r="Y373" i="3"/>
  <c r="Z373" i="3"/>
  <c r="X374" i="3"/>
  <c r="Y374" i="3"/>
  <c r="Z374" i="3"/>
  <c r="AA374" i="3" s="1"/>
  <c r="X375" i="3"/>
  <c r="Y375" i="3"/>
  <c r="Z375" i="3"/>
  <c r="X376" i="3"/>
  <c r="Y376" i="3"/>
  <c r="Z376" i="3"/>
  <c r="X377" i="3"/>
  <c r="Y377" i="3"/>
  <c r="Z377" i="3"/>
  <c r="X378" i="3"/>
  <c r="Y378" i="3"/>
  <c r="Z378" i="3"/>
  <c r="AA378" i="3" s="1"/>
  <c r="X379" i="3"/>
  <c r="Y379" i="3"/>
  <c r="Z379" i="3"/>
  <c r="X380" i="3"/>
  <c r="Y380" i="3"/>
  <c r="Z380" i="3"/>
  <c r="X381" i="3"/>
  <c r="Y381" i="3"/>
  <c r="Z381" i="3"/>
  <c r="X382" i="3"/>
  <c r="Y382" i="3"/>
  <c r="Z382" i="3"/>
  <c r="AA382" i="3" s="1"/>
  <c r="X383" i="3"/>
  <c r="Y383" i="3"/>
  <c r="Z383" i="3"/>
  <c r="AA383" i="3" s="1"/>
  <c r="X384" i="3"/>
  <c r="Y384" i="3"/>
  <c r="Z384" i="3"/>
  <c r="X385" i="3"/>
  <c r="Y385" i="3"/>
  <c r="Z385" i="3"/>
  <c r="X386" i="3"/>
  <c r="Y386" i="3"/>
  <c r="Z386" i="3"/>
  <c r="AA386" i="3" s="1"/>
  <c r="X387" i="3"/>
  <c r="Y387" i="3"/>
  <c r="Z387" i="3"/>
  <c r="X388" i="3"/>
  <c r="Y388" i="3"/>
  <c r="Z388" i="3"/>
  <c r="X389" i="3"/>
  <c r="Y389" i="3"/>
  <c r="Z389" i="3"/>
  <c r="X390" i="3"/>
  <c r="Y390" i="3"/>
  <c r="Z390" i="3"/>
  <c r="AA390" i="3" s="1"/>
  <c r="X391" i="3"/>
  <c r="Y391" i="3"/>
  <c r="Z391" i="3"/>
  <c r="AA391" i="3" s="1"/>
  <c r="X392" i="3"/>
  <c r="Y392" i="3"/>
  <c r="Z392" i="3"/>
  <c r="X393" i="3"/>
  <c r="Y393" i="3"/>
  <c r="Z393" i="3"/>
  <c r="X394" i="3"/>
  <c r="Y394" i="3"/>
  <c r="Z394" i="3"/>
  <c r="AA394" i="3" s="1"/>
  <c r="X395" i="3"/>
  <c r="Y395" i="3"/>
  <c r="Z395" i="3"/>
  <c r="X396" i="3"/>
  <c r="Y396" i="3"/>
  <c r="Z396" i="3"/>
  <c r="X397" i="3"/>
  <c r="Y397" i="3"/>
  <c r="Z397" i="3"/>
  <c r="X398" i="3"/>
  <c r="Y398" i="3"/>
  <c r="Z398" i="3"/>
  <c r="AA398" i="3" s="1"/>
  <c r="X399" i="3"/>
  <c r="Y399" i="3"/>
  <c r="Z399" i="3"/>
  <c r="AA399" i="3" s="1"/>
  <c r="X400" i="3"/>
  <c r="Y400" i="3"/>
  <c r="Z400" i="3"/>
  <c r="AA400" i="3" s="1"/>
  <c r="X401" i="3"/>
  <c r="Y401" i="3"/>
  <c r="Z401" i="3"/>
  <c r="X402" i="3"/>
  <c r="Y402" i="3"/>
  <c r="Z402" i="3"/>
  <c r="AA402" i="3" s="1"/>
  <c r="X403" i="3"/>
  <c r="Y403" i="3"/>
  <c r="Z403" i="3"/>
  <c r="X404" i="3"/>
  <c r="Y404" i="3"/>
  <c r="Z404" i="3"/>
  <c r="X405" i="3"/>
  <c r="Y405" i="3"/>
  <c r="Z405" i="3"/>
  <c r="X406" i="3"/>
  <c r="Y406" i="3"/>
  <c r="Z406" i="3"/>
  <c r="AA406" i="3" s="1"/>
  <c r="X407" i="3"/>
  <c r="Y407" i="3"/>
  <c r="Z407" i="3"/>
  <c r="X408" i="3"/>
  <c r="Y408" i="3"/>
  <c r="Z408" i="3"/>
  <c r="AA408" i="3" s="1"/>
  <c r="X409" i="3"/>
  <c r="Y409" i="3"/>
  <c r="Z409" i="3"/>
  <c r="X410" i="3"/>
  <c r="Y410" i="3"/>
  <c r="Z410" i="3"/>
  <c r="AA410" i="3" s="1"/>
  <c r="X411" i="3"/>
  <c r="Y411" i="3"/>
  <c r="Z411" i="3"/>
  <c r="AA411" i="3" s="1"/>
  <c r="X412" i="3"/>
  <c r="Y412" i="3"/>
  <c r="Z412" i="3"/>
  <c r="X413" i="3"/>
  <c r="Y413" i="3"/>
  <c r="Z413" i="3"/>
  <c r="X414" i="3"/>
  <c r="Y414" i="3"/>
  <c r="Z414" i="3"/>
  <c r="AA414" i="3" s="1"/>
  <c r="X415" i="3"/>
  <c r="Y415" i="3"/>
  <c r="Z415" i="3"/>
  <c r="X416" i="3"/>
  <c r="Y416" i="3"/>
  <c r="Z416" i="3"/>
  <c r="X417" i="3"/>
  <c r="Y417" i="3"/>
  <c r="Z417" i="3"/>
  <c r="X418" i="3"/>
  <c r="Y418" i="3"/>
  <c r="Z418" i="3"/>
  <c r="AA418" i="3" s="1"/>
  <c r="X419" i="3"/>
  <c r="Y419" i="3"/>
  <c r="Z419" i="3"/>
  <c r="X420" i="3"/>
  <c r="Y420" i="3"/>
  <c r="Z420" i="3"/>
  <c r="X421" i="3"/>
  <c r="Y421" i="3"/>
  <c r="Z421" i="3"/>
  <c r="X422" i="3"/>
  <c r="Y422" i="3"/>
  <c r="Z422" i="3"/>
  <c r="AA422" i="3" s="1"/>
  <c r="X423" i="3"/>
  <c r="Y423" i="3"/>
  <c r="Z423" i="3"/>
  <c r="X424" i="3"/>
  <c r="Y424" i="3"/>
  <c r="Z424" i="3"/>
  <c r="AA424" i="3" s="1"/>
  <c r="X425" i="3"/>
  <c r="Y425" i="3"/>
  <c r="Z425" i="3"/>
  <c r="X426" i="3"/>
  <c r="Y426" i="3"/>
  <c r="Z426" i="3"/>
  <c r="AA426" i="3" s="1"/>
  <c r="X427" i="3"/>
  <c r="Y427" i="3"/>
  <c r="Z427" i="3"/>
  <c r="X428" i="3"/>
  <c r="Y428" i="3"/>
  <c r="Z428" i="3"/>
  <c r="X429" i="3"/>
  <c r="Y429" i="3"/>
  <c r="Z429" i="3"/>
  <c r="X430" i="3"/>
  <c r="Y430" i="3"/>
  <c r="Z430" i="3"/>
  <c r="AA430" i="3" s="1"/>
  <c r="X431" i="3"/>
  <c r="Y431" i="3"/>
  <c r="Z431" i="3"/>
  <c r="AA431" i="3" s="1"/>
  <c r="X432" i="3"/>
  <c r="Y432" i="3"/>
  <c r="Z432" i="3"/>
  <c r="X433" i="3"/>
  <c r="Y433" i="3"/>
  <c r="Z433" i="3"/>
  <c r="X434" i="3"/>
  <c r="Y434" i="3"/>
  <c r="Z434" i="3"/>
  <c r="AA434" i="3" s="1"/>
  <c r="X435" i="3"/>
  <c r="Y435" i="3"/>
  <c r="Z435" i="3"/>
  <c r="AA435" i="3" s="1"/>
  <c r="X436" i="3"/>
  <c r="Y436" i="3"/>
  <c r="Z436" i="3"/>
  <c r="X437" i="3"/>
  <c r="Y437" i="3"/>
  <c r="Z437" i="3"/>
  <c r="X438" i="3"/>
  <c r="Y438" i="3"/>
  <c r="Z438" i="3"/>
  <c r="AA438" i="3" s="1"/>
  <c r="X439" i="3"/>
  <c r="Y439" i="3"/>
  <c r="Z439" i="3"/>
  <c r="X440" i="3"/>
  <c r="Y440" i="3"/>
  <c r="Z440" i="3"/>
  <c r="AA440" i="3" s="1"/>
  <c r="X441" i="3"/>
  <c r="Y441" i="3"/>
  <c r="Z441" i="3"/>
  <c r="X442" i="3"/>
  <c r="Y442" i="3"/>
  <c r="Z442" i="3"/>
  <c r="AA442" i="3" s="1"/>
  <c r="X443" i="3"/>
  <c r="Y443" i="3"/>
  <c r="Z443" i="3"/>
  <c r="X444" i="3"/>
  <c r="Y444" i="3"/>
  <c r="Z444" i="3"/>
  <c r="X445" i="3"/>
  <c r="Y445" i="3"/>
  <c r="Z445" i="3"/>
  <c r="X446" i="3"/>
  <c r="Y446" i="3"/>
  <c r="Z446" i="3"/>
  <c r="AA446" i="3" s="1"/>
  <c r="X447" i="3"/>
  <c r="Y447" i="3"/>
  <c r="Z447" i="3"/>
  <c r="AA447" i="3" s="1"/>
  <c r="X448" i="3"/>
  <c r="Y448" i="3"/>
  <c r="Z448" i="3"/>
  <c r="X449" i="3"/>
  <c r="Y449" i="3"/>
  <c r="Z449" i="3"/>
  <c r="X450" i="3"/>
  <c r="Y450" i="3"/>
  <c r="Z450" i="3"/>
  <c r="AA450" i="3" s="1"/>
  <c r="X451" i="3"/>
  <c r="Y451" i="3"/>
  <c r="Z451" i="3"/>
  <c r="X452" i="3"/>
  <c r="Y452" i="3"/>
  <c r="Z452" i="3"/>
  <c r="AA452" i="3" s="1"/>
  <c r="X453" i="3"/>
  <c r="Y453" i="3"/>
  <c r="Z453" i="3"/>
  <c r="X454" i="3"/>
  <c r="Y454" i="3"/>
  <c r="Z454" i="3"/>
  <c r="AA454" i="3" s="1"/>
  <c r="X455" i="3"/>
  <c r="Y455" i="3"/>
  <c r="Z455" i="3"/>
  <c r="AA455" i="3" s="1"/>
  <c r="X456" i="3"/>
  <c r="Y456" i="3"/>
  <c r="Z456" i="3"/>
  <c r="AA456" i="3" s="1"/>
  <c r="X457" i="3"/>
  <c r="Y457" i="3"/>
  <c r="Z457" i="3"/>
  <c r="X458" i="3"/>
  <c r="Y458" i="3"/>
  <c r="Z458" i="3"/>
  <c r="AA458" i="3" s="1"/>
  <c r="X459" i="3"/>
  <c r="Y459" i="3"/>
  <c r="Z459" i="3"/>
  <c r="X460" i="3"/>
  <c r="Y460" i="3"/>
  <c r="Z460" i="3"/>
  <c r="X461" i="3"/>
  <c r="Y461" i="3"/>
  <c r="Z461" i="3"/>
  <c r="X462" i="3"/>
  <c r="Y462" i="3"/>
  <c r="Z462" i="3"/>
  <c r="AA462" i="3" s="1"/>
  <c r="X463" i="3"/>
  <c r="Y463" i="3"/>
  <c r="Z463" i="3"/>
  <c r="AA463" i="3" s="1"/>
  <c r="X464" i="3"/>
  <c r="Y464" i="3"/>
  <c r="Z464" i="3"/>
  <c r="X465" i="3"/>
  <c r="Y465" i="3"/>
  <c r="Z465" i="3"/>
  <c r="X466" i="3"/>
  <c r="Y466" i="3"/>
  <c r="Z466" i="3"/>
  <c r="AA466" i="3" s="1"/>
  <c r="X467" i="3"/>
  <c r="Y467" i="3"/>
  <c r="Z467" i="3"/>
  <c r="X468" i="3"/>
  <c r="Y468" i="3"/>
  <c r="Z468" i="3"/>
  <c r="AA468" i="3" s="1"/>
  <c r="X469" i="3"/>
  <c r="Y469" i="3"/>
  <c r="Z469" i="3"/>
  <c r="X470" i="3"/>
  <c r="Y470" i="3"/>
  <c r="Z470" i="3"/>
  <c r="AA470" i="3" s="1"/>
  <c r="X471" i="3"/>
  <c r="Y471" i="3"/>
  <c r="Z471" i="3"/>
  <c r="X472" i="3"/>
  <c r="Y472" i="3"/>
  <c r="Z472" i="3"/>
  <c r="X473" i="3"/>
  <c r="Y473" i="3"/>
  <c r="Z473" i="3"/>
  <c r="X474" i="3"/>
  <c r="Y474" i="3"/>
  <c r="Z474" i="3"/>
  <c r="AA474" i="3" s="1"/>
  <c r="X475" i="3"/>
  <c r="Y475" i="3"/>
  <c r="Z475" i="3"/>
  <c r="AA475" i="3" s="1"/>
  <c r="X476" i="3"/>
  <c r="Y476" i="3"/>
  <c r="Z476" i="3"/>
  <c r="X477" i="3"/>
  <c r="Y477" i="3"/>
  <c r="Z477" i="3"/>
  <c r="X478" i="3"/>
  <c r="Y478" i="3"/>
  <c r="Z478" i="3"/>
  <c r="AA478" i="3" s="1"/>
  <c r="X479" i="3"/>
  <c r="Y479" i="3"/>
  <c r="Z479" i="3"/>
  <c r="AA479" i="3" s="1"/>
  <c r="X480" i="3"/>
  <c r="Y480" i="3"/>
  <c r="Z480" i="3"/>
  <c r="X481" i="3"/>
  <c r="Y481" i="3"/>
  <c r="Z481" i="3"/>
  <c r="X482" i="3"/>
  <c r="Y482" i="3"/>
  <c r="Z482" i="3"/>
  <c r="AA482" i="3" s="1"/>
  <c r="X483" i="3"/>
  <c r="Y483" i="3"/>
  <c r="Z483" i="3"/>
  <c r="X484" i="3"/>
  <c r="Y484" i="3"/>
  <c r="Z484" i="3"/>
  <c r="AA484" i="3" s="1"/>
  <c r="X485" i="3"/>
  <c r="Y485" i="3"/>
  <c r="Z485" i="3"/>
  <c r="X486" i="3"/>
  <c r="Y486" i="3"/>
  <c r="Z486" i="3"/>
  <c r="AA486" i="3" s="1"/>
  <c r="X487" i="3"/>
  <c r="Y487" i="3"/>
  <c r="Z487" i="3"/>
  <c r="X488" i="3"/>
  <c r="Y488" i="3"/>
  <c r="Z488" i="3"/>
  <c r="AA488" i="3" s="1"/>
  <c r="X489" i="3"/>
  <c r="Y489" i="3"/>
  <c r="Z489" i="3"/>
  <c r="X490" i="3"/>
  <c r="Y490" i="3"/>
  <c r="Z490" i="3"/>
  <c r="AA490" i="3" s="1"/>
  <c r="X491" i="3"/>
  <c r="Y491" i="3"/>
  <c r="Z491" i="3"/>
  <c r="X492" i="3"/>
  <c r="Y492" i="3"/>
  <c r="Z492" i="3"/>
  <c r="X493" i="3"/>
  <c r="Y493" i="3"/>
  <c r="Z493" i="3"/>
  <c r="X494" i="3"/>
  <c r="Y494" i="3"/>
  <c r="Z494" i="3"/>
  <c r="AA494" i="3" s="1"/>
  <c r="X495" i="3"/>
  <c r="Y495" i="3"/>
  <c r="Z495" i="3"/>
  <c r="AA495" i="3" s="1"/>
  <c r="X496" i="3"/>
  <c r="Y496" i="3"/>
  <c r="Z496" i="3"/>
  <c r="X497" i="3"/>
  <c r="Y497" i="3"/>
  <c r="Z497" i="3"/>
  <c r="X498" i="3"/>
  <c r="Y498" i="3"/>
  <c r="Z498" i="3"/>
  <c r="AA498" i="3" s="1"/>
  <c r="X499" i="3"/>
  <c r="Y499" i="3"/>
  <c r="Z499" i="3"/>
  <c r="AA499" i="3" s="1"/>
  <c r="X500" i="3"/>
  <c r="Y500" i="3"/>
  <c r="Z500" i="3"/>
  <c r="X501" i="3"/>
  <c r="Y501" i="3"/>
  <c r="Z501" i="3"/>
  <c r="X502" i="3"/>
  <c r="Y502" i="3"/>
  <c r="Z502" i="3"/>
  <c r="AA502" i="3" s="1"/>
  <c r="X503" i="3"/>
  <c r="Y503" i="3"/>
  <c r="Z503" i="3"/>
  <c r="X504" i="3"/>
  <c r="Y504" i="3"/>
  <c r="Z504" i="3"/>
  <c r="AA504" i="3" s="1"/>
  <c r="X505" i="3"/>
  <c r="Y505" i="3"/>
  <c r="Z505" i="3"/>
  <c r="X506" i="3"/>
  <c r="Y506" i="3"/>
  <c r="Z506" i="3"/>
  <c r="AA506" i="3" s="1"/>
  <c r="X507" i="3"/>
  <c r="Y507" i="3"/>
  <c r="Z507" i="3"/>
  <c r="X508" i="3"/>
  <c r="Y508" i="3"/>
  <c r="Z508" i="3"/>
  <c r="AA508" i="3" s="1"/>
  <c r="X509" i="3"/>
  <c r="Y509" i="3"/>
  <c r="Z509" i="3"/>
  <c r="X510" i="3"/>
  <c r="Y510" i="3"/>
  <c r="Z510" i="3"/>
  <c r="AA510" i="3" s="1"/>
  <c r="X511" i="3"/>
  <c r="Y511" i="3"/>
  <c r="Z511" i="3"/>
  <c r="AA511" i="3" s="1"/>
  <c r="X512" i="3"/>
  <c r="Y512" i="3"/>
  <c r="Z512" i="3"/>
  <c r="AA512" i="3" s="1"/>
  <c r="X513" i="3"/>
  <c r="Y513" i="3"/>
  <c r="Z513" i="3"/>
  <c r="X514" i="3"/>
  <c r="Y514" i="3"/>
  <c r="Z514" i="3"/>
  <c r="AA514" i="3" s="1"/>
  <c r="X515" i="3"/>
  <c r="Y515" i="3"/>
  <c r="Z515" i="3"/>
  <c r="X516" i="3"/>
  <c r="Y516" i="3"/>
  <c r="Z516" i="3"/>
  <c r="AA516" i="3" s="1"/>
  <c r="X517" i="3"/>
  <c r="Y517" i="3"/>
  <c r="Z517" i="3"/>
  <c r="X518" i="3"/>
  <c r="Y518" i="3"/>
  <c r="Z518" i="3"/>
  <c r="AA518" i="3" s="1"/>
  <c r="X519" i="3"/>
  <c r="Y519" i="3"/>
  <c r="Z519" i="3"/>
  <c r="AA519" i="3" s="1"/>
  <c r="X520" i="3"/>
  <c r="Y520" i="3"/>
  <c r="Z520" i="3"/>
  <c r="AA520" i="3" s="1"/>
  <c r="X521" i="3"/>
  <c r="Y521" i="3"/>
  <c r="Z521" i="3"/>
  <c r="X522" i="3"/>
  <c r="Y522" i="3"/>
  <c r="Z522" i="3"/>
  <c r="AA522" i="3" s="1"/>
  <c r="X523" i="3"/>
  <c r="Y523" i="3"/>
  <c r="Z523" i="3"/>
  <c r="X524" i="3"/>
  <c r="Y524" i="3"/>
  <c r="Z524" i="3"/>
  <c r="X525" i="3"/>
  <c r="Y525" i="3"/>
  <c r="Z525" i="3"/>
  <c r="X526" i="3"/>
  <c r="Y526" i="3"/>
  <c r="Z526" i="3"/>
  <c r="AA526" i="3" s="1"/>
  <c r="X527" i="3"/>
  <c r="Y527" i="3"/>
  <c r="Z527" i="3"/>
  <c r="AA527" i="3" s="1"/>
  <c r="X528" i="3"/>
  <c r="Y528" i="3"/>
  <c r="Z528" i="3"/>
  <c r="X529" i="3"/>
  <c r="Y529" i="3"/>
  <c r="Z529" i="3"/>
  <c r="X530" i="3"/>
  <c r="Y530" i="3"/>
  <c r="Z530" i="3"/>
  <c r="AA530" i="3" s="1"/>
  <c r="X531" i="3"/>
  <c r="Y531" i="3"/>
  <c r="Z531" i="3"/>
  <c r="X532" i="3"/>
  <c r="Y532" i="3"/>
  <c r="Z532" i="3"/>
  <c r="AA532" i="3" s="1"/>
  <c r="X533" i="3"/>
  <c r="Y533" i="3"/>
  <c r="Z533" i="3"/>
  <c r="X534" i="3"/>
  <c r="Y534" i="3"/>
  <c r="Z534" i="3"/>
  <c r="AA534" i="3" s="1"/>
  <c r="X535" i="3"/>
  <c r="Y535" i="3"/>
  <c r="Z535" i="3"/>
  <c r="X536" i="3"/>
  <c r="Y536" i="3"/>
  <c r="Z536" i="3"/>
  <c r="AA536" i="3" s="1"/>
  <c r="X537" i="3"/>
  <c r="Y537" i="3"/>
  <c r="Z537" i="3"/>
  <c r="X538" i="3"/>
  <c r="Y538" i="3"/>
  <c r="Z538" i="3"/>
  <c r="AA538" i="3" s="1"/>
  <c r="X539" i="3"/>
  <c r="Y539" i="3"/>
  <c r="Z539" i="3"/>
  <c r="AA539" i="3" s="1"/>
  <c r="X540" i="3"/>
  <c r="Y540" i="3"/>
  <c r="Z540" i="3"/>
  <c r="AA540" i="3" s="1"/>
  <c r="X541" i="3"/>
  <c r="Y541" i="3"/>
  <c r="Z541" i="3"/>
  <c r="X542" i="3"/>
  <c r="Y542" i="3"/>
  <c r="Z542" i="3"/>
  <c r="AA542" i="3" s="1"/>
  <c r="X543" i="3"/>
  <c r="Y543" i="3"/>
  <c r="Z543" i="3"/>
  <c r="AA543" i="3" s="1"/>
  <c r="X544" i="3"/>
  <c r="Y544" i="3"/>
  <c r="Z544" i="3"/>
  <c r="AA544" i="3" s="1"/>
  <c r="X545" i="3"/>
  <c r="Y545" i="3"/>
  <c r="Z545" i="3"/>
  <c r="X546" i="3"/>
  <c r="Y546" i="3"/>
  <c r="Z546" i="3"/>
  <c r="AA546" i="3" s="1"/>
  <c r="X547" i="3"/>
  <c r="Y547" i="3"/>
  <c r="Z547" i="3"/>
  <c r="X548" i="3"/>
  <c r="Y548" i="3"/>
  <c r="Z548" i="3"/>
  <c r="X549" i="3"/>
  <c r="Y549" i="3"/>
  <c r="Z549" i="3"/>
  <c r="X550" i="3"/>
  <c r="Y550" i="3"/>
  <c r="Z550" i="3"/>
  <c r="AA550" i="3" s="1"/>
  <c r="X551" i="3"/>
  <c r="Y551" i="3"/>
  <c r="Z551" i="3"/>
  <c r="X552" i="3"/>
  <c r="Y552" i="3"/>
  <c r="Z552" i="3"/>
  <c r="AA552" i="3" s="1"/>
  <c r="X553" i="3"/>
  <c r="Y553" i="3"/>
  <c r="Z553" i="3"/>
  <c r="X554" i="3"/>
  <c r="Y554" i="3"/>
  <c r="Z554" i="3"/>
  <c r="AA554" i="3" s="1"/>
  <c r="X555" i="3"/>
  <c r="Y555" i="3"/>
  <c r="Z555" i="3"/>
  <c r="X556" i="3"/>
  <c r="Y556" i="3"/>
  <c r="Z556" i="3"/>
  <c r="X557" i="3"/>
  <c r="Y557" i="3"/>
  <c r="Z557" i="3"/>
  <c r="X558" i="3"/>
  <c r="Y558" i="3"/>
  <c r="Z558" i="3"/>
  <c r="AA558" i="3" s="1"/>
  <c r="X559" i="3"/>
  <c r="Y559" i="3"/>
  <c r="Z559" i="3"/>
  <c r="AA559" i="3" s="1"/>
  <c r="X560" i="3"/>
  <c r="Y560" i="3"/>
  <c r="Z560" i="3"/>
  <c r="X561" i="3"/>
  <c r="Y561" i="3"/>
  <c r="Z561" i="3"/>
  <c r="X562" i="3"/>
  <c r="Y562" i="3"/>
  <c r="Z562" i="3"/>
  <c r="AA562" i="3" s="1"/>
  <c r="X563" i="3"/>
  <c r="Y563" i="3"/>
  <c r="Z563" i="3"/>
  <c r="AA563" i="3" s="1"/>
  <c r="X564" i="3"/>
  <c r="Y564" i="3"/>
  <c r="Z564" i="3"/>
  <c r="X565" i="3"/>
  <c r="Y565" i="3"/>
  <c r="Z565" i="3"/>
  <c r="X566" i="3"/>
  <c r="Y566" i="3"/>
  <c r="Z566" i="3"/>
  <c r="AA566" i="3" s="1"/>
  <c r="X567" i="3"/>
  <c r="Y567" i="3"/>
  <c r="Z567" i="3"/>
  <c r="X568" i="3"/>
  <c r="Y568" i="3"/>
  <c r="Z568" i="3"/>
  <c r="AA568" i="3" s="1"/>
  <c r="X569" i="3"/>
  <c r="Y569" i="3"/>
  <c r="Z569" i="3"/>
  <c r="X570" i="3"/>
  <c r="Y570" i="3"/>
  <c r="Z570" i="3"/>
  <c r="AA570" i="3" s="1"/>
  <c r="X571" i="3"/>
  <c r="Y571" i="3"/>
  <c r="Z571" i="3"/>
  <c r="X572" i="3"/>
  <c r="Y572" i="3"/>
  <c r="Z572" i="3"/>
  <c r="AA572" i="3" s="1"/>
  <c r="X573" i="3"/>
  <c r="Y573" i="3"/>
  <c r="Z573" i="3"/>
  <c r="X574" i="3"/>
  <c r="Y574" i="3"/>
  <c r="Z574" i="3"/>
  <c r="AA574" i="3" s="1"/>
  <c r="X575" i="3"/>
  <c r="Y575" i="3"/>
  <c r="Z575" i="3"/>
  <c r="AA575" i="3" s="1"/>
  <c r="X576" i="3"/>
  <c r="Y576" i="3"/>
  <c r="Z576" i="3"/>
  <c r="AA576" i="3" s="1"/>
  <c r="X577" i="3"/>
  <c r="Y577" i="3"/>
  <c r="Z577" i="3"/>
  <c r="X578" i="3"/>
  <c r="Y578" i="3"/>
  <c r="Z578" i="3"/>
  <c r="AA578" i="3" s="1"/>
  <c r="X579" i="3"/>
  <c r="Y579" i="3"/>
  <c r="Z579" i="3"/>
  <c r="X580" i="3"/>
  <c r="Y580" i="3"/>
  <c r="Z580" i="3"/>
  <c r="X581" i="3"/>
  <c r="Y581" i="3"/>
  <c r="Z581" i="3"/>
  <c r="X582" i="3"/>
  <c r="Y582" i="3"/>
  <c r="Z582" i="3"/>
  <c r="AA582" i="3" s="1"/>
  <c r="X583" i="3"/>
  <c r="Y583" i="3"/>
  <c r="Z583" i="3"/>
  <c r="AA583" i="3" s="1"/>
  <c r="X584" i="3"/>
  <c r="Y584" i="3"/>
  <c r="Z584" i="3"/>
  <c r="X585" i="3"/>
  <c r="Y585" i="3"/>
  <c r="Z585" i="3"/>
  <c r="X586" i="3"/>
  <c r="Y586" i="3"/>
  <c r="Z586" i="3"/>
  <c r="AA586" i="3" s="1"/>
  <c r="X587" i="3"/>
  <c r="Y587" i="3"/>
  <c r="Z587" i="3"/>
  <c r="X588" i="3"/>
  <c r="Y588" i="3"/>
  <c r="Z588" i="3"/>
  <c r="AA588" i="3" s="1"/>
  <c r="X589" i="3"/>
  <c r="Y589" i="3"/>
  <c r="Z589" i="3"/>
  <c r="X590" i="3"/>
  <c r="Y590" i="3"/>
  <c r="Z590" i="3"/>
  <c r="AA590" i="3" s="1"/>
  <c r="X591" i="3"/>
  <c r="Y591" i="3"/>
  <c r="Z591" i="3"/>
  <c r="AA591" i="3" s="1"/>
  <c r="X592" i="3"/>
  <c r="Y592" i="3"/>
  <c r="Z592" i="3"/>
  <c r="AA592" i="3" s="1"/>
  <c r="X593" i="3"/>
  <c r="Y593" i="3"/>
  <c r="Z593" i="3"/>
  <c r="X594" i="3"/>
  <c r="Y594" i="3"/>
  <c r="Z594" i="3"/>
  <c r="AA594" i="3" s="1"/>
  <c r="X595" i="3"/>
  <c r="Y595" i="3"/>
  <c r="Z595" i="3"/>
  <c r="X596" i="3"/>
  <c r="Y596" i="3"/>
  <c r="Z596" i="3"/>
  <c r="AA596" i="3" s="1"/>
  <c r="X597" i="3"/>
  <c r="Y597" i="3"/>
  <c r="Z597" i="3"/>
  <c r="X598" i="3"/>
  <c r="Y598" i="3"/>
  <c r="Z598" i="3"/>
  <c r="AA598" i="3" s="1"/>
  <c r="X599" i="3"/>
  <c r="Y599" i="3"/>
  <c r="Z599" i="3"/>
  <c r="X600" i="3"/>
  <c r="Y600" i="3"/>
  <c r="Z600" i="3"/>
  <c r="X601" i="3"/>
  <c r="Y601" i="3"/>
  <c r="Z601" i="3"/>
  <c r="X602" i="3"/>
  <c r="Y602" i="3"/>
  <c r="Z602" i="3"/>
  <c r="AA602" i="3" s="1"/>
  <c r="X603" i="3"/>
  <c r="Y603" i="3"/>
  <c r="Z603" i="3"/>
  <c r="AA603" i="3" s="1"/>
  <c r="X604" i="3"/>
  <c r="Y604" i="3"/>
  <c r="Z604" i="3"/>
  <c r="X605" i="3"/>
  <c r="Y605" i="3"/>
  <c r="Z605" i="3"/>
  <c r="X606" i="3"/>
  <c r="Y606" i="3"/>
  <c r="Z606" i="3"/>
  <c r="AA606" i="3" s="1"/>
  <c r="X607" i="3"/>
  <c r="Y607" i="3"/>
  <c r="Z607" i="3"/>
  <c r="AA607" i="3" s="1"/>
  <c r="X608" i="3"/>
  <c r="Y608" i="3"/>
  <c r="Z608" i="3"/>
  <c r="X609" i="3"/>
  <c r="Y609" i="3"/>
  <c r="Z609" i="3"/>
  <c r="X610" i="3"/>
  <c r="Y610" i="3"/>
  <c r="Z610" i="3"/>
  <c r="AA610" i="3" s="1"/>
  <c r="X611" i="3"/>
  <c r="Y611" i="3"/>
  <c r="Z611" i="3"/>
  <c r="X612" i="3"/>
  <c r="Y612" i="3"/>
  <c r="Z612" i="3"/>
  <c r="AA612" i="3" s="1"/>
  <c r="X613" i="3"/>
  <c r="Y613" i="3"/>
  <c r="Z613" i="3"/>
  <c r="X614" i="3"/>
  <c r="Y614" i="3"/>
  <c r="Z614" i="3"/>
  <c r="AA614" i="3" s="1"/>
  <c r="X615" i="3"/>
  <c r="Y615" i="3"/>
  <c r="Z615" i="3"/>
  <c r="X616" i="3"/>
  <c r="Y616" i="3"/>
  <c r="Z616" i="3"/>
  <c r="X617" i="3"/>
  <c r="Y617" i="3"/>
  <c r="Z617" i="3"/>
  <c r="X618" i="3"/>
  <c r="Y618" i="3"/>
  <c r="Z618" i="3"/>
  <c r="AA618" i="3" s="1"/>
  <c r="X619" i="3"/>
  <c r="Y619" i="3"/>
  <c r="Z619" i="3"/>
  <c r="X620" i="3"/>
  <c r="Y620" i="3"/>
  <c r="Z620" i="3"/>
  <c r="AA620" i="3" s="1"/>
  <c r="X621" i="3"/>
  <c r="Y621" i="3"/>
  <c r="Z621" i="3"/>
  <c r="X622" i="3"/>
  <c r="Y622" i="3"/>
  <c r="Z622" i="3"/>
  <c r="AA622" i="3" s="1"/>
  <c r="X623" i="3"/>
  <c r="Y623" i="3"/>
  <c r="Z623" i="3"/>
  <c r="AA623" i="3" s="1"/>
  <c r="X624" i="3"/>
  <c r="Y624" i="3"/>
  <c r="Z624" i="3"/>
  <c r="AA624" i="3" s="1"/>
  <c r="X625" i="3"/>
  <c r="Y625" i="3"/>
  <c r="Z625" i="3"/>
  <c r="X626" i="3"/>
  <c r="Y626" i="3"/>
  <c r="Z626" i="3"/>
  <c r="AA626" i="3" s="1"/>
  <c r="X627" i="3"/>
  <c r="Y627" i="3"/>
  <c r="Z627" i="3"/>
  <c r="AA627" i="3" s="1"/>
  <c r="X628" i="3"/>
  <c r="Y628" i="3"/>
  <c r="Z628" i="3"/>
  <c r="AA628" i="3" s="1"/>
  <c r="X629" i="3"/>
  <c r="Y629" i="3"/>
  <c r="Z629" i="3"/>
  <c r="X630" i="3"/>
  <c r="Y630" i="3"/>
  <c r="Z630" i="3"/>
  <c r="AA630" i="3" s="1"/>
  <c r="X631" i="3"/>
  <c r="Y631" i="3"/>
  <c r="Z631" i="3"/>
  <c r="X632" i="3"/>
  <c r="Y632" i="3"/>
  <c r="Z632" i="3"/>
  <c r="AA632" i="3" s="1"/>
  <c r="X633" i="3"/>
  <c r="Y633" i="3"/>
  <c r="Z633" i="3"/>
  <c r="X634" i="3"/>
  <c r="Y634" i="3"/>
  <c r="Z634" i="3"/>
  <c r="AA634" i="3" s="1"/>
  <c r="X635" i="3"/>
  <c r="Y635" i="3"/>
  <c r="Z635" i="3"/>
  <c r="X636" i="3"/>
  <c r="Y636" i="3"/>
  <c r="Z636" i="3"/>
  <c r="X637" i="3"/>
  <c r="Y637" i="3"/>
  <c r="Z637" i="3"/>
  <c r="X638" i="3"/>
  <c r="Y638" i="3"/>
  <c r="Z638" i="3"/>
  <c r="AA638" i="3" s="1"/>
  <c r="X639" i="3"/>
  <c r="Y639" i="3"/>
  <c r="Z639" i="3"/>
  <c r="AA639" i="3" s="1"/>
  <c r="X640" i="3"/>
  <c r="Y640" i="3"/>
  <c r="Z640" i="3"/>
  <c r="X641" i="3"/>
  <c r="Y641" i="3"/>
  <c r="Z641" i="3"/>
  <c r="X642" i="3"/>
  <c r="Y642" i="3"/>
  <c r="Z642" i="3"/>
  <c r="AA642" i="3" s="1"/>
  <c r="X643" i="3"/>
  <c r="Y643" i="3"/>
  <c r="Z643" i="3"/>
  <c r="X644" i="3"/>
  <c r="Y644" i="3"/>
  <c r="Z644" i="3"/>
  <c r="AA644" i="3" s="1"/>
  <c r="X645" i="3"/>
  <c r="Y645" i="3"/>
  <c r="Z645" i="3"/>
  <c r="X646" i="3"/>
  <c r="Y646" i="3"/>
  <c r="Z646" i="3"/>
  <c r="AA646" i="3" s="1"/>
  <c r="X647" i="3"/>
  <c r="Y647" i="3"/>
  <c r="Z647" i="3"/>
  <c r="AA647" i="3" s="1"/>
  <c r="X648" i="3"/>
  <c r="Y648" i="3"/>
  <c r="Z648" i="3"/>
  <c r="AA648" i="3" s="1"/>
  <c r="X649" i="3"/>
  <c r="Y649" i="3"/>
  <c r="Z649" i="3"/>
  <c r="X650" i="3"/>
  <c r="Y650" i="3"/>
  <c r="Z650" i="3"/>
  <c r="AA650" i="3" s="1"/>
  <c r="X651" i="3"/>
  <c r="Y651" i="3"/>
  <c r="Z651" i="3"/>
  <c r="X652" i="3"/>
  <c r="Y652" i="3"/>
  <c r="Z652" i="3"/>
  <c r="AA652" i="3" s="1"/>
  <c r="X653" i="3"/>
  <c r="Y653" i="3"/>
  <c r="Z653" i="3"/>
  <c r="X654" i="3"/>
  <c r="Y654" i="3"/>
  <c r="Z654" i="3"/>
  <c r="AA654" i="3" s="1"/>
  <c r="X655" i="3"/>
  <c r="Y655" i="3"/>
  <c r="Z655" i="3"/>
  <c r="AA655" i="3" s="1"/>
  <c r="X656" i="3"/>
  <c r="Y656" i="3"/>
  <c r="Z656" i="3"/>
  <c r="AA656" i="3" s="1"/>
  <c r="X657" i="3"/>
  <c r="Y657" i="3"/>
  <c r="Z657" i="3"/>
  <c r="X658" i="3"/>
  <c r="Y658" i="3"/>
  <c r="Z658" i="3"/>
  <c r="AA658" i="3" s="1"/>
  <c r="X659" i="3"/>
  <c r="Y659" i="3"/>
  <c r="Z659" i="3"/>
  <c r="AA659" i="3" s="1"/>
  <c r="X660" i="3"/>
  <c r="Y660" i="3"/>
  <c r="Z660" i="3"/>
  <c r="AA660" i="3" s="1"/>
  <c r="X661" i="3"/>
  <c r="Y661" i="3"/>
  <c r="Z661" i="3"/>
  <c r="X662" i="3"/>
  <c r="Y662" i="3"/>
  <c r="Z662" i="3"/>
  <c r="AA662" i="3" s="1"/>
  <c r="X663" i="3"/>
  <c r="Y663" i="3"/>
  <c r="Z663" i="3"/>
  <c r="AA663" i="3" s="1"/>
  <c r="X664" i="3"/>
  <c r="Y664" i="3"/>
  <c r="Z664" i="3"/>
  <c r="X665" i="3"/>
  <c r="Y665" i="3"/>
  <c r="Z665" i="3"/>
  <c r="X666" i="3"/>
  <c r="Y666" i="3"/>
  <c r="Z666" i="3"/>
  <c r="AA666" i="3" s="1"/>
  <c r="X667" i="3"/>
  <c r="Y667" i="3"/>
  <c r="Z667" i="3"/>
  <c r="AA667" i="3" s="1"/>
  <c r="X668" i="3"/>
  <c r="Y668" i="3"/>
  <c r="Z668" i="3"/>
  <c r="X669" i="3"/>
  <c r="Y669" i="3"/>
  <c r="Z669" i="3"/>
  <c r="X670" i="3"/>
  <c r="Y670" i="3"/>
  <c r="Z670" i="3"/>
  <c r="AA670" i="3" s="1"/>
  <c r="X671" i="3"/>
  <c r="Y671" i="3"/>
  <c r="Z671" i="3"/>
  <c r="AA671" i="3" s="1"/>
  <c r="X672" i="3"/>
  <c r="Y672" i="3"/>
  <c r="Z672" i="3"/>
  <c r="X673" i="3"/>
  <c r="Y673" i="3"/>
  <c r="Z673" i="3"/>
  <c r="X674" i="3"/>
  <c r="Y674" i="3"/>
  <c r="Z674" i="3"/>
  <c r="AA674" i="3" s="1"/>
  <c r="X675" i="3"/>
  <c r="Y675" i="3"/>
  <c r="Z675" i="3"/>
  <c r="X676" i="3"/>
  <c r="Y676" i="3"/>
  <c r="Z676" i="3"/>
  <c r="AA676" i="3" s="1"/>
  <c r="X677" i="3"/>
  <c r="Y677" i="3"/>
  <c r="Z677" i="3"/>
  <c r="X678" i="3"/>
  <c r="Y678" i="3"/>
  <c r="Z678" i="3"/>
  <c r="AA678" i="3" s="1"/>
  <c r="X679" i="3"/>
  <c r="Y679" i="3"/>
  <c r="Z679" i="3"/>
  <c r="X680" i="3"/>
  <c r="Y680" i="3"/>
  <c r="Z680" i="3"/>
  <c r="AA680" i="3" s="1"/>
  <c r="X681" i="3"/>
  <c r="Y681" i="3"/>
  <c r="Z681" i="3"/>
  <c r="X682" i="3"/>
  <c r="Y682" i="3"/>
  <c r="Z682" i="3"/>
  <c r="AA682" i="3" s="1"/>
  <c r="X683" i="3"/>
  <c r="Y683" i="3"/>
  <c r="Z683" i="3"/>
  <c r="X684" i="3"/>
  <c r="Y684" i="3"/>
  <c r="Z684" i="3"/>
  <c r="X685" i="3"/>
  <c r="Y685" i="3"/>
  <c r="Z685" i="3"/>
  <c r="X686" i="3"/>
  <c r="Y686" i="3"/>
  <c r="Z686" i="3"/>
  <c r="AA686" i="3" s="1"/>
  <c r="X687" i="3"/>
  <c r="Y687" i="3"/>
  <c r="Z687" i="3"/>
  <c r="AA687" i="3" s="1"/>
  <c r="X688" i="3"/>
  <c r="Y688" i="3"/>
  <c r="Z688" i="3"/>
  <c r="X689" i="3"/>
  <c r="Y689" i="3"/>
  <c r="Z689" i="3"/>
  <c r="X690" i="3"/>
  <c r="Y690" i="3"/>
  <c r="Z690" i="3"/>
  <c r="AA690" i="3" s="1"/>
  <c r="X691" i="3"/>
  <c r="Y691" i="3"/>
  <c r="Z691" i="3"/>
  <c r="AA691" i="3" s="1"/>
  <c r="X692" i="3"/>
  <c r="Y692" i="3"/>
  <c r="Z692" i="3"/>
  <c r="X693" i="3"/>
  <c r="Y693" i="3"/>
  <c r="Z693" i="3"/>
  <c r="X694" i="3"/>
  <c r="Y694" i="3"/>
  <c r="Z694" i="3"/>
  <c r="AA694" i="3" s="1"/>
  <c r="X695" i="3"/>
  <c r="Y695" i="3"/>
  <c r="Z695" i="3"/>
  <c r="AA695" i="3" s="1"/>
  <c r="X696" i="3"/>
  <c r="Y696" i="3"/>
  <c r="Z696" i="3"/>
  <c r="AA696" i="3" s="1"/>
  <c r="X697" i="3"/>
  <c r="Y697" i="3"/>
  <c r="Z697" i="3"/>
  <c r="X698" i="3"/>
  <c r="Y698" i="3"/>
  <c r="Z698" i="3"/>
  <c r="AA698" i="3" s="1"/>
  <c r="X699" i="3"/>
  <c r="Y699" i="3"/>
  <c r="Z699" i="3"/>
  <c r="AA699" i="3" s="1"/>
  <c r="X700" i="3"/>
  <c r="Y700" i="3"/>
  <c r="Z700" i="3"/>
  <c r="X701" i="3"/>
  <c r="Y701" i="3"/>
  <c r="Z701" i="3"/>
  <c r="X702" i="3"/>
  <c r="Y702" i="3"/>
  <c r="Z702" i="3"/>
  <c r="AA702" i="3" s="1"/>
  <c r="X703" i="3"/>
  <c r="Y703" i="3"/>
  <c r="Z703" i="3"/>
  <c r="AA703" i="3" s="1"/>
  <c r="X704" i="3"/>
  <c r="Y704" i="3"/>
  <c r="Z704" i="3"/>
  <c r="X705" i="3"/>
  <c r="Y705" i="3"/>
  <c r="Z705" i="3"/>
  <c r="X706" i="3"/>
  <c r="Y706" i="3"/>
  <c r="Z706" i="3"/>
  <c r="AA706" i="3" s="1"/>
  <c r="X707" i="3"/>
  <c r="Y707" i="3"/>
  <c r="Z707" i="3"/>
  <c r="X708" i="3"/>
  <c r="Y708" i="3"/>
  <c r="Z708" i="3"/>
  <c r="AA708" i="3" s="1"/>
  <c r="X709" i="3"/>
  <c r="Y709" i="3"/>
  <c r="Z709" i="3"/>
  <c r="X710" i="3"/>
  <c r="Y710" i="3"/>
  <c r="Z710" i="3"/>
  <c r="AA710" i="3" s="1"/>
  <c r="X711" i="3"/>
  <c r="Y711" i="3"/>
  <c r="Z711" i="3"/>
  <c r="AA711" i="3" s="1"/>
  <c r="X712" i="3"/>
  <c r="Y712" i="3"/>
  <c r="Z712" i="3"/>
  <c r="AA712" i="3" s="1"/>
  <c r="X713" i="3"/>
  <c r="Y713" i="3"/>
  <c r="Z713" i="3"/>
  <c r="X714" i="3"/>
  <c r="Y714" i="3"/>
  <c r="Z714" i="3"/>
  <c r="AA714" i="3" s="1"/>
  <c r="X715" i="3"/>
  <c r="Y715" i="3"/>
  <c r="Z715" i="3"/>
  <c r="AA715" i="3" s="1"/>
  <c r="X716" i="3"/>
  <c r="Y716" i="3"/>
  <c r="Z716" i="3"/>
  <c r="X717" i="3"/>
  <c r="Y717" i="3"/>
  <c r="Z717" i="3"/>
  <c r="X718" i="3"/>
  <c r="Y718" i="3"/>
  <c r="Z718" i="3"/>
  <c r="AA718" i="3" s="1"/>
  <c r="X719" i="3"/>
  <c r="Y719" i="3"/>
  <c r="Z719" i="3"/>
  <c r="AA719" i="3" s="1"/>
  <c r="X720" i="3"/>
  <c r="Y720" i="3"/>
  <c r="Z720" i="3"/>
  <c r="X721" i="3"/>
  <c r="Y721" i="3"/>
  <c r="Z721" i="3"/>
  <c r="X722" i="3"/>
  <c r="Y722" i="3"/>
  <c r="Z722" i="3"/>
  <c r="AA722" i="3" s="1"/>
  <c r="X723" i="3"/>
  <c r="Y723" i="3"/>
  <c r="Z723" i="3"/>
  <c r="X724" i="3"/>
  <c r="Y724" i="3"/>
  <c r="Z724" i="3"/>
  <c r="AA724" i="3" s="1"/>
  <c r="X725" i="3"/>
  <c r="Y725" i="3"/>
  <c r="Z725" i="3"/>
  <c r="X726" i="3"/>
  <c r="Y726" i="3"/>
  <c r="Z726" i="3"/>
  <c r="AA726" i="3" s="1"/>
  <c r="X727" i="3"/>
  <c r="Y727" i="3"/>
  <c r="Z727" i="3"/>
  <c r="X728" i="3"/>
  <c r="Y728" i="3"/>
  <c r="Z728" i="3"/>
  <c r="X729" i="3"/>
  <c r="Y729" i="3"/>
  <c r="Z729" i="3"/>
  <c r="X730" i="3"/>
  <c r="Y730" i="3"/>
  <c r="Z730" i="3"/>
  <c r="AA730" i="3" s="1"/>
  <c r="X731" i="3"/>
  <c r="Y731" i="3"/>
  <c r="Z731" i="3"/>
  <c r="AA731" i="3" s="1"/>
  <c r="X732" i="3"/>
  <c r="Y732" i="3"/>
  <c r="Z732" i="3"/>
  <c r="X733" i="3"/>
  <c r="Y733" i="3"/>
  <c r="Z733" i="3"/>
  <c r="X734" i="3"/>
  <c r="Y734" i="3"/>
  <c r="Z734" i="3"/>
  <c r="AA734" i="3" s="1"/>
  <c r="X735" i="3"/>
  <c r="Y735" i="3"/>
  <c r="Z735" i="3"/>
  <c r="AA735" i="3" s="1"/>
  <c r="X736" i="3"/>
  <c r="Y736" i="3"/>
  <c r="Z736" i="3"/>
  <c r="X737" i="3"/>
  <c r="Y737" i="3"/>
  <c r="Z737" i="3"/>
  <c r="X738" i="3"/>
  <c r="Y738" i="3"/>
  <c r="Z738" i="3"/>
  <c r="AA738" i="3" s="1"/>
  <c r="X739" i="3"/>
  <c r="Y739" i="3"/>
  <c r="Z739" i="3"/>
  <c r="AA739" i="3" s="1"/>
  <c r="X740" i="3"/>
  <c r="Y740" i="3"/>
  <c r="Z740" i="3"/>
  <c r="AA740" i="3" s="1"/>
  <c r="X741" i="3"/>
  <c r="Y741" i="3"/>
  <c r="Z741" i="3"/>
  <c r="X742" i="3"/>
  <c r="Y742" i="3"/>
  <c r="Z742" i="3"/>
  <c r="AA742" i="3" s="1"/>
  <c r="X743" i="3"/>
  <c r="Y743" i="3"/>
  <c r="Z743" i="3"/>
  <c r="AA743" i="3" s="1"/>
  <c r="X744" i="3"/>
  <c r="Y744" i="3"/>
  <c r="Z744" i="3"/>
  <c r="AA744" i="3" s="1"/>
  <c r="X745" i="3"/>
  <c r="Y745" i="3"/>
  <c r="Z745" i="3"/>
  <c r="X746" i="3"/>
  <c r="Y746" i="3"/>
  <c r="Z746" i="3"/>
  <c r="AA746" i="3" s="1"/>
  <c r="X747" i="3"/>
  <c r="Y747" i="3"/>
  <c r="Z747" i="3"/>
  <c r="AA747" i="3" s="1"/>
  <c r="X748" i="3"/>
  <c r="Y748" i="3"/>
  <c r="Z748" i="3"/>
  <c r="X749" i="3"/>
  <c r="Y749" i="3"/>
  <c r="Z749" i="3"/>
  <c r="X750" i="3"/>
  <c r="Y750" i="3"/>
  <c r="Z750" i="3"/>
  <c r="AA750" i="3" s="1"/>
  <c r="X751" i="3"/>
  <c r="Y751" i="3"/>
  <c r="Z751" i="3"/>
  <c r="AA751" i="3" s="1"/>
  <c r="X752" i="3"/>
  <c r="Y752" i="3"/>
  <c r="Z752" i="3"/>
  <c r="X753" i="3"/>
  <c r="Y753" i="3"/>
  <c r="Z753" i="3"/>
  <c r="X754" i="3"/>
  <c r="Y754" i="3"/>
  <c r="Z754" i="3"/>
  <c r="AA754" i="3" s="1"/>
  <c r="X755" i="3"/>
  <c r="Y755" i="3"/>
  <c r="Z755" i="3"/>
  <c r="AA755" i="3" s="1"/>
  <c r="X756" i="3"/>
  <c r="Y756" i="3"/>
  <c r="Z756" i="3"/>
  <c r="X757" i="3"/>
  <c r="Y757" i="3"/>
  <c r="Z757" i="3"/>
  <c r="X758" i="3"/>
  <c r="Y758" i="3"/>
  <c r="Z758" i="3"/>
  <c r="AA758" i="3" s="1"/>
  <c r="X759" i="3"/>
  <c r="Y759" i="3"/>
  <c r="Z759" i="3"/>
  <c r="X760" i="3"/>
  <c r="Y760" i="3"/>
  <c r="Z760" i="3"/>
  <c r="AA760" i="3" s="1"/>
  <c r="X761" i="3"/>
  <c r="Y761" i="3"/>
  <c r="Z761" i="3"/>
  <c r="X762" i="3"/>
  <c r="Y762" i="3"/>
  <c r="Z762" i="3"/>
  <c r="AA762" i="3" s="1"/>
  <c r="X763" i="3"/>
  <c r="Y763" i="3"/>
  <c r="Z763" i="3"/>
  <c r="X764" i="3"/>
  <c r="Y764" i="3"/>
  <c r="Z764" i="3"/>
  <c r="AA764" i="3" s="1"/>
  <c r="X765" i="3"/>
  <c r="Y765" i="3"/>
  <c r="Z765" i="3"/>
  <c r="X766" i="3"/>
  <c r="Y766" i="3"/>
  <c r="Z766" i="3"/>
  <c r="AA766" i="3" s="1"/>
  <c r="X767" i="3"/>
  <c r="Y767" i="3"/>
  <c r="Z767" i="3"/>
  <c r="AA767" i="3" s="1"/>
  <c r="X768" i="3"/>
  <c r="Y768" i="3"/>
  <c r="Z768" i="3"/>
  <c r="AA768" i="3" s="1"/>
  <c r="X769" i="3"/>
  <c r="Y769" i="3"/>
  <c r="Z769" i="3"/>
  <c r="X770" i="3"/>
  <c r="Y770" i="3"/>
  <c r="Z770" i="3"/>
  <c r="AA770" i="3" s="1"/>
  <c r="X771" i="3"/>
  <c r="Y771" i="3"/>
  <c r="Z771" i="3"/>
  <c r="AA771" i="3" s="1"/>
  <c r="X772" i="3"/>
  <c r="Y772" i="3"/>
  <c r="Z772" i="3"/>
  <c r="AA772" i="3" s="1"/>
  <c r="X773" i="3"/>
  <c r="Y773" i="3"/>
  <c r="Z773" i="3"/>
  <c r="X774" i="3"/>
  <c r="Y774" i="3"/>
  <c r="Z774" i="3"/>
  <c r="AA774" i="3" s="1"/>
  <c r="X775" i="3"/>
  <c r="Y775" i="3"/>
  <c r="Z775" i="3"/>
  <c r="AA775" i="3" s="1"/>
  <c r="X776" i="3"/>
  <c r="Y776" i="3"/>
  <c r="Z776" i="3"/>
  <c r="AA776" i="3" s="1"/>
  <c r="X777" i="3"/>
  <c r="Y777" i="3"/>
  <c r="Z777" i="3"/>
  <c r="X778" i="3"/>
  <c r="Y778" i="3"/>
  <c r="Z778" i="3"/>
  <c r="AA778" i="3" s="1"/>
  <c r="X779" i="3"/>
  <c r="Y779" i="3"/>
  <c r="Z779" i="3"/>
  <c r="X780" i="3"/>
  <c r="Y780" i="3"/>
  <c r="Z780" i="3"/>
  <c r="X781" i="3"/>
  <c r="Y781" i="3"/>
  <c r="Z781" i="3"/>
  <c r="X782" i="3"/>
  <c r="Y782" i="3"/>
  <c r="Z782" i="3"/>
  <c r="AA782" i="3" s="1"/>
  <c r="X783" i="3"/>
  <c r="Y783" i="3"/>
  <c r="Z783" i="3"/>
  <c r="AA783" i="3" s="1"/>
  <c r="X784" i="3"/>
  <c r="Y784" i="3"/>
  <c r="Z784" i="3"/>
  <c r="X785" i="3"/>
  <c r="Y785" i="3"/>
  <c r="Z785" i="3"/>
  <c r="X786" i="3"/>
  <c r="Y786" i="3"/>
  <c r="Z786" i="3"/>
  <c r="AA786" i="3" s="1"/>
  <c r="X787" i="3"/>
  <c r="Y787" i="3"/>
  <c r="Z787" i="3"/>
  <c r="AA787" i="3" s="1"/>
  <c r="X788" i="3"/>
  <c r="Y788" i="3"/>
  <c r="Z788" i="3"/>
  <c r="AA788" i="3" s="1"/>
  <c r="X789" i="3"/>
  <c r="Y789" i="3"/>
  <c r="Z789" i="3"/>
  <c r="X790" i="3"/>
  <c r="Y790" i="3"/>
  <c r="Z790" i="3"/>
  <c r="AA790" i="3" s="1"/>
  <c r="X791" i="3"/>
  <c r="Y791" i="3"/>
  <c r="Z791" i="3"/>
  <c r="AA791" i="3" s="1"/>
  <c r="X792" i="3"/>
  <c r="Y792" i="3"/>
  <c r="Z792" i="3"/>
  <c r="AA792" i="3" s="1"/>
  <c r="X793" i="3"/>
  <c r="Y793" i="3"/>
  <c r="Z793" i="3"/>
  <c r="X794" i="3"/>
  <c r="Y794" i="3"/>
  <c r="Z794" i="3"/>
  <c r="AA794" i="3" s="1"/>
  <c r="X795" i="3"/>
  <c r="Y795" i="3"/>
  <c r="Z795" i="3"/>
  <c r="AA795" i="3" s="1"/>
  <c r="X796" i="3"/>
  <c r="Y796" i="3"/>
  <c r="Z796" i="3"/>
  <c r="AA796" i="3" s="1"/>
  <c r="X797" i="3"/>
  <c r="Y797" i="3"/>
  <c r="Z797" i="3"/>
  <c r="X798" i="3"/>
  <c r="Y798" i="3"/>
  <c r="Z798" i="3"/>
  <c r="AA798" i="3" s="1"/>
  <c r="X799" i="3"/>
  <c r="Y799" i="3"/>
  <c r="Z799" i="3"/>
  <c r="AA799" i="3" s="1"/>
  <c r="X800" i="3"/>
  <c r="Y800" i="3"/>
  <c r="Z800" i="3"/>
  <c r="AA800" i="3" s="1"/>
  <c r="X801" i="3"/>
  <c r="Y801" i="3"/>
  <c r="Z801" i="3"/>
  <c r="X802" i="3"/>
  <c r="Y802" i="3"/>
  <c r="Z802" i="3"/>
  <c r="AA802" i="3" s="1"/>
  <c r="X803" i="3"/>
  <c r="Y803" i="3"/>
  <c r="Z803" i="3"/>
  <c r="AA803" i="3" s="1"/>
  <c r="X804" i="3"/>
  <c r="Y804" i="3"/>
  <c r="Z804" i="3"/>
  <c r="AA804" i="3" s="1"/>
  <c r="X805" i="3"/>
  <c r="Y805" i="3"/>
  <c r="Z805" i="3"/>
  <c r="X806" i="3"/>
  <c r="Y806" i="3"/>
  <c r="Z806" i="3"/>
  <c r="AA806" i="3" s="1"/>
  <c r="X807" i="3"/>
  <c r="Y807" i="3"/>
  <c r="Z807" i="3"/>
  <c r="AA807" i="3" s="1"/>
  <c r="X808" i="3"/>
  <c r="Y808" i="3"/>
  <c r="Z808" i="3"/>
  <c r="AA808" i="3" s="1"/>
  <c r="X809" i="3"/>
  <c r="Y809" i="3"/>
  <c r="Z809" i="3"/>
  <c r="X810" i="3"/>
  <c r="Y810" i="3"/>
  <c r="Z810" i="3"/>
  <c r="AA810" i="3" s="1"/>
  <c r="X811" i="3"/>
  <c r="Y811" i="3"/>
  <c r="Z811" i="3"/>
  <c r="AA811" i="3" s="1"/>
  <c r="X812" i="3"/>
  <c r="Y812" i="3"/>
  <c r="Z812" i="3"/>
  <c r="AA812" i="3" s="1"/>
  <c r="X813" i="3"/>
  <c r="Y813" i="3"/>
  <c r="Z813" i="3"/>
  <c r="X814" i="3"/>
  <c r="Y814" i="3"/>
  <c r="Z814" i="3"/>
  <c r="AA814" i="3" s="1"/>
  <c r="X815" i="3"/>
  <c r="Y815" i="3"/>
  <c r="Z815" i="3"/>
  <c r="AA815" i="3" s="1"/>
  <c r="X816" i="3"/>
  <c r="Y816" i="3"/>
  <c r="Z816" i="3"/>
  <c r="AA816" i="3" s="1"/>
  <c r="X817" i="3"/>
  <c r="Y817" i="3"/>
  <c r="Z817" i="3"/>
  <c r="X818" i="3"/>
  <c r="Y818" i="3"/>
  <c r="Z818" i="3"/>
  <c r="AA818" i="3" s="1"/>
  <c r="X819" i="3"/>
  <c r="Y819" i="3"/>
  <c r="Z819" i="3"/>
  <c r="AA819" i="3" s="1"/>
  <c r="X820" i="3"/>
  <c r="Y820" i="3"/>
  <c r="Z820" i="3"/>
  <c r="AA820" i="3" s="1"/>
  <c r="X821" i="3"/>
  <c r="Y821" i="3"/>
  <c r="Z821" i="3"/>
  <c r="X822" i="3"/>
  <c r="Y822" i="3"/>
  <c r="Z822" i="3"/>
  <c r="AA822" i="3" s="1"/>
  <c r="X823" i="3"/>
  <c r="Y823" i="3"/>
  <c r="Z823" i="3"/>
  <c r="AA823" i="3" s="1"/>
  <c r="X824" i="3"/>
  <c r="Y824" i="3"/>
  <c r="Z824" i="3"/>
  <c r="AA824" i="3" s="1"/>
  <c r="X825" i="3"/>
  <c r="Y825" i="3"/>
  <c r="Z825" i="3"/>
  <c r="X826" i="3"/>
  <c r="Y826" i="3"/>
  <c r="Z826" i="3"/>
  <c r="AA826" i="3" s="1"/>
  <c r="X827" i="3"/>
  <c r="Y827" i="3"/>
  <c r="Z827" i="3"/>
  <c r="AA827" i="3" s="1"/>
  <c r="X828" i="3"/>
  <c r="Y828" i="3"/>
  <c r="Z828" i="3"/>
  <c r="AA828" i="3" s="1"/>
  <c r="X829" i="3"/>
  <c r="Y829" i="3"/>
  <c r="Z829" i="3"/>
  <c r="X830" i="3"/>
  <c r="Y830" i="3"/>
  <c r="Z830" i="3"/>
  <c r="AA830" i="3" s="1"/>
  <c r="X831" i="3"/>
  <c r="Y831" i="3"/>
  <c r="Z831" i="3"/>
  <c r="AA831" i="3" s="1"/>
  <c r="X832" i="3"/>
  <c r="Y832" i="3"/>
  <c r="Z832" i="3"/>
  <c r="AA832" i="3" s="1"/>
  <c r="X833" i="3"/>
  <c r="Y833" i="3"/>
  <c r="Z833" i="3"/>
  <c r="X834" i="3"/>
  <c r="Y834" i="3"/>
  <c r="Z834" i="3"/>
  <c r="AA834" i="3" s="1"/>
  <c r="X835" i="3"/>
  <c r="Y835" i="3"/>
  <c r="Z835" i="3"/>
  <c r="AA835" i="3" s="1"/>
  <c r="X836" i="3"/>
  <c r="Y836" i="3"/>
  <c r="Z836" i="3"/>
  <c r="AA836" i="3" s="1"/>
  <c r="X837" i="3"/>
  <c r="Y837" i="3"/>
  <c r="Z837" i="3"/>
  <c r="X838" i="3"/>
  <c r="Y838" i="3"/>
  <c r="Z838" i="3"/>
  <c r="AA838" i="3" s="1"/>
  <c r="X839" i="3"/>
  <c r="Y839" i="3"/>
  <c r="Z839" i="3"/>
  <c r="AA839" i="3" s="1"/>
  <c r="X840" i="3"/>
  <c r="Y840" i="3"/>
  <c r="Z840" i="3"/>
  <c r="AA840" i="3" s="1"/>
  <c r="X841" i="3"/>
  <c r="Y841" i="3"/>
  <c r="Z841" i="3"/>
  <c r="X842" i="3"/>
  <c r="Y842" i="3"/>
  <c r="Z842" i="3"/>
  <c r="AA842" i="3" s="1"/>
  <c r="X843" i="3"/>
  <c r="Y843" i="3"/>
  <c r="Z843" i="3"/>
  <c r="AA843" i="3" s="1"/>
  <c r="X844" i="3"/>
  <c r="Y844" i="3"/>
  <c r="Z844" i="3"/>
  <c r="AA844" i="3" s="1"/>
  <c r="X845" i="3"/>
  <c r="Y845" i="3"/>
  <c r="Z845" i="3"/>
  <c r="X846" i="3"/>
  <c r="Y846" i="3"/>
  <c r="Z846" i="3"/>
  <c r="AA846" i="3" s="1"/>
  <c r="X847" i="3"/>
  <c r="Y847" i="3"/>
  <c r="Z847" i="3"/>
  <c r="AA847" i="3" s="1"/>
  <c r="X848" i="3"/>
  <c r="Y848" i="3"/>
  <c r="Z848" i="3"/>
  <c r="AA848" i="3" s="1"/>
  <c r="X849" i="3"/>
  <c r="Y849" i="3"/>
  <c r="Z849" i="3"/>
  <c r="X850" i="3"/>
  <c r="Y850" i="3"/>
  <c r="Z850" i="3"/>
  <c r="AA850" i="3" s="1"/>
  <c r="X851" i="3"/>
  <c r="Y851" i="3"/>
  <c r="Z851" i="3"/>
  <c r="AA851" i="3" s="1"/>
  <c r="X852" i="3"/>
  <c r="Y852" i="3"/>
  <c r="Z852" i="3"/>
  <c r="AA852" i="3" s="1"/>
  <c r="X853" i="3"/>
  <c r="Y853" i="3"/>
  <c r="Z853" i="3"/>
  <c r="X854" i="3"/>
  <c r="Y854" i="3"/>
  <c r="Z854" i="3"/>
  <c r="AA854" i="3" s="1"/>
  <c r="X855" i="3"/>
  <c r="Y855" i="3"/>
  <c r="Z855" i="3"/>
  <c r="AA855" i="3" s="1"/>
  <c r="X856" i="3"/>
  <c r="Y856" i="3"/>
  <c r="Z856" i="3"/>
  <c r="AA856" i="3" s="1"/>
  <c r="X857" i="3"/>
  <c r="Y857" i="3"/>
  <c r="Z857" i="3"/>
  <c r="X858" i="3"/>
  <c r="Y858" i="3"/>
  <c r="Z858" i="3"/>
  <c r="AA858" i="3" s="1"/>
  <c r="X859" i="3"/>
  <c r="Y859" i="3"/>
  <c r="Z859" i="3"/>
  <c r="AA859" i="3" s="1"/>
  <c r="X860" i="3"/>
  <c r="Y860" i="3"/>
  <c r="Z860" i="3"/>
  <c r="AA860" i="3" s="1"/>
  <c r="X861" i="3"/>
  <c r="Y861" i="3"/>
  <c r="Z861" i="3"/>
  <c r="X862" i="3"/>
  <c r="Y862" i="3"/>
  <c r="Z862" i="3"/>
  <c r="AA862" i="3" s="1"/>
  <c r="X863" i="3"/>
  <c r="Y863" i="3"/>
  <c r="Z863" i="3"/>
  <c r="AA863" i="3" s="1"/>
  <c r="X864" i="3"/>
  <c r="Y864" i="3"/>
  <c r="Z864" i="3"/>
  <c r="AA864" i="3" s="1"/>
  <c r="X865" i="3"/>
  <c r="Y865" i="3"/>
  <c r="Z865" i="3"/>
  <c r="X866" i="3"/>
  <c r="Y866" i="3"/>
  <c r="Z866" i="3"/>
  <c r="AA866" i="3" s="1"/>
  <c r="X867" i="3"/>
  <c r="Y867" i="3"/>
  <c r="Z867" i="3"/>
  <c r="AA867" i="3" s="1"/>
  <c r="X868" i="3"/>
  <c r="Y868" i="3"/>
  <c r="Z868" i="3"/>
  <c r="AA868" i="3" s="1"/>
  <c r="X869" i="3"/>
  <c r="Y869" i="3"/>
  <c r="Z869" i="3"/>
  <c r="X870" i="3"/>
  <c r="Y870" i="3"/>
  <c r="Z870" i="3"/>
  <c r="AA870" i="3" s="1"/>
  <c r="X871" i="3"/>
  <c r="Y871" i="3"/>
  <c r="Z871" i="3"/>
  <c r="AA871" i="3" s="1"/>
  <c r="X872" i="3"/>
  <c r="Y872" i="3"/>
  <c r="Z872" i="3"/>
  <c r="AA872" i="3" s="1"/>
  <c r="X873" i="3"/>
  <c r="Y873" i="3"/>
  <c r="Z873" i="3"/>
  <c r="X874" i="3"/>
  <c r="Y874" i="3"/>
  <c r="Z874" i="3"/>
  <c r="AA874" i="3" s="1"/>
  <c r="X875" i="3"/>
  <c r="Y875" i="3"/>
  <c r="Z875" i="3"/>
  <c r="AA875" i="3" s="1"/>
  <c r="X876" i="3"/>
  <c r="Y876" i="3"/>
  <c r="Z876" i="3"/>
  <c r="AA876" i="3" s="1"/>
  <c r="X877" i="3"/>
  <c r="Y877" i="3"/>
  <c r="Z877" i="3"/>
  <c r="X878" i="3"/>
  <c r="Y878" i="3"/>
  <c r="Z878" i="3"/>
  <c r="AA878" i="3" s="1"/>
  <c r="X879" i="3"/>
  <c r="Y879" i="3"/>
  <c r="Z879" i="3"/>
  <c r="AA879" i="3" s="1"/>
  <c r="X880" i="3"/>
  <c r="Y880" i="3"/>
  <c r="Z880" i="3"/>
  <c r="AA880" i="3" s="1"/>
  <c r="X881" i="3"/>
  <c r="Y881" i="3"/>
  <c r="Z881" i="3"/>
  <c r="X882" i="3"/>
  <c r="Y882" i="3"/>
  <c r="Z882" i="3"/>
  <c r="AA882" i="3" s="1"/>
  <c r="X883" i="3"/>
  <c r="Y883" i="3"/>
  <c r="Z883" i="3"/>
  <c r="AA883" i="3" s="1"/>
  <c r="X884" i="3"/>
  <c r="Y884" i="3"/>
  <c r="Z884" i="3"/>
  <c r="AA884" i="3" s="1"/>
  <c r="X885" i="3"/>
  <c r="Y885" i="3"/>
  <c r="Z885" i="3"/>
  <c r="X886" i="3"/>
  <c r="Y886" i="3"/>
  <c r="Z886" i="3"/>
  <c r="AA886" i="3" s="1"/>
  <c r="X887" i="3"/>
  <c r="Y887" i="3"/>
  <c r="Z887" i="3"/>
  <c r="AA887" i="3" s="1"/>
  <c r="X888" i="3"/>
  <c r="Y888" i="3"/>
  <c r="Z888" i="3"/>
  <c r="AA888" i="3" s="1"/>
  <c r="X889" i="3"/>
  <c r="Y889" i="3"/>
  <c r="Z889" i="3"/>
  <c r="X890" i="3"/>
  <c r="Y890" i="3"/>
  <c r="Z890" i="3"/>
  <c r="AA890" i="3" s="1"/>
  <c r="X891" i="3"/>
  <c r="Y891" i="3"/>
  <c r="Z891" i="3"/>
  <c r="AA891" i="3" s="1"/>
  <c r="X892" i="3"/>
  <c r="Y892" i="3"/>
  <c r="Z892" i="3"/>
  <c r="AA892" i="3" s="1"/>
  <c r="X893" i="3"/>
  <c r="Y893" i="3"/>
  <c r="Z893" i="3"/>
  <c r="X894" i="3"/>
  <c r="Y894" i="3"/>
  <c r="Z894" i="3"/>
  <c r="AA894" i="3" s="1"/>
  <c r="X895" i="3"/>
  <c r="Y895" i="3"/>
  <c r="Z895" i="3"/>
  <c r="AA895" i="3" s="1"/>
  <c r="X896" i="3"/>
  <c r="Y896" i="3"/>
  <c r="Z896" i="3"/>
  <c r="AA896" i="3" s="1"/>
  <c r="X897" i="3"/>
  <c r="Y897" i="3"/>
  <c r="Z897" i="3"/>
  <c r="X898" i="3"/>
  <c r="Y898" i="3"/>
  <c r="Z898" i="3"/>
  <c r="AA898" i="3" s="1"/>
  <c r="X899" i="3"/>
  <c r="Y899" i="3"/>
  <c r="Z899" i="3"/>
  <c r="AA899" i="3" s="1"/>
  <c r="X900" i="3"/>
  <c r="Y900" i="3"/>
  <c r="Z900" i="3"/>
  <c r="AA900" i="3" s="1"/>
  <c r="X901" i="3"/>
  <c r="Y901" i="3"/>
  <c r="Z901" i="3"/>
  <c r="X902" i="3"/>
  <c r="Y902" i="3"/>
  <c r="Z902" i="3"/>
  <c r="AA902" i="3" s="1"/>
  <c r="X903" i="3"/>
  <c r="Y903" i="3"/>
  <c r="Z903" i="3"/>
  <c r="AA903" i="3" s="1"/>
  <c r="X904" i="3"/>
  <c r="Y904" i="3"/>
  <c r="Z904" i="3"/>
  <c r="AA904" i="3" s="1"/>
  <c r="X905" i="3"/>
  <c r="Y905" i="3"/>
  <c r="Z905" i="3"/>
  <c r="X906" i="3"/>
  <c r="Y906" i="3"/>
  <c r="Z906" i="3"/>
  <c r="AA906" i="3" s="1"/>
  <c r="X907" i="3"/>
  <c r="Y907" i="3"/>
  <c r="Z907" i="3"/>
  <c r="AA907" i="3" s="1"/>
  <c r="X908" i="3"/>
  <c r="Y908" i="3"/>
  <c r="Z908" i="3"/>
  <c r="AA908" i="3" s="1"/>
  <c r="X909" i="3"/>
  <c r="Y909" i="3"/>
  <c r="Z909" i="3"/>
  <c r="X910" i="3"/>
  <c r="Y910" i="3"/>
  <c r="Z910" i="3"/>
  <c r="AA910" i="3" s="1"/>
  <c r="X911" i="3"/>
  <c r="Y911" i="3"/>
  <c r="Z911" i="3"/>
  <c r="AA911" i="3" s="1"/>
  <c r="X912" i="3"/>
  <c r="Y912" i="3"/>
  <c r="Z912" i="3"/>
  <c r="AA912" i="3" s="1"/>
  <c r="X913" i="3"/>
  <c r="Y913" i="3"/>
  <c r="Z913" i="3"/>
  <c r="X914" i="3"/>
  <c r="Y914" i="3"/>
  <c r="Z914" i="3"/>
  <c r="AA914" i="3" s="1"/>
  <c r="X915" i="3"/>
  <c r="Y915" i="3"/>
  <c r="Z915" i="3"/>
  <c r="AA915" i="3" s="1"/>
  <c r="X916" i="3"/>
  <c r="Y916" i="3"/>
  <c r="Z916" i="3"/>
  <c r="AA916" i="3" s="1"/>
  <c r="X917" i="3"/>
  <c r="Y917" i="3"/>
  <c r="Z917" i="3"/>
  <c r="X918" i="3"/>
  <c r="Y918" i="3"/>
  <c r="Z918" i="3"/>
  <c r="AA918" i="3" s="1"/>
  <c r="X919" i="3"/>
  <c r="Y919" i="3"/>
  <c r="Z919" i="3"/>
  <c r="AA919" i="3" s="1"/>
  <c r="X920" i="3"/>
  <c r="Y920" i="3"/>
  <c r="Z920" i="3"/>
  <c r="AA920" i="3" s="1"/>
  <c r="X921" i="3"/>
  <c r="Y921" i="3"/>
  <c r="Z921" i="3"/>
  <c r="X922" i="3"/>
  <c r="Y922" i="3"/>
  <c r="Z922" i="3"/>
  <c r="AA922" i="3" s="1"/>
  <c r="X923" i="3"/>
  <c r="Y923" i="3"/>
  <c r="Z923" i="3"/>
  <c r="AA923" i="3" s="1"/>
  <c r="X924" i="3"/>
  <c r="Y924" i="3"/>
  <c r="Z924" i="3"/>
  <c r="AA924" i="3" s="1"/>
  <c r="X925" i="3"/>
  <c r="Y925" i="3"/>
  <c r="Z925" i="3"/>
  <c r="X926" i="3"/>
  <c r="Y926" i="3"/>
  <c r="Z926" i="3"/>
  <c r="AA926" i="3" s="1"/>
  <c r="X927" i="3"/>
  <c r="Y927" i="3"/>
  <c r="Z927" i="3"/>
  <c r="AA927" i="3" s="1"/>
  <c r="X928" i="3"/>
  <c r="Y928" i="3"/>
  <c r="Z928" i="3"/>
  <c r="AA928" i="3" s="1"/>
  <c r="X929" i="3"/>
  <c r="Y929" i="3"/>
  <c r="Z929" i="3"/>
  <c r="X930" i="3"/>
  <c r="Y930" i="3"/>
  <c r="Z930" i="3"/>
  <c r="AA930" i="3" s="1"/>
  <c r="X931" i="3"/>
  <c r="Y931" i="3"/>
  <c r="Z931" i="3"/>
  <c r="AA931" i="3" s="1"/>
  <c r="X932" i="3"/>
  <c r="Y932" i="3"/>
  <c r="Z932" i="3"/>
  <c r="AA932" i="3" s="1"/>
  <c r="X933" i="3"/>
  <c r="Y933" i="3"/>
  <c r="Z933" i="3"/>
  <c r="X934" i="3"/>
  <c r="Y934" i="3"/>
  <c r="Z934" i="3"/>
  <c r="AA934" i="3" s="1"/>
  <c r="X935" i="3"/>
  <c r="Y935" i="3"/>
  <c r="Z935" i="3"/>
  <c r="AA935" i="3" s="1"/>
  <c r="X936" i="3"/>
  <c r="Y936" i="3"/>
  <c r="Z936" i="3"/>
  <c r="AA936" i="3" s="1"/>
  <c r="X937" i="3"/>
  <c r="Y937" i="3"/>
  <c r="Z937" i="3"/>
  <c r="X938" i="3"/>
  <c r="Y938" i="3"/>
  <c r="Z938" i="3"/>
  <c r="AA938" i="3" s="1"/>
  <c r="X939" i="3"/>
  <c r="Y939" i="3"/>
  <c r="Z939" i="3"/>
  <c r="AA939" i="3" s="1"/>
  <c r="X940" i="3"/>
  <c r="Y940" i="3"/>
  <c r="Z940" i="3"/>
  <c r="AA940" i="3" s="1"/>
  <c r="X941" i="3"/>
  <c r="Y941" i="3"/>
  <c r="Z941" i="3"/>
  <c r="X942" i="3"/>
  <c r="Y942" i="3"/>
  <c r="Z942" i="3"/>
  <c r="AA942" i="3" s="1"/>
  <c r="X943" i="3"/>
  <c r="Y943" i="3"/>
  <c r="Z943" i="3"/>
  <c r="AA943" i="3" s="1"/>
  <c r="X944" i="3"/>
  <c r="Y944" i="3"/>
  <c r="Z944" i="3"/>
  <c r="AA944" i="3" s="1"/>
  <c r="X945" i="3"/>
  <c r="Y945" i="3"/>
  <c r="Z945" i="3"/>
  <c r="X946" i="3"/>
  <c r="Y946" i="3"/>
  <c r="Z946" i="3"/>
  <c r="AA946" i="3" s="1"/>
  <c r="X947" i="3"/>
  <c r="Y947" i="3"/>
  <c r="Z947" i="3"/>
  <c r="AA947" i="3" s="1"/>
  <c r="X948" i="3"/>
  <c r="Y948" i="3"/>
  <c r="Z948" i="3"/>
  <c r="AA948" i="3" s="1"/>
  <c r="X949" i="3"/>
  <c r="Y949" i="3"/>
  <c r="Z949" i="3"/>
  <c r="X950" i="3"/>
  <c r="Y950" i="3"/>
  <c r="Z950" i="3"/>
  <c r="AA950" i="3" s="1"/>
  <c r="X951" i="3"/>
  <c r="Y951" i="3"/>
  <c r="Z951" i="3"/>
  <c r="AA951" i="3" s="1"/>
  <c r="X952" i="3"/>
  <c r="Y952" i="3"/>
  <c r="Z952" i="3"/>
  <c r="AA952" i="3" s="1"/>
  <c r="X953" i="3"/>
  <c r="Y953" i="3"/>
  <c r="Z953" i="3"/>
  <c r="X954" i="3"/>
  <c r="Y954" i="3"/>
  <c r="Z954" i="3"/>
  <c r="AA954" i="3" s="1"/>
  <c r="X955" i="3"/>
  <c r="Y955" i="3"/>
  <c r="Z955" i="3"/>
  <c r="AA955" i="3" s="1"/>
  <c r="AE955" i="3" s="1"/>
  <c r="X956" i="3"/>
  <c r="Y956" i="3"/>
  <c r="Z956" i="3"/>
  <c r="AA956" i="3" s="1"/>
  <c r="X957" i="3"/>
  <c r="Y957" i="3"/>
  <c r="Z957" i="3"/>
  <c r="X958" i="3"/>
  <c r="Y958" i="3"/>
  <c r="Z958" i="3"/>
  <c r="AA958" i="3" s="1"/>
  <c r="X959" i="3"/>
  <c r="Y959" i="3"/>
  <c r="Z959" i="3"/>
  <c r="AA959" i="3" s="1"/>
  <c r="X960" i="3"/>
  <c r="Y960" i="3"/>
  <c r="Z960" i="3"/>
  <c r="AA960" i="3" s="1"/>
  <c r="X961" i="3"/>
  <c r="Y961" i="3"/>
  <c r="Z961" i="3"/>
  <c r="X962" i="3"/>
  <c r="Y962" i="3"/>
  <c r="Z962" i="3"/>
  <c r="AA962" i="3" s="1"/>
  <c r="X963" i="3"/>
  <c r="Y963" i="3"/>
  <c r="Z963" i="3"/>
  <c r="AA963" i="3" s="1"/>
  <c r="X964" i="3"/>
  <c r="Y964" i="3"/>
  <c r="Z964" i="3"/>
  <c r="AA964" i="3" s="1"/>
  <c r="X965" i="3"/>
  <c r="Y965" i="3"/>
  <c r="Z965" i="3"/>
  <c r="X966" i="3"/>
  <c r="Y966" i="3"/>
  <c r="Z966" i="3"/>
  <c r="AA966" i="3" s="1"/>
  <c r="X967" i="3"/>
  <c r="Y967" i="3"/>
  <c r="Z967" i="3"/>
  <c r="AA967" i="3" s="1"/>
  <c r="X968" i="3"/>
  <c r="Y968" i="3"/>
  <c r="Z968" i="3"/>
  <c r="AA968" i="3" s="1"/>
  <c r="X969" i="3"/>
  <c r="Y969" i="3"/>
  <c r="Z969" i="3"/>
  <c r="X970" i="3"/>
  <c r="Y970" i="3"/>
  <c r="Z970" i="3"/>
  <c r="AA970" i="3" s="1"/>
  <c r="X971" i="3"/>
  <c r="Y971" i="3"/>
  <c r="Z971" i="3"/>
  <c r="AA971" i="3" s="1"/>
  <c r="X972" i="3"/>
  <c r="Y972" i="3"/>
  <c r="Z972" i="3"/>
  <c r="AA972" i="3" s="1"/>
  <c r="X973" i="3"/>
  <c r="Y973" i="3"/>
  <c r="Z973" i="3"/>
  <c r="X974" i="3"/>
  <c r="Y974" i="3"/>
  <c r="Z974" i="3"/>
  <c r="AA974" i="3" s="1"/>
  <c r="X975" i="3"/>
  <c r="Y975" i="3"/>
  <c r="Z975" i="3"/>
  <c r="AA975" i="3" s="1"/>
  <c r="X976" i="3"/>
  <c r="Y976" i="3"/>
  <c r="Z976" i="3"/>
  <c r="AA976" i="3" s="1"/>
  <c r="X977" i="3"/>
  <c r="Y977" i="3"/>
  <c r="Z977" i="3"/>
  <c r="X978" i="3"/>
  <c r="Y978" i="3"/>
  <c r="Z978" i="3"/>
  <c r="AA978" i="3" s="1"/>
  <c r="X979" i="3"/>
  <c r="Y979" i="3"/>
  <c r="Z979" i="3"/>
  <c r="AA979" i="3" s="1"/>
  <c r="X980" i="3"/>
  <c r="Y980" i="3"/>
  <c r="Z980" i="3"/>
  <c r="AA980" i="3" s="1"/>
  <c r="X981" i="3"/>
  <c r="Y981" i="3"/>
  <c r="Z981" i="3"/>
  <c r="X982" i="3"/>
  <c r="Y982" i="3"/>
  <c r="Z982" i="3"/>
  <c r="AA982" i="3" s="1"/>
  <c r="X983" i="3"/>
  <c r="Y983" i="3"/>
  <c r="Z983" i="3"/>
  <c r="AA983" i="3" s="1"/>
  <c r="X984" i="3"/>
  <c r="Y984" i="3"/>
  <c r="Z984" i="3"/>
  <c r="AA984" i="3" s="1"/>
  <c r="X985" i="3"/>
  <c r="Y985" i="3"/>
  <c r="Z985" i="3"/>
  <c r="X986" i="3"/>
  <c r="Y986" i="3"/>
  <c r="Z986" i="3"/>
  <c r="AA986" i="3" s="1"/>
  <c r="X987" i="3"/>
  <c r="Y987" i="3"/>
  <c r="Z987" i="3"/>
  <c r="AA987" i="3" s="1"/>
  <c r="X988" i="3"/>
  <c r="Y988" i="3"/>
  <c r="Z988" i="3"/>
  <c r="AA988" i="3" s="1"/>
  <c r="X989" i="3"/>
  <c r="Y989" i="3"/>
  <c r="Z989" i="3"/>
  <c r="X990" i="3"/>
  <c r="Y990" i="3"/>
  <c r="Z990" i="3"/>
  <c r="AA990" i="3" s="1"/>
  <c r="X991" i="3"/>
  <c r="Y991" i="3"/>
  <c r="Z991" i="3"/>
  <c r="AA991" i="3" s="1"/>
  <c r="X992" i="3"/>
  <c r="Y992" i="3"/>
  <c r="Z992" i="3"/>
  <c r="AA992" i="3" s="1"/>
  <c r="X993" i="3"/>
  <c r="Y993" i="3"/>
  <c r="Z993" i="3"/>
  <c r="X994" i="3"/>
  <c r="Y994" i="3"/>
  <c r="Z994" i="3"/>
  <c r="AA994" i="3" s="1"/>
  <c r="X995" i="3"/>
  <c r="Y995" i="3"/>
  <c r="Z995" i="3"/>
  <c r="AA995" i="3" s="1"/>
  <c r="X996" i="3"/>
  <c r="Y996" i="3"/>
  <c r="Z996" i="3"/>
  <c r="AA996" i="3" s="1"/>
  <c r="X997" i="3"/>
  <c r="Y997" i="3"/>
  <c r="Z997" i="3"/>
  <c r="X998" i="3"/>
  <c r="Y998" i="3"/>
  <c r="Z998" i="3"/>
  <c r="AA998" i="3" s="1"/>
  <c r="X999" i="3"/>
  <c r="Y999" i="3"/>
  <c r="Z999" i="3"/>
  <c r="AA999" i="3" s="1"/>
  <c r="X1000" i="3"/>
  <c r="Y1000" i="3"/>
  <c r="Z1000" i="3"/>
  <c r="AA1000" i="3" s="1"/>
  <c r="X1001" i="3"/>
  <c r="Y1001" i="3"/>
  <c r="Z1001" i="3"/>
  <c r="X1002" i="3"/>
  <c r="Y1002" i="3"/>
  <c r="Z1002" i="3"/>
  <c r="AA1002" i="3" s="1"/>
  <c r="X1003" i="3"/>
  <c r="Y1003" i="3"/>
  <c r="Z1003" i="3"/>
  <c r="AA1003" i="3" s="1"/>
  <c r="X1004" i="3"/>
  <c r="Y1004" i="3"/>
  <c r="Z1004" i="3"/>
  <c r="AA1004" i="3" s="1"/>
  <c r="X1005" i="3"/>
  <c r="Y1005" i="3"/>
  <c r="Z1005" i="3"/>
  <c r="X1006" i="3"/>
  <c r="Y1006" i="3"/>
  <c r="Z1006" i="3"/>
  <c r="AA1006" i="3" s="1"/>
  <c r="X1007" i="3"/>
  <c r="Y1007" i="3"/>
  <c r="Z1007" i="3"/>
  <c r="AA1007" i="3" s="1"/>
  <c r="X1008" i="3"/>
  <c r="Y1008" i="3"/>
  <c r="Z1008" i="3"/>
  <c r="AA1008" i="3" s="1"/>
  <c r="X1009" i="3"/>
  <c r="Y1009" i="3"/>
  <c r="Z1009" i="3"/>
  <c r="X1010" i="3"/>
  <c r="Y1010" i="3"/>
  <c r="Z1010" i="3"/>
  <c r="AA1010" i="3" s="1"/>
  <c r="X1011" i="3"/>
  <c r="Y1011" i="3"/>
  <c r="Z1011" i="3"/>
  <c r="AA1011" i="3" s="1"/>
  <c r="X1012" i="3"/>
  <c r="Y1012" i="3"/>
  <c r="Z1012" i="3"/>
  <c r="AA1012" i="3" s="1"/>
  <c r="X1013" i="3"/>
  <c r="Y1013" i="3"/>
  <c r="Z1013" i="3"/>
  <c r="X1014" i="3"/>
  <c r="Y1014" i="3"/>
  <c r="Z1014" i="3"/>
  <c r="AA1014" i="3" s="1"/>
  <c r="X1015" i="3"/>
  <c r="Y1015" i="3"/>
  <c r="Z1015" i="3"/>
  <c r="AA1015" i="3" s="1"/>
  <c r="X1016" i="3"/>
  <c r="Y1016" i="3"/>
  <c r="Z1016" i="3"/>
  <c r="AA1016" i="3" s="1"/>
  <c r="X1017" i="3"/>
  <c r="Y1017" i="3"/>
  <c r="Z1017" i="3"/>
  <c r="X1018" i="3"/>
  <c r="Y1018" i="3"/>
  <c r="Z1018" i="3"/>
  <c r="AA1018" i="3" s="1"/>
  <c r="X1019" i="3"/>
  <c r="Y1019" i="3"/>
  <c r="Z1019" i="3"/>
  <c r="AA1019" i="3" s="1"/>
  <c r="X1020" i="3"/>
  <c r="Y1020" i="3"/>
  <c r="Z1020" i="3"/>
  <c r="AA1020" i="3" s="1"/>
  <c r="X1021" i="3"/>
  <c r="Y1021" i="3"/>
  <c r="Z1021" i="3"/>
  <c r="X1022" i="3"/>
  <c r="Y1022" i="3"/>
  <c r="Z1022" i="3"/>
  <c r="AA1022" i="3" s="1"/>
  <c r="X1023" i="3"/>
  <c r="Y1023" i="3"/>
  <c r="Z1023" i="3"/>
  <c r="AA1023" i="3" s="1"/>
  <c r="X1024" i="3"/>
  <c r="Y1024" i="3"/>
  <c r="Z1024" i="3"/>
  <c r="AA1024" i="3" s="1"/>
  <c r="X1025" i="3"/>
  <c r="Y1025" i="3"/>
  <c r="Z1025" i="3"/>
  <c r="X1026" i="3"/>
  <c r="Y1026" i="3"/>
  <c r="Z1026" i="3"/>
  <c r="AA1026" i="3" s="1"/>
  <c r="X1027" i="3"/>
  <c r="Y1027" i="3"/>
  <c r="Z1027" i="3"/>
  <c r="AA1027" i="3" s="1"/>
  <c r="X1028" i="3"/>
  <c r="Y1028" i="3"/>
  <c r="Z1028" i="3"/>
  <c r="AA1028" i="3" s="1"/>
  <c r="X1029" i="3"/>
  <c r="Y1029" i="3"/>
  <c r="Z1029" i="3"/>
  <c r="X1030" i="3"/>
  <c r="Y1030" i="3"/>
  <c r="Z1030" i="3"/>
  <c r="AA1030" i="3" s="1"/>
  <c r="X1031" i="3"/>
  <c r="Y1031" i="3"/>
  <c r="Z1031" i="3"/>
  <c r="AA1031" i="3" s="1"/>
  <c r="X1032" i="3"/>
  <c r="Y1032" i="3"/>
  <c r="Z1032" i="3"/>
  <c r="AA1032" i="3" s="1"/>
  <c r="X1033" i="3"/>
  <c r="Y1033" i="3"/>
  <c r="Z1033" i="3"/>
  <c r="X1034" i="3"/>
  <c r="Y1034" i="3"/>
  <c r="Z1034" i="3"/>
  <c r="AA1034" i="3" s="1"/>
  <c r="X1035" i="3"/>
  <c r="Y1035" i="3"/>
  <c r="Z1035" i="3"/>
  <c r="AA1035" i="3" s="1"/>
  <c r="X1036" i="3"/>
  <c r="Y1036" i="3"/>
  <c r="Z1036" i="3"/>
  <c r="AA1036" i="3" s="1"/>
  <c r="X1037" i="3"/>
  <c r="Y1037" i="3"/>
  <c r="Z1037" i="3"/>
  <c r="X1038" i="3"/>
  <c r="Y1038" i="3"/>
  <c r="Z1038" i="3"/>
  <c r="AA1038" i="3" s="1"/>
  <c r="X1039" i="3"/>
  <c r="Y1039" i="3"/>
  <c r="Z1039" i="3"/>
  <c r="AA1039" i="3" s="1"/>
  <c r="X1040" i="3"/>
  <c r="Y1040" i="3"/>
  <c r="Z1040" i="3"/>
  <c r="AA1040" i="3" s="1"/>
  <c r="X1041" i="3"/>
  <c r="Y1041" i="3"/>
  <c r="Z1041" i="3"/>
  <c r="X1042" i="3"/>
  <c r="Y1042" i="3"/>
  <c r="Z1042" i="3"/>
  <c r="AA1042" i="3" s="1"/>
  <c r="X1043" i="3"/>
  <c r="Y1043" i="3"/>
  <c r="Z1043" i="3"/>
  <c r="AA1043" i="3" s="1"/>
  <c r="X1044" i="3"/>
  <c r="Y1044" i="3"/>
  <c r="Z1044" i="3"/>
  <c r="AA1044" i="3" s="1"/>
  <c r="X1045" i="3"/>
  <c r="Y1045" i="3"/>
  <c r="Z1045" i="3"/>
  <c r="X1046" i="3"/>
  <c r="Y1046" i="3"/>
  <c r="Z1046" i="3"/>
  <c r="AA1046" i="3" s="1"/>
  <c r="X1047" i="3"/>
  <c r="Y1047" i="3"/>
  <c r="Z1047" i="3"/>
  <c r="AA1047" i="3" s="1"/>
  <c r="X1048" i="3"/>
  <c r="Y1048" i="3"/>
  <c r="Z1048" i="3"/>
  <c r="AA1048" i="3" s="1"/>
  <c r="X1049" i="3"/>
  <c r="Y1049" i="3"/>
  <c r="Z1049" i="3"/>
  <c r="X1050" i="3"/>
  <c r="Y1050" i="3"/>
  <c r="Z1050" i="3"/>
  <c r="AA1050" i="3" s="1"/>
  <c r="X1051" i="3"/>
  <c r="Y1051" i="3"/>
  <c r="Z1051" i="3"/>
  <c r="AA1051" i="3" s="1"/>
  <c r="X1052" i="3"/>
  <c r="Y1052" i="3"/>
  <c r="Z1052" i="3"/>
  <c r="AA1052" i="3" s="1"/>
  <c r="X1053" i="3"/>
  <c r="Y1053" i="3"/>
  <c r="Z1053" i="3"/>
  <c r="X1054" i="3"/>
  <c r="Y1054" i="3"/>
  <c r="Z1054" i="3"/>
  <c r="AA1054" i="3" s="1"/>
  <c r="X1055" i="3"/>
  <c r="Y1055" i="3"/>
  <c r="Z1055" i="3"/>
  <c r="AA1055" i="3" s="1"/>
  <c r="X1056" i="3"/>
  <c r="Y1056" i="3"/>
  <c r="Z1056" i="3"/>
  <c r="AA1056" i="3" s="1"/>
  <c r="X1057" i="3"/>
  <c r="Y1057" i="3"/>
  <c r="Z1057" i="3"/>
  <c r="X1058" i="3"/>
  <c r="Y1058" i="3"/>
  <c r="Z1058" i="3"/>
  <c r="AA1058" i="3" s="1"/>
  <c r="X1059" i="3"/>
  <c r="Y1059" i="3"/>
  <c r="Z1059" i="3"/>
  <c r="AA1059" i="3" s="1"/>
  <c r="X1060" i="3"/>
  <c r="Y1060" i="3"/>
  <c r="Z1060" i="3"/>
  <c r="AA1060" i="3" s="1"/>
  <c r="X1061" i="3"/>
  <c r="Y1061" i="3"/>
  <c r="Z1061" i="3"/>
  <c r="X1062" i="3"/>
  <c r="Y1062" i="3"/>
  <c r="Z1062" i="3"/>
  <c r="AA1062" i="3" s="1"/>
  <c r="X1063" i="3"/>
  <c r="Y1063" i="3"/>
  <c r="Z1063" i="3"/>
  <c r="AA1063" i="3" s="1"/>
  <c r="X1064" i="3"/>
  <c r="Y1064" i="3"/>
  <c r="Z1064" i="3"/>
  <c r="AA1064" i="3" s="1"/>
  <c r="X1065" i="3"/>
  <c r="Y1065" i="3"/>
  <c r="Z1065" i="3"/>
  <c r="X1066" i="3"/>
  <c r="Y1066" i="3"/>
  <c r="Z1066" i="3"/>
  <c r="AA1066" i="3" s="1"/>
  <c r="X1067" i="3"/>
  <c r="Y1067" i="3"/>
  <c r="Z1067" i="3"/>
  <c r="AA1067" i="3" s="1"/>
  <c r="X1068" i="3"/>
  <c r="Y1068" i="3"/>
  <c r="Z1068" i="3"/>
  <c r="AA1068" i="3" s="1"/>
  <c r="X1069" i="3"/>
  <c r="Y1069" i="3"/>
  <c r="Z1069" i="3"/>
  <c r="X1070" i="3"/>
  <c r="Y1070" i="3"/>
  <c r="Z1070" i="3"/>
  <c r="AA1070" i="3" s="1"/>
  <c r="X1071" i="3"/>
  <c r="Y1071" i="3"/>
  <c r="Z1071" i="3"/>
  <c r="AA1071" i="3" s="1"/>
  <c r="X1072" i="3"/>
  <c r="Y1072" i="3"/>
  <c r="Z1072" i="3"/>
  <c r="AA1072" i="3" s="1"/>
  <c r="X1073" i="3"/>
  <c r="Y1073" i="3"/>
  <c r="Z1073" i="3"/>
  <c r="X1074" i="3"/>
  <c r="Y1074" i="3"/>
  <c r="Z1074" i="3"/>
  <c r="AA1074" i="3" s="1"/>
  <c r="X1075" i="3"/>
  <c r="Y1075" i="3"/>
  <c r="Z1075" i="3"/>
  <c r="AA1075" i="3" s="1"/>
  <c r="X1076" i="3"/>
  <c r="Y1076" i="3"/>
  <c r="Z1076" i="3"/>
  <c r="AA1076" i="3" s="1"/>
  <c r="X1077" i="3"/>
  <c r="Y1077" i="3"/>
  <c r="Z1077" i="3"/>
  <c r="X1078" i="3"/>
  <c r="Y1078" i="3"/>
  <c r="Z1078" i="3"/>
  <c r="AA1078" i="3" s="1"/>
  <c r="X1079" i="3"/>
  <c r="Y1079" i="3"/>
  <c r="Z1079" i="3"/>
  <c r="AA1079" i="3" s="1"/>
  <c r="X1080" i="3"/>
  <c r="Y1080" i="3"/>
  <c r="Z1080" i="3"/>
  <c r="AA1080" i="3" s="1"/>
  <c r="X1081" i="3"/>
  <c r="Y1081" i="3"/>
  <c r="Z1081" i="3"/>
  <c r="X1082" i="3"/>
  <c r="Y1082" i="3"/>
  <c r="Z1082" i="3"/>
  <c r="AA1082" i="3" s="1"/>
  <c r="X1083" i="3"/>
  <c r="Y1083" i="3"/>
  <c r="Z1083" i="3"/>
  <c r="AA1083" i="3" s="1"/>
  <c r="X1084" i="3"/>
  <c r="Y1084" i="3"/>
  <c r="Z1084" i="3"/>
  <c r="AA1084" i="3" s="1"/>
  <c r="X1085" i="3"/>
  <c r="Y1085" i="3"/>
  <c r="Z1085" i="3"/>
  <c r="X1086" i="3"/>
  <c r="Y1086" i="3"/>
  <c r="Z1086" i="3"/>
  <c r="AA1086" i="3" s="1"/>
  <c r="X1087" i="3"/>
  <c r="Y1087" i="3"/>
  <c r="Z1087" i="3"/>
  <c r="AA1087" i="3" s="1"/>
  <c r="X1088" i="3"/>
  <c r="Y1088" i="3"/>
  <c r="Z1088" i="3"/>
  <c r="AA1088" i="3" s="1"/>
  <c r="X1089" i="3"/>
  <c r="Y1089" i="3"/>
  <c r="Z1089" i="3"/>
  <c r="X1090" i="3"/>
  <c r="Y1090" i="3"/>
  <c r="Z1090" i="3"/>
  <c r="AA1090" i="3" s="1"/>
  <c r="X1091" i="3"/>
  <c r="Y1091" i="3"/>
  <c r="Z1091" i="3"/>
  <c r="AA1091" i="3" s="1"/>
  <c r="X1092" i="3"/>
  <c r="Y1092" i="3"/>
  <c r="Z1092" i="3"/>
  <c r="AA1092" i="3" s="1"/>
  <c r="X1093" i="3"/>
  <c r="Y1093" i="3"/>
  <c r="Z1093" i="3"/>
  <c r="X1094" i="3"/>
  <c r="Y1094" i="3"/>
  <c r="Z1094" i="3"/>
  <c r="AA1094" i="3" s="1"/>
  <c r="X1095" i="3"/>
  <c r="Y1095" i="3"/>
  <c r="Z1095" i="3"/>
  <c r="AA1095" i="3" s="1"/>
  <c r="X1096" i="3"/>
  <c r="Y1096" i="3"/>
  <c r="Z1096" i="3"/>
  <c r="AA1096" i="3" s="1"/>
  <c r="X1097" i="3"/>
  <c r="Y1097" i="3"/>
  <c r="Z1097" i="3"/>
  <c r="X1098" i="3"/>
  <c r="Y1098" i="3"/>
  <c r="Z1098" i="3"/>
  <c r="AA1098" i="3" s="1"/>
  <c r="X1099" i="3"/>
  <c r="Y1099" i="3"/>
  <c r="Z1099" i="3"/>
  <c r="AA1099" i="3" s="1"/>
  <c r="X1100" i="3"/>
  <c r="Y1100" i="3"/>
  <c r="Z1100" i="3"/>
  <c r="AA1100" i="3" s="1"/>
  <c r="X1101" i="3"/>
  <c r="Y1101" i="3"/>
  <c r="Z1101" i="3"/>
  <c r="X1102" i="3"/>
  <c r="Y1102" i="3"/>
  <c r="Z1102" i="3"/>
  <c r="AA1102" i="3" s="1"/>
  <c r="X1103" i="3"/>
  <c r="Y1103" i="3"/>
  <c r="Z1103" i="3"/>
  <c r="AA1103" i="3" s="1"/>
  <c r="X1104" i="3"/>
  <c r="Y1104" i="3"/>
  <c r="Z1104" i="3"/>
  <c r="AA1104" i="3" s="1"/>
  <c r="X1105" i="3"/>
  <c r="Y1105" i="3"/>
  <c r="Z1105" i="3"/>
  <c r="AA1105" i="3" s="1"/>
  <c r="X1106" i="3"/>
  <c r="Y1106" i="3"/>
  <c r="Z1106" i="3"/>
  <c r="AA1106" i="3" s="1"/>
  <c r="X1107" i="3"/>
  <c r="Y1107" i="3"/>
  <c r="Z1107" i="3"/>
  <c r="AA1107" i="3" s="1"/>
  <c r="X1108" i="3"/>
  <c r="Y1108" i="3"/>
  <c r="Z1108" i="3"/>
  <c r="AA1108" i="3" s="1"/>
  <c r="X1109" i="3"/>
  <c r="Y1109" i="3"/>
  <c r="Z1109" i="3"/>
  <c r="X1110" i="3"/>
  <c r="Y1110" i="3"/>
  <c r="Z1110" i="3"/>
  <c r="AA1110" i="3" s="1"/>
  <c r="X1111" i="3"/>
  <c r="Y1111" i="3"/>
  <c r="Z1111" i="3"/>
  <c r="AA1111" i="3" s="1"/>
  <c r="X1112" i="3"/>
  <c r="Y1112" i="3"/>
  <c r="Z1112" i="3"/>
  <c r="AA1112" i="3" s="1"/>
  <c r="X1113" i="3"/>
  <c r="Y1113" i="3"/>
  <c r="Z1113" i="3"/>
  <c r="X1114" i="3"/>
  <c r="Y1114" i="3"/>
  <c r="Z1114" i="3"/>
  <c r="AA1114" i="3" s="1"/>
  <c r="X1115" i="3"/>
  <c r="Y1115" i="3"/>
  <c r="Z1115" i="3"/>
  <c r="AA1115" i="3" s="1"/>
  <c r="X1116" i="3"/>
  <c r="Y1116" i="3"/>
  <c r="Z1116" i="3"/>
  <c r="AA1116" i="3" s="1"/>
  <c r="X1117" i="3"/>
  <c r="Y1117" i="3"/>
  <c r="Z1117" i="3"/>
  <c r="X1118" i="3"/>
  <c r="Y1118" i="3"/>
  <c r="Z1118" i="3"/>
  <c r="AA1118" i="3" s="1"/>
  <c r="X1119" i="3"/>
  <c r="Y1119" i="3"/>
  <c r="Z1119" i="3"/>
  <c r="AA1119" i="3" s="1"/>
  <c r="X1120" i="3"/>
  <c r="Y1120" i="3"/>
  <c r="Z1120" i="3"/>
  <c r="AA1120" i="3" s="1"/>
  <c r="X1121" i="3"/>
  <c r="Y1121" i="3"/>
  <c r="Z1121" i="3"/>
  <c r="AA1121" i="3" s="1"/>
  <c r="X1122" i="3"/>
  <c r="Y1122" i="3"/>
  <c r="Z1122" i="3"/>
  <c r="AA1122" i="3" s="1"/>
  <c r="X1123" i="3"/>
  <c r="Y1123" i="3"/>
  <c r="Z1123" i="3"/>
  <c r="AA1123" i="3" s="1"/>
  <c r="X1124" i="3"/>
  <c r="Y1124" i="3"/>
  <c r="Z1124" i="3"/>
  <c r="AA1124" i="3" s="1"/>
  <c r="X1125" i="3"/>
  <c r="Y1125" i="3"/>
  <c r="Z1125" i="3"/>
  <c r="X1126" i="3"/>
  <c r="Y1126" i="3"/>
  <c r="Z1126" i="3"/>
  <c r="AA1126" i="3" s="1"/>
  <c r="X1127" i="3"/>
  <c r="Y1127" i="3"/>
  <c r="Z1127" i="3"/>
  <c r="AA1127" i="3" s="1"/>
  <c r="X1128" i="3"/>
  <c r="Y1128" i="3"/>
  <c r="Z1128" i="3"/>
  <c r="AA1128" i="3" s="1"/>
  <c r="X1129" i="3"/>
  <c r="Y1129" i="3"/>
  <c r="Z1129" i="3"/>
  <c r="X1130" i="3"/>
  <c r="Y1130" i="3"/>
  <c r="Z1130" i="3"/>
  <c r="AA1130" i="3" s="1"/>
  <c r="X1131" i="3"/>
  <c r="Y1131" i="3"/>
  <c r="Z1131" i="3"/>
  <c r="AA1131" i="3" s="1"/>
  <c r="X1132" i="3"/>
  <c r="Y1132" i="3"/>
  <c r="Z1132" i="3"/>
  <c r="AA1132" i="3" s="1"/>
  <c r="X1133" i="3"/>
  <c r="Y1133" i="3"/>
  <c r="Z1133" i="3"/>
  <c r="X1134" i="3"/>
  <c r="Y1134" i="3"/>
  <c r="Z1134" i="3"/>
  <c r="AA1134" i="3" s="1"/>
  <c r="X1135" i="3"/>
  <c r="Y1135" i="3"/>
  <c r="Z1135" i="3"/>
  <c r="AA1135" i="3" s="1"/>
  <c r="X1136" i="3"/>
  <c r="Y1136" i="3"/>
  <c r="Z1136" i="3"/>
  <c r="AA1136" i="3" s="1"/>
  <c r="X1137" i="3"/>
  <c r="Y1137" i="3"/>
  <c r="Z1137" i="3"/>
  <c r="AA1137" i="3" s="1"/>
  <c r="X1138" i="3"/>
  <c r="Y1138" i="3"/>
  <c r="Z1138" i="3"/>
  <c r="AA1138" i="3" s="1"/>
  <c r="X1139" i="3"/>
  <c r="Y1139" i="3"/>
  <c r="Z1139" i="3"/>
  <c r="AA1139" i="3" s="1"/>
  <c r="X1140" i="3"/>
  <c r="Y1140" i="3"/>
  <c r="Z1140" i="3"/>
  <c r="AA1140" i="3" s="1"/>
  <c r="X1141" i="3"/>
  <c r="Y1141" i="3"/>
  <c r="Z1141" i="3"/>
  <c r="X1142" i="3"/>
  <c r="Y1142" i="3"/>
  <c r="Z1142" i="3"/>
  <c r="AA1142" i="3" s="1"/>
  <c r="X1143" i="3"/>
  <c r="Y1143" i="3"/>
  <c r="Z1143" i="3"/>
  <c r="AA1143" i="3" s="1"/>
  <c r="X1144" i="3"/>
  <c r="Y1144" i="3"/>
  <c r="Z1144" i="3"/>
  <c r="AA1144" i="3" s="1"/>
  <c r="X1145" i="3"/>
  <c r="Y1145" i="3"/>
  <c r="Z1145" i="3"/>
  <c r="X1146" i="3"/>
  <c r="Y1146" i="3"/>
  <c r="Z1146" i="3"/>
  <c r="AA1146" i="3" s="1"/>
  <c r="X1147" i="3"/>
  <c r="Y1147" i="3"/>
  <c r="Z1147" i="3"/>
  <c r="X1148" i="3"/>
  <c r="Y1148" i="3"/>
  <c r="Z1148" i="3"/>
  <c r="AA1148" i="3" s="1"/>
  <c r="X1149" i="3"/>
  <c r="Y1149" i="3"/>
  <c r="Z1149" i="3"/>
  <c r="X1150" i="3"/>
  <c r="Y1150" i="3"/>
  <c r="Z1150" i="3"/>
  <c r="AA1150" i="3" s="1"/>
  <c r="X1151" i="3"/>
  <c r="Y1151" i="3"/>
  <c r="Z1151" i="3"/>
  <c r="AA1151" i="3" s="1"/>
  <c r="X1152" i="3"/>
  <c r="Y1152" i="3"/>
  <c r="Z1152" i="3"/>
  <c r="AA1152" i="3" s="1"/>
  <c r="X1153" i="3"/>
  <c r="Y1153" i="3"/>
  <c r="Z1153" i="3"/>
  <c r="AA1153" i="3" s="1"/>
  <c r="X1154" i="3"/>
  <c r="Y1154" i="3"/>
  <c r="Z1154" i="3"/>
  <c r="AA1154" i="3" s="1"/>
  <c r="X1155" i="3"/>
  <c r="Y1155" i="3"/>
  <c r="Z1155" i="3"/>
  <c r="AA1155" i="3" s="1"/>
  <c r="X1156" i="3"/>
  <c r="Y1156" i="3"/>
  <c r="Z1156" i="3"/>
  <c r="AA1156" i="3" s="1"/>
  <c r="X1157" i="3"/>
  <c r="Y1157" i="3"/>
  <c r="Z1157" i="3"/>
  <c r="X1158" i="3"/>
  <c r="Y1158" i="3"/>
  <c r="Z1158" i="3"/>
  <c r="AA1158" i="3" s="1"/>
  <c r="X1159" i="3"/>
  <c r="Y1159" i="3"/>
  <c r="Z1159" i="3"/>
  <c r="AA1159" i="3" s="1"/>
  <c r="X1160" i="3"/>
  <c r="Y1160" i="3"/>
  <c r="Z1160" i="3"/>
  <c r="AA1160" i="3" s="1"/>
  <c r="X1161" i="3"/>
  <c r="Y1161" i="3"/>
  <c r="Z1161" i="3"/>
  <c r="X1162" i="3"/>
  <c r="Y1162" i="3"/>
  <c r="Z1162" i="3"/>
  <c r="AA1162" i="3" s="1"/>
  <c r="X1163" i="3"/>
  <c r="Y1163" i="3"/>
  <c r="Z1163" i="3"/>
  <c r="AA1163" i="3" s="1"/>
  <c r="X1164" i="3"/>
  <c r="Y1164" i="3"/>
  <c r="Z1164" i="3"/>
  <c r="AA1164" i="3" s="1"/>
  <c r="X1165" i="3"/>
  <c r="Y1165" i="3"/>
  <c r="Z1165" i="3"/>
  <c r="X1166" i="3"/>
  <c r="Y1166" i="3"/>
  <c r="Z1166" i="3"/>
  <c r="AA1166" i="3" s="1"/>
  <c r="X1167" i="3"/>
  <c r="Y1167" i="3"/>
  <c r="Z1167" i="3"/>
  <c r="AA1167" i="3" s="1"/>
  <c r="X1168" i="3"/>
  <c r="Y1168" i="3"/>
  <c r="Z1168" i="3"/>
  <c r="AA1168" i="3" s="1"/>
  <c r="X1169" i="3"/>
  <c r="Y1169" i="3"/>
  <c r="Z1169" i="3"/>
  <c r="AA1169" i="3" s="1"/>
  <c r="X1170" i="3"/>
  <c r="Y1170" i="3"/>
  <c r="Z1170" i="3"/>
  <c r="AA1170" i="3" s="1"/>
  <c r="X1171" i="3"/>
  <c r="Y1171" i="3"/>
  <c r="Z1171" i="3"/>
  <c r="X1172" i="3"/>
  <c r="Y1172" i="3"/>
  <c r="Z1172" i="3"/>
  <c r="AA1172" i="3" s="1"/>
  <c r="X1173" i="3"/>
  <c r="Y1173" i="3"/>
  <c r="Z1173" i="3"/>
  <c r="X1174" i="3"/>
  <c r="Y1174" i="3"/>
  <c r="Z1174" i="3"/>
  <c r="AA1174" i="3" s="1"/>
  <c r="X1175" i="3"/>
  <c r="Y1175" i="3"/>
  <c r="Z1175" i="3"/>
  <c r="AA1175" i="3" s="1"/>
  <c r="X1176" i="3"/>
  <c r="Y1176" i="3"/>
  <c r="Z1176" i="3"/>
  <c r="AA1176" i="3" s="1"/>
  <c r="X1177" i="3"/>
  <c r="Y1177" i="3"/>
  <c r="Z1177" i="3"/>
  <c r="X1178" i="3"/>
  <c r="Y1178" i="3"/>
  <c r="Z1178" i="3"/>
  <c r="AA1178" i="3" s="1"/>
  <c r="X1179" i="3"/>
  <c r="Y1179" i="3"/>
  <c r="Z1179" i="3"/>
  <c r="AA1179" i="3" s="1"/>
  <c r="X1180" i="3"/>
  <c r="Y1180" i="3"/>
  <c r="Z1180" i="3"/>
  <c r="AA1180" i="3" s="1"/>
  <c r="X1181" i="3"/>
  <c r="Y1181" i="3"/>
  <c r="Z1181" i="3"/>
  <c r="X1182" i="3"/>
  <c r="Y1182" i="3"/>
  <c r="Z1182" i="3"/>
  <c r="AA1182" i="3" s="1"/>
  <c r="X1183" i="3"/>
  <c r="Y1183" i="3"/>
  <c r="Z1183" i="3"/>
  <c r="AA1183" i="3" s="1"/>
  <c r="X1184" i="3"/>
  <c r="Y1184" i="3"/>
  <c r="Z1184" i="3"/>
  <c r="AA1184" i="3" s="1"/>
  <c r="X1185" i="3"/>
  <c r="Y1185" i="3"/>
  <c r="Z1185" i="3"/>
  <c r="AA1185" i="3" s="1"/>
  <c r="X1186" i="3"/>
  <c r="Y1186" i="3"/>
  <c r="Z1186" i="3"/>
  <c r="AA1186" i="3" s="1"/>
  <c r="X1187" i="3"/>
  <c r="Y1187" i="3"/>
  <c r="Z1187" i="3"/>
  <c r="AA1187" i="3" s="1"/>
  <c r="X1188" i="3"/>
  <c r="Y1188" i="3"/>
  <c r="Z1188" i="3"/>
  <c r="AA1188" i="3" s="1"/>
  <c r="X1189" i="3"/>
  <c r="Y1189" i="3"/>
  <c r="Z1189" i="3"/>
  <c r="X1190" i="3"/>
  <c r="Y1190" i="3"/>
  <c r="Z1190" i="3"/>
  <c r="AA1190" i="3" s="1"/>
  <c r="X1191" i="3"/>
  <c r="Y1191" i="3"/>
  <c r="Z1191" i="3"/>
  <c r="AA1191" i="3" s="1"/>
  <c r="X1192" i="3"/>
  <c r="Y1192" i="3"/>
  <c r="Z1192" i="3"/>
  <c r="AA1192" i="3" s="1"/>
  <c r="X1193" i="3"/>
  <c r="Y1193" i="3"/>
  <c r="Z1193" i="3"/>
  <c r="X1194" i="3"/>
  <c r="Y1194" i="3"/>
  <c r="Z1194" i="3"/>
  <c r="AA1194" i="3" s="1"/>
  <c r="X1195" i="3"/>
  <c r="Y1195" i="3"/>
  <c r="Z1195" i="3"/>
  <c r="AA1195" i="3" s="1"/>
  <c r="X1196" i="3"/>
  <c r="Y1196" i="3"/>
  <c r="Z1196" i="3"/>
  <c r="AA1196" i="3" s="1"/>
  <c r="X1197" i="3"/>
  <c r="Y1197" i="3"/>
  <c r="Z1197" i="3"/>
  <c r="X1198" i="3"/>
  <c r="Y1198" i="3"/>
  <c r="Z1198" i="3"/>
  <c r="AA1198" i="3" s="1"/>
  <c r="X1199" i="3"/>
  <c r="Y1199" i="3"/>
  <c r="Z1199" i="3"/>
  <c r="AA1199" i="3" s="1"/>
  <c r="X1200" i="3"/>
  <c r="Y1200" i="3"/>
  <c r="Z1200" i="3"/>
  <c r="AA1200" i="3" s="1"/>
  <c r="X1201" i="3"/>
  <c r="Y1201" i="3"/>
  <c r="Z1201" i="3"/>
  <c r="AA1201" i="3" s="1"/>
  <c r="X1202" i="3"/>
  <c r="Y1202" i="3"/>
  <c r="Z1202" i="3"/>
  <c r="AA1202" i="3" s="1"/>
  <c r="X1203" i="3"/>
  <c r="Y1203" i="3"/>
  <c r="Z1203" i="3"/>
  <c r="AA1203" i="3" s="1"/>
  <c r="X1204" i="3"/>
  <c r="Y1204" i="3"/>
  <c r="Z1204" i="3"/>
  <c r="AA1204" i="3" s="1"/>
  <c r="X1205" i="3"/>
  <c r="Y1205" i="3"/>
  <c r="Z1205" i="3"/>
  <c r="X1206" i="3"/>
  <c r="Y1206" i="3"/>
  <c r="Z1206" i="3"/>
  <c r="AA1206" i="3" s="1"/>
  <c r="X1207" i="3"/>
  <c r="Y1207" i="3"/>
  <c r="Z1207" i="3"/>
  <c r="AA1207" i="3" s="1"/>
  <c r="X1208" i="3"/>
  <c r="Y1208" i="3"/>
  <c r="Z1208" i="3"/>
  <c r="AA1208" i="3" s="1"/>
  <c r="X1209" i="3"/>
  <c r="Y1209" i="3"/>
  <c r="Z1209" i="3"/>
  <c r="X1210" i="3"/>
  <c r="Y1210" i="3"/>
  <c r="Z1210" i="3"/>
  <c r="AA1210" i="3" s="1"/>
  <c r="X1211" i="3"/>
  <c r="Y1211" i="3"/>
  <c r="Z1211" i="3"/>
  <c r="AA1211" i="3" s="1"/>
  <c r="X1212" i="3"/>
  <c r="Y1212" i="3"/>
  <c r="Z1212" i="3"/>
  <c r="AA1212" i="3" s="1"/>
  <c r="X1213" i="3"/>
  <c r="Y1213" i="3"/>
  <c r="Z1213" i="3"/>
  <c r="X1214" i="3"/>
  <c r="Y1214" i="3"/>
  <c r="Z1214" i="3"/>
  <c r="AA1214" i="3" s="1"/>
  <c r="X1215" i="3"/>
  <c r="Y1215" i="3"/>
  <c r="Z1215" i="3"/>
  <c r="X1216" i="3"/>
  <c r="Y1216" i="3"/>
  <c r="Z1216" i="3"/>
  <c r="AA1216" i="3" s="1"/>
  <c r="X1217" i="3"/>
  <c r="Y1217" i="3"/>
  <c r="Z1217" i="3"/>
  <c r="AA1217" i="3" s="1"/>
  <c r="X1218" i="3"/>
  <c r="Y1218" i="3"/>
  <c r="Z1218" i="3"/>
  <c r="AA1218" i="3" s="1"/>
  <c r="X1219" i="3"/>
  <c r="Y1219" i="3"/>
  <c r="Z1219" i="3"/>
  <c r="AA1219" i="3" s="1"/>
  <c r="X1220" i="3"/>
  <c r="Y1220" i="3"/>
  <c r="Z1220" i="3"/>
  <c r="AA1220" i="3" s="1"/>
  <c r="X1221" i="3"/>
  <c r="Y1221" i="3"/>
  <c r="Z1221" i="3"/>
  <c r="X1222" i="3"/>
  <c r="Y1222" i="3"/>
  <c r="Z1222" i="3"/>
  <c r="AA1222" i="3" s="1"/>
  <c r="X1223" i="3"/>
  <c r="Y1223" i="3"/>
  <c r="Z1223" i="3"/>
  <c r="AA1223" i="3" s="1"/>
  <c r="X1224" i="3"/>
  <c r="Y1224" i="3"/>
  <c r="Z1224" i="3"/>
  <c r="AA1224" i="3" s="1"/>
  <c r="X1225" i="3"/>
  <c r="Y1225" i="3"/>
  <c r="Z1225" i="3"/>
  <c r="X1226" i="3"/>
  <c r="Y1226" i="3"/>
  <c r="Z1226" i="3"/>
  <c r="AA1226" i="3" s="1"/>
  <c r="X1227" i="3"/>
  <c r="Y1227" i="3"/>
  <c r="Z1227" i="3"/>
  <c r="AA1227" i="3" s="1"/>
  <c r="X1228" i="3"/>
  <c r="Y1228" i="3"/>
  <c r="Z1228" i="3"/>
  <c r="AA1228" i="3" s="1"/>
  <c r="X1229" i="3"/>
  <c r="Y1229" i="3"/>
  <c r="Z1229" i="3"/>
  <c r="X1230" i="3"/>
  <c r="Y1230" i="3"/>
  <c r="Z1230" i="3"/>
  <c r="AA1230" i="3" s="1"/>
  <c r="X1231" i="3"/>
  <c r="Y1231" i="3"/>
  <c r="Z1231" i="3"/>
  <c r="AA1231" i="3" s="1"/>
  <c r="X1232" i="3"/>
  <c r="Y1232" i="3"/>
  <c r="Z1232" i="3"/>
  <c r="AA1232" i="3" s="1"/>
  <c r="X1233" i="3"/>
  <c r="Y1233" i="3"/>
  <c r="Z1233" i="3"/>
  <c r="AA1233" i="3" s="1"/>
  <c r="X1234" i="3"/>
  <c r="Y1234" i="3"/>
  <c r="Z1234" i="3"/>
  <c r="AA1234" i="3" s="1"/>
  <c r="X1235" i="3"/>
  <c r="Y1235" i="3"/>
  <c r="Z1235" i="3"/>
  <c r="AA1235" i="3" s="1"/>
  <c r="X1236" i="3"/>
  <c r="Y1236" i="3"/>
  <c r="Z1236" i="3"/>
  <c r="AA1236" i="3" s="1"/>
  <c r="X1237" i="3"/>
  <c r="Y1237" i="3"/>
  <c r="Z1237" i="3"/>
  <c r="X1238" i="3"/>
  <c r="Y1238" i="3"/>
  <c r="Z1238" i="3"/>
  <c r="AA1238" i="3" s="1"/>
  <c r="X1239" i="3"/>
  <c r="Y1239" i="3"/>
  <c r="Z1239" i="3"/>
  <c r="X1240" i="3"/>
  <c r="Y1240" i="3"/>
  <c r="Z1240" i="3"/>
  <c r="AA1240" i="3" s="1"/>
  <c r="X1241" i="3"/>
  <c r="Y1241" i="3"/>
  <c r="Z1241" i="3"/>
  <c r="X1242" i="3"/>
  <c r="Y1242" i="3"/>
  <c r="Z1242" i="3"/>
  <c r="AA1242" i="3" s="1"/>
  <c r="X1243" i="3"/>
  <c r="Y1243" i="3"/>
  <c r="Z1243" i="3"/>
  <c r="AA1243" i="3" s="1"/>
  <c r="X1244" i="3"/>
  <c r="Y1244" i="3"/>
  <c r="Z1244" i="3"/>
  <c r="AA1244" i="3" s="1"/>
  <c r="X1245" i="3"/>
  <c r="Y1245" i="3"/>
  <c r="Z1245" i="3"/>
  <c r="AA1245" i="3" s="1"/>
  <c r="X1246" i="3"/>
  <c r="Y1246" i="3"/>
  <c r="Z1246" i="3"/>
  <c r="AA1246" i="3" s="1"/>
  <c r="X1247" i="3"/>
  <c r="Y1247" i="3"/>
  <c r="Z1247" i="3"/>
  <c r="AA1247" i="3" s="1"/>
  <c r="X1248" i="3"/>
  <c r="Y1248" i="3"/>
  <c r="Z1248" i="3"/>
  <c r="AA1248" i="3" s="1"/>
  <c r="X1249" i="3"/>
  <c r="Y1249" i="3"/>
  <c r="Z1249" i="3"/>
  <c r="X1250" i="3"/>
  <c r="Y1250" i="3"/>
  <c r="Z1250" i="3"/>
  <c r="AA1250" i="3" s="1"/>
  <c r="X1251" i="3"/>
  <c r="Y1251" i="3"/>
  <c r="Z1251" i="3"/>
  <c r="AA1251" i="3" s="1"/>
  <c r="X1252" i="3"/>
  <c r="Y1252" i="3"/>
  <c r="Z1252" i="3"/>
  <c r="AA1252" i="3" s="1"/>
  <c r="X1253" i="3"/>
  <c r="Y1253" i="3"/>
  <c r="Z1253" i="3"/>
  <c r="AA1253" i="3" s="1"/>
  <c r="X1254" i="3"/>
  <c r="Y1254" i="3"/>
  <c r="Z1254" i="3"/>
  <c r="AA1254" i="3" s="1"/>
  <c r="X1255" i="3"/>
  <c r="Y1255" i="3"/>
  <c r="Z1255" i="3"/>
  <c r="X1256" i="3"/>
  <c r="Y1256" i="3"/>
  <c r="Z1256" i="3"/>
  <c r="AA1256" i="3" s="1"/>
  <c r="X1257" i="3"/>
  <c r="Y1257" i="3"/>
  <c r="Z1257" i="3"/>
  <c r="X1258" i="3"/>
  <c r="Y1258" i="3"/>
  <c r="Z1258" i="3"/>
  <c r="AA1258" i="3" s="1"/>
  <c r="X1259" i="3"/>
  <c r="Y1259" i="3"/>
  <c r="Z1259" i="3"/>
  <c r="AA1259" i="3" s="1"/>
  <c r="X1260" i="3"/>
  <c r="Y1260" i="3"/>
  <c r="Z1260" i="3"/>
  <c r="AA1260" i="3" s="1"/>
  <c r="X1261" i="3"/>
  <c r="Y1261" i="3"/>
  <c r="Z1261" i="3"/>
  <c r="AA1261" i="3" s="1"/>
  <c r="X1262" i="3"/>
  <c r="Y1262" i="3"/>
  <c r="Z1262" i="3"/>
  <c r="AA1262" i="3" s="1"/>
  <c r="X1263" i="3"/>
  <c r="Y1263" i="3"/>
  <c r="Z1263" i="3"/>
  <c r="AA1263" i="3" s="1"/>
  <c r="X1264" i="3"/>
  <c r="Y1264" i="3"/>
  <c r="Z1264" i="3"/>
  <c r="AA1264" i="3" s="1"/>
  <c r="X1265" i="3"/>
  <c r="Y1265" i="3"/>
  <c r="Z1265" i="3"/>
  <c r="X1266" i="3"/>
  <c r="Y1266" i="3"/>
  <c r="Z1266" i="3"/>
  <c r="AA1266" i="3" s="1"/>
  <c r="X1267" i="3"/>
  <c r="Y1267" i="3"/>
  <c r="Z1267" i="3"/>
  <c r="AA1267" i="3" s="1"/>
  <c r="X1268" i="3"/>
  <c r="Y1268" i="3"/>
  <c r="Z1268" i="3"/>
  <c r="AA1268" i="3" s="1"/>
  <c r="X1269" i="3"/>
  <c r="Y1269" i="3"/>
  <c r="Z1269" i="3"/>
  <c r="X1270" i="3"/>
  <c r="Y1270" i="3"/>
  <c r="Z1270" i="3"/>
  <c r="AA1270" i="3" s="1"/>
  <c r="X1271" i="3"/>
  <c r="Y1271" i="3"/>
  <c r="Z1271" i="3"/>
  <c r="AA1271" i="3" s="1"/>
  <c r="X1272" i="3"/>
  <c r="Y1272" i="3"/>
  <c r="Z1272" i="3"/>
  <c r="AA1272" i="3" s="1"/>
  <c r="X1273" i="3"/>
  <c r="Y1273" i="3"/>
  <c r="Z1273" i="3"/>
  <c r="X1274" i="3"/>
  <c r="Y1274" i="3"/>
  <c r="Z1274" i="3"/>
  <c r="AA1274" i="3" s="1"/>
  <c r="X1275" i="3"/>
  <c r="Y1275" i="3"/>
  <c r="Z1275" i="3"/>
  <c r="AA1275" i="3" s="1"/>
  <c r="X1276" i="3"/>
  <c r="Y1276" i="3"/>
  <c r="Z1276" i="3"/>
  <c r="AA1276" i="3" s="1"/>
  <c r="X1277" i="3"/>
  <c r="Y1277" i="3"/>
  <c r="Z1277" i="3"/>
  <c r="AA1277" i="3" s="1"/>
  <c r="X1278" i="3"/>
  <c r="Y1278" i="3"/>
  <c r="Z1278" i="3"/>
  <c r="AA1278" i="3" s="1"/>
  <c r="X1279" i="3"/>
  <c r="Y1279" i="3"/>
  <c r="Z1279" i="3"/>
  <c r="AA1279" i="3" s="1"/>
  <c r="X1280" i="3"/>
  <c r="Y1280" i="3"/>
  <c r="Z1280" i="3"/>
  <c r="AA1280" i="3" s="1"/>
  <c r="X1281" i="3"/>
  <c r="Y1281" i="3"/>
  <c r="Z1281" i="3"/>
  <c r="X1282" i="3"/>
  <c r="Y1282" i="3"/>
  <c r="Z1282" i="3"/>
  <c r="AA1282" i="3" s="1"/>
  <c r="X1283" i="3"/>
  <c r="Y1283" i="3"/>
  <c r="Z1283" i="3"/>
  <c r="X1284" i="3"/>
  <c r="Y1284" i="3"/>
  <c r="Z1284" i="3"/>
  <c r="AA1284" i="3" s="1"/>
  <c r="X1285" i="3"/>
  <c r="Y1285" i="3"/>
  <c r="Z1285" i="3"/>
  <c r="AA1285" i="3" s="1"/>
  <c r="X1286" i="3"/>
  <c r="Y1286" i="3"/>
  <c r="Z1286" i="3"/>
  <c r="AA1286" i="3" s="1"/>
  <c r="X1287" i="3"/>
  <c r="Y1287" i="3"/>
  <c r="Z1287" i="3"/>
  <c r="AA1287" i="3" s="1"/>
  <c r="X1288" i="3"/>
  <c r="Y1288" i="3"/>
  <c r="Z1288" i="3"/>
  <c r="AA1288" i="3" s="1"/>
  <c r="X1289" i="3"/>
  <c r="Y1289" i="3"/>
  <c r="Z1289" i="3"/>
  <c r="X1290" i="3"/>
  <c r="Y1290" i="3"/>
  <c r="Z1290" i="3"/>
  <c r="AA1290" i="3" s="1"/>
  <c r="X1291" i="3"/>
  <c r="Y1291" i="3"/>
  <c r="Z1291" i="3"/>
  <c r="X1292" i="3"/>
  <c r="Y1292" i="3"/>
  <c r="Z1292" i="3"/>
  <c r="AA1292" i="3" s="1"/>
  <c r="X1293" i="3"/>
  <c r="Y1293" i="3"/>
  <c r="Z1293" i="3"/>
  <c r="AA1293" i="3" s="1"/>
  <c r="X1294" i="3"/>
  <c r="Y1294" i="3"/>
  <c r="Z1294" i="3"/>
  <c r="AA1294" i="3" s="1"/>
  <c r="X1295" i="3"/>
  <c r="Y1295" i="3"/>
  <c r="Z1295" i="3"/>
  <c r="X1296" i="3"/>
  <c r="Y1296" i="3"/>
  <c r="Z1296" i="3"/>
  <c r="AA1296" i="3" s="1"/>
  <c r="X1297" i="3"/>
  <c r="Y1297" i="3"/>
  <c r="Z1297" i="3"/>
  <c r="X1298" i="3"/>
  <c r="Y1298" i="3"/>
  <c r="Z1298" i="3"/>
  <c r="AA1298" i="3" s="1"/>
  <c r="X1299" i="3"/>
  <c r="Y1299" i="3"/>
  <c r="Z1299" i="3"/>
  <c r="AA1299" i="3" s="1"/>
  <c r="X1300" i="3"/>
  <c r="Y1300" i="3"/>
  <c r="Z1300" i="3"/>
  <c r="AA1300" i="3" s="1"/>
  <c r="X1301" i="3"/>
  <c r="Y1301" i="3"/>
  <c r="Z1301" i="3"/>
  <c r="X1302" i="3"/>
  <c r="Y1302" i="3"/>
  <c r="Z1302" i="3"/>
  <c r="AA1302" i="3" s="1"/>
  <c r="X1303" i="3"/>
  <c r="Y1303" i="3"/>
  <c r="Z1303" i="3"/>
  <c r="AA1303" i="3" s="1"/>
  <c r="X1304" i="3"/>
  <c r="Y1304" i="3"/>
  <c r="Z1304" i="3"/>
  <c r="AA1304" i="3" s="1"/>
  <c r="X1305" i="3"/>
  <c r="Y1305" i="3"/>
  <c r="Z1305" i="3"/>
  <c r="X1306" i="3"/>
  <c r="Y1306" i="3"/>
  <c r="Z1306" i="3"/>
  <c r="AA1306" i="3" s="1"/>
  <c r="X1307" i="3"/>
  <c r="Y1307" i="3"/>
  <c r="Z1307" i="3"/>
  <c r="X1308" i="3"/>
  <c r="Y1308" i="3"/>
  <c r="Z1308" i="3"/>
  <c r="AA1308" i="3" s="1"/>
  <c r="X1309" i="3"/>
  <c r="Y1309" i="3"/>
  <c r="Z1309" i="3"/>
  <c r="AA1309" i="3" s="1"/>
  <c r="X1310" i="3"/>
  <c r="Y1310" i="3"/>
  <c r="Z1310" i="3"/>
  <c r="AA1310" i="3" s="1"/>
  <c r="X1311" i="3"/>
  <c r="Y1311" i="3"/>
  <c r="Z1311" i="3"/>
  <c r="AA1311" i="3" s="1"/>
  <c r="X1312" i="3"/>
  <c r="Y1312" i="3"/>
  <c r="Z1312" i="3"/>
  <c r="AA1312" i="3" s="1"/>
  <c r="X1313" i="3"/>
  <c r="Y1313" i="3"/>
  <c r="Z1313" i="3"/>
  <c r="X1314" i="3"/>
  <c r="Y1314" i="3"/>
  <c r="Z1314" i="3"/>
  <c r="AA1314" i="3" s="1"/>
  <c r="X1315" i="3"/>
  <c r="Y1315" i="3"/>
  <c r="Z1315" i="3"/>
  <c r="AA1315" i="3" s="1"/>
  <c r="X1316" i="3"/>
  <c r="Y1316" i="3"/>
  <c r="Z1316" i="3"/>
  <c r="AA1316" i="3" s="1"/>
  <c r="X1317" i="3"/>
  <c r="Y1317" i="3"/>
  <c r="Z1317" i="3"/>
  <c r="AA1317" i="3" s="1"/>
  <c r="X1318" i="3"/>
  <c r="Y1318" i="3"/>
  <c r="Z1318" i="3"/>
  <c r="AA1318" i="3" s="1"/>
  <c r="X1319" i="3"/>
  <c r="Y1319" i="3"/>
  <c r="Z1319" i="3"/>
  <c r="X1320" i="3"/>
  <c r="Y1320" i="3"/>
  <c r="Z1320" i="3"/>
  <c r="AA1320" i="3" s="1"/>
  <c r="X1321" i="3"/>
  <c r="Y1321" i="3"/>
  <c r="Z1321" i="3"/>
  <c r="X1322" i="3"/>
  <c r="Y1322" i="3"/>
  <c r="Z1322" i="3"/>
  <c r="AA1322" i="3" s="1"/>
  <c r="X1323" i="3"/>
  <c r="Y1323" i="3"/>
  <c r="Z1323" i="3"/>
  <c r="AA1323" i="3" s="1"/>
  <c r="X1324" i="3"/>
  <c r="Y1324" i="3"/>
  <c r="Z1324" i="3"/>
  <c r="AA1324" i="3" s="1"/>
  <c r="X1325" i="3"/>
  <c r="Y1325" i="3"/>
  <c r="Z1325" i="3"/>
  <c r="AA1325" i="3" s="1"/>
  <c r="X1326" i="3"/>
  <c r="Y1326" i="3"/>
  <c r="Z1326" i="3"/>
  <c r="AA1326" i="3" s="1"/>
  <c r="X1327" i="3"/>
  <c r="Y1327" i="3"/>
  <c r="Z1327" i="3"/>
  <c r="X1328" i="3"/>
  <c r="Y1328" i="3"/>
  <c r="Z1328" i="3"/>
  <c r="AA1328" i="3" s="1"/>
  <c r="X1329" i="3"/>
  <c r="Y1329" i="3"/>
  <c r="Z1329" i="3"/>
  <c r="X1330" i="3"/>
  <c r="Y1330" i="3"/>
  <c r="Z1330" i="3"/>
  <c r="AA1330" i="3" s="1"/>
  <c r="X1331" i="3"/>
  <c r="Y1331" i="3"/>
  <c r="Z1331" i="3"/>
  <c r="AA1331" i="3" s="1"/>
  <c r="X1332" i="3"/>
  <c r="Y1332" i="3"/>
  <c r="Z1332" i="3"/>
  <c r="AA1332" i="3" s="1"/>
  <c r="X1333" i="3"/>
  <c r="Y1333" i="3"/>
  <c r="Z1333" i="3"/>
  <c r="X1334" i="3"/>
  <c r="Y1334" i="3"/>
  <c r="Z1334" i="3"/>
  <c r="AA1334" i="3" s="1"/>
  <c r="X1335" i="3"/>
  <c r="Y1335" i="3"/>
  <c r="Z1335" i="3"/>
  <c r="AA1335" i="3" s="1"/>
  <c r="X1336" i="3"/>
  <c r="Y1336" i="3"/>
  <c r="Z1336" i="3"/>
  <c r="AA1336" i="3" s="1"/>
  <c r="X1337" i="3"/>
  <c r="Y1337" i="3"/>
  <c r="Z1337" i="3"/>
  <c r="X1338" i="3"/>
  <c r="Y1338" i="3"/>
  <c r="Z1338" i="3"/>
  <c r="AA1338" i="3" s="1"/>
  <c r="X1339" i="3"/>
  <c r="Y1339" i="3"/>
  <c r="Z1339" i="3"/>
  <c r="AA1339" i="3" s="1"/>
  <c r="X1340" i="3"/>
  <c r="Y1340" i="3"/>
  <c r="Z1340" i="3"/>
  <c r="AA1340" i="3" s="1"/>
  <c r="X1341" i="3"/>
  <c r="Y1341" i="3"/>
  <c r="Z1341" i="3"/>
  <c r="AA1341" i="3" s="1"/>
  <c r="X1342" i="3"/>
  <c r="Y1342" i="3"/>
  <c r="Z1342" i="3"/>
  <c r="AA1342" i="3" s="1"/>
  <c r="X1343" i="3"/>
  <c r="Y1343" i="3"/>
  <c r="Z1343" i="3"/>
  <c r="AA1343" i="3" s="1"/>
  <c r="X1344" i="3"/>
  <c r="Y1344" i="3"/>
  <c r="Z1344" i="3"/>
  <c r="AA1344" i="3" s="1"/>
  <c r="X1345" i="3"/>
  <c r="Y1345" i="3"/>
  <c r="Z1345" i="3"/>
  <c r="X1346" i="3"/>
  <c r="Y1346" i="3"/>
  <c r="Z1346" i="3"/>
  <c r="AA1346" i="3" s="1"/>
  <c r="X1347" i="3"/>
  <c r="Y1347" i="3"/>
  <c r="Z1347" i="3"/>
  <c r="AA1347" i="3" s="1"/>
  <c r="X1348" i="3"/>
  <c r="Y1348" i="3"/>
  <c r="Z1348" i="3"/>
  <c r="AA1348" i="3" s="1"/>
  <c r="X1349" i="3"/>
  <c r="Y1349" i="3"/>
  <c r="Z1349" i="3"/>
  <c r="AA1349" i="3" s="1"/>
  <c r="X1350" i="3"/>
  <c r="Y1350" i="3"/>
  <c r="Z1350" i="3"/>
  <c r="AA1350" i="3" s="1"/>
  <c r="X1351" i="3"/>
  <c r="Y1351" i="3"/>
  <c r="Z1351" i="3"/>
  <c r="AA1351" i="3" s="1"/>
  <c r="X1352" i="3"/>
  <c r="Y1352" i="3"/>
  <c r="Z1352" i="3"/>
  <c r="AA1352" i="3" s="1"/>
  <c r="X1353" i="3"/>
  <c r="Y1353" i="3"/>
  <c r="Z1353" i="3"/>
  <c r="X1354" i="3"/>
  <c r="Y1354" i="3"/>
  <c r="Z1354" i="3"/>
  <c r="AA1354" i="3" s="1"/>
  <c r="X1355" i="3"/>
  <c r="Y1355" i="3"/>
  <c r="Z1355" i="3"/>
  <c r="AA1355" i="3" s="1"/>
  <c r="X1356" i="3"/>
  <c r="Y1356" i="3"/>
  <c r="Z1356" i="3"/>
  <c r="AA1356" i="3" s="1"/>
  <c r="X1357" i="3"/>
  <c r="Y1357" i="3"/>
  <c r="Z1357" i="3"/>
  <c r="AA1357" i="3" s="1"/>
  <c r="X1358" i="3"/>
  <c r="Y1358" i="3"/>
  <c r="Z1358" i="3"/>
  <c r="AA1358" i="3" s="1"/>
  <c r="X1359" i="3"/>
  <c r="Y1359" i="3"/>
  <c r="Z1359" i="3"/>
  <c r="AA1359" i="3" s="1"/>
  <c r="X1360" i="3"/>
  <c r="Y1360" i="3"/>
  <c r="Z1360" i="3"/>
  <c r="AA1360" i="3" s="1"/>
  <c r="X1361" i="3"/>
  <c r="Y1361" i="3"/>
  <c r="Z1361" i="3"/>
  <c r="X1362" i="3"/>
  <c r="Y1362" i="3"/>
  <c r="Z1362" i="3"/>
  <c r="AA1362" i="3" s="1"/>
  <c r="X1363" i="3"/>
  <c r="Y1363" i="3"/>
  <c r="Z1363" i="3"/>
  <c r="AA1363" i="3" s="1"/>
  <c r="X1364" i="3"/>
  <c r="Y1364" i="3"/>
  <c r="Z1364" i="3"/>
  <c r="AA1364" i="3" s="1"/>
  <c r="X1365" i="3"/>
  <c r="Y1365" i="3"/>
  <c r="Z1365" i="3"/>
  <c r="X1366" i="3"/>
  <c r="Y1366" i="3"/>
  <c r="Z1366" i="3"/>
  <c r="AA1366" i="3" s="1"/>
  <c r="X1367" i="3"/>
  <c r="Y1367" i="3"/>
  <c r="Z1367" i="3"/>
  <c r="AA1367" i="3" s="1"/>
  <c r="X1368" i="3"/>
  <c r="Y1368" i="3"/>
  <c r="Z1368" i="3"/>
  <c r="AA1368" i="3" s="1"/>
  <c r="X1369" i="3"/>
  <c r="Y1369" i="3"/>
  <c r="Z1369" i="3"/>
  <c r="X1370" i="3"/>
  <c r="Y1370" i="3"/>
  <c r="Z1370" i="3"/>
  <c r="AA1370" i="3" s="1"/>
  <c r="X1371" i="3"/>
  <c r="Y1371" i="3"/>
  <c r="Z1371" i="3"/>
  <c r="AA1371" i="3" s="1"/>
  <c r="X1372" i="3"/>
  <c r="Y1372" i="3"/>
  <c r="Z1372" i="3"/>
  <c r="AA1372" i="3" s="1"/>
  <c r="X1373" i="3"/>
  <c r="Y1373" i="3"/>
  <c r="Z1373" i="3"/>
  <c r="AA1373" i="3" s="1"/>
  <c r="X1374" i="3"/>
  <c r="Y1374" i="3"/>
  <c r="Z1374" i="3"/>
  <c r="AA1374" i="3" s="1"/>
  <c r="X1375" i="3"/>
  <c r="Y1375" i="3"/>
  <c r="Z1375" i="3"/>
  <c r="AA1375" i="3" s="1"/>
  <c r="X1376" i="3"/>
  <c r="Y1376" i="3"/>
  <c r="Z1376" i="3"/>
  <c r="AA1376" i="3" s="1"/>
  <c r="X1377" i="3"/>
  <c r="Y1377" i="3"/>
  <c r="Z1377" i="3"/>
  <c r="X1378" i="3"/>
  <c r="Y1378" i="3"/>
  <c r="Z1378" i="3"/>
  <c r="AA1378" i="3" s="1"/>
  <c r="X1379" i="3"/>
  <c r="Y1379" i="3"/>
  <c r="Z1379" i="3"/>
  <c r="AA1379" i="3" s="1"/>
  <c r="X1380" i="3"/>
  <c r="Y1380" i="3"/>
  <c r="Z1380" i="3"/>
  <c r="AA1380" i="3" s="1"/>
  <c r="X1381" i="3"/>
  <c r="Y1381" i="3"/>
  <c r="Z1381" i="3"/>
  <c r="AA1381" i="3" s="1"/>
  <c r="X1382" i="3"/>
  <c r="Y1382" i="3"/>
  <c r="Z1382" i="3"/>
  <c r="AA1382" i="3" s="1"/>
  <c r="X1383" i="3"/>
  <c r="Y1383" i="3"/>
  <c r="Z1383" i="3"/>
  <c r="X1384" i="3"/>
  <c r="Y1384" i="3"/>
  <c r="Z1384" i="3"/>
  <c r="AA1384" i="3" s="1"/>
  <c r="X1385" i="3"/>
  <c r="Y1385" i="3"/>
  <c r="Z1385" i="3"/>
  <c r="X1386" i="3"/>
  <c r="Y1386" i="3"/>
  <c r="Z1386" i="3"/>
  <c r="AA1386" i="3" s="1"/>
  <c r="X1387" i="3"/>
  <c r="Y1387" i="3"/>
  <c r="Z1387" i="3"/>
  <c r="AA1387" i="3" s="1"/>
  <c r="X1388" i="3"/>
  <c r="Y1388" i="3"/>
  <c r="Z1388" i="3"/>
  <c r="AA1388" i="3" s="1"/>
  <c r="X1389" i="3"/>
  <c r="Y1389" i="3"/>
  <c r="Z1389" i="3"/>
  <c r="AA1389" i="3" s="1"/>
  <c r="X1390" i="3"/>
  <c r="Y1390" i="3"/>
  <c r="Z1390" i="3"/>
  <c r="AA1390" i="3" s="1"/>
  <c r="X1391" i="3"/>
  <c r="Y1391" i="3"/>
  <c r="Z1391" i="3"/>
  <c r="AA1391" i="3" s="1"/>
  <c r="X1392" i="3"/>
  <c r="Y1392" i="3"/>
  <c r="Z1392" i="3"/>
  <c r="AA1392" i="3" s="1"/>
  <c r="X1393" i="3"/>
  <c r="Y1393" i="3"/>
  <c r="Z1393" i="3"/>
  <c r="X1394" i="3"/>
  <c r="Y1394" i="3"/>
  <c r="Z1394" i="3"/>
  <c r="AA1394" i="3" s="1"/>
  <c r="X1395" i="3"/>
  <c r="Y1395" i="3"/>
  <c r="Z1395" i="3"/>
  <c r="AA1395" i="3" s="1"/>
  <c r="X1396" i="3"/>
  <c r="Y1396" i="3"/>
  <c r="Z1396" i="3"/>
  <c r="AA1396" i="3" s="1"/>
  <c r="X1397" i="3"/>
  <c r="Y1397" i="3"/>
  <c r="Z1397" i="3"/>
  <c r="X1398" i="3"/>
  <c r="Y1398" i="3"/>
  <c r="Z1398" i="3"/>
  <c r="AA1398" i="3" s="1"/>
  <c r="X1399" i="3"/>
  <c r="Y1399" i="3"/>
  <c r="Z1399" i="3"/>
  <c r="AA1399" i="3" s="1"/>
  <c r="X1400" i="3"/>
  <c r="Y1400" i="3"/>
  <c r="Z1400" i="3"/>
  <c r="AA1400" i="3" s="1"/>
  <c r="X1401" i="3"/>
  <c r="Y1401" i="3"/>
  <c r="Z1401" i="3"/>
  <c r="X1402" i="3"/>
  <c r="Y1402" i="3"/>
  <c r="Z1402" i="3"/>
  <c r="AA1402" i="3" s="1"/>
  <c r="X1403" i="3"/>
  <c r="Y1403" i="3"/>
  <c r="Z1403" i="3"/>
  <c r="AA1403" i="3" s="1"/>
  <c r="X1404" i="3"/>
  <c r="Y1404" i="3"/>
  <c r="Z1404" i="3"/>
  <c r="AA1404" i="3" s="1"/>
  <c r="X1405" i="3"/>
  <c r="Y1405" i="3"/>
  <c r="Z1405" i="3"/>
  <c r="AA1405" i="3" s="1"/>
  <c r="X1406" i="3"/>
  <c r="Y1406" i="3"/>
  <c r="Z1406" i="3"/>
  <c r="AA1406" i="3" s="1"/>
  <c r="X1407" i="3"/>
  <c r="Y1407" i="3"/>
  <c r="Z1407" i="3"/>
  <c r="AA1407" i="3" s="1"/>
  <c r="X1408" i="3"/>
  <c r="Y1408" i="3"/>
  <c r="Z1408" i="3"/>
  <c r="AA1408" i="3" s="1"/>
  <c r="X1409" i="3"/>
  <c r="Y1409" i="3"/>
  <c r="Z1409" i="3"/>
  <c r="X1410" i="3"/>
  <c r="Y1410" i="3"/>
  <c r="Z1410" i="3"/>
  <c r="AA1410" i="3" s="1"/>
  <c r="X1411" i="3"/>
  <c r="Y1411" i="3"/>
  <c r="Z1411" i="3"/>
  <c r="AA1411" i="3" s="1"/>
  <c r="X1412" i="3"/>
  <c r="Y1412" i="3"/>
  <c r="Z1412" i="3"/>
  <c r="AA1412" i="3" s="1"/>
  <c r="X1413" i="3"/>
  <c r="Y1413" i="3"/>
  <c r="Z1413" i="3"/>
  <c r="AA1413" i="3" s="1"/>
  <c r="X1414" i="3"/>
  <c r="Y1414" i="3"/>
  <c r="Z1414" i="3"/>
  <c r="AA1414" i="3" s="1"/>
  <c r="X1415" i="3"/>
  <c r="Y1415" i="3"/>
  <c r="Z1415" i="3"/>
  <c r="AA1415" i="3" s="1"/>
  <c r="X1416" i="3"/>
  <c r="Y1416" i="3"/>
  <c r="Z1416" i="3"/>
  <c r="AA1416" i="3" s="1"/>
  <c r="X1417" i="3"/>
  <c r="Y1417" i="3"/>
  <c r="Z1417" i="3"/>
  <c r="X1418" i="3"/>
  <c r="Y1418" i="3"/>
  <c r="Z1418" i="3"/>
  <c r="AA1418" i="3" s="1"/>
  <c r="X1419" i="3"/>
  <c r="Y1419" i="3"/>
  <c r="Z1419" i="3"/>
  <c r="AA1419" i="3" s="1"/>
  <c r="X1420" i="3"/>
  <c r="Y1420" i="3"/>
  <c r="Z1420" i="3"/>
  <c r="AA1420" i="3" s="1"/>
  <c r="X1421" i="3"/>
  <c r="Y1421" i="3"/>
  <c r="Z1421" i="3"/>
  <c r="AA1421" i="3" s="1"/>
  <c r="X1422" i="3"/>
  <c r="Y1422" i="3"/>
  <c r="Z1422" i="3"/>
  <c r="AA1422" i="3" s="1"/>
  <c r="X1423" i="3"/>
  <c r="Y1423" i="3"/>
  <c r="Z1423" i="3"/>
  <c r="X1424" i="3"/>
  <c r="Y1424" i="3"/>
  <c r="Z1424" i="3"/>
  <c r="AA1424" i="3" s="1"/>
  <c r="X1425" i="3"/>
  <c r="Y1425" i="3"/>
  <c r="Z1425" i="3"/>
  <c r="X1426" i="3"/>
  <c r="Y1426" i="3"/>
  <c r="Z1426" i="3"/>
  <c r="AA1426" i="3" s="1"/>
  <c r="X1427" i="3"/>
  <c r="Y1427" i="3"/>
  <c r="Z1427" i="3"/>
  <c r="AA1427" i="3" s="1"/>
  <c r="X1428" i="3"/>
  <c r="Y1428" i="3"/>
  <c r="Z1428" i="3"/>
  <c r="AA1428" i="3" s="1"/>
  <c r="X1429" i="3"/>
  <c r="Y1429" i="3"/>
  <c r="Z1429" i="3"/>
  <c r="X1430" i="3"/>
  <c r="Y1430" i="3"/>
  <c r="Z1430" i="3"/>
  <c r="AA1430" i="3" s="1"/>
  <c r="X1431" i="3"/>
  <c r="Y1431" i="3"/>
  <c r="Z1431" i="3"/>
  <c r="AA1431" i="3" s="1"/>
  <c r="X1432" i="3"/>
  <c r="Y1432" i="3"/>
  <c r="Z1432" i="3"/>
  <c r="AA1432" i="3" s="1"/>
  <c r="X1433" i="3"/>
  <c r="Y1433" i="3"/>
  <c r="Z1433" i="3"/>
  <c r="X1434" i="3"/>
  <c r="Y1434" i="3"/>
  <c r="Z1434" i="3"/>
  <c r="AA1434" i="3" s="1"/>
  <c r="X1435" i="3"/>
  <c r="Y1435" i="3"/>
  <c r="Z1435" i="3"/>
  <c r="AA1435" i="3" s="1"/>
  <c r="X1436" i="3"/>
  <c r="Y1436" i="3"/>
  <c r="Z1436" i="3"/>
  <c r="AA1436" i="3" s="1"/>
  <c r="X1437" i="3"/>
  <c r="Y1437" i="3"/>
  <c r="Z1437" i="3"/>
  <c r="AA1437" i="3" s="1"/>
  <c r="X1438" i="3"/>
  <c r="Y1438" i="3"/>
  <c r="Z1438" i="3"/>
  <c r="AA1438" i="3" s="1"/>
  <c r="X1439" i="3"/>
  <c r="Y1439" i="3"/>
  <c r="Z1439" i="3"/>
  <c r="AA1439" i="3" s="1"/>
  <c r="X1440" i="3"/>
  <c r="Y1440" i="3"/>
  <c r="Z1440" i="3"/>
  <c r="AA1440" i="3" s="1"/>
  <c r="X1441" i="3"/>
  <c r="Y1441" i="3"/>
  <c r="Z1441" i="3"/>
  <c r="X1442" i="3"/>
  <c r="Y1442" i="3"/>
  <c r="Z1442" i="3"/>
  <c r="AA1442" i="3" s="1"/>
  <c r="X1443" i="3"/>
  <c r="Y1443" i="3"/>
  <c r="Z1443" i="3"/>
  <c r="AA1443" i="3" s="1"/>
  <c r="X1444" i="3"/>
  <c r="Y1444" i="3"/>
  <c r="Z1444" i="3"/>
  <c r="AA1444" i="3" s="1"/>
  <c r="X1445" i="3"/>
  <c r="Y1445" i="3"/>
  <c r="Z1445" i="3"/>
  <c r="AA1445" i="3" s="1"/>
  <c r="X1446" i="3"/>
  <c r="Y1446" i="3"/>
  <c r="Z1446" i="3"/>
  <c r="AA1446" i="3" s="1"/>
  <c r="X1447" i="3"/>
  <c r="Y1447" i="3"/>
  <c r="Z1447" i="3"/>
  <c r="AA1447" i="3" s="1"/>
  <c r="X1448" i="3"/>
  <c r="Y1448" i="3"/>
  <c r="Z1448" i="3"/>
  <c r="AA1448" i="3" s="1"/>
  <c r="X1449" i="3"/>
  <c r="Y1449" i="3"/>
  <c r="Z1449" i="3"/>
  <c r="X1450" i="3"/>
  <c r="Y1450" i="3"/>
  <c r="Z1450" i="3"/>
  <c r="AA1450" i="3" s="1"/>
  <c r="X1451" i="3"/>
  <c r="Y1451" i="3"/>
  <c r="Z1451" i="3"/>
  <c r="AA1451" i="3" s="1"/>
  <c r="X1452" i="3"/>
  <c r="Y1452" i="3"/>
  <c r="Z1452" i="3"/>
  <c r="AA1452" i="3" s="1"/>
  <c r="X1453" i="3"/>
  <c r="Y1453" i="3"/>
  <c r="Z1453" i="3"/>
  <c r="AA1453" i="3" s="1"/>
  <c r="X1454" i="3"/>
  <c r="Y1454" i="3"/>
  <c r="Z1454" i="3"/>
  <c r="AA1454" i="3" s="1"/>
  <c r="X1455" i="3"/>
  <c r="Y1455" i="3"/>
  <c r="Z1455" i="3"/>
  <c r="AA1455" i="3" s="1"/>
  <c r="X1456" i="3"/>
  <c r="Y1456" i="3"/>
  <c r="Z1456" i="3"/>
  <c r="AA1456" i="3" s="1"/>
  <c r="X1457" i="3"/>
  <c r="Y1457" i="3"/>
  <c r="Z1457" i="3"/>
  <c r="X1458" i="3"/>
  <c r="Y1458" i="3"/>
  <c r="Z1458" i="3"/>
  <c r="AA1458" i="3" s="1"/>
  <c r="X1459" i="3"/>
  <c r="Y1459" i="3"/>
  <c r="Z1459" i="3"/>
  <c r="AA1459" i="3" s="1"/>
  <c r="X1460" i="3"/>
  <c r="Y1460" i="3"/>
  <c r="Z1460" i="3"/>
  <c r="AA1460" i="3" s="1"/>
  <c r="X1461" i="3"/>
  <c r="Y1461" i="3"/>
  <c r="Z1461" i="3"/>
  <c r="X1462" i="3"/>
  <c r="Y1462" i="3"/>
  <c r="Z1462" i="3"/>
  <c r="AA1462" i="3" s="1"/>
  <c r="X1463" i="3"/>
  <c r="Y1463" i="3"/>
  <c r="Z1463" i="3"/>
  <c r="X1464" i="3"/>
  <c r="Y1464" i="3"/>
  <c r="Z1464" i="3"/>
  <c r="AA1464" i="3" s="1"/>
  <c r="X1465" i="3"/>
  <c r="Y1465" i="3"/>
  <c r="Z1465" i="3"/>
  <c r="X1466" i="3"/>
  <c r="Y1466" i="3"/>
  <c r="Z1466" i="3"/>
  <c r="AA1466" i="3" s="1"/>
  <c r="X1467" i="3"/>
  <c r="Y1467" i="3"/>
  <c r="Z1467" i="3"/>
  <c r="AA1467" i="3" s="1"/>
  <c r="X1468" i="3"/>
  <c r="Y1468" i="3"/>
  <c r="Z1468" i="3"/>
  <c r="AA1468" i="3" s="1"/>
  <c r="X1469" i="3"/>
  <c r="Y1469" i="3"/>
  <c r="Z1469" i="3"/>
  <c r="AA1469" i="3" s="1"/>
  <c r="X1470" i="3"/>
  <c r="Y1470" i="3"/>
  <c r="Z1470" i="3"/>
  <c r="AA1470" i="3" s="1"/>
  <c r="X1471" i="3"/>
  <c r="Y1471" i="3"/>
  <c r="Z1471" i="3"/>
  <c r="X1472" i="3"/>
  <c r="Y1472" i="3"/>
  <c r="Z1472" i="3"/>
  <c r="AA1472" i="3" s="1"/>
  <c r="X1473" i="3"/>
  <c r="Y1473" i="3"/>
  <c r="Z1473" i="3"/>
  <c r="X1474" i="3"/>
  <c r="Y1474" i="3"/>
  <c r="Z1474" i="3"/>
  <c r="AA1474" i="3" s="1"/>
  <c r="X1475" i="3"/>
  <c r="Y1475" i="3"/>
  <c r="Z1475" i="3"/>
  <c r="X1476" i="3"/>
  <c r="Y1476" i="3"/>
  <c r="Z1476" i="3"/>
  <c r="AA1476" i="3" s="1"/>
  <c r="X1477" i="3"/>
  <c r="Y1477" i="3"/>
  <c r="Z1477" i="3"/>
  <c r="AA1477" i="3" s="1"/>
  <c r="X1478" i="3"/>
  <c r="Y1478" i="3"/>
  <c r="Z1478" i="3"/>
  <c r="AA1478" i="3" s="1"/>
  <c r="X1479" i="3"/>
  <c r="Y1479" i="3"/>
  <c r="Z1479" i="3"/>
  <c r="AA1479" i="3" s="1"/>
  <c r="X1480" i="3"/>
  <c r="Y1480" i="3"/>
  <c r="Z1480" i="3"/>
  <c r="AA1480" i="3" s="1"/>
  <c r="X1481" i="3"/>
  <c r="Y1481" i="3"/>
  <c r="Z1481" i="3"/>
  <c r="X1482" i="3"/>
  <c r="Y1482" i="3"/>
  <c r="Z1482" i="3"/>
  <c r="AA1482" i="3" s="1"/>
  <c r="X1483" i="3"/>
  <c r="Y1483" i="3"/>
  <c r="Z1483" i="3"/>
  <c r="AA1483" i="3" s="1"/>
  <c r="X1484" i="3"/>
  <c r="Y1484" i="3"/>
  <c r="Z1484" i="3"/>
  <c r="AA1484" i="3" s="1"/>
  <c r="X1485" i="3"/>
  <c r="Y1485" i="3"/>
  <c r="Z1485" i="3"/>
  <c r="AA1485" i="3" s="1"/>
  <c r="X1486" i="3"/>
  <c r="Y1486" i="3"/>
  <c r="Z1486" i="3"/>
  <c r="AA1486" i="3" s="1"/>
  <c r="X1487" i="3"/>
  <c r="Y1487" i="3"/>
  <c r="Z1487" i="3"/>
  <c r="AA1487" i="3" s="1"/>
  <c r="X1488" i="3"/>
  <c r="Y1488" i="3"/>
  <c r="Z1488" i="3"/>
  <c r="AA1488" i="3" s="1"/>
  <c r="X1489" i="3"/>
  <c r="Y1489" i="3"/>
  <c r="Z1489" i="3"/>
  <c r="AA1489" i="3" s="1"/>
  <c r="X1490" i="3"/>
  <c r="Y1490" i="3"/>
  <c r="Z1490" i="3"/>
  <c r="AA1490" i="3" s="1"/>
  <c r="X1491" i="3"/>
  <c r="Y1491" i="3"/>
  <c r="Z1491" i="3"/>
  <c r="AA1491" i="3" s="1"/>
  <c r="X1492" i="3"/>
  <c r="Y1492" i="3"/>
  <c r="Z1492" i="3"/>
  <c r="AA1492" i="3" s="1"/>
  <c r="X1493" i="3"/>
  <c r="Y1493" i="3"/>
  <c r="Z1493" i="3"/>
  <c r="X1494" i="3"/>
  <c r="Y1494" i="3"/>
  <c r="Z1494" i="3"/>
  <c r="AA1494" i="3" s="1"/>
  <c r="X1495" i="3"/>
  <c r="Y1495" i="3"/>
  <c r="Z1495" i="3"/>
  <c r="AA1495" i="3" s="1"/>
  <c r="X1496" i="3"/>
  <c r="Y1496" i="3"/>
  <c r="Z1496" i="3"/>
  <c r="AA1496" i="3" s="1"/>
  <c r="X1497" i="3"/>
  <c r="Y1497" i="3"/>
  <c r="Z1497" i="3"/>
  <c r="AA1497" i="3" s="1"/>
  <c r="X1498" i="3"/>
  <c r="Y1498" i="3"/>
  <c r="Z1498" i="3"/>
  <c r="AA1498" i="3" s="1"/>
  <c r="X1499" i="3"/>
  <c r="Y1499" i="3"/>
  <c r="Z1499" i="3"/>
  <c r="AA1499" i="3" s="1"/>
  <c r="X1500" i="3"/>
  <c r="Y1500" i="3"/>
  <c r="Z1500" i="3"/>
  <c r="AA1500" i="3" s="1"/>
  <c r="X1501" i="3"/>
  <c r="Y1501" i="3"/>
  <c r="Z1501" i="3"/>
  <c r="AA1501" i="3" s="1"/>
  <c r="X1502" i="3"/>
  <c r="Y1502" i="3"/>
  <c r="Z1502" i="3"/>
  <c r="AA1502" i="3" s="1"/>
  <c r="X1503" i="3"/>
  <c r="Y1503" i="3"/>
  <c r="Z1503" i="3"/>
  <c r="X1504" i="3"/>
  <c r="Y1504" i="3"/>
  <c r="Z1504" i="3"/>
  <c r="AA1504" i="3" s="1"/>
  <c r="X1505" i="3"/>
  <c r="Y1505" i="3"/>
  <c r="Z1505" i="3"/>
  <c r="AA1505" i="3" s="1"/>
  <c r="X1506" i="3"/>
  <c r="Y1506" i="3"/>
  <c r="Z1506" i="3"/>
  <c r="AA1506" i="3" s="1"/>
  <c r="X1507" i="3"/>
  <c r="Y1507" i="3"/>
  <c r="Z1507" i="3"/>
  <c r="AA1507" i="3" s="1"/>
  <c r="X1508" i="3"/>
  <c r="Y1508" i="3"/>
  <c r="Z1508" i="3"/>
  <c r="AA1508" i="3" s="1"/>
  <c r="X1509" i="3"/>
  <c r="Y1509" i="3"/>
  <c r="Z1509" i="3"/>
  <c r="AA1509" i="3" s="1"/>
  <c r="X1510" i="3"/>
  <c r="Y1510" i="3"/>
  <c r="Z1510" i="3"/>
  <c r="AA1510" i="3" s="1"/>
  <c r="Y3" i="3"/>
  <c r="Z3" i="3"/>
  <c r="AA3" i="3" s="1"/>
  <c r="X3" i="3"/>
  <c r="F4" i="3"/>
  <c r="L4" i="3" s="1"/>
  <c r="G4" i="3"/>
  <c r="F5" i="3"/>
  <c r="G5" i="3"/>
  <c r="F6" i="3"/>
  <c r="L6" i="3" s="1"/>
  <c r="G6" i="3"/>
  <c r="F7" i="3"/>
  <c r="G7" i="3"/>
  <c r="F8" i="3"/>
  <c r="M8" i="3" s="1"/>
  <c r="G8" i="3"/>
  <c r="F9" i="3"/>
  <c r="G9" i="3"/>
  <c r="F10" i="3"/>
  <c r="G10" i="3"/>
  <c r="F11" i="3"/>
  <c r="G11" i="3"/>
  <c r="F12" i="3"/>
  <c r="L12" i="3" s="1"/>
  <c r="G12" i="3"/>
  <c r="F13" i="3"/>
  <c r="G13" i="3"/>
  <c r="F14" i="3"/>
  <c r="G14" i="3"/>
  <c r="F15" i="3"/>
  <c r="G15" i="3"/>
  <c r="F16" i="3"/>
  <c r="G16" i="3"/>
  <c r="F17" i="3"/>
  <c r="G17" i="3"/>
  <c r="F18" i="3"/>
  <c r="G18" i="3"/>
  <c r="F19" i="3"/>
  <c r="G19" i="3"/>
  <c r="F20" i="3"/>
  <c r="G20" i="3"/>
  <c r="F21" i="3"/>
  <c r="G21" i="3"/>
  <c r="F22" i="3"/>
  <c r="L22" i="3" s="1"/>
  <c r="G22" i="3"/>
  <c r="F23" i="3"/>
  <c r="G23" i="3"/>
  <c r="F24" i="3"/>
  <c r="G24" i="3"/>
  <c r="F25" i="3"/>
  <c r="G25" i="3"/>
  <c r="F26" i="3"/>
  <c r="L26" i="3" s="1"/>
  <c r="G26" i="3"/>
  <c r="F27" i="3"/>
  <c r="L27" i="3" s="1"/>
  <c r="G27" i="3"/>
  <c r="M27" i="3" s="1"/>
  <c r="F28" i="3"/>
  <c r="G28" i="3"/>
  <c r="F29" i="3"/>
  <c r="G29" i="3"/>
  <c r="F30" i="3"/>
  <c r="L30" i="3" s="1"/>
  <c r="G30" i="3"/>
  <c r="F31" i="3"/>
  <c r="L31" i="3" s="1"/>
  <c r="G31" i="3"/>
  <c r="F32" i="3"/>
  <c r="G32" i="3"/>
  <c r="F33" i="3"/>
  <c r="G33" i="3"/>
  <c r="F34" i="3"/>
  <c r="G34" i="3"/>
  <c r="F35" i="3"/>
  <c r="G35" i="3"/>
  <c r="F36" i="3"/>
  <c r="M36" i="3" s="1"/>
  <c r="G36" i="3"/>
  <c r="F37" i="3"/>
  <c r="G37" i="3"/>
  <c r="F38" i="3"/>
  <c r="L38" i="3" s="1"/>
  <c r="G38" i="3"/>
  <c r="F39" i="3"/>
  <c r="G39" i="3"/>
  <c r="F40" i="3"/>
  <c r="M40" i="3" s="1"/>
  <c r="G40" i="3"/>
  <c r="F41" i="3"/>
  <c r="G41" i="3"/>
  <c r="F42" i="3"/>
  <c r="G42" i="3"/>
  <c r="F43" i="3"/>
  <c r="L43" i="3" s="1"/>
  <c r="G43" i="3"/>
  <c r="F44" i="3"/>
  <c r="M44" i="3" s="1"/>
  <c r="G44" i="3"/>
  <c r="F45" i="3"/>
  <c r="G45" i="3"/>
  <c r="F46" i="3"/>
  <c r="L46" i="3" s="1"/>
  <c r="G46" i="3"/>
  <c r="F47" i="3"/>
  <c r="G47" i="3"/>
  <c r="F48" i="3"/>
  <c r="M48" i="3" s="1"/>
  <c r="G48" i="3"/>
  <c r="F49" i="3"/>
  <c r="G49" i="3"/>
  <c r="F50" i="3"/>
  <c r="L50" i="3" s="1"/>
  <c r="G50" i="3"/>
  <c r="F51" i="3"/>
  <c r="L51" i="3" s="1"/>
  <c r="G51" i="3"/>
  <c r="F52" i="3"/>
  <c r="M52" i="3" s="1"/>
  <c r="G52" i="3"/>
  <c r="F53" i="3"/>
  <c r="G53" i="3"/>
  <c r="F54" i="3"/>
  <c r="L54" i="3" s="1"/>
  <c r="G54" i="3"/>
  <c r="F55" i="3"/>
  <c r="G55" i="3"/>
  <c r="F56" i="3"/>
  <c r="G56" i="3"/>
  <c r="F57" i="3"/>
  <c r="G57" i="3"/>
  <c r="M57" i="3" s="1"/>
  <c r="F58" i="3"/>
  <c r="L58" i="3" s="1"/>
  <c r="G58" i="3"/>
  <c r="F59" i="3"/>
  <c r="L59" i="3" s="1"/>
  <c r="G59" i="3"/>
  <c r="F60" i="3"/>
  <c r="M60" i="3" s="1"/>
  <c r="G60" i="3"/>
  <c r="F61" i="3"/>
  <c r="G61" i="3"/>
  <c r="F62" i="3"/>
  <c r="L62" i="3" s="1"/>
  <c r="G62" i="3"/>
  <c r="F63" i="3"/>
  <c r="G63" i="3"/>
  <c r="F64" i="3"/>
  <c r="G64" i="3"/>
  <c r="F65" i="3"/>
  <c r="G65" i="3"/>
  <c r="F66" i="3"/>
  <c r="L66" i="3" s="1"/>
  <c r="G66" i="3"/>
  <c r="F67" i="3"/>
  <c r="G67" i="3"/>
  <c r="F68" i="3"/>
  <c r="G68" i="3"/>
  <c r="F69" i="3"/>
  <c r="G69" i="3"/>
  <c r="F70" i="3"/>
  <c r="L70" i="3" s="1"/>
  <c r="G70" i="3"/>
  <c r="F71" i="3"/>
  <c r="G71" i="3"/>
  <c r="M71" i="3" s="1"/>
  <c r="F72" i="3"/>
  <c r="G72" i="3"/>
  <c r="F73" i="3"/>
  <c r="G73" i="3"/>
  <c r="M73" i="3" s="1"/>
  <c r="F74" i="3"/>
  <c r="L74" i="3" s="1"/>
  <c r="G74" i="3"/>
  <c r="F75" i="3"/>
  <c r="G75" i="3"/>
  <c r="M75" i="3" s="1"/>
  <c r="F76" i="3"/>
  <c r="G76" i="3"/>
  <c r="F77" i="3"/>
  <c r="G77" i="3"/>
  <c r="F78" i="3"/>
  <c r="L78" i="3" s="1"/>
  <c r="G78" i="3"/>
  <c r="F79" i="3"/>
  <c r="G79" i="3"/>
  <c r="F80" i="3"/>
  <c r="M80" i="3" s="1"/>
  <c r="G80" i="3"/>
  <c r="F81" i="3"/>
  <c r="G81" i="3"/>
  <c r="F82" i="3"/>
  <c r="L82" i="3" s="1"/>
  <c r="G82" i="3"/>
  <c r="F83" i="3"/>
  <c r="G83" i="3"/>
  <c r="F84" i="3"/>
  <c r="G84" i="3"/>
  <c r="F85" i="3"/>
  <c r="G85" i="3"/>
  <c r="F86" i="3"/>
  <c r="L86" i="3" s="1"/>
  <c r="G86" i="3"/>
  <c r="F87" i="3"/>
  <c r="G87" i="3"/>
  <c r="M87" i="3" s="1"/>
  <c r="F88" i="3"/>
  <c r="G88" i="3"/>
  <c r="F89" i="3"/>
  <c r="G89" i="3"/>
  <c r="M89" i="3" s="1"/>
  <c r="F90" i="3"/>
  <c r="G90" i="3"/>
  <c r="F91" i="3"/>
  <c r="G91" i="3"/>
  <c r="F92" i="3"/>
  <c r="G92" i="3"/>
  <c r="F93" i="3"/>
  <c r="G93" i="3"/>
  <c r="F94" i="3"/>
  <c r="L94" i="3" s="1"/>
  <c r="G94" i="3"/>
  <c r="F95" i="3"/>
  <c r="L95" i="3" s="1"/>
  <c r="G95" i="3"/>
  <c r="M95" i="3" s="1"/>
  <c r="F96" i="3"/>
  <c r="G96" i="3"/>
  <c r="F97" i="3"/>
  <c r="G97" i="3"/>
  <c r="F98" i="3"/>
  <c r="G98" i="3"/>
  <c r="F99" i="3"/>
  <c r="G99" i="3"/>
  <c r="F100" i="3"/>
  <c r="G100" i="3"/>
  <c r="F101" i="3"/>
  <c r="G101" i="3"/>
  <c r="F102" i="3"/>
  <c r="L102" i="3" s="1"/>
  <c r="G102" i="3"/>
  <c r="F103" i="3"/>
  <c r="G103" i="3"/>
  <c r="M103" i="3" s="1"/>
  <c r="F104" i="3"/>
  <c r="G104" i="3"/>
  <c r="F105" i="3"/>
  <c r="G105" i="3"/>
  <c r="F106" i="3"/>
  <c r="L106" i="3" s="1"/>
  <c r="G106" i="3"/>
  <c r="F107" i="3"/>
  <c r="G107" i="3"/>
  <c r="M107" i="3" s="1"/>
  <c r="F108" i="3"/>
  <c r="G108" i="3"/>
  <c r="F109" i="3"/>
  <c r="G109" i="3"/>
  <c r="M109" i="3" s="1"/>
  <c r="F110" i="3"/>
  <c r="G110" i="3"/>
  <c r="F111" i="3"/>
  <c r="L111" i="3" s="1"/>
  <c r="G111" i="3"/>
  <c r="F112" i="3"/>
  <c r="G112" i="3"/>
  <c r="F113" i="3"/>
  <c r="G113" i="3"/>
  <c r="M113" i="3" s="1"/>
  <c r="F114" i="3"/>
  <c r="L114" i="3" s="1"/>
  <c r="G114" i="3"/>
  <c r="F115" i="3"/>
  <c r="G115" i="3"/>
  <c r="F116" i="3"/>
  <c r="M116" i="3" s="1"/>
  <c r="G116" i="3"/>
  <c r="F117" i="3"/>
  <c r="G117" i="3"/>
  <c r="F118" i="3"/>
  <c r="G118" i="3"/>
  <c r="F119" i="3"/>
  <c r="G119" i="3"/>
  <c r="F120" i="3"/>
  <c r="G120" i="3"/>
  <c r="F121" i="3"/>
  <c r="G121" i="3"/>
  <c r="M121" i="3" s="1"/>
  <c r="F122" i="3"/>
  <c r="L122" i="3" s="1"/>
  <c r="G122" i="3"/>
  <c r="F123" i="3"/>
  <c r="G123" i="3"/>
  <c r="F124" i="3"/>
  <c r="G124" i="3"/>
  <c r="F125" i="3"/>
  <c r="G125" i="3"/>
  <c r="F126" i="3"/>
  <c r="G126" i="3"/>
  <c r="F127" i="3"/>
  <c r="G127" i="3"/>
  <c r="F128" i="3"/>
  <c r="G128" i="3"/>
  <c r="F129" i="3"/>
  <c r="G129" i="3"/>
  <c r="M129" i="3" s="1"/>
  <c r="F130" i="3"/>
  <c r="L130" i="3" s="1"/>
  <c r="G130" i="3"/>
  <c r="F131" i="3"/>
  <c r="G131" i="3"/>
  <c r="F132" i="3"/>
  <c r="G132" i="3"/>
  <c r="F133" i="3"/>
  <c r="G133" i="3"/>
  <c r="F134" i="3"/>
  <c r="L134" i="3" s="1"/>
  <c r="G134" i="3"/>
  <c r="F135" i="3"/>
  <c r="G135" i="3"/>
  <c r="F136" i="3"/>
  <c r="G136" i="3"/>
  <c r="F137" i="3"/>
  <c r="G137" i="3"/>
  <c r="M137" i="3" s="1"/>
  <c r="F138" i="3"/>
  <c r="G138" i="3"/>
  <c r="F139" i="3"/>
  <c r="G139" i="3"/>
  <c r="F140" i="3"/>
  <c r="G140" i="3"/>
  <c r="F141" i="3"/>
  <c r="G141" i="3"/>
  <c r="F142" i="3"/>
  <c r="L142" i="3" s="1"/>
  <c r="G142" i="3"/>
  <c r="F143" i="3"/>
  <c r="G143" i="3"/>
  <c r="F144" i="3"/>
  <c r="G144" i="3"/>
  <c r="F145" i="3"/>
  <c r="G145" i="3"/>
  <c r="M145" i="3" s="1"/>
  <c r="F146" i="3"/>
  <c r="L146" i="3" s="1"/>
  <c r="G146" i="3"/>
  <c r="F147" i="3"/>
  <c r="G147" i="3"/>
  <c r="F148" i="3"/>
  <c r="G148" i="3"/>
  <c r="F149" i="3"/>
  <c r="G149" i="3"/>
  <c r="F150" i="3"/>
  <c r="L150" i="3" s="1"/>
  <c r="G150" i="3"/>
  <c r="F151" i="3"/>
  <c r="G151" i="3"/>
  <c r="F152" i="3"/>
  <c r="G152" i="3"/>
  <c r="F153" i="3"/>
  <c r="G153" i="3"/>
  <c r="M153" i="3" s="1"/>
  <c r="F154" i="3"/>
  <c r="L154" i="3" s="1"/>
  <c r="G154" i="3"/>
  <c r="F155" i="3"/>
  <c r="G155" i="3"/>
  <c r="F156" i="3"/>
  <c r="G156" i="3"/>
  <c r="F157" i="3"/>
  <c r="G157" i="3"/>
  <c r="F158" i="3"/>
  <c r="L158" i="3" s="1"/>
  <c r="G158" i="3"/>
  <c r="F159" i="3"/>
  <c r="G159" i="3"/>
  <c r="F160" i="3"/>
  <c r="G160" i="3"/>
  <c r="F161" i="3"/>
  <c r="G161" i="3"/>
  <c r="M161" i="3" s="1"/>
  <c r="F162" i="3"/>
  <c r="L162" i="3" s="1"/>
  <c r="G162" i="3"/>
  <c r="F163" i="3"/>
  <c r="L163" i="3" s="1"/>
  <c r="G163" i="3"/>
  <c r="F164" i="3"/>
  <c r="G164" i="3"/>
  <c r="F165" i="3"/>
  <c r="G165" i="3"/>
  <c r="F166" i="3"/>
  <c r="L166" i="3" s="1"/>
  <c r="G166" i="3"/>
  <c r="F167" i="3"/>
  <c r="G167" i="3"/>
  <c r="M167" i="3" s="1"/>
  <c r="F168" i="3"/>
  <c r="M168" i="3" s="1"/>
  <c r="G168" i="3"/>
  <c r="F169" i="3"/>
  <c r="G169" i="3"/>
  <c r="F170" i="3"/>
  <c r="G170" i="3"/>
  <c r="F171" i="3"/>
  <c r="L171" i="3" s="1"/>
  <c r="G171" i="3"/>
  <c r="F172" i="3"/>
  <c r="G172" i="3"/>
  <c r="F173" i="3"/>
  <c r="G173" i="3"/>
  <c r="M173" i="3" s="1"/>
  <c r="F174" i="3"/>
  <c r="L174" i="3" s="1"/>
  <c r="G174" i="3"/>
  <c r="F175" i="3"/>
  <c r="G175" i="3"/>
  <c r="F176" i="3"/>
  <c r="G176" i="3"/>
  <c r="F177" i="3"/>
  <c r="G177" i="3"/>
  <c r="F178" i="3"/>
  <c r="L178" i="3" s="1"/>
  <c r="G178" i="3"/>
  <c r="F179" i="3"/>
  <c r="G179" i="3"/>
  <c r="F180" i="3"/>
  <c r="G180" i="3"/>
  <c r="F181" i="3"/>
  <c r="G181" i="3"/>
  <c r="M181" i="3" s="1"/>
  <c r="F182" i="3"/>
  <c r="L182" i="3" s="1"/>
  <c r="G182" i="3"/>
  <c r="F183" i="3"/>
  <c r="G183" i="3"/>
  <c r="F184" i="3"/>
  <c r="G184" i="3"/>
  <c r="F185" i="3"/>
  <c r="G185" i="3"/>
  <c r="F186" i="3"/>
  <c r="G186" i="3"/>
  <c r="F187" i="3"/>
  <c r="G187" i="3"/>
  <c r="F188" i="3"/>
  <c r="G188" i="3"/>
  <c r="F189" i="3"/>
  <c r="G189" i="3"/>
  <c r="M189" i="3" s="1"/>
  <c r="F190" i="3"/>
  <c r="L190" i="3" s="1"/>
  <c r="G190" i="3"/>
  <c r="F191" i="3"/>
  <c r="G191" i="3"/>
  <c r="F192" i="3"/>
  <c r="G192" i="3"/>
  <c r="F193" i="3"/>
  <c r="G193" i="3"/>
  <c r="F194" i="3"/>
  <c r="G194" i="3"/>
  <c r="F195" i="3"/>
  <c r="G195" i="3"/>
  <c r="F196" i="3"/>
  <c r="G196" i="3"/>
  <c r="F197" i="3"/>
  <c r="G197" i="3"/>
  <c r="M197" i="3" s="1"/>
  <c r="F198" i="3"/>
  <c r="L198" i="3" s="1"/>
  <c r="G198" i="3"/>
  <c r="F199" i="3"/>
  <c r="G199" i="3"/>
  <c r="F200" i="3"/>
  <c r="G200" i="3"/>
  <c r="F201" i="3"/>
  <c r="G201" i="3"/>
  <c r="F202" i="3"/>
  <c r="L202" i="3" s="1"/>
  <c r="G202" i="3"/>
  <c r="F203" i="3"/>
  <c r="G203" i="3"/>
  <c r="F204" i="3"/>
  <c r="G204" i="3"/>
  <c r="F205" i="3"/>
  <c r="G205" i="3"/>
  <c r="M205" i="3" s="1"/>
  <c r="F206" i="3"/>
  <c r="G206" i="3"/>
  <c r="F207" i="3"/>
  <c r="G207" i="3"/>
  <c r="F208" i="3"/>
  <c r="G208" i="3"/>
  <c r="F209" i="3"/>
  <c r="G209" i="3"/>
  <c r="F210" i="3"/>
  <c r="G210" i="3"/>
  <c r="F211" i="3"/>
  <c r="L211" i="3" s="1"/>
  <c r="G211" i="3"/>
  <c r="F212" i="3"/>
  <c r="G212" i="3"/>
  <c r="F213" i="3"/>
  <c r="G213" i="3"/>
  <c r="F214" i="3"/>
  <c r="M214" i="3" s="1"/>
  <c r="G214" i="3"/>
  <c r="F215" i="3"/>
  <c r="L215" i="3" s="1"/>
  <c r="G215" i="3"/>
  <c r="M215" i="3" s="1"/>
  <c r="F216" i="3"/>
  <c r="G216" i="3"/>
  <c r="F217" i="3"/>
  <c r="G217" i="3"/>
  <c r="F218" i="3"/>
  <c r="L218" i="3" s="1"/>
  <c r="G218" i="3"/>
  <c r="F219" i="3"/>
  <c r="G219" i="3"/>
  <c r="F220" i="3"/>
  <c r="G220" i="3"/>
  <c r="F221" i="3"/>
  <c r="G221" i="3"/>
  <c r="F222" i="3"/>
  <c r="G222" i="3"/>
  <c r="F223" i="3"/>
  <c r="L223" i="3" s="1"/>
  <c r="G223" i="3"/>
  <c r="M223" i="3" s="1"/>
  <c r="F224" i="3"/>
  <c r="G224" i="3"/>
  <c r="F225" i="3"/>
  <c r="G225" i="3"/>
  <c r="F226" i="3"/>
  <c r="L226" i="3" s="1"/>
  <c r="G226" i="3"/>
  <c r="F227" i="3"/>
  <c r="L227" i="3" s="1"/>
  <c r="G227" i="3"/>
  <c r="F228" i="3"/>
  <c r="G228" i="3"/>
  <c r="F229" i="3"/>
  <c r="G229" i="3"/>
  <c r="F230" i="3"/>
  <c r="G230" i="3"/>
  <c r="F231" i="3"/>
  <c r="G231" i="3"/>
  <c r="M231" i="3" s="1"/>
  <c r="F232" i="3"/>
  <c r="G232" i="3"/>
  <c r="F233" i="3"/>
  <c r="G233" i="3"/>
  <c r="F234" i="3"/>
  <c r="L234" i="3" s="1"/>
  <c r="G234" i="3"/>
  <c r="F235" i="3"/>
  <c r="G235" i="3"/>
  <c r="F236" i="3"/>
  <c r="G236" i="3"/>
  <c r="F237" i="3"/>
  <c r="G237" i="3"/>
  <c r="F238" i="3"/>
  <c r="L238" i="3" s="1"/>
  <c r="G238" i="3"/>
  <c r="F239" i="3"/>
  <c r="G239" i="3"/>
  <c r="M239" i="3" s="1"/>
  <c r="F240" i="3"/>
  <c r="G240" i="3"/>
  <c r="F241" i="3"/>
  <c r="G241" i="3"/>
  <c r="F242" i="3"/>
  <c r="G242" i="3"/>
  <c r="F243" i="3"/>
  <c r="L243" i="3" s="1"/>
  <c r="G243" i="3"/>
  <c r="F244" i="3"/>
  <c r="G244" i="3"/>
  <c r="F245" i="3"/>
  <c r="G245" i="3"/>
  <c r="F246" i="3"/>
  <c r="L246" i="3" s="1"/>
  <c r="G246" i="3"/>
  <c r="F247" i="3"/>
  <c r="G247" i="3"/>
  <c r="M247" i="3" s="1"/>
  <c r="F248" i="3"/>
  <c r="G248" i="3"/>
  <c r="F249" i="3"/>
  <c r="G249" i="3"/>
  <c r="F250" i="3"/>
  <c r="L250" i="3" s="1"/>
  <c r="G250" i="3"/>
  <c r="F251" i="3"/>
  <c r="L251" i="3" s="1"/>
  <c r="G251" i="3"/>
  <c r="F252" i="3"/>
  <c r="G252" i="3"/>
  <c r="F253" i="3"/>
  <c r="G253" i="3"/>
  <c r="M253" i="3" s="1"/>
  <c r="F254" i="3"/>
  <c r="M254" i="3" s="1"/>
  <c r="G254" i="3"/>
  <c r="F255" i="3"/>
  <c r="L255" i="3" s="1"/>
  <c r="G255" i="3"/>
  <c r="F256" i="3"/>
  <c r="G256" i="3"/>
  <c r="F257" i="3"/>
  <c r="G257" i="3"/>
  <c r="M257" i="3" s="1"/>
  <c r="F258" i="3"/>
  <c r="G258" i="3"/>
  <c r="F259" i="3"/>
  <c r="G259" i="3"/>
  <c r="F260" i="3"/>
  <c r="G260" i="3"/>
  <c r="F261" i="3"/>
  <c r="G261" i="3"/>
  <c r="M261" i="3" s="1"/>
  <c r="F262" i="3"/>
  <c r="G262" i="3"/>
  <c r="F263" i="3"/>
  <c r="G263" i="3"/>
  <c r="F264" i="3"/>
  <c r="G264" i="3"/>
  <c r="F265" i="3"/>
  <c r="G265" i="3"/>
  <c r="M265" i="3" s="1"/>
  <c r="F266" i="3"/>
  <c r="L266" i="3" s="1"/>
  <c r="G266" i="3"/>
  <c r="F267" i="3"/>
  <c r="L267" i="3" s="1"/>
  <c r="G267" i="3"/>
  <c r="F268" i="3"/>
  <c r="G268" i="3"/>
  <c r="F269" i="3"/>
  <c r="G269" i="3"/>
  <c r="M269" i="3" s="1"/>
  <c r="F270" i="3"/>
  <c r="M270" i="3" s="1"/>
  <c r="G270" i="3"/>
  <c r="F271" i="3"/>
  <c r="G271" i="3"/>
  <c r="F272" i="3"/>
  <c r="G272" i="3"/>
  <c r="F273" i="3"/>
  <c r="G273" i="3"/>
  <c r="M273" i="3" s="1"/>
  <c r="F274" i="3"/>
  <c r="G274" i="3"/>
  <c r="F275" i="3"/>
  <c r="L275" i="3" s="1"/>
  <c r="G275" i="3"/>
  <c r="F276" i="3"/>
  <c r="G276" i="3"/>
  <c r="F277" i="3"/>
  <c r="G277" i="3"/>
  <c r="M277" i="3" s="1"/>
  <c r="F278" i="3"/>
  <c r="L278" i="3" s="1"/>
  <c r="G278" i="3"/>
  <c r="F279" i="3"/>
  <c r="L279" i="3" s="1"/>
  <c r="G279" i="3"/>
  <c r="F280" i="3"/>
  <c r="G280" i="3"/>
  <c r="F281" i="3"/>
  <c r="G281" i="3"/>
  <c r="M281" i="3" s="1"/>
  <c r="F282" i="3"/>
  <c r="L282" i="3" s="1"/>
  <c r="G282" i="3"/>
  <c r="F283" i="3"/>
  <c r="L283" i="3" s="1"/>
  <c r="G283" i="3"/>
  <c r="F284" i="3"/>
  <c r="G284" i="3"/>
  <c r="F285" i="3"/>
  <c r="G285" i="3"/>
  <c r="M285" i="3" s="1"/>
  <c r="F286" i="3"/>
  <c r="L286" i="3" s="1"/>
  <c r="G286" i="3"/>
  <c r="F287" i="3"/>
  <c r="L287" i="3" s="1"/>
  <c r="G287" i="3"/>
  <c r="M287" i="3" s="1"/>
  <c r="F288" i="3"/>
  <c r="G288" i="3"/>
  <c r="F289" i="3"/>
  <c r="G289" i="3"/>
  <c r="F290" i="3"/>
  <c r="G290" i="3"/>
  <c r="F291" i="3"/>
  <c r="L291" i="3" s="1"/>
  <c r="G291" i="3"/>
  <c r="M291" i="3" s="1"/>
  <c r="F292" i="3"/>
  <c r="G292" i="3"/>
  <c r="F293" i="3"/>
  <c r="G293" i="3"/>
  <c r="F294" i="3"/>
  <c r="G294" i="3"/>
  <c r="F295" i="3"/>
  <c r="L295" i="3" s="1"/>
  <c r="G295" i="3"/>
  <c r="M295" i="3" s="1"/>
  <c r="F296" i="3"/>
  <c r="G296" i="3"/>
  <c r="F297" i="3"/>
  <c r="G297" i="3"/>
  <c r="F298" i="3"/>
  <c r="L298" i="3" s="1"/>
  <c r="G298" i="3"/>
  <c r="F299" i="3"/>
  <c r="G299" i="3"/>
  <c r="M299" i="3" s="1"/>
  <c r="F300" i="3"/>
  <c r="G300" i="3"/>
  <c r="F301" i="3"/>
  <c r="G301" i="3"/>
  <c r="F302" i="3"/>
  <c r="L302" i="3" s="1"/>
  <c r="G302" i="3"/>
  <c r="F303" i="3"/>
  <c r="G303" i="3"/>
  <c r="F304" i="3"/>
  <c r="G304" i="3"/>
  <c r="F305" i="3"/>
  <c r="G305" i="3"/>
  <c r="M305" i="3" s="1"/>
  <c r="F306" i="3"/>
  <c r="L306" i="3" s="1"/>
  <c r="G306" i="3"/>
  <c r="F307" i="3"/>
  <c r="L307" i="3" s="1"/>
  <c r="G307" i="3"/>
  <c r="F308" i="3"/>
  <c r="G308" i="3"/>
  <c r="F309" i="3"/>
  <c r="G309" i="3"/>
  <c r="M309" i="3" s="1"/>
  <c r="F310" i="3"/>
  <c r="G310" i="3"/>
  <c r="F311" i="3"/>
  <c r="G311" i="3"/>
  <c r="F312" i="3"/>
  <c r="G312" i="3"/>
  <c r="F313" i="3"/>
  <c r="G313" i="3"/>
  <c r="M313" i="3" s="1"/>
  <c r="F314" i="3"/>
  <c r="L314" i="3" s="1"/>
  <c r="G314" i="3"/>
  <c r="F315" i="3"/>
  <c r="L315" i="3" s="1"/>
  <c r="G315" i="3"/>
  <c r="F316" i="3"/>
  <c r="G316" i="3"/>
  <c r="F317" i="3"/>
  <c r="G317" i="3"/>
  <c r="M317" i="3" s="1"/>
  <c r="F318" i="3"/>
  <c r="M318" i="3" s="1"/>
  <c r="G318" i="3"/>
  <c r="F319" i="3"/>
  <c r="L319" i="3" s="1"/>
  <c r="G319" i="3"/>
  <c r="F320" i="3"/>
  <c r="G320" i="3"/>
  <c r="F321" i="3"/>
  <c r="G321" i="3"/>
  <c r="M321" i="3" s="1"/>
  <c r="F322" i="3"/>
  <c r="L322" i="3" s="1"/>
  <c r="G322" i="3"/>
  <c r="F323" i="3"/>
  <c r="L323" i="3" s="1"/>
  <c r="G323" i="3"/>
  <c r="F324" i="3"/>
  <c r="G324" i="3"/>
  <c r="F325" i="3"/>
  <c r="G325" i="3"/>
  <c r="M325" i="3" s="1"/>
  <c r="F326" i="3"/>
  <c r="G326" i="3"/>
  <c r="F327" i="3"/>
  <c r="L327" i="3" s="1"/>
  <c r="G327" i="3"/>
  <c r="F328" i="3"/>
  <c r="G328" i="3"/>
  <c r="F329" i="3"/>
  <c r="G329" i="3"/>
  <c r="M329" i="3" s="1"/>
  <c r="F330" i="3"/>
  <c r="L330" i="3" s="1"/>
  <c r="G330" i="3"/>
  <c r="F331" i="3"/>
  <c r="L331" i="3" s="1"/>
  <c r="G331" i="3"/>
  <c r="F332" i="3"/>
  <c r="G332" i="3"/>
  <c r="F333" i="3"/>
  <c r="G333" i="3"/>
  <c r="M333" i="3" s="1"/>
  <c r="F334" i="3"/>
  <c r="L334" i="3" s="1"/>
  <c r="G334" i="3"/>
  <c r="F335" i="3"/>
  <c r="G335" i="3"/>
  <c r="F336" i="3"/>
  <c r="G336" i="3"/>
  <c r="F337" i="3"/>
  <c r="G337" i="3"/>
  <c r="M337" i="3" s="1"/>
  <c r="F338" i="3"/>
  <c r="G338" i="3"/>
  <c r="F339" i="3"/>
  <c r="L339" i="3" s="1"/>
  <c r="G339" i="3"/>
  <c r="F340" i="3"/>
  <c r="G340" i="3"/>
  <c r="F341" i="3"/>
  <c r="G341" i="3"/>
  <c r="M341" i="3" s="1"/>
  <c r="F342" i="3"/>
  <c r="L342" i="3" s="1"/>
  <c r="G342" i="3"/>
  <c r="F343" i="3"/>
  <c r="L343" i="3" s="1"/>
  <c r="G343" i="3"/>
  <c r="M343" i="3" s="1"/>
  <c r="F344" i="3"/>
  <c r="G344" i="3"/>
  <c r="F345" i="3"/>
  <c r="G345" i="3"/>
  <c r="F346" i="3"/>
  <c r="L346" i="3" s="1"/>
  <c r="G346" i="3"/>
  <c r="F347" i="3"/>
  <c r="G347" i="3"/>
  <c r="M347" i="3" s="1"/>
  <c r="F348" i="3"/>
  <c r="G348" i="3"/>
  <c r="F349" i="3"/>
  <c r="G349" i="3"/>
  <c r="F350" i="3"/>
  <c r="L350" i="3" s="1"/>
  <c r="G350" i="3"/>
  <c r="F351" i="3"/>
  <c r="L351" i="3" s="1"/>
  <c r="G351" i="3"/>
  <c r="M351" i="3" s="1"/>
  <c r="F352" i="3"/>
  <c r="M352" i="3" s="1"/>
  <c r="G352" i="3"/>
  <c r="F353" i="3"/>
  <c r="G353" i="3"/>
  <c r="F354" i="3"/>
  <c r="L354" i="3" s="1"/>
  <c r="G354" i="3"/>
  <c r="F355" i="3"/>
  <c r="G355" i="3"/>
  <c r="M355" i="3" s="1"/>
  <c r="F356" i="3"/>
  <c r="G356" i="3"/>
  <c r="F357" i="3"/>
  <c r="G357" i="3"/>
  <c r="F358" i="3"/>
  <c r="L358" i="3" s="1"/>
  <c r="G358" i="3"/>
  <c r="F359" i="3"/>
  <c r="L359" i="3" s="1"/>
  <c r="G359" i="3"/>
  <c r="M359" i="3" s="1"/>
  <c r="F360" i="3"/>
  <c r="G360" i="3"/>
  <c r="F361" i="3"/>
  <c r="G361" i="3"/>
  <c r="F362" i="3"/>
  <c r="G362" i="3"/>
  <c r="F363" i="3"/>
  <c r="G363" i="3"/>
  <c r="M363" i="3" s="1"/>
  <c r="F364" i="3"/>
  <c r="G364" i="3"/>
  <c r="F365" i="3"/>
  <c r="G365" i="3"/>
  <c r="F366" i="3"/>
  <c r="L366" i="3" s="1"/>
  <c r="G366" i="3"/>
  <c r="F367" i="3"/>
  <c r="L367" i="3" s="1"/>
  <c r="G367" i="3"/>
  <c r="M367" i="3" s="1"/>
  <c r="F368" i="3"/>
  <c r="G368" i="3"/>
  <c r="F369" i="3"/>
  <c r="G369" i="3"/>
  <c r="F370" i="3"/>
  <c r="G370" i="3"/>
  <c r="F371" i="3"/>
  <c r="L371" i="3" s="1"/>
  <c r="G371" i="3"/>
  <c r="M371" i="3" s="1"/>
  <c r="F372" i="3"/>
  <c r="M372" i="3" s="1"/>
  <c r="G372" i="3"/>
  <c r="F373" i="3"/>
  <c r="G373" i="3"/>
  <c r="F374" i="3"/>
  <c r="L374" i="3" s="1"/>
  <c r="G374" i="3"/>
  <c r="F375" i="3"/>
  <c r="G375" i="3"/>
  <c r="F376" i="3"/>
  <c r="G376" i="3"/>
  <c r="F377" i="3"/>
  <c r="G377" i="3"/>
  <c r="M377" i="3" s="1"/>
  <c r="F378" i="3"/>
  <c r="L378" i="3" s="1"/>
  <c r="G378" i="3"/>
  <c r="F379" i="3"/>
  <c r="L379" i="3" s="1"/>
  <c r="G379" i="3"/>
  <c r="M379" i="3" s="1"/>
  <c r="F380" i="3"/>
  <c r="G380" i="3"/>
  <c r="F381" i="3"/>
  <c r="G381" i="3"/>
  <c r="M381" i="3" s="1"/>
  <c r="F382" i="3"/>
  <c r="L382" i="3" s="1"/>
  <c r="G382" i="3"/>
  <c r="F383" i="3"/>
  <c r="L383" i="3" s="1"/>
  <c r="G383" i="3"/>
  <c r="F384" i="3"/>
  <c r="G384" i="3"/>
  <c r="F385" i="3"/>
  <c r="G385" i="3"/>
  <c r="F386" i="3"/>
  <c r="G386" i="3"/>
  <c r="F387" i="3"/>
  <c r="G387" i="3"/>
  <c r="F388" i="3"/>
  <c r="G388" i="3"/>
  <c r="F389" i="3"/>
  <c r="G389" i="3"/>
  <c r="M389" i="3" s="1"/>
  <c r="F390" i="3"/>
  <c r="M390" i="3" s="1"/>
  <c r="G390" i="3"/>
  <c r="F391" i="3"/>
  <c r="L391" i="3" s="1"/>
  <c r="G391" i="3"/>
  <c r="F392" i="3"/>
  <c r="G392" i="3"/>
  <c r="F393" i="3"/>
  <c r="G393" i="3"/>
  <c r="F394" i="3"/>
  <c r="L394" i="3" s="1"/>
  <c r="G394" i="3"/>
  <c r="F395" i="3"/>
  <c r="L395" i="3" s="1"/>
  <c r="G395" i="3"/>
  <c r="M395" i="3" s="1"/>
  <c r="F396" i="3"/>
  <c r="G396" i="3"/>
  <c r="F397" i="3"/>
  <c r="G397" i="3"/>
  <c r="M397" i="3" s="1"/>
  <c r="F398" i="3"/>
  <c r="G398" i="3"/>
  <c r="F399" i="3"/>
  <c r="L399" i="3" s="1"/>
  <c r="G399" i="3"/>
  <c r="M399" i="3" s="1"/>
  <c r="F400" i="3"/>
  <c r="G400" i="3"/>
  <c r="F401" i="3"/>
  <c r="G401" i="3"/>
  <c r="F402" i="3"/>
  <c r="G402" i="3"/>
  <c r="F403" i="3"/>
  <c r="G403" i="3"/>
  <c r="F404" i="3"/>
  <c r="G404" i="3"/>
  <c r="F405" i="3"/>
  <c r="G405" i="3"/>
  <c r="M405" i="3" s="1"/>
  <c r="F406" i="3"/>
  <c r="G406" i="3"/>
  <c r="F407" i="3"/>
  <c r="G407" i="3"/>
  <c r="F408" i="3"/>
  <c r="G408" i="3"/>
  <c r="F409" i="3"/>
  <c r="G409" i="3"/>
  <c r="M409" i="3" s="1"/>
  <c r="F410" i="3"/>
  <c r="L410" i="3" s="1"/>
  <c r="G410" i="3"/>
  <c r="F411" i="3"/>
  <c r="L411" i="3" s="1"/>
  <c r="G411" i="3"/>
  <c r="F412" i="3"/>
  <c r="G412" i="3"/>
  <c r="F413" i="3"/>
  <c r="G413" i="3"/>
  <c r="M413" i="3" s="1"/>
  <c r="F414" i="3"/>
  <c r="G414" i="3"/>
  <c r="F415" i="3"/>
  <c r="G415" i="3"/>
  <c r="F416" i="3"/>
  <c r="G416" i="3"/>
  <c r="F417" i="3"/>
  <c r="G417" i="3"/>
  <c r="F418" i="3"/>
  <c r="G418" i="3"/>
  <c r="F419" i="3"/>
  <c r="L419" i="3" s="1"/>
  <c r="G419" i="3"/>
  <c r="M419" i="3" s="1"/>
  <c r="F420" i="3"/>
  <c r="G420" i="3"/>
  <c r="F421" i="3"/>
  <c r="G421" i="3"/>
  <c r="F422" i="3"/>
  <c r="G422" i="3"/>
  <c r="F423" i="3"/>
  <c r="G423" i="3"/>
  <c r="F424" i="3"/>
  <c r="G424" i="3"/>
  <c r="F425" i="3"/>
  <c r="G425" i="3"/>
  <c r="M425" i="3" s="1"/>
  <c r="F426" i="3"/>
  <c r="G426" i="3"/>
  <c r="F427" i="3"/>
  <c r="G427" i="3"/>
  <c r="F428" i="3"/>
  <c r="G428" i="3"/>
  <c r="F429" i="3"/>
  <c r="G429" i="3"/>
  <c r="M429" i="3" s="1"/>
  <c r="F430" i="3"/>
  <c r="G430" i="3"/>
  <c r="F431" i="3"/>
  <c r="L431" i="3" s="1"/>
  <c r="G431" i="3"/>
  <c r="F432" i="3"/>
  <c r="G432" i="3"/>
  <c r="F433" i="3"/>
  <c r="G433" i="3"/>
  <c r="M433" i="3" s="1"/>
  <c r="F434" i="3"/>
  <c r="G434" i="3"/>
  <c r="F435" i="3"/>
  <c r="L435" i="3" s="1"/>
  <c r="G435" i="3"/>
  <c r="M435" i="3" s="1"/>
  <c r="F436" i="3"/>
  <c r="G436" i="3"/>
  <c r="F437" i="3"/>
  <c r="G437" i="3"/>
  <c r="F438" i="3"/>
  <c r="L438" i="3" s="1"/>
  <c r="G438" i="3"/>
  <c r="F439" i="3"/>
  <c r="L439" i="3" s="1"/>
  <c r="G439" i="3"/>
  <c r="M439" i="3" s="1"/>
  <c r="F440" i="3"/>
  <c r="G440" i="3"/>
  <c r="F441" i="3"/>
  <c r="G441" i="3"/>
  <c r="F442" i="3"/>
  <c r="G442" i="3"/>
  <c r="F443" i="3"/>
  <c r="G443" i="3"/>
  <c r="F444" i="3"/>
  <c r="G444" i="3"/>
  <c r="F445" i="3"/>
  <c r="G445" i="3"/>
  <c r="M445" i="3" s="1"/>
  <c r="F446" i="3"/>
  <c r="G446" i="3"/>
  <c r="F447" i="3"/>
  <c r="G447" i="3"/>
  <c r="F448" i="3"/>
  <c r="G448" i="3"/>
  <c r="F449" i="3"/>
  <c r="G449" i="3"/>
  <c r="M449" i="3" s="1"/>
  <c r="F450" i="3"/>
  <c r="G450" i="3"/>
  <c r="F451" i="3"/>
  <c r="L451" i="3" s="1"/>
  <c r="G451" i="3"/>
  <c r="M451" i="3" s="1"/>
  <c r="F452" i="3"/>
  <c r="G452" i="3"/>
  <c r="F453" i="3"/>
  <c r="G453" i="3"/>
  <c r="F454" i="3"/>
  <c r="L454" i="3" s="1"/>
  <c r="G454" i="3"/>
  <c r="F455" i="3"/>
  <c r="G455" i="3"/>
  <c r="F456" i="3"/>
  <c r="G456" i="3"/>
  <c r="F457" i="3"/>
  <c r="G457" i="3"/>
  <c r="F458" i="3"/>
  <c r="L458" i="3" s="1"/>
  <c r="G458" i="3"/>
  <c r="F459" i="3"/>
  <c r="G459" i="3"/>
  <c r="F460" i="3"/>
  <c r="G460" i="3"/>
  <c r="F461" i="3"/>
  <c r="G461" i="3"/>
  <c r="M461" i="3" s="1"/>
  <c r="F462" i="3"/>
  <c r="L462" i="3" s="1"/>
  <c r="G462" i="3"/>
  <c r="F463" i="3"/>
  <c r="G463" i="3"/>
  <c r="F464" i="3"/>
  <c r="G464" i="3"/>
  <c r="F465" i="3"/>
  <c r="G465" i="3"/>
  <c r="F466" i="3"/>
  <c r="G466" i="3"/>
  <c r="F467" i="3"/>
  <c r="G467" i="3"/>
  <c r="F468" i="3"/>
  <c r="M468" i="3" s="1"/>
  <c r="G468" i="3"/>
  <c r="F469" i="3"/>
  <c r="G469" i="3"/>
  <c r="F470" i="3"/>
  <c r="G470" i="3"/>
  <c r="F471" i="3"/>
  <c r="G471" i="3"/>
  <c r="M471" i="3" s="1"/>
  <c r="F472" i="3"/>
  <c r="G472" i="3"/>
  <c r="F473" i="3"/>
  <c r="G473" i="3"/>
  <c r="F474" i="3"/>
  <c r="L474" i="3" s="1"/>
  <c r="G474" i="3"/>
  <c r="F475" i="3"/>
  <c r="L475" i="3" s="1"/>
  <c r="G475" i="3"/>
  <c r="F476" i="3"/>
  <c r="G476" i="3"/>
  <c r="F477" i="3"/>
  <c r="G477" i="3"/>
  <c r="M477" i="3" s="1"/>
  <c r="F478" i="3"/>
  <c r="L478" i="3" s="1"/>
  <c r="G478" i="3"/>
  <c r="F479" i="3"/>
  <c r="G479" i="3"/>
  <c r="F480" i="3"/>
  <c r="G480" i="3"/>
  <c r="F481" i="3"/>
  <c r="G481" i="3"/>
  <c r="F482" i="3"/>
  <c r="G482" i="3"/>
  <c r="F483" i="3"/>
  <c r="L483" i="3" s="1"/>
  <c r="G483" i="3"/>
  <c r="F484" i="3"/>
  <c r="G484" i="3"/>
  <c r="F485" i="3"/>
  <c r="G485" i="3"/>
  <c r="M485" i="3" s="1"/>
  <c r="F486" i="3"/>
  <c r="L486" i="3" s="1"/>
  <c r="G486" i="3"/>
  <c r="F487" i="3"/>
  <c r="L487" i="3" s="1"/>
  <c r="G487" i="3"/>
  <c r="M487" i="3" s="1"/>
  <c r="F488" i="3"/>
  <c r="G488" i="3"/>
  <c r="F489" i="3"/>
  <c r="G489" i="3"/>
  <c r="F490" i="3"/>
  <c r="G490" i="3"/>
  <c r="F491" i="3"/>
  <c r="L491" i="3" s="1"/>
  <c r="G491" i="3"/>
  <c r="M491" i="3" s="1"/>
  <c r="F492" i="3"/>
  <c r="G492" i="3"/>
  <c r="F493" i="3"/>
  <c r="G493" i="3"/>
  <c r="M493" i="3" s="1"/>
  <c r="F494" i="3"/>
  <c r="G494" i="3"/>
  <c r="F495" i="3"/>
  <c r="L495" i="3" s="1"/>
  <c r="G495" i="3"/>
  <c r="F496" i="3"/>
  <c r="G496" i="3"/>
  <c r="F497" i="3"/>
  <c r="G497" i="3"/>
  <c r="M497" i="3" s="1"/>
  <c r="F498" i="3"/>
  <c r="G498" i="3"/>
  <c r="F499" i="3"/>
  <c r="L499" i="3" s="1"/>
  <c r="G499" i="3"/>
  <c r="F500" i="3"/>
  <c r="G500" i="3"/>
  <c r="F501" i="3"/>
  <c r="G501" i="3"/>
  <c r="F502" i="3"/>
  <c r="G502" i="3"/>
  <c r="F503" i="3"/>
  <c r="G503" i="3"/>
  <c r="F504" i="3"/>
  <c r="G504" i="3"/>
  <c r="F505" i="3"/>
  <c r="G505" i="3"/>
  <c r="M505" i="3" s="1"/>
  <c r="F506" i="3"/>
  <c r="G506" i="3"/>
  <c r="F507" i="3"/>
  <c r="G507" i="3"/>
  <c r="M507" i="3" s="1"/>
  <c r="F508" i="3"/>
  <c r="M508" i="3" s="1"/>
  <c r="G508" i="3"/>
  <c r="F509" i="3"/>
  <c r="G509" i="3"/>
  <c r="F510" i="3"/>
  <c r="L510" i="3" s="1"/>
  <c r="G510" i="3"/>
  <c r="F511" i="3"/>
  <c r="L511" i="3" s="1"/>
  <c r="G511" i="3"/>
  <c r="F512" i="3"/>
  <c r="G512" i="3"/>
  <c r="F513" i="3"/>
  <c r="G513" i="3"/>
  <c r="F514" i="3"/>
  <c r="G514" i="3"/>
  <c r="F515" i="3"/>
  <c r="G515" i="3"/>
  <c r="M515" i="3" s="1"/>
  <c r="F516" i="3"/>
  <c r="G516" i="3"/>
  <c r="F517" i="3"/>
  <c r="G517" i="3"/>
  <c r="F518" i="3"/>
  <c r="G518" i="3"/>
  <c r="F519" i="3"/>
  <c r="L519" i="3" s="1"/>
  <c r="G519" i="3"/>
  <c r="M519" i="3" s="1"/>
  <c r="F520" i="3"/>
  <c r="M520" i="3" s="1"/>
  <c r="G520" i="3"/>
  <c r="F521" i="3"/>
  <c r="G521" i="3"/>
  <c r="F522" i="3"/>
  <c r="G522" i="3"/>
  <c r="F523" i="3"/>
  <c r="L523" i="3" s="1"/>
  <c r="G523" i="3"/>
  <c r="F524" i="3"/>
  <c r="G524" i="3"/>
  <c r="F525" i="3"/>
  <c r="G525" i="3"/>
  <c r="M525" i="3" s="1"/>
  <c r="F526" i="3"/>
  <c r="G526" i="3"/>
  <c r="F527" i="3"/>
  <c r="G527" i="3"/>
  <c r="F528" i="3"/>
  <c r="G528" i="3"/>
  <c r="F529" i="3"/>
  <c r="G529" i="3"/>
  <c r="F530" i="3"/>
  <c r="M530" i="3" s="1"/>
  <c r="G530" i="3"/>
  <c r="F531" i="3"/>
  <c r="G531" i="3"/>
  <c r="F532" i="3"/>
  <c r="G532" i="3"/>
  <c r="F533" i="3"/>
  <c r="G533" i="3"/>
  <c r="F534" i="3"/>
  <c r="G534" i="3"/>
  <c r="F535" i="3"/>
  <c r="G535" i="3"/>
  <c r="F536" i="3"/>
  <c r="G536" i="3"/>
  <c r="F537" i="3"/>
  <c r="G537" i="3"/>
  <c r="M537" i="3" s="1"/>
  <c r="F538" i="3"/>
  <c r="G538" i="3"/>
  <c r="F539" i="3"/>
  <c r="G539" i="3"/>
  <c r="F540" i="3"/>
  <c r="G540" i="3"/>
  <c r="F541" i="3"/>
  <c r="G541" i="3"/>
  <c r="F542" i="3"/>
  <c r="G542" i="3"/>
  <c r="F543" i="3"/>
  <c r="G543" i="3"/>
  <c r="F544" i="3"/>
  <c r="G544" i="3"/>
  <c r="F545" i="3"/>
  <c r="G545" i="3"/>
  <c r="F546" i="3"/>
  <c r="G546" i="3"/>
  <c r="F547" i="3"/>
  <c r="L547" i="3" s="1"/>
  <c r="G547" i="3"/>
  <c r="F548" i="3"/>
  <c r="G548" i="3"/>
  <c r="F549" i="3"/>
  <c r="G549" i="3"/>
  <c r="M549" i="3" s="1"/>
  <c r="F550" i="3"/>
  <c r="G550" i="3"/>
  <c r="F551" i="3"/>
  <c r="L551" i="3" s="1"/>
  <c r="G551" i="3"/>
  <c r="F552" i="3"/>
  <c r="G552" i="3"/>
  <c r="F553" i="3"/>
  <c r="G553" i="3"/>
  <c r="F554" i="3"/>
  <c r="G554" i="3"/>
  <c r="F555" i="3"/>
  <c r="L555" i="3" s="1"/>
  <c r="G555" i="3"/>
  <c r="F556" i="3"/>
  <c r="G556" i="3"/>
  <c r="F557" i="3"/>
  <c r="G557" i="3"/>
  <c r="M557" i="3" s="1"/>
  <c r="F558" i="3"/>
  <c r="G558" i="3"/>
  <c r="F559" i="3"/>
  <c r="L559" i="3" s="1"/>
  <c r="G559" i="3"/>
  <c r="F560" i="3"/>
  <c r="G560" i="3"/>
  <c r="F561" i="3"/>
  <c r="G561" i="3"/>
  <c r="F562" i="3"/>
  <c r="G562" i="3"/>
  <c r="F563" i="3"/>
  <c r="L563" i="3" s="1"/>
  <c r="G563" i="3"/>
  <c r="F564" i="3"/>
  <c r="G564" i="3"/>
  <c r="F565" i="3"/>
  <c r="G565" i="3"/>
  <c r="F566" i="3"/>
  <c r="G566" i="3"/>
  <c r="F567" i="3"/>
  <c r="G567" i="3"/>
  <c r="M567" i="3" s="1"/>
  <c r="F568" i="3"/>
  <c r="G568" i="3"/>
  <c r="F569" i="3"/>
  <c r="G569" i="3"/>
  <c r="F570" i="3"/>
  <c r="G570" i="3"/>
  <c r="F571" i="3"/>
  <c r="L571" i="3" s="1"/>
  <c r="G571" i="3"/>
  <c r="F572" i="3"/>
  <c r="M572" i="3" s="1"/>
  <c r="G572" i="3"/>
  <c r="F573" i="3"/>
  <c r="G573" i="3"/>
  <c r="F574" i="3"/>
  <c r="G574" i="3"/>
  <c r="F575" i="3"/>
  <c r="L575" i="3" s="1"/>
  <c r="G575" i="3"/>
  <c r="F576" i="3"/>
  <c r="G576" i="3"/>
  <c r="F577" i="3"/>
  <c r="G577" i="3"/>
  <c r="M577" i="3" s="1"/>
  <c r="F578" i="3"/>
  <c r="G578" i="3"/>
  <c r="F579" i="3"/>
  <c r="G579" i="3"/>
  <c r="F580" i="3"/>
  <c r="G580" i="3"/>
  <c r="F581" i="3"/>
  <c r="G581" i="3"/>
  <c r="F582" i="3"/>
  <c r="M582" i="3" s="1"/>
  <c r="G582" i="3"/>
  <c r="F583" i="3"/>
  <c r="L583" i="3" s="1"/>
  <c r="G583" i="3"/>
  <c r="F584" i="3"/>
  <c r="G584" i="3"/>
  <c r="F585" i="3"/>
  <c r="G585" i="3"/>
  <c r="F586" i="3"/>
  <c r="M586" i="3" s="1"/>
  <c r="G586" i="3"/>
  <c r="F587" i="3"/>
  <c r="L587" i="3" s="1"/>
  <c r="G587" i="3"/>
  <c r="F588" i="3"/>
  <c r="G588" i="3"/>
  <c r="F589" i="3"/>
  <c r="G589" i="3"/>
  <c r="F590" i="3"/>
  <c r="M590" i="3" s="1"/>
  <c r="G590" i="3"/>
  <c r="F591" i="3"/>
  <c r="G591" i="3"/>
  <c r="F592" i="3"/>
  <c r="M592" i="3" s="1"/>
  <c r="G592" i="3"/>
  <c r="F593" i="3"/>
  <c r="G593" i="3"/>
  <c r="M593" i="3" s="1"/>
  <c r="F594" i="3"/>
  <c r="G594" i="3"/>
  <c r="F595" i="3"/>
  <c r="G595" i="3"/>
  <c r="F596" i="3"/>
  <c r="M596" i="3" s="1"/>
  <c r="G596" i="3"/>
  <c r="F597" i="3"/>
  <c r="G597" i="3"/>
  <c r="F598" i="3"/>
  <c r="G598" i="3"/>
  <c r="F599" i="3"/>
  <c r="G599" i="3"/>
  <c r="F600" i="3"/>
  <c r="M600" i="3" s="1"/>
  <c r="G600" i="3"/>
  <c r="F601" i="3"/>
  <c r="G601" i="3"/>
  <c r="F602" i="3"/>
  <c r="M602" i="3" s="1"/>
  <c r="G602" i="3"/>
  <c r="F603" i="3"/>
  <c r="G603" i="3"/>
  <c r="M603" i="3" s="1"/>
  <c r="F604" i="3"/>
  <c r="G604" i="3"/>
  <c r="F605" i="3"/>
  <c r="G605" i="3"/>
  <c r="F606" i="3"/>
  <c r="G606" i="3"/>
  <c r="F607" i="3"/>
  <c r="G607" i="3"/>
  <c r="F608" i="3"/>
  <c r="G608" i="3"/>
  <c r="F609" i="3"/>
  <c r="G609" i="3"/>
  <c r="F610" i="3"/>
  <c r="G610" i="3"/>
  <c r="F611" i="3"/>
  <c r="G611" i="3"/>
  <c r="F612" i="3"/>
  <c r="G612" i="3"/>
  <c r="F613" i="3"/>
  <c r="G613" i="3"/>
  <c r="F614" i="3"/>
  <c r="G614" i="3"/>
  <c r="F615" i="3"/>
  <c r="G615" i="3"/>
  <c r="F616" i="3"/>
  <c r="G616" i="3"/>
  <c r="F617" i="3"/>
  <c r="G617" i="3"/>
  <c r="F618" i="3"/>
  <c r="M618" i="3" s="1"/>
  <c r="G618" i="3"/>
  <c r="F619" i="3"/>
  <c r="G619" i="3"/>
  <c r="F620" i="3"/>
  <c r="G620" i="3"/>
  <c r="F621" i="3"/>
  <c r="G621" i="3"/>
  <c r="F622" i="3"/>
  <c r="G622" i="3"/>
  <c r="F623" i="3"/>
  <c r="G623" i="3"/>
  <c r="F624" i="3"/>
  <c r="M624" i="3" s="1"/>
  <c r="G624" i="3"/>
  <c r="F625" i="3"/>
  <c r="G625" i="3"/>
  <c r="F626" i="3"/>
  <c r="G626" i="3"/>
  <c r="F627" i="3"/>
  <c r="L627" i="3" s="1"/>
  <c r="G627" i="3"/>
  <c r="F628" i="3"/>
  <c r="G628" i="3"/>
  <c r="F629" i="3"/>
  <c r="G629" i="3"/>
  <c r="F630" i="3"/>
  <c r="M630" i="3" s="1"/>
  <c r="G630" i="3"/>
  <c r="F631" i="3"/>
  <c r="G631" i="3"/>
  <c r="F632" i="3"/>
  <c r="G632" i="3"/>
  <c r="F633" i="3"/>
  <c r="G633" i="3"/>
  <c r="F634" i="3"/>
  <c r="L634" i="3" s="1"/>
  <c r="G634" i="3"/>
  <c r="F635" i="3"/>
  <c r="G635" i="3"/>
  <c r="F636" i="3"/>
  <c r="G636" i="3"/>
  <c r="F637" i="3"/>
  <c r="G637" i="3"/>
  <c r="F638" i="3"/>
  <c r="L638" i="3" s="1"/>
  <c r="G638" i="3"/>
  <c r="F639" i="3"/>
  <c r="G639" i="3"/>
  <c r="F640" i="3"/>
  <c r="G640" i="3"/>
  <c r="F641" i="3"/>
  <c r="G641" i="3"/>
  <c r="F642" i="3"/>
  <c r="G642" i="3"/>
  <c r="F643" i="3"/>
  <c r="G643" i="3"/>
  <c r="F644" i="3"/>
  <c r="G644" i="3"/>
  <c r="F645" i="3"/>
  <c r="G645" i="3"/>
  <c r="F646" i="3"/>
  <c r="G646" i="3"/>
  <c r="F647" i="3"/>
  <c r="L647" i="3" s="1"/>
  <c r="G647" i="3"/>
  <c r="M647" i="3" s="1"/>
  <c r="F648" i="3"/>
  <c r="G648" i="3"/>
  <c r="F649" i="3"/>
  <c r="G649" i="3"/>
  <c r="F650" i="3"/>
  <c r="G650" i="3"/>
  <c r="F651" i="3"/>
  <c r="G651" i="3"/>
  <c r="M651" i="3" s="1"/>
  <c r="F652" i="3"/>
  <c r="G652" i="3"/>
  <c r="F653" i="3"/>
  <c r="G653" i="3"/>
  <c r="M653" i="3" s="1"/>
  <c r="F654" i="3"/>
  <c r="G654" i="3"/>
  <c r="F655" i="3"/>
  <c r="L655" i="3" s="1"/>
  <c r="G655" i="3"/>
  <c r="F656" i="3"/>
  <c r="G656" i="3"/>
  <c r="F657" i="3"/>
  <c r="G657" i="3"/>
  <c r="M657" i="3" s="1"/>
  <c r="F658" i="3"/>
  <c r="G658" i="3"/>
  <c r="F659" i="3"/>
  <c r="L659" i="3" s="1"/>
  <c r="G659" i="3"/>
  <c r="M659" i="3" s="1"/>
  <c r="F660" i="3"/>
  <c r="G660" i="3"/>
  <c r="F661" i="3"/>
  <c r="G661" i="3"/>
  <c r="F662" i="3"/>
  <c r="G662" i="3"/>
  <c r="F663" i="3"/>
  <c r="G663" i="3"/>
  <c r="F664" i="3"/>
  <c r="G664" i="3"/>
  <c r="F665" i="3"/>
  <c r="G665" i="3"/>
  <c r="F666" i="3"/>
  <c r="G666" i="3"/>
  <c r="F667" i="3"/>
  <c r="G667" i="3"/>
  <c r="F668" i="3"/>
  <c r="G668" i="3"/>
  <c r="F669" i="3"/>
  <c r="G669" i="3"/>
  <c r="M669" i="3" s="1"/>
  <c r="F670" i="3"/>
  <c r="G670" i="3"/>
  <c r="F671" i="3"/>
  <c r="G671" i="3"/>
  <c r="M671" i="3" s="1"/>
  <c r="F672" i="3"/>
  <c r="G672" i="3"/>
  <c r="F673" i="3"/>
  <c r="G673" i="3"/>
  <c r="F674" i="3"/>
  <c r="G674" i="3"/>
  <c r="F675" i="3"/>
  <c r="L675" i="3" s="1"/>
  <c r="G675" i="3"/>
  <c r="M675" i="3" s="1"/>
  <c r="F676" i="3"/>
  <c r="G676" i="3"/>
  <c r="F677" i="3"/>
  <c r="G677" i="3"/>
  <c r="F678" i="3"/>
  <c r="G678" i="3"/>
  <c r="F679" i="3"/>
  <c r="G679" i="3"/>
  <c r="F680" i="3"/>
  <c r="G680" i="3"/>
  <c r="F681" i="3"/>
  <c r="G681" i="3"/>
  <c r="F682" i="3"/>
  <c r="G682" i="3"/>
  <c r="F683" i="3"/>
  <c r="G683" i="3"/>
  <c r="F684" i="3"/>
  <c r="G684" i="3"/>
  <c r="F685" i="3"/>
  <c r="G685" i="3"/>
  <c r="F686" i="3"/>
  <c r="G686" i="3"/>
  <c r="F687" i="3"/>
  <c r="L687" i="3" s="1"/>
  <c r="G687" i="3"/>
  <c r="F688" i="3"/>
  <c r="G688" i="3"/>
  <c r="F689" i="3"/>
  <c r="G689" i="3"/>
  <c r="F690" i="3"/>
  <c r="G690" i="3"/>
  <c r="F691" i="3"/>
  <c r="G691" i="3"/>
  <c r="F692" i="3"/>
  <c r="G692" i="3"/>
  <c r="F693" i="3"/>
  <c r="G693" i="3"/>
  <c r="F694" i="3"/>
  <c r="G694" i="3"/>
  <c r="F695" i="3"/>
  <c r="G695" i="3"/>
  <c r="F696" i="3"/>
  <c r="G696" i="3"/>
  <c r="F697" i="3"/>
  <c r="G697" i="3"/>
  <c r="F698" i="3"/>
  <c r="G698" i="3"/>
  <c r="M698" i="3" s="1"/>
  <c r="F699" i="3"/>
  <c r="G699" i="3"/>
  <c r="F700" i="3"/>
  <c r="G700" i="3"/>
  <c r="F701" i="3"/>
  <c r="G701" i="3"/>
  <c r="M701" i="3" s="1"/>
  <c r="F702" i="3"/>
  <c r="G702" i="3"/>
  <c r="F703" i="3"/>
  <c r="L703" i="3" s="1"/>
  <c r="G703" i="3"/>
  <c r="F704" i="3"/>
  <c r="G704" i="3"/>
  <c r="F705" i="3"/>
  <c r="G705" i="3"/>
  <c r="F706" i="3"/>
  <c r="G706" i="3"/>
  <c r="F707" i="3"/>
  <c r="G707" i="3"/>
  <c r="F708" i="3"/>
  <c r="G708" i="3"/>
  <c r="F709" i="3"/>
  <c r="G709" i="3"/>
  <c r="F710" i="3"/>
  <c r="G710" i="3"/>
  <c r="F711" i="3"/>
  <c r="G711" i="3"/>
  <c r="F712" i="3"/>
  <c r="G712" i="3"/>
  <c r="F713" i="3"/>
  <c r="G713" i="3"/>
  <c r="F714" i="3"/>
  <c r="G714" i="3"/>
  <c r="F715" i="3"/>
  <c r="G715" i="3"/>
  <c r="F716" i="3"/>
  <c r="G716" i="3"/>
  <c r="M716" i="3" s="1"/>
  <c r="F717" i="3"/>
  <c r="G717" i="3"/>
  <c r="F718" i="3"/>
  <c r="G718" i="3"/>
  <c r="M718" i="3" s="1"/>
  <c r="F719" i="3"/>
  <c r="G719" i="3"/>
  <c r="F720" i="3"/>
  <c r="G720" i="3"/>
  <c r="M720" i="3" s="1"/>
  <c r="F721" i="3"/>
  <c r="G721" i="3"/>
  <c r="F722" i="3"/>
  <c r="G722" i="3"/>
  <c r="M722" i="3" s="1"/>
  <c r="F723" i="3"/>
  <c r="G723" i="3"/>
  <c r="F724" i="3"/>
  <c r="G724" i="3"/>
  <c r="F725" i="3"/>
  <c r="G725" i="3"/>
  <c r="F726" i="3"/>
  <c r="G726" i="3"/>
  <c r="F727" i="3"/>
  <c r="L727" i="3" s="1"/>
  <c r="G727" i="3"/>
  <c r="F728" i="3"/>
  <c r="G728" i="3"/>
  <c r="M728" i="3" s="1"/>
  <c r="F729" i="3"/>
  <c r="G729" i="3"/>
  <c r="F730" i="3"/>
  <c r="L730" i="3"/>
  <c r="G730" i="3"/>
  <c r="F731" i="3"/>
  <c r="L731" i="3" s="1"/>
  <c r="G731" i="3"/>
  <c r="F732" i="3"/>
  <c r="G732" i="3"/>
  <c r="F733" i="3"/>
  <c r="G733" i="3"/>
  <c r="F734" i="3"/>
  <c r="L734" i="3" s="1"/>
  <c r="G734" i="3"/>
  <c r="F735" i="3"/>
  <c r="M735" i="3" s="1"/>
  <c r="G735" i="3"/>
  <c r="F736" i="3"/>
  <c r="G736" i="3"/>
  <c r="F737" i="3"/>
  <c r="M737" i="3" s="1"/>
  <c r="G737" i="3"/>
  <c r="F738" i="3"/>
  <c r="L738" i="3" s="1"/>
  <c r="G738" i="3"/>
  <c r="F739" i="3"/>
  <c r="G739" i="3"/>
  <c r="F740" i="3"/>
  <c r="G740" i="3"/>
  <c r="F741" i="3"/>
  <c r="G741" i="3"/>
  <c r="F742" i="3"/>
  <c r="G742" i="3"/>
  <c r="F743" i="3"/>
  <c r="M743" i="3" s="1"/>
  <c r="G743" i="3"/>
  <c r="F744" i="3"/>
  <c r="G744" i="3"/>
  <c r="F745" i="3"/>
  <c r="L745" i="3" s="1"/>
  <c r="G745" i="3"/>
  <c r="F746" i="3"/>
  <c r="L746" i="3" s="1"/>
  <c r="G746" i="3"/>
  <c r="M746" i="3" s="1"/>
  <c r="F747" i="3"/>
  <c r="L747" i="3" s="1"/>
  <c r="G747" i="3"/>
  <c r="F748" i="3"/>
  <c r="G748" i="3"/>
  <c r="F749" i="3"/>
  <c r="G749" i="3"/>
  <c r="F750" i="3"/>
  <c r="L750" i="3" s="1"/>
  <c r="G750" i="3"/>
  <c r="F751" i="3"/>
  <c r="M751" i="3" s="1"/>
  <c r="G751" i="3"/>
  <c r="F752" i="3"/>
  <c r="G752" i="3"/>
  <c r="F753" i="3"/>
  <c r="G753" i="3"/>
  <c r="F754" i="3"/>
  <c r="G754" i="3"/>
  <c r="F755" i="3"/>
  <c r="L755" i="3" s="1"/>
  <c r="G755" i="3"/>
  <c r="F756" i="3"/>
  <c r="G756" i="3"/>
  <c r="F757" i="3"/>
  <c r="L757" i="3" s="1"/>
  <c r="G757" i="3"/>
  <c r="F758" i="3"/>
  <c r="G758" i="3"/>
  <c r="F759" i="3"/>
  <c r="L759" i="3" s="1"/>
  <c r="G759" i="3"/>
  <c r="F760" i="3"/>
  <c r="G760" i="3"/>
  <c r="F761" i="3"/>
  <c r="L761" i="3" s="1"/>
  <c r="G761" i="3"/>
  <c r="F762" i="3"/>
  <c r="G762" i="3"/>
  <c r="F763" i="3"/>
  <c r="G763" i="3"/>
  <c r="F764" i="3"/>
  <c r="G764" i="3"/>
  <c r="F765" i="3"/>
  <c r="M765" i="3" s="1"/>
  <c r="G765" i="3"/>
  <c r="F766" i="3"/>
  <c r="G766" i="3"/>
  <c r="F767" i="3"/>
  <c r="G767" i="3"/>
  <c r="F768" i="3"/>
  <c r="G768" i="3"/>
  <c r="F769" i="3"/>
  <c r="L769" i="3" s="1"/>
  <c r="G769" i="3"/>
  <c r="F770" i="3"/>
  <c r="G770" i="3"/>
  <c r="F771" i="3"/>
  <c r="L771" i="3" s="1"/>
  <c r="G771" i="3"/>
  <c r="F772" i="3"/>
  <c r="G772" i="3"/>
  <c r="F773" i="3"/>
  <c r="L773" i="3" s="1"/>
  <c r="G773" i="3"/>
  <c r="F774" i="3"/>
  <c r="G774" i="3"/>
  <c r="F775" i="3"/>
  <c r="G775" i="3"/>
  <c r="F776" i="3"/>
  <c r="G776" i="3"/>
  <c r="F777" i="3"/>
  <c r="G777" i="3"/>
  <c r="F778" i="3"/>
  <c r="G778" i="3"/>
  <c r="F779" i="3"/>
  <c r="G779" i="3"/>
  <c r="F780" i="3"/>
  <c r="G780" i="3"/>
  <c r="F781" i="3"/>
  <c r="G781" i="3"/>
  <c r="F782" i="3"/>
  <c r="G782" i="3"/>
  <c r="F783" i="3"/>
  <c r="L783" i="3" s="1"/>
  <c r="G783" i="3"/>
  <c r="F784" i="3"/>
  <c r="G784" i="3"/>
  <c r="M784" i="3" s="1"/>
  <c r="F785" i="3"/>
  <c r="G785" i="3"/>
  <c r="F786" i="3"/>
  <c r="G786" i="3"/>
  <c r="M786" i="3" s="1"/>
  <c r="F787" i="3"/>
  <c r="G787" i="3"/>
  <c r="F788" i="3"/>
  <c r="G788" i="3"/>
  <c r="F789" i="3"/>
  <c r="G789" i="3"/>
  <c r="F790" i="3"/>
  <c r="G790" i="3"/>
  <c r="M790" i="3" s="1"/>
  <c r="F791" i="3"/>
  <c r="L791" i="3" s="1"/>
  <c r="G791" i="3"/>
  <c r="F792" i="3"/>
  <c r="G792" i="3"/>
  <c r="F793" i="3"/>
  <c r="G793" i="3"/>
  <c r="F794" i="3"/>
  <c r="G794" i="3"/>
  <c r="F795" i="3"/>
  <c r="L795" i="3" s="1"/>
  <c r="G795" i="3"/>
  <c r="F796" i="3"/>
  <c r="G796" i="3"/>
  <c r="F797" i="3"/>
  <c r="L797" i="3" s="1"/>
  <c r="G797" i="3"/>
  <c r="F798" i="3"/>
  <c r="G798" i="3"/>
  <c r="F799" i="3"/>
  <c r="L799" i="3" s="1"/>
  <c r="G799" i="3"/>
  <c r="F800" i="3"/>
  <c r="G800" i="3"/>
  <c r="F801" i="3"/>
  <c r="G801" i="3"/>
  <c r="F802" i="3"/>
  <c r="G802" i="3"/>
  <c r="F803" i="3"/>
  <c r="L803" i="3" s="1"/>
  <c r="G803" i="3"/>
  <c r="F804" i="3"/>
  <c r="G804" i="3"/>
  <c r="M804" i="3" s="1"/>
  <c r="F805" i="3"/>
  <c r="L805" i="3" s="1"/>
  <c r="G805" i="3"/>
  <c r="F806" i="3"/>
  <c r="G806" i="3"/>
  <c r="F807" i="3"/>
  <c r="L807" i="3" s="1"/>
  <c r="G807" i="3"/>
  <c r="F808" i="3"/>
  <c r="G808" i="3"/>
  <c r="M808" i="3" s="1"/>
  <c r="F809" i="3"/>
  <c r="G809" i="3"/>
  <c r="F810" i="3"/>
  <c r="G810" i="3"/>
  <c r="F811" i="3"/>
  <c r="M811" i="3" s="1"/>
  <c r="G811" i="3"/>
  <c r="F812" i="3"/>
  <c r="G812" i="3"/>
  <c r="F813" i="3"/>
  <c r="L813" i="3" s="1"/>
  <c r="G813" i="3"/>
  <c r="F814" i="3"/>
  <c r="G814" i="3"/>
  <c r="F815" i="3"/>
  <c r="G815" i="3"/>
  <c r="F816" i="3"/>
  <c r="G816" i="3"/>
  <c r="F817" i="3"/>
  <c r="L817" i="3" s="1"/>
  <c r="G817" i="3"/>
  <c r="F818" i="3"/>
  <c r="G818" i="3"/>
  <c r="F819" i="3"/>
  <c r="L819" i="3" s="1"/>
  <c r="G819" i="3"/>
  <c r="F820" i="3"/>
  <c r="G820" i="3"/>
  <c r="F821" i="3"/>
  <c r="G821" i="3"/>
  <c r="F822" i="3"/>
  <c r="G822" i="3"/>
  <c r="F823" i="3"/>
  <c r="G823" i="3"/>
  <c r="F824" i="3"/>
  <c r="G824" i="3"/>
  <c r="M824" i="3" s="1"/>
  <c r="F825" i="3"/>
  <c r="L825" i="3" s="1"/>
  <c r="G825" i="3"/>
  <c r="F826" i="3"/>
  <c r="G826" i="3"/>
  <c r="M826" i="3" s="1"/>
  <c r="F827" i="3"/>
  <c r="L827" i="3" s="1"/>
  <c r="G827" i="3"/>
  <c r="F828" i="3"/>
  <c r="G828" i="3"/>
  <c r="F829" i="3"/>
  <c r="G829" i="3"/>
  <c r="F830" i="3"/>
  <c r="G830" i="3"/>
  <c r="F831" i="3"/>
  <c r="L831" i="3" s="1"/>
  <c r="G831" i="3"/>
  <c r="F832" i="3"/>
  <c r="G832" i="3"/>
  <c r="F833" i="3"/>
  <c r="G833" i="3"/>
  <c r="F834" i="3"/>
  <c r="G834" i="3"/>
  <c r="F835" i="3"/>
  <c r="L835" i="3" s="1"/>
  <c r="G835" i="3"/>
  <c r="F836" i="3"/>
  <c r="G836" i="3"/>
  <c r="M836" i="3" s="1"/>
  <c r="F837" i="3"/>
  <c r="G837" i="3"/>
  <c r="F838" i="3"/>
  <c r="G838" i="3"/>
  <c r="F839" i="3"/>
  <c r="L839" i="3" s="1"/>
  <c r="G839" i="3"/>
  <c r="F840" i="3"/>
  <c r="G840" i="3"/>
  <c r="F841" i="3"/>
  <c r="G841" i="3"/>
  <c r="F842" i="3"/>
  <c r="G842" i="3"/>
  <c r="M842" i="3" s="1"/>
  <c r="F843" i="3"/>
  <c r="L843" i="3" s="1"/>
  <c r="G843" i="3"/>
  <c r="F844" i="3"/>
  <c r="G844" i="3"/>
  <c r="F845" i="3"/>
  <c r="L845" i="3" s="1"/>
  <c r="G845" i="3"/>
  <c r="F846" i="3"/>
  <c r="G846" i="3"/>
  <c r="F847" i="3"/>
  <c r="L847" i="3" s="1"/>
  <c r="G847" i="3"/>
  <c r="F848" i="3"/>
  <c r="G848" i="3"/>
  <c r="F849" i="3"/>
  <c r="G849" i="3"/>
  <c r="F850" i="3"/>
  <c r="G850" i="3"/>
  <c r="M850" i="3" s="1"/>
  <c r="F851" i="3"/>
  <c r="L851" i="3" s="1"/>
  <c r="G851" i="3"/>
  <c r="F852" i="3"/>
  <c r="G852" i="3"/>
  <c r="M852" i="3" s="1"/>
  <c r="F853" i="3"/>
  <c r="G853" i="3"/>
  <c r="F854" i="3"/>
  <c r="G854" i="3"/>
  <c r="F855" i="3"/>
  <c r="L855" i="3" s="1"/>
  <c r="G855" i="3"/>
  <c r="F856" i="3"/>
  <c r="G856" i="3"/>
  <c r="F857" i="3"/>
  <c r="G857" i="3"/>
  <c r="F858" i="3"/>
  <c r="G858" i="3"/>
  <c r="F859" i="3"/>
  <c r="L859" i="3" s="1"/>
  <c r="G859" i="3"/>
  <c r="F860" i="3"/>
  <c r="G860" i="3"/>
  <c r="F861" i="3"/>
  <c r="L861" i="3" s="1"/>
  <c r="G861" i="3"/>
  <c r="F862" i="3"/>
  <c r="G862" i="3"/>
  <c r="F863" i="3"/>
  <c r="L863" i="3" s="1"/>
  <c r="G863" i="3"/>
  <c r="F864" i="3"/>
  <c r="G864" i="3"/>
  <c r="M864" i="3" s="1"/>
  <c r="F865" i="3"/>
  <c r="L865" i="3" s="1"/>
  <c r="G865" i="3"/>
  <c r="F866" i="3"/>
  <c r="G866" i="3"/>
  <c r="M866" i="3" s="1"/>
  <c r="F867" i="3"/>
  <c r="G867" i="3"/>
  <c r="F868" i="3"/>
  <c r="G868" i="3"/>
  <c r="F869" i="3"/>
  <c r="G869" i="3"/>
  <c r="F870" i="3"/>
  <c r="G870" i="3"/>
  <c r="F871" i="3"/>
  <c r="L871" i="3" s="1"/>
  <c r="G871" i="3"/>
  <c r="F872" i="3"/>
  <c r="G872" i="3"/>
  <c r="F873" i="3"/>
  <c r="G873" i="3"/>
  <c r="F874" i="3"/>
  <c r="G874" i="3"/>
  <c r="F875" i="3"/>
  <c r="G875" i="3"/>
  <c r="F876" i="3"/>
  <c r="G876" i="3"/>
  <c r="F877" i="3"/>
  <c r="G877" i="3"/>
  <c r="F878" i="3"/>
  <c r="G878" i="3"/>
  <c r="M878" i="3" s="1"/>
  <c r="F879" i="3"/>
  <c r="L879" i="3" s="1"/>
  <c r="G879" i="3"/>
  <c r="F880" i="3"/>
  <c r="G880" i="3"/>
  <c r="F881" i="3"/>
  <c r="L881" i="3" s="1"/>
  <c r="G881" i="3"/>
  <c r="F882" i="3"/>
  <c r="G882" i="3"/>
  <c r="F883" i="3"/>
  <c r="L883" i="3" s="1"/>
  <c r="G883" i="3"/>
  <c r="F884" i="3"/>
  <c r="G884" i="3"/>
  <c r="F885" i="3"/>
  <c r="G885" i="3"/>
  <c r="F886" i="3"/>
  <c r="G886" i="3"/>
  <c r="F887" i="3"/>
  <c r="L887" i="3" s="1"/>
  <c r="G887" i="3"/>
  <c r="F888" i="3"/>
  <c r="G888" i="3"/>
  <c r="M888" i="3" s="1"/>
  <c r="F889" i="3"/>
  <c r="L889" i="3" s="1"/>
  <c r="G889" i="3"/>
  <c r="F890" i="3"/>
  <c r="G890" i="3"/>
  <c r="F891" i="3"/>
  <c r="G891" i="3"/>
  <c r="F892" i="3"/>
  <c r="G892" i="3"/>
  <c r="F893" i="3"/>
  <c r="G893" i="3"/>
  <c r="F894" i="3"/>
  <c r="G894" i="3"/>
  <c r="F895" i="3"/>
  <c r="G895" i="3"/>
  <c r="F896" i="3"/>
  <c r="G896" i="3"/>
  <c r="F897" i="3"/>
  <c r="G897" i="3"/>
  <c r="F898" i="3"/>
  <c r="G898" i="3"/>
  <c r="F899" i="3"/>
  <c r="L899" i="3" s="1"/>
  <c r="G899" i="3"/>
  <c r="F900" i="3"/>
  <c r="G900" i="3"/>
  <c r="F901" i="3"/>
  <c r="G901" i="3"/>
  <c r="F902" i="3"/>
  <c r="G902" i="3"/>
  <c r="F903" i="3"/>
  <c r="L903" i="3" s="1"/>
  <c r="G903" i="3"/>
  <c r="F904" i="3"/>
  <c r="G904" i="3"/>
  <c r="M904" i="3" s="1"/>
  <c r="F905" i="3"/>
  <c r="L905" i="3" s="1"/>
  <c r="G905" i="3"/>
  <c r="F906" i="3"/>
  <c r="G906" i="3"/>
  <c r="F907" i="3"/>
  <c r="L907" i="3" s="1"/>
  <c r="G907" i="3"/>
  <c r="F908" i="3"/>
  <c r="G908" i="3"/>
  <c r="F909" i="3"/>
  <c r="L909" i="3" s="1"/>
  <c r="G909" i="3"/>
  <c r="F910" i="3"/>
  <c r="G910" i="3"/>
  <c r="M910" i="3" s="1"/>
  <c r="F911" i="3"/>
  <c r="G911" i="3"/>
  <c r="F912" i="3"/>
  <c r="G912" i="3"/>
  <c r="F913" i="3"/>
  <c r="L913" i="3" s="1"/>
  <c r="G913" i="3"/>
  <c r="F914" i="3"/>
  <c r="G914" i="3"/>
  <c r="F915" i="3"/>
  <c r="L915" i="3" s="1"/>
  <c r="G915" i="3"/>
  <c r="F916" i="3"/>
  <c r="G916" i="3"/>
  <c r="F917" i="3"/>
  <c r="L917" i="3" s="1"/>
  <c r="G917" i="3"/>
  <c r="F918" i="3"/>
  <c r="G918" i="3"/>
  <c r="F919" i="3"/>
  <c r="G919" i="3"/>
  <c r="F920" i="3"/>
  <c r="G920" i="3"/>
  <c r="F921" i="3"/>
  <c r="G921" i="3"/>
  <c r="F922" i="3"/>
  <c r="G922" i="3"/>
  <c r="F923" i="3"/>
  <c r="L923" i="3" s="1"/>
  <c r="G923" i="3"/>
  <c r="F924" i="3"/>
  <c r="G924" i="3"/>
  <c r="F925" i="3"/>
  <c r="L925" i="3" s="1"/>
  <c r="G925" i="3"/>
  <c r="F926" i="3"/>
  <c r="G926" i="3"/>
  <c r="F927" i="3"/>
  <c r="G927" i="3"/>
  <c r="F928" i="3"/>
  <c r="G928" i="3"/>
  <c r="F929" i="3"/>
  <c r="L929" i="3" s="1"/>
  <c r="G929" i="3"/>
  <c r="F930" i="3"/>
  <c r="G930" i="3"/>
  <c r="F931" i="3"/>
  <c r="L931" i="3" s="1"/>
  <c r="G931" i="3"/>
  <c r="F932" i="3"/>
  <c r="G932" i="3"/>
  <c r="F933" i="3"/>
  <c r="G933" i="3"/>
  <c r="F934" i="3"/>
  <c r="G934" i="3"/>
  <c r="F935" i="3"/>
  <c r="G935" i="3"/>
  <c r="F936" i="3"/>
  <c r="G936" i="3"/>
  <c r="F937" i="3"/>
  <c r="L937" i="3" s="1"/>
  <c r="G937" i="3"/>
  <c r="F938" i="3"/>
  <c r="G938" i="3"/>
  <c r="F939" i="3"/>
  <c r="L939" i="3" s="1"/>
  <c r="G939" i="3"/>
  <c r="F940" i="3"/>
  <c r="G940" i="3"/>
  <c r="F941" i="3"/>
  <c r="G941" i="3"/>
  <c r="F942" i="3"/>
  <c r="G942" i="3"/>
  <c r="F943" i="3"/>
  <c r="G943" i="3"/>
  <c r="F944" i="3"/>
  <c r="G944" i="3"/>
  <c r="F945" i="3"/>
  <c r="L945" i="3" s="1"/>
  <c r="G945" i="3"/>
  <c r="F946" i="3"/>
  <c r="G946" i="3"/>
  <c r="F947" i="3"/>
  <c r="L947" i="3" s="1"/>
  <c r="G947" i="3"/>
  <c r="F948" i="3"/>
  <c r="G948" i="3"/>
  <c r="F949" i="3"/>
  <c r="G949" i="3"/>
  <c r="F950" i="3"/>
  <c r="G950" i="3"/>
  <c r="F951" i="3"/>
  <c r="L951" i="3" s="1"/>
  <c r="G951" i="3"/>
  <c r="F952" i="3"/>
  <c r="G952" i="3"/>
  <c r="F953" i="3"/>
  <c r="G953" i="3"/>
  <c r="F954" i="3"/>
  <c r="G954" i="3"/>
  <c r="F955" i="3"/>
  <c r="L955" i="3" s="1"/>
  <c r="G955" i="3"/>
  <c r="F956" i="3"/>
  <c r="G956" i="3"/>
  <c r="F957" i="3"/>
  <c r="G957" i="3"/>
  <c r="F958" i="3"/>
  <c r="G958" i="3"/>
  <c r="F959" i="3"/>
  <c r="G959" i="3"/>
  <c r="F960" i="3"/>
  <c r="G960" i="3"/>
  <c r="M960" i="3" s="1"/>
  <c r="F961" i="3"/>
  <c r="G961" i="3"/>
  <c r="F962" i="3"/>
  <c r="G962" i="3"/>
  <c r="M962" i="3" s="1"/>
  <c r="F963" i="3"/>
  <c r="L963" i="3" s="1"/>
  <c r="G963" i="3"/>
  <c r="F964" i="3"/>
  <c r="G964" i="3"/>
  <c r="F965" i="3"/>
  <c r="G965" i="3"/>
  <c r="F966" i="3"/>
  <c r="G966" i="3"/>
  <c r="F967" i="3"/>
  <c r="L967" i="3" s="1"/>
  <c r="G967" i="3"/>
  <c r="F968" i="3"/>
  <c r="G968" i="3"/>
  <c r="F969" i="3"/>
  <c r="G969" i="3"/>
  <c r="F970" i="3"/>
  <c r="G970" i="3"/>
  <c r="F971" i="3"/>
  <c r="L971" i="3" s="1"/>
  <c r="G971" i="3"/>
  <c r="F972" i="3"/>
  <c r="G972" i="3"/>
  <c r="F973" i="3"/>
  <c r="G973" i="3"/>
  <c r="F974" i="3"/>
  <c r="G974" i="3"/>
  <c r="F975" i="3"/>
  <c r="G975" i="3"/>
  <c r="F976" i="3"/>
  <c r="G976" i="3"/>
  <c r="F977" i="3"/>
  <c r="L977" i="3" s="1"/>
  <c r="G977" i="3"/>
  <c r="F978" i="3"/>
  <c r="G978" i="3"/>
  <c r="F979" i="3"/>
  <c r="L979" i="3" s="1"/>
  <c r="G979" i="3"/>
  <c r="F980" i="3"/>
  <c r="G980" i="3"/>
  <c r="F981" i="3"/>
  <c r="G981" i="3"/>
  <c r="F982" i="3"/>
  <c r="G982" i="3"/>
  <c r="M982" i="3" s="1"/>
  <c r="F983" i="3"/>
  <c r="L983" i="3" s="1"/>
  <c r="G983" i="3"/>
  <c r="F984" i="3"/>
  <c r="G984" i="3"/>
  <c r="F985" i="3"/>
  <c r="G985" i="3"/>
  <c r="F986" i="3"/>
  <c r="G986" i="3"/>
  <c r="F987" i="3"/>
  <c r="L987" i="3" s="1"/>
  <c r="G987" i="3"/>
  <c r="F988" i="3"/>
  <c r="G988" i="3"/>
  <c r="M988" i="3" s="1"/>
  <c r="F989" i="3"/>
  <c r="G989" i="3"/>
  <c r="F990" i="3"/>
  <c r="G990" i="3"/>
  <c r="F991" i="3"/>
  <c r="L991" i="3" s="1"/>
  <c r="G991" i="3"/>
  <c r="F992" i="3"/>
  <c r="G992" i="3"/>
  <c r="M992" i="3" s="1"/>
  <c r="F993" i="3"/>
  <c r="L993" i="3" s="1"/>
  <c r="G993" i="3"/>
  <c r="F994" i="3"/>
  <c r="G994" i="3"/>
  <c r="M994" i="3" s="1"/>
  <c r="F995" i="3"/>
  <c r="G995" i="3"/>
  <c r="F996" i="3"/>
  <c r="G996" i="3"/>
  <c r="F997" i="3"/>
  <c r="G997" i="3"/>
  <c r="F998" i="3"/>
  <c r="G998" i="3"/>
  <c r="F999" i="3"/>
  <c r="L999" i="3" s="1"/>
  <c r="G999" i="3"/>
  <c r="F1000" i="3"/>
  <c r="G1000" i="3"/>
  <c r="F1001" i="3"/>
  <c r="L1001" i="3" s="1"/>
  <c r="G1001" i="3"/>
  <c r="F1002" i="3"/>
  <c r="G1002" i="3"/>
  <c r="F1003" i="3"/>
  <c r="L1003" i="3" s="1"/>
  <c r="G1003" i="3"/>
  <c r="F1004" i="3"/>
  <c r="G1004" i="3"/>
  <c r="M1004" i="3" s="1"/>
  <c r="F1005" i="3"/>
  <c r="G1005" i="3"/>
  <c r="F1006" i="3"/>
  <c r="G1006" i="3"/>
  <c r="F1007" i="3"/>
  <c r="G1007" i="3"/>
  <c r="F1008" i="3"/>
  <c r="G1008" i="3"/>
  <c r="F1009" i="3"/>
  <c r="L1009" i="3" s="1"/>
  <c r="G1009" i="3"/>
  <c r="F1010" i="3"/>
  <c r="G1010" i="3"/>
  <c r="F1011" i="3"/>
  <c r="L1011" i="3" s="1"/>
  <c r="G1011" i="3"/>
  <c r="F1012" i="3"/>
  <c r="G1012" i="3"/>
  <c r="F1013" i="3"/>
  <c r="G1013" i="3"/>
  <c r="F1014" i="3"/>
  <c r="G1014" i="3"/>
  <c r="F1015" i="3"/>
  <c r="G1015" i="3"/>
  <c r="F1016" i="3"/>
  <c r="G1016" i="3"/>
  <c r="F1017" i="3"/>
  <c r="G1017" i="3"/>
  <c r="F1018" i="3"/>
  <c r="G1018" i="3"/>
  <c r="F1019" i="3"/>
  <c r="G1019" i="3"/>
  <c r="F1020" i="3"/>
  <c r="G1020" i="3"/>
  <c r="F1021" i="3"/>
  <c r="G1021" i="3"/>
  <c r="F1022" i="3"/>
  <c r="G1022" i="3"/>
  <c r="F1023" i="3"/>
  <c r="G1023" i="3"/>
  <c r="F1024" i="3"/>
  <c r="G1024" i="3"/>
  <c r="F1025" i="3"/>
  <c r="G1025" i="3"/>
  <c r="F1026" i="3"/>
  <c r="G1026" i="3"/>
  <c r="F1027" i="3"/>
  <c r="G1027" i="3"/>
  <c r="F1028" i="3"/>
  <c r="G1028" i="3"/>
  <c r="F1029" i="3"/>
  <c r="G1029" i="3"/>
  <c r="F1030" i="3"/>
  <c r="G1030" i="3"/>
  <c r="M1030" i="3" s="1"/>
  <c r="F1031" i="3"/>
  <c r="G1031" i="3"/>
  <c r="F1032" i="3"/>
  <c r="G1032" i="3"/>
  <c r="F1033" i="3"/>
  <c r="G1033" i="3"/>
  <c r="F1034" i="3"/>
  <c r="G1034" i="3"/>
  <c r="M1034" i="3" s="1"/>
  <c r="F1035" i="3"/>
  <c r="L1035" i="3" s="1"/>
  <c r="G1035" i="3"/>
  <c r="F1036" i="3"/>
  <c r="G1036" i="3"/>
  <c r="F1037" i="3"/>
  <c r="L1037" i="3" s="1"/>
  <c r="G1037" i="3"/>
  <c r="F1038" i="3"/>
  <c r="G1038" i="3"/>
  <c r="F1039" i="3"/>
  <c r="L1039" i="3" s="1"/>
  <c r="G1039" i="3"/>
  <c r="F1040" i="3"/>
  <c r="G1040" i="3"/>
  <c r="F1041" i="3"/>
  <c r="G1041" i="3"/>
  <c r="F1042" i="3"/>
  <c r="G1042" i="3"/>
  <c r="F1043" i="3"/>
  <c r="L1043" i="3" s="1"/>
  <c r="G1043" i="3"/>
  <c r="F1044" i="3"/>
  <c r="G1044" i="3"/>
  <c r="F1045" i="3"/>
  <c r="G1045" i="3"/>
  <c r="F1046" i="3"/>
  <c r="G1046" i="3"/>
  <c r="F1047" i="3"/>
  <c r="L1047" i="3" s="1"/>
  <c r="G1047" i="3"/>
  <c r="F1048" i="3"/>
  <c r="G1048" i="3"/>
  <c r="F1049" i="3"/>
  <c r="L1049" i="3" s="1"/>
  <c r="G1049" i="3"/>
  <c r="F1050" i="3"/>
  <c r="G1050" i="3"/>
  <c r="F1051" i="3"/>
  <c r="L1051" i="3" s="1"/>
  <c r="G1051" i="3"/>
  <c r="F1052" i="3"/>
  <c r="G1052" i="3"/>
  <c r="F1053" i="3"/>
  <c r="G1053" i="3"/>
  <c r="F1054" i="3"/>
  <c r="G1054" i="3"/>
  <c r="F1055" i="3"/>
  <c r="L1055" i="3" s="1"/>
  <c r="G1055" i="3"/>
  <c r="F1056" i="3"/>
  <c r="G1056" i="3"/>
  <c r="F1057" i="3"/>
  <c r="L1057" i="3" s="1"/>
  <c r="G1057" i="3"/>
  <c r="F1058" i="3"/>
  <c r="G1058" i="3"/>
  <c r="F1059" i="3"/>
  <c r="L1059" i="3" s="1"/>
  <c r="G1059" i="3"/>
  <c r="F1060" i="3"/>
  <c r="G1060" i="3"/>
  <c r="F1061" i="3"/>
  <c r="L1061" i="3" s="1"/>
  <c r="G1061" i="3"/>
  <c r="F1062" i="3"/>
  <c r="G1062" i="3"/>
  <c r="F1063" i="3"/>
  <c r="G1063" i="3"/>
  <c r="F1064" i="3"/>
  <c r="G1064" i="3"/>
  <c r="F1065" i="3"/>
  <c r="G1065" i="3"/>
  <c r="F1066" i="3"/>
  <c r="G1066" i="3"/>
  <c r="F1067" i="3"/>
  <c r="L1067" i="3" s="1"/>
  <c r="G1067" i="3"/>
  <c r="F1068" i="3"/>
  <c r="G1068" i="3"/>
  <c r="F1069" i="3"/>
  <c r="L1069" i="3" s="1"/>
  <c r="G1069" i="3"/>
  <c r="F1070" i="3"/>
  <c r="G1070" i="3"/>
  <c r="F1071" i="3"/>
  <c r="L1071" i="3" s="1"/>
  <c r="G1071" i="3"/>
  <c r="F1072" i="3"/>
  <c r="G1072" i="3"/>
  <c r="F1073" i="3"/>
  <c r="G1073" i="3"/>
  <c r="F1074" i="3"/>
  <c r="G1074" i="3"/>
  <c r="F1075" i="3"/>
  <c r="G1075" i="3"/>
  <c r="F1076" i="3"/>
  <c r="G1076" i="3"/>
  <c r="F1077" i="3"/>
  <c r="L1077" i="3" s="1"/>
  <c r="G1077" i="3"/>
  <c r="F1078" i="3"/>
  <c r="G1078" i="3"/>
  <c r="F1079" i="3"/>
  <c r="L1079" i="3" s="1"/>
  <c r="G1079" i="3"/>
  <c r="F1080" i="3"/>
  <c r="G1080" i="3"/>
  <c r="F1081" i="3"/>
  <c r="L1081" i="3" s="1"/>
  <c r="G1081" i="3"/>
  <c r="F1082" i="3"/>
  <c r="G1082" i="3"/>
  <c r="F1083" i="3"/>
  <c r="L1083" i="3" s="1"/>
  <c r="G1083" i="3"/>
  <c r="F1084" i="3"/>
  <c r="G1084" i="3"/>
  <c r="F1085" i="3"/>
  <c r="G1085" i="3"/>
  <c r="F1086" i="3"/>
  <c r="G1086" i="3"/>
  <c r="F1087" i="3"/>
  <c r="L1087" i="3" s="1"/>
  <c r="G1087" i="3"/>
  <c r="F1088" i="3"/>
  <c r="G1088" i="3"/>
  <c r="F1089" i="3"/>
  <c r="G1089" i="3"/>
  <c r="F1090" i="3"/>
  <c r="G1090" i="3"/>
  <c r="F1091" i="3"/>
  <c r="L1091" i="3" s="1"/>
  <c r="G1091" i="3"/>
  <c r="F1092" i="3"/>
  <c r="G1092" i="3"/>
  <c r="F1093" i="3"/>
  <c r="G1093" i="3"/>
  <c r="F1094" i="3"/>
  <c r="G1094" i="3"/>
  <c r="F1095" i="3"/>
  <c r="L1095" i="3" s="1"/>
  <c r="G1095" i="3"/>
  <c r="F1096" i="3"/>
  <c r="G1096" i="3"/>
  <c r="F1097" i="3"/>
  <c r="G1097" i="3"/>
  <c r="F1098" i="3"/>
  <c r="G1098" i="3"/>
  <c r="F1099" i="3"/>
  <c r="L1099" i="3" s="1"/>
  <c r="G1099" i="3"/>
  <c r="F1100" i="3"/>
  <c r="G1100" i="3"/>
  <c r="F1101" i="3"/>
  <c r="G1101" i="3"/>
  <c r="F1102" i="3"/>
  <c r="G1102" i="3"/>
  <c r="F1103" i="3"/>
  <c r="L1103" i="3" s="1"/>
  <c r="G1103" i="3"/>
  <c r="F1104" i="3"/>
  <c r="G1104" i="3"/>
  <c r="F1105" i="3"/>
  <c r="G1105" i="3"/>
  <c r="F1106" i="3"/>
  <c r="G1106" i="3"/>
  <c r="F1107" i="3"/>
  <c r="L1107" i="3" s="1"/>
  <c r="G1107" i="3"/>
  <c r="F1108" i="3"/>
  <c r="G1108" i="3"/>
  <c r="F1109" i="3"/>
  <c r="L1109" i="3" s="1"/>
  <c r="G1109" i="3"/>
  <c r="F1110" i="3"/>
  <c r="G1110" i="3"/>
  <c r="F1111" i="3"/>
  <c r="G1111" i="3"/>
  <c r="F1112" i="3"/>
  <c r="G1112" i="3"/>
  <c r="F1113" i="3"/>
  <c r="G1113" i="3"/>
  <c r="F1114" i="3"/>
  <c r="G1114" i="3"/>
  <c r="F1115" i="3"/>
  <c r="L1115" i="3" s="1"/>
  <c r="G1115" i="3"/>
  <c r="F1116" i="3"/>
  <c r="G1116" i="3"/>
  <c r="F1117" i="3"/>
  <c r="L1117" i="3" s="1"/>
  <c r="G1117" i="3"/>
  <c r="F1118" i="3"/>
  <c r="G1118" i="3"/>
  <c r="F1119" i="3"/>
  <c r="L1119" i="3" s="1"/>
  <c r="G1119" i="3"/>
  <c r="F1120" i="3"/>
  <c r="G1120" i="3"/>
  <c r="F1121" i="3"/>
  <c r="L1121" i="3" s="1"/>
  <c r="G1121" i="3"/>
  <c r="F1122" i="3"/>
  <c r="G1122" i="3"/>
  <c r="F1123" i="3"/>
  <c r="G1123" i="3"/>
  <c r="F1124" i="3"/>
  <c r="G1124" i="3"/>
  <c r="F1125" i="3"/>
  <c r="G1125" i="3"/>
  <c r="F1126" i="3"/>
  <c r="G1126" i="3"/>
  <c r="F1127" i="3"/>
  <c r="L1127" i="3" s="1"/>
  <c r="G1127" i="3"/>
  <c r="F1128" i="3"/>
  <c r="G1128" i="3"/>
  <c r="F1129" i="3"/>
  <c r="G1129" i="3"/>
  <c r="F1130" i="3"/>
  <c r="G1130" i="3"/>
  <c r="F1131" i="3"/>
  <c r="L1131" i="3" s="1"/>
  <c r="G1131" i="3"/>
  <c r="F1132" i="3"/>
  <c r="G1132" i="3"/>
  <c r="F1133" i="3"/>
  <c r="G1133" i="3"/>
  <c r="F1134" i="3"/>
  <c r="G1134" i="3"/>
  <c r="F1135" i="3"/>
  <c r="L1135" i="3" s="1"/>
  <c r="G1135" i="3"/>
  <c r="F1136" i="3"/>
  <c r="G1136" i="3"/>
  <c r="F1137" i="3"/>
  <c r="G1137" i="3"/>
  <c r="F1138" i="3"/>
  <c r="G1138" i="3"/>
  <c r="F1139" i="3"/>
  <c r="G1139" i="3"/>
  <c r="F1140" i="3"/>
  <c r="G1140" i="3"/>
  <c r="F1141" i="3"/>
  <c r="L1141" i="3" s="1"/>
  <c r="G1141" i="3"/>
  <c r="F1142" i="3"/>
  <c r="G1142" i="3"/>
  <c r="M1142" i="3" s="1"/>
  <c r="F1143" i="3"/>
  <c r="L1143" i="3" s="1"/>
  <c r="G1143" i="3"/>
  <c r="F1144" i="3"/>
  <c r="G1144" i="3"/>
  <c r="F1145" i="3"/>
  <c r="G1145" i="3"/>
  <c r="F1146" i="3"/>
  <c r="G1146" i="3"/>
  <c r="F1147" i="3"/>
  <c r="L1147" i="3" s="1"/>
  <c r="G1147" i="3"/>
  <c r="F1148" i="3"/>
  <c r="G1148" i="3"/>
  <c r="F1149" i="3"/>
  <c r="G1149" i="3"/>
  <c r="F1150" i="3"/>
  <c r="G1150" i="3"/>
  <c r="F1151" i="3"/>
  <c r="L1151" i="3" s="1"/>
  <c r="G1151" i="3"/>
  <c r="F1152" i="3"/>
  <c r="G1152" i="3"/>
  <c r="F1153" i="3"/>
  <c r="L1153" i="3" s="1"/>
  <c r="G1153" i="3"/>
  <c r="F1154" i="3"/>
  <c r="G1154" i="3"/>
  <c r="F1155" i="3"/>
  <c r="L1155" i="3" s="1"/>
  <c r="G1155" i="3"/>
  <c r="F1156" i="3"/>
  <c r="G1156" i="3"/>
  <c r="M1156" i="3" s="1"/>
  <c r="F1157" i="3"/>
  <c r="G1157" i="3"/>
  <c r="F1158" i="3"/>
  <c r="G1158" i="3"/>
  <c r="M1158" i="3" s="1"/>
  <c r="F1159" i="3"/>
  <c r="L1159" i="3" s="1"/>
  <c r="G1159" i="3"/>
  <c r="F1160" i="3"/>
  <c r="G1160" i="3"/>
  <c r="F1161" i="3"/>
  <c r="G1161" i="3"/>
  <c r="F1162" i="3"/>
  <c r="G1162" i="3"/>
  <c r="M1162" i="3" s="1"/>
  <c r="F1163" i="3"/>
  <c r="G1163" i="3"/>
  <c r="F1164" i="3"/>
  <c r="G1164" i="3"/>
  <c r="F1165" i="3"/>
  <c r="L1165" i="3" s="1"/>
  <c r="G1165" i="3"/>
  <c r="F1166" i="3"/>
  <c r="G1166" i="3"/>
  <c r="F1167" i="3"/>
  <c r="L1167" i="3" s="1"/>
  <c r="G1167" i="3"/>
  <c r="F1168" i="3"/>
  <c r="G1168" i="3"/>
  <c r="F1169" i="3"/>
  <c r="G1169" i="3"/>
  <c r="F1170" i="3"/>
  <c r="G1170" i="3"/>
  <c r="M1170" i="3" s="1"/>
  <c r="F1171" i="3"/>
  <c r="L1171" i="3" s="1"/>
  <c r="G1171" i="3"/>
  <c r="F1172" i="3"/>
  <c r="G1172" i="3"/>
  <c r="F1173" i="3"/>
  <c r="L1173" i="3" s="1"/>
  <c r="G1173" i="3"/>
  <c r="F1174" i="3"/>
  <c r="G1174" i="3"/>
  <c r="F1175" i="3"/>
  <c r="L1175" i="3" s="1"/>
  <c r="G1175" i="3"/>
  <c r="F1176" i="3"/>
  <c r="G1176" i="3"/>
  <c r="F1177" i="3"/>
  <c r="L1177" i="3" s="1"/>
  <c r="G1177" i="3"/>
  <c r="F1178" i="3"/>
  <c r="G1178" i="3"/>
  <c r="F1179" i="3"/>
  <c r="G1179" i="3"/>
  <c r="F1180" i="3"/>
  <c r="G1180" i="3"/>
  <c r="F1181" i="3"/>
  <c r="L1181" i="3" s="1"/>
  <c r="G1181" i="3"/>
  <c r="F1182" i="3"/>
  <c r="G1182" i="3"/>
  <c r="F1183" i="3"/>
  <c r="G1183" i="3"/>
  <c r="F1184" i="3"/>
  <c r="G1184" i="3"/>
  <c r="F1185" i="3"/>
  <c r="L1185" i="3" s="1"/>
  <c r="G1185" i="3"/>
  <c r="F1186" i="3"/>
  <c r="G1186" i="3"/>
  <c r="F1187" i="3"/>
  <c r="L1187" i="3" s="1"/>
  <c r="G1187" i="3"/>
  <c r="F1188" i="3"/>
  <c r="G1188" i="3"/>
  <c r="F1189" i="3"/>
  <c r="G1189" i="3"/>
  <c r="F1190" i="3"/>
  <c r="G1190" i="3"/>
  <c r="F1191" i="3"/>
  <c r="L1191" i="3" s="1"/>
  <c r="G1191" i="3"/>
  <c r="F1192" i="3"/>
  <c r="G1192" i="3"/>
  <c r="M1192" i="3" s="1"/>
  <c r="F1193" i="3"/>
  <c r="G1193" i="3"/>
  <c r="F1194" i="3"/>
  <c r="G1194" i="3"/>
  <c r="F1195" i="3"/>
  <c r="G1195" i="3"/>
  <c r="F1196" i="3"/>
  <c r="G1196" i="3"/>
  <c r="F1197" i="3"/>
  <c r="G1197" i="3"/>
  <c r="F1198" i="3"/>
  <c r="G1198" i="3"/>
  <c r="F1199" i="3"/>
  <c r="L1199" i="3" s="1"/>
  <c r="G1199" i="3"/>
  <c r="F1200" i="3"/>
  <c r="G1200" i="3"/>
  <c r="F1201" i="3"/>
  <c r="G1201" i="3"/>
  <c r="F1202" i="3"/>
  <c r="G1202" i="3"/>
  <c r="F1203" i="3"/>
  <c r="L1203" i="3" s="1"/>
  <c r="G1203" i="3"/>
  <c r="F1204" i="3"/>
  <c r="G1204" i="3"/>
  <c r="F1205" i="3"/>
  <c r="G1205" i="3"/>
  <c r="F1206" i="3"/>
  <c r="G1206" i="3"/>
  <c r="F1207" i="3"/>
  <c r="G1207" i="3"/>
  <c r="F1208" i="3"/>
  <c r="G1208" i="3"/>
  <c r="F1209" i="3"/>
  <c r="L1209" i="3" s="1"/>
  <c r="G1209" i="3"/>
  <c r="F1210" i="3"/>
  <c r="G1210" i="3"/>
  <c r="F1211" i="3"/>
  <c r="G1211" i="3"/>
  <c r="F1212" i="3"/>
  <c r="G1212" i="3"/>
  <c r="F1213" i="3"/>
  <c r="L1213" i="3" s="1"/>
  <c r="G1213" i="3"/>
  <c r="F1214" i="3"/>
  <c r="G1214" i="3"/>
  <c r="F1215" i="3"/>
  <c r="L1215" i="3" s="1"/>
  <c r="G1215" i="3"/>
  <c r="F1216" i="3"/>
  <c r="G1216" i="3"/>
  <c r="F1217" i="3"/>
  <c r="G1217" i="3"/>
  <c r="F1218" i="3"/>
  <c r="G1218" i="3"/>
  <c r="F1219" i="3"/>
  <c r="G1219" i="3"/>
  <c r="F1220" i="3"/>
  <c r="G1220" i="3"/>
  <c r="F1221" i="3"/>
  <c r="G1221" i="3"/>
  <c r="F1222" i="3"/>
  <c r="G1222" i="3"/>
  <c r="F1223" i="3"/>
  <c r="L1223" i="3" s="1"/>
  <c r="G1223" i="3"/>
  <c r="F1224" i="3"/>
  <c r="G1224" i="3"/>
  <c r="F1225" i="3"/>
  <c r="G1225" i="3"/>
  <c r="F1226" i="3"/>
  <c r="G1226" i="3"/>
  <c r="F1227" i="3"/>
  <c r="L1227" i="3" s="1"/>
  <c r="G1227" i="3"/>
  <c r="F1228" i="3"/>
  <c r="G1228" i="3"/>
  <c r="F1229" i="3"/>
  <c r="G1229" i="3"/>
  <c r="F1230" i="3"/>
  <c r="G1230" i="3"/>
  <c r="M1230" i="3" s="1"/>
  <c r="F1231" i="3"/>
  <c r="L1231" i="3" s="1"/>
  <c r="G1231" i="3"/>
  <c r="F1232" i="3"/>
  <c r="G1232" i="3"/>
  <c r="F1233" i="3"/>
  <c r="G1233" i="3"/>
  <c r="F1234" i="3"/>
  <c r="G1234" i="3"/>
  <c r="F1235" i="3"/>
  <c r="G1235" i="3"/>
  <c r="F1236" i="3"/>
  <c r="G1236" i="3"/>
  <c r="F1237" i="3"/>
  <c r="L1237" i="3" s="1"/>
  <c r="G1237" i="3"/>
  <c r="F1238" i="3"/>
  <c r="G1238" i="3"/>
  <c r="F1239" i="3"/>
  <c r="L1239" i="3" s="1"/>
  <c r="G1239" i="3"/>
  <c r="F1240" i="3"/>
  <c r="G1240" i="3"/>
  <c r="F1241" i="3"/>
  <c r="L1241" i="3" s="1"/>
  <c r="G1241" i="3"/>
  <c r="F1242" i="3"/>
  <c r="G1242" i="3"/>
  <c r="F1243" i="3"/>
  <c r="G1243" i="3"/>
  <c r="F1244" i="3"/>
  <c r="G1244" i="3"/>
  <c r="F1245" i="3"/>
  <c r="L1245" i="3" s="1"/>
  <c r="G1245" i="3"/>
  <c r="F1246" i="3"/>
  <c r="G1246" i="3"/>
  <c r="F1247" i="3"/>
  <c r="G1247" i="3"/>
  <c r="F1248" i="3"/>
  <c r="G1248" i="3"/>
  <c r="F1249" i="3"/>
  <c r="L1249" i="3" s="1"/>
  <c r="G1249" i="3"/>
  <c r="F1250" i="3"/>
  <c r="G1250" i="3"/>
  <c r="F1251" i="3"/>
  <c r="L1251" i="3" s="1"/>
  <c r="G1251" i="3"/>
  <c r="F1252" i="3"/>
  <c r="G1252" i="3"/>
  <c r="F1253" i="3"/>
  <c r="G1253" i="3"/>
  <c r="F1254" i="3"/>
  <c r="G1254" i="3"/>
  <c r="F1255" i="3"/>
  <c r="L1255" i="3" s="1"/>
  <c r="G1255" i="3"/>
  <c r="F1256" i="3"/>
  <c r="G1256" i="3"/>
  <c r="F1257" i="3"/>
  <c r="G1257" i="3"/>
  <c r="F1258" i="3"/>
  <c r="G1258" i="3"/>
  <c r="F1259" i="3"/>
  <c r="G1259" i="3"/>
  <c r="F1260" i="3"/>
  <c r="G1260" i="3"/>
  <c r="M1260" i="3" s="1"/>
  <c r="F1261" i="3"/>
  <c r="G1261" i="3"/>
  <c r="F1262" i="3"/>
  <c r="G1262" i="3"/>
  <c r="F1263" i="3"/>
  <c r="L1263" i="3" s="1"/>
  <c r="G1263" i="3"/>
  <c r="F1264" i="3"/>
  <c r="G1264" i="3"/>
  <c r="F1265" i="3"/>
  <c r="G1265" i="3"/>
  <c r="F1266" i="3"/>
  <c r="G1266" i="3"/>
  <c r="F1267" i="3"/>
  <c r="L1267" i="3" s="1"/>
  <c r="G1267" i="3"/>
  <c r="F1268" i="3"/>
  <c r="G1268" i="3"/>
  <c r="F1269" i="3"/>
  <c r="G1269" i="3"/>
  <c r="F1270" i="3"/>
  <c r="G1270" i="3"/>
  <c r="F1271" i="3"/>
  <c r="L1271" i="3" s="1"/>
  <c r="G1271" i="3"/>
  <c r="F1272" i="3"/>
  <c r="G1272" i="3"/>
  <c r="F1273" i="3"/>
  <c r="G1273" i="3"/>
  <c r="F1274" i="3"/>
  <c r="G1274" i="3"/>
  <c r="F1275" i="3"/>
  <c r="G1275" i="3"/>
  <c r="F1276" i="3"/>
  <c r="G1276" i="3"/>
  <c r="F1277" i="3"/>
  <c r="G1277" i="3"/>
  <c r="F1278" i="3"/>
  <c r="G1278" i="3"/>
  <c r="F1279" i="3"/>
  <c r="L1279" i="3" s="1"/>
  <c r="G1279" i="3"/>
  <c r="F1280" i="3"/>
  <c r="G1280" i="3"/>
  <c r="M1280" i="3" s="1"/>
  <c r="F1281" i="3"/>
  <c r="L1281" i="3" s="1"/>
  <c r="G1281" i="3"/>
  <c r="F1282" i="3"/>
  <c r="G1282" i="3"/>
  <c r="F1283" i="3"/>
  <c r="L1283" i="3" s="1"/>
  <c r="G1283" i="3"/>
  <c r="F1284" i="3"/>
  <c r="G1284" i="3"/>
  <c r="F1285" i="3"/>
  <c r="L1285" i="3" s="1"/>
  <c r="G1285" i="3"/>
  <c r="F1286" i="3"/>
  <c r="G1286" i="3"/>
  <c r="F1287" i="3"/>
  <c r="G1287" i="3"/>
  <c r="F1288" i="3"/>
  <c r="G1288" i="3"/>
  <c r="F1289" i="3"/>
  <c r="L1289" i="3" s="1"/>
  <c r="G1289" i="3"/>
  <c r="F1290" i="3"/>
  <c r="G1290" i="3"/>
  <c r="F1291" i="3"/>
  <c r="G1291" i="3"/>
  <c r="F1292" i="3"/>
  <c r="G1292" i="3"/>
  <c r="F1293" i="3"/>
  <c r="L1293" i="3" s="1"/>
  <c r="G1293" i="3"/>
  <c r="F1294" i="3"/>
  <c r="G1294" i="3"/>
  <c r="F1295" i="3"/>
  <c r="G1295" i="3"/>
  <c r="F1296" i="3"/>
  <c r="G1296" i="3"/>
  <c r="F1297" i="3"/>
  <c r="L1297" i="3" s="1"/>
  <c r="G1297" i="3"/>
  <c r="F1298" i="3"/>
  <c r="G1298" i="3"/>
  <c r="F1299" i="3"/>
  <c r="L1299" i="3" s="1"/>
  <c r="G1299" i="3"/>
  <c r="F1300" i="3"/>
  <c r="G1300" i="3"/>
  <c r="F1301" i="3"/>
  <c r="L1301" i="3" s="1"/>
  <c r="G1301" i="3"/>
  <c r="F1302" i="3"/>
  <c r="G1302" i="3"/>
  <c r="F1303" i="3"/>
  <c r="L1303" i="3" s="1"/>
  <c r="G1303" i="3"/>
  <c r="F1304" i="3"/>
  <c r="G1304" i="3"/>
  <c r="F1305" i="3"/>
  <c r="G1305" i="3"/>
  <c r="F1306" i="3"/>
  <c r="G1306" i="3"/>
  <c r="F1307" i="3"/>
  <c r="L1307" i="3" s="1"/>
  <c r="G1307" i="3"/>
  <c r="F1308" i="3"/>
  <c r="G1308" i="3"/>
  <c r="F1309" i="3"/>
  <c r="L1309" i="3" s="1"/>
  <c r="G1309" i="3"/>
  <c r="F1310" i="3"/>
  <c r="G1310" i="3"/>
  <c r="F1311" i="3"/>
  <c r="L1311" i="3" s="1"/>
  <c r="G1311" i="3"/>
  <c r="F1312" i="3"/>
  <c r="G1312" i="3"/>
  <c r="F1313" i="3"/>
  <c r="L1313" i="3" s="1"/>
  <c r="G1313" i="3"/>
  <c r="F1314" i="3"/>
  <c r="G1314" i="3"/>
  <c r="F1315" i="3"/>
  <c r="G1315" i="3"/>
  <c r="F1316" i="3"/>
  <c r="G1316" i="3"/>
  <c r="F1317" i="3"/>
  <c r="L1317" i="3" s="1"/>
  <c r="G1317" i="3"/>
  <c r="F1318" i="3"/>
  <c r="G1318" i="3"/>
  <c r="F1319" i="3"/>
  <c r="L1319" i="3" s="1"/>
  <c r="G1319" i="3"/>
  <c r="F1320" i="3"/>
  <c r="G1320" i="3"/>
  <c r="F1321" i="3"/>
  <c r="G1321" i="3"/>
  <c r="F1322" i="3"/>
  <c r="G1322" i="3"/>
  <c r="F1323" i="3"/>
  <c r="L1323" i="3" s="1"/>
  <c r="G1323" i="3"/>
  <c r="F1324" i="3"/>
  <c r="G1324" i="3"/>
  <c r="F1325" i="3"/>
  <c r="G1325" i="3"/>
  <c r="F1326" i="3"/>
  <c r="G1326" i="3"/>
  <c r="F1327" i="3"/>
  <c r="L1327" i="3" s="1"/>
  <c r="G1327" i="3"/>
  <c r="F1328" i="3"/>
  <c r="G1328" i="3"/>
  <c r="F1329" i="3"/>
  <c r="L1329" i="3" s="1"/>
  <c r="G1329" i="3"/>
  <c r="F1330" i="3"/>
  <c r="G1330" i="3"/>
  <c r="F1331" i="3"/>
  <c r="L1331" i="3" s="1"/>
  <c r="G1331" i="3"/>
  <c r="F1332" i="3"/>
  <c r="G1332" i="3"/>
  <c r="F1333" i="3"/>
  <c r="L1333" i="3" s="1"/>
  <c r="G1333" i="3"/>
  <c r="F1334" i="3"/>
  <c r="G1334" i="3"/>
  <c r="F1335" i="3"/>
  <c r="G1335" i="3"/>
  <c r="F1336" i="3"/>
  <c r="G1336" i="3"/>
  <c r="F1337" i="3"/>
  <c r="G1337" i="3"/>
  <c r="F1338" i="3"/>
  <c r="G1338" i="3"/>
  <c r="F1339" i="3"/>
  <c r="G1339" i="3"/>
  <c r="F1340" i="3"/>
  <c r="G1340" i="3"/>
  <c r="F1341" i="3"/>
  <c r="L1341" i="3" s="1"/>
  <c r="G1341" i="3"/>
  <c r="F1342" i="3"/>
  <c r="G1342" i="3"/>
  <c r="F1343" i="3"/>
  <c r="L1343" i="3" s="1"/>
  <c r="G1343" i="3"/>
  <c r="F1344" i="3"/>
  <c r="G1344" i="3"/>
  <c r="F1345" i="3"/>
  <c r="L1345" i="3" s="1"/>
  <c r="G1345" i="3"/>
  <c r="F1346" i="3"/>
  <c r="G1346" i="3"/>
  <c r="F1347" i="3"/>
  <c r="G1347" i="3"/>
  <c r="F1348" i="3"/>
  <c r="G1348" i="3"/>
  <c r="F1349" i="3"/>
  <c r="L1349" i="3" s="1"/>
  <c r="G1349" i="3"/>
  <c r="F1350" i="3"/>
  <c r="G1350" i="3"/>
  <c r="F1351" i="3"/>
  <c r="L1351" i="3" s="1"/>
  <c r="G1351" i="3"/>
  <c r="F1352" i="3"/>
  <c r="G1352" i="3"/>
  <c r="F1353" i="3"/>
  <c r="L1353" i="3" s="1"/>
  <c r="G1353" i="3"/>
  <c r="F1354" i="3"/>
  <c r="G1354" i="3"/>
  <c r="F1355" i="3"/>
  <c r="L1355" i="3" s="1"/>
  <c r="G1355" i="3"/>
  <c r="F1356" i="3"/>
  <c r="G1356" i="3"/>
  <c r="F1357" i="3"/>
  <c r="L1357" i="3" s="1"/>
  <c r="G1357" i="3"/>
  <c r="F1358" i="3"/>
  <c r="G1358" i="3"/>
  <c r="F1359" i="3"/>
  <c r="L1359" i="3" s="1"/>
  <c r="G1359" i="3"/>
  <c r="F1360" i="3"/>
  <c r="G1360" i="3"/>
  <c r="F1361" i="3"/>
  <c r="G1361" i="3"/>
  <c r="F1362" i="3"/>
  <c r="G1362" i="3"/>
  <c r="F1363" i="3"/>
  <c r="L1363" i="3" s="1"/>
  <c r="G1363" i="3"/>
  <c r="F1364" i="3"/>
  <c r="G1364" i="3"/>
  <c r="F1365" i="3"/>
  <c r="G1365" i="3"/>
  <c r="F1366" i="3"/>
  <c r="G1366" i="3"/>
  <c r="F1367" i="3"/>
  <c r="L1367" i="3" s="1"/>
  <c r="G1367" i="3"/>
  <c r="F1368" i="3"/>
  <c r="G1368" i="3"/>
  <c r="F1369" i="3"/>
  <c r="L1369" i="3" s="1"/>
  <c r="G1369" i="3"/>
  <c r="F1370" i="3"/>
  <c r="G1370" i="3"/>
  <c r="F1371" i="3"/>
  <c r="G1371" i="3"/>
  <c r="F1372" i="3"/>
  <c r="G1372" i="3"/>
  <c r="F1373" i="3"/>
  <c r="L1373" i="3" s="1"/>
  <c r="G1373" i="3"/>
  <c r="F1374" i="3"/>
  <c r="G1374" i="3"/>
  <c r="M1374" i="3" s="1"/>
  <c r="F1375" i="3"/>
  <c r="G1375" i="3"/>
  <c r="F1376" i="3"/>
  <c r="G1376" i="3"/>
  <c r="F1377" i="3"/>
  <c r="G1377" i="3"/>
  <c r="F1378" i="3"/>
  <c r="G1378" i="3"/>
  <c r="F1379" i="3"/>
  <c r="M1379" i="3" s="1"/>
  <c r="G1379" i="3"/>
  <c r="F1380" i="3"/>
  <c r="G1380" i="3"/>
  <c r="F1381" i="3"/>
  <c r="L1381" i="3" s="1"/>
  <c r="G1381" i="3"/>
  <c r="F1382" i="3"/>
  <c r="G1382" i="3"/>
  <c r="F1383" i="3"/>
  <c r="L1383" i="3" s="1"/>
  <c r="G1383" i="3"/>
  <c r="F1384" i="3"/>
  <c r="G1384" i="3"/>
  <c r="F1385" i="3"/>
  <c r="G1385" i="3"/>
  <c r="F1386" i="3"/>
  <c r="G1386" i="3"/>
  <c r="F1387" i="3"/>
  <c r="G1387" i="3"/>
  <c r="F1388" i="3"/>
  <c r="G1388" i="3"/>
  <c r="F1389" i="3"/>
  <c r="L1389" i="3" s="1"/>
  <c r="G1389" i="3"/>
  <c r="F1390" i="3"/>
  <c r="G1390" i="3"/>
  <c r="F1391" i="3"/>
  <c r="L1391" i="3" s="1"/>
  <c r="G1391" i="3"/>
  <c r="F1392" i="3"/>
  <c r="G1392" i="3"/>
  <c r="F1393" i="3"/>
  <c r="L1393" i="3" s="1"/>
  <c r="G1393" i="3"/>
  <c r="F1394" i="3"/>
  <c r="G1394" i="3"/>
  <c r="F1395" i="3"/>
  <c r="G1395" i="3"/>
  <c r="F1396" i="3"/>
  <c r="G1396" i="3"/>
  <c r="F1397" i="3"/>
  <c r="L1397" i="3" s="1"/>
  <c r="G1397" i="3"/>
  <c r="F1398" i="3"/>
  <c r="G1398" i="3"/>
  <c r="F1399" i="3"/>
  <c r="L1399" i="3" s="1"/>
  <c r="G1399" i="3"/>
  <c r="F1400" i="3"/>
  <c r="G1400" i="3"/>
  <c r="F1401" i="3"/>
  <c r="L1401" i="3" s="1"/>
  <c r="G1401" i="3"/>
  <c r="F1402" i="3"/>
  <c r="G1402" i="3"/>
  <c r="F1403" i="3"/>
  <c r="L1403" i="3" s="1"/>
  <c r="G1403" i="3"/>
  <c r="F1404" i="3"/>
  <c r="G1404" i="3"/>
  <c r="F1405" i="3"/>
  <c r="G1405" i="3"/>
  <c r="F1406" i="3"/>
  <c r="G1406" i="3"/>
  <c r="F1407" i="3"/>
  <c r="L1407" i="3" s="1"/>
  <c r="G1407" i="3"/>
  <c r="F1408" i="3"/>
  <c r="G1408" i="3"/>
  <c r="F1409" i="3"/>
  <c r="L1409" i="3" s="1"/>
  <c r="G1409" i="3"/>
  <c r="F1410" i="3"/>
  <c r="G1410" i="3"/>
  <c r="F1411" i="3"/>
  <c r="L1411" i="3" s="1"/>
  <c r="G1411" i="3"/>
  <c r="F1412" i="3"/>
  <c r="G1412" i="3"/>
  <c r="F1413" i="3"/>
  <c r="G1413" i="3"/>
  <c r="F1414" i="3"/>
  <c r="G1414" i="3"/>
  <c r="F1415" i="3"/>
  <c r="L1415" i="3" s="1"/>
  <c r="G1415" i="3"/>
  <c r="F1416" i="3"/>
  <c r="G1416" i="3"/>
  <c r="F1417" i="3"/>
  <c r="L1417" i="3" s="1"/>
  <c r="G1417" i="3"/>
  <c r="F1418" i="3"/>
  <c r="G1418" i="3"/>
  <c r="F1419" i="3"/>
  <c r="L1419" i="3" s="1"/>
  <c r="G1419" i="3"/>
  <c r="F1420" i="3"/>
  <c r="G1420" i="3"/>
  <c r="F1421" i="3"/>
  <c r="G1421" i="3"/>
  <c r="F1422" i="3"/>
  <c r="G1422" i="3"/>
  <c r="F1423" i="3"/>
  <c r="L1423" i="3" s="1"/>
  <c r="G1423" i="3"/>
  <c r="F1424" i="3"/>
  <c r="G1424" i="3"/>
  <c r="F1425" i="3"/>
  <c r="L1425" i="3" s="1"/>
  <c r="G1425" i="3"/>
  <c r="F1426" i="3"/>
  <c r="G1426" i="3"/>
  <c r="F1427" i="3"/>
  <c r="L1427" i="3" s="1"/>
  <c r="G1427" i="3"/>
  <c r="F1428" i="3"/>
  <c r="G1428" i="3"/>
  <c r="F1429" i="3"/>
  <c r="G1429" i="3"/>
  <c r="F1430" i="3"/>
  <c r="G1430" i="3"/>
  <c r="F1431" i="3"/>
  <c r="G1431" i="3"/>
  <c r="F1432" i="3"/>
  <c r="G1432" i="3"/>
  <c r="F1433" i="3"/>
  <c r="L1433" i="3" s="1"/>
  <c r="G1433" i="3"/>
  <c r="F1434" i="3"/>
  <c r="G1434" i="3"/>
  <c r="M1434" i="3" s="1"/>
  <c r="F1435" i="3"/>
  <c r="L1435" i="3" s="1"/>
  <c r="G1435" i="3"/>
  <c r="F1436" i="3"/>
  <c r="G1436" i="3"/>
  <c r="F1437" i="3"/>
  <c r="L1437" i="3" s="1"/>
  <c r="G1437" i="3"/>
  <c r="F1438" i="3"/>
  <c r="G1438" i="3"/>
  <c r="F1439" i="3"/>
  <c r="G1439" i="3"/>
  <c r="F1440" i="3"/>
  <c r="G1440" i="3"/>
  <c r="F1441" i="3"/>
  <c r="L1441" i="3" s="1"/>
  <c r="G1441" i="3"/>
  <c r="F1442" i="3"/>
  <c r="G1442" i="3"/>
  <c r="F1443" i="3"/>
  <c r="G1443" i="3"/>
  <c r="F1444" i="3"/>
  <c r="G1444" i="3"/>
  <c r="F1445" i="3"/>
  <c r="L1445" i="3" s="1"/>
  <c r="G1445" i="3"/>
  <c r="F1446" i="3"/>
  <c r="G1446" i="3"/>
  <c r="F1447" i="3"/>
  <c r="L1447" i="3" s="1"/>
  <c r="G1447" i="3"/>
  <c r="F1448" i="3"/>
  <c r="G1448" i="3"/>
  <c r="F1449" i="3"/>
  <c r="G1449" i="3"/>
  <c r="F1450" i="3"/>
  <c r="G1450" i="3"/>
  <c r="F1451" i="3"/>
  <c r="L1451" i="3" s="1"/>
  <c r="G1451" i="3"/>
  <c r="F1452" i="3"/>
  <c r="G1452" i="3"/>
  <c r="F1453" i="3"/>
  <c r="L1453" i="3" s="1"/>
  <c r="G1453" i="3"/>
  <c r="F1454" i="3"/>
  <c r="G1454" i="3"/>
  <c r="F1455" i="3"/>
  <c r="L1455" i="3" s="1"/>
  <c r="G1455" i="3"/>
  <c r="F1456" i="3"/>
  <c r="G1456" i="3"/>
  <c r="F1457" i="3"/>
  <c r="G1457" i="3"/>
  <c r="F1458" i="3"/>
  <c r="G1458" i="3"/>
  <c r="F1459" i="3"/>
  <c r="L1459" i="3" s="1"/>
  <c r="G1459" i="3"/>
  <c r="F1460" i="3"/>
  <c r="G1460" i="3"/>
  <c r="F1461" i="3"/>
  <c r="L1461" i="3" s="1"/>
  <c r="G1461" i="3"/>
  <c r="F1462" i="3"/>
  <c r="G1462" i="3"/>
  <c r="F1463" i="3"/>
  <c r="L1463" i="3" s="1"/>
  <c r="G1463" i="3"/>
  <c r="F1464" i="3"/>
  <c r="G1464" i="3"/>
  <c r="F1465" i="3"/>
  <c r="L1465" i="3" s="1"/>
  <c r="G1465" i="3"/>
  <c r="F1466" i="3"/>
  <c r="G1466" i="3"/>
  <c r="F1467" i="3"/>
  <c r="L1467" i="3" s="1"/>
  <c r="G1467" i="3"/>
  <c r="F1468" i="3"/>
  <c r="G1468" i="3"/>
  <c r="F1469" i="3"/>
  <c r="L1469" i="3" s="1"/>
  <c r="G1469" i="3"/>
  <c r="F1470" i="3"/>
  <c r="G1470" i="3"/>
  <c r="F1471" i="3"/>
  <c r="G1471" i="3"/>
  <c r="F1472" i="3"/>
  <c r="G1472" i="3"/>
  <c r="F1473" i="3"/>
  <c r="L1473" i="3" s="1"/>
  <c r="G1473" i="3"/>
  <c r="F1474" i="3"/>
  <c r="G1474" i="3"/>
  <c r="F1475" i="3"/>
  <c r="L1475" i="3" s="1"/>
  <c r="G1475" i="3"/>
  <c r="F1476" i="3"/>
  <c r="G1476" i="3"/>
  <c r="F1477" i="3"/>
  <c r="L1477" i="3" s="1"/>
  <c r="G1477" i="3"/>
  <c r="F1478" i="3"/>
  <c r="G1478" i="3"/>
  <c r="F1479" i="3"/>
  <c r="G1479" i="3"/>
  <c r="F1480" i="3"/>
  <c r="G1480" i="3"/>
  <c r="F1481" i="3"/>
  <c r="L1481" i="3" s="1"/>
  <c r="G1481" i="3"/>
  <c r="F1482" i="3"/>
  <c r="G1482" i="3"/>
  <c r="F1483" i="3"/>
  <c r="L1483" i="3" s="1"/>
  <c r="G1483" i="3"/>
  <c r="F1484" i="3"/>
  <c r="G1484" i="3"/>
  <c r="M1484" i="3" s="1"/>
  <c r="F1485" i="3"/>
  <c r="L1485" i="3" s="1"/>
  <c r="G1485" i="3"/>
  <c r="F1486" i="3"/>
  <c r="G1486" i="3"/>
  <c r="F1487" i="3"/>
  <c r="G1487" i="3"/>
  <c r="F1488" i="3"/>
  <c r="G1488" i="3"/>
  <c r="F1489" i="3"/>
  <c r="L1489" i="3" s="1"/>
  <c r="G1489" i="3"/>
  <c r="F1490" i="3"/>
  <c r="G1490" i="3"/>
  <c r="F1491" i="3"/>
  <c r="L1491" i="3" s="1"/>
  <c r="G1491" i="3"/>
  <c r="F1492" i="3"/>
  <c r="G1492" i="3"/>
  <c r="F1493" i="3"/>
  <c r="L1493" i="3" s="1"/>
  <c r="G1493" i="3"/>
  <c r="F1494" i="3"/>
  <c r="G1494" i="3"/>
  <c r="F1495" i="3"/>
  <c r="G1495" i="3"/>
  <c r="F1496" i="3"/>
  <c r="G1496" i="3"/>
  <c r="F1497" i="3"/>
  <c r="L1497" i="3" s="1"/>
  <c r="G1497" i="3"/>
  <c r="F1498" i="3"/>
  <c r="G1498" i="3"/>
  <c r="F1499" i="3"/>
  <c r="L1499" i="3" s="1"/>
  <c r="G1499" i="3"/>
  <c r="F1500" i="3"/>
  <c r="G1500" i="3"/>
  <c r="F1501" i="3"/>
  <c r="L1501" i="3" s="1"/>
  <c r="G1501" i="3"/>
  <c r="F1502" i="3"/>
  <c r="G1502" i="3"/>
  <c r="F1503" i="3"/>
  <c r="L1503" i="3" s="1"/>
  <c r="G1503" i="3"/>
  <c r="F1504" i="3"/>
  <c r="G1504" i="3"/>
  <c r="F1505" i="3"/>
  <c r="G1505" i="3"/>
  <c r="F1506" i="3"/>
  <c r="G1506" i="3"/>
  <c r="F1507" i="3"/>
  <c r="L1507" i="3" s="1"/>
  <c r="G1507" i="3"/>
  <c r="F1508" i="3"/>
  <c r="G1508" i="3"/>
  <c r="F1509" i="3"/>
  <c r="L1509" i="3" s="1"/>
  <c r="G1509" i="3"/>
  <c r="F1510" i="3"/>
  <c r="G1510" i="3"/>
  <c r="G3" i="3"/>
  <c r="F3" i="3"/>
  <c r="X4" i="16"/>
  <c r="X5" i="16" s="1"/>
  <c r="X35" i="16" s="1"/>
  <c r="CU7" i="17"/>
  <c r="CV7" i="17"/>
  <c r="CW7" i="17"/>
  <c r="CX7" i="17"/>
  <c r="CY7" i="17"/>
  <c r="CZ7" i="17"/>
  <c r="DA7" i="17"/>
  <c r="W4" i="16"/>
  <c r="W5" i="16" s="1"/>
  <c r="W153" i="16" s="1"/>
  <c r="CM7" i="17"/>
  <c r="CN7" i="17"/>
  <c r="CO7" i="17"/>
  <c r="CP7" i="17"/>
  <c r="CQ7" i="17"/>
  <c r="CR7" i="17"/>
  <c r="CS7" i="17"/>
  <c r="CU8" i="17"/>
  <c r="CV8" i="17"/>
  <c r="CW8" i="17"/>
  <c r="CX8" i="17"/>
  <c r="CY8" i="17"/>
  <c r="CZ8" i="17"/>
  <c r="DA8" i="17"/>
  <c r="CM8" i="17"/>
  <c r="CN8" i="17"/>
  <c r="CO8" i="17"/>
  <c r="CP8" i="17"/>
  <c r="CQ8" i="17"/>
  <c r="CR8" i="17"/>
  <c r="CS8" i="17"/>
  <c r="CU9" i="17"/>
  <c r="CV9" i="17"/>
  <c r="CW9" i="17"/>
  <c r="CX9" i="17"/>
  <c r="CY9" i="17"/>
  <c r="CZ9" i="17"/>
  <c r="DA9" i="17"/>
  <c r="CM9" i="17"/>
  <c r="CN9" i="17"/>
  <c r="CO9" i="17"/>
  <c r="CP9" i="17"/>
  <c r="CQ9" i="17"/>
  <c r="CR9" i="17"/>
  <c r="CS9" i="17"/>
  <c r="CU13" i="17"/>
  <c r="CV13" i="17"/>
  <c r="CW13" i="17"/>
  <c r="CX13" i="17"/>
  <c r="CY13" i="17"/>
  <c r="CZ13" i="17"/>
  <c r="DA13" i="17"/>
  <c r="CM13" i="17"/>
  <c r="CN13" i="17"/>
  <c r="CO13" i="17"/>
  <c r="CP13" i="17"/>
  <c r="CQ13" i="17"/>
  <c r="CR13" i="17"/>
  <c r="CS13" i="17"/>
  <c r="CU14" i="17"/>
  <c r="CV14" i="17"/>
  <c r="CW14" i="17"/>
  <c r="CX14" i="17"/>
  <c r="CY14" i="17"/>
  <c r="CZ14" i="17"/>
  <c r="DA14" i="17"/>
  <c r="CM14" i="17"/>
  <c r="CN14" i="17"/>
  <c r="CO14" i="17"/>
  <c r="CP14" i="17"/>
  <c r="CQ14" i="17"/>
  <c r="CR14" i="17"/>
  <c r="CS14" i="17"/>
  <c r="CU15" i="17"/>
  <c r="CV15" i="17"/>
  <c r="CW15" i="17"/>
  <c r="CX15" i="17"/>
  <c r="CY15" i="17"/>
  <c r="CZ15" i="17"/>
  <c r="DA15" i="17"/>
  <c r="CM15" i="17"/>
  <c r="CN15" i="17"/>
  <c r="CO15" i="17"/>
  <c r="CP15" i="17"/>
  <c r="CQ15" i="17"/>
  <c r="CR15" i="17"/>
  <c r="CS15" i="17"/>
  <c r="CU16" i="17"/>
  <c r="CV16" i="17"/>
  <c r="CW16" i="17"/>
  <c r="CX16" i="17"/>
  <c r="CY16" i="17"/>
  <c r="CZ16" i="17"/>
  <c r="DA16" i="17"/>
  <c r="CM16" i="17"/>
  <c r="CN16" i="17"/>
  <c r="CO16" i="17"/>
  <c r="CP16" i="17"/>
  <c r="CQ16" i="17"/>
  <c r="CR16" i="17"/>
  <c r="CS16" i="17"/>
  <c r="CU17" i="17"/>
  <c r="CV17" i="17"/>
  <c r="CW17" i="17"/>
  <c r="CX17" i="17"/>
  <c r="CY17" i="17"/>
  <c r="CZ17" i="17"/>
  <c r="DA17" i="17"/>
  <c r="CM17" i="17"/>
  <c r="CN17" i="17"/>
  <c r="CO17" i="17"/>
  <c r="CP17" i="17"/>
  <c r="CQ17" i="17"/>
  <c r="CR17" i="17"/>
  <c r="CS17" i="17"/>
  <c r="CU18" i="17"/>
  <c r="CV18" i="17"/>
  <c r="CW18" i="17"/>
  <c r="CX18" i="17"/>
  <c r="CY18" i="17"/>
  <c r="CZ18" i="17"/>
  <c r="DA18" i="17"/>
  <c r="CM18" i="17"/>
  <c r="CN18" i="17"/>
  <c r="CO18" i="17"/>
  <c r="CP18" i="17"/>
  <c r="CQ18" i="17"/>
  <c r="CR18" i="17"/>
  <c r="CS18" i="17"/>
  <c r="CU19" i="17"/>
  <c r="CV19" i="17"/>
  <c r="CW19" i="17"/>
  <c r="CX19" i="17"/>
  <c r="CY19" i="17"/>
  <c r="CZ19" i="17"/>
  <c r="DA19" i="17"/>
  <c r="CM19" i="17"/>
  <c r="CN19" i="17"/>
  <c r="CO19" i="17"/>
  <c r="CP19" i="17"/>
  <c r="CQ19" i="17"/>
  <c r="CR19" i="17"/>
  <c r="CS19" i="17"/>
  <c r="CU20" i="17"/>
  <c r="CV20" i="17"/>
  <c r="CW20" i="17"/>
  <c r="CX20" i="17"/>
  <c r="CY20" i="17"/>
  <c r="CZ20" i="17"/>
  <c r="DA20" i="17"/>
  <c r="CM20" i="17"/>
  <c r="CN20" i="17"/>
  <c r="CO20" i="17"/>
  <c r="CP20" i="17"/>
  <c r="CQ20" i="17"/>
  <c r="CR20" i="17"/>
  <c r="CS20" i="17"/>
  <c r="CU21" i="17"/>
  <c r="CV21" i="17"/>
  <c r="CW21" i="17"/>
  <c r="CX21" i="17"/>
  <c r="CY21" i="17"/>
  <c r="CZ21" i="17"/>
  <c r="DA21" i="17"/>
  <c r="CM21" i="17"/>
  <c r="CN21" i="17"/>
  <c r="CO21" i="17"/>
  <c r="CP21" i="17"/>
  <c r="CQ21" i="17"/>
  <c r="CR21" i="17"/>
  <c r="CS21" i="17"/>
  <c r="CU22" i="17"/>
  <c r="CV22" i="17"/>
  <c r="CW22" i="17"/>
  <c r="CX22" i="17"/>
  <c r="CY22" i="17"/>
  <c r="CZ22" i="17"/>
  <c r="DA22" i="17"/>
  <c r="CM22" i="17"/>
  <c r="CN22" i="17"/>
  <c r="CO22" i="17"/>
  <c r="CP22" i="17"/>
  <c r="CQ22" i="17"/>
  <c r="CR22" i="17"/>
  <c r="CS22" i="17"/>
  <c r="CU23" i="17"/>
  <c r="CV23" i="17"/>
  <c r="CW23" i="17"/>
  <c r="CX23" i="17"/>
  <c r="CY23" i="17"/>
  <c r="CZ23" i="17"/>
  <c r="DA23" i="17"/>
  <c r="CM23" i="17"/>
  <c r="CN23" i="17"/>
  <c r="CO23" i="17"/>
  <c r="CP23" i="17"/>
  <c r="CQ23" i="17"/>
  <c r="CR23" i="17"/>
  <c r="CS23" i="17"/>
  <c r="CU24" i="17"/>
  <c r="CV24" i="17"/>
  <c r="CW24" i="17"/>
  <c r="CX24" i="17"/>
  <c r="CY24" i="17"/>
  <c r="CZ24" i="17"/>
  <c r="DA24" i="17"/>
  <c r="CM24" i="17"/>
  <c r="CN24" i="17"/>
  <c r="CO24" i="17"/>
  <c r="CP24" i="17"/>
  <c r="CQ24" i="17"/>
  <c r="CR24" i="17"/>
  <c r="CS24" i="17"/>
  <c r="CU25" i="17"/>
  <c r="CV25" i="17"/>
  <c r="CW25" i="17"/>
  <c r="CX25" i="17"/>
  <c r="CY25" i="17"/>
  <c r="CZ25" i="17"/>
  <c r="DA25" i="17"/>
  <c r="CM25" i="17"/>
  <c r="CN25" i="17"/>
  <c r="CO25" i="17"/>
  <c r="CP25" i="17"/>
  <c r="CQ25" i="17"/>
  <c r="CR25" i="17"/>
  <c r="CS25" i="17"/>
  <c r="CU26" i="17"/>
  <c r="CV26" i="17"/>
  <c r="CW26" i="17"/>
  <c r="CX26" i="17"/>
  <c r="CY26" i="17"/>
  <c r="CZ26" i="17"/>
  <c r="DA26" i="17"/>
  <c r="CM26" i="17"/>
  <c r="CN26" i="17"/>
  <c r="CO26" i="17"/>
  <c r="CP26" i="17"/>
  <c r="CQ26" i="17"/>
  <c r="CR26" i="17"/>
  <c r="CS26" i="17"/>
  <c r="CU27" i="17"/>
  <c r="CV27" i="17"/>
  <c r="CW27" i="17"/>
  <c r="CX27" i="17"/>
  <c r="CY27" i="17"/>
  <c r="CZ27" i="17"/>
  <c r="DA27" i="17"/>
  <c r="CM27" i="17"/>
  <c r="CN27" i="17"/>
  <c r="CO27" i="17"/>
  <c r="CP27" i="17"/>
  <c r="CQ27" i="17"/>
  <c r="CR27" i="17"/>
  <c r="CS27" i="17"/>
  <c r="CU28" i="17"/>
  <c r="CV28" i="17"/>
  <c r="CW28" i="17"/>
  <c r="CX28" i="17"/>
  <c r="CY28" i="17"/>
  <c r="CZ28" i="17"/>
  <c r="DA28" i="17"/>
  <c r="CM28" i="17"/>
  <c r="CN28" i="17"/>
  <c r="CO28" i="17"/>
  <c r="CP28" i="17"/>
  <c r="CQ28" i="17"/>
  <c r="CR28" i="17"/>
  <c r="CS28" i="17"/>
  <c r="CU29" i="17"/>
  <c r="CV29" i="17"/>
  <c r="CW29" i="17"/>
  <c r="CX29" i="17"/>
  <c r="CY29" i="17"/>
  <c r="CZ29" i="17"/>
  <c r="DA29" i="17"/>
  <c r="CM29" i="17"/>
  <c r="CN29" i="17"/>
  <c r="CO29" i="17"/>
  <c r="CP29" i="17"/>
  <c r="CQ29" i="17"/>
  <c r="CR29" i="17"/>
  <c r="CS29" i="17"/>
  <c r="CU30" i="17"/>
  <c r="CV30" i="17"/>
  <c r="CW30" i="17"/>
  <c r="CX30" i="17"/>
  <c r="CY30" i="17"/>
  <c r="CZ30" i="17"/>
  <c r="DA30" i="17"/>
  <c r="CM30" i="17"/>
  <c r="CN30" i="17"/>
  <c r="CO30" i="17"/>
  <c r="CP30" i="17"/>
  <c r="CQ30" i="17"/>
  <c r="CR30" i="17"/>
  <c r="CS30" i="17"/>
  <c r="CU31" i="17"/>
  <c r="CV31" i="17"/>
  <c r="CW31" i="17"/>
  <c r="CX31" i="17"/>
  <c r="CY31" i="17"/>
  <c r="CZ31" i="17"/>
  <c r="DA31" i="17"/>
  <c r="CM31" i="17"/>
  <c r="CN31" i="17"/>
  <c r="CO31" i="17"/>
  <c r="CP31" i="17"/>
  <c r="CQ31" i="17"/>
  <c r="CR31" i="17"/>
  <c r="CS31" i="17"/>
  <c r="BO32" i="17"/>
  <c r="BO54" i="17" s="1"/>
  <c r="CU32" i="17"/>
  <c r="CU54" i="17" s="1"/>
  <c r="ED32" i="17"/>
  <c r="BP32" i="17"/>
  <c r="CV32" i="17"/>
  <c r="CV54" i="17" s="1"/>
  <c r="EE32" i="17"/>
  <c r="EE54" i="17" s="1"/>
  <c r="BQ32" i="17"/>
  <c r="BQ54" i="17" s="1"/>
  <c r="CW32" i="17"/>
  <c r="CW54" i="17" s="1"/>
  <c r="EF32" i="17"/>
  <c r="EF54" i="17" s="1"/>
  <c r="BR32" i="17"/>
  <c r="BR54" i="17" s="1"/>
  <c r="CX32" i="17"/>
  <c r="CX54" i="17" s="1"/>
  <c r="EG32" i="17"/>
  <c r="BS32" i="17"/>
  <c r="BS54" i="17" s="1"/>
  <c r="CY32" i="17"/>
  <c r="CY54" i="17" s="1"/>
  <c r="EH32" i="17"/>
  <c r="BT32" i="17"/>
  <c r="BT54" i="17" s="1"/>
  <c r="CZ32" i="17"/>
  <c r="CZ54" i="17" s="1"/>
  <c r="EI32" i="17"/>
  <c r="EI54" i="17" s="1"/>
  <c r="BU32" i="17"/>
  <c r="DA32" i="17"/>
  <c r="DA54" i="17" s="1"/>
  <c r="EJ32" i="17"/>
  <c r="EJ54" i="17" s="1"/>
  <c r="BG32" i="17"/>
  <c r="BG54" i="17" s="1"/>
  <c r="CM32" i="17"/>
  <c r="DV32" i="17"/>
  <c r="DV54" i="17" s="1"/>
  <c r="BH32" i="17"/>
  <c r="BH54" i="17" s="1"/>
  <c r="CN32" i="17"/>
  <c r="CN54" i="17" s="1"/>
  <c r="DW32" i="17"/>
  <c r="DW54" i="17" s="1"/>
  <c r="BI32" i="17"/>
  <c r="CO32" i="17"/>
  <c r="CO54" i="17" s="1"/>
  <c r="DX32" i="17"/>
  <c r="DX54" i="17" s="1"/>
  <c r="BJ32" i="17"/>
  <c r="BJ54" i="17" s="1"/>
  <c r="CP32" i="17"/>
  <c r="DY32" i="17"/>
  <c r="DY54" i="17" s="1"/>
  <c r="BK32" i="17"/>
  <c r="BK54" i="17" s="1"/>
  <c r="CQ32" i="17"/>
  <c r="DZ32" i="17"/>
  <c r="BL32" i="17"/>
  <c r="BL54" i="17" s="1"/>
  <c r="CR32" i="17"/>
  <c r="CR54" i="17" s="1"/>
  <c r="EA32" i="17"/>
  <c r="EA54" i="17" s="1"/>
  <c r="BM32" i="17"/>
  <c r="BM54" i="17" s="1"/>
  <c r="CS32" i="17"/>
  <c r="CS54" i="17" s="1"/>
  <c r="EB32" i="17"/>
  <c r="BO43" i="17"/>
  <c r="CU43" i="17"/>
  <c r="ED43" i="17"/>
  <c r="BP43" i="17"/>
  <c r="CV43" i="17"/>
  <c r="EE43" i="17"/>
  <c r="BQ43" i="17"/>
  <c r="CW43" i="17"/>
  <c r="EF43" i="17"/>
  <c r="BR43" i="17"/>
  <c r="CX43" i="17"/>
  <c r="EG43" i="17"/>
  <c r="BS43" i="17"/>
  <c r="CY43" i="17"/>
  <c r="EH43" i="17"/>
  <c r="BT43" i="17"/>
  <c r="CZ43" i="17"/>
  <c r="EI43" i="17"/>
  <c r="BU43" i="17"/>
  <c r="DA43" i="17"/>
  <c r="EJ43" i="17"/>
  <c r="BG43" i="17"/>
  <c r="CM43" i="17"/>
  <c r="DV43" i="17"/>
  <c r="BH43" i="17"/>
  <c r="CN43" i="17"/>
  <c r="DW43" i="17"/>
  <c r="BI43" i="17"/>
  <c r="CO43" i="17"/>
  <c r="DX43" i="17"/>
  <c r="BJ43" i="17"/>
  <c r="CP43" i="17"/>
  <c r="DY43" i="17"/>
  <c r="BK43" i="17"/>
  <c r="CQ43" i="17"/>
  <c r="DZ43" i="17"/>
  <c r="BL43" i="17"/>
  <c r="CR43" i="17"/>
  <c r="EA43" i="17"/>
  <c r="BM43" i="17"/>
  <c r="CS43" i="17"/>
  <c r="EB43" i="17"/>
  <c r="CU44" i="17"/>
  <c r="CU62" i="17" s="1"/>
  <c r="CV44" i="17"/>
  <c r="CV62" i="17" s="1"/>
  <c r="CW44" i="17"/>
  <c r="CW62" i="17" s="1"/>
  <c r="CX44" i="17"/>
  <c r="CX62" i="17" s="1"/>
  <c r="CY44" i="17"/>
  <c r="CY62" i="17" s="1"/>
  <c r="CZ44" i="17"/>
  <c r="CZ62" i="17" s="1"/>
  <c r="DA44" i="17"/>
  <c r="DA62" i="17" s="1"/>
  <c r="CM44" i="17"/>
  <c r="CM62" i="17" s="1"/>
  <c r="CN44" i="17"/>
  <c r="CN62" i="17" s="1"/>
  <c r="CO44" i="17"/>
  <c r="CO62" i="17" s="1"/>
  <c r="CP44" i="17"/>
  <c r="CP62" i="17" s="1"/>
  <c r="CQ44" i="17"/>
  <c r="CQ62" i="17" s="1"/>
  <c r="CR44" i="17"/>
  <c r="CR62" i="17" s="1"/>
  <c r="CS44" i="17"/>
  <c r="CS62" i="17" s="1"/>
  <c r="CU4" i="17"/>
  <c r="CV4" i="17"/>
  <c r="CW4" i="17"/>
  <c r="CX4" i="17"/>
  <c r="CY4" i="17"/>
  <c r="CZ4" i="17"/>
  <c r="DA4" i="17"/>
  <c r="CM4" i="17"/>
  <c r="CN4" i="17"/>
  <c r="CO4" i="17"/>
  <c r="CP4" i="17"/>
  <c r="CQ4" i="17"/>
  <c r="CR4" i="17"/>
  <c r="CS4" i="17"/>
  <c r="CU5" i="17"/>
  <c r="CV5" i="17"/>
  <c r="CW5" i="17"/>
  <c r="CX5" i="17"/>
  <c r="CY5" i="17"/>
  <c r="CZ5" i="17"/>
  <c r="DA5" i="17"/>
  <c r="CM5" i="17"/>
  <c r="CN5" i="17"/>
  <c r="CO5" i="17"/>
  <c r="CP5" i="17"/>
  <c r="CQ5" i="17"/>
  <c r="CR5" i="17"/>
  <c r="CS5" i="17"/>
  <c r="CU6" i="17"/>
  <c r="CV6" i="17"/>
  <c r="CW6" i="17"/>
  <c r="CX6" i="17"/>
  <c r="CY6" i="17"/>
  <c r="CZ6" i="17"/>
  <c r="DA6" i="17"/>
  <c r="CM6" i="17"/>
  <c r="CN6" i="17"/>
  <c r="CO6" i="17"/>
  <c r="CP6" i="17"/>
  <c r="CQ6" i="17"/>
  <c r="CR6" i="17"/>
  <c r="CS6" i="17"/>
  <c r="CU10" i="17"/>
  <c r="CV10" i="17"/>
  <c r="CW10" i="17"/>
  <c r="CX10" i="17"/>
  <c r="CY10" i="17"/>
  <c r="CZ10" i="17"/>
  <c r="DA10" i="17"/>
  <c r="CM10" i="17"/>
  <c r="CN10" i="17"/>
  <c r="CO10" i="17"/>
  <c r="CP10" i="17"/>
  <c r="CQ10" i="17"/>
  <c r="CR10" i="17"/>
  <c r="CS10" i="17"/>
  <c r="CU11" i="17"/>
  <c r="CV11" i="17"/>
  <c r="CW11" i="17"/>
  <c r="CX11" i="17"/>
  <c r="CY11" i="17"/>
  <c r="CZ11" i="17"/>
  <c r="DA11" i="17"/>
  <c r="CM11" i="17"/>
  <c r="CN11" i="17"/>
  <c r="CO11" i="17"/>
  <c r="CP11" i="17"/>
  <c r="CQ11" i="17"/>
  <c r="CR11" i="17"/>
  <c r="CS11" i="17"/>
  <c r="CU12" i="17"/>
  <c r="CV12" i="17"/>
  <c r="CW12" i="17"/>
  <c r="CX12" i="17"/>
  <c r="CY12" i="17"/>
  <c r="CZ12" i="17"/>
  <c r="DA12" i="17"/>
  <c r="CM12" i="17"/>
  <c r="CN12" i="17"/>
  <c r="CO12" i="17"/>
  <c r="CP12" i="17"/>
  <c r="CQ12" i="17"/>
  <c r="CR12" i="17"/>
  <c r="CS12" i="17"/>
  <c r="J69" i="17"/>
  <c r="E74" i="17"/>
  <c r="E73" i="17"/>
  <c r="E72" i="17"/>
  <c r="E71" i="17"/>
  <c r="E70" i="17"/>
  <c r="E69" i="17"/>
  <c r="K4" i="6"/>
  <c r="K69" i="6" s="1"/>
  <c r="J69" i="6"/>
  <c r="E4" i="6"/>
  <c r="E5" i="6"/>
  <c r="E6" i="6"/>
  <c r="E7" i="6"/>
  <c r="E8" i="6"/>
  <c r="E9" i="6"/>
  <c r="E10" i="6"/>
  <c r="E11" i="6"/>
  <c r="E12" i="6"/>
  <c r="E13" i="6"/>
  <c r="E14" i="6"/>
  <c r="E15" i="6"/>
  <c r="E16" i="6"/>
  <c r="K16" i="6"/>
  <c r="L16" i="6" s="1"/>
  <c r="E17" i="6"/>
  <c r="E18" i="6"/>
  <c r="I199" i="3" s="1"/>
  <c r="E19" i="6"/>
  <c r="E20" i="6"/>
  <c r="E21" i="6"/>
  <c r="E22" i="6"/>
  <c r="E23" i="6"/>
  <c r="E24" i="6"/>
  <c r="E25" i="6"/>
  <c r="E26" i="6"/>
  <c r="E27" i="6"/>
  <c r="E28" i="6"/>
  <c r="E29" i="6"/>
  <c r="E30" i="6"/>
  <c r="E31" i="6"/>
  <c r="EB32" i="6"/>
  <c r="E33" i="6"/>
  <c r="E34" i="6"/>
  <c r="E35" i="6"/>
  <c r="E36" i="6"/>
  <c r="E37" i="6"/>
  <c r="E38" i="6"/>
  <c r="E39" i="6"/>
  <c r="E40" i="6"/>
  <c r="E42" i="6"/>
  <c r="EB43" i="6"/>
  <c r="J44" i="6"/>
  <c r="E44" i="6"/>
  <c r="EJ32" i="6"/>
  <c r="EJ54" i="6" s="1"/>
  <c r="E32" i="6"/>
  <c r="E41" i="6"/>
  <c r="EJ43" i="6"/>
  <c r="BM32" i="6"/>
  <c r="BM43" i="6"/>
  <c r="BU32" i="6"/>
  <c r="BU54" i="6" s="1"/>
  <c r="BU43" i="6"/>
  <c r="CS4" i="6"/>
  <c r="CS5" i="6"/>
  <c r="CS6" i="6"/>
  <c r="CS7" i="6"/>
  <c r="CS8" i="6"/>
  <c r="CS9" i="6"/>
  <c r="CS10" i="6"/>
  <c r="CS11" i="6"/>
  <c r="CS12" i="6"/>
  <c r="CS13" i="6"/>
  <c r="CS14" i="6"/>
  <c r="CS15" i="6"/>
  <c r="CS16" i="6"/>
  <c r="CS17" i="6"/>
  <c r="CS18" i="6"/>
  <c r="CS19" i="6"/>
  <c r="CS20" i="6"/>
  <c r="CS21" i="6"/>
  <c r="CS22" i="6"/>
  <c r="CS23" i="6"/>
  <c r="CS24" i="6"/>
  <c r="CS25" i="6"/>
  <c r="CS26" i="6"/>
  <c r="CS27" i="6"/>
  <c r="CS28" i="6"/>
  <c r="CS29" i="6"/>
  <c r="CS30" i="6"/>
  <c r="CS31" i="6"/>
  <c r="CS32" i="6"/>
  <c r="CS54" i="6" s="1"/>
  <c r="CS43" i="6"/>
  <c r="CS44" i="6"/>
  <c r="CS62" i="6" s="1"/>
  <c r="DA4" i="6"/>
  <c r="DA5" i="6"/>
  <c r="DA6" i="6"/>
  <c r="DA7" i="6"/>
  <c r="DA8" i="6"/>
  <c r="DA9" i="6"/>
  <c r="DA10" i="6"/>
  <c r="DA11" i="6"/>
  <c r="DA12" i="6"/>
  <c r="DA13" i="6"/>
  <c r="DA14" i="6"/>
  <c r="DA15" i="6"/>
  <c r="DA16" i="6"/>
  <c r="DA17" i="6"/>
  <c r="DA18" i="6"/>
  <c r="DA19" i="6"/>
  <c r="DA20" i="6"/>
  <c r="DA21" i="6"/>
  <c r="DA22" i="6"/>
  <c r="DA23" i="6"/>
  <c r="DA24" i="6"/>
  <c r="DA25" i="6"/>
  <c r="DA26" i="6"/>
  <c r="DA27" i="6"/>
  <c r="DA28" i="6"/>
  <c r="DA29" i="6"/>
  <c r="DA30" i="6"/>
  <c r="DA31" i="6"/>
  <c r="DA32" i="6"/>
  <c r="DA54" i="6" s="1"/>
  <c r="DA43" i="6"/>
  <c r="DA44" i="6"/>
  <c r="DA62" i="6" s="1"/>
  <c r="K10" i="6"/>
  <c r="L10" i="6" s="1"/>
  <c r="M10" i="6" s="1"/>
  <c r="N10" i="6" s="1"/>
  <c r="O10" i="6" s="1"/>
  <c r="P10" i="6" s="1"/>
  <c r="K11" i="6"/>
  <c r="K12" i="6"/>
  <c r="L12" i="6" s="1"/>
  <c r="M12" i="6" s="1"/>
  <c r="N12" i="6" s="1"/>
  <c r="O12" i="6" s="1"/>
  <c r="P12" i="6" s="1"/>
  <c r="K13" i="6"/>
  <c r="L13" i="6" s="1"/>
  <c r="M13" i="6" s="1"/>
  <c r="N13" i="6" s="1"/>
  <c r="O13" i="6" s="1"/>
  <c r="P13" i="6" s="1"/>
  <c r="K14" i="6"/>
  <c r="L14" i="6" s="1"/>
  <c r="M14" i="6" s="1"/>
  <c r="N14" i="6" s="1"/>
  <c r="O14" i="6" s="1"/>
  <c r="P14" i="6" s="1"/>
  <c r="K15" i="6"/>
  <c r="EC32" i="6"/>
  <c r="EC43" i="6"/>
  <c r="K44" i="6"/>
  <c r="EK32" i="6"/>
  <c r="EK54" i="6" s="1"/>
  <c r="EK43" i="6"/>
  <c r="BN32" i="6"/>
  <c r="BN54" i="6" s="1"/>
  <c r="BN43" i="6"/>
  <c r="BV32" i="6"/>
  <c r="BV43" i="6"/>
  <c r="CT4" i="6"/>
  <c r="CT5" i="6"/>
  <c r="CT6" i="6"/>
  <c r="CT7" i="6"/>
  <c r="CT8" i="6"/>
  <c r="CT9" i="6"/>
  <c r="CT10" i="6"/>
  <c r="CT11" i="6"/>
  <c r="CT12" i="6"/>
  <c r="CT13" i="6"/>
  <c r="CT14" i="6"/>
  <c r="CT15" i="6"/>
  <c r="CT16" i="6"/>
  <c r="CT17" i="6"/>
  <c r="CT18" i="6"/>
  <c r="CT19" i="6"/>
  <c r="CT20" i="6"/>
  <c r="CT21" i="6"/>
  <c r="CT22" i="6"/>
  <c r="CT23" i="6"/>
  <c r="CT24" i="6"/>
  <c r="CT25" i="6"/>
  <c r="CT26" i="6"/>
  <c r="CT27" i="6"/>
  <c r="CT28" i="6"/>
  <c r="CT29" i="6"/>
  <c r="CT30" i="6"/>
  <c r="CT31" i="6"/>
  <c r="CT32" i="6"/>
  <c r="CT54" i="6" s="1"/>
  <c r="CT43" i="6"/>
  <c r="CT44" i="6"/>
  <c r="CT62" i="6" s="1"/>
  <c r="DB4" i="6"/>
  <c r="DB5" i="6"/>
  <c r="DB6" i="6"/>
  <c r="DB7" i="6"/>
  <c r="DB8" i="6"/>
  <c r="DB9" i="6"/>
  <c r="DB10" i="6"/>
  <c r="DB11" i="6"/>
  <c r="DB12" i="6"/>
  <c r="DB13" i="6"/>
  <c r="DB14" i="6"/>
  <c r="DB15" i="6"/>
  <c r="DB16" i="6"/>
  <c r="DB17" i="6"/>
  <c r="DB18" i="6"/>
  <c r="DB19" i="6"/>
  <c r="DB20" i="6"/>
  <c r="DB21" i="6"/>
  <c r="DB22" i="6"/>
  <c r="DB23" i="6"/>
  <c r="DB24" i="6"/>
  <c r="DB25" i="6"/>
  <c r="DB26" i="6"/>
  <c r="DB27" i="6"/>
  <c r="DB28" i="6"/>
  <c r="DB29" i="6"/>
  <c r="DB30" i="6"/>
  <c r="DB31" i="6"/>
  <c r="DB32" i="6"/>
  <c r="DB54" i="6" s="1"/>
  <c r="DB43" i="6"/>
  <c r="DB44" i="6"/>
  <c r="DB62" i="6" s="1"/>
  <c r="L11" i="6"/>
  <c r="L15" i="6"/>
  <c r="ED32" i="6"/>
  <c r="ED54" i="6" s="1"/>
  <c r="ED43" i="6"/>
  <c r="EL32" i="6"/>
  <c r="EL43" i="6"/>
  <c r="E43" i="6"/>
  <c r="BO32" i="6"/>
  <c r="BO43" i="6"/>
  <c r="BW32" i="6"/>
  <c r="BW54" i="6" s="1"/>
  <c r="BW43" i="6"/>
  <c r="CU4" i="6"/>
  <c r="CU5" i="6"/>
  <c r="CU6" i="6"/>
  <c r="CU7" i="6"/>
  <c r="CU8" i="6"/>
  <c r="CU9" i="6"/>
  <c r="CU10" i="6"/>
  <c r="CU11" i="6"/>
  <c r="CU12" i="6"/>
  <c r="CU13" i="6"/>
  <c r="CU14" i="6"/>
  <c r="CU15" i="6"/>
  <c r="CU16" i="6"/>
  <c r="CU17" i="6"/>
  <c r="CU18" i="6"/>
  <c r="CU19" i="6"/>
  <c r="CU20" i="6"/>
  <c r="CU21" i="6"/>
  <c r="CU22" i="6"/>
  <c r="CU23" i="6"/>
  <c r="CU24" i="6"/>
  <c r="CU25" i="6"/>
  <c r="CU26" i="6"/>
  <c r="CU27" i="6"/>
  <c r="CU28" i="6"/>
  <c r="CU29" i="6"/>
  <c r="CU30" i="6"/>
  <c r="CU31" i="6"/>
  <c r="CU32" i="6"/>
  <c r="CU54" i="6" s="1"/>
  <c r="CU43" i="6"/>
  <c r="CU44" i="6"/>
  <c r="CU62" i="6" s="1"/>
  <c r="DC4" i="6"/>
  <c r="DC5" i="6"/>
  <c r="DC6" i="6"/>
  <c r="DC7" i="6"/>
  <c r="DC8" i="6"/>
  <c r="DC9" i="6"/>
  <c r="DC10" i="6"/>
  <c r="DC11" i="6"/>
  <c r="DC12" i="6"/>
  <c r="DC13" i="6"/>
  <c r="DC14" i="6"/>
  <c r="DC15" i="6"/>
  <c r="DC16" i="6"/>
  <c r="DC17" i="6"/>
  <c r="DC18" i="6"/>
  <c r="DC19" i="6"/>
  <c r="DC20" i="6"/>
  <c r="DC21" i="6"/>
  <c r="DC22" i="6"/>
  <c r="DC23" i="6"/>
  <c r="DC24" i="6"/>
  <c r="DC25" i="6"/>
  <c r="DC26" i="6"/>
  <c r="DC27" i="6"/>
  <c r="DC28" i="6"/>
  <c r="DC29" i="6"/>
  <c r="DC30" i="6"/>
  <c r="DC31" i="6"/>
  <c r="DC32" i="6"/>
  <c r="DC43" i="6"/>
  <c r="DC44" i="6"/>
  <c r="DC62" i="6" s="1"/>
  <c r="M11" i="6"/>
  <c r="N11" i="6" s="1"/>
  <c r="EE32" i="6"/>
  <c r="EE54" i="6" s="1"/>
  <c r="EE43" i="6"/>
  <c r="EM32" i="6"/>
  <c r="EM43" i="6"/>
  <c r="BP32" i="6"/>
  <c r="BP43" i="6"/>
  <c r="BX32" i="6"/>
  <c r="BX43" i="6"/>
  <c r="CV4" i="6"/>
  <c r="CV5" i="6"/>
  <c r="CV6" i="6"/>
  <c r="CV7" i="6"/>
  <c r="CV8" i="6"/>
  <c r="CV9" i="6"/>
  <c r="CV10" i="6"/>
  <c r="CV11" i="6"/>
  <c r="CV12" i="6"/>
  <c r="CV13" i="6"/>
  <c r="CV14" i="6"/>
  <c r="CV15" i="6"/>
  <c r="CV16" i="6"/>
  <c r="CV17" i="6"/>
  <c r="CV18" i="6"/>
  <c r="CV19" i="6"/>
  <c r="CV20" i="6"/>
  <c r="CV21" i="6"/>
  <c r="CV22" i="6"/>
  <c r="CV23" i="6"/>
  <c r="CV24" i="6"/>
  <c r="CV25" i="6"/>
  <c r="CV26" i="6"/>
  <c r="CV27" i="6"/>
  <c r="CV28" i="6"/>
  <c r="CV29" i="6"/>
  <c r="CV30" i="6"/>
  <c r="CV31" i="6"/>
  <c r="CV32" i="6"/>
  <c r="CV54" i="6" s="1"/>
  <c r="CV43" i="6"/>
  <c r="CV44" i="6"/>
  <c r="CV62" i="6" s="1"/>
  <c r="DD4" i="6"/>
  <c r="DD5" i="6"/>
  <c r="DD6" i="6"/>
  <c r="DD7" i="6"/>
  <c r="DD8" i="6"/>
  <c r="DD9" i="6"/>
  <c r="DD10" i="6"/>
  <c r="DD11" i="6"/>
  <c r="DD12" i="6"/>
  <c r="DD13" i="6"/>
  <c r="DD14" i="6"/>
  <c r="DD15" i="6"/>
  <c r="DD16" i="6"/>
  <c r="DD17" i="6"/>
  <c r="DD18" i="6"/>
  <c r="DD19" i="6"/>
  <c r="DD20" i="6"/>
  <c r="DD21" i="6"/>
  <c r="DD22" i="6"/>
  <c r="DD23" i="6"/>
  <c r="DD24" i="6"/>
  <c r="DD25" i="6"/>
  <c r="DD26" i="6"/>
  <c r="DD27" i="6"/>
  <c r="DD28" i="6"/>
  <c r="DD29" i="6"/>
  <c r="DD30" i="6"/>
  <c r="DD31" i="6"/>
  <c r="DD32" i="6"/>
  <c r="DD54" i="6" s="1"/>
  <c r="DD43" i="6"/>
  <c r="DD44" i="6"/>
  <c r="DD62" i="6" s="1"/>
  <c r="EF32" i="6"/>
  <c r="EF54" i="6" s="1"/>
  <c r="EF43" i="6"/>
  <c r="EN32" i="6"/>
  <c r="EN54" i="6" s="1"/>
  <c r="EN43" i="6"/>
  <c r="BQ32" i="6"/>
  <c r="BQ43" i="6"/>
  <c r="BY32" i="6"/>
  <c r="BY54" i="6" s="1"/>
  <c r="BY43" i="6"/>
  <c r="CW4" i="6"/>
  <c r="CW5" i="6"/>
  <c r="CW6" i="6"/>
  <c r="CW7" i="6"/>
  <c r="CW8" i="6"/>
  <c r="CW9" i="6"/>
  <c r="CW10" i="6"/>
  <c r="CW11" i="6"/>
  <c r="CW12" i="6"/>
  <c r="CW13" i="6"/>
  <c r="CW14" i="6"/>
  <c r="CW15" i="6"/>
  <c r="CW16" i="6"/>
  <c r="CW17" i="6"/>
  <c r="CW18" i="6"/>
  <c r="CW19" i="6"/>
  <c r="CW20" i="6"/>
  <c r="CW21" i="6"/>
  <c r="CW22" i="6"/>
  <c r="CW23" i="6"/>
  <c r="CW24" i="6"/>
  <c r="CW25" i="6"/>
  <c r="CW26" i="6"/>
  <c r="CW27" i="6"/>
  <c r="CW28" i="6"/>
  <c r="CW29" i="6"/>
  <c r="CW30" i="6"/>
  <c r="CW31" i="6"/>
  <c r="CW32" i="6"/>
  <c r="CW54" i="6" s="1"/>
  <c r="CW43" i="6"/>
  <c r="CW44" i="6"/>
  <c r="CW62" i="6" s="1"/>
  <c r="DE4" i="6"/>
  <c r="DE5" i="6"/>
  <c r="DE6" i="6"/>
  <c r="DE7" i="6"/>
  <c r="DE8" i="6"/>
  <c r="DE9" i="6"/>
  <c r="DE10" i="6"/>
  <c r="DE11" i="6"/>
  <c r="DE12" i="6"/>
  <c r="DE13" i="6"/>
  <c r="DE14" i="6"/>
  <c r="DE15" i="6"/>
  <c r="DE16" i="6"/>
  <c r="DE17" i="6"/>
  <c r="DE18" i="6"/>
  <c r="DE19" i="6"/>
  <c r="DE20" i="6"/>
  <c r="DE21" i="6"/>
  <c r="DE22" i="6"/>
  <c r="DE23" i="6"/>
  <c r="DE24" i="6"/>
  <c r="DE25" i="6"/>
  <c r="DE26" i="6"/>
  <c r="DE27" i="6"/>
  <c r="DE28" i="6"/>
  <c r="DE29" i="6"/>
  <c r="DE30" i="6"/>
  <c r="DE31" i="6"/>
  <c r="DE32" i="6"/>
  <c r="DE54" i="6" s="1"/>
  <c r="DE43" i="6"/>
  <c r="DE44" i="6"/>
  <c r="DE62" i="6" s="1"/>
  <c r="O11" i="6"/>
  <c r="P11" i="6" s="1"/>
  <c r="EG32" i="6"/>
  <c r="EG54" i="6" s="1"/>
  <c r="EG43" i="6"/>
  <c r="EO32" i="6"/>
  <c r="EO54" i="6" s="1"/>
  <c r="EO43" i="6"/>
  <c r="BR32" i="6"/>
  <c r="BR54" i="6" s="1"/>
  <c r="BR43" i="6"/>
  <c r="BZ32" i="6"/>
  <c r="BZ54" i="6" s="1"/>
  <c r="BZ43" i="6"/>
  <c r="CX4" i="6"/>
  <c r="CX5" i="6"/>
  <c r="CX6" i="6"/>
  <c r="CX7" i="6"/>
  <c r="CX8" i="6"/>
  <c r="CX9" i="6"/>
  <c r="CX10" i="6"/>
  <c r="CX11" i="6"/>
  <c r="CX12" i="6"/>
  <c r="CX13" i="6"/>
  <c r="CX14" i="6"/>
  <c r="CX15" i="6"/>
  <c r="CX16" i="6"/>
  <c r="CX17" i="6"/>
  <c r="CX18" i="6"/>
  <c r="CX19" i="6"/>
  <c r="CX20" i="6"/>
  <c r="CX21" i="6"/>
  <c r="CX22" i="6"/>
  <c r="CX23" i="6"/>
  <c r="CX24" i="6"/>
  <c r="CX25" i="6"/>
  <c r="CX26" i="6"/>
  <c r="CX27" i="6"/>
  <c r="CX28" i="6"/>
  <c r="CX29" i="6"/>
  <c r="CX30" i="6"/>
  <c r="CX31" i="6"/>
  <c r="CX32" i="6"/>
  <c r="CX54" i="6" s="1"/>
  <c r="CX43" i="6"/>
  <c r="CX44" i="6"/>
  <c r="CX62" i="6" s="1"/>
  <c r="DF4" i="6"/>
  <c r="DF5" i="6"/>
  <c r="DF6" i="6"/>
  <c r="DF7" i="6"/>
  <c r="DF8" i="6"/>
  <c r="DF9" i="6"/>
  <c r="DF10" i="6"/>
  <c r="DF11" i="6"/>
  <c r="DF12" i="6"/>
  <c r="DF13" i="6"/>
  <c r="DF14" i="6"/>
  <c r="DF15" i="6"/>
  <c r="DF16" i="6"/>
  <c r="DF17" i="6"/>
  <c r="DF18" i="6"/>
  <c r="DF19" i="6"/>
  <c r="DF20" i="6"/>
  <c r="DF21" i="6"/>
  <c r="DF22" i="6"/>
  <c r="DF23" i="6"/>
  <c r="DF24" i="6"/>
  <c r="DF25" i="6"/>
  <c r="DF26" i="6"/>
  <c r="DF27" i="6"/>
  <c r="DF28" i="6"/>
  <c r="DF29" i="6"/>
  <c r="DF30" i="6"/>
  <c r="DF31" i="6"/>
  <c r="DF32" i="6"/>
  <c r="DF54" i="6" s="1"/>
  <c r="DF43" i="6"/>
  <c r="DF44" i="6"/>
  <c r="DF62" i="6" s="1"/>
  <c r="EH32" i="6"/>
  <c r="EH43" i="6"/>
  <c r="EP32" i="6"/>
  <c r="EP54" i="6" s="1"/>
  <c r="EP43" i="6"/>
  <c r="BS32" i="6"/>
  <c r="BS43" i="6"/>
  <c r="CA32" i="6"/>
  <c r="CA54" i="6" s="1"/>
  <c r="CA43" i="6"/>
  <c r="CY4" i="6"/>
  <c r="CY5" i="6"/>
  <c r="CY6" i="6"/>
  <c r="CY7" i="6"/>
  <c r="CY8" i="6"/>
  <c r="CY9" i="6"/>
  <c r="CY10" i="6"/>
  <c r="CY11" i="6"/>
  <c r="CY12" i="6"/>
  <c r="CY13" i="6"/>
  <c r="CY14" i="6"/>
  <c r="CY15" i="6"/>
  <c r="CY16" i="6"/>
  <c r="CY17" i="6"/>
  <c r="CY18" i="6"/>
  <c r="CY19" i="6"/>
  <c r="CY20" i="6"/>
  <c r="CY21" i="6"/>
  <c r="CY22" i="6"/>
  <c r="CY23" i="6"/>
  <c r="CY24" i="6"/>
  <c r="CY25" i="6"/>
  <c r="CY26" i="6"/>
  <c r="CY27" i="6"/>
  <c r="CY28" i="6"/>
  <c r="CY29" i="6"/>
  <c r="CY30" i="6"/>
  <c r="CY31" i="6"/>
  <c r="CY32" i="6"/>
  <c r="CY54" i="6" s="1"/>
  <c r="CY43" i="6"/>
  <c r="CY44" i="6"/>
  <c r="CY62" i="6" s="1"/>
  <c r="DG4" i="6"/>
  <c r="DG5" i="6"/>
  <c r="DG6" i="6"/>
  <c r="DG7" i="6"/>
  <c r="DG8" i="6"/>
  <c r="DG9" i="6"/>
  <c r="DG10" i="6"/>
  <c r="DG11" i="6"/>
  <c r="DG12" i="6"/>
  <c r="DG13" i="6"/>
  <c r="DG14" i="6"/>
  <c r="DG15" i="6"/>
  <c r="DG16" i="6"/>
  <c r="DG17" i="6"/>
  <c r="DG18" i="6"/>
  <c r="DG19" i="6"/>
  <c r="DG20" i="6"/>
  <c r="DG21" i="6"/>
  <c r="DG22" i="6"/>
  <c r="DG23" i="6"/>
  <c r="DG24" i="6"/>
  <c r="DG25" i="6"/>
  <c r="DG26" i="6"/>
  <c r="DG27" i="6"/>
  <c r="DG28" i="6"/>
  <c r="DG29" i="6"/>
  <c r="DG30" i="6"/>
  <c r="DG31" i="6"/>
  <c r="DG32" i="6"/>
  <c r="DG43" i="6"/>
  <c r="DG44" i="6"/>
  <c r="DG62" i="6" s="1"/>
  <c r="E70" i="6"/>
  <c r="E71" i="6"/>
  <c r="E72" i="6"/>
  <c r="E73" i="6"/>
  <c r="E74" i="6"/>
  <c r="E69" i="6"/>
  <c r="E4" i="17"/>
  <c r="K4" i="17"/>
  <c r="L4" i="17" s="1"/>
  <c r="M4" i="17" s="1"/>
  <c r="N4" i="17" s="1"/>
  <c r="E5" i="17"/>
  <c r="E6" i="17"/>
  <c r="E7" i="17"/>
  <c r="E8" i="17"/>
  <c r="E9" i="17"/>
  <c r="E10" i="17"/>
  <c r="K10" i="17"/>
  <c r="L10" i="17" s="1"/>
  <c r="M10" i="17" s="1"/>
  <c r="N10" i="17" s="1"/>
  <c r="O10" i="17" s="1"/>
  <c r="P10" i="17" s="1"/>
  <c r="E11" i="17"/>
  <c r="K11" i="17"/>
  <c r="L11" i="17"/>
  <c r="E12" i="17"/>
  <c r="K12" i="17"/>
  <c r="L12" i="17" s="1"/>
  <c r="M12" i="17" s="1"/>
  <c r="N12" i="17" s="1"/>
  <c r="O12" i="17" s="1"/>
  <c r="P12" i="17" s="1"/>
  <c r="E13" i="17"/>
  <c r="K13" i="17"/>
  <c r="L13" i="17"/>
  <c r="E14" i="17"/>
  <c r="K14" i="17"/>
  <c r="L14" i="17" s="1"/>
  <c r="E15" i="17"/>
  <c r="K15" i="17"/>
  <c r="K44" i="17" s="1"/>
  <c r="E16" i="17"/>
  <c r="K16" i="17"/>
  <c r="E17" i="17"/>
  <c r="E18" i="17"/>
  <c r="E19" i="17"/>
  <c r="E20" i="17"/>
  <c r="E21" i="17"/>
  <c r="E22" i="17"/>
  <c r="E23" i="17"/>
  <c r="E24" i="17"/>
  <c r="E25" i="17"/>
  <c r="E26" i="17"/>
  <c r="E27" i="17"/>
  <c r="E28" i="17"/>
  <c r="E29" i="17"/>
  <c r="E30" i="17"/>
  <c r="E31" i="17"/>
  <c r="E32" i="17"/>
  <c r="E43" i="17"/>
  <c r="E44" i="17"/>
  <c r="J44" i="17"/>
  <c r="FD45" i="17"/>
  <c r="FE45" i="17"/>
  <c r="FF45" i="17"/>
  <c r="FG45" i="17"/>
  <c r="FH45" i="17"/>
  <c r="FI45" i="17"/>
  <c r="FJ45" i="17"/>
  <c r="FL45" i="17"/>
  <c r="FM45" i="17"/>
  <c r="FN45" i="17"/>
  <c r="FO45" i="17"/>
  <c r="FP45" i="17"/>
  <c r="FQ45" i="17"/>
  <c r="FR45" i="17"/>
  <c r="FT45" i="17"/>
  <c r="FU45" i="17"/>
  <c r="FV45" i="17"/>
  <c r="FW45" i="17"/>
  <c r="FX45" i="17"/>
  <c r="FY45" i="17"/>
  <c r="GW45" i="17" s="1"/>
  <c r="FZ45" i="17"/>
  <c r="GB45" i="17"/>
  <c r="GC45" i="17"/>
  <c r="GD45" i="17"/>
  <c r="GE45" i="17"/>
  <c r="GF45" i="17"/>
  <c r="GG45" i="17"/>
  <c r="GH45" i="17"/>
  <c r="GJ45" i="17"/>
  <c r="GK45" i="17"/>
  <c r="GL45" i="17"/>
  <c r="GM45" i="17"/>
  <c r="GU45" i="17" s="1"/>
  <c r="GN45" i="17"/>
  <c r="GO45" i="17"/>
  <c r="GP45" i="17"/>
  <c r="FD46" i="17"/>
  <c r="FE46" i="17"/>
  <c r="FF46" i="17"/>
  <c r="FG46" i="17"/>
  <c r="FH46" i="17"/>
  <c r="FI46" i="17"/>
  <c r="FJ46" i="17"/>
  <c r="FL46" i="17"/>
  <c r="FM46" i="17"/>
  <c r="FN46" i="17"/>
  <c r="FO46" i="17"/>
  <c r="FP46" i="17"/>
  <c r="FQ46" i="17"/>
  <c r="FR46" i="17"/>
  <c r="FT46" i="17"/>
  <c r="FU46" i="17"/>
  <c r="FV46" i="17"/>
  <c r="GT46" i="17" s="1"/>
  <c r="FW46" i="17"/>
  <c r="FX46" i="17"/>
  <c r="FY46" i="17"/>
  <c r="FZ46" i="17"/>
  <c r="GB46" i="17"/>
  <c r="GC46" i="17"/>
  <c r="GD46" i="17"/>
  <c r="GE46" i="17"/>
  <c r="GF46" i="17"/>
  <c r="GG46" i="17"/>
  <c r="GH46" i="17"/>
  <c r="GJ46" i="17"/>
  <c r="GR46" i="17" s="1"/>
  <c r="GK46" i="17"/>
  <c r="GL46" i="17"/>
  <c r="GM46" i="17"/>
  <c r="GN46" i="17"/>
  <c r="GV46" i="17" s="1"/>
  <c r="GO46" i="17"/>
  <c r="GP46" i="17"/>
  <c r="FD63" i="17"/>
  <c r="FE63" i="17"/>
  <c r="FF63" i="17"/>
  <c r="FG63" i="17"/>
  <c r="FH63" i="17"/>
  <c r="FI63" i="17"/>
  <c r="FJ63" i="17"/>
  <c r="FL63" i="17"/>
  <c r="FM63" i="17"/>
  <c r="FN63" i="17"/>
  <c r="FO63" i="17"/>
  <c r="FP63" i="17"/>
  <c r="FQ63" i="17"/>
  <c r="FR63" i="17"/>
  <c r="FT63" i="17"/>
  <c r="FU63" i="17"/>
  <c r="FV63" i="17"/>
  <c r="FW63" i="17"/>
  <c r="GU63" i="17" s="1"/>
  <c r="FX63" i="17"/>
  <c r="FY63" i="17"/>
  <c r="FZ63" i="17"/>
  <c r="GB63" i="17"/>
  <c r="GC63" i="17"/>
  <c r="GD63" i="17"/>
  <c r="GE63" i="17"/>
  <c r="GF63" i="17"/>
  <c r="GG63" i="17"/>
  <c r="GH63" i="17"/>
  <c r="GJ63" i="17"/>
  <c r="GR63" i="17" s="1"/>
  <c r="GK63" i="17"/>
  <c r="GL63" i="17"/>
  <c r="GM63" i="17"/>
  <c r="GN63" i="17"/>
  <c r="GV63" i="17" s="1"/>
  <c r="GO63" i="17"/>
  <c r="GW63" i="17" s="1"/>
  <c r="GP63" i="17"/>
  <c r="GX63" i="17"/>
  <c r="Z7" i="16"/>
  <c r="V8" i="16"/>
  <c r="V9" i="16" s="1"/>
  <c r="V10" i="16" s="1"/>
  <c r="V11" i="16" s="1"/>
  <c r="V12" i="16" s="1"/>
  <c r="V13" i="16" s="1"/>
  <c r="V14" i="16" s="1"/>
  <c r="V15" i="16" s="1"/>
  <c r="Z8" i="16"/>
  <c r="Z9" i="16"/>
  <c r="Z10" i="16"/>
  <c r="Z11" i="16"/>
  <c r="Z12" i="16"/>
  <c r="Z13" i="16"/>
  <c r="Z14" i="16"/>
  <c r="Z15" i="16"/>
  <c r="V16" i="16"/>
  <c r="V17" i="16" s="1"/>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V209" i="16" s="1"/>
  <c r="V210" i="16" s="1"/>
  <c r="V211" i="16" s="1"/>
  <c r="V212" i="16" s="1"/>
  <c r="V213" i="16" s="1"/>
  <c r="V214" i="16" s="1"/>
  <c r="V215" i="16" s="1"/>
  <c r="V216" i="16" s="1"/>
  <c r="V217" i="16" s="1"/>
  <c r="V218" i="16" s="1"/>
  <c r="V219" i="16" s="1"/>
  <c r="V220" i="16" s="1"/>
  <c r="V221" i="16" s="1"/>
  <c r="V222" i="16" s="1"/>
  <c r="V223" i="16" s="1"/>
  <c r="V224" i="16" s="1"/>
  <c r="V225" i="16" s="1"/>
  <c r="V226" i="16" s="1"/>
  <c r="V227" i="16" s="1"/>
  <c r="V228" i="16" s="1"/>
  <c r="V229" i="16" s="1"/>
  <c r="V230" i="16" s="1"/>
  <c r="V231" i="16" s="1"/>
  <c r="V232" i="16" s="1"/>
  <c r="V233" i="16" s="1"/>
  <c r="V234" i="16" s="1"/>
  <c r="V235" i="16" s="1"/>
  <c r="V236" i="16" s="1"/>
  <c r="V237" i="16" s="1"/>
  <c r="V238" i="16" s="1"/>
  <c r="V239" i="16" s="1"/>
  <c r="V240" i="16" s="1"/>
  <c r="V241" i="16" s="1"/>
  <c r="V242" i="16" s="1"/>
  <c r="V243" i="16" s="1"/>
  <c r="V244" i="16" s="1"/>
  <c r="V245" i="16" s="1"/>
  <c r="V246" i="16" s="1"/>
  <c r="V247" i="16" s="1"/>
  <c r="V248" i="16" s="1"/>
  <c r="V249" i="16" s="1"/>
  <c r="V250" i="16" s="1"/>
  <c r="V251" i="16" s="1"/>
  <c r="V252" i="16" s="1"/>
  <c r="V253" i="16" s="1"/>
  <c r="V254" i="16" s="1"/>
  <c r="V255" i="16" s="1"/>
  <c r="V256" i="16" s="1"/>
  <c r="V257" i="16" s="1"/>
  <c r="V258" i="16" s="1"/>
  <c r="V259" i="16" s="1"/>
  <c r="V260" i="16" s="1"/>
  <c r="V261" i="16" s="1"/>
  <c r="V262" i="16" s="1"/>
  <c r="V263" i="16" s="1"/>
  <c r="V264" i="16" s="1"/>
  <c r="V265" i="16" s="1"/>
  <c r="V266" i="16" s="1"/>
  <c r="V267" i="16" s="1"/>
  <c r="V268" i="16" s="1"/>
  <c r="V269" i="16" s="1"/>
  <c r="V270" i="16" s="1"/>
  <c r="V271" i="16" s="1"/>
  <c r="Z16" i="16"/>
  <c r="Z17" i="16"/>
  <c r="Z18" i="16"/>
  <c r="Z19" i="16"/>
  <c r="Z20" i="16"/>
  <c r="Z21" i="16"/>
  <c r="Z22" i="16"/>
  <c r="Z23" i="16"/>
  <c r="Z24" i="16"/>
  <c r="Z25" i="16"/>
  <c r="Z26" i="16"/>
  <c r="Z27" i="16"/>
  <c r="Z28" i="16"/>
  <c r="Z29" i="16"/>
  <c r="Z30" i="16"/>
  <c r="Z31" i="16"/>
  <c r="Z32" i="16"/>
  <c r="Z33" i="16"/>
  <c r="Z34" i="16"/>
  <c r="Z35" i="16"/>
  <c r="Z36" i="16"/>
  <c r="Z37" i="16"/>
  <c r="Z38" i="16"/>
  <c r="Z39"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FJ45" i="6"/>
  <c r="FK45" i="6"/>
  <c r="FL45" i="6"/>
  <c r="FM45" i="6"/>
  <c r="FN45" i="6"/>
  <c r="FO45" i="6"/>
  <c r="FP45" i="6"/>
  <c r="FR45" i="6"/>
  <c r="FS45" i="6"/>
  <c r="FT45" i="6"/>
  <c r="FU45" i="6"/>
  <c r="FV45" i="6"/>
  <c r="FW45" i="6"/>
  <c r="FX45" i="6"/>
  <c r="FZ45" i="6"/>
  <c r="GA45" i="6"/>
  <c r="GB45" i="6"/>
  <c r="GC45" i="6"/>
  <c r="GD45" i="6"/>
  <c r="GE45" i="6"/>
  <c r="GF45" i="6"/>
  <c r="HD45" i="6" s="1"/>
  <c r="GH45" i="6"/>
  <c r="GI45" i="6"/>
  <c r="GJ45" i="6"/>
  <c r="GK45" i="6"/>
  <c r="GL45" i="6"/>
  <c r="GM45" i="6"/>
  <c r="GN45" i="6"/>
  <c r="GP45" i="6"/>
  <c r="GQ45" i="6"/>
  <c r="GR45" i="6"/>
  <c r="GS45" i="6"/>
  <c r="GT45" i="6"/>
  <c r="HB45" i="6" s="1"/>
  <c r="GU45" i="6"/>
  <c r="GV45" i="6"/>
  <c r="FJ46" i="6"/>
  <c r="FK46" i="6"/>
  <c r="FL46" i="6"/>
  <c r="FM46" i="6"/>
  <c r="FN46" i="6"/>
  <c r="FO46" i="6"/>
  <c r="FP46" i="6"/>
  <c r="FR46" i="6"/>
  <c r="FS46" i="6"/>
  <c r="FT46" i="6"/>
  <c r="FU46" i="6"/>
  <c r="FV46" i="6"/>
  <c r="FW46" i="6"/>
  <c r="FX46" i="6"/>
  <c r="FZ46" i="6"/>
  <c r="GA46" i="6"/>
  <c r="GB46" i="6"/>
  <c r="GC46" i="6"/>
  <c r="HA46" i="6" s="1"/>
  <c r="GD46" i="6"/>
  <c r="GE46" i="6"/>
  <c r="GF46" i="6"/>
  <c r="GH46" i="6"/>
  <c r="GI46" i="6"/>
  <c r="GJ46" i="6"/>
  <c r="GK46" i="6"/>
  <c r="GL46" i="6"/>
  <c r="GM46" i="6"/>
  <c r="GN46" i="6"/>
  <c r="GP46" i="6"/>
  <c r="GQ46" i="6"/>
  <c r="GY46" i="6" s="1"/>
  <c r="GR46" i="6"/>
  <c r="GS46" i="6"/>
  <c r="GT46" i="6"/>
  <c r="GU46" i="6"/>
  <c r="GV46" i="6"/>
  <c r="FJ63" i="6"/>
  <c r="FK63" i="6"/>
  <c r="FL63" i="6"/>
  <c r="FM63" i="6"/>
  <c r="FN63" i="6"/>
  <c r="FO63" i="6"/>
  <c r="FP63" i="6"/>
  <c r="FR63" i="6"/>
  <c r="FS63" i="6"/>
  <c r="FT63" i="6"/>
  <c r="FU63" i="6"/>
  <c r="FV63" i="6"/>
  <c r="FW63" i="6"/>
  <c r="FX63" i="6"/>
  <c r="FZ63" i="6"/>
  <c r="GA63" i="6"/>
  <c r="GB63" i="6"/>
  <c r="GC63" i="6"/>
  <c r="GD63" i="6"/>
  <c r="HB63" i="6" s="1"/>
  <c r="GE63" i="6"/>
  <c r="GF63" i="6"/>
  <c r="GH63" i="6"/>
  <c r="GI63" i="6"/>
  <c r="GJ63" i="6"/>
  <c r="GK63" i="6"/>
  <c r="GL63" i="6"/>
  <c r="GM63" i="6"/>
  <c r="GN63" i="6"/>
  <c r="GP63" i="6"/>
  <c r="GQ63" i="6"/>
  <c r="GR63" i="6"/>
  <c r="GS63" i="6"/>
  <c r="GT63" i="6"/>
  <c r="GU63" i="6"/>
  <c r="HC63" i="6"/>
  <c r="GV63" i="6"/>
  <c r="HD63" i="6" s="1"/>
  <c r="AD1510" i="3"/>
  <c r="AA1503" i="3"/>
  <c r="AA1493" i="3"/>
  <c r="AD1486" i="3"/>
  <c r="AA1481" i="3"/>
  <c r="AA1475" i="3"/>
  <c r="AA1473" i="3"/>
  <c r="AA1471" i="3"/>
  <c r="AA1465" i="3"/>
  <c r="AA1463" i="3"/>
  <c r="AA1461" i="3"/>
  <c r="AA1457" i="3"/>
  <c r="AA1449" i="3"/>
  <c r="AD1444" i="3"/>
  <c r="AA1441" i="3"/>
  <c r="AA1433" i="3"/>
  <c r="AA1429" i="3"/>
  <c r="AA1425" i="3"/>
  <c r="AA1423" i="3"/>
  <c r="AA1417" i="3"/>
  <c r="AA1409" i="3"/>
  <c r="AA1401" i="3"/>
  <c r="AA1397" i="3"/>
  <c r="AA1393" i="3"/>
  <c r="AA1385" i="3"/>
  <c r="AA1383" i="3"/>
  <c r="AA1377" i="3"/>
  <c r="AA1369" i="3"/>
  <c r="AA1365" i="3"/>
  <c r="AA1361" i="3"/>
  <c r="AA1353" i="3"/>
  <c r="AA1345" i="3"/>
  <c r="AA1337" i="3"/>
  <c r="AA1333" i="3"/>
  <c r="AD1330" i="3"/>
  <c r="AA1329" i="3"/>
  <c r="AA1327" i="3"/>
  <c r="AA1321" i="3"/>
  <c r="AA1319" i="3"/>
  <c r="AA1313" i="3"/>
  <c r="AD1312" i="3"/>
  <c r="AA1307" i="3"/>
  <c r="AA1305" i="3"/>
  <c r="AA1301" i="3"/>
  <c r="AA1297" i="3"/>
  <c r="AA1295" i="3"/>
  <c r="AA1291" i="3"/>
  <c r="AA1289" i="3"/>
  <c r="AA1283" i="3"/>
  <c r="AA1281" i="3"/>
  <c r="AA1273" i="3"/>
  <c r="AA1269" i="3"/>
  <c r="AA1265" i="3"/>
  <c r="AA1257" i="3"/>
  <c r="AA1255" i="3"/>
  <c r="AA1249" i="3"/>
  <c r="AD1248" i="3"/>
  <c r="AA1241" i="3"/>
  <c r="AA1239" i="3"/>
  <c r="AA1237" i="3"/>
  <c r="AA1229" i="3"/>
  <c r="AA1225" i="3"/>
  <c r="AA1221" i="3"/>
  <c r="AA1215" i="3"/>
  <c r="AA1213" i="3"/>
  <c r="AA1209" i="3"/>
  <c r="AA1205" i="3"/>
  <c r="AA1197" i="3"/>
  <c r="AA1193" i="3"/>
  <c r="AA1189" i="3"/>
  <c r="AA1181" i="3"/>
  <c r="AA1177" i="3"/>
  <c r="AA1173" i="3"/>
  <c r="AA1171" i="3"/>
  <c r="AA1165" i="3"/>
  <c r="AA1161" i="3"/>
  <c r="AA1157" i="3"/>
  <c r="AA1149" i="3"/>
  <c r="AA1147" i="3"/>
  <c r="AA1145" i="3"/>
  <c r="AA1141" i="3"/>
  <c r="AA1133" i="3"/>
  <c r="AD1132" i="3"/>
  <c r="AA1129" i="3"/>
  <c r="AA1125" i="3"/>
  <c r="AD1124" i="3"/>
  <c r="AA1117" i="3"/>
  <c r="AA1113" i="3"/>
  <c r="AA1109" i="3"/>
  <c r="AD1104" i="3"/>
  <c r="AA1101" i="3"/>
  <c r="AD1098" i="3"/>
  <c r="AA1097" i="3"/>
  <c r="AA1093" i="3"/>
  <c r="AA1089" i="3"/>
  <c r="AD1088" i="3"/>
  <c r="AA1085" i="3"/>
  <c r="AD1082" i="3"/>
  <c r="AA1081" i="3"/>
  <c r="AA1077" i="3"/>
  <c r="AA1073" i="3"/>
  <c r="AD1072" i="3"/>
  <c r="AA1069" i="3"/>
  <c r="AD1066" i="3"/>
  <c r="AA1065" i="3"/>
  <c r="AA1061" i="3"/>
  <c r="AA1057" i="3"/>
  <c r="AD1056" i="3"/>
  <c r="AA1053" i="3"/>
  <c r="AD1050" i="3"/>
  <c r="AA1049" i="3"/>
  <c r="AA1045" i="3"/>
  <c r="AA1041" i="3"/>
  <c r="AD1040" i="3"/>
  <c r="AA1037" i="3"/>
  <c r="AD1034" i="3"/>
  <c r="AA1033" i="3"/>
  <c r="AA1029" i="3"/>
  <c r="AA1025" i="3"/>
  <c r="AD1024" i="3"/>
  <c r="AA1021" i="3"/>
  <c r="AD1018" i="3"/>
  <c r="AA1017" i="3"/>
  <c r="AA1013" i="3"/>
  <c r="AA1009" i="3"/>
  <c r="AD1008" i="3"/>
  <c r="AA1005" i="3"/>
  <c r="AD1002" i="3"/>
  <c r="AA1001" i="3"/>
  <c r="AA997" i="3"/>
  <c r="AA993" i="3"/>
  <c r="AD992" i="3"/>
  <c r="AA989" i="3"/>
  <c r="AD986" i="3"/>
  <c r="AA985" i="3"/>
  <c r="AA981" i="3"/>
  <c r="AA977" i="3"/>
  <c r="AD976" i="3"/>
  <c r="AA973" i="3"/>
  <c r="AD970" i="3"/>
  <c r="AA969" i="3"/>
  <c r="AA965" i="3"/>
  <c r="AA961" i="3"/>
  <c r="AD960" i="3"/>
  <c r="AA957" i="3"/>
  <c r="AD954" i="3"/>
  <c r="AA953" i="3"/>
  <c r="AA949" i="3"/>
  <c r="AA945" i="3"/>
  <c r="AD944" i="3"/>
  <c r="AA941" i="3"/>
  <c r="AD938" i="3"/>
  <c r="I938" i="3" s="1"/>
  <c r="AA937" i="3"/>
  <c r="AA933" i="3"/>
  <c r="AA929" i="3"/>
  <c r="AD928" i="3"/>
  <c r="AA925" i="3"/>
  <c r="AD922" i="3"/>
  <c r="AA921" i="3"/>
  <c r="AA917" i="3"/>
  <c r="AA913" i="3"/>
  <c r="AD912" i="3"/>
  <c r="AA909" i="3"/>
  <c r="AD906" i="3"/>
  <c r="AA905" i="3"/>
  <c r="AA901" i="3"/>
  <c r="AA897" i="3"/>
  <c r="AD896" i="3"/>
  <c r="AA893" i="3"/>
  <c r="AA889" i="3"/>
  <c r="AD888" i="3"/>
  <c r="AA885" i="3"/>
  <c r="AA881" i="3"/>
  <c r="AD880" i="3"/>
  <c r="AA877" i="3"/>
  <c r="AA873" i="3"/>
  <c r="AD872" i="3"/>
  <c r="AA869" i="3"/>
  <c r="AA865" i="3"/>
  <c r="AD864" i="3"/>
  <c r="AA861" i="3"/>
  <c r="AA857" i="3"/>
  <c r="AD856" i="3"/>
  <c r="AA853" i="3"/>
  <c r="AA849" i="3"/>
  <c r="AD848" i="3"/>
  <c r="AA845" i="3"/>
  <c r="AA841" i="3"/>
  <c r="AD840" i="3"/>
  <c r="AA837" i="3"/>
  <c r="AA833" i="3"/>
  <c r="AD832" i="3"/>
  <c r="AA829" i="3"/>
  <c r="AA825" i="3"/>
  <c r="AD824" i="3"/>
  <c r="AA821" i="3"/>
  <c r="AA817" i="3"/>
  <c r="AD816" i="3"/>
  <c r="AA813" i="3"/>
  <c r="AA809" i="3"/>
  <c r="AD808" i="3"/>
  <c r="AA805" i="3"/>
  <c r="AA801" i="3"/>
  <c r="AD800" i="3"/>
  <c r="AA797" i="3"/>
  <c r="AA793" i="3"/>
  <c r="AD792" i="3"/>
  <c r="AA789" i="3"/>
  <c r="AD786" i="3"/>
  <c r="AA785" i="3"/>
  <c r="AA784" i="3"/>
  <c r="AD782" i="3"/>
  <c r="AA781" i="3"/>
  <c r="AA780" i="3"/>
  <c r="AA779" i="3"/>
  <c r="AA777" i="3"/>
  <c r="AA773" i="3"/>
  <c r="AD772" i="3"/>
  <c r="AA769" i="3"/>
  <c r="AA765" i="3"/>
  <c r="AA763" i="3"/>
  <c r="AA761" i="3"/>
  <c r="AA759" i="3"/>
  <c r="AA757" i="3"/>
  <c r="AA756" i="3"/>
  <c r="AA753" i="3"/>
  <c r="AA752" i="3"/>
  <c r="AA749" i="3"/>
  <c r="AA748" i="3"/>
  <c r="AA745" i="3"/>
  <c r="AD744" i="3"/>
  <c r="AA741" i="3"/>
  <c r="AD738" i="3"/>
  <c r="AA737" i="3"/>
  <c r="AA736" i="3"/>
  <c r="AD734" i="3"/>
  <c r="AA733" i="3"/>
  <c r="AA732" i="3"/>
  <c r="AD730" i="3"/>
  <c r="AA729" i="3"/>
  <c r="AA728" i="3"/>
  <c r="AA727" i="3"/>
  <c r="AA725" i="3"/>
  <c r="AA723" i="3"/>
  <c r="AA721" i="3"/>
  <c r="AA720" i="3"/>
  <c r="AA717" i="3"/>
  <c r="AA716" i="3"/>
  <c r="AA713" i="3"/>
  <c r="AA709" i="3"/>
  <c r="AA707" i="3"/>
  <c r="AA705" i="3"/>
  <c r="AA704" i="3"/>
  <c r="AA701" i="3"/>
  <c r="AA700" i="3"/>
  <c r="AD698" i="3"/>
  <c r="AA697" i="3"/>
  <c r="AA693" i="3"/>
  <c r="AA692" i="3"/>
  <c r="AA689" i="3"/>
  <c r="AA688" i="3"/>
  <c r="AA685" i="3"/>
  <c r="AA684" i="3"/>
  <c r="AA683" i="3"/>
  <c r="AA681" i="3"/>
  <c r="AA679" i="3"/>
  <c r="AA677" i="3"/>
  <c r="AA675" i="3"/>
  <c r="AA673" i="3"/>
  <c r="AA672" i="3"/>
  <c r="AA669" i="3"/>
  <c r="AA668" i="3"/>
  <c r="AA665" i="3"/>
  <c r="AA664" i="3"/>
  <c r="AA661" i="3"/>
  <c r="AD660" i="3"/>
  <c r="AA657" i="3"/>
  <c r="AA653" i="3"/>
  <c r="AA651" i="3"/>
  <c r="AA649" i="3"/>
  <c r="AE649" i="3" s="1"/>
  <c r="AA645" i="3"/>
  <c r="AA643" i="3"/>
  <c r="AA641" i="3"/>
  <c r="AA640" i="3"/>
  <c r="AA637" i="3"/>
  <c r="AA636" i="3"/>
  <c r="AA635" i="3"/>
  <c r="AA633" i="3"/>
  <c r="AA631" i="3"/>
  <c r="AA629" i="3"/>
  <c r="AA625" i="3"/>
  <c r="AA621" i="3"/>
  <c r="AA619" i="3"/>
  <c r="AA617" i="3"/>
  <c r="AA616" i="3"/>
  <c r="AA615" i="3"/>
  <c r="AA613" i="3"/>
  <c r="AA611" i="3"/>
  <c r="AA609" i="3"/>
  <c r="AA608" i="3"/>
  <c r="AA605" i="3"/>
  <c r="AA604" i="3"/>
  <c r="AA601" i="3"/>
  <c r="AA600" i="3"/>
  <c r="AA599" i="3"/>
  <c r="AA597" i="3"/>
  <c r="AA595" i="3"/>
  <c r="AA593" i="3"/>
  <c r="AA589" i="3"/>
  <c r="AA587" i="3"/>
  <c r="AA585" i="3"/>
  <c r="AA584" i="3"/>
  <c r="AA581" i="3"/>
  <c r="AA580" i="3"/>
  <c r="AA579" i="3"/>
  <c r="AA577" i="3"/>
  <c r="AA573" i="3"/>
  <c r="AA571" i="3"/>
  <c r="AA569" i="3"/>
  <c r="AA567" i="3"/>
  <c r="AA565" i="3"/>
  <c r="AA564" i="3"/>
  <c r="AA561" i="3"/>
  <c r="AA560" i="3"/>
  <c r="AA557" i="3"/>
  <c r="AA556" i="3"/>
  <c r="AA555" i="3"/>
  <c r="AA553" i="3"/>
  <c r="AA551" i="3"/>
  <c r="AA549" i="3"/>
  <c r="AA548" i="3"/>
  <c r="AA547" i="3"/>
  <c r="AA545" i="3"/>
  <c r="AA541" i="3"/>
  <c r="AA537" i="3"/>
  <c r="AA535" i="3"/>
  <c r="AA533" i="3"/>
  <c r="AA531" i="3"/>
  <c r="AA529" i="3"/>
  <c r="AA528" i="3"/>
  <c r="AA525" i="3"/>
  <c r="AA524" i="3"/>
  <c r="AA523" i="3"/>
  <c r="AA521" i="3"/>
  <c r="AA517" i="3"/>
  <c r="AA515" i="3"/>
  <c r="AE515" i="3" s="1"/>
  <c r="AA513" i="3"/>
  <c r="AA509" i="3"/>
  <c r="AA507" i="3"/>
  <c r="AA505" i="3"/>
  <c r="AA503" i="3"/>
  <c r="AA501" i="3"/>
  <c r="AA500" i="3"/>
  <c r="AA497" i="3"/>
  <c r="AA496" i="3"/>
  <c r="AA493" i="3"/>
  <c r="AA492" i="3"/>
  <c r="AA491" i="3"/>
  <c r="AA489" i="3"/>
  <c r="AA487" i="3"/>
  <c r="AA485" i="3"/>
  <c r="AA483" i="3"/>
  <c r="AA481" i="3"/>
  <c r="AA480" i="3"/>
  <c r="AA477" i="3"/>
  <c r="AA476" i="3"/>
  <c r="AA473" i="3"/>
  <c r="AA472" i="3"/>
  <c r="AA471" i="3"/>
  <c r="AA469" i="3"/>
  <c r="AA467" i="3"/>
  <c r="AA465" i="3"/>
  <c r="AA464" i="3"/>
  <c r="AA461" i="3"/>
  <c r="AA460" i="3"/>
  <c r="AA459" i="3"/>
  <c r="AA457" i="3"/>
  <c r="AA453" i="3"/>
  <c r="AA451" i="3"/>
  <c r="AA449" i="3"/>
  <c r="AA448" i="3"/>
  <c r="AA445" i="3"/>
  <c r="AA444" i="3"/>
  <c r="AA443" i="3"/>
  <c r="AA441" i="3"/>
  <c r="AA439" i="3"/>
  <c r="AA437" i="3"/>
  <c r="AA436" i="3"/>
  <c r="AA433" i="3"/>
  <c r="AA432" i="3"/>
  <c r="AA429" i="3"/>
  <c r="AA428" i="3"/>
  <c r="AA427" i="3"/>
  <c r="AA425" i="3"/>
  <c r="AA423" i="3"/>
  <c r="AA421" i="3"/>
  <c r="AA420" i="3"/>
  <c r="AA419" i="3"/>
  <c r="AA417" i="3"/>
  <c r="AA416" i="3"/>
  <c r="AA415" i="3"/>
  <c r="AA413" i="3"/>
  <c r="AA412" i="3"/>
  <c r="AA409" i="3"/>
  <c r="AA407" i="3"/>
  <c r="AA405" i="3"/>
  <c r="AA404" i="3"/>
  <c r="AA403" i="3"/>
  <c r="AA401" i="3"/>
  <c r="AA397" i="3"/>
  <c r="AA396" i="3"/>
  <c r="AA395" i="3"/>
  <c r="AA393" i="3"/>
  <c r="AA392" i="3"/>
  <c r="AA389" i="3"/>
  <c r="AA388" i="3"/>
  <c r="AA387" i="3"/>
  <c r="AA385" i="3"/>
  <c r="AA384" i="3"/>
  <c r="AA381" i="3"/>
  <c r="AA380" i="3"/>
  <c r="AA379" i="3"/>
  <c r="AA377" i="3"/>
  <c r="AA376" i="3"/>
  <c r="AA375" i="3"/>
  <c r="AA373" i="3"/>
  <c r="AA372" i="3"/>
  <c r="AA369" i="3"/>
  <c r="AA368" i="3"/>
  <c r="AA365" i="3"/>
  <c r="AA364" i="3"/>
  <c r="AA363" i="3"/>
  <c r="AA361" i="3"/>
  <c r="AA360" i="3"/>
  <c r="AA359" i="3"/>
  <c r="AA357" i="3"/>
  <c r="AA356" i="3"/>
  <c r="AA355" i="3"/>
  <c r="AA353" i="3"/>
  <c r="AA352" i="3"/>
  <c r="AA349" i="3"/>
  <c r="AA348" i="3"/>
  <c r="AA345" i="3"/>
  <c r="AA344" i="3"/>
  <c r="AA343" i="3"/>
  <c r="AA341" i="3"/>
  <c r="AA340" i="3"/>
  <c r="AA339" i="3"/>
  <c r="AA337" i="3"/>
  <c r="AA336" i="3"/>
  <c r="AA333" i="3"/>
  <c r="AA332" i="3"/>
  <c r="AA331" i="3"/>
  <c r="AA329" i="3"/>
  <c r="AA328" i="3"/>
  <c r="AA325" i="3"/>
  <c r="AA324" i="3"/>
  <c r="AA323" i="3"/>
  <c r="AA321" i="3"/>
  <c r="AA320" i="3"/>
  <c r="AA317" i="3"/>
  <c r="AA316" i="3"/>
  <c r="AA315" i="3"/>
  <c r="AA313" i="3"/>
  <c r="AA312" i="3"/>
  <c r="AA311" i="3"/>
  <c r="AA309" i="3"/>
  <c r="AA308" i="3"/>
  <c r="AA305" i="3"/>
  <c r="AA304" i="3"/>
  <c r="AA301" i="3"/>
  <c r="AA300" i="3"/>
  <c r="AA299" i="3"/>
  <c r="AA297" i="3"/>
  <c r="AA296" i="3"/>
  <c r="AA295" i="3"/>
  <c r="AA293" i="3"/>
  <c r="AA292" i="3"/>
  <c r="AA291" i="3"/>
  <c r="AA289" i="3"/>
  <c r="AA288" i="3"/>
  <c r="AA285" i="3"/>
  <c r="AA284" i="3"/>
  <c r="AA281" i="3"/>
  <c r="AA280" i="3"/>
  <c r="AA279" i="3"/>
  <c r="AE279" i="3" s="1"/>
  <c r="AA277" i="3"/>
  <c r="AA276" i="3"/>
  <c r="AA275" i="3"/>
  <c r="AA273" i="3"/>
  <c r="AA272" i="3"/>
  <c r="AA269" i="3"/>
  <c r="AA268" i="3"/>
  <c r="AA267" i="3"/>
  <c r="AA265" i="3"/>
  <c r="AA264" i="3"/>
  <c r="AA261" i="3"/>
  <c r="AA260" i="3"/>
  <c r="AA259" i="3"/>
  <c r="AA257" i="3"/>
  <c r="AE257" i="3" s="1"/>
  <c r="AA256" i="3"/>
  <c r="AA253" i="3"/>
  <c r="AA252" i="3"/>
  <c r="AA251" i="3"/>
  <c r="AA249" i="3"/>
  <c r="AA248" i="3"/>
  <c r="AA247" i="3"/>
  <c r="AA245" i="3"/>
  <c r="AA244" i="3"/>
  <c r="AA241" i="3"/>
  <c r="AA240" i="3"/>
  <c r="AA237" i="3"/>
  <c r="AA236" i="3"/>
  <c r="AA235" i="3"/>
  <c r="AA233" i="3"/>
  <c r="AA232" i="3"/>
  <c r="AA231" i="3"/>
  <c r="AA229" i="3"/>
  <c r="AA228" i="3"/>
  <c r="AA227" i="3"/>
  <c r="AA225" i="3"/>
  <c r="AA224" i="3"/>
  <c r="AA221" i="3"/>
  <c r="AA220" i="3"/>
  <c r="AA217" i="3"/>
  <c r="AA216" i="3"/>
  <c r="AA215" i="3"/>
  <c r="AA213" i="3"/>
  <c r="AA212" i="3"/>
  <c r="AA211" i="3"/>
  <c r="AA209" i="3"/>
  <c r="AA208" i="3"/>
  <c r="AA205" i="3"/>
  <c r="AA204" i="3"/>
  <c r="AA203" i="3"/>
  <c r="AA201" i="3"/>
  <c r="AA200" i="3"/>
  <c r="AA197" i="3"/>
  <c r="AA196" i="3"/>
  <c r="AA195" i="3"/>
  <c r="AA193" i="3"/>
  <c r="AA192" i="3"/>
  <c r="AA189" i="3"/>
  <c r="AA188" i="3"/>
  <c r="AA187" i="3"/>
  <c r="AA185" i="3"/>
  <c r="AA184" i="3"/>
  <c r="AA183" i="3"/>
  <c r="AA181" i="3"/>
  <c r="AA180" i="3"/>
  <c r="AA177" i="3"/>
  <c r="AA176" i="3"/>
  <c r="AA173" i="3"/>
  <c r="AA172" i="3"/>
  <c r="AA171" i="3"/>
  <c r="AA169" i="3"/>
  <c r="AA168" i="3"/>
  <c r="AA167" i="3"/>
  <c r="AA165" i="3"/>
  <c r="AA164" i="3"/>
  <c r="AA163" i="3"/>
  <c r="AA161" i="3"/>
  <c r="AA160" i="3"/>
  <c r="AA157" i="3"/>
  <c r="AA156" i="3"/>
  <c r="AA153" i="3"/>
  <c r="AA152" i="3"/>
  <c r="AA151" i="3"/>
  <c r="AA149" i="3"/>
  <c r="AA148" i="3"/>
  <c r="AA147" i="3"/>
  <c r="AA145" i="3"/>
  <c r="AA144" i="3"/>
  <c r="AA141" i="3"/>
  <c r="AA140" i="3"/>
  <c r="AA137" i="3"/>
  <c r="AA136" i="3"/>
  <c r="AA135" i="3"/>
  <c r="AA133" i="3"/>
  <c r="AA132" i="3"/>
  <c r="AA129" i="3"/>
  <c r="AA128" i="3"/>
  <c r="AA127" i="3"/>
  <c r="AA125" i="3"/>
  <c r="AA124" i="3"/>
  <c r="AA123" i="3"/>
  <c r="AA121" i="3"/>
  <c r="AA120" i="3"/>
  <c r="AA119" i="3"/>
  <c r="AA117" i="3"/>
  <c r="AA116" i="3"/>
  <c r="AA113" i="3"/>
  <c r="AA112" i="3"/>
  <c r="AA111" i="3"/>
  <c r="AA109" i="3"/>
  <c r="AA108" i="3"/>
  <c r="AA107" i="3"/>
  <c r="AA105" i="3"/>
  <c r="AA104" i="3"/>
  <c r="AA103" i="3"/>
  <c r="AA101" i="3"/>
  <c r="AA100" i="3"/>
  <c r="AA97" i="3"/>
  <c r="AA96" i="3"/>
  <c r="AA95" i="3"/>
  <c r="AA93" i="3"/>
  <c r="AA92" i="3"/>
  <c r="AA91" i="3"/>
  <c r="AA89" i="3"/>
  <c r="AA88" i="3"/>
  <c r="AA87" i="3"/>
  <c r="AA85" i="3"/>
  <c r="AA84" i="3"/>
  <c r="AA81" i="3"/>
  <c r="AA80" i="3"/>
  <c r="AA79" i="3"/>
  <c r="AA77" i="3"/>
  <c r="AA76" i="3"/>
  <c r="AA75" i="3"/>
  <c r="AA73" i="3"/>
  <c r="AA72" i="3"/>
  <c r="AA71" i="3"/>
  <c r="AA69" i="3"/>
  <c r="AA68" i="3"/>
  <c r="AA65" i="3"/>
  <c r="AA64" i="3"/>
  <c r="AA63" i="3"/>
  <c r="AA61" i="3"/>
  <c r="AA60" i="3"/>
  <c r="AA59" i="3"/>
  <c r="AA57" i="3"/>
  <c r="AA56" i="3"/>
  <c r="AA55" i="3"/>
  <c r="AA53" i="3"/>
  <c r="AA52" i="3"/>
  <c r="AA49" i="3"/>
  <c r="AA48" i="3"/>
  <c r="AA47" i="3"/>
  <c r="AA45" i="3"/>
  <c r="AA44" i="3"/>
  <c r="AA43" i="3"/>
  <c r="AA41" i="3"/>
  <c r="AA40" i="3"/>
  <c r="AA39" i="3"/>
  <c r="AA37" i="3"/>
  <c r="AA36" i="3"/>
  <c r="AA33" i="3"/>
  <c r="AA32" i="3"/>
  <c r="AA31" i="3"/>
  <c r="AA29" i="3"/>
  <c r="AA28" i="3"/>
  <c r="AA27" i="3"/>
  <c r="AA25" i="3"/>
  <c r="AA24" i="3"/>
  <c r="AA23" i="3"/>
  <c r="AA21" i="3"/>
  <c r="AA20" i="3"/>
  <c r="AA17" i="3"/>
  <c r="AA16" i="3"/>
  <c r="AA15" i="3"/>
  <c r="AA13" i="3"/>
  <c r="AA12" i="3"/>
  <c r="AA11" i="3"/>
  <c r="AA9" i="3"/>
  <c r="AA8" i="3"/>
  <c r="AA4" i="3"/>
  <c r="L471" i="3"/>
  <c r="L473" i="3"/>
  <c r="L1123" i="3"/>
  <c r="L1137" i="3"/>
  <c r="L1063" i="3"/>
  <c r="L1075" i="3"/>
  <c r="L1085" i="3"/>
  <c r="L1097" i="3"/>
  <c r="L1111" i="3"/>
  <c r="L1139" i="3"/>
  <c r="L959" i="3"/>
  <c r="L493" i="3"/>
  <c r="L407" i="3"/>
  <c r="L567" i="3"/>
  <c r="L798" i="3"/>
  <c r="L815" i="3"/>
  <c r="L823" i="3"/>
  <c r="L927" i="3"/>
  <c r="L935" i="3"/>
  <c r="L969" i="3"/>
  <c r="L849" i="3"/>
  <c r="L867" i="3"/>
  <c r="L875" i="3"/>
  <c r="L891" i="3"/>
  <c r="L911" i="3"/>
  <c r="L943" i="3"/>
  <c r="L975" i="3"/>
  <c r="L985" i="3"/>
  <c r="L995" i="3"/>
  <c r="L1007" i="3"/>
  <c r="L375" i="3"/>
  <c r="L170" i="3"/>
  <c r="L173" i="3"/>
  <c r="L175" i="3"/>
  <c r="L181" i="3"/>
  <c r="L186" i="3"/>
  <c r="L189" i="3"/>
  <c r="L191" i="3"/>
  <c r="L194" i="3"/>
  <c r="L199" i="3"/>
  <c r="L205" i="3"/>
  <c r="L206" i="3"/>
  <c r="L207" i="3"/>
  <c r="L219" i="3"/>
  <c r="L229" i="3"/>
  <c r="L230" i="3"/>
  <c r="L231" i="3"/>
  <c r="L235" i="3"/>
  <c r="L222" i="3"/>
  <c r="L239" i="3"/>
  <c r="L242" i="3"/>
  <c r="L245" i="3"/>
  <c r="L301" i="3"/>
  <c r="L253" i="3"/>
  <c r="L257" i="3"/>
  <c r="L247" i="3"/>
  <c r="L303" i="3"/>
  <c r="L310" i="3"/>
  <c r="L311" i="3"/>
  <c r="L313" i="3"/>
  <c r="L258" i="3"/>
  <c r="L271" i="3"/>
  <c r="L259" i="3"/>
  <c r="L262" i="3"/>
  <c r="L274" i="3"/>
  <c r="L281" i="3"/>
  <c r="L290" i="3"/>
  <c r="L297" i="3"/>
  <c r="L263" i="3"/>
  <c r="L299" i="3"/>
  <c r="L325" i="3"/>
  <c r="L326" i="3"/>
  <c r="L337" i="3"/>
  <c r="L338" i="3"/>
  <c r="L270" i="3"/>
  <c r="L269" i="3"/>
  <c r="L294" i="3"/>
  <c r="L335" i="3"/>
  <c r="L369" i="3"/>
  <c r="L370" i="3"/>
  <c r="L347" i="3"/>
  <c r="L353" i="3"/>
  <c r="L355" i="3"/>
  <c r="L362" i="3"/>
  <c r="L363" i="3"/>
  <c r="L167" i="3"/>
  <c r="L210" i="3"/>
  <c r="L387" i="3"/>
  <c r="L386" i="3"/>
  <c r="L390" i="3"/>
  <c r="L398" i="3"/>
  <c r="L381" i="3"/>
  <c r="L1247" i="3"/>
  <c r="L1259" i="3"/>
  <c r="L1273" i="3"/>
  <c r="L503" i="3"/>
  <c r="L507" i="3"/>
  <c r="L515" i="3"/>
  <c r="L829" i="3"/>
  <c r="L498" i="3"/>
  <c r="L961" i="3"/>
  <c r="L919" i="3"/>
  <c r="L90" i="3"/>
  <c r="L91" i="3"/>
  <c r="L93" i="3"/>
  <c r="L97" i="3"/>
  <c r="L98" i="3"/>
  <c r="L99" i="3"/>
  <c r="L103" i="3"/>
  <c r="L105" i="3"/>
  <c r="L107" i="3"/>
  <c r="L109" i="3"/>
  <c r="L110" i="3"/>
  <c r="L113" i="3"/>
  <c r="L115" i="3"/>
  <c r="L118" i="3"/>
  <c r="L119" i="3"/>
  <c r="L121" i="3"/>
  <c r="L123" i="3"/>
  <c r="L133" i="3"/>
  <c r="L135" i="3"/>
  <c r="L139" i="3"/>
  <c r="L138" i="3"/>
  <c r="L125" i="3"/>
  <c r="L126" i="3"/>
  <c r="L141" i="3"/>
  <c r="L155" i="3"/>
  <c r="L129" i="3"/>
  <c r="L143" i="3"/>
  <c r="L153" i="3"/>
  <c r="L157" i="3"/>
  <c r="L161" i="3"/>
  <c r="L522" i="3"/>
  <c r="L1335" i="3"/>
  <c r="L214" i="3"/>
  <c r="L1277" i="3"/>
  <c r="L1229" i="3"/>
  <c r="L1217" i="3"/>
  <c r="L1195" i="3"/>
  <c r="L557" i="3"/>
  <c r="L577" i="3"/>
  <c r="L479" i="3"/>
  <c r="L415" i="3"/>
  <c r="L423" i="3"/>
  <c r="L421" i="3"/>
  <c r="L427" i="3"/>
  <c r="L433" i="3"/>
  <c r="L482" i="3"/>
  <c r="L437" i="3"/>
  <c r="L447" i="3"/>
  <c r="L449" i="3"/>
  <c r="L445" i="3"/>
  <c r="L450" i="3"/>
  <c r="L453" i="3"/>
  <c r="L457" i="3"/>
  <c r="L459" i="3"/>
  <c r="L463" i="3"/>
  <c r="L467" i="3"/>
  <c r="X5" i="7"/>
  <c r="W5" i="7"/>
  <c r="V8" i="7"/>
  <c r="M495" i="3"/>
  <c r="M846" i="3"/>
  <c r="M1306" i="3"/>
  <c r="M588" i="3"/>
  <c r="M407" i="3"/>
  <c r="M798" i="3"/>
  <c r="M816" i="3"/>
  <c r="M814" i="3"/>
  <c r="M818" i="3"/>
  <c r="M924" i="3"/>
  <c r="M926" i="3"/>
  <c r="M25" i="3"/>
  <c r="M46" i="3"/>
  <c r="M1340" i="3"/>
  <c r="M1420" i="3"/>
  <c r="M1392" i="3"/>
  <c r="M628" i="3"/>
  <c r="M688" i="3"/>
  <c r="M713" i="3"/>
  <c r="M662" i="3"/>
  <c r="M674" i="3"/>
  <c r="M1012" i="3"/>
  <c r="M1010" i="3"/>
  <c r="M81" i="3"/>
  <c r="M82" i="3"/>
  <c r="M85" i="3"/>
  <c r="M65" i="3"/>
  <c r="M916" i="3"/>
  <c r="M932" i="3"/>
  <c r="M856" i="3"/>
  <c r="M860" i="3"/>
  <c r="M870" i="3"/>
  <c r="M884" i="3"/>
  <c r="M890" i="3"/>
  <c r="M898" i="3"/>
  <c r="M914" i="3"/>
  <c r="M940" i="3"/>
  <c r="M974" i="3"/>
  <c r="M1000" i="3"/>
  <c r="M1002" i="3"/>
  <c r="M1008" i="3"/>
  <c r="M986" i="3"/>
  <c r="M1026" i="3"/>
  <c r="M1028" i="3"/>
  <c r="M171" i="3"/>
  <c r="M820" i="3"/>
  <c r="M375" i="3"/>
  <c r="M177" i="3"/>
  <c r="M185" i="3"/>
  <c r="M193" i="3"/>
  <c r="M201" i="3"/>
  <c r="M209" i="3"/>
  <c r="M569" i="3"/>
  <c r="M964" i="3"/>
  <c r="M900" i="3"/>
  <c r="M918" i="3"/>
  <c r="M105" i="3"/>
  <c r="M108" i="3"/>
  <c r="M117" i="3"/>
  <c r="M118" i="3"/>
  <c r="M920" i="3"/>
  <c r="M922" i="3"/>
  <c r="M91" i="3"/>
  <c r="M99" i="3"/>
  <c r="M111" i="3"/>
  <c r="M115" i="3"/>
  <c r="M125" i="3"/>
  <c r="M133" i="3"/>
  <c r="M141" i="3"/>
  <c r="M149" i="3"/>
  <c r="M157" i="3"/>
  <c r="M165" i="3"/>
  <c r="M211" i="3"/>
  <c r="M376" i="3"/>
  <c r="M219" i="3"/>
  <c r="M227" i="3"/>
  <c r="M235" i="3"/>
  <c r="M243" i="3"/>
  <c r="M251" i="3"/>
  <c r="M255" i="3"/>
  <c r="M259" i="3"/>
  <c r="M263" i="3"/>
  <c r="M267" i="3"/>
  <c r="M271" i="3"/>
  <c r="M275" i="3"/>
  <c r="M279" i="3"/>
  <c r="M283" i="3"/>
  <c r="M286" i="3"/>
  <c r="M289" i="3"/>
  <c r="M293" i="3"/>
  <c r="M297" i="3"/>
  <c r="M301" i="3"/>
  <c r="M302" i="3"/>
  <c r="M303" i="3"/>
  <c r="M307" i="3"/>
  <c r="M311" i="3"/>
  <c r="M315" i="3"/>
  <c r="M319" i="3"/>
  <c r="M323" i="3"/>
  <c r="M327" i="3"/>
  <c r="M331" i="3"/>
  <c r="M335" i="3"/>
  <c r="M339" i="3"/>
  <c r="M365" i="3"/>
  <c r="M369" i="3"/>
  <c r="M373" i="3"/>
  <c r="M345" i="3"/>
  <c r="M349" i="3"/>
  <c r="M353" i="3"/>
  <c r="M357" i="3"/>
  <c r="M361" i="3"/>
  <c r="M1364" i="3"/>
  <c r="M387" i="3"/>
  <c r="M391" i="3"/>
  <c r="M401" i="3"/>
  <c r="M59" i="3"/>
  <c r="M383" i="3"/>
  <c r="M527" i="3"/>
  <c r="M532" i="3"/>
  <c r="M533" i="3"/>
  <c r="M551" i="3"/>
  <c r="M1320" i="3"/>
  <c r="M415" i="3"/>
  <c r="M421" i="3"/>
  <c r="M422" i="3"/>
  <c r="M423" i="3"/>
  <c r="M427" i="3"/>
  <c r="M431" i="3"/>
  <c r="M434" i="3"/>
  <c r="M437" i="3"/>
  <c r="M441" i="3"/>
  <c r="M442" i="3"/>
  <c r="M447" i="3"/>
  <c r="M479" i="3"/>
  <c r="M482" i="3"/>
  <c r="M483" i="3"/>
  <c r="M450" i="3"/>
  <c r="M453" i="3"/>
  <c r="M410" i="3"/>
  <c r="M469" i="3"/>
  <c r="M473" i="3"/>
  <c r="M474" i="3"/>
  <c r="M475" i="3"/>
  <c r="M417" i="3"/>
  <c r="M418" i="3"/>
  <c r="M457" i="3"/>
  <c r="M465" i="3"/>
  <c r="M486" i="3"/>
  <c r="M812" i="3"/>
  <c r="M63" i="3"/>
  <c r="M163" i="3"/>
  <c r="M834" i="3"/>
  <c r="M830" i="3"/>
  <c r="M490" i="3"/>
  <c r="M489" i="3"/>
  <c r="M500" i="3"/>
  <c r="M513" i="3"/>
  <c r="M523" i="3"/>
  <c r="M511" i="3"/>
  <c r="M1296" i="3"/>
  <c r="M1412" i="3"/>
  <c r="M738" i="3"/>
  <c r="M1492" i="3"/>
  <c r="M1438" i="3"/>
  <c r="M672" i="3"/>
  <c r="M666" i="3"/>
  <c r="M667" i="3"/>
  <c r="M677" i="3"/>
  <c r="M660" i="3"/>
  <c r="M1386" i="3"/>
  <c r="M838" i="3"/>
  <c r="M972" i="3"/>
  <c r="M882" i="3"/>
  <c r="M1222" i="3"/>
  <c r="M1220" i="3"/>
  <c r="M1190" i="3"/>
  <c r="M1200" i="3"/>
  <c r="M1208" i="3"/>
  <c r="M800" i="3"/>
  <c r="M583" i="3"/>
  <c r="M794" i="3"/>
  <c r="M801" i="3"/>
  <c r="M571" i="3"/>
  <c r="M595" i="3"/>
  <c r="M591" i="3"/>
  <c r="M1172" i="3"/>
  <c r="M1292" i="3"/>
  <c r="M673" i="3"/>
  <c r="M649" i="3"/>
  <c r="M626" i="3"/>
  <c r="M664" i="3"/>
  <c r="M968" i="3"/>
  <c r="M1236" i="3"/>
  <c r="M1328" i="3"/>
  <c r="M1244" i="3"/>
  <c r="M1252" i="3"/>
  <c r="M1268" i="3"/>
  <c r="M1302" i="3"/>
  <c r="M1016" i="3"/>
  <c r="M536" i="3"/>
  <c r="M69" i="3"/>
  <c r="M68" i="3"/>
  <c r="M79" i="3"/>
  <c r="M76" i="3"/>
  <c r="M77" i="3"/>
  <c r="M67" i="3"/>
  <c r="M894" i="3"/>
  <c r="M896" i="3"/>
  <c r="M872" i="3"/>
  <c r="M1506" i="3"/>
  <c r="M1330" i="3"/>
  <c r="M678" i="3"/>
  <c r="M686" i="3"/>
  <c r="M685" i="3"/>
  <c r="M724" i="3"/>
  <c r="M645" i="3"/>
  <c r="M730" i="3"/>
  <c r="M689" i="3"/>
  <c r="M687" i="3"/>
  <c r="M694" i="3"/>
  <c r="M726" i="3"/>
  <c r="M652" i="3"/>
  <c r="M658" i="3"/>
  <c r="M668" i="3"/>
  <c r="M679" i="3"/>
  <c r="M747" i="3"/>
  <c r="M692" i="3"/>
  <c r="M770" i="3"/>
  <c r="M609" i="3"/>
  <c r="M1458" i="3"/>
  <c r="M782" i="3"/>
  <c r="M622" i="3"/>
  <c r="M654" i="3"/>
  <c r="M1318" i="3"/>
  <c r="M83" i="3"/>
  <c r="X117" i="16"/>
  <c r="M14" i="17"/>
  <c r="M13" i="17"/>
  <c r="N13" i="17" s="1"/>
  <c r="O13" i="17" s="1"/>
  <c r="P13" i="17" s="1"/>
  <c r="M11" i="17"/>
  <c r="M69" i="17"/>
  <c r="M16" i="6"/>
  <c r="N16" i="6" s="1"/>
  <c r="O16" i="6" s="1"/>
  <c r="P16" i="6" s="1"/>
  <c r="J17" i="6" s="1"/>
  <c r="L4" i="6"/>
  <c r="X28" i="16"/>
  <c r="X29" i="16"/>
  <c r="L69" i="6"/>
  <c r="M4" i="6"/>
  <c r="N4" i="6" s="1"/>
  <c r="N11" i="17"/>
  <c r="O11" i="17" s="1"/>
  <c r="P11" i="17" s="1"/>
  <c r="N14" i="17"/>
  <c r="O14" i="17" s="1"/>
  <c r="P14" i="17" s="1"/>
  <c r="M69" i="6"/>
  <c r="W213" i="16"/>
  <c r="GY45" i="6"/>
  <c r="W267" i="16"/>
  <c r="W183" i="16"/>
  <c r="W237" i="16"/>
  <c r="W222" i="16"/>
  <c r="W188" i="16"/>
  <c r="W143" i="16"/>
  <c r="W122" i="16"/>
  <c r="GU46" i="17"/>
  <c r="W61" i="16"/>
  <c r="W226" i="16"/>
  <c r="W186" i="16"/>
  <c r="W103" i="16"/>
  <c r="W55" i="16"/>
  <c r="W204" i="16"/>
  <c r="W174" i="16"/>
  <c r="W135" i="16"/>
  <c r="M1587" i="3"/>
  <c r="M1586" i="3"/>
  <c r="L1571" i="3"/>
  <c r="M1568" i="3"/>
  <c r="L1563" i="3"/>
  <c r="M1560" i="3"/>
  <c r="L1551" i="3"/>
  <c r="L1547" i="3"/>
  <c r="X84" i="16"/>
  <c r="X207" i="16"/>
  <c r="X189" i="16"/>
  <c r="X142" i="16"/>
  <c r="X218" i="16"/>
  <c r="X204" i="16"/>
  <c r="X190" i="16"/>
  <c r="X99" i="16"/>
  <c r="L1443" i="3"/>
  <c r="L681" i="3"/>
  <c r="L607" i="3"/>
  <c r="L529" i="3"/>
  <c r="L83" i="3"/>
  <c r="L1505" i="3"/>
  <c r="L1495" i="3"/>
  <c r="L1487" i="3"/>
  <c r="L1479" i="3"/>
  <c r="L1471" i="3"/>
  <c r="L1429" i="3"/>
  <c r="L1361" i="3"/>
  <c r="L1337" i="3"/>
  <c r="L1295" i="3"/>
  <c r="L1207" i="3"/>
  <c r="L965" i="3"/>
  <c r="L897" i="3"/>
  <c r="L809" i="3"/>
  <c r="L801" i="3"/>
  <c r="L793" i="3"/>
  <c r="L787" i="3"/>
  <c r="L775" i="3"/>
  <c r="L765" i="3"/>
  <c r="L701" i="3"/>
  <c r="L693" i="3"/>
  <c r="L689" i="3"/>
  <c r="L671" i="3"/>
  <c r="L669" i="3"/>
  <c r="L665" i="3"/>
  <c r="L653" i="3"/>
  <c r="L615" i="3"/>
  <c r="L603" i="3"/>
  <c r="L597" i="3"/>
  <c r="L595" i="3"/>
  <c r="L593" i="3"/>
  <c r="L581" i="3"/>
  <c r="L579" i="3"/>
  <c r="L553" i="3"/>
  <c r="L537" i="3"/>
  <c r="L535" i="3"/>
  <c r="L533" i="3"/>
  <c r="L527" i="3"/>
  <c r="L497" i="3"/>
  <c r="L403" i="3"/>
  <c r="L89" i="3"/>
  <c r="L87" i="3"/>
  <c r="L85" i="3"/>
  <c r="L81" i="3"/>
  <c r="L79" i="3"/>
  <c r="L77" i="3"/>
  <c r="L75" i="3"/>
  <c r="L73" i="3"/>
  <c r="L71" i="3"/>
  <c r="L69" i="3"/>
  <c r="L67" i="3"/>
  <c r="L65" i="3"/>
  <c r="L63" i="3"/>
  <c r="L61" i="3"/>
  <c r="L57" i="3"/>
  <c r="L55" i="3"/>
  <c r="L37" i="3"/>
  <c r="L25" i="3"/>
  <c r="L1599" i="3"/>
  <c r="M1599" i="3"/>
  <c r="M1598" i="3"/>
  <c r="L1591" i="3"/>
  <c r="M1591" i="3"/>
  <c r="M1590" i="3"/>
  <c r="L1583" i="3"/>
  <c r="M1583" i="3"/>
  <c r="M1582" i="3"/>
  <c r="L1575" i="3"/>
  <c r="M1575" i="3"/>
  <c r="M1574" i="3"/>
  <c r="L1564" i="3"/>
  <c r="L1555" i="3"/>
  <c r="L1511" i="3"/>
  <c r="AD1600" i="3"/>
  <c r="AE1600" i="3" s="1"/>
  <c r="AD1598" i="3"/>
  <c r="AE1598" i="3" s="1"/>
  <c r="AD1590" i="3"/>
  <c r="AD1574" i="3"/>
  <c r="AE1574" i="3" s="1"/>
  <c r="AD1558" i="3"/>
  <c r="AD1542" i="3"/>
  <c r="AD1526" i="3"/>
  <c r="I1526" i="3" s="1"/>
  <c r="L1527" i="3"/>
  <c r="L1519" i="3"/>
  <c r="M1540" i="3"/>
  <c r="AD1512" i="3"/>
  <c r="L1535" i="3"/>
  <c r="M1544" i="3"/>
  <c r="L1531" i="3"/>
  <c r="L1523" i="3"/>
  <c r="L1515" i="3"/>
  <c r="W86" i="16"/>
  <c r="W44" i="16"/>
  <c r="W116" i="16"/>
  <c r="W131" i="16"/>
  <c r="W160" i="16"/>
  <c r="W216" i="16"/>
  <c r="W8" i="16"/>
  <c r="W17" i="16"/>
  <c r="W25" i="16"/>
  <c r="W95" i="16"/>
  <c r="W62" i="16"/>
  <c r="W232" i="16"/>
  <c r="W248" i="16"/>
  <c r="W264" i="16"/>
  <c r="X270" i="16"/>
  <c r="X262" i="16"/>
  <c r="X254" i="16"/>
  <c r="X246" i="16"/>
  <c r="X238" i="16"/>
  <c r="X230" i="16"/>
  <c r="X68" i="16"/>
  <c r="X60" i="16"/>
  <c r="X52" i="16"/>
  <c r="X76" i="16"/>
  <c r="X20" i="16"/>
  <c r="L1457" i="3"/>
  <c r="L1449" i="3"/>
  <c r="L1439" i="3"/>
  <c r="L1431" i="3"/>
  <c r="L1421" i="3"/>
  <c r="L1413" i="3"/>
  <c r="L1405" i="3"/>
  <c r="L1395" i="3"/>
  <c r="L1385" i="3"/>
  <c r="L1371" i="3"/>
  <c r="L1347" i="3"/>
  <c r="L1339" i="3"/>
  <c r="L1325" i="3"/>
  <c r="L1315" i="3"/>
  <c r="L1305" i="3"/>
  <c r="L1291" i="3"/>
  <c r="L1287" i="3"/>
  <c r="L1243" i="3"/>
  <c r="L1183" i="3"/>
  <c r="L1179" i="3"/>
  <c r="L1169" i="3"/>
  <c r="L1149" i="3"/>
  <c r="L1145" i="3"/>
  <c r="L1093" i="3"/>
  <c r="L895" i="3"/>
  <c r="L853" i="3"/>
  <c r="L789" i="3"/>
  <c r="L781" i="3"/>
  <c r="L777" i="3"/>
  <c r="L767" i="3"/>
  <c r="L743" i="3"/>
  <c r="L729" i="3"/>
  <c r="L725" i="3"/>
  <c r="L723" i="3"/>
  <c r="L719" i="3"/>
  <c r="L717" i="3"/>
  <c r="L715" i="3"/>
  <c r="L711" i="3"/>
  <c r="L709" i="3"/>
  <c r="L707" i="3"/>
  <c r="L697" i="3"/>
  <c r="L695" i="3"/>
  <c r="L691" i="3"/>
  <c r="L683" i="3"/>
  <c r="L679" i="3"/>
  <c r="L677" i="3"/>
  <c r="L673" i="3"/>
  <c r="L667" i="3"/>
  <c r="L663" i="3"/>
  <c r="L657" i="3"/>
  <c r="L651" i="3"/>
  <c r="L649" i="3"/>
  <c r="L643" i="3"/>
  <c r="L641" i="3"/>
  <c r="L637" i="3"/>
  <c r="L631" i="3"/>
  <c r="L629" i="3"/>
  <c r="L623" i="3"/>
  <c r="L619" i="3"/>
  <c r="L611" i="3"/>
  <c r="L609" i="3"/>
  <c r="L601" i="3"/>
  <c r="L591" i="3"/>
  <c r="L589" i="3"/>
  <c r="M1600" i="3"/>
  <c r="M1596" i="3"/>
  <c r="L1593" i="3"/>
  <c r="M1593" i="3"/>
  <c r="L1589" i="3"/>
  <c r="M1589" i="3"/>
  <c r="L1585" i="3"/>
  <c r="M1585" i="3"/>
  <c r="M1584" i="3"/>
  <c r="L1581" i="3"/>
  <c r="M1581" i="3"/>
  <c r="M1580" i="3"/>
  <c r="L1577" i="3"/>
  <c r="M1577" i="3"/>
  <c r="M1576" i="3"/>
  <c r="L1573" i="3"/>
  <c r="M1573" i="3"/>
  <c r="M1572" i="3"/>
  <c r="L1570" i="3"/>
  <c r="L1568" i="3"/>
  <c r="L1567" i="3"/>
  <c r="L1565" i="3"/>
  <c r="M1564" i="3"/>
  <c r="L1559" i="3"/>
  <c r="M1556" i="3"/>
  <c r="M1552" i="3"/>
  <c r="M1548" i="3"/>
  <c r="L1543" i="3"/>
  <c r="L1539" i="3"/>
  <c r="AE243" i="3"/>
  <c r="GX45" i="17"/>
  <c r="GT45" i="17"/>
  <c r="X110" i="16"/>
  <c r="X95" i="16"/>
  <c r="X17" i="16"/>
  <c r="X225" i="16"/>
  <c r="X176" i="16"/>
  <c r="X168" i="16"/>
  <c r="X160" i="16"/>
  <c r="X152" i="16"/>
  <c r="X144" i="16"/>
  <c r="X133" i="16"/>
  <c r="X125" i="16"/>
  <c r="X48" i="16"/>
  <c r="X103" i="16"/>
  <c r="L1600" i="3"/>
  <c r="L1598" i="3"/>
  <c r="L1596" i="3"/>
  <c r="L1594" i="3"/>
  <c r="L1592" i="3"/>
  <c r="L1590" i="3"/>
  <c r="L1588" i="3"/>
  <c r="L1586" i="3"/>
  <c r="L1584" i="3"/>
  <c r="L1582" i="3"/>
  <c r="L1580" i="3"/>
  <c r="L1578" i="3"/>
  <c r="L1576" i="3"/>
  <c r="L1574" i="3"/>
  <c r="L1572" i="3"/>
  <c r="M1570" i="3"/>
  <c r="M1562" i="3"/>
  <c r="M1536" i="3"/>
  <c r="L1534" i="3"/>
  <c r="M1532" i="3"/>
  <c r="M1528" i="3"/>
  <c r="M1524" i="3"/>
  <c r="M1520" i="3"/>
  <c r="M1516" i="3"/>
  <c r="M1512" i="3"/>
  <c r="AE271" i="3"/>
  <c r="AE889" i="3"/>
  <c r="AE1049" i="3"/>
  <c r="AE1195" i="3"/>
  <c r="AE1593" i="3"/>
  <c r="AE1589" i="3"/>
  <c r="AE1581" i="3"/>
  <c r="AE1577" i="3"/>
  <c r="H1592" i="3"/>
  <c r="J1592" i="3" s="1"/>
  <c r="AE1590" i="3"/>
  <c r="AE1580" i="3"/>
  <c r="M1571" i="3"/>
  <c r="AE1569" i="3"/>
  <c r="M1569" i="3"/>
  <c r="M1567" i="3"/>
  <c r="AE1565" i="3"/>
  <c r="M1565" i="3"/>
  <c r="M1563" i="3"/>
  <c r="AE199" i="3"/>
  <c r="AE587" i="3"/>
  <c r="AE607" i="3"/>
  <c r="AE711" i="3"/>
  <c r="AE735" i="3"/>
  <c r="AE773" i="3"/>
  <c r="AE847" i="3"/>
  <c r="AE913" i="3"/>
  <c r="AE1223" i="3"/>
  <c r="AE1592" i="3" l="1"/>
  <c r="H410" i="3"/>
  <c r="I366" i="3"/>
  <c r="L1379" i="3"/>
  <c r="V9" i="7"/>
  <c r="X8" i="7"/>
  <c r="W8" i="7"/>
  <c r="L1566" i="3"/>
  <c r="M1566" i="3"/>
  <c r="H1308" i="3"/>
  <c r="H758" i="3"/>
  <c r="J758" i="3" s="1"/>
  <c r="H414" i="3"/>
  <c r="AG414" i="3" s="1"/>
  <c r="H258" i="3"/>
  <c r="I168" i="3"/>
  <c r="I82" i="3"/>
  <c r="I8" i="3"/>
  <c r="M1293" i="3"/>
  <c r="M1473" i="3"/>
  <c r="H298" i="3"/>
  <c r="AG298" i="3" s="1"/>
  <c r="I256" i="3"/>
  <c r="M753" i="3"/>
  <c r="L753" i="3"/>
  <c r="AE801" i="3"/>
  <c r="GY63" i="6"/>
  <c r="HA63" i="6"/>
  <c r="HB46" i="6"/>
  <c r="HD46" i="6"/>
  <c r="GZ46" i="6"/>
  <c r="HA45" i="6"/>
  <c r="HC45" i="6"/>
  <c r="AE89" i="3"/>
  <c r="M15" i="6"/>
  <c r="L44" i="6"/>
  <c r="GT63" i="17"/>
  <c r="GW46" i="17"/>
  <c r="GS46" i="17"/>
  <c r="GV45" i="17"/>
  <c r="M1509" i="3"/>
  <c r="M1505" i="3"/>
  <c r="M1503" i="3"/>
  <c r="M1501" i="3"/>
  <c r="M1499" i="3"/>
  <c r="M1497" i="3"/>
  <c r="M1495" i="3"/>
  <c r="M1493" i="3"/>
  <c r="M1491" i="3"/>
  <c r="M1489" i="3"/>
  <c r="M1487" i="3"/>
  <c r="M1485" i="3"/>
  <c r="M1483" i="3"/>
  <c r="M1481" i="3"/>
  <c r="M1479" i="3"/>
  <c r="M1477" i="3"/>
  <c r="M1475" i="3"/>
  <c r="M1471" i="3"/>
  <c r="M1469" i="3"/>
  <c r="M1467" i="3"/>
  <c r="M1465" i="3"/>
  <c r="M1463" i="3"/>
  <c r="M1461" i="3"/>
  <c r="M1459" i="3"/>
  <c r="M1457" i="3"/>
  <c r="M1455" i="3"/>
  <c r="M1453" i="3"/>
  <c r="M1451" i="3"/>
  <c r="M1449" i="3"/>
  <c r="M1447" i="3"/>
  <c r="M1445" i="3"/>
  <c r="M1443" i="3"/>
  <c r="M1441" i="3"/>
  <c r="M1439" i="3"/>
  <c r="M1437" i="3"/>
  <c r="M1435" i="3"/>
  <c r="M1433" i="3"/>
  <c r="M1431" i="3"/>
  <c r="M1429" i="3"/>
  <c r="M1427" i="3"/>
  <c r="M1425" i="3"/>
  <c r="M1423" i="3"/>
  <c r="M1421" i="3"/>
  <c r="M1419" i="3"/>
  <c r="M1417" i="3"/>
  <c r="M1415" i="3"/>
  <c r="M1413" i="3"/>
  <c r="M1411" i="3"/>
  <c r="M1409" i="3"/>
  <c r="M1407" i="3"/>
  <c r="M1405" i="3"/>
  <c r="M1403" i="3"/>
  <c r="M1401" i="3"/>
  <c r="M1399" i="3"/>
  <c r="M1397" i="3"/>
  <c r="M1395" i="3"/>
  <c r="M1393" i="3"/>
  <c r="M1391" i="3"/>
  <c r="M1389" i="3"/>
  <c r="M1387" i="3"/>
  <c r="M1385" i="3"/>
  <c r="M1383" i="3"/>
  <c r="M1381" i="3"/>
  <c r="M1375" i="3"/>
  <c r="M1369" i="3"/>
  <c r="M1367" i="3"/>
  <c r="M1365" i="3"/>
  <c r="M1363" i="3"/>
  <c r="M1361" i="3"/>
  <c r="M1359" i="3"/>
  <c r="M1357" i="3"/>
  <c r="M1355" i="3"/>
  <c r="M1353" i="3"/>
  <c r="M1351" i="3"/>
  <c r="M1349" i="3"/>
  <c r="M1347" i="3"/>
  <c r="M1345" i="3"/>
  <c r="M1343" i="3"/>
  <c r="M1341" i="3"/>
  <c r="M1339" i="3"/>
  <c r="M1337" i="3"/>
  <c r="M1335" i="3"/>
  <c r="M1333" i="3"/>
  <c r="M1331" i="3"/>
  <c r="M1329" i="3"/>
  <c r="M1327" i="3"/>
  <c r="M1325" i="3"/>
  <c r="M1323" i="3"/>
  <c r="M1321" i="3"/>
  <c r="M1319" i="3"/>
  <c r="M1317" i="3"/>
  <c r="M1315" i="3"/>
  <c r="M1313" i="3"/>
  <c r="M1311" i="3"/>
  <c r="M1309" i="3"/>
  <c r="M1307" i="3"/>
  <c r="M1305" i="3"/>
  <c r="M1303" i="3"/>
  <c r="M1301" i="3"/>
  <c r="M1299" i="3"/>
  <c r="M1297" i="3"/>
  <c r="M1295" i="3"/>
  <c r="M1291" i="3"/>
  <c r="M1289" i="3"/>
  <c r="M1287" i="3"/>
  <c r="M1285" i="3"/>
  <c r="M1283" i="3"/>
  <c r="M1281" i="3"/>
  <c r="M1279" i="3"/>
  <c r="M1277" i="3"/>
  <c r="M1275" i="3"/>
  <c r="M1273" i="3"/>
  <c r="M1271" i="3"/>
  <c r="M1269" i="3"/>
  <c r="M1267" i="3"/>
  <c r="M1265" i="3"/>
  <c r="M1263" i="3"/>
  <c r="M1261" i="3"/>
  <c r="M1259" i="3"/>
  <c r="M1257" i="3"/>
  <c r="M1255" i="3"/>
  <c r="M1253" i="3"/>
  <c r="M1251" i="3"/>
  <c r="M1249" i="3"/>
  <c r="M1247" i="3"/>
  <c r="M1245" i="3"/>
  <c r="M1243" i="3"/>
  <c r="M1241" i="3"/>
  <c r="M1239" i="3"/>
  <c r="M1237" i="3"/>
  <c r="M1235" i="3"/>
  <c r="M1233" i="3"/>
  <c r="M1231" i="3"/>
  <c r="M1229" i="3"/>
  <c r="M1227" i="3"/>
  <c r="M1225" i="3"/>
  <c r="M1223" i="3"/>
  <c r="M1221" i="3"/>
  <c r="M1219" i="3"/>
  <c r="M1217" i="3"/>
  <c r="M1215" i="3"/>
  <c r="M1213" i="3"/>
  <c r="M1211" i="3"/>
  <c r="M1209" i="3"/>
  <c r="M1207" i="3"/>
  <c r="M1205" i="3"/>
  <c r="M1203" i="3"/>
  <c r="M1201" i="3"/>
  <c r="M1199" i="3"/>
  <c r="M1197" i="3"/>
  <c r="M1195" i="3"/>
  <c r="M1193" i="3"/>
  <c r="M1191" i="3"/>
  <c r="M1189" i="3"/>
  <c r="M1187" i="3"/>
  <c r="M1185" i="3"/>
  <c r="M1183" i="3"/>
  <c r="M1181" i="3"/>
  <c r="M1179" i="3"/>
  <c r="M1177" i="3"/>
  <c r="M1175" i="3"/>
  <c r="M1173" i="3"/>
  <c r="M1171" i="3"/>
  <c r="M1169" i="3"/>
  <c r="M1167" i="3"/>
  <c r="M1165" i="3"/>
  <c r="M1163" i="3"/>
  <c r="M1161" i="3"/>
  <c r="M1159" i="3"/>
  <c r="M1157" i="3"/>
  <c r="M1155" i="3"/>
  <c r="M1153" i="3"/>
  <c r="M1151" i="3"/>
  <c r="M1149" i="3"/>
  <c r="M1147" i="3"/>
  <c r="M1145" i="3"/>
  <c r="M1143" i="3"/>
  <c r="M1141" i="3"/>
  <c r="M1139" i="3"/>
  <c r="M1137" i="3"/>
  <c r="M1135" i="3"/>
  <c r="M1133" i="3"/>
  <c r="M1131" i="3"/>
  <c r="M1129" i="3"/>
  <c r="M1127" i="3"/>
  <c r="M1125" i="3"/>
  <c r="M1123" i="3"/>
  <c r="M1121" i="3"/>
  <c r="M1119" i="3"/>
  <c r="M1117" i="3"/>
  <c r="M1115" i="3"/>
  <c r="M1113" i="3"/>
  <c r="M1111" i="3"/>
  <c r="M1109" i="3"/>
  <c r="M1107" i="3"/>
  <c r="M1105" i="3"/>
  <c r="M1103" i="3"/>
  <c r="M1101" i="3"/>
  <c r="M1099" i="3"/>
  <c r="M1097" i="3"/>
  <c r="M1095" i="3"/>
  <c r="M1093" i="3"/>
  <c r="M1091" i="3"/>
  <c r="M1089" i="3"/>
  <c r="M1087" i="3"/>
  <c r="M1085" i="3"/>
  <c r="M1083" i="3"/>
  <c r="M1081" i="3"/>
  <c r="M1079" i="3"/>
  <c r="M1077" i="3"/>
  <c r="M1075" i="3"/>
  <c r="M1073" i="3"/>
  <c r="M1071" i="3"/>
  <c r="M1069" i="3"/>
  <c r="M1067" i="3"/>
  <c r="M1065" i="3"/>
  <c r="M1063" i="3"/>
  <c r="M1061" i="3"/>
  <c r="M1059" i="3"/>
  <c r="M1057" i="3"/>
  <c r="M1055" i="3"/>
  <c r="M1053" i="3"/>
  <c r="M1051" i="3"/>
  <c r="M1049" i="3"/>
  <c r="M1047" i="3"/>
  <c r="M1045" i="3"/>
  <c r="M1043" i="3"/>
  <c r="M1041" i="3"/>
  <c r="M1039" i="3"/>
  <c r="M1037" i="3"/>
  <c r="M1009" i="3"/>
  <c r="M1003" i="3"/>
  <c r="M991" i="3"/>
  <c r="M983" i="3"/>
  <c r="M975" i="3"/>
  <c r="M961" i="3"/>
  <c r="M959" i="3"/>
  <c r="M957" i="3"/>
  <c r="M955" i="3"/>
  <c r="M953" i="3"/>
  <c r="M951" i="3"/>
  <c r="M949" i="3"/>
  <c r="M947" i="3"/>
  <c r="M945" i="3"/>
  <c r="M943" i="3"/>
  <c r="M941" i="3"/>
  <c r="M939" i="3"/>
  <c r="M937" i="3"/>
  <c r="M935" i="3"/>
  <c r="M933" i="3"/>
  <c r="M931" i="3"/>
  <c r="M929" i="3"/>
  <c r="M927" i="3"/>
  <c r="M925" i="3"/>
  <c r="M923" i="3"/>
  <c r="M921" i="3"/>
  <c r="M919" i="3"/>
  <c r="M917" i="3"/>
  <c r="M915" i="3"/>
  <c r="M913" i="3"/>
  <c r="M911" i="3"/>
  <c r="M909" i="3"/>
  <c r="M907" i="3"/>
  <c r="M905" i="3"/>
  <c r="M903" i="3"/>
  <c r="M901" i="3"/>
  <c r="M899" i="3"/>
  <c r="M897" i="3"/>
  <c r="M895" i="3"/>
  <c r="M893" i="3"/>
  <c r="M891" i="3"/>
  <c r="M889" i="3"/>
  <c r="M887" i="3"/>
  <c r="M885" i="3"/>
  <c r="M883" i="3"/>
  <c r="M881" i="3"/>
  <c r="M879" i="3"/>
  <c r="M877" i="3"/>
  <c r="M875" i="3"/>
  <c r="M544" i="3"/>
  <c r="M502" i="3"/>
  <c r="AE1508" i="3"/>
  <c r="AE1472" i="3"/>
  <c r="L1452" i="3"/>
  <c r="AE1436" i="3"/>
  <c r="AE1424" i="3"/>
  <c r="AE1404" i="3"/>
  <c r="L1388" i="3"/>
  <c r="AE1384" i="3"/>
  <c r="L1340" i="3"/>
  <c r="L1320" i="3"/>
  <c r="L1288" i="3"/>
  <c r="L1268" i="3"/>
  <c r="L1264" i="3"/>
  <c r="L1260" i="3"/>
  <c r="L1252" i="3"/>
  <c r="L1244" i="3"/>
  <c r="L1236" i="3"/>
  <c r="L1232" i="3"/>
  <c r="L1224" i="3"/>
  <c r="L1220" i="3"/>
  <c r="L1212" i="3"/>
  <c r="L1204" i="3"/>
  <c r="L1196" i="3"/>
  <c r="L1192" i="3"/>
  <c r="L1188" i="3"/>
  <c r="L1184" i="3"/>
  <c r="L1156" i="3"/>
  <c r="AE1144" i="3"/>
  <c r="L1128" i="3"/>
  <c r="L1124" i="3"/>
  <c r="L1116" i="3"/>
  <c r="L1104" i="3"/>
  <c r="L1100" i="3"/>
  <c r="L1088" i="3"/>
  <c r="L1084" i="3"/>
  <c r="L1076" i="3"/>
  <c r="AE1072" i="3"/>
  <c r="L1064" i="3"/>
  <c r="L1060" i="3"/>
  <c r="L1052" i="3"/>
  <c r="AE1048" i="3"/>
  <c r="L1044" i="3"/>
  <c r="L1040" i="3"/>
  <c r="AE1036" i="3"/>
  <c r="AE1032" i="3"/>
  <c r="L1028" i="3"/>
  <c r="L1024" i="3"/>
  <c r="AE1020" i="3"/>
  <c r="L1016" i="3"/>
  <c r="L1012" i="3"/>
  <c r="L1008" i="3"/>
  <c r="L988" i="3"/>
  <c r="L984" i="3"/>
  <c r="L980" i="3"/>
  <c r="AE972" i="3"/>
  <c r="L964" i="3"/>
  <c r="L956" i="3"/>
  <c r="L952" i="3"/>
  <c r="L948" i="3"/>
  <c r="L944" i="3"/>
  <c r="L940" i="3"/>
  <c r="L936" i="3"/>
  <c r="L932" i="3"/>
  <c r="L928" i="3"/>
  <c r="L924" i="3"/>
  <c r="L920" i="3"/>
  <c r="L916" i="3"/>
  <c r="L912" i="3"/>
  <c r="L908" i="3"/>
  <c r="L904" i="3"/>
  <c r="L900" i="3"/>
  <c r="L892" i="3"/>
  <c r="L888" i="3"/>
  <c r="L884" i="3"/>
  <c r="L880" i="3"/>
  <c r="L876" i="3"/>
  <c r="L868" i="3"/>
  <c r="L864" i="3"/>
  <c r="L860" i="3"/>
  <c r="AE858" i="3"/>
  <c r="L856" i="3"/>
  <c r="L852" i="3"/>
  <c r="L848" i="3"/>
  <c r="AE846" i="3"/>
  <c r="L844" i="3"/>
  <c r="L840" i="3"/>
  <c r="L836" i="3"/>
  <c r="L832" i="3"/>
  <c r="L828" i="3"/>
  <c r="L824" i="3"/>
  <c r="L820" i="3"/>
  <c r="L816" i="3"/>
  <c r="AE814" i="3"/>
  <c r="AE810" i="3"/>
  <c r="L808" i="3"/>
  <c r="L804" i="3"/>
  <c r="L800" i="3"/>
  <c r="AE798" i="3"/>
  <c r="AE794" i="3"/>
  <c r="AE790" i="3"/>
  <c r="AE786" i="3"/>
  <c r="AE782" i="3"/>
  <c r="AE778" i="3"/>
  <c r="AE774" i="3"/>
  <c r="AE768" i="3"/>
  <c r="AE764" i="3"/>
  <c r="AE760" i="3"/>
  <c r="AE746" i="3"/>
  <c r="AE742" i="3"/>
  <c r="AE740" i="3"/>
  <c r="AE738" i="3"/>
  <c r="AE734" i="3"/>
  <c r="AE726" i="3"/>
  <c r="AE722" i="3"/>
  <c r="AE712" i="3"/>
  <c r="AE710" i="3"/>
  <c r="AE702" i="3"/>
  <c r="AE696" i="3"/>
  <c r="AE694" i="3"/>
  <c r="AE692" i="3"/>
  <c r="AE690" i="3"/>
  <c r="AE686" i="3"/>
  <c r="AE684" i="3"/>
  <c r="AE680" i="3"/>
  <c r="AE676" i="3"/>
  <c r="AE662" i="3"/>
  <c r="AE658" i="3"/>
  <c r="AE648" i="3"/>
  <c r="AE644" i="3"/>
  <c r="AE640" i="3"/>
  <c r="AE638" i="3"/>
  <c r="AE636" i="3"/>
  <c r="AE632" i="3"/>
  <c r="AE628" i="3"/>
  <c r="AE624" i="3"/>
  <c r="AE618" i="3"/>
  <c r="AE610" i="3"/>
  <c r="AE608" i="3"/>
  <c r="AE606" i="3"/>
  <c r="AE604" i="3"/>
  <c r="AE602" i="3"/>
  <c r="AE600" i="3"/>
  <c r="AE596" i="3"/>
  <c r="AE592" i="3"/>
  <c r="AE588" i="3"/>
  <c r="AE586" i="3"/>
  <c r="AE584" i="3"/>
  <c r="AE582" i="3"/>
  <c r="AE576" i="3"/>
  <c r="AE574" i="3"/>
  <c r="AE572" i="3"/>
  <c r="AE570" i="3"/>
  <c r="AE568" i="3"/>
  <c r="AE566" i="3"/>
  <c r="AE564" i="3"/>
  <c r="AE562" i="3"/>
  <c r="AE560" i="3"/>
  <c r="AE558" i="3"/>
  <c r="AE556" i="3"/>
  <c r="AE552" i="3"/>
  <c r="AE546" i="3"/>
  <c r="AE540" i="3"/>
  <c r="AE536" i="3"/>
  <c r="AE532" i="3"/>
  <c r="AE530" i="3"/>
  <c r="AE518" i="3"/>
  <c r="AE510" i="3"/>
  <c r="AE506" i="3"/>
  <c r="AE502" i="3"/>
  <c r="AE498" i="3"/>
  <c r="AE494" i="3"/>
  <c r="AE490" i="3"/>
  <c r="AE486" i="3"/>
  <c r="AE484" i="3"/>
  <c r="AE482" i="3"/>
  <c r="AE478" i="3"/>
  <c r="AE474" i="3"/>
  <c r="AE458" i="3"/>
  <c r="AE442" i="3"/>
  <c r="AE438" i="3"/>
  <c r="AE434" i="3"/>
  <c r="AE430" i="3"/>
  <c r="AE426" i="3"/>
  <c r="AE422" i="3"/>
  <c r="AE406" i="3"/>
  <c r="AE402" i="3"/>
  <c r="AE398" i="3"/>
  <c r="AE394" i="3"/>
  <c r="AE374" i="3"/>
  <c r="AE370" i="3"/>
  <c r="AE366" i="3"/>
  <c r="AE362" i="3"/>
  <c r="AE354" i="3"/>
  <c r="AE350" i="3"/>
  <c r="AE346" i="3"/>
  <c r="AE342" i="3"/>
  <c r="AE338" i="3"/>
  <c r="AE336" i="3"/>
  <c r="AE334" i="3"/>
  <c r="AE322" i="3"/>
  <c r="AE318" i="3"/>
  <c r="AE310" i="3"/>
  <c r="AE306" i="3"/>
  <c r="AE302" i="3"/>
  <c r="AE294" i="3"/>
  <c r="AE278" i="3"/>
  <c r="AE266" i="3"/>
  <c r="AE262" i="3"/>
  <c r="AE250" i="3"/>
  <c r="AE234" i="3"/>
  <c r="AE226" i="3"/>
  <c r="AE222" i="3"/>
  <c r="AE206" i="3"/>
  <c r="AE182" i="3"/>
  <c r="AE174" i="3"/>
  <c r="AE150" i="3"/>
  <c r="AE122" i="3"/>
  <c r="AE102" i="3"/>
  <c r="AE98" i="3"/>
  <c r="AE78" i="3"/>
  <c r="AE58" i="3"/>
  <c r="AE38" i="3"/>
  <c r="AE34" i="3"/>
  <c r="M1578" i="3"/>
  <c r="M1558" i="3"/>
  <c r="M1554" i="3"/>
  <c r="L1553" i="3"/>
  <c r="M1550" i="3"/>
  <c r="L1549" i="3"/>
  <c r="M1546" i="3"/>
  <c r="M1542" i="3"/>
  <c r="M1538" i="3"/>
  <c r="M1534" i="3"/>
  <c r="M1530" i="3"/>
  <c r="M1526" i="3"/>
  <c r="L1525" i="3"/>
  <c r="M1522" i="3"/>
  <c r="M1518" i="3"/>
  <c r="M1514" i="3"/>
  <c r="AE1595" i="3"/>
  <c r="AE1587" i="3"/>
  <c r="AE1585" i="3"/>
  <c r="AE1583" i="3"/>
  <c r="AE1579" i="3"/>
  <c r="AE1575" i="3"/>
  <c r="AE1561" i="3"/>
  <c r="AE1559" i="3"/>
  <c r="AE1557" i="3"/>
  <c r="AE1551" i="3"/>
  <c r="AE1549" i="3"/>
  <c r="AE1547" i="3"/>
  <c r="AE1545" i="3"/>
  <c r="AE1543" i="3"/>
  <c r="AE1539" i="3"/>
  <c r="H1537" i="3"/>
  <c r="J1537" i="3" s="1"/>
  <c r="N1537" i="3" s="1"/>
  <c r="AE1535" i="3"/>
  <c r="AE1531" i="3"/>
  <c r="AE1529" i="3"/>
  <c r="AE1525" i="3"/>
  <c r="AE1521" i="3"/>
  <c r="AE1519" i="3"/>
  <c r="AE1517" i="3"/>
  <c r="AE1515" i="3"/>
  <c r="AE1513" i="3"/>
  <c r="AE1511" i="3"/>
  <c r="I1059" i="3"/>
  <c r="I881" i="3"/>
  <c r="I871" i="3"/>
  <c r="AD505" i="3"/>
  <c r="AD501" i="3"/>
  <c r="AD499" i="3"/>
  <c r="I499" i="3" s="1"/>
  <c r="AD497" i="3"/>
  <c r="AD495" i="3"/>
  <c r="AD493" i="3"/>
  <c r="AD491" i="3"/>
  <c r="AE491" i="3" s="1"/>
  <c r="AD489" i="3"/>
  <c r="AD487" i="3"/>
  <c r="AD485" i="3"/>
  <c r="AD187" i="3"/>
  <c r="I187" i="3" s="1"/>
  <c r="AD185" i="3"/>
  <c r="AD183" i="3"/>
  <c r="AD181" i="3"/>
  <c r="AD179" i="3"/>
  <c r="H179" i="3" s="1"/>
  <c r="AD177" i="3"/>
  <c r="AE177" i="3" s="1"/>
  <c r="AD175" i="3"/>
  <c r="AD173" i="3"/>
  <c r="AE173" i="3" s="1"/>
  <c r="AD171" i="3"/>
  <c r="H171" i="3" s="1"/>
  <c r="AD169" i="3"/>
  <c r="AD167" i="3"/>
  <c r="AD165" i="3"/>
  <c r="AD163" i="3"/>
  <c r="I163" i="3" s="1"/>
  <c r="AD161" i="3"/>
  <c r="AD159" i="3"/>
  <c r="AE159" i="3" s="1"/>
  <c r="AD157" i="3"/>
  <c r="AD155" i="3"/>
  <c r="AE155" i="3" s="1"/>
  <c r="AD153" i="3"/>
  <c r="AD151" i="3"/>
  <c r="AD149" i="3"/>
  <c r="AD147" i="3"/>
  <c r="AE147" i="3" s="1"/>
  <c r="AD145" i="3"/>
  <c r="AD143" i="3"/>
  <c r="AD141" i="3"/>
  <c r="AE141" i="3" s="1"/>
  <c r="AD139" i="3"/>
  <c r="I139" i="3" s="1"/>
  <c r="AD137" i="3"/>
  <c r="AD135" i="3"/>
  <c r="AD133" i="3"/>
  <c r="AD131" i="3"/>
  <c r="AE131" i="3" s="1"/>
  <c r="AD129" i="3"/>
  <c r="AE129" i="3" s="1"/>
  <c r="AD127" i="3"/>
  <c r="AD125" i="3"/>
  <c r="AD123" i="3"/>
  <c r="AE123" i="3" s="1"/>
  <c r="AD121" i="3"/>
  <c r="AD119" i="3"/>
  <c r="AE119" i="3" s="1"/>
  <c r="AD117" i="3"/>
  <c r="AD115" i="3"/>
  <c r="AE115" i="3" s="1"/>
  <c r="AD113" i="3"/>
  <c r="AD111" i="3"/>
  <c r="AD109" i="3"/>
  <c r="AE109" i="3" s="1"/>
  <c r="AD107" i="3"/>
  <c r="H107" i="3" s="1"/>
  <c r="AD105" i="3"/>
  <c r="AD103" i="3"/>
  <c r="AD101" i="3"/>
  <c r="AD99" i="3"/>
  <c r="AE99" i="3" s="1"/>
  <c r="AD97" i="3"/>
  <c r="AD95" i="3"/>
  <c r="AD93" i="3"/>
  <c r="AD91" i="3"/>
  <c r="AE91" i="3" s="1"/>
  <c r="AD89" i="3"/>
  <c r="AD87" i="3"/>
  <c r="AD85" i="3"/>
  <c r="AD83" i="3"/>
  <c r="I83" i="3" s="1"/>
  <c r="AD81" i="3"/>
  <c r="AD79" i="3"/>
  <c r="AD77" i="3"/>
  <c r="AD75" i="3"/>
  <c r="H75" i="3" s="1"/>
  <c r="AD73" i="3"/>
  <c r="AE73" i="3" s="1"/>
  <c r="AD71" i="3"/>
  <c r="AD69" i="3"/>
  <c r="AD67" i="3"/>
  <c r="AE67" i="3" s="1"/>
  <c r="AD65" i="3"/>
  <c r="AD63" i="3"/>
  <c r="AD61" i="3"/>
  <c r="AD59" i="3"/>
  <c r="I59" i="3" s="1"/>
  <c r="AD57" i="3"/>
  <c r="AE57" i="3" s="1"/>
  <c r="AD55" i="3"/>
  <c r="AD53" i="3"/>
  <c r="AD51" i="3"/>
  <c r="I51" i="3" s="1"/>
  <c r="AD49" i="3"/>
  <c r="AE49" i="3" s="1"/>
  <c r="AD47" i="3"/>
  <c r="AD45" i="3"/>
  <c r="AD43" i="3"/>
  <c r="H43" i="3" s="1"/>
  <c r="AD41" i="3"/>
  <c r="AD39" i="3"/>
  <c r="AD37" i="3"/>
  <c r="AD35" i="3"/>
  <c r="H35" i="3" s="1"/>
  <c r="AD33" i="3"/>
  <c r="AE33" i="3" s="1"/>
  <c r="AD31" i="3"/>
  <c r="AD29" i="3"/>
  <c r="AD27" i="3"/>
  <c r="H27" i="3" s="1"/>
  <c r="AD25" i="3"/>
  <c r="AE25" i="3" s="1"/>
  <c r="AD23" i="3"/>
  <c r="AD21" i="3"/>
  <c r="AD19" i="3"/>
  <c r="AE19" i="3" s="1"/>
  <c r="AD17" i="3"/>
  <c r="AD15" i="3"/>
  <c r="AD13" i="3"/>
  <c r="AD11" i="3"/>
  <c r="AE11" i="3" s="1"/>
  <c r="AD9" i="3"/>
  <c r="L721" i="3"/>
  <c r="L713" i="3"/>
  <c r="L705" i="3"/>
  <c r="L685" i="3"/>
  <c r="M683" i="3"/>
  <c r="M681" i="3"/>
  <c r="M661" i="3"/>
  <c r="M641" i="3"/>
  <c r="L633" i="3"/>
  <c r="L621" i="3"/>
  <c r="L617" i="3"/>
  <c r="L605" i="3"/>
  <c r="M601" i="3"/>
  <c r="M599" i="3"/>
  <c r="L585" i="3"/>
  <c r="M535" i="3"/>
  <c r="M531" i="3"/>
  <c r="L525" i="3"/>
  <c r="L517" i="3"/>
  <c r="L513" i="3"/>
  <c r="L505" i="3"/>
  <c r="M503" i="3"/>
  <c r="L489" i="3"/>
  <c r="L485" i="3"/>
  <c r="L481" i="3"/>
  <c r="L477" i="3"/>
  <c r="L469" i="3"/>
  <c r="L465" i="3"/>
  <c r="L461" i="3"/>
  <c r="L441" i="3"/>
  <c r="L429" i="3"/>
  <c r="L425" i="3"/>
  <c r="L417" i="3"/>
  <c r="L413" i="3"/>
  <c r="L409" i="3"/>
  <c r="L405" i="3"/>
  <c r="L401" i="3"/>
  <c r="L397" i="3"/>
  <c r="L389" i="3"/>
  <c r="L377" i="3"/>
  <c r="L373" i="3"/>
  <c r="L365" i="3"/>
  <c r="L361" i="3"/>
  <c r="L357" i="3"/>
  <c r="L349" i="3"/>
  <c r="L345" i="3"/>
  <c r="L341" i="3"/>
  <c r="L333" i="3"/>
  <c r="L329" i="3"/>
  <c r="L321" i="3"/>
  <c r="L317" i="3"/>
  <c r="L309" i="3"/>
  <c r="L305" i="3"/>
  <c r="L293" i="3"/>
  <c r="L289" i="3"/>
  <c r="L285" i="3"/>
  <c r="L277" i="3"/>
  <c r="L273" i="3"/>
  <c r="L265" i="3"/>
  <c r="L261" i="3"/>
  <c r="L209" i="3"/>
  <c r="L201" i="3"/>
  <c r="L197" i="3"/>
  <c r="L193" i="3"/>
  <c r="L185" i="3"/>
  <c r="L177" i="3"/>
  <c r="L165" i="3"/>
  <c r="L149" i="3"/>
  <c r="L145" i="3"/>
  <c r="L137" i="3"/>
  <c r="L117" i="3"/>
  <c r="L53" i="3"/>
  <c r="L49" i="3"/>
  <c r="M47" i="3"/>
  <c r="M39" i="3"/>
  <c r="M37" i="3"/>
  <c r="L29" i="3"/>
  <c r="L1597" i="3"/>
  <c r="AE1152" i="3"/>
  <c r="AE666" i="3"/>
  <c r="AE1344" i="3"/>
  <c r="AE1316" i="3"/>
  <c r="AE650" i="3"/>
  <c r="AE634" i="3"/>
  <c r="AE620" i="3"/>
  <c r="AE616" i="3"/>
  <c r="AE594" i="3"/>
  <c r="AE578" i="3"/>
  <c r="L524" i="3"/>
  <c r="L516" i="3"/>
  <c r="L472" i="3"/>
  <c r="AE470" i="3"/>
  <c r="AE466" i="3"/>
  <c r="L464" i="3"/>
  <c r="AE462" i="3"/>
  <c r="AE454" i="3"/>
  <c r="L452" i="3"/>
  <c r="AE450" i="3"/>
  <c r="AE446" i="3"/>
  <c r="L432" i="3"/>
  <c r="AE414" i="3"/>
  <c r="AE410" i="3"/>
  <c r="L392" i="3"/>
  <c r="L388" i="3"/>
  <c r="L380" i="3"/>
  <c r="L356" i="3"/>
  <c r="L348" i="3"/>
  <c r="L328" i="3"/>
  <c r="L324" i="3"/>
  <c r="L316" i="3"/>
  <c r="AE314" i="3"/>
  <c r="L312" i="3"/>
  <c r="L304" i="3"/>
  <c r="L300" i="3"/>
  <c r="L296" i="3"/>
  <c r="AE290" i="3"/>
  <c r="L288" i="3"/>
  <c r="AE286" i="3"/>
  <c r="L284" i="3"/>
  <c r="AE282" i="3"/>
  <c r="L280" i="3"/>
  <c r="L276" i="3"/>
  <c r="L272" i="3"/>
  <c r="L268" i="3"/>
  <c r="L260" i="3"/>
  <c r="AE258" i="3"/>
  <c r="L256" i="3"/>
  <c r="L252" i="3"/>
  <c r="L248" i="3"/>
  <c r="L240" i="3"/>
  <c r="L236" i="3"/>
  <c r="L232" i="3"/>
  <c r="L220" i="3"/>
  <c r="AE218" i="3"/>
  <c r="L216" i="3"/>
  <c r="L208" i="3"/>
  <c r="AE194" i="3"/>
  <c r="AE190" i="3"/>
  <c r="L188" i="3"/>
  <c r="L184" i="3"/>
  <c r="L176" i="3"/>
  <c r="AE166" i="3"/>
  <c r="L152" i="3"/>
  <c r="L148" i="3"/>
  <c r="L144" i="3"/>
  <c r="L136" i="3"/>
  <c r="AE130" i="3"/>
  <c r="L124" i="3"/>
  <c r="L120" i="3"/>
  <c r="L112" i="3"/>
  <c r="AE110" i="3"/>
  <c r="L100" i="3"/>
  <c r="AE90" i="3"/>
  <c r="AE70" i="3"/>
  <c r="AE66" i="3"/>
  <c r="L60" i="3"/>
  <c r="AE46" i="3"/>
  <c r="AE26" i="3"/>
  <c r="L661" i="3"/>
  <c r="L531" i="3"/>
  <c r="L599" i="3"/>
  <c r="M634" i="3"/>
  <c r="M499" i="3"/>
  <c r="L318" i="3"/>
  <c r="AE20" i="3"/>
  <c r="AE780" i="3"/>
  <c r="AE776" i="3"/>
  <c r="AE766" i="3"/>
  <c r="AE762" i="3"/>
  <c r="AE758" i="3"/>
  <c r="AE754" i="3"/>
  <c r="AE750" i="3"/>
  <c r="AE736" i="3"/>
  <c r="AE732" i="3"/>
  <c r="AE728" i="3"/>
  <c r="AE724" i="3"/>
  <c r="AE716" i="3"/>
  <c r="AE708" i="3"/>
  <c r="AE704" i="3"/>
  <c r="AE700" i="3"/>
  <c r="AE682" i="3"/>
  <c r="AE678" i="3"/>
  <c r="AE674" i="3"/>
  <c r="AE670" i="3"/>
  <c r="AE630" i="3"/>
  <c r="AE598" i="3"/>
  <c r="AE554" i="3"/>
  <c r="AE550" i="3"/>
  <c r="AE542" i="3"/>
  <c r="AE522" i="3"/>
  <c r="M70" i="3"/>
  <c r="M454" i="3"/>
  <c r="M334" i="3"/>
  <c r="L254" i="3"/>
  <c r="L565" i="3"/>
  <c r="M565" i="3"/>
  <c r="AG866" i="3"/>
  <c r="M729" i="3"/>
  <c r="M727" i="3"/>
  <c r="M721" i="3"/>
  <c r="M719" i="3"/>
  <c r="M717" i="3"/>
  <c r="M711" i="3"/>
  <c r="M709" i="3"/>
  <c r="M707" i="3"/>
  <c r="M705" i="3"/>
  <c r="M703" i="3"/>
  <c r="M623" i="3"/>
  <c r="M619" i="3"/>
  <c r="M617" i="3"/>
  <c r="M615" i="3"/>
  <c r="M607" i="3"/>
  <c r="M605" i="3"/>
  <c r="M1510" i="3"/>
  <c r="M1508" i="3"/>
  <c r="M1504" i="3"/>
  <c r="M1502" i="3"/>
  <c r="M1500" i="3"/>
  <c r="M1498" i="3"/>
  <c r="M1496" i="3"/>
  <c r="M1494" i="3"/>
  <c r="M1488" i="3"/>
  <c r="M1482" i="3"/>
  <c r="M1480" i="3"/>
  <c r="M1478" i="3"/>
  <c r="M1474" i="3"/>
  <c r="M1472" i="3"/>
  <c r="M1470" i="3"/>
  <c r="M1468" i="3"/>
  <c r="M1466" i="3"/>
  <c r="M1464" i="3"/>
  <c r="M1462" i="3"/>
  <c r="M1460" i="3"/>
  <c r="M1456" i="3"/>
  <c r="M1454" i="3"/>
  <c r="M1452" i="3"/>
  <c r="M1450" i="3"/>
  <c r="M1448" i="3"/>
  <c r="M1446" i="3"/>
  <c r="M1444" i="3"/>
  <c r="M1442" i="3"/>
  <c r="M1440" i="3"/>
  <c r="M1436" i="3"/>
  <c r="M1432" i="3"/>
  <c r="M1430" i="3"/>
  <c r="M1428" i="3"/>
  <c r="M1426" i="3"/>
  <c r="M1424" i="3"/>
  <c r="M1422" i="3"/>
  <c r="M1418" i="3"/>
  <c r="M1416" i="3"/>
  <c r="M1414" i="3"/>
  <c r="M1410" i="3"/>
  <c r="M1408" i="3"/>
  <c r="M1406" i="3"/>
  <c r="M1404" i="3"/>
  <c r="M1402" i="3"/>
  <c r="M1400" i="3"/>
  <c r="M1398" i="3"/>
  <c r="M1396" i="3"/>
  <c r="M1394" i="3"/>
  <c r="M1390" i="3"/>
  <c r="M1388" i="3"/>
  <c r="M1384" i="3"/>
  <c r="M1382" i="3"/>
  <c r="M1380" i="3"/>
  <c r="M1378" i="3"/>
  <c r="M1376" i="3"/>
  <c r="M1354" i="3"/>
  <c r="M1352" i="3"/>
  <c r="M1350" i="3"/>
  <c r="M1348" i="3"/>
  <c r="M1346" i="3"/>
  <c r="M1344" i="3"/>
  <c r="M1342" i="3"/>
  <c r="M1338" i="3"/>
  <c r="M1336" i="3"/>
  <c r="M1334" i="3"/>
  <c r="M1332" i="3"/>
  <c r="M1326" i="3"/>
  <c r="M1324" i="3"/>
  <c r="M1322" i="3"/>
  <c r="M1316" i="3"/>
  <c r="M1314" i="3"/>
  <c r="M1312" i="3"/>
  <c r="M1310" i="3"/>
  <c r="M1308" i="3"/>
  <c r="M1304" i="3"/>
  <c r="M1300" i="3"/>
  <c r="M1298" i="3"/>
  <c r="M1294" i="3"/>
  <c r="M1290" i="3"/>
  <c r="M1288" i="3"/>
  <c r="M1286" i="3"/>
  <c r="M1284" i="3"/>
  <c r="M1282" i="3"/>
  <c r="M1278" i="3"/>
  <c r="M1276" i="3"/>
  <c r="M1274" i="3"/>
  <c r="M1272" i="3"/>
  <c r="M1270" i="3"/>
  <c r="M1266" i="3"/>
  <c r="M1264" i="3"/>
  <c r="M1262" i="3"/>
  <c r="M1258" i="3"/>
  <c r="M1256" i="3"/>
  <c r="M1254" i="3"/>
  <c r="M1250" i="3"/>
  <c r="M1248" i="3"/>
  <c r="M1246" i="3"/>
  <c r="M1242" i="3"/>
  <c r="M1240" i="3"/>
  <c r="M1238" i="3"/>
  <c r="M1234" i="3"/>
  <c r="M1232" i="3"/>
  <c r="M1228" i="3"/>
  <c r="M1226" i="3"/>
  <c r="M1224" i="3"/>
  <c r="M1218" i="3"/>
  <c r="M1216" i="3"/>
  <c r="M1214" i="3"/>
  <c r="M1212" i="3"/>
  <c r="M1210" i="3"/>
  <c r="M1206" i="3"/>
  <c r="M1204" i="3"/>
  <c r="M1202" i="3"/>
  <c r="M1198" i="3"/>
  <c r="M1196" i="3"/>
  <c r="M1194" i="3"/>
  <c r="M1188" i="3"/>
  <c r="M1186" i="3"/>
  <c r="M1184" i="3"/>
  <c r="M1182" i="3"/>
  <c r="M1180" i="3"/>
  <c r="M1178" i="3"/>
  <c r="M1176" i="3"/>
  <c r="M1174" i="3"/>
  <c r="M1168" i="3"/>
  <c r="M1166" i="3"/>
  <c r="M1164" i="3"/>
  <c r="M1160" i="3"/>
  <c r="M1154" i="3"/>
  <c r="M1152" i="3"/>
  <c r="M1150" i="3"/>
  <c r="L762" i="3"/>
  <c r="M760" i="3"/>
  <c r="M758" i="3"/>
  <c r="M756" i="3"/>
  <c r="L754" i="3"/>
  <c r="M752" i="3"/>
  <c r="M748" i="3"/>
  <c r="M740" i="3"/>
  <c r="M736" i="3"/>
  <c r="M873" i="3"/>
  <c r="M871" i="3"/>
  <c r="M869" i="3"/>
  <c r="M867" i="3"/>
  <c r="M865" i="3"/>
  <c r="M863" i="3"/>
  <c r="M861" i="3"/>
  <c r="M859" i="3"/>
  <c r="M857" i="3"/>
  <c r="M855" i="3"/>
  <c r="M853" i="3"/>
  <c r="M851" i="3"/>
  <c r="M849" i="3"/>
  <c r="M847" i="3"/>
  <c r="M845" i="3"/>
  <c r="M843" i="3"/>
  <c r="M841" i="3"/>
  <c r="M839" i="3"/>
  <c r="M837" i="3"/>
  <c r="M835" i="3"/>
  <c r="M833" i="3"/>
  <c r="M831" i="3"/>
  <c r="M829" i="3"/>
  <c r="M827" i="3"/>
  <c r="M825" i="3"/>
  <c r="M823" i="3"/>
  <c r="M821" i="3"/>
  <c r="M819" i="3"/>
  <c r="M817" i="3"/>
  <c r="M815" i="3"/>
  <c r="M813" i="3"/>
  <c r="M809" i="3"/>
  <c r="M807" i="3"/>
  <c r="M805" i="3"/>
  <c r="M803" i="3"/>
  <c r="M799" i="3"/>
  <c r="M797" i="3"/>
  <c r="M795" i="3"/>
  <c r="M793" i="3"/>
  <c r="M791" i="3"/>
  <c r="M789" i="3"/>
  <c r="M787" i="3"/>
  <c r="M785" i="3"/>
  <c r="M783" i="3"/>
  <c r="M777" i="3"/>
  <c r="M775" i="3"/>
  <c r="M773" i="3"/>
  <c r="M769" i="3"/>
  <c r="M767" i="3"/>
  <c r="M632" i="3"/>
  <c r="M620" i="3"/>
  <c r="M612" i="3"/>
  <c r="M610" i="3"/>
  <c r="M608" i="3"/>
  <c r="M604" i="3"/>
  <c r="M528" i="3"/>
  <c r="M526" i="3"/>
  <c r="M524" i="3"/>
  <c r="M522" i="3"/>
  <c r="M518" i="3"/>
  <c r="M516" i="3"/>
  <c r="M514" i="3"/>
  <c r="M512" i="3"/>
  <c r="M510" i="3"/>
  <c r="M506" i="3"/>
  <c r="M504" i="3"/>
  <c r="M498" i="3"/>
  <c r="M496" i="3"/>
  <c r="M494" i="3"/>
  <c r="M492" i="3"/>
  <c r="M488" i="3"/>
  <c r="M484" i="3"/>
  <c r="M480" i="3"/>
  <c r="M478" i="3"/>
  <c r="M476" i="3"/>
  <c r="M472" i="3"/>
  <c r="M470" i="3"/>
  <c r="M466" i="3"/>
  <c r="M464" i="3"/>
  <c r="M462" i="3"/>
  <c r="M460" i="3"/>
  <c r="M458" i="3"/>
  <c r="M456" i="3"/>
  <c r="M452" i="3"/>
  <c r="M448" i="3"/>
  <c r="M446" i="3"/>
  <c r="M444" i="3"/>
  <c r="M440" i="3"/>
  <c r="M438" i="3"/>
  <c r="M436" i="3"/>
  <c r="M432" i="3"/>
  <c r="M430" i="3"/>
  <c r="M428" i="3"/>
  <c r="M426" i="3"/>
  <c r="M424" i="3"/>
  <c r="M420" i="3"/>
  <c r="M416" i="3"/>
  <c r="M414" i="3"/>
  <c r="M412" i="3"/>
  <c r="M408" i="3"/>
  <c r="M406" i="3"/>
  <c r="M404" i="3"/>
  <c r="M402" i="3"/>
  <c r="M400" i="3"/>
  <c r="M398" i="3"/>
  <c r="M396" i="3"/>
  <c r="M394" i="3"/>
  <c r="M392" i="3"/>
  <c r="M388" i="3"/>
  <c r="M386" i="3"/>
  <c r="M384" i="3"/>
  <c r="M382" i="3"/>
  <c r="M380" i="3"/>
  <c r="M378" i="3"/>
  <c r="M374" i="3"/>
  <c r="M370" i="3"/>
  <c r="M368" i="3"/>
  <c r="M366" i="3"/>
  <c r="M364" i="3"/>
  <c r="M362" i="3"/>
  <c r="M360" i="3"/>
  <c r="M358" i="3"/>
  <c r="M356" i="3"/>
  <c r="M354" i="3"/>
  <c r="M350" i="3"/>
  <c r="M348" i="3"/>
  <c r="M346" i="3"/>
  <c r="M344" i="3"/>
  <c r="M342" i="3"/>
  <c r="M340" i="3"/>
  <c r="M338" i="3"/>
  <c r="M336" i="3"/>
  <c r="M332" i="3"/>
  <c r="M330" i="3"/>
  <c r="M328" i="3"/>
  <c r="M326" i="3"/>
  <c r="M324" i="3"/>
  <c r="M322" i="3"/>
  <c r="M320" i="3"/>
  <c r="M316" i="3"/>
  <c r="M314" i="3"/>
  <c r="M312" i="3"/>
  <c r="M310" i="3"/>
  <c r="M308" i="3"/>
  <c r="M306" i="3"/>
  <c r="M304" i="3"/>
  <c r="M300" i="3"/>
  <c r="M298" i="3"/>
  <c r="M296" i="3"/>
  <c r="M294" i="3"/>
  <c r="M292" i="3"/>
  <c r="M290" i="3"/>
  <c r="M288" i="3"/>
  <c r="M284" i="3"/>
  <c r="M282" i="3"/>
  <c r="M280" i="3"/>
  <c r="M278" i="3"/>
  <c r="M276" i="3"/>
  <c r="M274" i="3"/>
  <c r="M272" i="3"/>
  <c r="M268" i="3"/>
  <c r="M266" i="3"/>
  <c r="M264" i="3"/>
  <c r="M262" i="3"/>
  <c r="M260" i="3"/>
  <c r="M258" i="3"/>
  <c r="M256" i="3"/>
  <c r="M252" i="3"/>
  <c r="M250" i="3"/>
  <c r="AE1554" i="3"/>
  <c r="AE1538" i="3"/>
  <c r="AE1530" i="3"/>
  <c r="AE1509" i="3"/>
  <c r="AE1501" i="3"/>
  <c r="AE1499" i="3"/>
  <c r="AE1491" i="3"/>
  <c r="AE1489" i="3"/>
  <c r="AE1487" i="3"/>
  <c r="AE1485" i="3"/>
  <c r="AE1483" i="3"/>
  <c r="AE1481" i="3"/>
  <c r="AE1479" i="3"/>
  <c r="AE1477" i="3"/>
  <c r="AE1469" i="3"/>
  <c r="AE1461" i="3"/>
  <c r="AE1459" i="3"/>
  <c r="AE1455" i="3"/>
  <c r="AE1453" i="3"/>
  <c r="AE1451" i="3"/>
  <c r="AE1449" i="3"/>
  <c r="AE1447" i="3"/>
  <c r="AE1445" i="3"/>
  <c r="AE1439" i="3"/>
  <c r="AE1437" i="3"/>
  <c r="AE1433" i="3"/>
  <c r="AE1429" i="3"/>
  <c r="AE1427" i="3"/>
  <c r="AE1421" i="3"/>
  <c r="AE1419" i="3"/>
  <c r="AE1415" i="3"/>
  <c r="AE1413" i="3"/>
  <c r="AE1411" i="3"/>
  <c r="AE1407" i="3"/>
  <c r="AE1405" i="3"/>
  <c r="AE1401" i="3"/>
  <c r="AE1397" i="3"/>
  <c r="AE1393" i="3"/>
  <c r="AE1391" i="3"/>
  <c r="AE1387" i="3"/>
  <c r="AE1381" i="3"/>
  <c r="AE1379" i="3"/>
  <c r="AE1375" i="3"/>
  <c r="AE1373" i="3"/>
  <c r="AE1371" i="3"/>
  <c r="AE1369" i="3"/>
  <c r="AE1361" i="3"/>
  <c r="AE1359" i="3"/>
  <c r="AE1353" i="3"/>
  <c r="AE1351" i="3"/>
  <c r="AE1347" i="3"/>
  <c r="AE1343" i="3"/>
  <c r="AE1341" i="3"/>
  <c r="AE1339" i="3"/>
  <c r="AE1335" i="3"/>
  <c r="AE1333" i="3"/>
  <c r="AE1329" i="3"/>
  <c r="AE1325" i="3"/>
  <c r="AE1317" i="3"/>
  <c r="AE1311" i="3"/>
  <c r="AE1299" i="3"/>
  <c r="AE1293" i="3"/>
  <c r="AE1291" i="3"/>
  <c r="AE1285" i="3"/>
  <c r="AE1277" i="3"/>
  <c r="AE1273" i="3"/>
  <c r="AE1271" i="3"/>
  <c r="AE1259" i="3"/>
  <c r="AE1255" i="3"/>
  <c r="AE1253" i="3"/>
  <c r="AE1251" i="3"/>
  <c r="AE1243" i="3"/>
  <c r="AE1233" i="3"/>
  <c r="AE1227" i="3"/>
  <c r="AE1221" i="3"/>
  <c r="AE1217" i="3"/>
  <c r="AE1215" i="3"/>
  <c r="AE1209" i="3"/>
  <c r="AE1203" i="3"/>
  <c r="AE1189" i="3"/>
  <c r="AE1187" i="3"/>
  <c r="AE1185" i="3"/>
  <c r="AE1183" i="3"/>
  <c r="AE1181" i="3"/>
  <c r="AE1169" i="3"/>
  <c r="AE1167" i="3"/>
  <c r="AE1163" i="3"/>
  <c r="AE1159" i="3"/>
  <c r="AE1157" i="3"/>
  <c r="AE1155" i="3"/>
  <c r="AE1153" i="3"/>
  <c r="AE1149" i="3"/>
  <c r="AE1143" i="3"/>
  <c r="AE1137" i="3"/>
  <c r="AE1135" i="3"/>
  <c r="AE1131" i="3"/>
  <c r="AE1127" i="3"/>
  <c r="AE1121" i="3"/>
  <c r="AE1115" i="3"/>
  <c r="AE1107" i="3"/>
  <c r="AE887" i="3"/>
  <c r="AE867" i="3"/>
  <c r="AE863" i="3"/>
  <c r="AE859" i="3"/>
  <c r="AE831" i="3"/>
  <c r="AE823" i="3"/>
  <c r="AE819" i="3"/>
  <c r="AE815" i="3"/>
  <c r="AE795" i="3"/>
  <c r="AE767" i="3"/>
  <c r="AE757" i="3"/>
  <c r="AE755" i="3"/>
  <c r="AE751" i="3"/>
  <c r="AE725" i="3"/>
  <c r="AE719" i="3"/>
  <c r="AE703" i="3"/>
  <c r="AE687" i="3"/>
  <c r="AE671" i="3"/>
  <c r="AE667" i="3"/>
  <c r="AE665" i="3"/>
  <c r="AE647" i="3"/>
  <c r="AE639" i="3"/>
  <c r="AE627" i="3"/>
  <c r="AE603" i="3"/>
  <c r="AE591" i="3"/>
  <c r="AE563" i="3"/>
  <c r="AE559" i="3"/>
  <c r="AE539" i="3"/>
  <c r="AE527" i="3"/>
  <c r="AE519" i="3"/>
  <c r="AE511" i="3"/>
  <c r="L666" i="3"/>
  <c r="L530" i="3"/>
  <c r="L526" i="3"/>
  <c r="L518" i="3"/>
  <c r="L514" i="3"/>
  <c r="L506" i="3"/>
  <c r="L502" i="3"/>
  <c r="L494" i="3"/>
  <c r="L490" i="3"/>
  <c r="L470" i="3"/>
  <c r="L466" i="3"/>
  <c r="L446" i="3"/>
  <c r="L442" i="3"/>
  <c r="L434" i="3"/>
  <c r="L430" i="3"/>
  <c r="L426" i="3"/>
  <c r="L422" i="3"/>
  <c r="L418" i="3"/>
  <c r="L414" i="3"/>
  <c r="L406" i="3"/>
  <c r="L402" i="3"/>
  <c r="M248" i="3"/>
  <c r="M246" i="3"/>
  <c r="M244" i="3"/>
  <c r="M242" i="3"/>
  <c r="M240" i="3"/>
  <c r="M238" i="3"/>
  <c r="M236" i="3"/>
  <c r="M234" i="3"/>
  <c r="M232" i="3"/>
  <c r="M230" i="3"/>
  <c r="M228" i="3"/>
  <c r="M226" i="3"/>
  <c r="M224" i="3"/>
  <c r="M222" i="3"/>
  <c r="M220" i="3"/>
  <c r="M218" i="3"/>
  <c r="M216" i="3"/>
  <c r="M212" i="3"/>
  <c r="M210" i="3"/>
  <c r="M208" i="3"/>
  <c r="M206" i="3"/>
  <c r="M204" i="3"/>
  <c r="M202" i="3"/>
  <c r="M200" i="3"/>
  <c r="M198" i="3"/>
  <c r="M196" i="3"/>
  <c r="M194" i="3"/>
  <c r="M192" i="3"/>
  <c r="M190" i="3"/>
  <c r="M188" i="3"/>
  <c r="M186" i="3"/>
  <c r="M184" i="3"/>
  <c r="M182" i="3"/>
  <c r="M180" i="3"/>
  <c r="M178" i="3"/>
  <c r="M176" i="3"/>
  <c r="M174" i="3"/>
  <c r="M172" i="3"/>
  <c r="M170" i="3"/>
  <c r="M166" i="3"/>
  <c r="M164" i="3"/>
  <c r="M162" i="3"/>
  <c r="M160" i="3"/>
  <c r="M158" i="3"/>
  <c r="M156" i="3"/>
  <c r="M154" i="3"/>
  <c r="M152" i="3"/>
  <c r="M150" i="3"/>
  <c r="M148" i="3"/>
  <c r="M146" i="3"/>
  <c r="M144" i="3"/>
  <c r="M142" i="3"/>
  <c r="M140" i="3"/>
  <c r="M138" i="3"/>
  <c r="M136" i="3"/>
  <c r="M134" i="3"/>
  <c r="M132" i="3"/>
  <c r="M130" i="3"/>
  <c r="M128" i="3"/>
  <c r="M126" i="3"/>
  <c r="M124" i="3"/>
  <c r="M122" i="3"/>
  <c r="M120" i="3"/>
  <c r="M114" i="3"/>
  <c r="M112" i="3"/>
  <c r="M110" i="3"/>
  <c r="M106" i="3"/>
  <c r="M104" i="3"/>
  <c r="M102" i="3"/>
  <c r="M100" i="3"/>
  <c r="M98" i="3"/>
  <c r="M96" i="3"/>
  <c r="M94" i="3"/>
  <c r="M92" i="3"/>
  <c r="M90" i="3"/>
  <c r="M88" i="3"/>
  <c r="M86" i="3"/>
  <c r="M84" i="3"/>
  <c r="M78" i="3"/>
  <c r="M74" i="3"/>
  <c r="M72" i="3"/>
  <c r="M66" i="3"/>
  <c r="M62" i="3"/>
  <c r="M58" i="3"/>
  <c r="M56" i="3"/>
  <c r="AD475" i="3"/>
  <c r="H475" i="3" s="1"/>
  <c r="AD473" i="3"/>
  <c r="AD471" i="3"/>
  <c r="I471" i="3" s="1"/>
  <c r="AD469" i="3"/>
  <c r="AE469" i="3" s="1"/>
  <c r="AD467" i="3"/>
  <c r="I467" i="3" s="1"/>
  <c r="AD465" i="3"/>
  <c r="AD463" i="3"/>
  <c r="AE463" i="3" s="1"/>
  <c r="AD461" i="3"/>
  <c r="H461" i="3" s="1"/>
  <c r="AD459" i="3"/>
  <c r="H459" i="3" s="1"/>
  <c r="AD457" i="3"/>
  <c r="AE457" i="3" s="1"/>
  <c r="AD455" i="3"/>
  <c r="AE455" i="3" s="1"/>
  <c r="AD453" i="3"/>
  <c r="I453" i="3" s="1"/>
  <c r="AD451" i="3"/>
  <c r="AE451" i="3" s="1"/>
  <c r="AD449" i="3"/>
  <c r="AE449" i="3" s="1"/>
  <c r="AD447" i="3"/>
  <c r="I447" i="3" s="1"/>
  <c r="AD445" i="3"/>
  <c r="I445" i="3" s="1"/>
  <c r="AD443" i="3"/>
  <c r="I443" i="3" s="1"/>
  <c r="AD441" i="3"/>
  <c r="AD439" i="3"/>
  <c r="I439" i="3" s="1"/>
  <c r="AD437" i="3"/>
  <c r="I437" i="3" s="1"/>
  <c r="AD435" i="3"/>
  <c r="AE435" i="3" s="1"/>
  <c r="AD433" i="3"/>
  <c r="AD431" i="3"/>
  <c r="H431" i="3" s="1"/>
  <c r="AD429" i="3"/>
  <c r="AE429" i="3" s="1"/>
  <c r="AD427" i="3"/>
  <c r="I427" i="3" s="1"/>
  <c r="AD425" i="3"/>
  <c r="AD423" i="3"/>
  <c r="I423" i="3" s="1"/>
  <c r="AD421" i="3"/>
  <c r="I421" i="3" s="1"/>
  <c r="AD419" i="3"/>
  <c r="AE419" i="3" s="1"/>
  <c r="AD417" i="3"/>
  <c r="AD415" i="3"/>
  <c r="H415" i="3" s="1"/>
  <c r="AD413" i="3"/>
  <c r="I413" i="3" s="1"/>
  <c r="AD411" i="3"/>
  <c r="AE411" i="3" s="1"/>
  <c r="AD409" i="3"/>
  <c r="AE409" i="3" s="1"/>
  <c r="AD407" i="3"/>
  <c r="I407" i="3" s="1"/>
  <c r="AD405" i="3"/>
  <c r="AE405" i="3" s="1"/>
  <c r="AD403" i="3"/>
  <c r="H403" i="3" s="1"/>
  <c r="AD401" i="3"/>
  <c r="AD399" i="3"/>
  <c r="AE399" i="3" s="1"/>
  <c r="AD397" i="3"/>
  <c r="I397" i="3" s="1"/>
  <c r="AD395" i="3"/>
  <c r="I395" i="3" s="1"/>
  <c r="AD393" i="3"/>
  <c r="AD391" i="3"/>
  <c r="AE391" i="3" s="1"/>
  <c r="AD389" i="3"/>
  <c r="AE389" i="3" s="1"/>
  <c r="AD387" i="3"/>
  <c r="AE387" i="3" s="1"/>
  <c r="AD385" i="3"/>
  <c r="AD383" i="3"/>
  <c r="AE383" i="3" s="1"/>
  <c r="AD381" i="3"/>
  <c r="AE381" i="3" s="1"/>
  <c r="AD379" i="3"/>
  <c r="I379" i="3" s="1"/>
  <c r="AD377" i="3"/>
  <c r="AD375" i="3"/>
  <c r="AE375" i="3" s="1"/>
  <c r="AD373" i="3"/>
  <c r="AE373" i="3" s="1"/>
  <c r="AD371" i="3"/>
  <c r="AE371" i="3" s="1"/>
  <c r="AD369" i="3"/>
  <c r="AD367" i="3"/>
  <c r="H367" i="3" s="1"/>
  <c r="AD365" i="3"/>
  <c r="AE365" i="3" s="1"/>
  <c r="AD363" i="3"/>
  <c r="I363" i="3" s="1"/>
  <c r="AD361" i="3"/>
  <c r="AD359" i="3"/>
  <c r="AE359" i="3" s="1"/>
  <c r="AD357" i="3"/>
  <c r="H357" i="3" s="1"/>
  <c r="AD355" i="3"/>
  <c r="H355" i="3" s="1"/>
  <c r="AD353" i="3"/>
  <c r="AD351" i="3"/>
  <c r="H351" i="3" s="1"/>
  <c r="AG351" i="3" s="1"/>
  <c r="AD349" i="3"/>
  <c r="I349" i="3" s="1"/>
  <c r="AD347" i="3"/>
  <c r="AE347" i="3" s="1"/>
  <c r="AD345" i="3"/>
  <c r="AD343" i="3"/>
  <c r="I343" i="3" s="1"/>
  <c r="AD341" i="3"/>
  <c r="AE341" i="3" s="1"/>
  <c r="AD339" i="3"/>
  <c r="AE339" i="3" s="1"/>
  <c r="AD337" i="3"/>
  <c r="AD335" i="3"/>
  <c r="H335" i="3" s="1"/>
  <c r="AD333" i="3"/>
  <c r="H333" i="3" s="1"/>
  <c r="AD331" i="3"/>
  <c r="H331" i="3" s="1"/>
  <c r="J331" i="3" s="1"/>
  <c r="AD329" i="3"/>
  <c r="AE327" i="3"/>
  <c r="AE319" i="3"/>
  <c r="AE303" i="3"/>
  <c r="AE287" i="3"/>
  <c r="AE283" i="3"/>
  <c r="AE239" i="3"/>
  <c r="AE219" i="3"/>
  <c r="AE51" i="3"/>
  <c r="M749" i="3"/>
  <c r="L749" i="3"/>
  <c r="M741" i="3"/>
  <c r="L741" i="3"/>
  <c r="L739" i="3"/>
  <c r="M739" i="3"/>
  <c r="M733" i="3"/>
  <c r="L733" i="3"/>
  <c r="AE1400" i="3"/>
  <c r="AE954" i="3"/>
  <c r="AE926" i="3"/>
  <c r="AE672" i="3"/>
  <c r="AE668" i="3"/>
  <c r="AE664" i="3"/>
  <c r="AE660" i="3"/>
  <c r="AE646" i="3"/>
  <c r="AE626" i="3"/>
  <c r="AE614" i="3"/>
  <c r="AE590" i="3"/>
  <c r="AE544" i="3"/>
  <c r="AE538" i="3"/>
  <c r="AE534" i="3"/>
  <c r="AE460" i="3"/>
  <c r="AE456" i="3"/>
  <c r="AE418" i="3"/>
  <c r="AE386" i="3"/>
  <c r="AE382" i="3"/>
  <c r="AE376" i="3"/>
  <c r="AE358" i="3"/>
  <c r="AE340" i="3"/>
  <c r="AE330" i="3"/>
  <c r="AE326" i="3"/>
  <c r="AE298" i="3"/>
  <c r="AE274" i="3"/>
  <c r="AE270" i="3"/>
  <c r="AE254" i="3"/>
  <c r="L751" i="3"/>
  <c r="L47" i="3"/>
  <c r="M762" i="3"/>
  <c r="M745" i="3"/>
  <c r="M639" i="3"/>
  <c r="L639" i="3"/>
  <c r="L42" i="3"/>
  <c r="M42" i="3"/>
  <c r="AE946" i="3"/>
  <c r="AE934" i="3"/>
  <c r="AE898" i="3"/>
  <c r="AE792" i="3"/>
  <c r="AE756" i="3"/>
  <c r="AE744" i="3"/>
  <c r="AE714" i="3"/>
  <c r="AE698" i="3"/>
  <c r="M731" i="3"/>
  <c r="L45" i="3"/>
  <c r="M45" i="3"/>
  <c r="M41" i="3"/>
  <c r="L41" i="3"/>
  <c r="L33" i="3"/>
  <c r="M33" i="3"/>
  <c r="AE1444" i="3"/>
  <c r="AE1312" i="3"/>
  <c r="AE866" i="3"/>
  <c r="AE818" i="3"/>
  <c r="AE748" i="3"/>
  <c r="L737" i="3"/>
  <c r="M23" i="3"/>
  <c r="L23" i="3"/>
  <c r="L735" i="3"/>
  <c r="M50" i="3"/>
  <c r="M38" i="3"/>
  <c r="L642" i="3"/>
  <c r="M642" i="3"/>
  <c r="AE246" i="3"/>
  <c r="AE238" i="3"/>
  <c r="AE186" i="3"/>
  <c r="AE138" i="3"/>
  <c r="AE132" i="3"/>
  <c r="AE126" i="3"/>
  <c r="AE118" i="3"/>
  <c r="AE74" i="3"/>
  <c r="AE62" i="3"/>
  <c r="AE54" i="3"/>
  <c r="L48" i="3"/>
  <c r="AE44" i="3"/>
  <c r="AE30" i="3"/>
  <c r="AE28" i="3"/>
  <c r="AE18" i="3"/>
  <c r="AE1550" i="3"/>
  <c r="AE1542" i="3"/>
  <c r="AE1534" i="3"/>
  <c r="AE1526" i="3"/>
  <c r="AE1516" i="3"/>
  <c r="AE1514" i="3"/>
  <c r="AE1467" i="3"/>
  <c r="AE1409" i="3"/>
  <c r="AE1383" i="3"/>
  <c r="AE1365" i="3"/>
  <c r="AE1337" i="3"/>
  <c r="AE1319" i="3"/>
  <c r="AE1249" i="3"/>
  <c r="AE1237" i="3"/>
  <c r="AE1225" i="3"/>
  <c r="AE1211" i="3"/>
  <c r="AE1205" i="3"/>
  <c r="AE1197" i="3"/>
  <c r="AE1193" i="3"/>
  <c r="AE1175" i="3"/>
  <c r="AE1171" i="3"/>
  <c r="AE1165" i="3"/>
  <c r="AE1147" i="3"/>
  <c r="AE1125" i="3"/>
  <c r="AE1117" i="3"/>
  <c r="AE1113" i="3"/>
  <c r="AE1109" i="3"/>
  <c r="AE1101" i="3"/>
  <c r="AE1097" i="3"/>
  <c r="AE1089" i="3"/>
  <c r="AE1085" i="3"/>
  <c r="AE1081" i="3"/>
  <c r="AE1073" i="3"/>
  <c r="AE1069" i="3"/>
  <c r="AE1061" i="3"/>
  <c r="AE1053" i="3"/>
  <c r="AE1045" i="3"/>
  <c r="AE1037" i="3"/>
  <c r="AE1033" i="3"/>
  <c r="AE1025" i="3"/>
  <c r="AE1021" i="3"/>
  <c r="AE1017" i="3"/>
  <c r="AE1009" i="3"/>
  <c r="AE1001" i="3"/>
  <c r="AE989" i="3"/>
  <c r="AE969" i="3"/>
  <c r="AE961" i="3"/>
  <c r="AE945" i="3"/>
  <c r="AE937" i="3"/>
  <c r="AE933" i="3"/>
  <c r="AE925" i="3"/>
  <c r="AE921" i="3"/>
  <c r="AE917" i="3"/>
  <c r="AE909" i="3"/>
  <c r="AE873" i="3"/>
  <c r="AE861" i="3"/>
  <c r="AE841" i="3"/>
  <c r="AE825" i="3"/>
  <c r="AE813" i="3"/>
  <c r="AE797" i="3"/>
  <c r="AE793" i="3"/>
  <c r="AE787" i="3"/>
  <c r="AE779" i="3"/>
  <c r="AE745" i="3"/>
  <c r="AE739" i="3"/>
  <c r="AE733" i="3"/>
  <c r="AE729" i="3"/>
  <c r="AE713" i="3"/>
  <c r="AE707" i="3"/>
  <c r="AE693" i="3"/>
  <c r="AE242" i="3"/>
  <c r="AE230" i="3"/>
  <c r="AE214" i="3"/>
  <c r="AE202" i="3"/>
  <c r="AE198" i="3"/>
  <c r="AE170" i="3"/>
  <c r="AE162" i="3"/>
  <c r="AE158" i="3"/>
  <c r="AE154" i="3"/>
  <c r="AE142" i="3"/>
  <c r="AE140" i="3"/>
  <c r="AE128" i="3"/>
  <c r="AE114" i="3"/>
  <c r="AE106" i="3"/>
  <c r="AE94" i="3"/>
  <c r="AE86" i="3"/>
  <c r="AE84" i="3"/>
  <c r="AE82" i="3"/>
  <c r="AE80" i="3"/>
  <c r="AE76" i="3"/>
  <c r="AE64" i="3"/>
  <c r="AE50" i="3"/>
  <c r="AE42" i="3"/>
  <c r="AE32" i="3"/>
  <c r="AE22" i="3"/>
  <c r="AE10" i="3"/>
  <c r="AE8" i="3"/>
  <c r="L698" i="3"/>
  <c r="L690" i="3"/>
  <c r="L686" i="3"/>
  <c r="L682" i="3"/>
  <c r="L674" i="3"/>
  <c r="L670" i="3"/>
  <c r="M1476" i="3"/>
  <c r="M1362" i="3"/>
  <c r="M1360" i="3"/>
  <c r="M1358" i="3"/>
  <c r="M1356" i="3"/>
  <c r="L602" i="3"/>
  <c r="L594" i="3"/>
  <c r="L590" i="3"/>
  <c r="L586" i="3"/>
  <c r="L574" i="3"/>
  <c r="L546" i="3"/>
  <c r="L542" i="3"/>
  <c r="L534" i="3"/>
  <c r="M54" i="3"/>
  <c r="AE689" i="3"/>
  <c r="AE677" i="3"/>
  <c r="AE653" i="3"/>
  <c r="AE643" i="3"/>
  <c r="AE619" i="3"/>
  <c r="AE609" i="3"/>
  <c r="AE605" i="3"/>
  <c r="AE597" i="3"/>
  <c r="AE581" i="3"/>
  <c r="AE579" i="3"/>
  <c r="AE577" i="3"/>
  <c r="AE565" i="3"/>
  <c r="AE557" i="3"/>
  <c r="AE549" i="3"/>
  <c r="AE533" i="3"/>
  <c r="AE513" i="3"/>
  <c r="AE485" i="3"/>
  <c r="AE481" i="3"/>
  <c r="AE477" i="3"/>
  <c r="AE473" i="3"/>
  <c r="AE445" i="3"/>
  <c r="AE433" i="3"/>
  <c r="AE413" i="3"/>
  <c r="AE407" i="3"/>
  <c r="AE401" i="3"/>
  <c r="AE393" i="3"/>
  <c r="AE379" i="3"/>
  <c r="AE377" i="3"/>
  <c r="AE363" i="3"/>
  <c r="AE361" i="3"/>
  <c r="AE355" i="3"/>
  <c r="AE345" i="3"/>
  <c r="AE321" i="3"/>
  <c r="AE317" i="3"/>
  <c r="AE297" i="3"/>
  <c r="AE295" i="3"/>
  <c r="AE293" i="3"/>
  <c r="AE291" i="3"/>
  <c r="AE277" i="3"/>
  <c r="AE273" i="3"/>
  <c r="AE267" i="3"/>
  <c r="AE253" i="3"/>
  <c r="AE237" i="3"/>
  <c r="AE235" i="3"/>
  <c r="AE233" i="3"/>
  <c r="AE229" i="3"/>
  <c r="AE225" i="3"/>
  <c r="AE209" i="3"/>
  <c r="AE203" i="3"/>
  <c r="AE195" i="3"/>
  <c r="AE185" i="3"/>
  <c r="AE167" i="3"/>
  <c r="AE153" i="3"/>
  <c r="AE151" i="3"/>
  <c r="AE145" i="3"/>
  <c r="AE137" i="3"/>
  <c r="AE135" i="3"/>
  <c r="AE117" i="3"/>
  <c r="AE113" i="3"/>
  <c r="AE111" i="3"/>
  <c r="AE97" i="3"/>
  <c r="AE77" i="3"/>
  <c r="AE43" i="3"/>
  <c r="AE31" i="3"/>
  <c r="AE805" i="3"/>
  <c r="L1387" i="3"/>
  <c r="L1375" i="3"/>
  <c r="L1275" i="3"/>
  <c r="L1235" i="3"/>
  <c r="L1219" i="3"/>
  <c r="L1211" i="3"/>
  <c r="L1163" i="3"/>
  <c r="L722" i="3"/>
  <c r="L718" i="3"/>
  <c r="M710" i="3"/>
  <c r="L702" i="3"/>
  <c r="M696" i="3"/>
  <c r="M690" i="3"/>
  <c r="M684" i="3"/>
  <c r="M682" i="3"/>
  <c r="M680" i="3"/>
  <c r="M676" i="3"/>
  <c r="M665" i="3"/>
  <c r="M663" i="3"/>
  <c r="M637" i="3"/>
  <c r="L626" i="3"/>
  <c r="L622" i="3"/>
  <c r="L618" i="3"/>
  <c r="L610" i="3"/>
  <c r="L606" i="3"/>
  <c r="M598" i="3"/>
  <c r="M529" i="3"/>
  <c r="M521" i="3"/>
  <c r="M517" i="3"/>
  <c r="M481" i="3"/>
  <c r="M467" i="3"/>
  <c r="M463" i="3"/>
  <c r="M459" i="3"/>
  <c r="M443" i="3"/>
  <c r="M411" i="3"/>
  <c r="M403" i="3"/>
  <c r="M245" i="3"/>
  <c r="M229" i="3"/>
  <c r="M213" i="3"/>
  <c r="M207" i="3"/>
  <c r="M199" i="3"/>
  <c r="M191" i="3"/>
  <c r="M187" i="3"/>
  <c r="M175" i="3"/>
  <c r="M155" i="3"/>
  <c r="M143" i="3"/>
  <c r="M139" i="3"/>
  <c r="M135" i="3"/>
  <c r="M123" i="3"/>
  <c r="M119" i="3"/>
  <c r="M97" i="3"/>
  <c r="M93" i="3"/>
  <c r="M61" i="3"/>
  <c r="M55" i="3"/>
  <c r="M29" i="3"/>
  <c r="L1321" i="3"/>
  <c r="L1269" i="3"/>
  <c r="L1265" i="3"/>
  <c r="L1233" i="3"/>
  <c r="L1221" i="3"/>
  <c r="L1201" i="3"/>
  <c r="L1193" i="3"/>
  <c r="L1157" i="3"/>
  <c r="L1133" i="3"/>
  <c r="L1129" i="3"/>
  <c r="L1125" i="3"/>
  <c r="L1113" i="3"/>
  <c r="L1105" i="3"/>
  <c r="L1101" i="3"/>
  <c r="L1089" i="3"/>
  <c r="L1073" i="3"/>
  <c r="L1065" i="3"/>
  <c r="L1053" i="3"/>
  <c r="L1045" i="3"/>
  <c r="L1041" i="3"/>
  <c r="L1005" i="3"/>
  <c r="L997" i="3"/>
  <c r="L989" i="3"/>
  <c r="L981" i="3"/>
  <c r="L973" i="3"/>
  <c r="L957" i="3"/>
  <c r="L953" i="3"/>
  <c r="L949" i="3"/>
  <c r="L1142" i="3"/>
  <c r="M1032" i="3"/>
  <c r="M1024" i="3"/>
  <c r="M1022" i="3"/>
  <c r="M1020" i="3"/>
  <c r="M1018" i="3"/>
  <c r="M1014" i="3"/>
  <c r="M1006" i="3"/>
  <c r="M998" i="3"/>
  <c r="M996" i="3"/>
  <c r="M990" i="3"/>
  <c r="M984" i="3"/>
  <c r="M980" i="3"/>
  <c r="M978" i="3"/>
  <c r="M976" i="3"/>
  <c r="M970" i="3"/>
  <c r="M966" i="3"/>
  <c r="M958" i="3"/>
  <c r="M956" i="3"/>
  <c r="M954" i="3"/>
  <c r="M952" i="3"/>
  <c r="M950" i="3"/>
  <c r="M948" i="3"/>
  <c r="M946" i="3"/>
  <c r="M944" i="3"/>
  <c r="M942" i="3"/>
  <c r="M938" i="3"/>
  <c r="M936" i="3"/>
  <c r="M934" i="3"/>
  <c r="M930" i="3"/>
  <c r="M928" i="3"/>
  <c r="M912" i="3"/>
  <c r="M908" i="3"/>
  <c r="M906" i="3"/>
  <c r="M902" i="3"/>
  <c r="M892" i="3"/>
  <c r="M886" i="3"/>
  <c r="M880" i="3"/>
  <c r="M876" i="3"/>
  <c r="M874" i="3"/>
  <c r="M868" i="3"/>
  <c r="M862" i="3"/>
  <c r="M858" i="3"/>
  <c r="M854" i="3"/>
  <c r="M848" i="3"/>
  <c r="M844" i="3"/>
  <c r="M840" i="3"/>
  <c r="M832" i="3"/>
  <c r="M828" i="3"/>
  <c r="M822" i="3"/>
  <c r="M810" i="3"/>
  <c r="M806" i="3"/>
  <c r="M802" i="3"/>
  <c r="M796" i="3"/>
  <c r="M792" i="3"/>
  <c r="L790" i="3"/>
  <c r="M788" i="3"/>
  <c r="L786" i="3"/>
  <c r="L782" i="3"/>
  <c r="M778" i="3"/>
  <c r="L770" i="3"/>
  <c r="L766" i="3"/>
  <c r="M754" i="3"/>
  <c r="M750" i="3"/>
  <c r="M744" i="3"/>
  <c r="M742" i="3"/>
  <c r="M725" i="3"/>
  <c r="M723" i="3"/>
  <c r="L658" i="3"/>
  <c r="M656" i="3"/>
  <c r="L654" i="3"/>
  <c r="M646" i="3"/>
  <c r="M621" i="3"/>
  <c r="M611" i="3"/>
  <c r="M597" i="3"/>
  <c r="M587" i="3"/>
  <c r="M579" i="3"/>
  <c r="M575" i="3"/>
  <c r="M563" i="3"/>
  <c r="M555" i="3"/>
  <c r="M553" i="3"/>
  <c r="M547" i="3"/>
  <c r="L941" i="3"/>
  <c r="L933" i="3"/>
  <c r="L921" i="3"/>
  <c r="L901" i="3"/>
  <c r="L893" i="3"/>
  <c r="L885" i="3"/>
  <c r="L877" i="3"/>
  <c r="L873" i="3"/>
  <c r="L869" i="3"/>
  <c r="L857" i="3"/>
  <c r="L841" i="3"/>
  <c r="L837" i="3"/>
  <c r="L833" i="3"/>
  <c r="L821" i="3"/>
  <c r="L569" i="3"/>
  <c r="AD1504" i="3"/>
  <c r="H1504" i="3" s="1"/>
  <c r="AD1500" i="3"/>
  <c r="AE1500" i="3" s="1"/>
  <c r="AD1496" i="3"/>
  <c r="H1496" i="3" s="1"/>
  <c r="AD1492" i="3"/>
  <c r="AE1492" i="3" s="1"/>
  <c r="AD1488" i="3"/>
  <c r="AE1488" i="3" s="1"/>
  <c r="AD1482" i="3"/>
  <c r="AD1478" i="3"/>
  <c r="AD1474" i="3"/>
  <c r="AE1474" i="3" s="1"/>
  <c r="AD1470" i="3"/>
  <c r="AE1470" i="3" s="1"/>
  <c r="AD1468" i="3"/>
  <c r="AD1464" i="3"/>
  <c r="AE1464" i="3" s="1"/>
  <c r="AD1460" i="3"/>
  <c r="I1460" i="3" s="1"/>
  <c r="AD1456" i="3"/>
  <c r="AE1456" i="3" s="1"/>
  <c r="AD1452" i="3"/>
  <c r="AD1448" i="3"/>
  <c r="AD1442" i="3"/>
  <c r="H1442" i="3" s="1"/>
  <c r="AD1438" i="3"/>
  <c r="H1438" i="3" s="1"/>
  <c r="AD1434" i="3"/>
  <c r="AD1430" i="3"/>
  <c r="AE1430" i="3" s="1"/>
  <c r="AD1426" i="3"/>
  <c r="I1426" i="3" s="1"/>
  <c r="AD1422" i="3"/>
  <c r="I1422" i="3" s="1"/>
  <c r="AD1420" i="3"/>
  <c r="AE1420" i="3" s="1"/>
  <c r="AD1416" i="3"/>
  <c r="AE1416" i="3" s="1"/>
  <c r="AD1412" i="3"/>
  <c r="H1412" i="3" s="1"/>
  <c r="AD1408" i="3"/>
  <c r="I1408" i="3" s="1"/>
  <c r="AD1402" i="3"/>
  <c r="AD1398" i="3"/>
  <c r="AE1398" i="3" s="1"/>
  <c r="AD1394" i="3"/>
  <c r="I1394" i="3" s="1"/>
  <c r="AD1390" i="3"/>
  <c r="AE1390" i="3" s="1"/>
  <c r="AD1386" i="3"/>
  <c r="AD1382" i="3"/>
  <c r="AE1382" i="3" s="1"/>
  <c r="AD1380" i="3"/>
  <c r="AE1380" i="3" s="1"/>
  <c r="AD1376" i="3"/>
  <c r="H1376" i="3" s="1"/>
  <c r="AD1372" i="3"/>
  <c r="AD1368" i="3"/>
  <c r="AE1368" i="3" s="1"/>
  <c r="AD1364" i="3"/>
  <c r="I1364" i="3" s="1"/>
  <c r="AD1360" i="3"/>
  <c r="AE1360" i="3" s="1"/>
  <c r="AD1354" i="3"/>
  <c r="AD1350" i="3"/>
  <c r="H1350" i="3" s="1"/>
  <c r="AD1346" i="3"/>
  <c r="H1346" i="3" s="1"/>
  <c r="AD1342" i="3"/>
  <c r="AE1342" i="3" s="1"/>
  <c r="AD1340" i="3"/>
  <c r="AD1336" i="3"/>
  <c r="AE1336" i="3" s="1"/>
  <c r="AD1332" i="3"/>
  <c r="I1332" i="3" s="1"/>
  <c r="AD1324" i="3"/>
  <c r="H1324" i="3" s="1"/>
  <c r="AD1320" i="3"/>
  <c r="AD1306" i="3"/>
  <c r="I1306" i="3" s="1"/>
  <c r="AD1302" i="3"/>
  <c r="I1302" i="3" s="1"/>
  <c r="AD1298" i="3"/>
  <c r="AE1298" i="3" s="1"/>
  <c r="AD1294" i="3"/>
  <c r="AD1284" i="3"/>
  <c r="AE1284" i="3" s="1"/>
  <c r="AD1280" i="3"/>
  <c r="AE1280" i="3" s="1"/>
  <c r="AD1258" i="3"/>
  <c r="AE1258" i="3" s="1"/>
  <c r="AD1254" i="3"/>
  <c r="AD1244" i="3"/>
  <c r="H1244" i="3" s="1"/>
  <c r="AD1240" i="3"/>
  <c r="I1240" i="3" s="1"/>
  <c r="AD1236" i="3"/>
  <c r="AE1236" i="3" s="1"/>
  <c r="AD1214" i="3"/>
  <c r="AD1210" i="3"/>
  <c r="AE1210" i="3" s="1"/>
  <c r="AD1206" i="3"/>
  <c r="H1206" i="3" s="1"/>
  <c r="AD1202" i="3"/>
  <c r="H1202" i="3" s="1"/>
  <c r="AD1184" i="3"/>
  <c r="AD1180" i="3"/>
  <c r="AE1180" i="3" s="1"/>
  <c r="AD1176" i="3"/>
  <c r="I1176" i="3" s="1"/>
  <c r="AD1172" i="3"/>
  <c r="AE1172" i="3" s="1"/>
  <c r="AD1150" i="3"/>
  <c r="AD1146" i="3"/>
  <c r="AE1146" i="3" s="1"/>
  <c r="AD1142" i="3"/>
  <c r="AE1142" i="3" s="1"/>
  <c r="AD1138" i="3"/>
  <c r="H1138" i="3" s="1"/>
  <c r="AD1120" i="3"/>
  <c r="AD1011" i="3"/>
  <c r="AE1011" i="3" s="1"/>
  <c r="L436" i="3"/>
  <c r="AE436" i="3"/>
  <c r="AE396" i="3"/>
  <c r="L396" i="3"/>
  <c r="AE116" i="3"/>
  <c r="L116" i="3"/>
  <c r="AE104" i="3"/>
  <c r="L104" i="3"/>
  <c r="L96" i="3"/>
  <c r="AE96" i="3"/>
  <c r="AE92" i="3"/>
  <c r="L92" i="3"/>
  <c r="L1560" i="3"/>
  <c r="AE1560" i="3"/>
  <c r="M1545" i="3"/>
  <c r="L1545" i="3"/>
  <c r="L1537" i="3"/>
  <c r="M1537" i="3"/>
  <c r="AE1524" i="3"/>
  <c r="L1524" i="3"/>
  <c r="L1520" i="3"/>
  <c r="AE1520" i="3"/>
  <c r="M1513" i="3"/>
  <c r="L1513" i="3"/>
  <c r="AE1553" i="3"/>
  <c r="I1553" i="3"/>
  <c r="AE1423" i="3"/>
  <c r="AE1331" i="3"/>
  <c r="AE1301" i="3"/>
  <c r="AE1141" i="3"/>
  <c r="AE1099" i="3"/>
  <c r="AE1095" i="3"/>
  <c r="AE1023" i="3"/>
  <c r="AE1540" i="3"/>
  <c r="L1248" i="3"/>
  <c r="AE1248" i="3"/>
  <c r="L384" i="3"/>
  <c r="AE384" i="3"/>
  <c r="L108" i="3"/>
  <c r="AE108" i="3"/>
  <c r="AE88" i="3"/>
  <c r="L88" i="3"/>
  <c r="M1561" i="3"/>
  <c r="L1561" i="3"/>
  <c r="AE1313" i="3"/>
  <c r="AE1295" i="3"/>
  <c r="AE1103" i="3"/>
  <c r="AE1091" i="3"/>
  <c r="AE911" i="3"/>
  <c r="M1553" i="3"/>
  <c r="AE1532" i="3"/>
  <c r="I412" i="3"/>
  <c r="H412" i="3"/>
  <c r="AG412" i="3" s="1"/>
  <c r="AE1558" i="3"/>
  <c r="L1533" i="3"/>
  <c r="M30" i="3"/>
  <c r="AE730" i="3"/>
  <c r="AE1079" i="3"/>
  <c r="AE1075" i="3"/>
  <c r="AE1067" i="3"/>
  <c r="AE1063" i="3"/>
  <c r="AE1055" i="3"/>
  <c r="AE1051" i="3"/>
  <c r="AE1043" i="3"/>
  <c r="AE1039" i="3"/>
  <c r="AE1003" i="3"/>
  <c r="AE983" i="3"/>
  <c r="AE979" i="3"/>
  <c r="AE975" i="3"/>
  <c r="AE963" i="3"/>
  <c r="AE959" i="3"/>
  <c r="AE947" i="3"/>
  <c r="AE943" i="3"/>
  <c r="AE935" i="3"/>
  <c r="AE923" i="3"/>
  <c r="AE919" i="3"/>
  <c r="AE907" i="3"/>
  <c r="AE899" i="3"/>
  <c r="AE885" i="3"/>
  <c r="AE869" i="3"/>
  <c r="AE853" i="3"/>
  <c r="AE821" i="3"/>
  <c r="AE753" i="3"/>
  <c r="AE715" i="3"/>
  <c r="AE673" i="3"/>
  <c r="AE625" i="3"/>
  <c r="AE599" i="3"/>
  <c r="AE585" i="3"/>
  <c r="AE571" i="3"/>
  <c r="AE553" i="3"/>
  <c r="AE547" i="3"/>
  <c r="AE545" i="3"/>
  <c r="AE531" i="3"/>
  <c r="AE503" i="3"/>
  <c r="AE493" i="3"/>
  <c r="AE487" i="3"/>
  <c r="AE459" i="3"/>
  <c r="AE427" i="3"/>
  <c r="AE425" i="3"/>
  <c r="AE1059" i="3"/>
  <c r="AE1546" i="3"/>
  <c r="L39" i="3"/>
  <c r="AE79" i="3"/>
  <c r="AE103" i="3"/>
  <c r="AE144" i="3"/>
  <c r="AE148" i="3"/>
  <c r="J410" i="3"/>
  <c r="N410" i="3" s="1"/>
  <c r="L706" i="3"/>
  <c r="M706" i="3"/>
  <c r="AE1512" i="3"/>
  <c r="M550" i="3"/>
  <c r="L550" i="3"/>
  <c r="L538" i="3"/>
  <c r="M538" i="3"/>
  <c r="L35" i="3"/>
  <c r="M35" i="3"/>
  <c r="M542" i="3"/>
  <c r="AE24" i="3"/>
  <c r="AE37" i="3"/>
  <c r="M625" i="3"/>
  <c r="L625" i="3"/>
  <c r="L613" i="3"/>
  <c r="M613" i="3"/>
  <c r="AE524" i="3"/>
  <c r="M540" i="3"/>
  <c r="M534" i="3"/>
  <c r="L509" i="3"/>
  <c r="M509" i="3"/>
  <c r="L501" i="3"/>
  <c r="M501" i="3"/>
  <c r="L455" i="3"/>
  <c r="M455" i="3"/>
  <c r="L393" i="3"/>
  <c r="M393" i="3"/>
  <c r="L385" i="3"/>
  <c r="M385" i="3"/>
  <c r="L249" i="3"/>
  <c r="M249" i="3"/>
  <c r="L241" i="3"/>
  <c r="M241" i="3"/>
  <c r="L237" i="3"/>
  <c r="M237" i="3"/>
  <c r="L233" i="3"/>
  <c r="M233" i="3"/>
  <c r="L225" i="3"/>
  <c r="M225" i="3"/>
  <c r="L221" i="3"/>
  <c r="M221" i="3"/>
  <c r="L217" i="3"/>
  <c r="M217" i="3"/>
  <c r="L203" i="3"/>
  <c r="M203" i="3"/>
  <c r="L195" i="3"/>
  <c r="M195" i="3"/>
  <c r="L183" i="3"/>
  <c r="M183" i="3"/>
  <c r="L179" i="3"/>
  <c r="M179" i="3"/>
  <c r="L169" i="3"/>
  <c r="M169" i="3"/>
  <c r="L159" i="3"/>
  <c r="M159" i="3"/>
  <c r="L151" i="3"/>
  <c r="M151" i="3"/>
  <c r="L147" i="3"/>
  <c r="M147" i="3"/>
  <c r="L131" i="3"/>
  <c r="M131" i="3"/>
  <c r="L127" i="3"/>
  <c r="M127" i="3"/>
  <c r="L101" i="3"/>
  <c r="M101" i="3"/>
  <c r="M53" i="3"/>
  <c r="M51" i="3"/>
  <c r="M49" i="3"/>
  <c r="M43" i="3"/>
  <c r="M31" i="3"/>
  <c r="AE775" i="3"/>
  <c r="L443" i="3"/>
  <c r="L521" i="3"/>
  <c r="L213" i="3"/>
  <c r="L187" i="3"/>
  <c r="AE14" i="3"/>
  <c r="AE17" i="3"/>
  <c r="AE55" i="3"/>
  <c r="M1377" i="3"/>
  <c r="M1373" i="3"/>
  <c r="M1371" i="3"/>
  <c r="L1365" i="3"/>
  <c r="L1261" i="3"/>
  <c r="L1257" i="3"/>
  <c r="L1253" i="3"/>
  <c r="L1225" i="3"/>
  <c r="L1205" i="3"/>
  <c r="L1197" i="3"/>
  <c r="L1189" i="3"/>
  <c r="L1161" i="3"/>
  <c r="AE134" i="3"/>
  <c r="AE149" i="3"/>
  <c r="AE642" i="3"/>
  <c r="AE645" i="3"/>
  <c r="AE770" i="3"/>
  <c r="M1035" i="3"/>
  <c r="L785" i="3"/>
  <c r="M781" i="3"/>
  <c r="M779" i="3"/>
  <c r="M732" i="3"/>
  <c r="M715" i="3"/>
  <c r="M655" i="3"/>
  <c r="L645" i="3"/>
  <c r="M643" i="3"/>
  <c r="M616" i="3"/>
  <c r="M614" i="3"/>
  <c r="M594" i="3"/>
  <c r="M589" i="3"/>
  <c r="M585" i="3"/>
  <c r="M581" i="3"/>
  <c r="L573" i="3"/>
  <c r="L561" i="3"/>
  <c r="M64" i="3"/>
  <c r="L1390" i="3"/>
  <c r="M1490" i="3"/>
  <c r="M1486" i="3"/>
  <c r="M1370" i="3"/>
  <c r="M1366" i="3"/>
  <c r="L549" i="3"/>
  <c r="M24" i="3"/>
  <c r="L811" i="3"/>
  <c r="L712" i="3"/>
  <c r="M712" i="3"/>
  <c r="L584" i="3"/>
  <c r="M584" i="3"/>
  <c r="L580" i="3"/>
  <c r="M580" i="3"/>
  <c r="M570" i="3"/>
  <c r="L570" i="3"/>
  <c r="L566" i="3"/>
  <c r="M566" i="3"/>
  <c r="L560" i="3"/>
  <c r="M560" i="3"/>
  <c r="L20" i="3"/>
  <c r="M20" i="3"/>
  <c r="L10" i="3"/>
  <c r="M10" i="3"/>
  <c r="L1484" i="3"/>
  <c r="AE1484" i="3"/>
  <c r="L1428" i="3"/>
  <c r="AE1428" i="3"/>
  <c r="L1396" i="3"/>
  <c r="AE1396" i="3"/>
  <c r="L1364" i="3"/>
  <c r="AE1352" i="3"/>
  <c r="L1352" i="3"/>
  <c r="L1272" i="3"/>
  <c r="AE1272" i="3"/>
  <c r="L1216" i="3"/>
  <c r="AE1216" i="3"/>
  <c r="L1208" i="3"/>
  <c r="AE1208" i="3"/>
  <c r="L1140" i="3"/>
  <c r="AE1140" i="3"/>
  <c r="L1136" i="3"/>
  <c r="AE1136" i="3"/>
  <c r="L1112" i="3"/>
  <c r="AE1112" i="3"/>
  <c r="L1080" i="3"/>
  <c r="AE1080" i="3"/>
  <c r="L1056" i="3"/>
  <c r="AE1056" i="3"/>
  <c r="AE1000" i="3"/>
  <c r="L1000" i="3"/>
  <c r="L992" i="3"/>
  <c r="AE992" i="3"/>
  <c r="L968" i="3"/>
  <c r="AE968" i="3"/>
  <c r="L796" i="3"/>
  <c r="AE796" i="3"/>
  <c r="L788" i="3"/>
  <c r="AE788" i="3"/>
  <c r="L520" i="3"/>
  <c r="AE520" i="3"/>
  <c r="L512" i="3"/>
  <c r="AE512" i="3"/>
  <c r="AE504" i="3"/>
  <c r="L504" i="3"/>
  <c r="AE496" i="3"/>
  <c r="L496" i="3"/>
  <c r="L476" i="3"/>
  <c r="AE476" i="3"/>
  <c r="AE444" i="3"/>
  <c r="L444" i="3"/>
  <c r="L420" i="3"/>
  <c r="AE420" i="3"/>
  <c r="L412" i="3"/>
  <c r="AE412" i="3"/>
  <c r="L408" i="3"/>
  <c r="AE408" i="3"/>
  <c r="L372" i="3"/>
  <c r="AE372" i="3"/>
  <c r="L360" i="3"/>
  <c r="AE360" i="3"/>
  <c r="AE352" i="3"/>
  <c r="L352" i="3"/>
  <c r="L344" i="3"/>
  <c r="AE344" i="3"/>
  <c r="L332" i="3"/>
  <c r="AE332" i="3"/>
  <c r="L320" i="3"/>
  <c r="AE320" i="3"/>
  <c r="L308" i="3"/>
  <c r="AE308" i="3"/>
  <c r="L292" i="3"/>
  <c r="AE292" i="3"/>
  <c r="L244" i="3"/>
  <c r="AE244" i="3"/>
  <c r="L224" i="3"/>
  <c r="AE224" i="3"/>
  <c r="L212" i="3"/>
  <c r="AE212" i="3"/>
  <c r="L200" i="3"/>
  <c r="AE200" i="3"/>
  <c r="L192" i="3"/>
  <c r="AE192" i="3"/>
  <c r="AE164" i="3"/>
  <c r="L164" i="3"/>
  <c r="AE356" i="3"/>
  <c r="AE652" i="3"/>
  <c r="AE1204" i="3"/>
  <c r="AE268" i="3"/>
  <c r="L572" i="3"/>
  <c r="L340" i="3"/>
  <c r="L336" i="3"/>
  <c r="AE380" i="3"/>
  <c r="I388" i="3"/>
  <c r="AE388" i="3"/>
  <c r="AE392" i="3"/>
  <c r="AE772" i="3"/>
  <c r="AE784" i="3"/>
  <c r="L780" i="3"/>
  <c r="M780" i="3"/>
  <c r="L776" i="3"/>
  <c r="M776" i="3"/>
  <c r="L714" i="3"/>
  <c r="M714" i="3"/>
  <c r="L650" i="3"/>
  <c r="M650" i="3"/>
  <c r="L648" i="3"/>
  <c r="M648" i="3"/>
  <c r="M578" i="3"/>
  <c r="L578" i="3"/>
  <c r="L576" i="3"/>
  <c r="M576" i="3"/>
  <c r="L568" i="3"/>
  <c r="M568" i="3"/>
  <c r="L564" i="3"/>
  <c r="M564" i="3"/>
  <c r="L562" i="3"/>
  <c r="M562" i="3"/>
  <c r="M558" i="3"/>
  <c r="L558" i="3"/>
  <c r="L556" i="3"/>
  <c r="M556" i="3"/>
  <c r="L554" i="3"/>
  <c r="M554" i="3"/>
  <c r="L18" i="3"/>
  <c r="M18" i="3"/>
  <c r="L16" i="3"/>
  <c r="M16" i="3"/>
  <c r="L14" i="3"/>
  <c r="M14" i="3"/>
  <c r="L1468" i="3"/>
  <c r="AE1468" i="3"/>
  <c r="L1296" i="3"/>
  <c r="AE1296" i="3"/>
  <c r="L1276" i="3"/>
  <c r="AE1276" i="3"/>
  <c r="AE1256" i="3"/>
  <c r="L1256" i="3"/>
  <c r="L1228" i="3"/>
  <c r="AE1228" i="3"/>
  <c r="AE1200" i="3"/>
  <c r="L1200" i="3"/>
  <c r="L1164" i="3"/>
  <c r="AE1164" i="3"/>
  <c r="L1160" i="3"/>
  <c r="AE1160" i="3"/>
  <c r="L1132" i="3"/>
  <c r="AE1132" i="3"/>
  <c r="L1120" i="3"/>
  <c r="AE1120" i="3"/>
  <c r="L1108" i="3"/>
  <c r="AE1108" i="3"/>
  <c r="L1096" i="3"/>
  <c r="AE1096" i="3"/>
  <c r="L1092" i="3"/>
  <c r="AE1092" i="3"/>
  <c r="L1068" i="3"/>
  <c r="AE1068" i="3"/>
  <c r="L1004" i="3"/>
  <c r="AE1004" i="3"/>
  <c r="L996" i="3"/>
  <c r="AE996" i="3"/>
  <c r="L976" i="3"/>
  <c r="AE976" i="3"/>
  <c r="AE508" i="3"/>
  <c r="L508" i="3"/>
  <c r="L500" i="3"/>
  <c r="AE500" i="3"/>
  <c r="L492" i="3"/>
  <c r="AE492" i="3"/>
  <c r="AE488" i="3"/>
  <c r="L488" i="3"/>
  <c r="AE480" i="3"/>
  <c r="L480" i="3"/>
  <c r="AE468" i="3"/>
  <c r="L468" i="3"/>
  <c r="AE448" i="3"/>
  <c r="L448" i="3"/>
  <c r="AE440" i="3"/>
  <c r="L440" i="3"/>
  <c r="L428" i="3"/>
  <c r="AE428" i="3"/>
  <c r="L424" i="3"/>
  <c r="AE424" i="3"/>
  <c r="AE416" i="3"/>
  <c r="L416" i="3"/>
  <c r="L404" i="3"/>
  <c r="AE404" i="3"/>
  <c r="L400" i="3"/>
  <c r="AE400" i="3"/>
  <c r="AE368" i="3"/>
  <c r="L368" i="3"/>
  <c r="AE364" i="3"/>
  <c r="L364" i="3"/>
  <c r="L264" i="3"/>
  <c r="AE264" i="3"/>
  <c r="L228" i="3"/>
  <c r="AE228" i="3"/>
  <c r="L204" i="3"/>
  <c r="AE204" i="3"/>
  <c r="AE196" i="3"/>
  <c r="L196" i="3"/>
  <c r="L180" i="3"/>
  <c r="AE180" i="3"/>
  <c r="L172" i="3"/>
  <c r="AE172" i="3"/>
  <c r="L168" i="3"/>
  <c r="AE168" i="3"/>
  <c r="AE272" i="3"/>
  <c r="M12" i="3"/>
  <c r="L376" i="3"/>
  <c r="AE516" i="3"/>
  <c r="AE528" i="3"/>
  <c r="AE188" i="3"/>
  <c r="AE296" i="3"/>
  <c r="AE472" i="3"/>
  <c r="M574" i="3"/>
  <c r="L460" i="3"/>
  <c r="L456" i="3"/>
  <c r="L484" i="3"/>
  <c r="L1048" i="3"/>
  <c r="L8" i="3"/>
  <c r="L1072" i="3"/>
  <c r="AE514" i="3"/>
  <c r="AE654" i="3"/>
  <c r="L156" i="3"/>
  <c r="AE156" i="3"/>
  <c r="AE901" i="3"/>
  <c r="AE517" i="3"/>
  <c r="I227" i="3"/>
  <c r="AE227" i="3"/>
  <c r="AE1548" i="3"/>
  <c r="AE1536" i="3"/>
  <c r="L1517" i="3"/>
  <c r="AE208" i="3"/>
  <c r="AE220" i="3"/>
  <c r="AE236" i="3"/>
  <c r="AE252" i="3"/>
  <c r="AE260" i="3"/>
  <c r="AE276" i="3"/>
  <c r="AE284" i="3"/>
  <c r="AE300" i="3"/>
  <c r="AE316" i="3"/>
  <c r="AE324" i="3"/>
  <c r="AE580" i="3"/>
  <c r="AE706" i="3"/>
  <c r="AE718" i="3"/>
  <c r="L160" i="3"/>
  <c r="AE160" i="3"/>
  <c r="L52" i="3"/>
  <c r="AE52" i="3"/>
  <c r="M1541" i="3"/>
  <c r="L1541" i="3"/>
  <c r="L1529" i="3"/>
  <c r="M1529" i="3"/>
  <c r="AE1537" i="3"/>
  <c r="L1516" i="3"/>
  <c r="M1549" i="3"/>
  <c r="L1557" i="3"/>
  <c r="AE881" i="3"/>
  <c r="L1521" i="3"/>
  <c r="M1525" i="3"/>
  <c r="AE60" i="3"/>
  <c r="L140" i="3"/>
  <c r="L128" i="3"/>
  <c r="L132" i="3"/>
  <c r="AE12" i="3"/>
  <c r="AE16" i="3"/>
  <c r="AE146" i="3"/>
  <c r="AE378" i="3"/>
  <c r="AE390" i="3"/>
  <c r="AE526" i="3"/>
  <c r="AE656" i="3"/>
  <c r="L1372" i="3"/>
  <c r="M1372" i="3"/>
  <c r="L1368" i="3"/>
  <c r="AE1556" i="3"/>
  <c r="AE1518" i="3"/>
  <c r="AE124" i="3"/>
  <c r="M1368" i="3"/>
  <c r="AE210" i="3"/>
  <c r="AE216" i="3"/>
  <c r="AE232" i="3"/>
  <c r="AE240" i="3"/>
  <c r="AE248" i="3"/>
  <c r="AE256" i="3"/>
  <c r="AE280" i="3"/>
  <c r="AE288" i="3"/>
  <c r="AE304" i="3"/>
  <c r="AE312" i="3"/>
  <c r="AE328" i="3"/>
  <c r="AE452" i="3"/>
  <c r="AE464" i="3"/>
  <c r="AE720" i="3"/>
  <c r="AE40" i="3"/>
  <c r="AE48" i="3"/>
  <c r="AE112" i="3"/>
  <c r="AE178" i="3"/>
  <c r="AE612" i="3"/>
  <c r="AE752" i="3"/>
  <c r="AE1528" i="3"/>
  <c r="AE36" i="3"/>
  <c r="AE68" i="3"/>
  <c r="AE100" i="3"/>
  <c r="AE176" i="3"/>
  <c r="AE348" i="3"/>
  <c r="AE548" i="3"/>
  <c r="AE622" i="3"/>
  <c r="AE688" i="3"/>
  <c r="AE958" i="3"/>
  <c r="L1377" i="3"/>
  <c r="L779" i="3"/>
  <c r="M670" i="3"/>
  <c r="M734" i="3"/>
  <c r="M559" i="3"/>
  <c r="M771" i="3"/>
  <c r="M606" i="3"/>
  <c r="M561" i="3"/>
  <c r="M573" i="3"/>
  <c r="L1304" i="3"/>
  <c r="L1300" i="3"/>
  <c r="L1492" i="3"/>
  <c r="L1488" i="3"/>
  <c r="L744" i="3"/>
  <c r="L740" i="3"/>
  <c r="L736" i="3"/>
  <c r="L732" i="3"/>
  <c r="L680" i="3"/>
  <c r="L676" i="3"/>
  <c r="L672" i="3"/>
  <c r="L668" i="3"/>
  <c r="L616" i="3"/>
  <c r="L612" i="3"/>
  <c r="L608" i="3"/>
  <c r="L604" i="3"/>
  <c r="L72" i="3"/>
  <c r="L68" i="3"/>
  <c r="L64" i="3"/>
  <c r="L56" i="3"/>
  <c r="AE1510" i="3"/>
  <c r="AE1504" i="3"/>
  <c r="AE1498" i="3"/>
  <c r="AE1496" i="3"/>
  <c r="AE1494" i="3"/>
  <c r="AE1490" i="3"/>
  <c r="AE1482" i="3"/>
  <c r="AE1480" i="3"/>
  <c r="AE1478" i="3"/>
  <c r="AE1476" i="3"/>
  <c r="AE1466" i="3"/>
  <c r="AE1462" i="3"/>
  <c r="AE1458" i="3"/>
  <c r="AE1452" i="3"/>
  <c r="AE1450" i="3"/>
  <c r="AE1448" i="3"/>
  <c r="AE1446" i="3"/>
  <c r="AE1440" i="3"/>
  <c r="AE1434" i="3"/>
  <c r="AE1432" i="3"/>
  <c r="AE1426" i="3"/>
  <c r="AE1418" i="3"/>
  <c r="AE1414" i="3"/>
  <c r="AE1410" i="3"/>
  <c r="AE1402" i="3"/>
  <c r="AE1394" i="3"/>
  <c r="AE1392" i="3"/>
  <c r="AE1388" i="3"/>
  <c r="AE1386" i="3"/>
  <c r="AE1378" i="3"/>
  <c r="AE1372" i="3"/>
  <c r="AE1370" i="3"/>
  <c r="AE1366" i="3"/>
  <c r="AE1362" i="3"/>
  <c r="AE1356" i="3"/>
  <c r="AE1354" i="3"/>
  <c r="AE1348" i="3"/>
  <c r="AE1346" i="3"/>
  <c r="AE1340" i="3"/>
  <c r="AE1334" i="3"/>
  <c r="AE1332" i="3"/>
  <c r="AE1330" i="3"/>
  <c r="AE1328" i="3"/>
  <c r="AE1326" i="3"/>
  <c r="AE1320" i="3"/>
  <c r="AE1318" i="3"/>
  <c r="AE1314" i="3"/>
  <c r="AE1310" i="3"/>
  <c r="AE1308" i="3"/>
  <c r="AE1304" i="3"/>
  <c r="AE1300" i="3"/>
  <c r="AE1294" i="3"/>
  <c r="AE1292" i="3"/>
  <c r="AE1288" i="3"/>
  <c r="AE1286" i="3"/>
  <c r="AE1282" i="3"/>
  <c r="AE1268" i="3"/>
  <c r="AE1264" i="3"/>
  <c r="AE1260" i="3"/>
  <c r="AE1252" i="3"/>
  <c r="AE1242" i="3"/>
  <c r="AE1232" i="3"/>
  <c r="AE1224" i="3"/>
  <c r="AE1220" i="3"/>
  <c r="AE1212" i="3"/>
  <c r="AE1196" i="3"/>
  <c r="AE1192" i="3"/>
  <c r="AE1188" i="3"/>
  <c r="AE1184" i="3"/>
  <c r="AE1182" i="3"/>
  <c r="AE1178" i="3"/>
  <c r="AE1174" i="3"/>
  <c r="AE120" i="3"/>
  <c r="H542" i="3"/>
  <c r="L1436" i="3"/>
  <c r="L1432" i="3"/>
  <c r="L1036" i="3"/>
  <c r="L1032" i="3"/>
  <c r="L1020" i="3"/>
  <c r="L1404" i="3"/>
  <c r="L1400" i="3"/>
  <c r="L1176" i="3"/>
  <c r="L1174" i="3"/>
  <c r="L1172" i="3"/>
  <c r="L1168" i="3"/>
  <c r="L1152" i="3"/>
  <c r="L764" i="3"/>
  <c r="L700" i="3"/>
  <c r="L636" i="3"/>
  <c r="L544" i="3"/>
  <c r="L540" i="3"/>
  <c r="L536" i="3"/>
  <c r="L532" i="3"/>
  <c r="L1460" i="3"/>
  <c r="L1456" i="3"/>
  <c r="L1356" i="3"/>
  <c r="L1348" i="3"/>
  <c r="L1344" i="3"/>
  <c r="L44" i="3"/>
  <c r="L40" i="3"/>
  <c r="L36" i="3"/>
  <c r="L1500" i="3"/>
  <c r="L1496" i="3"/>
  <c r="L1448" i="3"/>
  <c r="L1444" i="3"/>
  <c r="L1440" i="3"/>
  <c r="L1392" i="3"/>
  <c r="L1324" i="3"/>
  <c r="L1316" i="3"/>
  <c r="L1312" i="3"/>
  <c r="L1308" i="3"/>
  <c r="L792" i="3"/>
  <c r="L748" i="3"/>
  <c r="L704" i="3"/>
  <c r="L664" i="3"/>
  <c r="L660" i="3"/>
  <c r="L620" i="3"/>
  <c r="L548" i="3"/>
  <c r="H698" i="3"/>
  <c r="J698" i="3" s="1"/>
  <c r="L1480" i="3"/>
  <c r="L1476" i="3"/>
  <c r="L1472" i="3"/>
  <c r="L1420" i="3"/>
  <c r="L1416" i="3"/>
  <c r="L1412" i="3"/>
  <c r="L1408" i="3"/>
  <c r="L1360" i="3"/>
  <c r="L1292" i="3"/>
  <c r="L960" i="3"/>
  <c r="L896" i="3"/>
  <c r="L872" i="3"/>
  <c r="L812" i="3"/>
  <c r="L768" i="3"/>
  <c r="L728" i="3"/>
  <c r="L724" i="3"/>
  <c r="L684" i="3"/>
  <c r="L640" i="3"/>
  <c r="L600" i="3"/>
  <c r="L596" i="3"/>
  <c r="L80" i="3"/>
  <c r="L76" i="3"/>
  <c r="L28" i="3"/>
  <c r="L24" i="3"/>
  <c r="M6" i="3"/>
  <c r="M4" i="3"/>
  <c r="L1508" i="3"/>
  <c r="L1504" i="3"/>
  <c r="L1464" i="3"/>
  <c r="L1424" i="3"/>
  <c r="L1384" i="3"/>
  <c r="L1380" i="3"/>
  <c r="L1376" i="3"/>
  <c r="L1336" i="3"/>
  <c r="L1332" i="3"/>
  <c r="L1328" i="3"/>
  <c r="L1284" i="3"/>
  <c r="L1280" i="3"/>
  <c r="L1240" i="3"/>
  <c r="L1180" i="3"/>
  <c r="L972" i="3"/>
  <c r="L784" i="3"/>
  <c r="L760" i="3"/>
  <c r="L756" i="3"/>
  <c r="L752" i="3"/>
  <c r="L720" i="3"/>
  <c r="L716" i="3"/>
  <c r="L696" i="3"/>
  <c r="L692" i="3"/>
  <c r="L688" i="3"/>
  <c r="L656" i="3"/>
  <c r="L652" i="3"/>
  <c r="L632" i="3"/>
  <c r="L628" i="3"/>
  <c r="L624" i="3"/>
  <c r="L592" i="3"/>
  <c r="L588" i="3"/>
  <c r="L528" i="3"/>
  <c r="L84" i="3"/>
  <c r="L3" i="3"/>
  <c r="M1555" i="3"/>
  <c r="M1547" i="3"/>
  <c r="M1543" i="3"/>
  <c r="M1535" i="3"/>
  <c r="M1531" i="3"/>
  <c r="M1523" i="3"/>
  <c r="M1519" i="3"/>
  <c r="M1515" i="3"/>
  <c r="M1511" i="3"/>
  <c r="AD6" i="3"/>
  <c r="AE6" i="3" s="1"/>
  <c r="AD4" i="3"/>
  <c r="H4" i="3" s="1"/>
  <c r="AE1168" i="3"/>
  <c r="AE1156" i="3"/>
  <c r="AE1148" i="3"/>
  <c r="AE1128" i="3"/>
  <c r="AE1124" i="3"/>
  <c r="AE1116" i="3"/>
  <c r="AE1104" i="3"/>
  <c r="AE1100" i="3"/>
  <c r="AE1088" i="3"/>
  <c r="AE1084" i="3"/>
  <c r="AE1076" i="3"/>
  <c r="AE1064" i="3"/>
  <c r="AE1060" i="3"/>
  <c r="AE1052" i="3"/>
  <c r="AE1044" i="3"/>
  <c r="AE1040" i="3"/>
  <c r="AE1034" i="3"/>
  <c r="AE1028" i="3"/>
  <c r="AE1024" i="3"/>
  <c r="AE1016" i="3"/>
  <c r="AE1012" i="3"/>
  <c r="AE1010" i="3"/>
  <c r="AE1008" i="3"/>
  <c r="AE988" i="3"/>
  <c r="AE984" i="3"/>
  <c r="AE980" i="3"/>
  <c r="AE966" i="3"/>
  <c r="AE964" i="3"/>
  <c r="AE962" i="3"/>
  <c r="AE960" i="3"/>
  <c r="L958" i="3"/>
  <c r="AE956" i="3"/>
  <c r="L954" i="3"/>
  <c r="AE952" i="3"/>
  <c r="AE948" i="3"/>
  <c r="L946" i="3"/>
  <c r="AE944" i="3"/>
  <c r="AE940" i="3"/>
  <c r="AE936" i="3"/>
  <c r="L934" i="3"/>
  <c r="AE932" i="3"/>
  <c r="AE928" i="3"/>
  <c r="L926" i="3"/>
  <c r="AE924" i="3"/>
  <c r="AE920" i="3"/>
  <c r="AE916" i="3"/>
  <c r="AE912" i="3"/>
  <c r="AE908" i="3"/>
  <c r="AE904" i="3"/>
  <c r="AE900" i="3"/>
  <c r="L898" i="3"/>
  <c r="AE896" i="3"/>
  <c r="AE894" i="3"/>
  <c r="AE892" i="3"/>
  <c r="AE888" i="3"/>
  <c r="AE884" i="3"/>
  <c r="AE880" i="3"/>
  <c r="AE876" i="3"/>
  <c r="AE872" i="3"/>
  <c r="AE868" i="3"/>
  <c r="L866" i="3"/>
  <c r="AE864" i="3"/>
  <c r="AE860" i="3"/>
  <c r="L858" i="3"/>
  <c r="AE856" i="3"/>
  <c r="AE852" i="3"/>
  <c r="AE848" i="3"/>
  <c r="L846" i="3"/>
  <c r="AE844" i="3"/>
  <c r="AE840" i="3"/>
  <c r="AE836" i="3"/>
  <c r="AE832" i="3"/>
  <c r="L830" i="3"/>
  <c r="AE828" i="3"/>
  <c r="AE824" i="3"/>
  <c r="AE820" i="3"/>
  <c r="L818" i="3"/>
  <c r="AE816" i="3"/>
  <c r="L814" i="3"/>
  <c r="AE812" i="3"/>
  <c r="AE808" i="3"/>
  <c r="AE804" i="3"/>
  <c r="AE800" i="3"/>
  <c r="M3" i="3"/>
  <c r="AD3" i="3"/>
  <c r="AE3" i="3" s="1"/>
  <c r="X44" i="16"/>
  <c r="X129" i="16"/>
  <c r="X148" i="16"/>
  <c r="X164" i="16"/>
  <c r="X221" i="16"/>
  <c r="X91" i="16"/>
  <c r="X24" i="16"/>
  <c r="X56" i="16"/>
  <c r="X72" i="16"/>
  <c r="X242" i="16"/>
  <c r="X258" i="16"/>
  <c r="W256" i="16"/>
  <c r="W70" i="16"/>
  <c r="W91" i="16"/>
  <c r="W13" i="16"/>
  <c r="W164" i="16"/>
  <c r="W127" i="16"/>
  <c r="X183" i="16"/>
  <c r="X211" i="16"/>
  <c r="X179" i="16"/>
  <c r="X217" i="16"/>
  <c r="W144" i="16"/>
  <c r="W76" i="16"/>
  <c r="W156" i="16"/>
  <c r="W106" i="16"/>
  <c r="W172" i="16"/>
  <c r="W51" i="16"/>
  <c r="W185" i="16"/>
  <c r="X38" i="16"/>
  <c r="W29" i="16"/>
  <c r="X121" i="16"/>
  <c r="X137" i="16"/>
  <c r="X156" i="16"/>
  <c r="X172" i="16"/>
  <c r="X229" i="16"/>
  <c r="X106" i="16"/>
  <c r="W99" i="16"/>
  <c r="X12" i="16"/>
  <c r="X80" i="16"/>
  <c r="X64" i="16"/>
  <c r="X234" i="16"/>
  <c r="X250" i="16"/>
  <c r="X266" i="16"/>
  <c r="W240" i="16"/>
  <c r="W54" i="16"/>
  <c r="W21" i="16"/>
  <c r="W223" i="16"/>
  <c r="W149" i="16"/>
  <c r="W48" i="16"/>
  <c r="X197" i="16"/>
  <c r="X85" i="16"/>
  <c r="X198" i="16"/>
  <c r="W119" i="16"/>
  <c r="W189" i="16"/>
  <c r="W241" i="16"/>
  <c r="W201" i="16"/>
  <c r="W247" i="16"/>
  <c r="W136" i="16"/>
  <c r="W203" i="16"/>
  <c r="W269" i="16"/>
  <c r="W57" i="16"/>
  <c r="X42" i="16"/>
  <c r="X317" i="16"/>
  <c r="X325" i="16"/>
  <c r="X333" i="16"/>
  <c r="X341" i="16"/>
  <c r="X349" i="16"/>
  <c r="X323" i="16"/>
  <c r="X331" i="16"/>
  <c r="X339" i="16"/>
  <c r="X347" i="16"/>
  <c r="X355" i="16"/>
  <c r="X276" i="16"/>
  <c r="X280" i="16"/>
  <c r="X284" i="16"/>
  <c r="X288" i="16"/>
  <c r="X292" i="16"/>
  <c r="X296" i="16"/>
  <c r="X300" i="16"/>
  <c r="X304" i="16"/>
  <c r="X308" i="16"/>
  <c r="X312" i="16"/>
  <c r="X327" i="16"/>
  <c r="X343" i="16"/>
  <c r="X278" i="16"/>
  <c r="X283" i="16"/>
  <c r="X289" i="16"/>
  <c r="X294" i="16"/>
  <c r="X299" i="16"/>
  <c r="X305" i="16"/>
  <c r="X310" i="16"/>
  <c r="X319" i="16"/>
  <c r="X329" i="16"/>
  <c r="X279" i="16"/>
  <c r="X286" i="16"/>
  <c r="X293" i="16"/>
  <c r="X301" i="16"/>
  <c r="X307" i="16"/>
  <c r="X274" i="16"/>
  <c r="X321" i="16"/>
  <c r="X335" i="16"/>
  <c r="X277" i="16"/>
  <c r="X298" i="16"/>
  <c r="X313" i="16"/>
  <c r="X353" i="16"/>
  <c r="X316" i="16"/>
  <c r="X281" i="16"/>
  <c r="X287" i="16"/>
  <c r="X295" i="16"/>
  <c r="X302" i="16"/>
  <c r="X309" i="16"/>
  <c r="X337" i="16"/>
  <c r="X351" i="16"/>
  <c r="X275" i="16"/>
  <c r="X282" i="16"/>
  <c r="X290" i="16"/>
  <c r="X297" i="16"/>
  <c r="X303" i="16"/>
  <c r="X311" i="16"/>
  <c r="X345" i="16"/>
  <c r="X285" i="16"/>
  <c r="X291" i="16"/>
  <c r="X306" i="16"/>
  <c r="X324" i="16"/>
  <c r="X350" i="16"/>
  <c r="X332" i="16"/>
  <c r="X328" i="16"/>
  <c r="X330" i="16"/>
  <c r="X318" i="16"/>
  <c r="X326" i="16"/>
  <c r="X352" i="16"/>
  <c r="X320" i="16"/>
  <c r="X322" i="16"/>
  <c r="X340" i="16"/>
  <c r="X348" i="16"/>
  <c r="X344" i="16"/>
  <c r="X346" i="16"/>
  <c r="X354" i="16"/>
  <c r="X334" i="16"/>
  <c r="X342" i="16"/>
  <c r="X336" i="16"/>
  <c r="X338" i="16"/>
  <c r="X45" i="16"/>
  <c r="X122" i="16"/>
  <c r="X134" i="16"/>
  <c r="X145" i="16"/>
  <c r="X153" i="16"/>
  <c r="X161" i="16"/>
  <c r="X169" i="16"/>
  <c r="X173" i="16"/>
  <c r="X222" i="16"/>
  <c r="X14" i="16"/>
  <c r="X81" i="16"/>
  <c r="X96" i="16"/>
  <c r="X107" i="16"/>
  <c r="X13" i="16"/>
  <c r="X25" i="16"/>
  <c r="X49" i="16"/>
  <c r="X57" i="16"/>
  <c r="X65" i="16"/>
  <c r="X69" i="16"/>
  <c r="X231" i="16"/>
  <c r="X239" i="16"/>
  <c r="X247" i="16"/>
  <c r="X259" i="16"/>
  <c r="X263" i="16"/>
  <c r="X271" i="16"/>
  <c r="W262" i="16"/>
  <c r="W246" i="16"/>
  <c r="W230" i="16"/>
  <c r="W60" i="16"/>
  <c r="W94" i="16"/>
  <c r="W24" i="16"/>
  <c r="W16" i="16"/>
  <c r="W7" i="16"/>
  <c r="W219" i="16"/>
  <c r="W152" i="16"/>
  <c r="W130" i="16"/>
  <c r="W114" i="16"/>
  <c r="W45" i="16"/>
  <c r="W87" i="16"/>
  <c r="X111" i="16"/>
  <c r="X199" i="16"/>
  <c r="X213" i="16"/>
  <c r="X87" i="16"/>
  <c r="X182" i="16"/>
  <c r="X200" i="16"/>
  <c r="X219" i="16"/>
  <c r="W121" i="16"/>
  <c r="W167" i="16"/>
  <c r="W191" i="16"/>
  <c r="W78" i="16"/>
  <c r="W249" i="16"/>
  <c r="W112" i="16"/>
  <c r="W195" i="16"/>
  <c r="W228" i="16"/>
  <c r="W69" i="16"/>
  <c r="W124" i="16"/>
  <c r="W145" i="16"/>
  <c r="W190" i="16"/>
  <c r="W77" i="16"/>
  <c r="W245" i="16"/>
  <c r="W200" i="16"/>
  <c r="W211" i="16"/>
  <c r="X36" i="16"/>
  <c r="X34" i="16"/>
  <c r="W113" i="16"/>
  <c r="W251" i="16"/>
  <c r="X101" i="16"/>
  <c r="X46" i="16"/>
  <c r="X119" i="16"/>
  <c r="X123" i="16"/>
  <c r="X127" i="16"/>
  <c r="X131" i="16"/>
  <c r="X135" i="16"/>
  <c r="X139" i="16"/>
  <c r="X146" i="16"/>
  <c r="X150" i="16"/>
  <c r="X154" i="16"/>
  <c r="X158" i="16"/>
  <c r="X162" i="16"/>
  <c r="X166" i="16"/>
  <c r="X170" i="16"/>
  <c r="X174" i="16"/>
  <c r="X178" i="16"/>
  <c r="X223" i="16"/>
  <c r="X227" i="16"/>
  <c r="X15" i="16"/>
  <c r="X82" i="16"/>
  <c r="X93" i="16"/>
  <c r="X104" i="16"/>
  <c r="X108" i="16"/>
  <c r="W97" i="16"/>
  <c r="X18" i="16"/>
  <c r="X22" i="16"/>
  <c r="X26" i="16"/>
  <c r="X78" i="16"/>
  <c r="X50" i="16"/>
  <c r="X54" i="16"/>
  <c r="X58" i="16"/>
  <c r="X62" i="16"/>
  <c r="X66" i="16"/>
  <c r="X70" i="16"/>
  <c r="X74" i="16"/>
  <c r="X232" i="16"/>
  <c r="X236" i="16"/>
  <c r="X240" i="16"/>
  <c r="X244" i="16"/>
  <c r="X248" i="16"/>
  <c r="X252" i="16"/>
  <c r="X256" i="16"/>
  <c r="X260" i="16"/>
  <c r="X264" i="16"/>
  <c r="X268" i="16"/>
  <c r="W268" i="16"/>
  <c r="W260" i="16"/>
  <c r="W252" i="16"/>
  <c r="W244" i="16"/>
  <c r="W236" i="16"/>
  <c r="W74" i="16"/>
  <c r="W66" i="16"/>
  <c r="W58" i="16"/>
  <c r="W50" i="16"/>
  <c r="W93" i="16"/>
  <c r="W27" i="16"/>
  <c r="W23" i="16"/>
  <c r="W19" i="16"/>
  <c r="W15" i="16"/>
  <c r="W11" i="16"/>
  <c r="W225" i="16"/>
  <c r="W218" i="16"/>
  <c r="W166" i="16"/>
  <c r="W162" i="16"/>
  <c r="W151" i="16"/>
  <c r="W147" i="16"/>
  <c r="W129" i="16"/>
  <c r="W125" i="16"/>
  <c r="W41" i="16"/>
  <c r="W46" i="16"/>
  <c r="W84" i="16"/>
  <c r="W88" i="16"/>
  <c r="X180" i="16"/>
  <c r="X187" i="16"/>
  <c r="X194" i="16"/>
  <c r="X201" i="16"/>
  <c r="X208" i="16"/>
  <c r="X215" i="16"/>
  <c r="X10" i="16"/>
  <c r="X89" i="16"/>
  <c r="X100" i="16"/>
  <c r="X184" i="16"/>
  <c r="X193" i="16"/>
  <c r="X203" i="16"/>
  <c r="X212" i="16"/>
  <c r="X7" i="16"/>
  <c r="X88" i="16"/>
  <c r="W123" i="16"/>
  <c r="W140" i="16"/>
  <c r="W169" i="16"/>
  <c r="W178" i="16"/>
  <c r="W193" i="16"/>
  <c r="W208" i="16"/>
  <c r="W80" i="16"/>
  <c r="W71" i="16"/>
  <c r="W257" i="16"/>
  <c r="W115" i="16"/>
  <c r="W182" i="16"/>
  <c r="W197" i="16"/>
  <c r="W212" i="16"/>
  <c r="W10" i="16"/>
  <c r="W110" i="16"/>
  <c r="W231" i="16"/>
  <c r="W263" i="16"/>
  <c r="W118" i="16"/>
  <c r="W132" i="16"/>
  <c r="W139" i="16"/>
  <c r="W168" i="16"/>
  <c r="W177" i="16"/>
  <c r="W192" i="16"/>
  <c r="W207" i="16"/>
  <c r="W79" i="16"/>
  <c r="W67" i="16"/>
  <c r="W253" i="16"/>
  <c r="W209" i="16"/>
  <c r="W49" i="16"/>
  <c r="W159" i="16"/>
  <c r="W259" i="16"/>
  <c r="X33" i="16"/>
  <c r="X39" i="16"/>
  <c r="X32" i="16"/>
  <c r="W30" i="16"/>
  <c r="X115" i="16"/>
  <c r="X274" i="7"/>
  <c r="X275" i="7"/>
  <c r="X321" i="7"/>
  <c r="X278" i="7"/>
  <c r="X320" i="7"/>
  <c r="X316" i="7"/>
  <c r="X281" i="7"/>
  <c r="X277" i="7"/>
  <c r="X323" i="7"/>
  <c r="X319" i="7"/>
  <c r="X288" i="7"/>
  <c r="X280" i="7"/>
  <c r="X276" i="7"/>
  <c r="X322" i="7"/>
  <c r="X318" i="7"/>
  <c r="X287" i="7"/>
  <c r="X279" i="7"/>
  <c r="X331" i="7"/>
  <c r="X325" i="7"/>
  <c r="X317" i="7"/>
  <c r="X284" i="7"/>
  <c r="X328" i="7"/>
  <c r="X286" i="7"/>
  <c r="X324" i="7"/>
  <c r="X330" i="7"/>
  <c r="X283" i="7"/>
  <c r="X285" i="7"/>
  <c r="X296" i="7"/>
  <c r="X289" i="7"/>
  <c r="X332" i="7"/>
  <c r="X291" i="7"/>
  <c r="X292" i="7"/>
  <c r="X327" i="7"/>
  <c r="X329" i="7"/>
  <c r="X282" i="7"/>
  <c r="X326" i="7"/>
  <c r="X335" i="7"/>
  <c r="X333" i="7"/>
  <c r="X293" i="7"/>
  <c r="X297" i="7"/>
  <c r="X337" i="7"/>
  <c r="X340" i="7"/>
  <c r="X334" i="7"/>
  <c r="X298" i="7"/>
  <c r="X299" i="7"/>
  <c r="X343" i="7"/>
  <c r="X304" i="7"/>
  <c r="X290" i="7"/>
  <c r="X336" i="7"/>
  <c r="X344" i="7"/>
  <c r="X341" i="7"/>
  <c r="X305" i="7"/>
  <c r="X300" i="7"/>
  <c r="X295" i="7"/>
  <c r="X301" i="7"/>
  <c r="X339" i="7"/>
  <c r="X338" i="7"/>
  <c r="X294" i="7"/>
  <c r="X345" i="7"/>
  <c r="X303" i="7"/>
  <c r="X352" i="7"/>
  <c r="X353" i="7"/>
  <c r="X307" i="7"/>
  <c r="X348" i="7"/>
  <c r="X312" i="7"/>
  <c r="X342" i="7"/>
  <c r="X346" i="7"/>
  <c r="X311" i="7"/>
  <c r="X349" i="7"/>
  <c r="X309" i="7"/>
  <c r="X302" i="7"/>
  <c r="X347" i="7"/>
  <c r="X306" i="7"/>
  <c r="X351" i="7"/>
  <c r="X308" i="7"/>
  <c r="X350" i="7"/>
  <c r="X313" i="7"/>
  <c r="X355" i="7"/>
  <c r="X310" i="7"/>
  <c r="X354" i="7"/>
  <c r="X102" i="16"/>
  <c r="X118" i="16"/>
  <c r="X126" i="16"/>
  <c r="X130" i="16"/>
  <c r="X138" i="16"/>
  <c r="X149" i="16"/>
  <c r="X157" i="16"/>
  <c r="X165" i="16"/>
  <c r="X177" i="16"/>
  <c r="X226" i="16"/>
  <c r="X92" i="16"/>
  <c r="W98" i="16"/>
  <c r="X21" i="16"/>
  <c r="X77" i="16"/>
  <c r="X53" i="16"/>
  <c r="X61" i="16"/>
  <c r="X73" i="16"/>
  <c r="X235" i="16"/>
  <c r="X243" i="16"/>
  <c r="X251" i="16"/>
  <c r="X255" i="16"/>
  <c r="X267" i="16"/>
  <c r="W270" i="16"/>
  <c r="W254" i="16"/>
  <c r="W238" i="16"/>
  <c r="W68" i="16"/>
  <c r="W52" i="16"/>
  <c r="W90" i="16"/>
  <c r="W20" i="16"/>
  <c r="W12" i="16"/>
  <c r="W173" i="16"/>
  <c r="W163" i="16"/>
  <c r="W148" i="16"/>
  <c r="W126" i="16"/>
  <c r="W83" i="16"/>
  <c r="X185" i="16"/>
  <c r="X192" i="16"/>
  <c r="X206" i="16"/>
  <c r="X8" i="16"/>
  <c r="X98" i="16"/>
  <c r="X191" i="16"/>
  <c r="X210" i="16"/>
  <c r="X86" i="16"/>
  <c r="W137" i="16"/>
  <c r="W176" i="16"/>
  <c r="W206" i="16"/>
  <c r="W63" i="16"/>
  <c r="W158" i="16"/>
  <c r="W210" i="16"/>
  <c r="W108" i="16"/>
  <c r="W255" i="16"/>
  <c r="W138" i="16"/>
  <c r="W175" i="16"/>
  <c r="W205" i="16"/>
  <c r="W59" i="16"/>
  <c r="W243" i="16"/>
  <c r="W105" i="16"/>
  <c r="X41" i="16"/>
  <c r="W37" i="16"/>
  <c r="X113" i="16"/>
  <c r="X114" i="16"/>
  <c r="X43" i="16"/>
  <c r="X47" i="16"/>
  <c r="X120" i="16"/>
  <c r="X124" i="16"/>
  <c r="X128" i="16"/>
  <c r="X132" i="16"/>
  <c r="X136" i="16"/>
  <c r="X143" i="16"/>
  <c r="X147" i="16"/>
  <c r="X151" i="16"/>
  <c r="X155" i="16"/>
  <c r="X159" i="16"/>
  <c r="X163" i="16"/>
  <c r="X167" i="16"/>
  <c r="X171" i="16"/>
  <c r="X175" i="16"/>
  <c r="X220" i="16"/>
  <c r="X224" i="16"/>
  <c r="X228" i="16"/>
  <c r="X16" i="16"/>
  <c r="X90" i="16"/>
  <c r="X94" i="16"/>
  <c r="X105" i="16"/>
  <c r="X109" i="16"/>
  <c r="W100" i="16"/>
  <c r="W101" i="16"/>
  <c r="X11" i="16"/>
  <c r="X19" i="16"/>
  <c r="X23" i="16"/>
  <c r="X27" i="16"/>
  <c r="X79" i="16"/>
  <c r="X51" i="16"/>
  <c r="X55" i="16"/>
  <c r="X59" i="16"/>
  <c r="X63" i="16"/>
  <c r="X67" i="16"/>
  <c r="X71" i="16"/>
  <c r="X75" i="16"/>
  <c r="X233" i="16"/>
  <c r="X237" i="16"/>
  <c r="X241" i="16"/>
  <c r="X245" i="16"/>
  <c r="X249" i="16"/>
  <c r="X253" i="16"/>
  <c r="X257" i="16"/>
  <c r="X261" i="16"/>
  <c r="X265" i="16"/>
  <c r="X269" i="16"/>
  <c r="W266" i="16"/>
  <c r="W258" i="16"/>
  <c r="W250" i="16"/>
  <c r="W242" i="16"/>
  <c r="W234" i="16"/>
  <c r="W72" i="16"/>
  <c r="W64" i="16"/>
  <c r="W56" i="16"/>
  <c r="W96" i="16"/>
  <c r="W92" i="16"/>
  <c r="W26" i="16"/>
  <c r="W22" i="16"/>
  <c r="W18" i="16"/>
  <c r="W14" i="16"/>
  <c r="W9" i="16"/>
  <c r="W224" i="16"/>
  <c r="W217" i="16"/>
  <c r="W165" i="16"/>
  <c r="W161" i="16"/>
  <c r="W150" i="16"/>
  <c r="W146" i="16"/>
  <c r="W128" i="16"/>
  <c r="W117" i="16"/>
  <c r="W40" i="16"/>
  <c r="W43" i="16"/>
  <c r="W47" i="16"/>
  <c r="W85" i="16"/>
  <c r="W89" i="16"/>
  <c r="X97" i="16"/>
  <c r="X181" i="16"/>
  <c r="X188" i="16"/>
  <c r="X195" i="16"/>
  <c r="X202" i="16"/>
  <c r="X209" i="16"/>
  <c r="X216" i="16"/>
  <c r="X83" i="16"/>
  <c r="X140" i="16"/>
  <c r="X112" i="16"/>
  <c r="X186" i="16"/>
  <c r="X196" i="16"/>
  <c r="X205" i="16"/>
  <c r="X214" i="16"/>
  <c r="X9" i="16"/>
  <c r="X141" i="16"/>
  <c r="W133" i="16"/>
  <c r="W142" i="16"/>
  <c r="W171" i="16"/>
  <c r="W180" i="16"/>
  <c r="W202" i="16"/>
  <c r="W221" i="16"/>
  <c r="W82" i="16"/>
  <c r="W233" i="16"/>
  <c r="W265" i="16"/>
  <c r="W154" i="16"/>
  <c r="W184" i="16"/>
  <c r="W199" i="16"/>
  <c r="W214" i="16"/>
  <c r="W104" i="16"/>
  <c r="W53" i="16"/>
  <c r="W239" i="16"/>
  <c r="W271" i="16"/>
  <c r="W120" i="16"/>
  <c r="W134" i="16"/>
  <c r="W141" i="16"/>
  <c r="W170" i="16"/>
  <c r="W179" i="16"/>
  <c r="W194" i="16"/>
  <c r="W220" i="16"/>
  <c r="W81" i="16"/>
  <c r="W75" i="16"/>
  <c r="W261" i="16"/>
  <c r="W102" i="16"/>
  <c r="W109" i="16"/>
  <c r="W157" i="16"/>
  <c r="W235" i="16"/>
  <c r="W187" i="16"/>
  <c r="X40" i="16"/>
  <c r="X31" i="16"/>
  <c r="X37" i="16"/>
  <c r="X30" i="16"/>
  <c r="W38" i="16"/>
  <c r="X116" i="16"/>
  <c r="O4" i="17"/>
  <c r="N69" i="17"/>
  <c r="GX46" i="17"/>
  <c r="L69" i="17"/>
  <c r="L15" i="17"/>
  <c r="K69" i="17"/>
  <c r="AD1597" i="3"/>
  <c r="AE1597" i="3" s="1"/>
  <c r="AD7" i="3"/>
  <c r="AE7" i="3" s="1"/>
  <c r="M1507" i="3"/>
  <c r="AD1506" i="3"/>
  <c r="AE1506" i="3" s="1"/>
  <c r="AD5" i="3"/>
  <c r="AE5" i="3" s="1"/>
  <c r="AE1507" i="3"/>
  <c r="M1597" i="3"/>
  <c r="H1512" i="3"/>
  <c r="H1525" i="3"/>
  <c r="AG1525" i="3" s="1"/>
  <c r="I1523" i="3"/>
  <c r="H1562" i="3"/>
  <c r="I1585" i="3"/>
  <c r="I228" i="3"/>
  <c r="H1002" i="3"/>
  <c r="J1002" i="3" s="1"/>
  <c r="N1002" i="3" s="1"/>
  <c r="I218" i="3"/>
  <c r="I892" i="3"/>
  <c r="H385" i="3"/>
  <c r="I200" i="3"/>
  <c r="I834" i="3"/>
  <c r="I996" i="3"/>
  <c r="H222" i="3"/>
  <c r="AG222" i="3" s="1"/>
  <c r="I1404" i="3"/>
  <c r="I1072" i="3"/>
  <c r="H1524" i="3"/>
  <c r="J1524" i="3" s="1"/>
  <c r="I1540" i="3"/>
  <c r="H1572" i="3"/>
  <c r="I1587" i="3"/>
  <c r="I296" i="3"/>
  <c r="H984" i="3"/>
  <c r="AG984" i="3" s="1"/>
  <c r="H306" i="3"/>
  <c r="AG306" i="3" s="1"/>
  <c r="H216" i="3"/>
  <c r="I888" i="3"/>
  <c r="I833" i="3"/>
  <c r="H343" i="3"/>
  <c r="J343" i="3" s="1"/>
  <c r="N343" i="3" s="1"/>
  <c r="I278" i="3"/>
  <c r="I932" i="3"/>
  <c r="I1516" i="3"/>
  <c r="I1522" i="3"/>
  <c r="I390" i="3"/>
  <c r="I986" i="3"/>
  <c r="H386" i="3"/>
  <c r="AG386" i="3" s="1"/>
  <c r="H182" i="3"/>
  <c r="J182" i="3" s="1"/>
  <c r="I1492" i="3"/>
  <c r="I1372" i="3"/>
  <c r="I1246" i="3"/>
  <c r="I960" i="3"/>
  <c r="H640" i="3"/>
  <c r="AG640" i="3" s="1"/>
  <c r="GX63" i="6"/>
  <c r="GZ63" i="6"/>
  <c r="GX45" i="6"/>
  <c r="GV43" i="6"/>
  <c r="AG1592" i="3"/>
  <c r="I1513" i="3"/>
  <c r="I1563" i="3"/>
  <c r="H1549" i="3"/>
  <c r="H1600" i="3"/>
  <c r="J1600" i="3" s="1"/>
  <c r="I276" i="3"/>
  <c r="I327" i="3"/>
  <c r="I852" i="3"/>
  <c r="H230" i="3"/>
  <c r="I321" i="3"/>
  <c r="I1584" i="3"/>
  <c r="J414" i="3"/>
  <c r="H891" i="3"/>
  <c r="J891" i="3" s="1"/>
  <c r="N891" i="3" s="1"/>
  <c r="I1278" i="3"/>
  <c r="H1532" i="3"/>
  <c r="J1532" i="3" s="1"/>
  <c r="I1565" i="3"/>
  <c r="I1549" i="3"/>
  <c r="H1582" i="3"/>
  <c r="H1595" i="3"/>
  <c r="J1595" i="3" s="1"/>
  <c r="N1595" i="3" s="1"/>
  <c r="I172" i="3"/>
  <c r="I204" i="3"/>
  <c r="I337" i="3"/>
  <c r="H976" i="3"/>
  <c r="I301" i="3"/>
  <c r="I884" i="3"/>
  <c r="H518" i="3"/>
  <c r="J518" i="3" s="1"/>
  <c r="N518" i="3" s="1"/>
  <c r="I290" i="3"/>
  <c r="I279" i="3"/>
  <c r="I554" i="3"/>
  <c r="I1006" i="3"/>
  <c r="H1554" i="3"/>
  <c r="AG1554" i="3" s="1"/>
  <c r="I1574" i="3"/>
  <c r="I1580" i="3"/>
  <c r="I570" i="3"/>
  <c r="H974" i="3"/>
  <c r="I338" i="3"/>
  <c r="I322" i="3"/>
  <c r="I1340" i="3"/>
  <c r="I1198" i="3"/>
  <c r="H822" i="3"/>
  <c r="J822" i="3" s="1"/>
  <c r="K822" i="3" s="1"/>
  <c r="AF822" i="3" s="1"/>
  <c r="GX46" i="6"/>
  <c r="K1592" i="3"/>
  <c r="AF1592" i="3" s="1"/>
  <c r="N1592" i="3"/>
  <c r="AG343" i="3"/>
  <c r="AG1538" i="3"/>
  <c r="K1537" i="3"/>
  <c r="AF1537" i="3" s="1"/>
  <c r="AG258" i="3"/>
  <c r="J298" i="3"/>
  <c r="J1308" i="3"/>
  <c r="AG1308" i="3"/>
  <c r="AG758" i="3"/>
  <c r="AG410" i="3"/>
  <c r="AG416" i="3"/>
  <c r="H1022" i="3"/>
  <c r="AH1022" i="3" s="1"/>
  <c r="H484" i="3"/>
  <c r="H444" i="3"/>
  <c r="H430" i="3"/>
  <c r="H428" i="3"/>
  <c r="H362" i="3"/>
  <c r="H350" i="3"/>
  <c r="H336" i="3"/>
  <c r="H276" i="3"/>
  <c r="H236" i="3"/>
  <c r="H196" i="3"/>
  <c r="H28" i="3"/>
  <c r="AG28" i="3" s="1"/>
  <c r="I848" i="3"/>
  <c r="I374" i="3"/>
  <c r="I402" i="3"/>
  <c r="I378" i="3"/>
  <c r="I1232" i="3"/>
  <c r="I1320" i="3"/>
  <c r="I434" i="3"/>
  <c r="I416" i="3"/>
  <c r="AH416" i="3" s="1"/>
  <c r="I452" i="3"/>
  <c r="I462" i="3"/>
  <c r="I470" i="3"/>
  <c r="I4" i="3"/>
  <c r="I22" i="3"/>
  <c r="H719" i="3"/>
  <c r="H34" i="3"/>
  <c r="I36" i="3"/>
  <c r="I40" i="3"/>
  <c r="H44" i="3"/>
  <c r="H48" i="3"/>
  <c r="I50" i="3"/>
  <c r="I54" i="3"/>
  <c r="H62" i="3"/>
  <c r="H66" i="3"/>
  <c r="H70" i="3"/>
  <c r="I72" i="3"/>
  <c r="I76" i="3"/>
  <c r="H80" i="3"/>
  <c r="I84" i="3"/>
  <c r="H90" i="3"/>
  <c r="H94" i="3"/>
  <c r="H98" i="3"/>
  <c r="H102" i="3"/>
  <c r="H106" i="3"/>
  <c r="H110" i="3"/>
  <c r="H114" i="3"/>
  <c r="H118" i="3"/>
  <c r="H1320" i="3"/>
  <c r="H558" i="3"/>
  <c r="H420" i="3"/>
  <c r="H402" i="3"/>
  <c r="H392" i="3"/>
  <c r="H390" i="3"/>
  <c r="H380" i="3"/>
  <c r="H378" i="3"/>
  <c r="H316" i="3"/>
  <c r="H260" i="3"/>
  <c r="H204" i="3"/>
  <c r="H202" i="3"/>
  <c r="I876" i="3"/>
  <c r="I336" i="3"/>
  <c r="I1058" i="3"/>
  <c r="I558" i="3"/>
  <c r="I428" i="3"/>
  <c r="I442" i="3"/>
  <c r="I484" i="3"/>
  <c r="I458" i="3"/>
  <c r="I466" i="3"/>
  <c r="I474" i="3"/>
  <c r="I14" i="3"/>
  <c r="I26" i="3"/>
  <c r="H32" i="3"/>
  <c r="I34" i="3"/>
  <c r="AH34" i="3" s="1"/>
  <c r="I38" i="3"/>
  <c r="H46" i="3"/>
  <c r="H50" i="3"/>
  <c r="I52" i="3"/>
  <c r="I56" i="3"/>
  <c r="H60" i="3"/>
  <c r="H64" i="3"/>
  <c r="H68" i="3"/>
  <c r="I70" i="3"/>
  <c r="AH70" i="3" s="1"/>
  <c r="I74" i="3"/>
  <c r="H82" i="3"/>
  <c r="H86" i="3"/>
  <c r="H92" i="3"/>
  <c r="H96" i="3"/>
  <c r="H100" i="3"/>
  <c r="H104" i="3"/>
  <c r="H108" i="3"/>
  <c r="H112" i="3"/>
  <c r="H116" i="3"/>
  <c r="H1232" i="3"/>
  <c r="H472" i="3"/>
  <c r="H470" i="3"/>
  <c r="H440" i="3"/>
  <c r="H438" i="3"/>
  <c r="H340" i="3"/>
  <c r="I868" i="3"/>
  <c r="I384" i="3"/>
  <c r="I1234" i="3"/>
  <c r="I436" i="3"/>
  <c r="I456" i="3"/>
  <c r="I472" i="3"/>
  <c r="I28" i="3"/>
  <c r="I845" i="3"/>
  <c r="H38" i="3"/>
  <c r="AG38" i="3" s="1"/>
  <c r="I44" i="3"/>
  <c r="AH44" i="3" s="1"/>
  <c r="H52" i="3"/>
  <c r="J52" i="3" s="1"/>
  <c r="I58" i="3"/>
  <c r="I66" i="3"/>
  <c r="H74" i="3"/>
  <c r="I80" i="3"/>
  <c r="AH80" i="3" s="1"/>
  <c r="I90" i="3"/>
  <c r="I98" i="3"/>
  <c r="I106" i="3"/>
  <c r="I114" i="3"/>
  <c r="AH114" i="3" s="1"/>
  <c r="I120" i="3"/>
  <c r="I124" i="3"/>
  <c r="I128" i="3"/>
  <c r="I132" i="3"/>
  <c r="I136" i="3"/>
  <c r="I140" i="3"/>
  <c r="I144" i="3"/>
  <c r="I148" i="3"/>
  <c r="I152" i="3"/>
  <c r="I156" i="3"/>
  <c r="I160" i="3"/>
  <c r="I164" i="3"/>
  <c r="I210" i="3"/>
  <c r="I376" i="3"/>
  <c r="I394" i="3"/>
  <c r="I406" i="3"/>
  <c r="I488" i="3"/>
  <c r="H492" i="3"/>
  <c r="I502" i="3"/>
  <c r="I506" i="3"/>
  <c r="I510" i="3"/>
  <c r="I514" i="3"/>
  <c r="I522" i="3"/>
  <c r="I526" i="3"/>
  <c r="H530" i="3"/>
  <c r="H534" i="3"/>
  <c r="I536" i="3"/>
  <c r="I540" i="3"/>
  <c r="H548" i="3"/>
  <c r="J548" i="3" s="1"/>
  <c r="H552" i="3"/>
  <c r="I562" i="3"/>
  <c r="I566" i="3"/>
  <c r="I576" i="3"/>
  <c r="H580" i="3"/>
  <c r="H588" i="3"/>
  <c r="H592" i="3"/>
  <c r="H596" i="3"/>
  <c r="H600" i="3"/>
  <c r="H604" i="3"/>
  <c r="I606" i="3"/>
  <c r="I840" i="3"/>
  <c r="H478" i="3"/>
  <c r="H464" i="3"/>
  <c r="H424" i="3"/>
  <c r="H374" i="3"/>
  <c r="H346" i="3"/>
  <c r="H324" i="3"/>
  <c r="H272" i="3"/>
  <c r="I380" i="3"/>
  <c r="I420" i="3"/>
  <c r="I444" i="3"/>
  <c r="AH444" i="3" s="1"/>
  <c r="I464" i="3"/>
  <c r="I20" i="3"/>
  <c r="H42" i="3"/>
  <c r="I48" i="3"/>
  <c r="H56" i="3"/>
  <c r="I62" i="3"/>
  <c r="H78" i="3"/>
  <c r="H84" i="3"/>
  <c r="AG84" i="3" s="1"/>
  <c r="I94" i="3"/>
  <c r="I102" i="3"/>
  <c r="AH102" i="3" s="1"/>
  <c r="I110" i="3"/>
  <c r="I118" i="3"/>
  <c r="I122" i="3"/>
  <c r="I126" i="3"/>
  <c r="I130" i="3"/>
  <c r="I134" i="3"/>
  <c r="I138" i="3"/>
  <c r="I142" i="3"/>
  <c r="I146" i="3"/>
  <c r="I150" i="3"/>
  <c r="I154" i="3"/>
  <c r="I158" i="3"/>
  <c r="I162" i="3"/>
  <c r="I166" i="3"/>
  <c r="I214" i="3"/>
  <c r="I382" i="3"/>
  <c r="I398" i="3"/>
  <c r="I408" i="3"/>
  <c r="I490" i="3"/>
  <c r="H494" i="3"/>
  <c r="AG494" i="3" s="1"/>
  <c r="I504" i="3"/>
  <c r="I508" i="3"/>
  <c r="I512" i="3"/>
  <c r="I516" i="3"/>
  <c r="I524" i="3"/>
  <c r="H532" i="3"/>
  <c r="J532" i="3" s="1"/>
  <c r="H536" i="3"/>
  <c r="I538" i="3"/>
  <c r="I542" i="3"/>
  <c r="H546" i="3"/>
  <c r="H550" i="3"/>
  <c r="I552" i="3"/>
  <c r="I564" i="3"/>
  <c r="I568" i="3"/>
  <c r="I578" i="3"/>
  <c r="I582" i="3"/>
  <c r="H586" i="3"/>
  <c r="H590" i="3"/>
  <c r="H594" i="3"/>
  <c r="H598" i="3"/>
  <c r="H602" i="3"/>
  <c r="H606" i="3"/>
  <c r="I608" i="3"/>
  <c r="H856" i="3"/>
  <c r="I820" i="3"/>
  <c r="I560" i="3"/>
  <c r="I450" i="3"/>
  <c r="I24" i="3"/>
  <c r="H36" i="3"/>
  <c r="I64" i="3"/>
  <c r="AH64" i="3" s="1"/>
  <c r="I78" i="3"/>
  <c r="I96" i="3"/>
  <c r="I112" i="3"/>
  <c r="AH112" i="3" s="1"/>
  <c r="H124" i="3"/>
  <c r="H132" i="3"/>
  <c r="H140" i="3"/>
  <c r="H148" i="3"/>
  <c r="H156" i="3"/>
  <c r="H164" i="3"/>
  <c r="H376" i="3"/>
  <c r="H406" i="3"/>
  <c r="I492" i="3"/>
  <c r="H506" i="3"/>
  <c r="H514" i="3"/>
  <c r="H526" i="3"/>
  <c r="I532" i="3"/>
  <c r="AH532" i="3" s="1"/>
  <c r="H540" i="3"/>
  <c r="I546" i="3"/>
  <c r="H562" i="3"/>
  <c r="H576" i="3"/>
  <c r="H584" i="3"/>
  <c r="I590" i="3"/>
  <c r="I598" i="3"/>
  <c r="I610" i="3"/>
  <c r="H618" i="3"/>
  <c r="I620" i="3"/>
  <c r="I624" i="3"/>
  <c r="H628" i="3"/>
  <c r="I632" i="3"/>
  <c r="I634" i="3"/>
  <c r="I638" i="3"/>
  <c r="H642" i="3"/>
  <c r="I646" i="3"/>
  <c r="I650" i="3"/>
  <c r="H654" i="3"/>
  <c r="H658" i="3"/>
  <c r="H662" i="3"/>
  <c r="H664" i="3"/>
  <c r="I666" i="3"/>
  <c r="H670" i="3"/>
  <c r="I674" i="3"/>
  <c r="I678" i="3"/>
  <c r="H686" i="3"/>
  <c r="H690" i="3"/>
  <c r="I692" i="3"/>
  <c r="I696" i="3"/>
  <c r="H700" i="3"/>
  <c r="J700" i="3" s="1"/>
  <c r="I704" i="3"/>
  <c r="I708" i="3"/>
  <c r="I712" i="3"/>
  <c r="I716" i="3"/>
  <c r="I720" i="3"/>
  <c r="I724" i="3"/>
  <c r="I728" i="3"/>
  <c r="H732" i="3"/>
  <c r="H736" i="3"/>
  <c r="I738" i="3"/>
  <c r="I742" i="3"/>
  <c r="H746" i="3"/>
  <c r="H750" i="3"/>
  <c r="I752" i="3"/>
  <c r="I756" i="3"/>
  <c r="H764" i="3"/>
  <c r="J764" i="3" s="1"/>
  <c r="H768" i="3"/>
  <c r="AG768" i="3" s="1"/>
  <c r="H774" i="3"/>
  <c r="H778" i="3"/>
  <c r="I780" i="3"/>
  <c r="I784" i="3"/>
  <c r="H788" i="3"/>
  <c r="H792" i="3"/>
  <c r="I794" i="3"/>
  <c r="I798" i="3"/>
  <c r="I802" i="3"/>
  <c r="I806" i="3"/>
  <c r="I810" i="3"/>
  <c r="I814" i="3"/>
  <c r="I818" i="3"/>
  <c r="I824" i="3"/>
  <c r="I828" i="3"/>
  <c r="I836" i="3"/>
  <c r="I844" i="3"/>
  <c r="I864" i="3"/>
  <c r="H882" i="3"/>
  <c r="H896" i="3"/>
  <c r="H902" i="3"/>
  <c r="H920" i="3"/>
  <c r="I922" i="3"/>
  <c r="I926" i="3"/>
  <c r="I930" i="3"/>
  <c r="H936" i="3"/>
  <c r="H952" i="3"/>
  <c r="I956" i="3"/>
  <c r="H960" i="3"/>
  <c r="H964" i="3"/>
  <c r="I966" i="3"/>
  <c r="I972" i="3"/>
  <c r="I1012" i="3"/>
  <c r="I1016" i="3"/>
  <c r="I1030" i="3"/>
  <c r="H1038" i="3"/>
  <c r="H1042" i="3"/>
  <c r="AG1042" i="3" s="1"/>
  <c r="I1046" i="3"/>
  <c r="H1050" i="3"/>
  <c r="J1050" i="3" s="1"/>
  <c r="I1054" i="3"/>
  <c r="H1060" i="3"/>
  <c r="AG1060" i="3" s="1"/>
  <c r="H1064" i="3"/>
  <c r="J1064" i="3" s="1"/>
  <c r="H1068" i="3"/>
  <c r="AG1068" i="3" s="1"/>
  <c r="H1072" i="3"/>
  <c r="H1076" i="3"/>
  <c r="AG1076" i="3" s="1"/>
  <c r="H1080" i="3"/>
  <c r="AG1080" i="3" s="1"/>
  <c r="H1084" i="3"/>
  <c r="J1084" i="3" s="1"/>
  <c r="H1088" i="3"/>
  <c r="H1092" i="3"/>
  <c r="AG1092" i="3" s="1"/>
  <c r="H1096" i="3"/>
  <c r="AG1096" i="3" s="1"/>
  <c r="H1100" i="3"/>
  <c r="AG1100" i="3" s="1"/>
  <c r="H1104" i="3"/>
  <c r="J1104" i="3" s="1"/>
  <c r="H1108" i="3"/>
  <c r="AG1108" i="3" s="1"/>
  <c r="H1112" i="3"/>
  <c r="J1112" i="3" s="1"/>
  <c r="H1116" i="3"/>
  <c r="J1116" i="3" s="1"/>
  <c r="H1120" i="3"/>
  <c r="AG1120" i="3" s="1"/>
  <c r="H1124" i="3"/>
  <c r="AG1124" i="3" s="1"/>
  <c r="H1128" i="3"/>
  <c r="J1128" i="3" s="1"/>
  <c r="H1132" i="3"/>
  <c r="J1132" i="3" s="1"/>
  <c r="H1136" i="3"/>
  <c r="AG1136" i="3" s="1"/>
  <c r="H1140" i="3"/>
  <c r="AG1140" i="3" s="1"/>
  <c r="H1144" i="3"/>
  <c r="I1146" i="3"/>
  <c r="H1150" i="3"/>
  <c r="H1154" i="3"/>
  <c r="H1160" i="3"/>
  <c r="H1164" i="3"/>
  <c r="I1168" i="3"/>
  <c r="H1176" i="3"/>
  <c r="I1180" i="3"/>
  <c r="H1186" i="3"/>
  <c r="H1190" i="3"/>
  <c r="H1194" i="3"/>
  <c r="H1198" i="3"/>
  <c r="H1210" i="3"/>
  <c r="H1214" i="3"/>
  <c r="H1218" i="3"/>
  <c r="H1006" i="3"/>
  <c r="H908" i="3"/>
  <c r="H354" i="3"/>
  <c r="H20" i="3"/>
  <c r="I362" i="3"/>
  <c r="I430" i="3"/>
  <c r="I468" i="3"/>
  <c r="I597" i="3"/>
  <c r="I42" i="3"/>
  <c r="H58" i="3"/>
  <c r="H72" i="3"/>
  <c r="I86" i="3"/>
  <c r="I104" i="3"/>
  <c r="H120" i="3"/>
  <c r="H128" i="3"/>
  <c r="H136" i="3"/>
  <c r="H144" i="3"/>
  <c r="H152" i="3"/>
  <c r="H160" i="3"/>
  <c r="H210" i="3"/>
  <c r="H394" i="3"/>
  <c r="H488" i="3"/>
  <c r="H502" i="3"/>
  <c r="H510" i="3"/>
  <c r="H522" i="3"/>
  <c r="I528" i="3"/>
  <c r="H544" i="3"/>
  <c r="I550" i="3"/>
  <c r="H566" i="3"/>
  <c r="I580" i="3"/>
  <c r="AH580" i="3" s="1"/>
  <c r="I586" i="3"/>
  <c r="I594" i="3"/>
  <c r="I602" i="3"/>
  <c r="H610" i="3"/>
  <c r="I612" i="3"/>
  <c r="H616" i="3"/>
  <c r="I618" i="3"/>
  <c r="I622" i="3"/>
  <c r="H626" i="3"/>
  <c r="H630" i="3"/>
  <c r="H634" i="3"/>
  <c r="H636" i="3"/>
  <c r="J636" i="3" s="1"/>
  <c r="I640" i="3"/>
  <c r="I644" i="3"/>
  <c r="H648" i="3"/>
  <c r="AG648" i="3" s="1"/>
  <c r="H656" i="3"/>
  <c r="AG656" i="3" s="1"/>
  <c r="H660" i="3"/>
  <c r="I662" i="3"/>
  <c r="H666" i="3"/>
  <c r="I668" i="3"/>
  <c r="I672" i="3"/>
  <c r="H676" i="3"/>
  <c r="I680" i="3"/>
  <c r="H684" i="3"/>
  <c r="AG684" i="3" s="1"/>
  <c r="H688" i="3"/>
  <c r="I690" i="3"/>
  <c r="I694" i="3"/>
  <c r="H702" i="3"/>
  <c r="AG702" i="3" s="1"/>
  <c r="I706" i="3"/>
  <c r="I710" i="3"/>
  <c r="I714" i="3"/>
  <c r="I718" i="3"/>
  <c r="I722" i="3"/>
  <c r="I726" i="3"/>
  <c r="I730" i="3"/>
  <c r="I734" i="3"/>
  <c r="I736" i="3"/>
  <c r="I740" i="3"/>
  <c r="H748" i="3"/>
  <c r="AG748" i="3" s="1"/>
  <c r="H752" i="3"/>
  <c r="I754" i="3"/>
  <c r="I758" i="3"/>
  <c r="H762" i="3"/>
  <c r="J762" i="3" s="1"/>
  <c r="H766" i="3"/>
  <c r="AG766" i="3" s="1"/>
  <c r="H770" i="3"/>
  <c r="H776" i="3"/>
  <c r="I778" i="3"/>
  <c r="I782" i="3"/>
  <c r="H790" i="3"/>
  <c r="H794" i="3"/>
  <c r="I796" i="3"/>
  <c r="I800" i="3"/>
  <c r="I804" i="3"/>
  <c r="I808" i="3"/>
  <c r="I812" i="3"/>
  <c r="I816" i="3"/>
  <c r="I822" i="3"/>
  <c r="I826" i="3"/>
  <c r="I830" i="3"/>
  <c r="I842" i="3"/>
  <c r="I846" i="3"/>
  <c r="H894" i="3"/>
  <c r="H900" i="3"/>
  <c r="H918" i="3"/>
  <c r="I920" i="3"/>
  <c r="I924" i="3"/>
  <c r="I928" i="3"/>
  <c r="H950" i="3"/>
  <c r="H954" i="3"/>
  <c r="I958" i="3"/>
  <c r="H962" i="3"/>
  <c r="H966" i="3"/>
  <c r="I970" i="3"/>
  <c r="I1010" i="3"/>
  <c r="H1014" i="3"/>
  <c r="I1018" i="3"/>
  <c r="I1032" i="3"/>
  <c r="H1036" i="3"/>
  <c r="AG1036" i="3" s="1"/>
  <c r="H1040" i="3"/>
  <c r="H1044" i="3"/>
  <c r="AG1044" i="3" s="1"/>
  <c r="H1048" i="3"/>
  <c r="I1052" i="3"/>
  <c r="I1056" i="3"/>
  <c r="H1062" i="3"/>
  <c r="J1062" i="3" s="1"/>
  <c r="H1066" i="3"/>
  <c r="H1070" i="3"/>
  <c r="H1074" i="3"/>
  <c r="H1078" i="3"/>
  <c r="AG1078" i="3" s="1"/>
  <c r="H1082" i="3"/>
  <c r="J1082" i="3" s="1"/>
  <c r="H1086" i="3"/>
  <c r="H1090" i="3"/>
  <c r="J1090" i="3" s="1"/>
  <c r="H1094" i="3"/>
  <c r="J1094" i="3" s="1"/>
  <c r="H1098" i="3"/>
  <c r="H1102" i="3"/>
  <c r="H1106" i="3"/>
  <c r="H1110" i="3"/>
  <c r="AG1110" i="3" s="1"/>
  <c r="H1114" i="3"/>
  <c r="AG1114" i="3" s="1"/>
  <c r="H1118" i="3"/>
  <c r="J1118" i="3" s="1"/>
  <c r="H1122" i="3"/>
  <c r="AG1122" i="3" s="1"/>
  <c r="H1126" i="3"/>
  <c r="AG1126" i="3" s="1"/>
  <c r="H1130" i="3"/>
  <c r="H1134" i="3"/>
  <c r="J1134" i="3" s="1"/>
  <c r="H1142" i="3"/>
  <c r="I1144" i="3"/>
  <c r="I1148" i="3"/>
  <c r="H1152" i="3"/>
  <c r="H1156" i="3"/>
  <c r="H1162" i="3"/>
  <c r="I1166" i="3"/>
  <c r="I1174" i="3"/>
  <c r="I1178" i="3"/>
  <c r="H1184" i="3"/>
  <c r="H1188" i="3"/>
  <c r="H1192" i="3"/>
  <c r="H1196" i="3"/>
  <c r="H1200" i="3"/>
  <c r="H1204" i="3"/>
  <c r="H1208" i="3"/>
  <c r="H1212" i="3"/>
  <c r="H1216" i="3"/>
  <c r="H1220" i="3"/>
  <c r="H554" i="3"/>
  <c r="H520" i="3"/>
  <c r="I410" i="3"/>
  <c r="AH410" i="3" s="1"/>
  <c r="I10" i="3"/>
  <c r="I46" i="3"/>
  <c r="H76" i="3"/>
  <c r="I108" i="3"/>
  <c r="H130" i="3"/>
  <c r="H146" i="3"/>
  <c r="H162" i="3"/>
  <c r="H398" i="3"/>
  <c r="H504" i="3"/>
  <c r="H524" i="3"/>
  <c r="H538" i="3"/>
  <c r="H582" i="3"/>
  <c r="AG582" i="3" s="1"/>
  <c r="I596" i="3"/>
  <c r="I616" i="3"/>
  <c r="H624" i="3"/>
  <c r="H638" i="3"/>
  <c r="J638" i="3" s="1"/>
  <c r="H646" i="3"/>
  <c r="I652" i="3"/>
  <c r="I660" i="3"/>
  <c r="H674" i="3"/>
  <c r="H682" i="3"/>
  <c r="I688" i="3"/>
  <c r="H696" i="3"/>
  <c r="I702" i="3"/>
  <c r="H710" i="3"/>
  <c r="H718" i="3"/>
  <c r="H726" i="3"/>
  <c r="H734" i="3"/>
  <c r="H742" i="3"/>
  <c r="I748" i="3"/>
  <c r="AH748" i="3" s="1"/>
  <c r="H756" i="3"/>
  <c r="I762" i="3"/>
  <c r="I770" i="3"/>
  <c r="H780" i="3"/>
  <c r="I786" i="3"/>
  <c r="H802" i="3"/>
  <c r="H810" i="3"/>
  <c r="H818" i="3"/>
  <c r="H828" i="3"/>
  <c r="H844" i="3"/>
  <c r="I872" i="3"/>
  <c r="I900" i="3"/>
  <c r="AH900" i="3" s="1"/>
  <c r="H922" i="3"/>
  <c r="H930" i="3"/>
  <c r="I950" i="3"/>
  <c r="H958" i="3"/>
  <c r="H1012" i="3"/>
  <c r="H1030" i="3"/>
  <c r="I1036" i="3"/>
  <c r="I1044" i="3"/>
  <c r="H1052" i="3"/>
  <c r="J1052" i="3" s="1"/>
  <c r="I1062" i="3"/>
  <c r="I1070" i="3"/>
  <c r="I1078" i="3"/>
  <c r="I1086" i="3"/>
  <c r="I1094" i="3"/>
  <c r="I1102" i="3"/>
  <c r="I1110" i="3"/>
  <c r="I1118" i="3"/>
  <c r="I1126" i="3"/>
  <c r="I1134" i="3"/>
  <c r="I1150" i="3"/>
  <c r="I1160" i="3"/>
  <c r="H1168" i="3"/>
  <c r="H1174" i="3"/>
  <c r="H1182" i="3"/>
  <c r="I1188" i="3"/>
  <c r="I1196" i="3"/>
  <c r="I1204" i="3"/>
  <c r="I1212" i="3"/>
  <c r="I1220" i="3"/>
  <c r="I1224" i="3"/>
  <c r="I1228" i="3"/>
  <c r="I1238" i="3"/>
  <c r="H1242" i="3"/>
  <c r="H1246" i="3"/>
  <c r="H1250" i="3"/>
  <c r="H1254" i="3"/>
  <c r="H1262" i="3"/>
  <c r="I1264" i="3"/>
  <c r="I1268" i="3"/>
  <c r="I1272" i="3"/>
  <c r="H1276" i="3"/>
  <c r="H1284" i="3"/>
  <c r="AG1284" i="3" s="1"/>
  <c r="H1288" i="3"/>
  <c r="I1292" i="3"/>
  <c r="H1294" i="3"/>
  <c r="I1310" i="3"/>
  <c r="I1314" i="3"/>
  <c r="I1318" i="3"/>
  <c r="I1328" i="3"/>
  <c r="H1332" i="3"/>
  <c r="I1336" i="3"/>
  <c r="H1340" i="3"/>
  <c r="H1344" i="3"/>
  <c r="H1348" i="3"/>
  <c r="I1352" i="3"/>
  <c r="H1356" i="3"/>
  <c r="H1364" i="3"/>
  <c r="H1368" i="3"/>
  <c r="H1372" i="3"/>
  <c r="H1380" i="3"/>
  <c r="H1384" i="3"/>
  <c r="H1388" i="3"/>
  <c r="H1392" i="3"/>
  <c r="H1396" i="3"/>
  <c r="H1400" i="3"/>
  <c r="H1404" i="3"/>
  <c r="I1412" i="3"/>
  <c r="H1416" i="3"/>
  <c r="H1420" i="3"/>
  <c r="H1424" i="3"/>
  <c r="H1428" i="3"/>
  <c r="H1432" i="3"/>
  <c r="H1436" i="3"/>
  <c r="I1440" i="3"/>
  <c r="H1444" i="3"/>
  <c r="H1448" i="3"/>
  <c r="H1452" i="3"/>
  <c r="I1454" i="3"/>
  <c r="H1458" i="3"/>
  <c r="H1468" i="3"/>
  <c r="H1472" i="3"/>
  <c r="I1474" i="3"/>
  <c r="H1482" i="3"/>
  <c r="I1484" i="3"/>
  <c r="H1500" i="3"/>
  <c r="I1502" i="3"/>
  <c r="I1506" i="3"/>
  <c r="I1510" i="3"/>
  <c r="H312" i="3"/>
  <c r="I404" i="3"/>
  <c r="I476" i="3"/>
  <c r="I32" i="3"/>
  <c r="I60" i="3"/>
  <c r="AH60" i="3" s="1"/>
  <c r="I92" i="3"/>
  <c r="H122" i="3"/>
  <c r="H138" i="3"/>
  <c r="H154" i="3"/>
  <c r="H214" i="3"/>
  <c r="H490" i="3"/>
  <c r="AJ490" i="3" s="1"/>
  <c r="H512" i="3"/>
  <c r="I530" i="3"/>
  <c r="I544" i="3"/>
  <c r="H568" i="3"/>
  <c r="I588" i="3"/>
  <c r="I604" i="3"/>
  <c r="H614" i="3"/>
  <c r="H620" i="3"/>
  <c r="I628" i="3"/>
  <c r="I642" i="3"/>
  <c r="H650" i="3"/>
  <c r="I656" i="3"/>
  <c r="I664" i="3"/>
  <c r="AH664" i="3" s="1"/>
  <c r="I670" i="3"/>
  <c r="H678" i="3"/>
  <c r="I684" i="3"/>
  <c r="H692" i="3"/>
  <c r="I698" i="3"/>
  <c r="H706" i="3"/>
  <c r="H714" i="3"/>
  <c r="H722" i="3"/>
  <c r="H730" i="3"/>
  <c r="H738" i="3"/>
  <c r="I744" i="3"/>
  <c r="H760" i="3"/>
  <c r="I766" i="3"/>
  <c r="I776" i="3"/>
  <c r="H784" i="3"/>
  <c r="I790" i="3"/>
  <c r="H798" i="3"/>
  <c r="H806" i="3"/>
  <c r="H814" i="3"/>
  <c r="H824" i="3"/>
  <c r="H836" i="3"/>
  <c r="H864" i="3"/>
  <c r="I894" i="3"/>
  <c r="I918" i="3"/>
  <c r="H926" i="3"/>
  <c r="I934" i="3"/>
  <c r="I954" i="3"/>
  <c r="I962" i="3"/>
  <c r="H972" i="3"/>
  <c r="H1016" i="3"/>
  <c r="H1034" i="3"/>
  <c r="I1040" i="3"/>
  <c r="I1048" i="3"/>
  <c r="AH1048" i="3" s="1"/>
  <c r="H1056" i="3"/>
  <c r="AG1056" i="3" s="1"/>
  <c r="I1066" i="3"/>
  <c r="I1074" i="3"/>
  <c r="I1082" i="3"/>
  <c r="AH1082" i="3" s="1"/>
  <c r="I1090" i="3"/>
  <c r="I1098" i="3"/>
  <c r="I1106" i="3"/>
  <c r="I1114" i="3"/>
  <c r="AH1114" i="3" s="1"/>
  <c r="I1122" i="3"/>
  <c r="I1130" i="3"/>
  <c r="H1146" i="3"/>
  <c r="J1146" i="3" s="1"/>
  <c r="I1154" i="3"/>
  <c r="I1164" i="3"/>
  <c r="I1170" i="3"/>
  <c r="H1178" i="3"/>
  <c r="I1184" i="3"/>
  <c r="I1192" i="3"/>
  <c r="I1200" i="3"/>
  <c r="I1208" i="3"/>
  <c r="I1216" i="3"/>
  <c r="I1222" i="3"/>
  <c r="I1226" i="3"/>
  <c r="I1230" i="3"/>
  <c r="H1248" i="3"/>
  <c r="H1252" i="3"/>
  <c r="H1256" i="3"/>
  <c r="H1260" i="3"/>
  <c r="I1262" i="3"/>
  <c r="I1266" i="3"/>
  <c r="I1270" i="3"/>
  <c r="I1274" i="3"/>
  <c r="H1278" i="3"/>
  <c r="H1286" i="3"/>
  <c r="I1290" i="3"/>
  <c r="I1296" i="3"/>
  <c r="I1300" i="3"/>
  <c r="I1304" i="3"/>
  <c r="I1308" i="3"/>
  <c r="AH1308" i="3" s="1"/>
  <c r="H1312" i="3"/>
  <c r="AG1312" i="3" s="1"/>
  <c r="I1316" i="3"/>
  <c r="I1322" i="3"/>
  <c r="I1326" i="3"/>
  <c r="I1330" i="3"/>
  <c r="H1334" i="3"/>
  <c r="H1338" i="3"/>
  <c r="H1354" i="3"/>
  <c r="H1358" i="3"/>
  <c r="H1362" i="3"/>
  <c r="H1366" i="3"/>
  <c r="H1370" i="3"/>
  <c r="H1374" i="3"/>
  <c r="H1378" i="3"/>
  <c r="H1386" i="3"/>
  <c r="H1398" i="3"/>
  <c r="H1402" i="3"/>
  <c r="H1406" i="3"/>
  <c r="I1410" i="3"/>
  <c r="I1414" i="3"/>
  <c r="I1418" i="3"/>
  <c r="H1434" i="3"/>
  <c r="H1446" i="3"/>
  <c r="H1450" i="3"/>
  <c r="H1454" i="3"/>
  <c r="I1462" i="3"/>
  <c r="I1466" i="3"/>
  <c r="I1476" i="3"/>
  <c r="H1480" i="3"/>
  <c r="J1480" i="3" s="1"/>
  <c r="I1482" i="3"/>
  <c r="AH1482" i="3" s="1"/>
  <c r="I1486" i="3"/>
  <c r="H1490" i="3"/>
  <c r="H1494" i="3"/>
  <c r="H1498" i="3"/>
  <c r="I1500" i="3"/>
  <c r="I1504" i="3"/>
  <c r="I1508" i="3"/>
  <c r="I1313" i="3"/>
  <c r="I460" i="3"/>
  <c r="I68" i="3"/>
  <c r="AH68" i="3" s="1"/>
  <c r="H126" i="3"/>
  <c r="H158" i="3"/>
  <c r="I494" i="3"/>
  <c r="I534" i="3"/>
  <c r="AH534" i="3" s="1"/>
  <c r="H578" i="3"/>
  <c r="H608" i="3"/>
  <c r="J608" i="3" s="1"/>
  <c r="H622" i="3"/>
  <c r="I636" i="3"/>
  <c r="H652" i="3"/>
  <c r="H680" i="3"/>
  <c r="H694" i="3"/>
  <c r="H708" i="3"/>
  <c r="H724" i="3"/>
  <c r="H740" i="3"/>
  <c r="H754" i="3"/>
  <c r="I768" i="3"/>
  <c r="H786" i="3"/>
  <c r="H800" i="3"/>
  <c r="J800" i="3" s="1"/>
  <c r="H816" i="3"/>
  <c r="H842" i="3"/>
  <c r="I896" i="3"/>
  <c r="H928" i="3"/>
  <c r="H956" i="3"/>
  <c r="H1010" i="3"/>
  <c r="I1034" i="3"/>
  <c r="I1050" i="3"/>
  <c r="AH1050" i="3" s="1"/>
  <c r="I1068" i="3"/>
  <c r="I1084" i="3"/>
  <c r="AH1084" i="3" s="1"/>
  <c r="I1100" i="3"/>
  <c r="I1116" i="3"/>
  <c r="AH1116" i="3" s="1"/>
  <c r="I1132" i="3"/>
  <c r="H1148" i="3"/>
  <c r="H1166" i="3"/>
  <c r="H1180" i="3"/>
  <c r="I1194" i="3"/>
  <c r="I1210" i="3"/>
  <c r="H1224" i="3"/>
  <c r="H1238" i="3"/>
  <c r="I1252" i="3"/>
  <c r="I1260" i="3"/>
  <c r="H1268" i="3"/>
  <c r="I1276" i="3"/>
  <c r="I1282" i="3"/>
  <c r="H1290" i="3"/>
  <c r="AG1290" i="3" s="1"/>
  <c r="H1314" i="3"/>
  <c r="I1338" i="3"/>
  <c r="I1354" i="3"/>
  <c r="I1362" i="3"/>
  <c r="I1370" i="3"/>
  <c r="I1378" i="3"/>
  <c r="I1386" i="3"/>
  <c r="I1402" i="3"/>
  <c r="H1410" i="3"/>
  <c r="H1418" i="3"/>
  <c r="I1434" i="3"/>
  <c r="I1450" i="3"/>
  <c r="H1464" i="3"/>
  <c r="H1478" i="3"/>
  <c r="H1484" i="3"/>
  <c r="AG1484" i="3" s="1"/>
  <c r="I1490" i="3"/>
  <c r="I1498" i="3"/>
  <c r="H1506" i="3"/>
  <c r="I1503" i="3"/>
  <c r="I940" i="3"/>
  <c r="H40" i="3"/>
  <c r="I100" i="3"/>
  <c r="H142" i="3"/>
  <c r="H382" i="3"/>
  <c r="H516" i="3"/>
  <c r="I548" i="3"/>
  <c r="AH548" i="3" s="1"/>
  <c r="I592" i="3"/>
  <c r="I614" i="3"/>
  <c r="AH614" i="3" s="1"/>
  <c r="I630" i="3"/>
  <c r="H644" i="3"/>
  <c r="I658" i="3"/>
  <c r="H672" i="3"/>
  <c r="I686" i="3"/>
  <c r="I700" i="3"/>
  <c r="AH700" i="3" s="1"/>
  <c r="H716" i="3"/>
  <c r="I732" i="3"/>
  <c r="I746" i="3"/>
  <c r="I760" i="3"/>
  <c r="AH760" i="3" s="1"/>
  <c r="I792" i="3"/>
  <c r="H808" i="3"/>
  <c r="H826" i="3"/>
  <c r="H872" i="3"/>
  <c r="I936" i="3"/>
  <c r="I964" i="3"/>
  <c r="H1018" i="3"/>
  <c r="I1042" i="3"/>
  <c r="I1060" i="3"/>
  <c r="I1076" i="3"/>
  <c r="I1092" i="3"/>
  <c r="I1108" i="3"/>
  <c r="I1124" i="3"/>
  <c r="I1140" i="3"/>
  <c r="I1156" i="3"/>
  <c r="I1186" i="3"/>
  <c r="I1218" i="3"/>
  <c r="H1228" i="3"/>
  <c r="I1248" i="3"/>
  <c r="I1256" i="3"/>
  <c r="H1264" i="3"/>
  <c r="H1272" i="3"/>
  <c r="I1286" i="3"/>
  <c r="I1294" i="3"/>
  <c r="H1310" i="3"/>
  <c r="H1318" i="3"/>
  <c r="H1328" i="3"/>
  <c r="I1334" i="3"/>
  <c r="I1350" i="3"/>
  <c r="I1358" i="3"/>
  <c r="I1366" i="3"/>
  <c r="I1374" i="3"/>
  <c r="I1382" i="3"/>
  <c r="I1398" i="3"/>
  <c r="I1406" i="3"/>
  <c r="H1414" i="3"/>
  <c r="H1430" i="3"/>
  <c r="I1446" i="3"/>
  <c r="AH1446" i="3" s="1"/>
  <c r="H1466" i="3"/>
  <c r="I1480" i="3"/>
  <c r="I1494" i="3"/>
  <c r="H1502" i="3"/>
  <c r="H1510" i="3"/>
  <c r="H54" i="3"/>
  <c r="H150" i="3"/>
  <c r="H528" i="3"/>
  <c r="I600" i="3"/>
  <c r="AH600" i="3" s="1"/>
  <c r="H632" i="3"/>
  <c r="H720" i="3"/>
  <c r="I750" i="3"/>
  <c r="H782" i="3"/>
  <c r="AG782" i="3" s="1"/>
  <c r="H812" i="3"/>
  <c r="I882" i="3"/>
  <c r="AH882" i="3" s="1"/>
  <c r="I952" i="3"/>
  <c r="H1032" i="3"/>
  <c r="I1064" i="3"/>
  <c r="I1096" i="3"/>
  <c r="I1128" i="3"/>
  <c r="AH1128" i="3" s="1"/>
  <c r="I1162" i="3"/>
  <c r="AH1162" i="3" s="1"/>
  <c r="I1190" i="3"/>
  <c r="H1222" i="3"/>
  <c r="I1242" i="3"/>
  <c r="I1258" i="3"/>
  <c r="H1274" i="3"/>
  <c r="I1288" i="3"/>
  <c r="H1304" i="3"/>
  <c r="H1322" i="3"/>
  <c r="H1352" i="3"/>
  <c r="I1384" i="3"/>
  <c r="AH1384" i="3" s="1"/>
  <c r="I1400" i="3"/>
  <c r="I1416" i="3"/>
  <c r="I1432" i="3"/>
  <c r="I1448" i="3"/>
  <c r="AH1448" i="3" s="1"/>
  <c r="H1462" i="3"/>
  <c r="AG1462" i="3" s="1"/>
  <c r="H1476" i="3"/>
  <c r="H88" i="3"/>
  <c r="I12" i="3"/>
  <c r="I182" i="3"/>
  <c r="I206" i="3"/>
  <c r="I222" i="3"/>
  <c r="I269" i="3"/>
  <c r="I298" i="3"/>
  <c r="H342" i="3"/>
  <c r="I356" i="3"/>
  <c r="I386" i="3"/>
  <c r="I870" i="3"/>
  <c r="H898" i="3"/>
  <c r="H914" i="3"/>
  <c r="H942" i="3"/>
  <c r="H946" i="3"/>
  <c r="I974" i="3"/>
  <c r="I982" i="3"/>
  <c r="H988" i="3"/>
  <c r="H994" i="3"/>
  <c r="H998" i="3"/>
  <c r="J998" i="3" s="1"/>
  <c r="H1004" i="3"/>
  <c r="I486" i="3"/>
  <c r="I440" i="3"/>
  <c r="AH440" i="3" s="1"/>
  <c r="I424" i="3"/>
  <c r="I556" i="3"/>
  <c r="I400" i="3"/>
  <c r="I352" i="3"/>
  <c r="I190" i="3"/>
  <c r="I478" i="3"/>
  <c r="AH478" i="3" s="1"/>
  <c r="I116" i="3"/>
  <c r="H408" i="3"/>
  <c r="H564" i="3"/>
  <c r="I648" i="3"/>
  <c r="AJ648" i="3" s="1"/>
  <c r="I676" i="3"/>
  <c r="H704" i="3"/>
  <c r="J704" i="3" s="1"/>
  <c r="I764" i="3"/>
  <c r="H796" i="3"/>
  <c r="H830" i="3"/>
  <c r="H924" i="3"/>
  <c r="AG924" i="3" s="1"/>
  <c r="H970" i="3"/>
  <c r="H1046" i="3"/>
  <c r="AJ1046" i="3" s="1"/>
  <c r="I1080" i="3"/>
  <c r="I1112" i="3"/>
  <c r="I1206" i="3"/>
  <c r="H1230" i="3"/>
  <c r="I1250" i="3"/>
  <c r="H1266" i="3"/>
  <c r="H1282" i="3"/>
  <c r="H1296" i="3"/>
  <c r="I1312" i="3"/>
  <c r="AH1312" i="3" s="1"/>
  <c r="H1330" i="3"/>
  <c r="I1344" i="3"/>
  <c r="I1392" i="3"/>
  <c r="AH1392" i="3" s="1"/>
  <c r="I1424" i="3"/>
  <c r="H1440" i="3"/>
  <c r="I1468" i="3"/>
  <c r="I1496" i="3"/>
  <c r="H1247" i="3"/>
  <c r="I348" i="3"/>
  <c r="I188" i="3"/>
  <c r="I220" i="3"/>
  <c r="H254" i="3"/>
  <c r="I280" i="3"/>
  <c r="I330" i="3"/>
  <c r="H338" i="3"/>
  <c r="I368" i="3"/>
  <c r="I854" i="3"/>
  <c r="I878" i="3"/>
  <c r="H906" i="3"/>
  <c r="H916" i="3"/>
  <c r="J916" i="3" s="1"/>
  <c r="H944" i="3"/>
  <c r="I980" i="3"/>
  <c r="H990" i="3"/>
  <c r="H996" i="3"/>
  <c r="H1000" i="3"/>
  <c r="H772" i="3"/>
  <c r="I446" i="3"/>
  <c r="I414" i="3"/>
  <c r="AJ414" i="3" s="1"/>
  <c r="I482" i="3"/>
  <c r="I574" i="3"/>
  <c r="I520" i="3"/>
  <c r="I392" i="3"/>
  <c r="AH392" i="3" s="1"/>
  <c r="I248" i="3"/>
  <c r="I858" i="3"/>
  <c r="H134" i="3"/>
  <c r="I584" i="3"/>
  <c r="AH584" i="3" s="1"/>
  <c r="I654" i="3"/>
  <c r="H712" i="3"/>
  <c r="I774" i="3"/>
  <c r="H846" i="3"/>
  <c r="I1014" i="3"/>
  <c r="I1088" i="3"/>
  <c r="I1152" i="3"/>
  <c r="I1214" i="3"/>
  <c r="AH1214" i="3" s="1"/>
  <c r="I1254" i="3"/>
  <c r="AH1254" i="3" s="1"/>
  <c r="I1284" i="3"/>
  <c r="H1316" i="3"/>
  <c r="I1348" i="3"/>
  <c r="I1380" i="3"/>
  <c r="AH1380" i="3" s="1"/>
  <c r="I1444" i="3"/>
  <c r="I1472" i="3"/>
  <c r="AH1472" i="3" s="1"/>
  <c r="I354" i="3"/>
  <c r="AH354" i="3" s="1"/>
  <c r="I16" i="3"/>
  <c r="H188" i="3"/>
  <c r="H239" i="3"/>
  <c r="H330" i="3"/>
  <c r="I342" i="3"/>
  <c r="H854" i="3"/>
  <c r="I898" i="3"/>
  <c r="I942" i="3"/>
  <c r="H980" i="3"/>
  <c r="I988" i="3"/>
  <c r="I998" i="3"/>
  <c r="I457" i="3"/>
  <c r="I438" i="3"/>
  <c r="H409" i="3"/>
  <c r="I340" i="3"/>
  <c r="H1550" i="3"/>
  <c r="I1026" i="3"/>
  <c r="I979" i="3"/>
  <c r="I941" i="3"/>
  <c r="I832" i="3"/>
  <c r="I862" i="3"/>
  <c r="I324" i="3"/>
  <c r="I259" i="3"/>
  <c r="I252" i="3"/>
  <c r="I224" i="3"/>
  <c r="I292" i="3"/>
  <c r="I308" i="3"/>
  <c r="I180" i="3"/>
  <c r="H201" i="3"/>
  <c r="I234" i="3"/>
  <c r="H290" i="3"/>
  <c r="I320" i="3"/>
  <c r="I372" i="3"/>
  <c r="H388" i="3"/>
  <c r="H501" i="3"/>
  <c r="I860" i="3"/>
  <c r="H884" i="3"/>
  <c r="H888" i="3"/>
  <c r="H892" i="3"/>
  <c r="AG892" i="3" s="1"/>
  <c r="H938" i="3"/>
  <c r="H246" i="3"/>
  <c r="H270" i="3"/>
  <c r="H302" i="3"/>
  <c r="I306" i="3"/>
  <c r="H912" i="3"/>
  <c r="I976" i="3"/>
  <c r="I984" i="3"/>
  <c r="I1002" i="3"/>
  <c r="H1158" i="3"/>
  <c r="I231" i="3"/>
  <c r="I18" i="3"/>
  <c r="I358" i="3"/>
  <c r="I332" i="3"/>
  <c r="I328" i="3"/>
  <c r="I288" i="3"/>
  <c r="I274" i="3"/>
  <c r="I312" i="3"/>
  <c r="I250" i="3"/>
  <c r="I236" i="3"/>
  <c r="I198" i="3"/>
  <c r="H939" i="3"/>
  <c r="H1028" i="3"/>
  <c r="I192" i="3"/>
  <c r="I176" i="3"/>
  <c r="I1595" i="3"/>
  <c r="AJ1595" i="3" s="1"/>
  <c r="H1583" i="3"/>
  <c r="J1583" i="3" s="1"/>
  <c r="I1579" i="3"/>
  <c r="H1589" i="3"/>
  <c r="H1581" i="3"/>
  <c r="I1577" i="3"/>
  <c r="I1560" i="3"/>
  <c r="I1556" i="3"/>
  <c r="I1547" i="3"/>
  <c r="H1598" i="3"/>
  <c r="H1590" i="3"/>
  <c r="H1580" i="3"/>
  <c r="H1570" i="3"/>
  <c r="H1556" i="3"/>
  <c r="H1553" i="3"/>
  <c r="I1561" i="3"/>
  <c r="H1531" i="3"/>
  <c r="H1523" i="3"/>
  <c r="I1550" i="3"/>
  <c r="I1546" i="3"/>
  <c r="H1540" i="3"/>
  <c r="I1538" i="3"/>
  <c r="I1529" i="3"/>
  <c r="I1521" i="3"/>
  <c r="H1513" i="3"/>
  <c r="AG1513" i="3" s="1"/>
  <c r="H1542" i="3"/>
  <c r="H1534" i="3"/>
  <c r="H1526" i="3"/>
  <c r="AH1526" i="3" s="1"/>
  <c r="H1514" i="3"/>
  <c r="J1514" i="3" s="1"/>
  <c r="H508" i="3"/>
  <c r="I626" i="3"/>
  <c r="AH626" i="3" s="1"/>
  <c r="I682" i="3"/>
  <c r="H744" i="3"/>
  <c r="H804" i="3"/>
  <c r="H934" i="3"/>
  <c r="H1054" i="3"/>
  <c r="I1120" i="3"/>
  <c r="I1182" i="3"/>
  <c r="H1270" i="3"/>
  <c r="H1300" i="3"/>
  <c r="I1396" i="3"/>
  <c r="I1428" i="3"/>
  <c r="I1458" i="3"/>
  <c r="H1486" i="3"/>
  <c r="I364" i="3"/>
  <c r="I45" i="3"/>
  <c r="I186" i="3"/>
  <c r="H220" i="3"/>
  <c r="H280" i="3"/>
  <c r="I334" i="3"/>
  <c r="H368" i="3"/>
  <c r="H878" i="3"/>
  <c r="I914" i="3"/>
  <c r="AH914" i="3" s="1"/>
  <c r="I946" i="3"/>
  <c r="H986" i="3"/>
  <c r="I994" i="3"/>
  <c r="I1004" i="3"/>
  <c r="AH1004" i="3" s="1"/>
  <c r="I480" i="3"/>
  <c r="I422" i="3"/>
  <c r="I396" i="3"/>
  <c r="I880" i="3"/>
  <c r="I1598" i="3"/>
  <c r="I1586" i="3"/>
  <c r="I1528" i="3"/>
  <c r="I1008" i="3"/>
  <c r="I908" i="3"/>
  <c r="H838" i="3"/>
  <c r="J838" i="3" s="1"/>
  <c r="I874" i="3"/>
  <c r="I850" i="3"/>
  <c r="I316" i="3"/>
  <c r="AH316" i="3" s="1"/>
  <c r="I300" i="3"/>
  <c r="I238" i="3"/>
  <c r="I294" i="3"/>
  <c r="I281" i="3"/>
  <c r="I303" i="3"/>
  <c r="I170" i="3"/>
  <c r="I230" i="3"/>
  <c r="I258" i="3"/>
  <c r="H315" i="3"/>
  <c r="H369" i="3"/>
  <c r="H496" i="3"/>
  <c r="I518" i="3"/>
  <c r="I849" i="3"/>
  <c r="H855" i="3"/>
  <c r="I866" i="3"/>
  <c r="H886" i="3"/>
  <c r="H890" i="3"/>
  <c r="H904" i="3"/>
  <c r="H948" i="3"/>
  <c r="I184" i="3"/>
  <c r="H218" i="3"/>
  <c r="AG218" i="3" s="1"/>
  <c r="H266" i="3"/>
  <c r="H277" i="3"/>
  <c r="I326" i="3"/>
  <c r="I360" i="3"/>
  <c r="I975" i="3"/>
  <c r="I978" i="3"/>
  <c r="I992" i="3"/>
  <c r="I1019" i="3"/>
  <c r="I1024" i="3"/>
  <c r="I350" i="3"/>
  <c r="I344" i="3"/>
  <c r="I314" i="3"/>
  <c r="I282" i="3"/>
  <c r="I284" i="3"/>
  <c r="I260" i="3"/>
  <c r="I264" i="3"/>
  <c r="I261" i="3"/>
  <c r="I242" i="3"/>
  <c r="I209" i="3"/>
  <c r="I185" i="3"/>
  <c r="I221" i="3"/>
  <c r="I212" i="3"/>
  <c r="I194" i="3"/>
  <c r="I1541" i="3"/>
  <c r="H1587" i="3"/>
  <c r="H1579" i="3"/>
  <c r="I1575" i="3"/>
  <c r="I1593" i="3"/>
  <c r="H1585" i="3"/>
  <c r="AJ1585" i="3" s="1"/>
  <c r="I1573" i="3"/>
  <c r="I1562" i="3"/>
  <c r="AH1562" i="3" s="1"/>
  <c r="I1558" i="3"/>
  <c r="I1551" i="3"/>
  <c r="H1547" i="3"/>
  <c r="H1594" i="3"/>
  <c r="H1584" i="3"/>
  <c r="H1574" i="3"/>
  <c r="J1574" i="3" s="1"/>
  <c r="H1558" i="3"/>
  <c r="H1545" i="3"/>
  <c r="I1569" i="3"/>
  <c r="I1544" i="3"/>
  <c r="I1535" i="3"/>
  <c r="H1527" i="3"/>
  <c r="H1519" i="3"/>
  <c r="I1554" i="3"/>
  <c r="I1548" i="3"/>
  <c r="I1542" i="3"/>
  <c r="H1533" i="3"/>
  <c r="AG1533" i="3" s="1"/>
  <c r="I1525" i="3"/>
  <c r="H1517" i="3"/>
  <c r="H1530" i="3"/>
  <c r="H1520" i="3"/>
  <c r="H1593" i="3"/>
  <c r="I1589" i="3"/>
  <c r="AH1589" i="3" s="1"/>
  <c r="H1577" i="3"/>
  <c r="H1569" i="3"/>
  <c r="AG1569" i="3" s="1"/>
  <c r="H1565" i="3"/>
  <c r="H1561" i="3"/>
  <c r="H1557" i="3"/>
  <c r="H1551" i="3"/>
  <c r="AG1551" i="3" s="1"/>
  <c r="H1543" i="3"/>
  <c r="I1537" i="3"/>
  <c r="H1535" i="3"/>
  <c r="I1531" i="3"/>
  <c r="H1521" i="3"/>
  <c r="I1517" i="3"/>
  <c r="H1515" i="3"/>
  <c r="I1511" i="3"/>
  <c r="I1449" i="3"/>
  <c r="H1313" i="3"/>
  <c r="AG1313" i="3" s="1"/>
  <c r="H1165" i="3"/>
  <c r="J1165" i="3" s="1"/>
  <c r="H1085" i="3"/>
  <c r="AG1085" i="3" s="1"/>
  <c r="H1059" i="3"/>
  <c r="H1003" i="3"/>
  <c r="H979" i="3"/>
  <c r="AG979" i="3" s="1"/>
  <c r="H975" i="3"/>
  <c r="H885" i="3"/>
  <c r="AG885" i="3" s="1"/>
  <c r="H881" i="3"/>
  <c r="I719" i="3"/>
  <c r="H597" i="3"/>
  <c r="J597" i="3" s="1"/>
  <c r="H457" i="3"/>
  <c r="H429" i="3"/>
  <c r="J429" i="3" s="1"/>
  <c r="I409" i="3"/>
  <c r="H359" i="3"/>
  <c r="H327" i="3"/>
  <c r="H321" i="3"/>
  <c r="AG321" i="3" s="1"/>
  <c r="H303" i="3"/>
  <c r="J303" i="3" s="1"/>
  <c r="H279" i="3"/>
  <c r="J279" i="3" s="1"/>
  <c r="I277" i="3"/>
  <c r="H257" i="3"/>
  <c r="I239" i="3"/>
  <c r="H227" i="3"/>
  <c r="AH227" i="3" s="1"/>
  <c r="H209" i="3"/>
  <c r="J209" i="3" s="1"/>
  <c r="H199" i="3"/>
  <c r="AH199" i="3" s="1"/>
  <c r="H185" i="3"/>
  <c r="J185" i="3" s="1"/>
  <c r="AJ1562" i="3"/>
  <c r="K518" i="3"/>
  <c r="AF518" i="3" s="1"/>
  <c r="J258" i="3"/>
  <c r="H1516" i="3"/>
  <c r="H1536" i="3"/>
  <c r="H1529" i="3"/>
  <c r="I1543" i="3"/>
  <c r="H1511" i="3"/>
  <c r="I1519" i="3"/>
  <c r="I1557" i="3"/>
  <c r="I1571" i="3"/>
  <c r="I1545" i="3"/>
  <c r="AH1545" i="3" s="1"/>
  <c r="H1560" i="3"/>
  <c r="AG1560" i="3" s="1"/>
  <c r="H1578" i="3"/>
  <c r="H1596" i="3"/>
  <c r="I1564" i="3"/>
  <c r="I1568" i="3"/>
  <c r="H1575" i="3"/>
  <c r="I1591" i="3"/>
  <c r="I178" i="3"/>
  <c r="I208" i="3"/>
  <c r="I226" i="3"/>
  <c r="I305" i="3"/>
  <c r="I272" i="3"/>
  <c r="I318" i="3"/>
  <c r="I346" i="3"/>
  <c r="AH346" i="3" s="1"/>
  <c r="H1024" i="3"/>
  <c r="H992" i="3"/>
  <c r="I912" i="3"/>
  <c r="H326" i="3"/>
  <c r="I270" i="3"/>
  <c r="I216" i="3"/>
  <c r="I948" i="3"/>
  <c r="I890" i="3"/>
  <c r="H875" i="3"/>
  <c r="H852" i="3"/>
  <c r="I496" i="3"/>
  <c r="H372" i="3"/>
  <c r="H285" i="3"/>
  <c r="I174" i="3"/>
  <c r="I286" i="3"/>
  <c r="I240" i="3"/>
  <c r="I268" i="3"/>
  <c r="I885" i="3"/>
  <c r="I1533" i="3"/>
  <c r="H1548" i="3"/>
  <c r="J1548" i="3" s="1"/>
  <c r="I1590" i="3"/>
  <c r="I1596" i="3"/>
  <c r="I232" i="3"/>
  <c r="I1000" i="3"/>
  <c r="H982" i="3"/>
  <c r="I906" i="3"/>
  <c r="H356" i="3"/>
  <c r="I254" i="3"/>
  <c r="H24" i="3"/>
  <c r="I1478" i="3"/>
  <c r="I1420" i="3"/>
  <c r="I1356" i="3"/>
  <c r="H1292" i="3"/>
  <c r="H1226" i="3"/>
  <c r="I1104" i="3"/>
  <c r="I902" i="3"/>
  <c r="H728" i="3"/>
  <c r="H612" i="3"/>
  <c r="J542" i="3"/>
  <c r="AG542" i="3"/>
  <c r="AG1595" i="3"/>
  <c r="J1538" i="3"/>
  <c r="K416" i="3"/>
  <c r="AF416" i="3" s="1"/>
  <c r="H1528" i="3"/>
  <c r="I1515" i="3"/>
  <c r="I1527" i="3"/>
  <c r="H1566" i="3"/>
  <c r="AG1566" i="3" s="1"/>
  <c r="H1586" i="3"/>
  <c r="I1566" i="3"/>
  <c r="I1570" i="3"/>
  <c r="I1581" i="3"/>
  <c r="I1583" i="3"/>
  <c r="AG518" i="3"/>
  <c r="I196" i="3"/>
  <c r="I244" i="3"/>
  <c r="I304" i="3"/>
  <c r="I323" i="3"/>
  <c r="I202" i="3"/>
  <c r="I1158" i="3"/>
  <c r="I1003" i="3"/>
  <c r="H978" i="3"/>
  <c r="H360" i="3"/>
  <c r="I302" i="3"/>
  <c r="I246" i="3"/>
  <c r="H184" i="3"/>
  <c r="I904" i="3"/>
  <c r="I886" i="3"/>
  <c r="H860" i="3"/>
  <c r="H320" i="3"/>
  <c r="H234" i="3"/>
  <c r="I310" i="3"/>
  <c r="I88" i="3"/>
  <c r="I257" i="3"/>
  <c r="I856" i="3"/>
  <c r="H840" i="3"/>
  <c r="I910" i="3"/>
  <c r="I968" i="3"/>
  <c r="I1020" i="3"/>
  <c r="I1532" i="3"/>
  <c r="I1536" i="3"/>
  <c r="I1592" i="3"/>
  <c r="I500" i="3"/>
  <c r="I990" i="3"/>
  <c r="I944" i="3"/>
  <c r="H870" i="3"/>
  <c r="H334" i="3"/>
  <c r="H206" i="3"/>
  <c r="H8" i="3"/>
  <c r="I27" i="3"/>
  <c r="H1508" i="3"/>
  <c r="I1452" i="3"/>
  <c r="I1388" i="3"/>
  <c r="H1326" i="3"/>
  <c r="H1170" i="3"/>
  <c r="I1038" i="3"/>
  <c r="I788" i="3"/>
  <c r="H668" i="3"/>
  <c r="H166" i="3"/>
  <c r="I1512" i="3"/>
  <c r="I1514" i="3"/>
  <c r="I1520" i="3"/>
  <c r="H1546" i="3"/>
  <c r="I1572" i="3"/>
  <c r="I1578" i="3"/>
  <c r="I1524" i="3"/>
  <c r="I1530" i="3"/>
  <c r="AH1530" i="3" s="1"/>
  <c r="I1534" i="3"/>
  <c r="H1568" i="3"/>
  <c r="I1582" i="3"/>
  <c r="I1594" i="3"/>
  <c r="I1600" i="3"/>
  <c r="H288" i="3"/>
  <c r="H296" i="3"/>
  <c r="H304" i="3"/>
  <c r="H314" i="3"/>
  <c r="H500" i="3"/>
  <c r="H284" i="3"/>
  <c r="H292" i="3"/>
  <c r="H300" i="3"/>
  <c r="H308" i="3"/>
  <c r="H556" i="3"/>
  <c r="H12" i="3"/>
  <c r="H22" i="3"/>
  <c r="AG22" i="3" s="1"/>
  <c r="H194" i="3"/>
  <c r="H876" i="3"/>
  <c r="H910" i="3"/>
  <c r="H968" i="3"/>
  <c r="H16" i="3"/>
  <c r="H26" i="3"/>
  <c r="AJ26" i="3" s="1"/>
  <c r="H190" i="3"/>
  <c r="H242" i="3"/>
  <c r="H250" i="3"/>
  <c r="H458" i="3"/>
  <c r="AH458" i="3" s="1"/>
  <c r="H858" i="3"/>
  <c r="H868" i="3"/>
  <c r="H874" i="3"/>
  <c r="H1020" i="3"/>
  <c r="H172" i="3"/>
  <c r="H180" i="3"/>
  <c r="H212" i="3"/>
  <c r="H264" i="3"/>
  <c r="H274" i="3"/>
  <c r="H348" i="3"/>
  <c r="H366" i="3"/>
  <c r="H384" i="3"/>
  <c r="H400" i="3"/>
  <c r="H434" i="3"/>
  <c r="H466" i="3"/>
  <c r="AG466" i="3" s="1"/>
  <c r="H480" i="3"/>
  <c r="H574" i="3"/>
  <c r="H168" i="3"/>
  <c r="H176" i="3"/>
  <c r="H200" i="3"/>
  <c r="H208" i="3"/>
  <c r="H226" i="3"/>
  <c r="H268" i="3"/>
  <c r="H396" i="3"/>
  <c r="H442" i="3"/>
  <c r="H460" i="3"/>
  <c r="H474" i="3"/>
  <c r="H570" i="3"/>
  <c r="H832" i="3"/>
  <c r="I838" i="3"/>
  <c r="H850" i="3"/>
  <c r="H1234" i="3"/>
  <c r="H14" i="3"/>
  <c r="H174" i="3"/>
  <c r="H192" i="3"/>
  <c r="H224" i="3"/>
  <c r="H232" i="3"/>
  <c r="H244" i="3"/>
  <c r="H252" i="3"/>
  <c r="H282" i="3"/>
  <c r="H318" i="3"/>
  <c r="H328" i="3"/>
  <c r="H332" i="3"/>
  <c r="H344" i="3"/>
  <c r="H358" i="3"/>
  <c r="H404" i="3"/>
  <c r="H422" i="3"/>
  <c r="H436" i="3"/>
  <c r="H450" i="3"/>
  <c r="H452" i="3"/>
  <c r="H462" i="3"/>
  <c r="H476" i="3"/>
  <c r="H560" i="3"/>
  <c r="H820" i="3"/>
  <c r="H848" i="3"/>
  <c r="H862" i="3"/>
  <c r="H932" i="3"/>
  <c r="H1008" i="3"/>
  <c r="H1026" i="3"/>
  <c r="H1058" i="3"/>
  <c r="AG1058" i="3" s="1"/>
  <c r="H10" i="3"/>
  <c r="H18" i="3"/>
  <c r="H170" i="3"/>
  <c r="H178" i="3"/>
  <c r="H186" i="3"/>
  <c r="H198" i="3"/>
  <c r="H228" i="3"/>
  <c r="H238" i="3"/>
  <c r="H240" i="3"/>
  <c r="H248" i="3"/>
  <c r="H256" i="3"/>
  <c r="H278" i="3"/>
  <c r="H286" i="3"/>
  <c r="H294" i="3"/>
  <c r="H310" i="3"/>
  <c r="H322" i="3"/>
  <c r="H352" i="3"/>
  <c r="H364" i="3"/>
  <c r="H446" i="3"/>
  <c r="H456" i="3"/>
  <c r="H468" i="3"/>
  <c r="AH468" i="3" s="1"/>
  <c r="H482" i="3"/>
  <c r="H486" i="3"/>
  <c r="I772" i="3"/>
  <c r="H834" i="3"/>
  <c r="H880" i="3"/>
  <c r="H940" i="3"/>
  <c r="I1028" i="3"/>
  <c r="GO54" i="17"/>
  <c r="GL54" i="17"/>
  <c r="GK54" i="17"/>
  <c r="GL32" i="17"/>
  <c r="GA32" i="6"/>
  <c r="EX43" i="6"/>
  <c r="ES32" i="6"/>
  <c r="ES54" i="6" s="1"/>
  <c r="EV32" i="6"/>
  <c r="EV54" i="6" s="1"/>
  <c r="GQ43" i="6"/>
  <c r="GK43" i="17"/>
  <c r="GO43" i="17"/>
  <c r="FA43" i="6"/>
  <c r="CM49" i="17"/>
  <c r="CV52" i="17"/>
  <c r="GJ43" i="17"/>
  <c r="CS52" i="17"/>
  <c r="FD43" i="6"/>
  <c r="GA43" i="6"/>
  <c r="CP50" i="17"/>
  <c r="CU48" i="17"/>
  <c r="S69" i="17"/>
  <c r="AA69" i="17" s="1"/>
  <c r="EQ32" i="17"/>
  <c r="EQ54" i="17" s="1"/>
  <c r="AV69" i="6"/>
  <c r="GU54" i="6"/>
  <c r="GD32" i="6"/>
  <c r="GT54" i="6"/>
  <c r="DD49" i="6"/>
  <c r="DA48" i="6"/>
  <c r="CO47" i="17"/>
  <c r="BQ54" i="6"/>
  <c r="GD54" i="6" s="1"/>
  <c r="GU32" i="6"/>
  <c r="GT32" i="6"/>
  <c r="FD32" i="6"/>
  <c r="FD54" i="6" s="1"/>
  <c r="FE32" i="6"/>
  <c r="FE54" i="6" s="1"/>
  <c r="EW32" i="6"/>
  <c r="EW54" i="6" s="1"/>
  <c r="DA47" i="6"/>
  <c r="GE32" i="6"/>
  <c r="BO54" i="6"/>
  <c r="ET32" i="6"/>
  <c r="ET54" i="6" s="1"/>
  <c r="W69" i="17"/>
  <c r="AE69" i="17" s="1"/>
  <c r="CW47" i="6"/>
  <c r="FC43" i="6"/>
  <c r="GB43" i="6"/>
  <c r="GQ32" i="6"/>
  <c r="EZ43" i="6"/>
  <c r="DA50" i="6"/>
  <c r="DA49" i="6"/>
  <c r="ER43" i="6"/>
  <c r="GP43" i="6"/>
  <c r="ER43" i="17"/>
  <c r="GL43" i="17"/>
  <c r="EU43" i="17"/>
  <c r="FT43" i="17"/>
  <c r="CQ53" i="17"/>
  <c r="CM53" i="17"/>
  <c r="CQ52" i="17"/>
  <c r="CX52" i="17"/>
  <c r="CO52" i="17"/>
  <c r="CR50" i="17"/>
  <c r="CN50" i="17"/>
  <c r="CY50" i="17"/>
  <c r="CU50" i="17"/>
  <c r="CW50" i="17"/>
  <c r="CY48" i="17"/>
  <c r="CP48" i="17"/>
  <c r="CN48" i="17"/>
  <c r="GR43" i="6"/>
  <c r="CQ49" i="17"/>
  <c r="CS49" i="17"/>
  <c r="CO49" i="17"/>
  <c r="CZ49" i="17"/>
  <c r="CV49" i="17"/>
  <c r="CQ47" i="17"/>
  <c r="CM47" i="17"/>
  <c r="CX47" i="17"/>
  <c r="EL43" i="17"/>
  <c r="GV32" i="6"/>
  <c r="DC54" i="6"/>
  <c r="GB32" i="6"/>
  <c r="EL54" i="6"/>
  <c r="GR54" i="6" s="1"/>
  <c r="GR32" i="6"/>
  <c r="EH54" i="17"/>
  <c r="EX32" i="17"/>
  <c r="EX54" i="17" s="1"/>
  <c r="ED54" i="17"/>
  <c r="GJ54" i="17" s="1"/>
  <c r="ET32" i="17"/>
  <c r="ET54" i="17" s="1"/>
  <c r="CX53" i="17"/>
  <c r="CZ52" i="17"/>
  <c r="EO32" i="17"/>
  <c r="EO54" i="17" s="1"/>
  <c r="EV32" i="17"/>
  <c r="EV54" i="17" s="1"/>
  <c r="EC54" i="6"/>
  <c r="GQ54" i="6" s="1"/>
  <c r="EU43" i="6"/>
  <c r="GC43" i="6"/>
  <c r="GS43" i="6"/>
  <c r="BV54" i="6"/>
  <c r="GA54" i="6" s="1"/>
  <c r="FA32" i="6"/>
  <c r="FA54" i="6" s="1"/>
  <c r="CR48" i="17"/>
  <c r="EH54" i="6"/>
  <c r="GV54" i="6" s="1"/>
  <c r="FZ43" i="6"/>
  <c r="GJ32" i="17"/>
  <c r="GO32" i="17"/>
  <c r="BS54" i="6"/>
  <c r="EX32" i="6"/>
  <c r="EX54" i="6" s="1"/>
  <c r="CM54" i="17"/>
  <c r="FT54" i="17" s="1"/>
  <c r="FT32" i="17"/>
  <c r="CM52" i="17"/>
  <c r="DA50" i="17"/>
  <c r="FB32" i="6"/>
  <c r="FB54" i="6" s="1"/>
  <c r="ET43" i="6"/>
  <c r="DG53" i="6"/>
  <c r="DG50" i="6"/>
  <c r="CY49" i="6"/>
  <c r="CX47" i="6"/>
  <c r="CV53" i="6"/>
  <c r="DC49" i="6"/>
  <c r="CU50" i="6"/>
  <c r="CU49" i="6"/>
  <c r="DB48" i="6"/>
  <c r="DA53" i="6"/>
  <c r="CS52" i="6"/>
  <c r="EB54" i="6"/>
  <c r="GP54" i="6" s="1"/>
  <c r="GP32" i="6"/>
  <c r="CZ47" i="17"/>
  <c r="DG48" i="6"/>
  <c r="DG47" i="6"/>
  <c r="CY47" i="6"/>
  <c r="DF50" i="6"/>
  <c r="DF48" i="6"/>
  <c r="CX49" i="6"/>
  <c r="DE53" i="6"/>
  <c r="DE52" i="6"/>
  <c r="DE50" i="6"/>
  <c r="DE49" i="6"/>
  <c r="CW53" i="6"/>
  <c r="CW50" i="6"/>
  <c r="CW49" i="6"/>
  <c r="DD52" i="6"/>
  <c r="DD50" i="6"/>
  <c r="DD48" i="6"/>
  <c r="DD47" i="6"/>
  <c r="CV48" i="6"/>
  <c r="FW32" i="17"/>
  <c r="FY54" i="17"/>
  <c r="FU32" i="17"/>
  <c r="CR53" i="17"/>
  <c r="CN53" i="17"/>
  <c r="CP52" i="17"/>
  <c r="DA52" i="17"/>
  <c r="CW52" i="17"/>
  <c r="CR52" i="17"/>
  <c r="CS50" i="17"/>
  <c r="CO50" i="17"/>
  <c r="CZ50" i="17"/>
  <c r="CV50" i="17"/>
  <c r="CZ48" i="17"/>
  <c r="CV48" i="17"/>
  <c r="CQ48" i="17"/>
  <c r="CM48" i="17"/>
  <c r="CX48" i="17"/>
  <c r="DA48" i="17"/>
  <c r="CW48" i="17"/>
  <c r="EP43" i="17"/>
  <c r="FW43" i="17"/>
  <c r="GN43" i="17"/>
  <c r="EW43" i="17"/>
  <c r="DZ54" i="17"/>
  <c r="GN32" i="17"/>
  <c r="BI54" i="17"/>
  <c r="FV54" i="17" s="1"/>
  <c r="EN32" i="17"/>
  <c r="EN54" i="17" s="1"/>
  <c r="FY32" i="17"/>
  <c r="CP54" i="17"/>
  <c r="FW54" i="17" s="1"/>
  <c r="EL32" i="17"/>
  <c r="EL54" i="17" s="1"/>
  <c r="EP32" i="17"/>
  <c r="EP54" i="17" s="1"/>
  <c r="DB52" i="6"/>
  <c r="CS51" i="6"/>
  <c r="CX49" i="17"/>
  <c r="CS47" i="17"/>
  <c r="CV47" i="17"/>
  <c r="EG54" i="17"/>
  <c r="GM54" i="17" s="1"/>
  <c r="GM32" i="17"/>
  <c r="EY32" i="17"/>
  <c r="EY54" i="17" s="1"/>
  <c r="FV32" i="17"/>
  <c r="DB49" i="6"/>
  <c r="CT50" i="6"/>
  <c r="ES43" i="6"/>
  <c r="CS47" i="6"/>
  <c r="CU49" i="17"/>
  <c r="CW47" i="17"/>
  <c r="CZ53" i="17"/>
  <c r="CV53" i="17"/>
  <c r="DE48" i="6"/>
  <c r="CV50" i="6"/>
  <c r="DC47" i="6"/>
  <c r="DG54" i="6"/>
  <c r="GF32" i="6"/>
  <c r="DG51" i="6"/>
  <c r="DF51" i="6"/>
  <c r="EW43" i="6"/>
  <c r="GE43" i="6"/>
  <c r="GU43" i="6"/>
  <c r="DE51" i="6"/>
  <c r="GD43" i="6"/>
  <c r="EV43" i="6"/>
  <c r="GT43" i="6"/>
  <c r="FC32" i="6"/>
  <c r="FC54" i="6" s="1"/>
  <c r="BX54" i="6"/>
  <c r="BP54" i="6"/>
  <c r="EU32" i="6"/>
  <c r="EU54" i="6" s="1"/>
  <c r="EM54" i="6"/>
  <c r="GS54" i="6" s="1"/>
  <c r="GS32" i="6"/>
  <c r="EY43" i="17"/>
  <c r="BP54" i="17"/>
  <c r="FU54" i="17" s="1"/>
  <c r="EU32" i="17"/>
  <c r="EU54" i="17" s="1"/>
  <c r="CY53" i="17"/>
  <c r="CU53" i="17"/>
  <c r="CN52" i="17"/>
  <c r="CY52" i="17"/>
  <c r="CU52" i="17"/>
  <c r="CS51" i="17"/>
  <c r="CO51" i="17"/>
  <c r="CZ51" i="17"/>
  <c r="CV51" i="17"/>
  <c r="CQ50" i="17"/>
  <c r="CM50" i="17"/>
  <c r="CX50" i="17"/>
  <c r="CS48" i="17"/>
  <c r="CO48" i="17"/>
  <c r="FB43" i="6"/>
  <c r="GC32" i="6"/>
  <c r="FF32" i="6"/>
  <c r="FF54" i="6" s="1"/>
  <c r="DB51" i="6"/>
  <c r="FZ32" i="6"/>
  <c r="EB54" i="17"/>
  <c r="GP54" i="17" s="1"/>
  <c r="GP32" i="17"/>
  <c r="ER32" i="17"/>
  <c r="ER54" i="17" s="1"/>
  <c r="CQ54" i="17"/>
  <c r="FX54" i="17" s="1"/>
  <c r="FX32" i="17"/>
  <c r="BU54" i="17"/>
  <c r="FZ54" i="17" s="1"/>
  <c r="FZ32" i="17"/>
  <c r="EZ32" i="17"/>
  <c r="EZ54" i="17" s="1"/>
  <c r="DG49" i="6"/>
  <c r="CY53" i="6"/>
  <c r="CY52" i="6"/>
  <c r="CY50" i="6"/>
  <c r="FF43" i="6"/>
  <c r="GF43" i="6"/>
  <c r="DF53" i="6"/>
  <c r="CX53" i="6"/>
  <c r="CX52" i="6"/>
  <c r="CX51" i="6"/>
  <c r="CX48" i="6"/>
  <c r="CW52" i="6"/>
  <c r="CV52" i="6"/>
  <c r="CV49" i="6"/>
  <c r="CV47" i="6"/>
  <c r="DC53" i="6"/>
  <c r="DC52" i="6"/>
  <c r="DC50" i="6"/>
  <c r="DC48" i="6"/>
  <c r="CU47" i="6"/>
  <c r="CP53" i="17"/>
  <c r="DA53" i="17"/>
  <c r="CW53" i="17"/>
  <c r="DA51" i="17"/>
  <c r="CW51" i="17"/>
  <c r="CR51" i="17"/>
  <c r="CN51" i="17"/>
  <c r="CY51" i="17"/>
  <c r="CU51" i="17"/>
  <c r="DB50" i="6"/>
  <c r="CT47" i="6"/>
  <c r="DA52" i="6"/>
  <c r="CP49" i="17"/>
  <c r="DA49" i="17"/>
  <c r="CW49" i="17"/>
  <c r="CR49" i="17"/>
  <c r="CR47" i="17"/>
  <c r="CN47" i="17"/>
  <c r="CY47" i="17"/>
  <c r="CU47" i="17"/>
  <c r="DA47" i="17"/>
  <c r="CW48" i="6"/>
  <c r="DD53" i="6"/>
  <c r="DB53" i="6"/>
  <c r="DB47" i="6"/>
  <c r="CS53" i="6"/>
  <c r="CS50" i="6"/>
  <c r="CS49" i="6"/>
  <c r="CS48" i="6"/>
  <c r="CS53" i="17"/>
  <c r="CO53" i="17"/>
  <c r="DF52" i="6"/>
  <c r="DF47" i="6"/>
  <c r="CU53" i="6"/>
  <c r="CU52" i="6"/>
  <c r="CU48" i="6"/>
  <c r="CT53" i="6"/>
  <c r="CT52" i="6"/>
  <c r="CT49" i="6"/>
  <c r="CT48" i="6"/>
  <c r="EN43" i="17"/>
  <c r="FV43" i="17"/>
  <c r="GP43" i="17"/>
  <c r="EZ43" i="17"/>
  <c r="EX43" i="17"/>
  <c r="FX43" i="17"/>
  <c r="FZ43" i="17"/>
  <c r="ET43" i="17"/>
  <c r="GK32" i="17"/>
  <c r="BM54" i="6"/>
  <c r="FZ54" i="6" s="1"/>
  <c r="ER32" i="6"/>
  <c r="ER54" i="6" s="1"/>
  <c r="EQ43" i="17"/>
  <c r="FY43" i="17"/>
  <c r="EM43" i="17"/>
  <c r="FU43" i="17"/>
  <c r="EM32" i="17"/>
  <c r="EM54" i="17" s="1"/>
  <c r="EZ32" i="6"/>
  <c r="EZ54" i="6" s="1"/>
  <c r="EV43" i="17"/>
  <c r="CY51" i="6"/>
  <c r="CV51" i="6"/>
  <c r="DC51" i="6"/>
  <c r="EO43" i="17"/>
  <c r="GM43" i="17"/>
  <c r="EW32" i="17"/>
  <c r="EW54" i="17" s="1"/>
  <c r="CW51" i="6"/>
  <c r="DD51" i="6"/>
  <c r="DG52" i="6"/>
  <c r="DA51" i="6"/>
  <c r="CN49" i="17"/>
  <c r="CY49" i="17"/>
  <c r="CP47" i="17"/>
  <c r="CP51" i="17"/>
  <c r="CQ51" i="17"/>
  <c r="CM51" i="17"/>
  <c r="CX51" i="17"/>
  <c r="CU51" i="6"/>
  <c r="CT51" i="6"/>
  <c r="W181" i="16"/>
  <c r="W198" i="16"/>
  <c r="W215" i="16"/>
  <c r="W111" i="16"/>
  <c r="W32" i="16"/>
  <c r="W39" i="16"/>
  <c r="W31" i="16"/>
  <c r="W107" i="16"/>
  <c r="W34" i="16"/>
  <c r="W33" i="16"/>
  <c r="W42" i="16"/>
  <c r="W227" i="16"/>
  <c r="W65" i="16"/>
  <c r="W36" i="16"/>
  <c r="W28" i="16"/>
  <c r="W35" i="16"/>
  <c r="W73" i="16"/>
  <c r="W196" i="16"/>
  <c r="W229" i="16"/>
  <c r="W155" i="16"/>
  <c r="DE47" i="6"/>
  <c r="GE54" i="6"/>
  <c r="CX50" i="6"/>
  <c r="H1552" i="3"/>
  <c r="AG1552" i="3" s="1"/>
  <c r="AE1552" i="3"/>
  <c r="I1552" i="3"/>
  <c r="H1564" i="3"/>
  <c r="AE1564" i="3"/>
  <c r="H329" i="3"/>
  <c r="AE329" i="3"/>
  <c r="I329" i="3"/>
  <c r="H432" i="3"/>
  <c r="I432" i="3"/>
  <c r="AE432" i="3"/>
  <c r="L1148" i="3"/>
  <c r="M1148" i="3"/>
  <c r="L1146" i="3"/>
  <c r="M1146" i="3"/>
  <c r="L1144" i="3"/>
  <c r="M1144" i="3"/>
  <c r="M1140" i="3"/>
  <c r="M1138" i="3"/>
  <c r="M1136" i="3"/>
  <c r="M1134" i="3"/>
  <c r="M1132" i="3"/>
  <c r="AG1132" i="3"/>
  <c r="M1130" i="3"/>
  <c r="J1130" i="3"/>
  <c r="M1128" i="3"/>
  <c r="M1126" i="3"/>
  <c r="M1124" i="3"/>
  <c r="M1122" i="3"/>
  <c r="J1122" i="3"/>
  <c r="M1120" i="3"/>
  <c r="M1118" i="3"/>
  <c r="M1116" i="3"/>
  <c r="AG1116" i="3"/>
  <c r="M1114" i="3"/>
  <c r="J1114" i="3"/>
  <c r="M1112" i="3"/>
  <c r="M1110" i="3"/>
  <c r="M1108" i="3"/>
  <c r="M1106" i="3"/>
  <c r="M1104" i="3"/>
  <c r="M1102" i="3"/>
  <c r="M1100" i="3"/>
  <c r="J1100" i="3"/>
  <c r="M1098" i="3"/>
  <c r="J1098" i="3"/>
  <c r="M1096" i="3"/>
  <c r="M1094" i="3"/>
  <c r="M1092" i="3"/>
  <c r="M1090" i="3"/>
  <c r="M1088" i="3"/>
  <c r="M1086" i="3"/>
  <c r="M1084" i="3"/>
  <c r="M1082" i="3"/>
  <c r="AG1082" i="3"/>
  <c r="M1080" i="3"/>
  <c r="M1078" i="3"/>
  <c r="M1076" i="3"/>
  <c r="M1074" i="3"/>
  <c r="J1074" i="3"/>
  <c r="M1072" i="3"/>
  <c r="M1070" i="3"/>
  <c r="M1068" i="3"/>
  <c r="J1068" i="3"/>
  <c r="M1066" i="3"/>
  <c r="J1066" i="3"/>
  <c r="M1064" i="3"/>
  <c r="M1062" i="3"/>
  <c r="M1060" i="3"/>
  <c r="M1058" i="3"/>
  <c r="M1056" i="3"/>
  <c r="M1054" i="3"/>
  <c r="J1054" i="3"/>
  <c r="M1052" i="3"/>
  <c r="AG1052" i="3"/>
  <c r="M1050" i="3"/>
  <c r="AG1050" i="3"/>
  <c r="M1048" i="3"/>
  <c r="AG1048" i="3"/>
  <c r="M1046" i="3"/>
  <c r="M1044" i="3"/>
  <c r="M1042" i="3"/>
  <c r="M1040" i="3"/>
  <c r="M1038" i="3"/>
  <c r="M1036" i="3"/>
  <c r="M1033" i="3"/>
  <c r="L1033" i="3"/>
  <c r="M1031" i="3"/>
  <c r="L1031" i="3"/>
  <c r="L1029" i="3"/>
  <c r="M1029" i="3"/>
  <c r="L1027" i="3"/>
  <c r="M1027" i="3"/>
  <c r="L1025" i="3"/>
  <c r="M1025" i="3"/>
  <c r="L1023" i="3"/>
  <c r="M1023" i="3"/>
  <c r="L1021" i="3"/>
  <c r="M1021" i="3"/>
  <c r="L1019" i="3"/>
  <c r="M1019" i="3"/>
  <c r="L1017" i="3"/>
  <c r="M1017" i="3"/>
  <c r="L1015" i="3"/>
  <c r="M1015" i="3"/>
  <c r="M1013" i="3"/>
  <c r="L1013" i="3"/>
  <c r="M1011" i="3"/>
  <c r="M1007" i="3"/>
  <c r="M1005" i="3"/>
  <c r="M1001" i="3"/>
  <c r="M999" i="3"/>
  <c r="M997" i="3"/>
  <c r="M995" i="3"/>
  <c r="M993" i="3"/>
  <c r="M989" i="3"/>
  <c r="M987" i="3"/>
  <c r="M985" i="3"/>
  <c r="M981" i="3"/>
  <c r="M979" i="3"/>
  <c r="M977" i="3"/>
  <c r="M973" i="3"/>
  <c r="M971" i="3"/>
  <c r="M969" i="3"/>
  <c r="M967" i="3"/>
  <c r="M965" i="3"/>
  <c r="M963" i="3"/>
  <c r="L774" i="3"/>
  <c r="M774" i="3"/>
  <c r="L772" i="3"/>
  <c r="M772" i="3"/>
  <c r="M768" i="3"/>
  <c r="M766" i="3"/>
  <c r="M764" i="3"/>
  <c r="M763" i="3"/>
  <c r="L763" i="3"/>
  <c r="M761" i="3"/>
  <c r="M759" i="3"/>
  <c r="M757" i="3"/>
  <c r="M755" i="3"/>
  <c r="L708" i="3"/>
  <c r="M708" i="3"/>
  <c r="M704" i="3"/>
  <c r="M702" i="3"/>
  <c r="M700" i="3"/>
  <c r="AG700" i="3"/>
  <c r="M699" i="3"/>
  <c r="L699" i="3"/>
  <c r="M697" i="3"/>
  <c r="M695" i="3"/>
  <c r="M693" i="3"/>
  <c r="M691" i="3"/>
  <c r="L644" i="3"/>
  <c r="M644" i="3"/>
  <c r="M640" i="3"/>
  <c r="M638" i="3"/>
  <c r="M636" i="3"/>
  <c r="M635" i="3"/>
  <c r="L635" i="3"/>
  <c r="M633" i="3"/>
  <c r="M631" i="3"/>
  <c r="M629" i="3"/>
  <c r="M627" i="3"/>
  <c r="L552" i="3"/>
  <c r="M552" i="3"/>
  <c r="M548" i="3"/>
  <c r="M546" i="3"/>
  <c r="M545" i="3"/>
  <c r="L545" i="3"/>
  <c r="M543" i="3"/>
  <c r="L543" i="3"/>
  <c r="M541" i="3"/>
  <c r="L541" i="3"/>
  <c r="M539" i="3"/>
  <c r="L539" i="3"/>
  <c r="L34" i="3"/>
  <c r="M34" i="3"/>
  <c r="L32" i="3"/>
  <c r="M32" i="3"/>
  <c r="M28" i="3"/>
  <c r="M26" i="3"/>
  <c r="M22" i="3"/>
  <c r="L21" i="3"/>
  <c r="M21" i="3"/>
  <c r="L19" i="3"/>
  <c r="M19" i="3"/>
  <c r="L17" i="3"/>
  <c r="M17" i="3"/>
  <c r="L15" i="3"/>
  <c r="M15" i="3"/>
  <c r="M13" i="3"/>
  <c r="L13" i="3"/>
  <c r="L11" i="3"/>
  <c r="M11" i="3"/>
  <c r="L9" i="3"/>
  <c r="M9" i="3"/>
  <c r="L7" i="3"/>
  <c r="M7" i="3"/>
  <c r="L5" i="3"/>
  <c r="M5" i="3"/>
  <c r="L1502" i="3"/>
  <c r="AE1502" i="3"/>
  <c r="L1486" i="3"/>
  <c r="AE1486" i="3"/>
  <c r="L1470" i="3"/>
  <c r="L1454" i="3"/>
  <c r="AE1454" i="3"/>
  <c r="L1438" i="3"/>
  <c r="L1422" i="3"/>
  <c r="L1406" i="3"/>
  <c r="AE1406" i="3"/>
  <c r="L1374" i="3"/>
  <c r="AE1374" i="3"/>
  <c r="L1358" i="3"/>
  <c r="AE1358" i="3"/>
  <c r="L1338" i="3"/>
  <c r="AE1338" i="3"/>
  <c r="L1322" i="3"/>
  <c r="AE1322" i="3"/>
  <c r="L1306" i="3"/>
  <c r="L1290" i="3"/>
  <c r="AE1290" i="3"/>
  <c r="L1278" i="3"/>
  <c r="AE1278" i="3"/>
  <c r="L1274" i="3"/>
  <c r="AE1274" i="3"/>
  <c r="L1270" i="3"/>
  <c r="AE1270" i="3"/>
  <c r="AE1266" i="3"/>
  <c r="L1266" i="3"/>
  <c r="L1262" i="3"/>
  <c r="AE1262" i="3"/>
  <c r="L1258" i="3"/>
  <c r="L1254" i="3"/>
  <c r="AE1254" i="3"/>
  <c r="AE1250" i="3"/>
  <c r="L1250" i="3"/>
  <c r="L1246" i="3"/>
  <c r="AE1246" i="3"/>
  <c r="L1238" i="3"/>
  <c r="AE1238" i="3"/>
  <c r="L1234" i="3"/>
  <c r="AE1234" i="3"/>
  <c r="L1230" i="3"/>
  <c r="AE1230" i="3"/>
  <c r="L1226" i="3"/>
  <c r="AE1226" i="3"/>
  <c r="L1222" i="3"/>
  <c r="AE1222" i="3"/>
  <c r="L1218" i="3"/>
  <c r="AE1218" i="3"/>
  <c r="L1214" i="3"/>
  <c r="AE1214" i="3"/>
  <c r="L1210" i="3"/>
  <c r="L1206" i="3"/>
  <c r="L1202" i="3"/>
  <c r="L1198" i="3"/>
  <c r="AE1198" i="3"/>
  <c r="L1194" i="3"/>
  <c r="AE1194" i="3"/>
  <c r="L1190" i="3"/>
  <c r="AE1190" i="3"/>
  <c r="AE1186" i="3"/>
  <c r="L1186" i="3"/>
  <c r="L1170" i="3"/>
  <c r="AE1170" i="3"/>
  <c r="L1166" i="3"/>
  <c r="AE1166" i="3"/>
  <c r="L1162" i="3"/>
  <c r="AE1162" i="3"/>
  <c r="L1158" i="3"/>
  <c r="AE1158" i="3"/>
  <c r="L1154" i="3"/>
  <c r="AE1154" i="3"/>
  <c r="L1150" i="3"/>
  <c r="AE1150" i="3"/>
  <c r="L1138" i="3"/>
  <c r="L1134" i="3"/>
  <c r="AE1134" i="3"/>
  <c r="L1130" i="3"/>
  <c r="AE1130" i="3"/>
  <c r="L1126" i="3"/>
  <c r="AE1126" i="3"/>
  <c r="L1122" i="3"/>
  <c r="AE1122" i="3"/>
  <c r="AE1118" i="3"/>
  <c r="L1118" i="3"/>
  <c r="L1114" i="3"/>
  <c r="AE1114" i="3"/>
  <c r="L1110" i="3"/>
  <c r="AE1110" i="3"/>
  <c r="L1106" i="3"/>
  <c r="AE1106" i="3"/>
  <c r="L1102" i="3"/>
  <c r="AE1102" i="3"/>
  <c r="L1098" i="3"/>
  <c r="AE1098" i="3"/>
  <c r="L1094" i="3"/>
  <c r="AE1094" i="3"/>
  <c r="L1090" i="3"/>
  <c r="AE1090" i="3"/>
  <c r="L1086" i="3"/>
  <c r="AE1086" i="3"/>
  <c r="L1082" i="3"/>
  <c r="AE1082" i="3"/>
  <c r="L1078" i="3"/>
  <c r="AE1078" i="3"/>
  <c r="L1074" i="3"/>
  <c r="AE1074" i="3"/>
  <c r="AE1070" i="3"/>
  <c r="L1070" i="3"/>
  <c r="L1066" i="3"/>
  <c r="AE1066" i="3"/>
  <c r="L1062" i="3"/>
  <c r="AE1062" i="3"/>
  <c r="L1058" i="3"/>
  <c r="AE1058" i="3"/>
  <c r="L1054" i="3"/>
  <c r="AE1054" i="3"/>
  <c r="L1050" i="3"/>
  <c r="AE1050" i="3"/>
  <c r="L1046" i="3"/>
  <c r="AE1046" i="3"/>
  <c r="L1042" i="3"/>
  <c r="AE1042" i="3"/>
  <c r="L1038" i="3"/>
  <c r="AE1038" i="3"/>
  <c r="L1030" i="3"/>
  <c r="AE1030" i="3"/>
  <c r="L1026" i="3"/>
  <c r="AE1026" i="3"/>
  <c r="AE1022" i="3"/>
  <c r="L1022" i="3"/>
  <c r="L1018" i="3"/>
  <c r="AE1018" i="3"/>
  <c r="L1014" i="3"/>
  <c r="AE1014" i="3"/>
  <c r="L1006" i="3"/>
  <c r="AE1006" i="3"/>
  <c r="L1002" i="3"/>
  <c r="AE1002" i="3"/>
  <c r="L998" i="3"/>
  <c r="AE998" i="3"/>
  <c r="L994" i="3"/>
  <c r="AE994" i="3"/>
  <c r="L990" i="3"/>
  <c r="AE990" i="3"/>
  <c r="L986" i="3"/>
  <c r="AE986" i="3"/>
  <c r="L982" i="3"/>
  <c r="AE982" i="3"/>
  <c r="L978" i="3"/>
  <c r="AE978" i="3"/>
  <c r="L974" i="3"/>
  <c r="AE974" i="3"/>
  <c r="L970" i="3"/>
  <c r="AE970" i="3"/>
  <c r="L950" i="3"/>
  <c r="AE950" i="3"/>
  <c r="L942" i="3"/>
  <c r="AE942" i="3"/>
  <c r="L938" i="3"/>
  <c r="AE938" i="3"/>
  <c r="L930" i="3"/>
  <c r="AE930" i="3"/>
  <c r="L922" i="3"/>
  <c r="AE922" i="3"/>
  <c r="L918" i="3"/>
  <c r="AE918" i="3"/>
  <c r="L914" i="3"/>
  <c r="AE914" i="3"/>
  <c r="L910" i="3"/>
  <c r="AE910" i="3"/>
  <c r="L906" i="3"/>
  <c r="AE906" i="3"/>
  <c r="L902" i="3"/>
  <c r="AE902" i="3"/>
  <c r="L890" i="3"/>
  <c r="AE890" i="3"/>
  <c r="L886" i="3"/>
  <c r="AE886" i="3"/>
  <c r="L882" i="3"/>
  <c r="AE882" i="3"/>
  <c r="L878" i="3"/>
  <c r="AE878" i="3"/>
  <c r="L874" i="3"/>
  <c r="AE874" i="3"/>
  <c r="L870" i="3"/>
  <c r="AE870" i="3"/>
  <c r="L862" i="3"/>
  <c r="AE862" i="3"/>
  <c r="L854" i="3"/>
  <c r="AE854" i="3"/>
  <c r="L850" i="3"/>
  <c r="AE850" i="3"/>
  <c r="L842" i="3"/>
  <c r="AE842" i="3"/>
  <c r="L838" i="3"/>
  <c r="AE838" i="3"/>
  <c r="I1599" i="3"/>
  <c r="H1599" i="3"/>
  <c r="AE1599" i="3"/>
  <c r="AE1591" i="3"/>
  <c r="H1591" i="3"/>
  <c r="H1573" i="3"/>
  <c r="AE1573" i="3"/>
  <c r="H1541" i="3"/>
  <c r="J1541" i="3" s="1"/>
  <c r="AE1541" i="3"/>
  <c r="AJ244" i="3"/>
  <c r="J866" i="3"/>
  <c r="I1588" i="3"/>
  <c r="H1588" i="3"/>
  <c r="H1559" i="3"/>
  <c r="I1559" i="3"/>
  <c r="AE1522" i="3"/>
  <c r="H1522" i="3"/>
  <c r="AE1533" i="3"/>
  <c r="H1544" i="3"/>
  <c r="AE1544" i="3"/>
  <c r="I1555" i="3"/>
  <c r="AE1555" i="3"/>
  <c r="H1555" i="3"/>
  <c r="I1576" i="3"/>
  <c r="H1576" i="3"/>
  <c r="AE1576" i="3"/>
  <c r="L834" i="3"/>
  <c r="AE834" i="3"/>
  <c r="L826" i="3"/>
  <c r="AE826" i="3"/>
  <c r="L822" i="3"/>
  <c r="AE822" i="3"/>
  <c r="L806" i="3"/>
  <c r="AE806" i="3"/>
  <c r="L802" i="3"/>
  <c r="AE802" i="3"/>
  <c r="M1551" i="3"/>
  <c r="M1539" i="3"/>
  <c r="H1571" i="3"/>
  <c r="AE1571" i="3"/>
  <c r="H1567" i="3"/>
  <c r="I1567" i="3"/>
  <c r="AH1567" i="3" s="1"/>
  <c r="H1563" i="3"/>
  <c r="AJ1563" i="3" s="1"/>
  <c r="AE1563" i="3"/>
  <c r="H1539" i="3"/>
  <c r="J1539" i="3" s="1"/>
  <c r="I1539" i="3"/>
  <c r="AE1527" i="3"/>
  <c r="AE1523" i="3"/>
  <c r="I1509" i="3"/>
  <c r="H1509" i="3"/>
  <c r="I1507" i="3"/>
  <c r="H1507" i="3"/>
  <c r="H1505" i="3"/>
  <c r="I1505" i="3"/>
  <c r="AE1505" i="3"/>
  <c r="H1503" i="3"/>
  <c r="AE1503" i="3"/>
  <c r="H1501" i="3"/>
  <c r="I1501" i="3"/>
  <c r="H1499" i="3"/>
  <c r="I1499" i="3"/>
  <c r="I1497" i="3"/>
  <c r="H1497" i="3"/>
  <c r="AE1497" i="3"/>
  <c r="H1495" i="3"/>
  <c r="I1495" i="3"/>
  <c r="AE1495" i="3"/>
  <c r="H1493" i="3"/>
  <c r="I1493" i="3"/>
  <c r="AE1493" i="3"/>
  <c r="H1491" i="3"/>
  <c r="I1491" i="3"/>
  <c r="H1489" i="3"/>
  <c r="I1489" i="3"/>
  <c r="I1487" i="3"/>
  <c r="H1487" i="3"/>
  <c r="H1485" i="3"/>
  <c r="I1485" i="3"/>
  <c r="I1483" i="3"/>
  <c r="H1483" i="3"/>
  <c r="H1481" i="3"/>
  <c r="I1481" i="3"/>
  <c r="H1479" i="3"/>
  <c r="I1479" i="3"/>
  <c r="I1477" i="3"/>
  <c r="H1477" i="3"/>
  <c r="H1475" i="3"/>
  <c r="I1475" i="3"/>
  <c r="AE1475" i="3"/>
  <c r="H1473" i="3"/>
  <c r="I1473" i="3"/>
  <c r="AE1473" i="3"/>
  <c r="H1471" i="3"/>
  <c r="I1471" i="3"/>
  <c r="AE1471" i="3"/>
  <c r="H1469" i="3"/>
  <c r="I1469" i="3"/>
  <c r="I1467" i="3"/>
  <c r="H1467" i="3"/>
  <c r="H1465" i="3"/>
  <c r="I1465" i="3"/>
  <c r="AE1465" i="3"/>
  <c r="I1463" i="3"/>
  <c r="H1463" i="3"/>
  <c r="AE1463" i="3"/>
  <c r="H1461" i="3"/>
  <c r="I1461" i="3"/>
  <c r="H1459" i="3"/>
  <c r="I1459" i="3"/>
  <c r="H1457" i="3"/>
  <c r="I1457" i="3"/>
  <c r="AE1457" i="3"/>
  <c r="H1455" i="3"/>
  <c r="I1455" i="3"/>
  <c r="I1453" i="3"/>
  <c r="H1453" i="3"/>
  <c r="H1451" i="3"/>
  <c r="I1451" i="3"/>
  <c r="H1447" i="3"/>
  <c r="I1447" i="3"/>
  <c r="I1445" i="3"/>
  <c r="H1445" i="3"/>
  <c r="H1443" i="3"/>
  <c r="I1443" i="3"/>
  <c r="AE1443" i="3"/>
  <c r="H1441" i="3"/>
  <c r="I1441" i="3"/>
  <c r="AE1441" i="3"/>
  <c r="I1439" i="3"/>
  <c r="H1439" i="3"/>
  <c r="H1437" i="3"/>
  <c r="I1437" i="3"/>
  <c r="H1435" i="3"/>
  <c r="AE1435" i="3"/>
  <c r="I1435" i="3"/>
  <c r="H1433" i="3"/>
  <c r="I1433" i="3"/>
  <c r="H1431" i="3"/>
  <c r="I1431" i="3"/>
  <c r="AE1431" i="3"/>
  <c r="I1429" i="3"/>
  <c r="H1429" i="3"/>
  <c r="H1427" i="3"/>
  <c r="I1427" i="3"/>
  <c r="I1425" i="3"/>
  <c r="H1425" i="3"/>
  <c r="AE1425" i="3"/>
  <c r="H1423" i="3"/>
  <c r="I1423" i="3"/>
  <c r="I1421" i="3"/>
  <c r="H1421" i="3"/>
  <c r="H1419" i="3"/>
  <c r="I1419" i="3"/>
  <c r="H1417" i="3"/>
  <c r="I1417" i="3"/>
  <c r="AE1417" i="3"/>
  <c r="H1415" i="3"/>
  <c r="I1415" i="3"/>
  <c r="H1413" i="3"/>
  <c r="I1413" i="3"/>
  <c r="I1411" i="3"/>
  <c r="H1411" i="3"/>
  <c r="H1409" i="3"/>
  <c r="I1409" i="3"/>
  <c r="H1407" i="3"/>
  <c r="I1407" i="3"/>
  <c r="H1405" i="3"/>
  <c r="I1405" i="3"/>
  <c r="H1403" i="3"/>
  <c r="I1403" i="3"/>
  <c r="AE1403" i="3"/>
  <c r="I1401" i="3"/>
  <c r="H1401" i="3"/>
  <c r="I1399" i="3"/>
  <c r="H1399" i="3"/>
  <c r="AE1399" i="3"/>
  <c r="H1397" i="3"/>
  <c r="I1397" i="3"/>
  <c r="H1395" i="3"/>
  <c r="I1395" i="3"/>
  <c r="AE1395" i="3"/>
  <c r="I1393" i="3"/>
  <c r="H1393" i="3"/>
  <c r="I1391" i="3"/>
  <c r="H1391" i="3"/>
  <c r="H1389" i="3"/>
  <c r="I1389" i="3"/>
  <c r="AE1389" i="3"/>
  <c r="I1387" i="3"/>
  <c r="H1387" i="3"/>
  <c r="I1385" i="3"/>
  <c r="H1385" i="3"/>
  <c r="AE1385" i="3"/>
  <c r="H1383" i="3"/>
  <c r="I1383" i="3"/>
  <c r="H1381" i="3"/>
  <c r="I1381" i="3"/>
  <c r="I1379" i="3"/>
  <c r="H1379" i="3"/>
  <c r="H1377" i="3"/>
  <c r="I1377" i="3"/>
  <c r="AE1377" i="3"/>
  <c r="I1375" i="3"/>
  <c r="H1375" i="3"/>
  <c r="I1373" i="3"/>
  <c r="H1373" i="3"/>
  <c r="I1371" i="3"/>
  <c r="H1371" i="3"/>
  <c r="I1369" i="3"/>
  <c r="H1369" i="3"/>
  <c r="I1367" i="3"/>
  <c r="H1367" i="3"/>
  <c r="AE1367" i="3"/>
  <c r="H1365" i="3"/>
  <c r="I1365" i="3"/>
  <c r="H1363" i="3"/>
  <c r="I1363" i="3"/>
  <c r="AE1363" i="3"/>
  <c r="H1361" i="3"/>
  <c r="I1361" i="3"/>
  <c r="I1359" i="3"/>
  <c r="H1359" i="3"/>
  <c r="H1357" i="3"/>
  <c r="I1357" i="3"/>
  <c r="AE1357" i="3"/>
  <c r="H1355" i="3"/>
  <c r="I1355" i="3"/>
  <c r="AE1355" i="3"/>
  <c r="H1353" i="3"/>
  <c r="I1353" i="3"/>
  <c r="I1351" i="3"/>
  <c r="H1351" i="3"/>
  <c r="I1349" i="3"/>
  <c r="H1349" i="3"/>
  <c r="AE1349" i="3"/>
  <c r="I1347" i="3"/>
  <c r="H1347" i="3"/>
  <c r="H1345" i="3"/>
  <c r="I1345" i="3"/>
  <c r="AE1345" i="3"/>
  <c r="H1343" i="3"/>
  <c r="I1343" i="3"/>
  <c r="H1341" i="3"/>
  <c r="I1341" i="3"/>
  <c r="I1339" i="3"/>
  <c r="H1339" i="3"/>
  <c r="I1337" i="3"/>
  <c r="H1337" i="3"/>
  <c r="H1335" i="3"/>
  <c r="I1335" i="3"/>
  <c r="H1333" i="3"/>
  <c r="I1333" i="3"/>
  <c r="H1331" i="3"/>
  <c r="I1331" i="3"/>
  <c r="I1329" i="3"/>
  <c r="H1329" i="3"/>
  <c r="I1327" i="3"/>
  <c r="H1327" i="3"/>
  <c r="AE1327" i="3"/>
  <c r="H1325" i="3"/>
  <c r="I1325" i="3"/>
  <c r="H1323" i="3"/>
  <c r="I1323" i="3"/>
  <c r="AE1323" i="3"/>
  <c r="H1321" i="3"/>
  <c r="AE1321" i="3"/>
  <c r="I1321" i="3"/>
  <c r="H1319" i="3"/>
  <c r="I1319" i="3"/>
  <c r="H1317" i="3"/>
  <c r="I1317" i="3"/>
  <c r="H1315" i="3"/>
  <c r="I1315" i="3"/>
  <c r="AE1315" i="3"/>
  <c r="I1311" i="3"/>
  <c r="H1311" i="3"/>
  <c r="I1309" i="3"/>
  <c r="H1309" i="3"/>
  <c r="AE1309" i="3"/>
  <c r="I1307" i="3"/>
  <c r="H1307" i="3"/>
  <c r="AE1307" i="3"/>
  <c r="H1305" i="3"/>
  <c r="I1305" i="3"/>
  <c r="AE1305" i="3"/>
  <c r="I1303" i="3"/>
  <c r="H1303" i="3"/>
  <c r="AE1303" i="3"/>
  <c r="I1301" i="3"/>
  <c r="H1301" i="3"/>
  <c r="H1299" i="3"/>
  <c r="I1299" i="3"/>
  <c r="H1297" i="3"/>
  <c r="I1297" i="3"/>
  <c r="AE1297" i="3"/>
  <c r="I1295" i="3"/>
  <c r="H1295" i="3"/>
  <c r="H1293" i="3"/>
  <c r="I1293" i="3"/>
  <c r="H1291" i="3"/>
  <c r="I1291" i="3"/>
  <c r="I1289" i="3"/>
  <c r="H1289" i="3"/>
  <c r="AE1289" i="3"/>
  <c r="H1287" i="3"/>
  <c r="I1287" i="3"/>
  <c r="AE1287" i="3"/>
  <c r="I1285" i="3"/>
  <c r="H1285" i="3"/>
  <c r="H1283" i="3"/>
  <c r="I1283" i="3"/>
  <c r="AE1283" i="3"/>
  <c r="H1281" i="3"/>
  <c r="AE1281" i="3"/>
  <c r="I1281" i="3"/>
  <c r="I1279" i="3"/>
  <c r="H1279" i="3"/>
  <c r="AE1279" i="3"/>
  <c r="H1277" i="3"/>
  <c r="I1277" i="3"/>
  <c r="I1275" i="3"/>
  <c r="H1275" i="3"/>
  <c r="AE1275" i="3"/>
  <c r="I1273" i="3"/>
  <c r="H1273" i="3"/>
  <c r="H1271" i="3"/>
  <c r="I1271" i="3"/>
  <c r="I1269" i="3"/>
  <c r="H1269" i="3"/>
  <c r="AE1269" i="3"/>
  <c r="H1267" i="3"/>
  <c r="I1267" i="3"/>
  <c r="AE1267" i="3"/>
  <c r="I1265" i="3"/>
  <c r="H1265" i="3"/>
  <c r="AE1265" i="3"/>
  <c r="I1263" i="3"/>
  <c r="H1263" i="3"/>
  <c r="AE1263" i="3"/>
  <c r="I1261" i="3"/>
  <c r="H1261" i="3"/>
  <c r="AE1261" i="3"/>
  <c r="I1259" i="3"/>
  <c r="H1259" i="3"/>
  <c r="H1257" i="3"/>
  <c r="I1257" i="3"/>
  <c r="AE1257" i="3"/>
  <c r="H1255" i="3"/>
  <c r="I1255" i="3"/>
  <c r="I1253" i="3"/>
  <c r="H1253" i="3"/>
  <c r="H1251" i="3"/>
  <c r="I1251" i="3"/>
  <c r="I1249" i="3"/>
  <c r="H1249" i="3"/>
  <c r="I1247" i="3"/>
  <c r="AE1247" i="3"/>
  <c r="I1245" i="3"/>
  <c r="H1245" i="3"/>
  <c r="AE1245" i="3"/>
  <c r="H1243" i="3"/>
  <c r="I1243" i="3"/>
  <c r="H1241" i="3"/>
  <c r="I1241" i="3"/>
  <c r="AE1241" i="3"/>
  <c r="I1239" i="3"/>
  <c r="H1239" i="3"/>
  <c r="AE1239" i="3"/>
  <c r="H1237" i="3"/>
  <c r="I1237" i="3"/>
  <c r="H1235" i="3"/>
  <c r="I1235" i="3"/>
  <c r="AE1235" i="3"/>
  <c r="H1233" i="3"/>
  <c r="I1233" i="3"/>
  <c r="I1231" i="3"/>
  <c r="H1231" i="3"/>
  <c r="AE1231" i="3"/>
  <c r="I1229" i="3"/>
  <c r="H1229" i="3"/>
  <c r="AE1229" i="3"/>
  <c r="I1227" i="3"/>
  <c r="H1227" i="3"/>
  <c r="H1225" i="3"/>
  <c r="I1225" i="3"/>
  <c r="I1223" i="3"/>
  <c r="H1223" i="3"/>
  <c r="H1221" i="3"/>
  <c r="I1221" i="3"/>
  <c r="I1219" i="3"/>
  <c r="H1219" i="3"/>
  <c r="AE1219" i="3"/>
  <c r="H1217" i="3"/>
  <c r="I1217" i="3"/>
  <c r="H1215" i="3"/>
  <c r="I1215" i="3"/>
  <c r="H1213" i="3"/>
  <c r="I1213" i="3"/>
  <c r="AE1213" i="3"/>
  <c r="H1211" i="3"/>
  <c r="I1211" i="3"/>
  <c r="I1209" i="3"/>
  <c r="H1209" i="3"/>
  <c r="H1207" i="3"/>
  <c r="I1207" i="3"/>
  <c r="AE1207" i="3"/>
  <c r="I1205" i="3"/>
  <c r="H1205" i="3"/>
  <c r="H1203" i="3"/>
  <c r="I1203" i="3"/>
  <c r="H1201" i="3"/>
  <c r="I1201" i="3"/>
  <c r="AE1201" i="3"/>
  <c r="H1199" i="3"/>
  <c r="I1199" i="3"/>
  <c r="AE1199" i="3"/>
  <c r="H1197" i="3"/>
  <c r="I1197" i="3"/>
  <c r="H1195" i="3"/>
  <c r="I1195" i="3"/>
  <c r="H1193" i="3"/>
  <c r="I1193" i="3"/>
  <c r="H1191" i="3"/>
  <c r="I1191" i="3"/>
  <c r="AE1191" i="3"/>
  <c r="I1189" i="3"/>
  <c r="H1189" i="3"/>
  <c r="H1187" i="3"/>
  <c r="I1187" i="3"/>
  <c r="H1185" i="3"/>
  <c r="I1185" i="3"/>
  <c r="H1183" i="3"/>
  <c r="I1183" i="3"/>
  <c r="H1181" i="3"/>
  <c r="I1181" i="3"/>
  <c r="H1179" i="3"/>
  <c r="I1179" i="3"/>
  <c r="AE1179" i="3"/>
  <c r="H1177" i="3"/>
  <c r="I1177" i="3"/>
  <c r="AE1177" i="3"/>
  <c r="I1175" i="3"/>
  <c r="H1175" i="3"/>
  <c r="H1173" i="3"/>
  <c r="I1173" i="3"/>
  <c r="AE1173" i="3"/>
  <c r="H1171" i="3"/>
  <c r="I1171" i="3"/>
  <c r="H1169" i="3"/>
  <c r="I1169" i="3"/>
  <c r="I1167" i="3"/>
  <c r="H1167" i="3"/>
  <c r="AG1165" i="3"/>
  <c r="H1163" i="3"/>
  <c r="I1163" i="3"/>
  <c r="I1161" i="3"/>
  <c r="H1161" i="3"/>
  <c r="AE1161" i="3"/>
  <c r="H1159" i="3"/>
  <c r="I1159" i="3"/>
  <c r="H1157" i="3"/>
  <c r="I1157" i="3"/>
  <c r="H1155" i="3"/>
  <c r="I1155" i="3"/>
  <c r="H1153" i="3"/>
  <c r="I1153" i="3"/>
  <c r="H1151" i="3"/>
  <c r="I1151" i="3"/>
  <c r="AE1151" i="3"/>
  <c r="I1149" i="3"/>
  <c r="H1149" i="3"/>
  <c r="H1147" i="3"/>
  <c r="I1147" i="3"/>
  <c r="I1145" i="3"/>
  <c r="H1145" i="3"/>
  <c r="AE1145" i="3"/>
  <c r="H1143" i="3"/>
  <c r="I1143" i="3"/>
  <c r="I1141" i="3"/>
  <c r="H1141" i="3"/>
  <c r="H1139" i="3"/>
  <c r="I1139" i="3"/>
  <c r="AE1139" i="3"/>
  <c r="I1137" i="3"/>
  <c r="H1137" i="3"/>
  <c r="H1135" i="3"/>
  <c r="I1135" i="3"/>
  <c r="H1133" i="3"/>
  <c r="I1133" i="3"/>
  <c r="AE1133" i="3"/>
  <c r="H1131" i="3"/>
  <c r="I1131" i="3"/>
  <c r="I1129" i="3"/>
  <c r="H1129" i="3"/>
  <c r="AE1129" i="3"/>
  <c r="H1127" i="3"/>
  <c r="I1127" i="3"/>
  <c r="H1125" i="3"/>
  <c r="I1125" i="3"/>
  <c r="H1123" i="3"/>
  <c r="AE1123" i="3"/>
  <c r="I1123" i="3"/>
  <c r="H1121" i="3"/>
  <c r="I1121" i="3"/>
  <c r="I1119" i="3"/>
  <c r="H1119" i="3"/>
  <c r="AE1119" i="3"/>
  <c r="H1117" i="3"/>
  <c r="I1117" i="3"/>
  <c r="I1115" i="3"/>
  <c r="H1115" i="3"/>
  <c r="H1113" i="3"/>
  <c r="I1113" i="3"/>
  <c r="H1111" i="3"/>
  <c r="I1111" i="3"/>
  <c r="AE1111" i="3"/>
  <c r="H1109" i="3"/>
  <c r="I1109" i="3"/>
  <c r="H1107" i="3"/>
  <c r="I1107" i="3"/>
  <c r="I1105" i="3"/>
  <c r="H1105" i="3"/>
  <c r="AE1105" i="3"/>
  <c r="H1103" i="3"/>
  <c r="I1103" i="3"/>
  <c r="I1101" i="3"/>
  <c r="H1101" i="3"/>
  <c r="H1099" i="3"/>
  <c r="I1099" i="3"/>
  <c r="I1097" i="3"/>
  <c r="H1097" i="3"/>
  <c r="H1095" i="3"/>
  <c r="I1095" i="3"/>
  <c r="H1093" i="3"/>
  <c r="I1093" i="3"/>
  <c r="AE1093" i="3"/>
  <c r="I1091" i="3"/>
  <c r="H1091" i="3"/>
  <c r="H1089" i="3"/>
  <c r="I1089" i="3"/>
  <c r="I1087" i="3"/>
  <c r="H1087" i="3"/>
  <c r="AE1087" i="3"/>
  <c r="H1083" i="3"/>
  <c r="I1083" i="3"/>
  <c r="AE1083" i="3"/>
  <c r="H1081" i="3"/>
  <c r="I1081" i="3"/>
  <c r="H1079" i="3"/>
  <c r="I1079" i="3"/>
  <c r="H1077" i="3"/>
  <c r="I1077" i="3"/>
  <c r="AE1077" i="3"/>
  <c r="H1075" i="3"/>
  <c r="I1075" i="3"/>
  <c r="I1073" i="3"/>
  <c r="H1073" i="3"/>
  <c r="H1071" i="3"/>
  <c r="I1071" i="3"/>
  <c r="AE1071" i="3"/>
  <c r="I1069" i="3"/>
  <c r="H1069" i="3"/>
  <c r="I1067" i="3"/>
  <c r="H1067" i="3"/>
  <c r="I1065" i="3"/>
  <c r="H1065" i="3"/>
  <c r="AE1065" i="3"/>
  <c r="H1063" i="3"/>
  <c r="I1063" i="3"/>
  <c r="I1061" i="3"/>
  <c r="H1061" i="3"/>
  <c r="H1057" i="3"/>
  <c r="I1057" i="3"/>
  <c r="AE1057" i="3"/>
  <c r="H1055" i="3"/>
  <c r="I1055" i="3"/>
  <c r="I1053" i="3"/>
  <c r="H1053" i="3"/>
  <c r="H1051" i="3"/>
  <c r="I1051" i="3"/>
  <c r="H1049" i="3"/>
  <c r="I1049" i="3"/>
  <c r="H1047" i="3"/>
  <c r="I1047" i="3"/>
  <c r="AE1047" i="3"/>
  <c r="H1045" i="3"/>
  <c r="I1045" i="3"/>
  <c r="I1043" i="3"/>
  <c r="H1043" i="3"/>
  <c r="H1041" i="3"/>
  <c r="I1041" i="3"/>
  <c r="AE1041" i="3"/>
  <c r="I1039" i="3"/>
  <c r="H1039" i="3"/>
  <c r="I1037" i="3"/>
  <c r="H1037" i="3"/>
  <c r="H1035" i="3"/>
  <c r="I1035" i="3"/>
  <c r="AE1035" i="3"/>
  <c r="H1033" i="3"/>
  <c r="I1033" i="3"/>
  <c r="H1031" i="3"/>
  <c r="I1031" i="3"/>
  <c r="AE1031" i="3"/>
  <c r="H1029" i="3"/>
  <c r="I1029" i="3"/>
  <c r="AE1029" i="3"/>
  <c r="H1027" i="3"/>
  <c r="I1027" i="3"/>
  <c r="AE1027" i="3"/>
  <c r="H1025" i="3"/>
  <c r="I1025" i="3"/>
  <c r="H1023" i="3"/>
  <c r="I1023" i="3"/>
  <c r="H1021" i="3"/>
  <c r="I1021" i="3"/>
  <c r="AE1019" i="3"/>
  <c r="H1019" i="3"/>
  <c r="H1017" i="3"/>
  <c r="I1017" i="3"/>
  <c r="I1015" i="3"/>
  <c r="H1015" i="3"/>
  <c r="AE1015" i="3"/>
  <c r="H1013" i="3"/>
  <c r="I1013" i="3"/>
  <c r="AE1013" i="3"/>
  <c r="H1011" i="3"/>
  <c r="H1009" i="3"/>
  <c r="I1009" i="3"/>
  <c r="I1007" i="3"/>
  <c r="H1007" i="3"/>
  <c r="AG1007" i="3" s="1"/>
  <c r="AE1007" i="3"/>
  <c r="H1005" i="3"/>
  <c r="J1005" i="3" s="1"/>
  <c r="I1005" i="3"/>
  <c r="AE1005" i="3"/>
  <c r="H1001" i="3"/>
  <c r="I1001" i="3"/>
  <c r="H999" i="3"/>
  <c r="I999" i="3"/>
  <c r="AE999" i="3"/>
  <c r="H997" i="3"/>
  <c r="J997" i="3" s="1"/>
  <c r="I997" i="3"/>
  <c r="AE997" i="3"/>
  <c r="H995" i="3"/>
  <c r="I995" i="3"/>
  <c r="AE995" i="3"/>
  <c r="H993" i="3"/>
  <c r="J993" i="3" s="1"/>
  <c r="I993" i="3"/>
  <c r="AE993" i="3"/>
  <c r="H991" i="3"/>
  <c r="AE991" i="3"/>
  <c r="I991" i="3"/>
  <c r="H989" i="3"/>
  <c r="AG989" i="3" s="1"/>
  <c r="I989" i="3"/>
  <c r="H987" i="3"/>
  <c r="I987" i="3"/>
  <c r="AE987" i="3"/>
  <c r="H985" i="3"/>
  <c r="I985" i="3"/>
  <c r="AE985" i="3"/>
  <c r="H983" i="3"/>
  <c r="I983" i="3"/>
  <c r="H981" i="3"/>
  <c r="AG981" i="3" s="1"/>
  <c r="I981" i="3"/>
  <c r="AE981" i="3"/>
  <c r="H977" i="3"/>
  <c r="J977" i="3" s="1"/>
  <c r="I977" i="3"/>
  <c r="AE977" i="3"/>
  <c r="H973" i="3"/>
  <c r="AE973" i="3"/>
  <c r="I973" i="3"/>
  <c r="I971" i="3"/>
  <c r="H971" i="3"/>
  <c r="AE971" i="3"/>
  <c r="H969" i="3"/>
  <c r="I969" i="3"/>
  <c r="I967" i="3"/>
  <c r="H967" i="3"/>
  <c r="AG967" i="3" s="1"/>
  <c r="AE967" i="3"/>
  <c r="H965" i="3"/>
  <c r="AG965" i="3" s="1"/>
  <c r="I965" i="3"/>
  <c r="AE965" i="3"/>
  <c r="H963" i="3"/>
  <c r="I963" i="3"/>
  <c r="H961" i="3"/>
  <c r="I961" i="3"/>
  <c r="I959" i="3"/>
  <c r="H959" i="3"/>
  <c r="H957" i="3"/>
  <c r="I957" i="3"/>
  <c r="AE957" i="3"/>
  <c r="H955" i="3"/>
  <c r="I955" i="3"/>
  <c r="H953" i="3"/>
  <c r="I953" i="3"/>
  <c r="AE953" i="3"/>
  <c r="I951" i="3"/>
  <c r="H951" i="3"/>
  <c r="AE951" i="3"/>
  <c r="H949" i="3"/>
  <c r="I949" i="3"/>
  <c r="AE949" i="3"/>
  <c r="H947" i="3"/>
  <c r="I947" i="3"/>
  <c r="H945" i="3"/>
  <c r="I945" i="3"/>
  <c r="H943" i="3"/>
  <c r="I943" i="3"/>
  <c r="H941" i="3"/>
  <c r="AE941" i="3"/>
  <c r="I939" i="3"/>
  <c r="AE939" i="3"/>
  <c r="H937" i="3"/>
  <c r="I937" i="3"/>
  <c r="I935" i="3"/>
  <c r="H935" i="3"/>
  <c r="H933" i="3"/>
  <c r="I933" i="3"/>
  <c r="I931" i="3"/>
  <c r="H931" i="3"/>
  <c r="AE931" i="3"/>
  <c r="I929" i="3"/>
  <c r="H929" i="3"/>
  <c r="AE929" i="3"/>
  <c r="I927" i="3"/>
  <c r="H927" i="3"/>
  <c r="AE927" i="3"/>
  <c r="I925" i="3"/>
  <c r="H925" i="3"/>
  <c r="H923" i="3"/>
  <c r="I923" i="3"/>
  <c r="H921" i="3"/>
  <c r="I921" i="3"/>
  <c r="H919" i="3"/>
  <c r="I919" i="3"/>
  <c r="H917" i="3"/>
  <c r="I917" i="3"/>
  <c r="H915" i="3"/>
  <c r="I915" i="3"/>
  <c r="AE915" i="3"/>
  <c r="H913" i="3"/>
  <c r="I913" i="3"/>
  <c r="H911" i="3"/>
  <c r="I911" i="3"/>
  <c r="I909" i="3"/>
  <c r="H909" i="3"/>
  <c r="H907" i="3"/>
  <c r="I907" i="3"/>
  <c r="H905" i="3"/>
  <c r="I905" i="3"/>
  <c r="AE905" i="3"/>
  <c r="H903" i="3"/>
  <c r="AE903" i="3"/>
  <c r="I903" i="3"/>
  <c r="I901" i="3"/>
  <c r="H901" i="3"/>
  <c r="I899" i="3"/>
  <c r="H899" i="3"/>
  <c r="I897" i="3"/>
  <c r="H897" i="3"/>
  <c r="AE897" i="3"/>
  <c r="I895" i="3"/>
  <c r="H895" i="3"/>
  <c r="AE895" i="3"/>
  <c r="H893" i="3"/>
  <c r="I893" i="3"/>
  <c r="AE893" i="3"/>
  <c r="I891" i="3"/>
  <c r="AE891" i="3"/>
  <c r="H889" i="3"/>
  <c r="I889" i="3"/>
  <c r="H887" i="3"/>
  <c r="I887" i="3"/>
  <c r="H883" i="3"/>
  <c r="I883" i="3"/>
  <c r="AE883" i="3"/>
  <c r="H879" i="3"/>
  <c r="AE879" i="3"/>
  <c r="I879" i="3"/>
  <c r="H877" i="3"/>
  <c r="I877" i="3"/>
  <c r="AE877" i="3"/>
  <c r="I875" i="3"/>
  <c r="AE875" i="3"/>
  <c r="H873" i="3"/>
  <c r="I873" i="3"/>
  <c r="H871" i="3"/>
  <c r="AE871" i="3"/>
  <c r="H869" i="3"/>
  <c r="I869" i="3"/>
  <c r="H867" i="3"/>
  <c r="I867" i="3"/>
  <c r="I865" i="3"/>
  <c r="AE865" i="3"/>
  <c r="H865" i="3"/>
  <c r="H863" i="3"/>
  <c r="I863" i="3"/>
  <c r="H861" i="3"/>
  <c r="I861" i="3"/>
  <c r="H859" i="3"/>
  <c r="I859" i="3"/>
  <c r="AE857" i="3"/>
  <c r="H857" i="3"/>
  <c r="I857" i="3"/>
  <c r="I855" i="3"/>
  <c r="AE855" i="3"/>
  <c r="H853" i="3"/>
  <c r="I853" i="3"/>
  <c r="I851" i="3"/>
  <c r="H851" i="3"/>
  <c r="AE851" i="3"/>
  <c r="AE849" i="3"/>
  <c r="H849" i="3"/>
  <c r="I847" i="3"/>
  <c r="H847" i="3"/>
  <c r="H845" i="3"/>
  <c r="AH845" i="3" s="1"/>
  <c r="AE845" i="3"/>
  <c r="H843" i="3"/>
  <c r="I843" i="3"/>
  <c r="AE843" i="3"/>
  <c r="H841" i="3"/>
  <c r="I841" i="3"/>
  <c r="I839" i="3"/>
  <c r="H839" i="3"/>
  <c r="AE839" i="3"/>
  <c r="H837" i="3"/>
  <c r="I837" i="3"/>
  <c r="AE837" i="3"/>
  <c r="H835" i="3"/>
  <c r="I835" i="3"/>
  <c r="AE835" i="3"/>
  <c r="AE833" i="3"/>
  <c r="H833" i="3"/>
  <c r="H831" i="3"/>
  <c r="I831" i="3"/>
  <c r="H829" i="3"/>
  <c r="I829" i="3"/>
  <c r="AE829" i="3"/>
  <c r="H827" i="3"/>
  <c r="I827" i="3"/>
  <c r="AE827" i="3"/>
  <c r="H825" i="3"/>
  <c r="I825" i="3"/>
  <c r="H823" i="3"/>
  <c r="I823" i="3"/>
  <c r="H821" i="3"/>
  <c r="I821" i="3"/>
  <c r="H819" i="3"/>
  <c r="I819" i="3"/>
  <c r="H817" i="3"/>
  <c r="I817" i="3"/>
  <c r="AE817" i="3"/>
  <c r="H815" i="3"/>
  <c r="I815" i="3"/>
  <c r="H813" i="3"/>
  <c r="I813" i="3"/>
  <c r="H811" i="3"/>
  <c r="I811" i="3"/>
  <c r="AE811" i="3"/>
  <c r="I809" i="3"/>
  <c r="H809" i="3"/>
  <c r="AE809" i="3"/>
  <c r="I807" i="3"/>
  <c r="H807" i="3"/>
  <c r="AE807" i="3"/>
  <c r="H805" i="3"/>
  <c r="I805" i="3"/>
  <c r="H803" i="3"/>
  <c r="I803" i="3"/>
  <c r="AE803" i="3"/>
  <c r="I801" i="3"/>
  <c r="H801" i="3"/>
  <c r="I799" i="3"/>
  <c r="H799" i="3"/>
  <c r="AE799" i="3"/>
  <c r="I797" i="3"/>
  <c r="H797" i="3"/>
  <c r="H795" i="3"/>
  <c r="I795" i="3"/>
  <c r="H793" i="3"/>
  <c r="I793" i="3"/>
  <c r="I791" i="3"/>
  <c r="H791" i="3"/>
  <c r="AE791" i="3"/>
  <c r="I789" i="3"/>
  <c r="H789" i="3"/>
  <c r="AE789" i="3"/>
  <c r="I787" i="3"/>
  <c r="H787" i="3"/>
  <c r="H785" i="3"/>
  <c r="I785" i="3"/>
  <c r="AE785" i="3"/>
  <c r="H783" i="3"/>
  <c r="I783" i="3"/>
  <c r="AE783" i="3"/>
  <c r="H781" i="3"/>
  <c r="I781" i="3"/>
  <c r="AE781" i="3"/>
  <c r="H779" i="3"/>
  <c r="I779" i="3"/>
  <c r="I777" i="3"/>
  <c r="AE777" i="3"/>
  <c r="H777" i="3"/>
  <c r="I775" i="3"/>
  <c r="H775" i="3"/>
  <c r="I773" i="3"/>
  <c r="H773" i="3"/>
  <c r="I771" i="3"/>
  <c r="H771" i="3"/>
  <c r="AE771" i="3"/>
  <c r="I769" i="3"/>
  <c r="H769" i="3"/>
  <c r="AE769" i="3"/>
  <c r="H767" i="3"/>
  <c r="I767" i="3"/>
  <c r="H765" i="3"/>
  <c r="I765" i="3"/>
  <c r="AE765" i="3"/>
  <c r="H763" i="3"/>
  <c r="I763" i="3"/>
  <c r="AE763" i="3"/>
  <c r="H761" i="3"/>
  <c r="J761" i="3" s="1"/>
  <c r="I761" i="3"/>
  <c r="AE761" i="3"/>
  <c r="H759" i="3"/>
  <c r="I759" i="3"/>
  <c r="AE759" i="3"/>
  <c r="H757" i="3"/>
  <c r="J757" i="3" s="1"/>
  <c r="I757" i="3"/>
  <c r="H755" i="3"/>
  <c r="AG755" i="3" s="1"/>
  <c r="I755" i="3"/>
  <c r="H753" i="3"/>
  <c r="I753" i="3"/>
  <c r="H751" i="3"/>
  <c r="I751" i="3"/>
  <c r="H749" i="3"/>
  <c r="I749" i="3"/>
  <c r="AE749" i="3"/>
  <c r="H747" i="3"/>
  <c r="I747" i="3"/>
  <c r="AE747" i="3"/>
  <c r="H745" i="3"/>
  <c r="I745" i="3"/>
  <c r="H743" i="3"/>
  <c r="I743" i="3"/>
  <c r="AE743" i="3"/>
  <c r="H741" i="3"/>
  <c r="I741" i="3"/>
  <c r="AE741" i="3"/>
  <c r="H739" i="3"/>
  <c r="I739" i="3"/>
  <c r="H737" i="3"/>
  <c r="I737" i="3"/>
  <c r="AE737" i="3"/>
  <c r="I735" i="3"/>
  <c r="H735" i="3"/>
  <c r="I733" i="3"/>
  <c r="H733" i="3"/>
  <c r="I731" i="3"/>
  <c r="H731" i="3"/>
  <c r="AE731" i="3"/>
  <c r="H729" i="3"/>
  <c r="I729" i="3"/>
  <c r="H727" i="3"/>
  <c r="I727" i="3"/>
  <c r="AE727" i="3"/>
  <c r="I725" i="3"/>
  <c r="H725" i="3"/>
  <c r="I723" i="3"/>
  <c r="H723" i="3"/>
  <c r="AE723" i="3"/>
  <c r="H721" i="3"/>
  <c r="I721" i="3"/>
  <c r="AE721" i="3"/>
  <c r="I717" i="3"/>
  <c r="H717" i="3"/>
  <c r="AE717" i="3"/>
  <c r="H715" i="3"/>
  <c r="I715" i="3"/>
  <c r="H713" i="3"/>
  <c r="I713" i="3"/>
  <c r="H711" i="3"/>
  <c r="I711" i="3"/>
  <c r="I709" i="3"/>
  <c r="H709" i="3"/>
  <c r="AE709" i="3"/>
  <c r="I707" i="3"/>
  <c r="H707" i="3"/>
  <c r="H705" i="3"/>
  <c r="I705" i="3"/>
  <c r="AE705" i="3"/>
  <c r="H703" i="3"/>
  <c r="I703" i="3"/>
  <c r="H701" i="3"/>
  <c r="I701" i="3"/>
  <c r="AE701" i="3"/>
  <c r="I699" i="3"/>
  <c r="H699" i="3"/>
  <c r="AE699" i="3"/>
  <c r="I697" i="3"/>
  <c r="H697" i="3"/>
  <c r="J697" i="3" s="1"/>
  <c r="AE697" i="3"/>
  <c r="I695" i="3"/>
  <c r="H695" i="3"/>
  <c r="AE695" i="3"/>
  <c r="I693" i="3"/>
  <c r="H693" i="3"/>
  <c r="J693" i="3" s="1"/>
  <c r="H691" i="3"/>
  <c r="I691" i="3"/>
  <c r="AE691" i="3"/>
  <c r="H689" i="3"/>
  <c r="I689" i="3"/>
  <c r="H687" i="3"/>
  <c r="I687" i="3"/>
  <c r="I685" i="3"/>
  <c r="H685" i="3"/>
  <c r="AE685" i="3"/>
  <c r="I683" i="3"/>
  <c r="H683" i="3"/>
  <c r="AE683" i="3"/>
  <c r="H681" i="3"/>
  <c r="I681" i="3"/>
  <c r="AE681" i="3"/>
  <c r="H679" i="3"/>
  <c r="I679" i="3"/>
  <c r="AE679" i="3"/>
  <c r="I677" i="3"/>
  <c r="H677" i="3"/>
  <c r="H675" i="3"/>
  <c r="I675" i="3"/>
  <c r="AE675" i="3"/>
  <c r="H673" i="3"/>
  <c r="I673" i="3"/>
  <c r="I671" i="3"/>
  <c r="H671" i="3"/>
  <c r="H669" i="3"/>
  <c r="I669" i="3"/>
  <c r="AE669" i="3"/>
  <c r="H667" i="3"/>
  <c r="I667" i="3"/>
  <c r="I665" i="3"/>
  <c r="H665" i="3"/>
  <c r="H663" i="3"/>
  <c r="AE663" i="3"/>
  <c r="I663" i="3"/>
  <c r="H661" i="3"/>
  <c r="I661" i="3"/>
  <c r="AE661" i="3"/>
  <c r="H659" i="3"/>
  <c r="I659" i="3"/>
  <c r="AE659" i="3"/>
  <c r="I657" i="3"/>
  <c r="H657" i="3"/>
  <c r="AE657" i="3"/>
  <c r="H655" i="3"/>
  <c r="I655" i="3"/>
  <c r="AE655" i="3"/>
  <c r="H653" i="3"/>
  <c r="I653" i="3"/>
  <c r="H651" i="3"/>
  <c r="I651" i="3"/>
  <c r="AE651" i="3"/>
  <c r="H649" i="3"/>
  <c r="I649" i="3"/>
  <c r="I647" i="3"/>
  <c r="H647" i="3"/>
  <c r="H645" i="3"/>
  <c r="I645" i="3"/>
  <c r="I643" i="3"/>
  <c r="H643" i="3"/>
  <c r="H641" i="3"/>
  <c r="I641" i="3"/>
  <c r="AE641" i="3"/>
  <c r="H639" i="3"/>
  <c r="I639" i="3"/>
  <c r="I637" i="3"/>
  <c r="H637" i="3"/>
  <c r="AE637" i="3"/>
  <c r="H635" i="3"/>
  <c r="I635" i="3"/>
  <c r="AE635" i="3"/>
  <c r="H633" i="3"/>
  <c r="I633" i="3"/>
  <c r="AE633" i="3"/>
  <c r="I631" i="3"/>
  <c r="H631" i="3"/>
  <c r="AE631" i="3"/>
  <c r="H629" i="3"/>
  <c r="I629" i="3"/>
  <c r="AE629" i="3"/>
  <c r="H627" i="3"/>
  <c r="I627" i="3"/>
  <c r="H625" i="3"/>
  <c r="I625" i="3"/>
  <c r="I623" i="3"/>
  <c r="H623" i="3"/>
  <c r="AE623" i="3"/>
  <c r="H621" i="3"/>
  <c r="I621" i="3"/>
  <c r="AE621" i="3"/>
  <c r="H619" i="3"/>
  <c r="I619" i="3"/>
  <c r="I617" i="3"/>
  <c r="H617" i="3"/>
  <c r="AE617" i="3"/>
  <c r="I615" i="3"/>
  <c r="H615" i="3"/>
  <c r="AE615" i="3"/>
  <c r="I613" i="3"/>
  <c r="H613" i="3"/>
  <c r="AE613" i="3"/>
  <c r="I611" i="3"/>
  <c r="H611" i="3"/>
  <c r="AE611" i="3"/>
  <c r="I609" i="3"/>
  <c r="H609" i="3"/>
  <c r="H607" i="3"/>
  <c r="I607" i="3"/>
  <c r="H605" i="3"/>
  <c r="I605" i="3"/>
  <c r="H603" i="3"/>
  <c r="I603" i="3"/>
  <c r="H601" i="3"/>
  <c r="I601" i="3"/>
  <c r="AE601" i="3"/>
  <c r="I599" i="3"/>
  <c r="H599" i="3"/>
  <c r="H595" i="3"/>
  <c r="I595" i="3"/>
  <c r="AE595" i="3"/>
  <c r="H593" i="3"/>
  <c r="I593" i="3"/>
  <c r="AE593" i="3"/>
  <c r="I591" i="3"/>
  <c r="H591" i="3"/>
  <c r="H589" i="3"/>
  <c r="I589" i="3"/>
  <c r="AE589" i="3"/>
  <c r="I587" i="3"/>
  <c r="H587" i="3"/>
  <c r="I585" i="3"/>
  <c r="H585" i="3"/>
  <c r="H583" i="3"/>
  <c r="I583" i="3"/>
  <c r="AE583" i="3"/>
  <c r="I581" i="3"/>
  <c r="H581" i="3"/>
  <c r="I579" i="3"/>
  <c r="H579" i="3"/>
  <c r="I577" i="3"/>
  <c r="H577" i="3"/>
  <c r="I575" i="3"/>
  <c r="H575" i="3"/>
  <c r="AE575" i="3"/>
  <c r="I573" i="3"/>
  <c r="H573" i="3"/>
  <c r="AE573" i="3"/>
  <c r="H571" i="3"/>
  <c r="I571" i="3"/>
  <c r="I569" i="3"/>
  <c r="H569" i="3"/>
  <c r="AE569" i="3"/>
  <c r="I567" i="3"/>
  <c r="H567" i="3"/>
  <c r="AE567" i="3"/>
  <c r="I565" i="3"/>
  <c r="H565" i="3"/>
  <c r="H563" i="3"/>
  <c r="I563" i="3"/>
  <c r="I561" i="3"/>
  <c r="H561" i="3"/>
  <c r="AE561" i="3"/>
  <c r="I559" i="3"/>
  <c r="H559" i="3"/>
  <c r="H557" i="3"/>
  <c r="I557" i="3"/>
  <c r="H555" i="3"/>
  <c r="I555" i="3"/>
  <c r="AE555" i="3"/>
  <c r="I553" i="3"/>
  <c r="H553" i="3"/>
  <c r="I551" i="3"/>
  <c r="H551" i="3"/>
  <c r="AE551" i="3"/>
  <c r="H549" i="3"/>
  <c r="I549" i="3"/>
  <c r="H547" i="3"/>
  <c r="I547" i="3"/>
  <c r="I545" i="3"/>
  <c r="H545" i="3"/>
  <c r="H543" i="3"/>
  <c r="I543" i="3"/>
  <c r="AE543" i="3"/>
  <c r="H541" i="3"/>
  <c r="I541" i="3"/>
  <c r="AE541" i="3"/>
  <c r="H539" i="3"/>
  <c r="I539" i="3"/>
  <c r="H537" i="3"/>
  <c r="I537" i="3"/>
  <c r="AE537" i="3"/>
  <c r="I535" i="3"/>
  <c r="H535" i="3"/>
  <c r="AE535" i="3"/>
  <c r="H533" i="3"/>
  <c r="I533" i="3"/>
  <c r="H531" i="3"/>
  <c r="I531" i="3"/>
  <c r="I529" i="3"/>
  <c r="H529" i="3"/>
  <c r="AE529" i="3"/>
  <c r="H527" i="3"/>
  <c r="I527" i="3"/>
  <c r="I525" i="3"/>
  <c r="H525" i="3"/>
  <c r="AE525" i="3"/>
  <c r="AE830" i="3"/>
  <c r="I1518" i="3"/>
  <c r="H1518" i="3"/>
  <c r="H1449" i="3"/>
  <c r="I1165" i="3"/>
  <c r="I1085" i="3"/>
  <c r="H523" i="3"/>
  <c r="I523" i="3"/>
  <c r="AE523" i="3"/>
  <c r="H521" i="3"/>
  <c r="I521" i="3"/>
  <c r="AE521" i="3"/>
  <c r="I519" i="3"/>
  <c r="H519" i="3"/>
  <c r="H517" i="3"/>
  <c r="I517" i="3"/>
  <c r="H515" i="3"/>
  <c r="I515" i="3"/>
  <c r="H513" i="3"/>
  <c r="I513" i="3"/>
  <c r="I511" i="3"/>
  <c r="H511" i="3"/>
  <c r="H509" i="3"/>
  <c r="I509" i="3"/>
  <c r="AE509" i="3"/>
  <c r="H507" i="3"/>
  <c r="I507" i="3"/>
  <c r="AE507" i="3"/>
  <c r="H505" i="3"/>
  <c r="I505" i="3"/>
  <c r="AE505" i="3"/>
  <c r="I503" i="3"/>
  <c r="H503" i="3"/>
  <c r="I501" i="3"/>
  <c r="AE501" i="3"/>
  <c r="H499" i="3"/>
  <c r="H497" i="3"/>
  <c r="I497" i="3"/>
  <c r="AE497" i="3"/>
  <c r="H495" i="3"/>
  <c r="I495" i="3"/>
  <c r="AE495" i="3"/>
  <c r="H493" i="3"/>
  <c r="I493" i="3"/>
  <c r="I491" i="3"/>
  <c r="I489" i="3"/>
  <c r="H489" i="3"/>
  <c r="AE489" i="3"/>
  <c r="H487" i="3"/>
  <c r="I487" i="3"/>
  <c r="I485" i="3"/>
  <c r="H485" i="3"/>
  <c r="I483" i="3"/>
  <c r="H483" i="3"/>
  <c r="AE483" i="3"/>
  <c r="H481" i="3"/>
  <c r="I481" i="3"/>
  <c r="I479" i="3"/>
  <c r="H479" i="3"/>
  <c r="AE479" i="3"/>
  <c r="H477" i="3"/>
  <c r="I477" i="3"/>
  <c r="I475" i="3"/>
  <c r="AE475" i="3"/>
  <c r="H473" i="3"/>
  <c r="I473" i="3"/>
  <c r="H471" i="3"/>
  <c r="I469" i="3"/>
  <c r="H467" i="3"/>
  <c r="AE467" i="3"/>
  <c r="H465" i="3"/>
  <c r="I465" i="3"/>
  <c r="AE465" i="3"/>
  <c r="H463" i="3"/>
  <c r="I461" i="3"/>
  <c r="I459" i="3"/>
  <c r="I455" i="3"/>
  <c r="H453" i="3"/>
  <c r="H451" i="3"/>
  <c r="H449" i="3"/>
  <c r="I449" i="3"/>
  <c r="H447" i="3"/>
  <c r="AE447" i="3"/>
  <c r="H445" i="3"/>
  <c r="H441" i="3"/>
  <c r="I441" i="3"/>
  <c r="AE441" i="3"/>
  <c r="H439" i="3"/>
  <c r="H435" i="3"/>
  <c r="I435" i="3"/>
  <c r="H433" i="3"/>
  <c r="I433" i="3"/>
  <c r="I431" i="3"/>
  <c r="H427" i="3"/>
  <c r="H425" i="3"/>
  <c r="I425" i="3"/>
  <c r="H423" i="3"/>
  <c r="I419" i="3"/>
  <c r="H417" i="3"/>
  <c r="I417" i="3"/>
  <c r="AE417" i="3"/>
  <c r="I415" i="3"/>
  <c r="AE415" i="3"/>
  <c r="I411" i="3"/>
  <c r="H407" i="3"/>
  <c r="I403" i="3"/>
  <c r="H401" i="3"/>
  <c r="I401" i="3"/>
  <c r="I399" i="3"/>
  <c r="H397" i="3"/>
  <c r="H395" i="3"/>
  <c r="AE395" i="3"/>
  <c r="H393" i="3"/>
  <c r="I393" i="3"/>
  <c r="I391" i="3"/>
  <c r="H389" i="3"/>
  <c r="I387" i="3"/>
  <c r="I385" i="3"/>
  <c r="AE385" i="3"/>
  <c r="H383" i="3"/>
  <c r="H379" i="3"/>
  <c r="H377" i="3"/>
  <c r="I377" i="3"/>
  <c r="I375" i="3"/>
  <c r="H373" i="3"/>
  <c r="I371" i="3"/>
  <c r="I369" i="3"/>
  <c r="AE369" i="3"/>
  <c r="I367" i="3"/>
  <c r="I365" i="3"/>
  <c r="H363" i="3"/>
  <c r="H361" i="3"/>
  <c r="I361" i="3"/>
  <c r="I355" i="3"/>
  <c r="H353" i="3"/>
  <c r="I353" i="3"/>
  <c r="AE353" i="3"/>
  <c r="I351" i="3"/>
  <c r="H349" i="3"/>
  <c r="I347" i="3"/>
  <c r="H345" i="3"/>
  <c r="I345" i="3"/>
  <c r="I341" i="3"/>
  <c r="H339" i="3"/>
  <c r="H337" i="3"/>
  <c r="AE337" i="3"/>
  <c r="I335" i="3"/>
  <c r="AE335" i="3"/>
  <c r="AE331" i="3"/>
  <c r="H325" i="3"/>
  <c r="I325" i="3"/>
  <c r="AE325" i="3"/>
  <c r="H323" i="3"/>
  <c r="AE323" i="3"/>
  <c r="H319" i="3"/>
  <c r="I319" i="3"/>
  <c r="H317" i="3"/>
  <c r="I317" i="3"/>
  <c r="I315" i="3"/>
  <c r="AE315" i="3"/>
  <c r="H313" i="3"/>
  <c r="I313" i="3"/>
  <c r="AE313" i="3"/>
  <c r="H311" i="3"/>
  <c r="I311" i="3"/>
  <c r="AE311" i="3"/>
  <c r="H309" i="3"/>
  <c r="AE309" i="3"/>
  <c r="I309" i="3"/>
  <c r="H307" i="3"/>
  <c r="I307" i="3"/>
  <c r="AE307" i="3"/>
  <c r="H305" i="3"/>
  <c r="AE305" i="3"/>
  <c r="H301" i="3"/>
  <c r="AE301" i="3"/>
  <c r="H299" i="3"/>
  <c r="I299" i="3"/>
  <c r="AE299" i="3"/>
  <c r="H297" i="3"/>
  <c r="I297" i="3"/>
  <c r="H295" i="3"/>
  <c r="I295" i="3"/>
  <c r="H293" i="3"/>
  <c r="I293" i="3"/>
  <c r="H291" i="3"/>
  <c r="I291" i="3"/>
  <c r="H289" i="3"/>
  <c r="AE289" i="3"/>
  <c r="I289" i="3"/>
  <c r="H287" i="3"/>
  <c r="I287" i="3"/>
  <c r="I285" i="3"/>
  <c r="AE285" i="3"/>
  <c r="H283" i="3"/>
  <c r="I283" i="3"/>
  <c r="H281" i="3"/>
  <c r="AH281" i="3" s="1"/>
  <c r="AE281" i="3"/>
  <c r="AG279" i="3"/>
  <c r="H275" i="3"/>
  <c r="AE275" i="3"/>
  <c r="I275" i="3"/>
  <c r="H273" i="3"/>
  <c r="I273" i="3"/>
  <c r="H271" i="3"/>
  <c r="I271" i="3"/>
  <c r="H269" i="3"/>
  <c r="AE269" i="3"/>
  <c r="H267" i="3"/>
  <c r="I267" i="3"/>
  <c r="H265" i="3"/>
  <c r="I265" i="3"/>
  <c r="AE265" i="3"/>
  <c r="H263" i="3"/>
  <c r="I263" i="3"/>
  <c r="AE263" i="3"/>
  <c r="H261" i="3"/>
  <c r="AH261" i="3" s="1"/>
  <c r="AE261" i="3"/>
  <c r="H259" i="3"/>
  <c r="AE259" i="3"/>
  <c r="H255" i="3"/>
  <c r="I255" i="3"/>
  <c r="AE255" i="3"/>
  <c r="H253" i="3"/>
  <c r="I253" i="3"/>
  <c r="H251" i="3"/>
  <c r="I251" i="3"/>
  <c r="AE251" i="3"/>
  <c r="H249" i="3"/>
  <c r="I249" i="3"/>
  <c r="AE249" i="3"/>
  <c r="H247" i="3"/>
  <c r="I247" i="3"/>
  <c r="AE247" i="3"/>
  <c r="AE245" i="3"/>
  <c r="H245" i="3"/>
  <c r="I245" i="3"/>
  <c r="H243" i="3"/>
  <c r="I243" i="3"/>
  <c r="H241" i="3"/>
  <c r="I241" i="3"/>
  <c r="AE241" i="3"/>
  <c r="H237" i="3"/>
  <c r="I237" i="3"/>
  <c r="H235" i="3"/>
  <c r="I235" i="3"/>
  <c r="H233" i="3"/>
  <c r="I233" i="3"/>
  <c r="H231" i="3"/>
  <c r="AE231" i="3"/>
  <c r="H229" i="3"/>
  <c r="I229" i="3"/>
  <c r="H225" i="3"/>
  <c r="I225" i="3"/>
  <c r="H223" i="3"/>
  <c r="I223" i="3"/>
  <c r="AE223" i="3"/>
  <c r="H221" i="3"/>
  <c r="AE221" i="3"/>
  <c r="H219" i="3"/>
  <c r="I219" i="3"/>
  <c r="H217" i="3"/>
  <c r="I217" i="3"/>
  <c r="AE217" i="3"/>
  <c r="H215" i="3"/>
  <c r="I215" i="3"/>
  <c r="AE215" i="3"/>
  <c r="H213" i="3"/>
  <c r="I213" i="3"/>
  <c r="AE213" i="3"/>
  <c r="I211" i="3"/>
  <c r="H211" i="3"/>
  <c r="AE211" i="3"/>
  <c r="H207" i="3"/>
  <c r="I207" i="3"/>
  <c r="AE207" i="3"/>
  <c r="H205" i="3"/>
  <c r="I205" i="3"/>
  <c r="AE205" i="3"/>
  <c r="H203" i="3"/>
  <c r="I203" i="3"/>
  <c r="I201" i="3"/>
  <c r="AE201" i="3"/>
  <c r="H197" i="3"/>
  <c r="I197" i="3"/>
  <c r="AE197" i="3"/>
  <c r="H195" i="3"/>
  <c r="I195" i="3"/>
  <c r="I193" i="3"/>
  <c r="H193" i="3"/>
  <c r="AE193" i="3"/>
  <c r="H191" i="3"/>
  <c r="AE191" i="3"/>
  <c r="I191" i="3"/>
  <c r="H189" i="3"/>
  <c r="I189" i="3"/>
  <c r="AE189" i="3"/>
  <c r="H183" i="3"/>
  <c r="AE183" i="3"/>
  <c r="I183" i="3"/>
  <c r="H181" i="3"/>
  <c r="AE181" i="3"/>
  <c r="I181" i="3"/>
  <c r="H177" i="3"/>
  <c r="I177" i="3"/>
  <c r="H175" i="3"/>
  <c r="I175" i="3"/>
  <c r="AE175" i="3"/>
  <c r="H173" i="3"/>
  <c r="I173" i="3"/>
  <c r="AE171" i="3"/>
  <c r="H169" i="3"/>
  <c r="I169" i="3"/>
  <c r="AE169" i="3"/>
  <c r="I167" i="3"/>
  <c r="H167" i="3"/>
  <c r="I165" i="3"/>
  <c r="H165" i="3"/>
  <c r="AE165" i="3"/>
  <c r="AE163" i="3"/>
  <c r="H161" i="3"/>
  <c r="I161" i="3"/>
  <c r="AE161" i="3"/>
  <c r="I159" i="3"/>
  <c r="H159" i="3"/>
  <c r="I157" i="3"/>
  <c r="H157" i="3"/>
  <c r="AE157" i="3"/>
  <c r="H153" i="3"/>
  <c r="I153" i="3"/>
  <c r="I151" i="3"/>
  <c r="H151" i="3"/>
  <c r="I149" i="3"/>
  <c r="H149" i="3"/>
  <c r="I145" i="3"/>
  <c r="H145" i="3"/>
  <c r="I143" i="3"/>
  <c r="H143" i="3"/>
  <c r="AE143" i="3"/>
  <c r="I141" i="3"/>
  <c r="H141" i="3"/>
  <c r="H139" i="3"/>
  <c r="I137" i="3"/>
  <c r="H137" i="3"/>
  <c r="I135" i="3"/>
  <c r="H135" i="3"/>
  <c r="I133" i="3"/>
  <c r="H133" i="3"/>
  <c r="AE133" i="3"/>
  <c r="I131" i="3"/>
  <c r="I129" i="3"/>
  <c r="H129" i="3"/>
  <c r="I127" i="3"/>
  <c r="H127" i="3"/>
  <c r="AE127" i="3"/>
  <c r="I125" i="3"/>
  <c r="H125" i="3"/>
  <c r="AE125" i="3"/>
  <c r="I121" i="3"/>
  <c r="H121" i="3"/>
  <c r="AE121" i="3"/>
  <c r="I119" i="3"/>
  <c r="H119" i="3"/>
  <c r="I117" i="3"/>
  <c r="H117" i="3"/>
  <c r="H115" i="3"/>
  <c r="I113" i="3"/>
  <c r="H113" i="3"/>
  <c r="I111" i="3"/>
  <c r="H111" i="3"/>
  <c r="I109" i="3"/>
  <c r="H109" i="3"/>
  <c r="I107" i="3"/>
  <c r="H105" i="3"/>
  <c r="I105" i="3"/>
  <c r="AE105" i="3"/>
  <c r="H103" i="3"/>
  <c r="I103" i="3"/>
  <c r="H101" i="3"/>
  <c r="I101" i="3"/>
  <c r="AE101" i="3"/>
  <c r="H97" i="3"/>
  <c r="I97" i="3"/>
  <c r="H95" i="3"/>
  <c r="I95" i="3"/>
  <c r="AE95" i="3"/>
  <c r="H93" i="3"/>
  <c r="I93" i="3"/>
  <c r="AE93" i="3"/>
  <c r="H91" i="3"/>
  <c r="H89" i="3"/>
  <c r="I89" i="3"/>
  <c r="H87" i="3"/>
  <c r="I87" i="3"/>
  <c r="AE87" i="3"/>
  <c r="H85" i="3"/>
  <c r="I85" i="3"/>
  <c r="AE85" i="3"/>
  <c r="H81" i="3"/>
  <c r="I81" i="3"/>
  <c r="AE81" i="3"/>
  <c r="H79" i="3"/>
  <c r="I79" i="3"/>
  <c r="H77" i="3"/>
  <c r="I77" i="3"/>
  <c r="I75" i="3"/>
  <c r="H73" i="3"/>
  <c r="I73" i="3"/>
  <c r="H71" i="3"/>
  <c r="I71" i="3"/>
  <c r="AE71" i="3"/>
  <c r="H69" i="3"/>
  <c r="I69" i="3"/>
  <c r="AE69" i="3"/>
  <c r="H65" i="3"/>
  <c r="I65" i="3"/>
  <c r="AE65" i="3"/>
  <c r="H63" i="3"/>
  <c r="I63" i="3"/>
  <c r="AE63" i="3"/>
  <c r="H61" i="3"/>
  <c r="I61" i="3"/>
  <c r="AE61" i="3"/>
  <c r="H57" i="3"/>
  <c r="I57" i="3"/>
  <c r="H55" i="3"/>
  <c r="I55" i="3"/>
  <c r="H53" i="3"/>
  <c r="I53" i="3"/>
  <c r="AE53" i="3"/>
  <c r="H49" i="3"/>
  <c r="I49" i="3"/>
  <c r="H47" i="3"/>
  <c r="I47" i="3"/>
  <c r="AE47" i="3"/>
  <c r="H45" i="3"/>
  <c r="AE45" i="3"/>
  <c r="I43" i="3"/>
  <c r="H41" i="3"/>
  <c r="I41" i="3"/>
  <c r="AE41" i="3"/>
  <c r="H39" i="3"/>
  <c r="I39" i="3"/>
  <c r="AE39" i="3"/>
  <c r="H37" i="3"/>
  <c r="I37" i="3"/>
  <c r="H33" i="3"/>
  <c r="I33" i="3"/>
  <c r="H31" i="3"/>
  <c r="I31" i="3"/>
  <c r="H29" i="3"/>
  <c r="I29" i="3"/>
  <c r="AE29" i="3"/>
  <c r="AE27" i="3"/>
  <c r="H25" i="3"/>
  <c r="I25" i="3"/>
  <c r="H23" i="3"/>
  <c r="I23" i="3"/>
  <c r="AE23" i="3"/>
  <c r="H21" i="3"/>
  <c r="I21" i="3"/>
  <c r="AE21" i="3"/>
  <c r="H17" i="3"/>
  <c r="I17" i="3"/>
  <c r="H15" i="3"/>
  <c r="I15" i="3"/>
  <c r="AE15" i="3"/>
  <c r="H13" i="3"/>
  <c r="I13" i="3"/>
  <c r="AE13" i="3"/>
  <c r="I11" i="3"/>
  <c r="H9" i="3"/>
  <c r="I9" i="3"/>
  <c r="AE9" i="3"/>
  <c r="K17" i="6"/>
  <c r="N69" i="6"/>
  <c r="O4" i="6"/>
  <c r="J1462" i="3"/>
  <c r="J1288" i="3"/>
  <c r="J1284" i="3"/>
  <c r="AH1146" i="3"/>
  <c r="J748" i="3"/>
  <c r="J656" i="3"/>
  <c r="AG800" i="3"/>
  <c r="J494" i="3"/>
  <c r="AJ122" i="3"/>
  <c r="J38" i="3"/>
  <c r="AH38" i="3"/>
  <c r="AG608" i="3"/>
  <c r="J582" i="3"/>
  <c r="AG1054" i="3"/>
  <c r="H426" i="3"/>
  <c r="I426" i="3"/>
  <c r="J766" i="3"/>
  <c r="H30" i="3"/>
  <c r="I30" i="3"/>
  <c r="H262" i="3"/>
  <c r="I262" i="3"/>
  <c r="H418" i="3"/>
  <c r="I418" i="3"/>
  <c r="H448" i="3"/>
  <c r="I448" i="3"/>
  <c r="H572" i="3"/>
  <c r="I572" i="3"/>
  <c r="H370" i="3"/>
  <c r="I370" i="3"/>
  <c r="H454" i="3"/>
  <c r="I454" i="3"/>
  <c r="H498" i="3"/>
  <c r="I498" i="3"/>
  <c r="AE184" i="3"/>
  <c r="AE56" i="3"/>
  <c r="AE72" i="3"/>
  <c r="AE136" i="3"/>
  <c r="GS45" i="17"/>
  <c r="L1430" i="3"/>
  <c r="GS63" i="17"/>
  <c r="L16" i="17"/>
  <c r="N15" i="6"/>
  <c r="M44" i="6"/>
  <c r="L1494" i="3"/>
  <c r="L1346" i="3"/>
  <c r="L1342" i="3"/>
  <c r="GZ45" i="6"/>
  <c r="CY48" i="6"/>
  <c r="DF49" i="6"/>
  <c r="L1410" i="3"/>
  <c r="L1330" i="3"/>
  <c r="HC46" i="6"/>
  <c r="GR45" i="17"/>
  <c r="FE43" i="6"/>
  <c r="L1474" i="3"/>
  <c r="L1366" i="3"/>
  <c r="L1310" i="3"/>
  <c r="L1510" i="3"/>
  <c r="L1490" i="3"/>
  <c r="L1446" i="3"/>
  <c r="L1426" i="3"/>
  <c r="L1382" i="3"/>
  <c r="L1362" i="3"/>
  <c r="L1282" i="3"/>
  <c r="L810" i="3"/>
  <c r="L1506" i="3"/>
  <c r="L1462" i="3"/>
  <c r="L1442" i="3"/>
  <c r="L1398" i="3"/>
  <c r="L1378" i="3"/>
  <c r="L1326" i="3"/>
  <c r="L1298" i="3"/>
  <c r="L1242" i="3"/>
  <c r="L1478" i="3"/>
  <c r="L1458" i="3"/>
  <c r="L1414" i="3"/>
  <c r="L1394" i="3"/>
  <c r="L1314" i="3"/>
  <c r="L1294" i="3"/>
  <c r="L962" i="3"/>
  <c r="L1182" i="3"/>
  <c r="L1178" i="3"/>
  <c r="L894" i="3"/>
  <c r="L1498" i="3"/>
  <c r="L1482" i="3"/>
  <c r="L1466" i="3"/>
  <c r="L1450" i="3"/>
  <c r="L1434" i="3"/>
  <c r="L1418" i="3"/>
  <c r="L1402" i="3"/>
  <c r="L1386" i="3"/>
  <c r="L1370" i="3"/>
  <c r="L1354" i="3"/>
  <c r="L1350" i="3"/>
  <c r="L1334" i="3"/>
  <c r="L1318" i="3"/>
  <c r="L1302" i="3"/>
  <c r="L1286" i="3"/>
  <c r="L1034" i="3"/>
  <c r="L1010" i="3"/>
  <c r="L966" i="3"/>
  <c r="L1587" i="3"/>
  <c r="L794" i="3"/>
  <c r="L778" i="3"/>
  <c r="L758" i="3"/>
  <c r="L742" i="3"/>
  <c r="L726" i="3"/>
  <c r="L710" i="3"/>
  <c r="L694" i="3"/>
  <c r="L678" i="3"/>
  <c r="L662" i="3"/>
  <c r="L646" i="3"/>
  <c r="L630" i="3"/>
  <c r="L614" i="3"/>
  <c r="L598" i="3"/>
  <c r="L582" i="3"/>
  <c r="M1594" i="3"/>
  <c r="L1558" i="3"/>
  <c r="J1552" i="3"/>
  <c r="J1571" i="3"/>
  <c r="AG1541" i="3"/>
  <c r="AE152" i="3"/>
  <c r="H11" i="3" l="1"/>
  <c r="AE35" i="3"/>
  <c r="I91" i="3"/>
  <c r="AH91" i="3" s="1"/>
  <c r="I115" i="3"/>
  <c r="AE179" i="3"/>
  <c r="AE333" i="3"/>
  <c r="H341" i="3"/>
  <c r="J341" i="3" s="1"/>
  <c r="H365" i="3"/>
  <c r="AH385" i="3"/>
  <c r="I405" i="3"/>
  <c r="H413" i="3"/>
  <c r="AJ413" i="3" s="1"/>
  <c r="H469" i="3"/>
  <c r="AJ939" i="3"/>
  <c r="I19" i="3"/>
  <c r="I35" i="3"/>
  <c r="AJ35" i="3" s="1"/>
  <c r="H51" i="3"/>
  <c r="H67" i="3"/>
  <c r="I99" i="3"/>
  <c r="I123" i="3"/>
  <c r="AH123" i="3" s="1"/>
  <c r="I147" i="3"/>
  <c r="H155" i="3"/>
  <c r="H163" i="3"/>
  <c r="I179" i="3"/>
  <c r="AJ179" i="3" s="1"/>
  <c r="AH337" i="3"/>
  <c r="AE349" i="3"/>
  <c r="I373" i="3"/>
  <c r="AE397" i="3"/>
  <c r="H437" i="3"/>
  <c r="AE453" i="3"/>
  <c r="AE499" i="3"/>
  <c r="H19" i="3"/>
  <c r="AG19" i="3" s="1"/>
  <c r="H59" i="3"/>
  <c r="AE75" i="3"/>
  <c r="H83" i="3"/>
  <c r="H99" i="3"/>
  <c r="AJ99" i="3" s="1"/>
  <c r="H131" i="3"/>
  <c r="I155" i="3"/>
  <c r="I171" i="3"/>
  <c r="H187" i="3"/>
  <c r="AH187" i="3" s="1"/>
  <c r="AE357" i="3"/>
  <c r="I389" i="3"/>
  <c r="H421" i="3"/>
  <c r="AE461" i="3"/>
  <c r="AE1138" i="3"/>
  <c r="AH1570" i="3"/>
  <c r="J222" i="3"/>
  <c r="I429" i="3"/>
  <c r="J984" i="3"/>
  <c r="AH239" i="3"/>
  <c r="AJ328" i="3"/>
  <c r="AH942" i="3"/>
  <c r="I1202" i="3"/>
  <c r="AH732" i="3"/>
  <c r="AH1450" i="3"/>
  <c r="H1298" i="3"/>
  <c r="J1298" i="3" s="1"/>
  <c r="H1422" i="3"/>
  <c r="AH1192" i="3"/>
  <c r="AH1164" i="3"/>
  <c r="H1408" i="3"/>
  <c r="J1408" i="3" s="1"/>
  <c r="I1376" i="3"/>
  <c r="H1360" i="3"/>
  <c r="I1298" i="3"/>
  <c r="AH1102" i="3"/>
  <c r="AH1070" i="3"/>
  <c r="AH1036" i="3"/>
  <c r="I1172" i="3"/>
  <c r="AH52" i="3"/>
  <c r="AE1350" i="3"/>
  <c r="AE139" i="3"/>
  <c r="AE343" i="3"/>
  <c r="AE437" i="3"/>
  <c r="AH1258" i="3"/>
  <c r="AE83" i="3"/>
  <c r="H123" i="3"/>
  <c r="H147" i="3"/>
  <c r="AG147" i="3" s="1"/>
  <c r="H491" i="3"/>
  <c r="AE1202" i="3"/>
  <c r="AH1516" i="3"/>
  <c r="AH220" i="3"/>
  <c r="I357" i="3"/>
  <c r="I333" i="3"/>
  <c r="AJ980" i="3"/>
  <c r="AH386" i="3"/>
  <c r="H1172" i="3"/>
  <c r="H1258" i="3"/>
  <c r="I1236" i="3"/>
  <c r="AH276" i="3"/>
  <c r="J386" i="3"/>
  <c r="AE1408" i="3"/>
  <c r="AE59" i="3"/>
  <c r="AE107" i="3"/>
  <c r="AC24" i="6" s="1"/>
  <c r="AE187" i="3"/>
  <c r="I67" i="3"/>
  <c r="H381" i="3"/>
  <c r="AE421" i="3"/>
  <c r="I381" i="3"/>
  <c r="H405" i="3"/>
  <c r="H1236" i="3"/>
  <c r="AH990" i="3"/>
  <c r="AG1537" i="3"/>
  <c r="H1456" i="3"/>
  <c r="I1360" i="3"/>
  <c r="AH222" i="3"/>
  <c r="AH1276" i="3"/>
  <c r="H1342" i="3"/>
  <c r="AH758" i="3"/>
  <c r="AH690" i="3"/>
  <c r="AE1324" i="3"/>
  <c r="V10" i="7"/>
  <c r="X9" i="7"/>
  <c r="W9" i="7"/>
  <c r="AE4" i="3"/>
  <c r="AH1350" i="3"/>
  <c r="AH782" i="3"/>
  <c r="AG916" i="3"/>
  <c r="I331" i="3"/>
  <c r="I339" i="3"/>
  <c r="AH339" i="3" s="1"/>
  <c r="H347" i="3"/>
  <c r="AE351" i="3"/>
  <c r="AE367" i="3"/>
  <c r="H375" i="3"/>
  <c r="I383" i="3"/>
  <c r="H387" i="3"/>
  <c r="AJ387" i="3" s="1"/>
  <c r="H391" i="3"/>
  <c r="H411" i="3"/>
  <c r="AE431" i="3"/>
  <c r="H455" i="3"/>
  <c r="AJ455" i="3" s="1"/>
  <c r="AE471" i="3"/>
  <c r="I1011" i="3"/>
  <c r="AJ1011" i="3" s="1"/>
  <c r="AE1306" i="3"/>
  <c r="AE1422" i="3"/>
  <c r="AG764" i="3"/>
  <c r="AG1084" i="3"/>
  <c r="AH772" i="3"/>
  <c r="J306" i="3"/>
  <c r="K306" i="3" s="1"/>
  <c r="AF306" i="3" s="1"/>
  <c r="AG891" i="3"/>
  <c r="AH409" i="3"/>
  <c r="AH654" i="3"/>
  <c r="AH764" i="3"/>
  <c r="AH424" i="3"/>
  <c r="H1336" i="3"/>
  <c r="H1488" i="3"/>
  <c r="I1438" i="3"/>
  <c r="AJ1438" i="3" s="1"/>
  <c r="I1342" i="3"/>
  <c r="AH1092" i="3"/>
  <c r="AH746" i="3"/>
  <c r="AH686" i="3"/>
  <c r="I1470" i="3"/>
  <c r="AH1386" i="3"/>
  <c r="AH1354" i="3"/>
  <c r="H1306" i="3"/>
  <c r="AG1306" i="3" s="1"/>
  <c r="I1244" i="3"/>
  <c r="AH1244" i="3" s="1"/>
  <c r="AH1132" i="3"/>
  <c r="AH1068" i="3"/>
  <c r="H1470" i="3"/>
  <c r="AG1470" i="3" s="1"/>
  <c r="I1430" i="3"/>
  <c r="H1390" i="3"/>
  <c r="I1138" i="3"/>
  <c r="AH918" i="3"/>
  <c r="AH1404" i="3"/>
  <c r="I1324" i="3"/>
  <c r="AH1212" i="3"/>
  <c r="AH46" i="3"/>
  <c r="AH618" i="3"/>
  <c r="AH104" i="3"/>
  <c r="AH362" i="3"/>
  <c r="AH492" i="3"/>
  <c r="AH106" i="3"/>
  <c r="AE1244" i="3"/>
  <c r="AE443" i="3"/>
  <c r="AE403" i="3"/>
  <c r="AR44" i="6" s="1"/>
  <c r="AR62" i="6" s="1"/>
  <c r="AE423" i="3"/>
  <c r="AE439" i="3"/>
  <c r="AH1202" i="3"/>
  <c r="AH1464" i="3"/>
  <c r="AE1376" i="3"/>
  <c r="I5" i="3"/>
  <c r="H371" i="3"/>
  <c r="H399" i="3"/>
  <c r="J399" i="3" s="1"/>
  <c r="H419" i="3"/>
  <c r="I451" i="3"/>
  <c r="I463" i="3"/>
  <c r="AG220" i="3"/>
  <c r="AE1438" i="3"/>
  <c r="J1042" i="3"/>
  <c r="AJ184" i="3"/>
  <c r="AJ429" i="3"/>
  <c r="H443" i="3"/>
  <c r="I1488" i="3"/>
  <c r="I1368" i="3"/>
  <c r="AH1242" i="3"/>
  <c r="AH952" i="3"/>
  <c r="I1390" i="3"/>
  <c r="AH1390" i="3" s="1"/>
  <c r="I1456" i="3"/>
  <c r="AH1100" i="3"/>
  <c r="H1382" i="3"/>
  <c r="AH1382" i="3" s="1"/>
  <c r="AH776" i="3"/>
  <c r="AJ638" i="3"/>
  <c r="AH586" i="3"/>
  <c r="AH96" i="3"/>
  <c r="AH484" i="3"/>
  <c r="I1464" i="3"/>
  <c r="I359" i="3"/>
  <c r="AH359" i="3" s="1"/>
  <c r="AE1176" i="3"/>
  <c r="J640" i="3"/>
  <c r="AE1206" i="3"/>
  <c r="AG548" i="3"/>
  <c r="I3" i="3"/>
  <c r="AH1288" i="3"/>
  <c r="I1442" i="3"/>
  <c r="AH1442" i="3" s="1"/>
  <c r="I1346" i="3"/>
  <c r="AJ1346" i="3" s="1"/>
  <c r="H1492" i="3"/>
  <c r="I1280" i="3"/>
  <c r="I1142" i="3"/>
  <c r="AH1142" i="3" s="1"/>
  <c r="AH602" i="3"/>
  <c r="AH42" i="3"/>
  <c r="K410" i="3"/>
  <c r="AF410" i="3" s="1"/>
  <c r="AI410" i="3" s="1"/>
  <c r="AE1302" i="3"/>
  <c r="AE1412" i="3"/>
  <c r="AE1442" i="3"/>
  <c r="AH412" i="3"/>
  <c r="AE1460" i="3"/>
  <c r="AJ1290" i="3"/>
  <c r="AH903" i="3"/>
  <c r="AH1181" i="3"/>
  <c r="AH1185" i="3"/>
  <c r="AH1199" i="3"/>
  <c r="AH1233" i="3"/>
  <c r="AH1271" i="3"/>
  <c r="AH1283" i="3"/>
  <c r="AH1293" i="3"/>
  <c r="J892" i="3"/>
  <c r="H1240" i="3"/>
  <c r="I6" i="3"/>
  <c r="H1280" i="3"/>
  <c r="J1280" i="3" s="1"/>
  <c r="H1474" i="3"/>
  <c r="H1460" i="3"/>
  <c r="H1426" i="3"/>
  <c r="H1394" i="3"/>
  <c r="AG1394" i="3" s="1"/>
  <c r="AH924" i="3"/>
  <c r="AH390" i="3"/>
  <c r="AJ719" i="3"/>
  <c r="J412" i="3"/>
  <c r="N412" i="3" s="1"/>
  <c r="AE1240" i="3"/>
  <c r="AE1364" i="3"/>
  <c r="AH1331" i="3"/>
  <c r="AH1335" i="3"/>
  <c r="AH1343" i="3"/>
  <c r="AH1353" i="3"/>
  <c r="AH1397" i="3"/>
  <c r="AH1403" i="3"/>
  <c r="AH1407" i="3"/>
  <c r="AH1415" i="3"/>
  <c r="AH1451" i="3"/>
  <c r="AH1455" i="3"/>
  <c r="AH1471" i="3"/>
  <c r="AH1481" i="3"/>
  <c r="AH1485" i="3"/>
  <c r="AH1489" i="3"/>
  <c r="AH1495" i="3"/>
  <c r="AH1539" i="3"/>
  <c r="AG636" i="3"/>
  <c r="J1078" i="3"/>
  <c r="N1078" i="3" s="1"/>
  <c r="AG1112" i="3"/>
  <c r="H1302" i="3"/>
  <c r="AH996" i="3"/>
  <c r="AJ542" i="3"/>
  <c r="AG1548" i="3"/>
  <c r="AH1089" i="3"/>
  <c r="AH1107" i="3"/>
  <c r="AH1121" i="3"/>
  <c r="AH1131" i="3"/>
  <c r="AH1151" i="3"/>
  <c r="AH1155" i="3"/>
  <c r="AH1159" i="3"/>
  <c r="J28" i="3"/>
  <c r="J1046" i="3"/>
  <c r="AG1128" i="3"/>
  <c r="K1002" i="3"/>
  <c r="AF1002" i="3" s="1"/>
  <c r="AH542" i="3"/>
  <c r="AJ412" i="3"/>
  <c r="AH428" i="3"/>
  <c r="AG1046" i="3"/>
  <c r="AH1290" i="3"/>
  <c r="J684" i="3"/>
  <c r="N684" i="3" s="1"/>
  <c r="H5" i="3"/>
  <c r="AH269" i="3"/>
  <c r="AH331" i="3"/>
  <c r="J443" i="3"/>
  <c r="N443" i="3" s="1"/>
  <c r="J1313" i="3"/>
  <c r="N1313" i="3" s="1"/>
  <c r="AG1062" i="3"/>
  <c r="AG822" i="3"/>
  <c r="AH388" i="3"/>
  <c r="N698" i="3"/>
  <c r="K698" i="3"/>
  <c r="AF698" i="3" s="1"/>
  <c r="AJ892" i="3"/>
  <c r="AJ1541" i="3"/>
  <c r="AG468" i="3"/>
  <c r="J1290" i="3"/>
  <c r="K1290" i="3" s="1"/>
  <c r="AF1290" i="3" s="1"/>
  <c r="AK1290" i="3" s="1"/>
  <c r="AJ1284" i="3"/>
  <c r="AJ199" i="3"/>
  <c r="J321" i="3"/>
  <c r="K321" i="3" s="1"/>
  <c r="AF321" i="3" s="1"/>
  <c r="AJ1313" i="3"/>
  <c r="J218" i="3"/>
  <c r="J702" i="3"/>
  <c r="K702" i="3" s="1"/>
  <c r="AF702" i="3" s="1"/>
  <c r="J1096" i="3"/>
  <c r="J1110" i="3"/>
  <c r="K1110" i="3" s="1"/>
  <c r="AF1110" i="3" s="1"/>
  <c r="J1126" i="3"/>
  <c r="AG331" i="3"/>
  <c r="AH856" i="3"/>
  <c r="AG1002" i="3"/>
  <c r="AJ698" i="3"/>
  <c r="AH1000" i="3"/>
  <c r="AH908" i="3"/>
  <c r="AH1428" i="3"/>
  <c r="AH340" i="3"/>
  <c r="AH1348" i="3"/>
  <c r="AH1176" i="3"/>
  <c r="AH1096" i="3"/>
  <c r="AH1156" i="3"/>
  <c r="AH1210" i="3"/>
  <c r="AH636" i="3"/>
  <c r="AH684" i="3"/>
  <c r="AH656" i="3"/>
  <c r="AH778" i="3"/>
  <c r="AH28" i="3"/>
  <c r="AH1198" i="3"/>
  <c r="AH172" i="3"/>
  <c r="J1044" i="3"/>
  <c r="AG1064" i="3"/>
  <c r="J1080" i="3"/>
  <c r="N1080" i="3" s="1"/>
  <c r="AG1094" i="3"/>
  <c r="AJ186" i="3"/>
  <c r="AH202" i="3"/>
  <c r="AG698" i="3"/>
  <c r="AH230" i="3"/>
  <c r="AH1396" i="3"/>
  <c r="AJ494" i="3"/>
  <c r="AH546" i="3"/>
  <c r="AH466" i="3"/>
  <c r="H6" i="3"/>
  <c r="AG6" i="3" s="1"/>
  <c r="AH1514" i="3"/>
  <c r="AH944" i="3"/>
  <c r="AJ386" i="3"/>
  <c r="AG182" i="3"/>
  <c r="J1554" i="3"/>
  <c r="K891" i="3"/>
  <c r="AF891" i="3" s="1"/>
  <c r="AI416" i="3"/>
  <c r="AH1364" i="3"/>
  <c r="AH1182" i="3"/>
  <c r="AJ1542" i="3"/>
  <c r="AJ1556" i="3"/>
  <c r="AH698" i="3"/>
  <c r="H7" i="3"/>
  <c r="H3" i="3"/>
  <c r="J3" i="3" s="1"/>
  <c r="K3" i="3" s="1"/>
  <c r="AF3" i="3" s="1"/>
  <c r="AS69" i="17"/>
  <c r="M15" i="17"/>
  <c r="L44" i="17"/>
  <c r="P4" i="17"/>
  <c r="O69" i="17"/>
  <c r="X69" i="17" s="1"/>
  <c r="AF69" i="17" s="1"/>
  <c r="I7" i="3"/>
  <c r="I1597" i="3"/>
  <c r="H1597" i="3"/>
  <c r="AH1505" i="3"/>
  <c r="AG409" i="3"/>
  <c r="J409" i="3"/>
  <c r="AG1247" i="3"/>
  <c r="J1247" i="3"/>
  <c r="J1102" i="3"/>
  <c r="K1102" i="3" s="1"/>
  <c r="AF1102" i="3" s="1"/>
  <c r="AG1102" i="3"/>
  <c r="AG676" i="3"/>
  <c r="J676" i="3"/>
  <c r="AG532" i="3"/>
  <c r="AG719" i="3"/>
  <c r="J1036" i="3"/>
  <c r="K1036" i="3" s="1"/>
  <c r="AF1036" i="3" s="1"/>
  <c r="AG199" i="3"/>
  <c r="AG597" i="3"/>
  <c r="J351" i="3"/>
  <c r="J768" i="3"/>
  <c r="K768" i="3" s="1"/>
  <c r="AF768" i="3" s="1"/>
  <c r="J1120" i="3"/>
  <c r="AG1134" i="3"/>
  <c r="AJ924" i="3"/>
  <c r="J924" i="3"/>
  <c r="K924" i="3" s="1"/>
  <c r="AF924" i="3" s="1"/>
  <c r="J1468" i="3"/>
  <c r="AH1468" i="3"/>
  <c r="AG1070" i="3"/>
  <c r="J1070" i="3"/>
  <c r="K1070" i="3" s="1"/>
  <c r="AF1070" i="3" s="1"/>
  <c r="AG1088" i="3"/>
  <c r="J1088" i="3"/>
  <c r="N1088" i="3" s="1"/>
  <c r="AG1038" i="3"/>
  <c r="J1038" i="3"/>
  <c r="N1038" i="3" s="1"/>
  <c r="AG546" i="3"/>
  <c r="AJ546" i="3"/>
  <c r="J84" i="3"/>
  <c r="AH84" i="3"/>
  <c r="AJ440" i="3"/>
  <c r="J1085" i="3"/>
  <c r="AH1247" i="3"/>
  <c r="AG3" i="3"/>
  <c r="J546" i="3"/>
  <c r="AG1118" i="3"/>
  <c r="J1136" i="3"/>
  <c r="K1136" i="3" s="1"/>
  <c r="AF1136" i="3" s="1"/>
  <c r="AJ704" i="3"/>
  <c r="AG704" i="3"/>
  <c r="AG1086" i="3"/>
  <c r="J1086" i="3"/>
  <c r="AG1072" i="3"/>
  <c r="J1072" i="3"/>
  <c r="J1569" i="3"/>
  <c r="J1312" i="3"/>
  <c r="N1312" i="3" s="1"/>
  <c r="AJ84" i="3"/>
  <c r="J719" i="3"/>
  <c r="AJ597" i="3"/>
  <c r="AG1104" i="3"/>
  <c r="AH1388" i="3"/>
  <c r="AH1536" i="3"/>
  <c r="AH910" i="3"/>
  <c r="AH719" i="3"/>
  <c r="AH1120" i="3"/>
  <c r="AH236" i="3"/>
  <c r="AH342" i="3"/>
  <c r="AH1088" i="3"/>
  <c r="AH676" i="3"/>
  <c r="AH116" i="3"/>
  <c r="AH1186" i="3"/>
  <c r="AH658" i="3"/>
  <c r="AH1394" i="3"/>
  <c r="AH1362" i="3"/>
  <c r="AH670" i="3"/>
  <c r="AH642" i="3"/>
  <c r="AH604" i="3"/>
  <c r="AH1220" i="3"/>
  <c r="AH1188" i="3"/>
  <c r="AH736" i="3"/>
  <c r="AH351" i="3"/>
  <c r="AH1552" i="3"/>
  <c r="AH1038" i="3"/>
  <c r="AH1452" i="3"/>
  <c r="AH1104" i="3"/>
  <c r="AH1420" i="3"/>
  <c r="AH418" i="3"/>
  <c r="AH30" i="3"/>
  <c r="AH1263" i="3"/>
  <c r="AH1275" i="3"/>
  <c r="AH1301" i="3"/>
  <c r="AH1309" i="3"/>
  <c r="AH1321" i="3"/>
  <c r="AH1435" i="3"/>
  <c r="AJ1571" i="3"/>
  <c r="K343" i="3"/>
  <c r="AF343" i="3" s="1"/>
  <c r="AH1594" i="3"/>
  <c r="AJ1546" i="3"/>
  <c r="AH886" i="3"/>
  <c r="AH302" i="3"/>
  <c r="AH906" i="3"/>
  <c r="AH1533" i="3"/>
  <c r="AH890" i="3"/>
  <c r="AH326" i="3"/>
  <c r="AJ226" i="3"/>
  <c r="AH1557" i="3"/>
  <c r="AJ457" i="3"/>
  <c r="AH1548" i="3"/>
  <c r="AH1535" i="3"/>
  <c r="AH350" i="3"/>
  <c r="AH1534" i="3"/>
  <c r="AH1550" i="3"/>
  <c r="AJ888" i="3"/>
  <c r="AJ348" i="3"/>
  <c r="AH1494" i="3"/>
  <c r="AH1286" i="3"/>
  <c r="AH1282" i="3"/>
  <c r="AH1252" i="3"/>
  <c r="AH1506" i="3"/>
  <c r="AH1328" i="3"/>
  <c r="AH1264" i="3"/>
  <c r="AH1228" i="3"/>
  <c r="AH1110" i="3"/>
  <c r="AH1078" i="3"/>
  <c r="AH1044" i="3"/>
  <c r="AH652" i="3"/>
  <c r="AJ1138" i="3"/>
  <c r="AJ1106" i="3"/>
  <c r="AJ1074" i="3"/>
  <c r="AJ1040" i="3"/>
  <c r="AH1012" i="3"/>
  <c r="AH752" i="3"/>
  <c r="AH692" i="3"/>
  <c r="AH78" i="3"/>
  <c r="AH490" i="3"/>
  <c r="AJ138" i="3"/>
  <c r="AH122" i="3"/>
  <c r="AH526" i="3"/>
  <c r="AH406" i="3"/>
  <c r="AH148" i="3"/>
  <c r="AH470" i="3"/>
  <c r="AH402" i="3"/>
  <c r="AH336" i="3"/>
  <c r="AJ416" i="3"/>
  <c r="AH850" i="3"/>
  <c r="AH234" i="3"/>
  <c r="N822" i="3"/>
  <c r="AJ346" i="3"/>
  <c r="AH1137" i="3"/>
  <c r="AH1161" i="3"/>
  <c r="J1076" i="3"/>
  <c r="AG1524" i="3"/>
  <c r="AG26" i="3"/>
  <c r="J1040" i="3"/>
  <c r="N1040" i="3" s="1"/>
  <c r="J1060" i="3"/>
  <c r="AG1090" i="3"/>
  <c r="J1092" i="3"/>
  <c r="J1108" i="3"/>
  <c r="N1108" i="3" s="1"/>
  <c r="J1140" i="3"/>
  <c r="AG336" i="3"/>
  <c r="AH296" i="3"/>
  <c r="AH196" i="3"/>
  <c r="AH1511" i="3"/>
  <c r="AJ1525" i="3"/>
  <c r="AH294" i="3"/>
  <c r="AH880" i="3"/>
  <c r="AH364" i="3"/>
  <c r="AG1571" i="3"/>
  <c r="AH648" i="3"/>
  <c r="AG762" i="3"/>
  <c r="AH1281" i="3"/>
  <c r="AJ336" i="3"/>
  <c r="AJ1550" i="3"/>
  <c r="AJ1594" i="3"/>
  <c r="AG1040" i="3"/>
  <c r="J1124" i="3"/>
  <c r="N1124" i="3" s="1"/>
  <c r="J1138" i="3"/>
  <c r="J336" i="3"/>
  <c r="N336" i="3" s="1"/>
  <c r="AH1578" i="3"/>
  <c r="AH788" i="3"/>
  <c r="AH88" i="3"/>
  <c r="AH902" i="3"/>
  <c r="AH272" i="3"/>
  <c r="AJ276" i="3"/>
  <c r="AH1008" i="3"/>
  <c r="AH1529" i="3"/>
  <c r="J1563" i="3"/>
  <c r="AG52" i="3"/>
  <c r="AH138" i="3"/>
  <c r="AH414" i="3"/>
  <c r="AJ52" i="3"/>
  <c r="J648" i="3"/>
  <c r="K648" i="3" s="1"/>
  <c r="AF648" i="3" s="1"/>
  <c r="AK648" i="3" s="1"/>
  <c r="AJ656" i="3"/>
  <c r="AH1347" i="3"/>
  <c r="AH1391" i="3"/>
  <c r="AH1401" i="3"/>
  <c r="AG1106" i="3"/>
  <c r="AG1138" i="3"/>
  <c r="AH246" i="3"/>
  <c r="AH270" i="3"/>
  <c r="AJ279" i="3"/>
  <c r="AH1014" i="3"/>
  <c r="AH1206" i="3"/>
  <c r="AH1108" i="3"/>
  <c r="AH1042" i="3"/>
  <c r="AH552" i="3"/>
  <c r="AH90" i="3"/>
  <c r="K1524" i="3"/>
  <c r="AF1524" i="3" s="1"/>
  <c r="N1524" i="3"/>
  <c r="AH212" i="3"/>
  <c r="AH284" i="3"/>
  <c r="N414" i="3"/>
  <c r="K414" i="3"/>
  <c r="AF414" i="3" s="1"/>
  <c r="AK414" i="3" s="1"/>
  <c r="AH892" i="3"/>
  <c r="AH181" i="3"/>
  <c r="AH1167" i="3"/>
  <c r="AH1205" i="3"/>
  <c r="AH1229" i="3"/>
  <c r="AH1259" i="3"/>
  <c r="AH1311" i="3"/>
  <c r="AH1379" i="3"/>
  <c r="AH1393" i="3"/>
  <c r="AH1399" i="3"/>
  <c r="AH1421" i="3"/>
  <c r="AH1467" i="3"/>
  <c r="AH1497" i="3"/>
  <c r="AH874" i="3"/>
  <c r="AH1528" i="3"/>
  <c r="AG974" i="3"/>
  <c r="J974" i="3"/>
  <c r="AG976" i="3"/>
  <c r="J976" i="3"/>
  <c r="K1532" i="3"/>
  <c r="AF1532" i="3" s="1"/>
  <c r="N1532" i="3"/>
  <c r="J1549" i="3"/>
  <c r="AH1549" i="3"/>
  <c r="AG216" i="3"/>
  <c r="J216" i="3"/>
  <c r="K216" i="3" s="1"/>
  <c r="AF216" i="3" s="1"/>
  <c r="J1512" i="3"/>
  <c r="AG1512" i="3"/>
  <c r="AG1563" i="3"/>
  <c r="J199" i="3"/>
  <c r="N199" i="3" s="1"/>
  <c r="AH1085" i="3"/>
  <c r="AH1097" i="3"/>
  <c r="AH1101" i="3"/>
  <c r="AH1109" i="3"/>
  <c r="AH1115" i="3"/>
  <c r="AH1139" i="3"/>
  <c r="AH1143" i="3"/>
  <c r="AH1145" i="3"/>
  <c r="AH1149" i="3"/>
  <c r="AH1153" i="3"/>
  <c r="AH1157" i="3"/>
  <c r="AJ1549" i="3"/>
  <c r="AH1525" i="3"/>
  <c r="AG1074" i="3"/>
  <c r="J1106" i="3"/>
  <c r="N1106" i="3" s="1"/>
  <c r="AG1546" i="3"/>
  <c r="HD43" i="6"/>
  <c r="GW54" i="17"/>
  <c r="G39" i="22" s="1"/>
  <c r="AH1532" i="3"/>
  <c r="AI1532" i="3" s="1"/>
  <c r="AH1003" i="3"/>
  <c r="AH1527" i="3"/>
  <c r="AG1532" i="3"/>
  <c r="AH1478" i="3"/>
  <c r="AH232" i="3"/>
  <c r="AH240" i="3"/>
  <c r="AH226" i="3"/>
  <c r="AG1600" i="3"/>
  <c r="AJ209" i="3"/>
  <c r="AH1569" i="3"/>
  <c r="AH1541" i="3"/>
  <c r="AH314" i="3"/>
  <c r="AH360" i="3"/>
  <c r="AH218" i="3"/>
  <c r="AH300" i="3"/>
  <c r="AJ838" i="3"/>
  <c r="AH1586" i="3"/>
  <c r="AH422" i="3"/>
  <c r="AH186" i="3"/>
  <c r="AH1458" i="3"/>
  <c r="AH192" i="3"/>
  <c r="AH860" i="3"/>
  <c r="AH320" i="3"/>
  <c r="AH252" i="3"/>
  <c r="AH1026" i="3"/>
  <c r="AG1549" i="3"/>
  <c r="AH448" i="3"/>
  <c r="AH262" i="3"/>
  <c r="AH373" i="3"/>
  <c r="AH1173" i="3"/>
  <c r="AH1179" i="3"/>
  <c r="AH1183" i="3"/>
  <c r="AH1187" i="3"/>
  <c r="AH1207" i="3"/>
  <c r="AH1211" i="3"/>
  <c r="AH1221" i="3"/>
  <c r="AH1225" i="3"/>
  <c r="AH1251" i="3"/>
  <c r="AH1255" i="3"/>
  <c r="AH1291" i="3"/>
  <c r="AH1333" i="3"/>
  <c r="AH1341" i="3"/>
  <c r="AH1357" i="3"/>
  <c r="AH1361" i="3"/>
  <c r="AH1395" i="3"/>
  <c r="AH1405" i="3"/>
  <c r="AH1409" i="3"/>
  <c r="AH1413" i="3"/>
  <c r="AH1427" i="3"/>
  <c r="AH1437" i="3"/>
  <c r="AH1443" i="3"/>
  <c r="AH1447" i="3"/>
  <c r="AH1475" i="3"/>
  <c r="AH1479" i="3"/>
  <c r="AH1491" i="3"/>
  <c r="J1551" i="3"/>
  <c r="N1551" i="3" s="1"/>
  <c r="K1595" i="3"/>
  <c r="AF1595" i="3" s="1"/>
  <c r="AK416" i="3"/>
  <c r="AH286" i="3"/>
  <c r="AH912" i="3"/>
  <c r="AH318" i="3"/>
  <c r="AJ976" i="3"/>
  <c r="AH1595" i="3"/>
  <c r="AH976" i="3"/>
  <c r="J1525" i="3"/>
  <c r="AH358" i="3"/>
  <c r="AH988" i="3"/>
  <c r="AH1444" i="3"/>
  <c r="AH1152" i="3"/>
  <c r="AH774" i="3"/>
  <c r="AH520" i="3"/>
  <c r="AH1250" i="3"/>
  <c r="AH1112" i="3"/>
  <c r="AH352" i="3"/>
  <c r="AJ1462" i="3"/>
  <c r="AH1190" i="3"/>
  <c r="AH1064" i="3"/>
  <c r="AH1248" i="3"/>
  <c r="AH1140" i="3"/>
  <c r="AH1076" i="3"/>
  <c r="AH964" i="3"/>
  <c r="AH1490" i="3"/>
  <c r="AH1434" i="3"/>
  <c r="AH1402" i="3"/>
  <c r="AH1370" i="3"/>
  <c r="AH1338" i="3"/>
  <c r="AH1194" i="3"/>
  <c r="AH494" i="3"/>
  <c r="AH460" i="3"/>
  <c r="AH1410" i="3"/>
  <c r="AH1330" i="3"/>
  <c r="AH1154" i="3"/>
  <c r="AH1122" i="3"/>
  <c r="AH1090" i="3"/>
  <c r="AJ1056" i="3"/>
  <c r="AH92" i="3"/>
  <c r="AH1502" i="3"/>
  <c r="AH1292" i="3"/>
  <c r="AH1224" i="3"/>
  <c r="AH1196" i="3"/>
  <c r="AH950" i="3"/>
  <c r="AH872" i="3"/>
  <c r="AH596" i="3"/>
  <c r="AH10" i="3"/>
  <c r="AH1166" i="3"/>
  <c r="AH1148" i="3"/>
  <c r="AJ1118" i="3"/>
  <c r="AJ1086" i="3"/>
  <c r="AH1052" i="3"/>
  <c r="AH1010" i="3"/>
  <c r="AH958" i="3"/>
  <c r="AH826" i="3"/>
  <c r="AH726" i="3"/>
  <c r="AH662" i="3"/>
  <c r="AH644" i="3"/>
  <c r="AH594" i="3"/>
  <c r="AH550" i="3"/>
  <c r="AH86" i="3"/>
  <c r="AH1054" i="3"/>
  <c r="AH814" i="3"/>
  <c r="AH784" i="3"/>
  <c r="AJ768" i="3"/>
  <c r="AH720" i="3"/>
  <c r="AH610" i="3"/>
  <c r="AH560" i="3"/>
  <c r="AH568" i="3"/>
  <c r="AH150" i="3"/>
  <c r="AH118" i="3"/>
  <c r="AH48" i="3"/>
  <c r="AH562" i="3"/>
  <c r="AH536" i="3"/>
  <c r="AH522" i="3"/>
  <c r="AH394" i="3"/>
  <c r="AH160" i="3"/>
  <c r="AH144" i="3"/>
  <c r="AH128" i="3"/>
  <c r="AH472" i="3"/>
  <c r="AH76" i="3"/>
  <c r="AH1320" i="3"/>
  <c r="AH374" i="3"/>
  <c r="J1582" i="3"/>
  <c r="AG1582" i="3"/>
  <c r="K182" i="3"/>
  <c r="AF182" i="3" s="1"/>
  <c r="N182" i="3"/>
  <c r="AG1572" i="3"/>
  <c r="J1572" i="3"/>
  <c r="AG1562" i="3"/>
  <c r="J1562" i="3"/>
  <c r="AH438" i="3"/>
  <c r="AH16" i="3"/>
  <c r="AH1284" i="3"/>
  <c r="AH858" i="3"/>
  <c r="AH574" i="3"/>
  <c r="AH878" i="3"/>
  <c r="AH1496" i="3"/>
  <c r="AH1424" i="3"/>
  <c r="AH1360" i="3"/>
  <c r="AH1080" i="3"/>
  <c r="AH400" i="3"/>
  <c r="AH443" i="3"/>
  <c r="AH870" i="3"/>
  <c r="AJ782" i="3"/>
  <c r="AH1480" i="3"/>
  <c r="AH1398" i="3"/>
  <c r="AH1366" i="3"/>
  <c r="AH1334" i="3"/>
  <c r="AH1124" i="3"/>
  <c r="AH1060" i="3"/>
  <c r="AH936" i="3"/>
  <c r="AH792" i="3"/>
  <c r="AH592" i="3"/>
  <c r="AH1456" i="3"/>
  <c r="AH1332" i="3"/>
  <c r="AJ800" i="3"/>
  <c r="AJ608" i="3"/>
  <c r="AH1313" i="3"/>
  <c r="AH1326" i="3"/>
  <c r="AH1270" i="3"/>
  <c r="AH1208" i="3"/>
  <c r="AH766" i="3"/>
  <c r="AH530" i="3"/>
  <c r="AH1352" i="3"/>
  <c r="AH1318" i="3"/>
  <c r="AH1160" i="3"/>
  <c r="AH1126" i="3"/>
  <c r="AH1094" i="3"/>
  <c r="AH1062" i="3"/>
  <c r="AH762" i="3"/>
  <c r="AH108" i="3"/>
  <c r="AH1144" i="3"/>
  <c r="AJ1130" i="3"/>
  <c r="AJ1098" i="3"/>
  <c r="AJ1066" i="3"/>
  <c r="AH970" i="3"/>
  <c r="AH920" i="3"/>
  <c r="AH846" i="3"/>
  <c r="AH804" i="3"/>
  <c r="AH754" i="3"/>
  <c r="AH722" i="3"/>
  <c r="AH706" i="3"/>
  <c r="AH672" i="3"/>
  <c r="AH598" i="3"/>
  <c r="AJ38" i="3"/>
  <c r="J230" i="3"/>
  <c r="AG230" i="3"/>
  <c r="AG385" i="3"/>
  <c r="J385" i="3"/>
  <c r="AG456" i="3"/>
  <c r="AJ456" i="3"/>
  <c r="J456" i="3"/>
  <c r="J322" i="3"/>
  <c r="AG322" i="3"/>
  <c r="AJ322" i="3"/>
  <c r="AH322" i="3"/>
  <c r="J278" i="3"/>
  <c r="AG278" i="3"/>
  <c r="AJ278" i="3"/>
  <c r="AH278" i="3"/>
  <c r="AJ238" i="3"/>
  <c r="J238" i="3"/>
  <c r="AG238" i="3"/>
  <c r="AG178" i="3"/>
  <c r="AJ178" i="3"/>
  <c r="J178" i="3"/>
  <c r="AJ1058" i="3"/>
  <c r="J1058" i="3"/>
  <c r="K1058" i="3" s="1"/>
  <c r="AF1058" i="3" s="1"/>
  <c r="AG862" i="3"/>
  <c r="J862" i="3"/>
  <c r="AJ862" i="3"/>
  <c r="J476" i="3"/>
  <c r="AJ476" i="3"/>
  <c r="AG476" i="3"/>
  <c r="AG436" i="3"/>
  <c r="AJ436" i="3"/>
  <c r="J436" i="3"/>
  <c r="AJ344" i="3"/>
  <c r="J344" i="3"/>
  <c r="AG344" i="3"/>
  <c r="AG282" i="3"/>
  <c r="J282" i="3"/>
  <c r="AJ282" i="3"/>
  <c r="J224" i="3"/>
  <c r="AJ224" i="3"/>
  <c r="AG224" i="3"/>
  <c r="J6" i="3"/>
  <c r="AJ832" i="3"/>
  <c r="AG832" i="3"/>
  <c r="J832" i="3"/>
  <c r="AG442" i="3"/>
  <c r="J442" i="3"/>
  <c r="AJ442" i="3"/>
  <c r="J208" i="3"/>
  <c r="AJ208" i="3"/>
  <c r="AG208" i="3"/>
  <c r="J1236" i="3"/>
  <c r="AJ1236" i="3"/>
  <c r="AG1236" i="3"/>
  <c r="AG434" i="3"/>
  <c r="J434" i="3"/>
  <c r="AJ434" i="3"/>
  <c r="AG348" i="3"/>
  <c r="J348" i="3"/>
  <c r="AH348" i="3"/>
  <c r="AG180" i="3"/>
  <c r="J180" i="3"/>
  <c r="AJ868" i="3"/>
  <c r="J868" i="3"/>
  <c r="AG868" i="3"/>
  <c r="J242" i="3"/>
  <c r="AJ242" i="3"/>
  <c r="AG242" i="3"/>
  <c r="AG968" i="3"/>
  <c r="J968" i="3"/>
  <c r="AH968" i="3"/>
  <c r="AJ22" i="3"/>
  <c r="J22" i="3"/>
  <c r="N22" i="3" s="1"/>
  <c r="AG308" i="3"/>
  <c r="J308" i="3"/>
  <c r="AJ308" i="3"/>
  <c r="J500" i="3"/>
  <c r="AG500" i="3"/>
  <c r="AJ500" i="3"/>
  <c r="AJ288" i="3"/>
  <c r="AG288" i="3"/>
  <c r="J288" i="3"/>
  <c r="AG1568" i="3"/>
  <c r="AJ1568" i="3"/>
  <c r="J1568" i="3"/>
  <c r="AG8" i="3"/>
  <c r="AJ8" i="3"/>
  <c r="J8" i="3"/>
  <c r="AG184" i="3"/>
  <c r="J184" i="3"/>
  <c r="AH184" i="3"/>
  <c r="AG978" i="3"/>
  <c r="J978" i="3"/>
  <c r="AJ978" i="3"/>
  <c r="AH1123" i="3"/>
  <c r="AH1555" i="3"/>
  <c r="AH329" i="3"/>
  <c r="AJ968" i="3"/>
  <c r="AJ1578" i="3"/>
  <c r="AH180" i="3"/>
  <c r="AH289" i="3"/>
  <c r="AH8" i="3"/>
  <c r="AJ180" i="3"/>
  <c r="K222" i="3"/>
  <c r="AF222" i="3" s="1"/>
  <c r="AI222" i="3" s="1"/>
  <c r="N222" i="3"/>
  <c r="AG185" i="3"/>
  <c r="AJ185" i="3"/>
  <c r="AJ303" i="3"/>
  <c r="AG303" i="3"/>
  <c r="AG359" i="3"/>
  <c r="J359" i="3"/>
  <c r="J457" i="3"/>
  <c r="N457" i="3" s="1"/>
  <c r="AG457" i="3"/>
  <c r="AJ885" i="3"/>
  <c r="J885" i="3"/>
  <c r="AJ1059" i="3"/>
  <c r="J1059" i="3"/>
  <c r="AG1059" i="3"/>
  <c r="AH1059" i="3"/>
  <c r="J1521" i="3"/>
  <c r="AG1521" i="3"/>
  <c r="AJ1521" i="3"/>
  <c r="AJ1543" i="3"/>
  <c r="AG1543" i="3"/>
  <c r="J1543" i="3"/>
  <c r="AG1565" i="3"/>
  <c r="J1565" i="3"/>
  <c r="AJ1565" i="3"/>
  <c r="AH1565" i="3"/>
  <c r="J1593" i="3"/>
  <c r="AJ1593" i="3"/>
  <c r="AG1593" i="3"/>
  <c r="J1517" i="3"/>
  <c r="AG1517" i="3"/>
  <c r="AJ1517" i="3"/>
  <c r="AJ1558" i="3"/>
  <c r="AG1558" i="3"/>
  <c r="J1558" i="3"/>
  <c r="J1547" i="3"/>
  <c r="AJ1547" i="3"/>
  <c r="AJ1579" i="3"/>
  <c r="J1579" i="3"/>
  <c r="AG1579" i="3"/>
  <c r="AH242" i="3"/>
  <c r="AH978" i="3"/>
  <c r="AJ277" i="3"/>
  <c r="AG277" i="3"/>
  <c r="J277" i="3"/>
  <c r="AG948" i="3"/>
  <c r="AJ948" i="3"/>
  <c r="J948" i="3"/>
  <c r="AH866" i="3"/>
  <c r="AJ866" i="3"/>
  <c r="AJ496" i="3"/>
  <c r="J496" i="3"/>
  <c r="AG496" i="3"/>
  <c r="AG280" i="3"/>
  <c r="AJ280" i="3"/>
  <c r="J280" i="3"/>
  <c r="J1240" i="3"/>
  <c r="AG934" i="3"/>
  <c r="J934" i="3"/>
  <c r="AJ934" i="3"/>
  <c r="AG1534" i="3"/>
  <c r="AJ1534" i="3"/>
  <c r="J1534" i="3"/>
  <c r="J1553" i="3"/>
  <c r="AG1553" i="3"/>
  <c r="AJ1553" i="3"/>
  <c r="AH1553" i="3"/>
  <c r="AJ1590" i="3"/>
  <c r="AG1590" i="3"/>
  <c r="J1590" i="3"/>
  <c r="AH21" i="3"/>
  <c r="AH31" i="3"/>
  <c r="AH47" i="3"/>
  <c r="AH51" i="3"/>
  <c r="AH61" i="3"/>
  <c r="AH67" i="3"/>
  <c r="AH73" i="3"/>
  <c r="AH85" i="3"/>
  <c r="AH101" i="3"/>
  <c r="AH111" i="3"/>
  <c r="AH115" i="3"/>
  <c r="AH119" i="3"/>
  <c r="AH125" i="3"/>
  <c r="AH135" i="3"/>
  <c r="AH139" i="3"/>
  <c r="AH163" i="3"/>
  <c r="AH165" i="3"/>
  <c r="AH169" i="3"/>
  <c r="AH175" i="3"/>
  <c r="AH203" i="3"/>
  <c r="AG209" i="3"/>
  <c r="AH211" i="3"/>
  <c r="AH217" i="3"/>
  <c r="AH265" i="3"/>
  <c r="AH273" i="3"/>
  <c r="AH293" i="3"/>
  <c r="AH297" i="3"/>
  <c r="AH307" i="3"/>
  <c r="AH323" i="3"/>
  <c r="AH347" i="3"/>
  <c r="AH353" i="3"/>
  <c r="AH375" i="3"/>
  <c r="AH391" i="3"/>
  <c r="AH397" i="3"/>
  <c r="AH401" i="3"/>
  <c r="AH405" i="3"/>
  <c r="AH417" i="3"/>
  <c r="AH441" i="3"/>
  <c r="AH445" i="3"/>
  <c r="AH461" i="3"/>
  <c r="AH467" i="3"/>
  <c r="AH477" i="3"/>
  <c r="AH479" i="3"/>
  <c r="AH487" i="3"/>
  <c r="AH489" i="3"/>
  <c r="AH511" i="3"/>
  <c r="AH519" i="3"/>
  <c r="AH527" i="3"/>
  <c r="AH529" i="3"/>
  <c r="AH545" i="3"/>
  <c r="AH559" i="3"/>
  <c r="AH563" i="3"/>
  <c r="AH585" i="3"/>
  <c r="AH589" i="3"/>
  <c r="AH595" i="3"/>
  <c r="AH601" i="3"/>
  <c r="AH605" i="3"/>
  <c r="AH611" i="3"/>
  <c r="AH627" i="3"/>
  <c r="AJ629" i="3"/>
  <c r="AH635" i="3"/>
  <c r="AH637" i="3"/>
  <c r="AH641" i="3"/>
  <c r="AH645" i="3"/>
  <c r="AH649" i="3"/>
  <c r="AH655" i="3"/>
  <c r="AH657" i="3"/>
  <c r="AH667" i="3"/>
  <c r="AH689" i="3"/>
  <c r="AJ691" i="3"/>
  <c r="AJ695" i="3"/>
  <c r="AH697" i="3"/>
  <c r="AH709" i="3"/>
  <c r="AH721" i="3"/>
  <c r="AH723" i="3"/>
  <c r="AH727" i="3"/>
  <c r="AH733" i="3"/>
  <c r="AH737" i="3"/>
  <c r="AH743" i="3"/>
  <c r="AH749" i="3"/>
  <c r="AH753" i="3"/>
  <c r="AH757" i="3"/>
  <c r="AJ759" i="3"/>
  <c r="AH765" i="3"/>
  <c r="AH781" i="3"/>
  <c r="AH789" i="3"/>
  <c r="AH793" i="3"/>
  <c r="AH799" i="3"/>
  <c r="AH803" i="3"/>
  <c r="AH819" i="3"/>
  <c r="AH823" i="3"/>
  <c r="AH829" i="3"/>
  <c r="AH851" i="3"/>
  <c r="AH859" i="3"/>
  <c r="AH863" i="3"/>
  <c r="AH877" i="3"/>
  <c r="AH889" i="3"/>
  <c r="AH897" i="3"/>
  <c r="AH901" i="3"/>
  <c r="AH915" i="3"/>
  <c r="AH919" i="3"/>
  <c r="AH923" i="3"/>
  <c r="AH931" i="3"/>
  <c r="AH935" i="3"/>
  <c r="AH953" i="3"/>
  <c r="AH959" i="3"/>
  <c r="AJ963" i="3"/>
  <c r="AJ969" i="3"/>
  <c r="AH977" i="3"/>
  <c r="AH981" i="3"/>
  <c r="AH987" i="3"/>
  <c r="AH993" i="3"/>
  <c r="AH1013" i="3"/>
  <c r="AH1015" i="3"/>
  <c r="AH1027" i="3"/>
  <c r="AH1033" i="3"/>
  <c r="AH1039" i="3"/>
  <c r="AH1053" i="3"/>
  <c r="AH1057" i="3"/>
  <c r="AH1063" i="3"/>
  <c r="AH1065" i="3"/>
  <c r="AH1069" i="3"/>
  <c r="AH1083" i="3"/>
  <c r="AJ218" i="3"/>
  <c r="AJ230" i="3"/>
  <c r="AG1583" i="3"/>
  <c r="J26" i="3"/>
  <c r="K26" i="3" s="1"/>
  <c r="AF26" i="3" s="1"/>
  <c r="AG1066" i="3"/>
  <c r="AG1098" i="3"/>
  <c r="AG1130" i="3"/>
  <c r="AH432" i="3"/>
  <c r="J1546" i="3"/>
  <c r="N1546" i="3" s="1"/>
  <c r="AG838" i="3"/>
  <c r="J940" i="3"/>
  <c r="AG940" i="3"/>
  <c r="AG486" i="3"/>
  <c r="J486" i="3"/>
  <c r="AJ486" i="3"/>
  <c r="AG446" i="3"/>
  <c r="AJ446" i="3"/>
  <c r="J446" i="3"/>
  <c r="AG310" i="3"/>
  <c r="J310" i="3"/>
  <c r="AJ310" i="3"/>
  <c r="J256" i="3"/>
  <c r="AG256" i="3"/>
  <c r="AJ256" i="3"/>
  <c r="AH256" i="3"/>
  <c r="J228" i="3"/>
  <c r="AG228" i="3"/>
  <c r="AJ228" i="3"/>
  <c r="AH228" i="3"/>
  <c r="J170" i="3"/>
  <c r="AG170" i="3"/>
  <c r="AJ170" i="3"/>
  <c r="AG1026" i="3"/>
  <c r="J1026" i="3"/>
  <c r="AJ1026" i="3"/>
  <c r="J848" i="3"/>
  <c r="AJ848" i="3"/>
  <c r="AG848" i="3"/>
  <c r="AG462" i="3"/>
  <c r="J462" i="3"/>
  <c r="AJ462" i="3"/>
  <c r="AJ422" i="3"/>
  <c r="AG422" i="3"/>
  <c r="J422" i="3"/>
  <c r="AG332" i="3"/>
  <c r="J332" i="3"/>
  <c r="AJ332" i="3"/>
  <c r="J252" i="3"/>
  <c r="AG252" i="3"/>
  <c r="AJ252" i="3"/>
  <c r="AG192" i="3"/>
  <c r="AJ192" i="3"/>
  <c r="J192" i="3"/>
  <c r="J1234" i="3"/>
  <c r="AJ1234" i="3"/>
  <c r="AG1234" i="3"/>
  <c r="AG570" i="3"/>
  <c r="AJ570" i="3"/>
  <c r="J570" i="3"/>
  <c r="AH570" i="3"/>
  <c r="AJ396" i="3"/>
  <c r="AG396" i="3"/>
  <c r="J396" i="3"/>
  <c r="J200" i="3"/>
  <c r="AG200" i="3"/>
  <c r="AJ200" i="3"/>
  <c r="AH200" i="3"/>
  <c r="J574" i="3"/>
  <c r="AJ574" i="3"/>
  <c r="AG574" i="3"/>
  <c r="AG400" i="3"/>
  <c r="AJ400" i="3"/>
  <c r="J400" i="3"/>
  <c r="AG274" i="3"/>
  <c r="AJ274" i="3"/>
  <c r="J274" i="3"/>
  <c r="AG172" i="3"/>
  <c r="J172" i="3"/>
  <c r="AJ172" i="3"/>
  <c r="J858" i="3"/>
  <c r="AJ858" i="3"/>
  <c r="AG858" i="3"/>
  <c r="J190" i="3"/>
  <c r="AJ190" i="3"/>
  <c r="AG190" i="3"/>
  <c r="AG910" i="3"/>
  <c r="J910" i="3"/>
  <c r="AJ910" i="3"/>
  <c r="J12" i="3"/>
  <c r="AG12" i="3"/>
  <c r="AJ12" i="3"/>
  <c r="AG300" i="3"/>
  <c r="J300" i="3"/>
  <c r="AJ300" i="3"/>
  <c r="AG314" i="3"/>
  <c r="J314" i="3"/>
  <c r="AJ314" i="3"/>
  <c r="AH1600" i="3"/>
  <c r="AJ1600" i="3"/>
  <c r="AH1572" i="3"/>
  <c r="AJ1572" i="3"/>
  <c r="AH1512" i="3"/>
  <c r="AJ1512" i="3"/>
  <c r="J206" i="3"/>
  <c r="AJ206" i="3"/>
  <c r="AG206" i="3"/>
  <c r="AG840" i="3"/>
  <c r="AJ840" i="3"/>
  <c r="J840" i="3"/>
  <c r="AH310" i="3"/>
  <c r="AG860" i="3"/>
  <c r="J860" i="3"/>
  <c r="AJ860" i="3"/>
  <c r="AH304" i="3"/>
  <c r="AJ356" i="3"/>
  <c r="AG356" i="3"/>
  <c r="J356" i="3"/>
  <c r="AH429" i="3"/>
  <c r="AJ1548" i="3"/>
  <c r="AH268" i="3"/>
  <c r="AG285" i="3"/>
  <c r="J285" i="3"/>
  <c r="AG875" i="3"/>
  <c r="J875" i="3"/>
  <c r="AJ1024" i="3"/>
  <c r="AG1024" i="3"/>
  <c r="J1024" i="3"/>
  <c r="AJ1596" i="3"/>
  <c r="AG1596" i="3"/>
  <c r="J1596" i="3"/>
  <c r="AH1543" i="3"/>
  <c r="K258" i="3"/>
  <c r="AF258" i="3" s="1"/>
  <c r="N258" i="3"/>
  <c r="J257" i="3"/>
  <c r="AJ257" i="3"/>
  <c r="AG257" i="3"/>
  <c r="AJ321" i="3"/>
  <c r="AH321" i="3"/>
  <c r="J975" i="3"/>
  <c r="AJ975" i="3"/>
  <c r="AG975" i="3"/>
  <c r="AH1531" i="3"/>
  <c r="AJ1569" i="3"/>
  <c r="AH1554" i="3"/>
  <c r="AJ1554" i="3"/>
  <c r="AG1574" i="3"/>
  <c r="AJ1574" i="3"/>
  <c r="AH1574" i="3"/>
  <c r="AJ1551" i="3"/>
  <c r="J1585" i="3"/>
  <c r="AG1585" i="3"/>
  <c r="AH1585" i="3"/>
  <c r="J1587" i="3"/>
  <c r="AJ1587" i="3"/>
  <c r="AG1587" i="3"/>
  <c r="AH1587" i="3"/>
  <c r="AH282" i="3"/>
  <c r="AH1024" i="3"/>
  <c r="AH975" i="3"/>
  <c r="AG266" i="3"/>
  <c r="J266" i="3"/>
  <c r="AJ266" i="3"/>
  <c r="AG904" i="3"/>
  <c r="AJ904" i="3"/>
  <c r="J904" i="3"/>
  <c r="J855" i="3"/>
  <c r="AG855" i="3"/>
  <c r="AG369" i="3"/>
  <c r="J369" i="3"/>
  <c r="AH170" i="3"/>
  <c r="AH238" i="3"/>
  <c r="AH396" i="3"/>
  <c r="AH994" i="3"/>
  <c r="AG878" i="3"/>
  <c r="AJ878" i="3"/>
  <c r="J878" i="3"/>
  <c r="AJ220" i="3"/>
  <c r="J220" i="3"/>
  <c r="J1486" i="3"/>
  <c r="AG1486" i="3"/>
  <c r="AJ1486" i="3"/>
  <c r="AJ804" i="3"/>
  <c r="AG804" i="3"/>
  <c r="J804" i="3"/>
  <c r="J508" i="3"/>
  <c r="AJ508" i="3"/>
  <c r="AG508" i="3"/>
  <c r="J1542" i="3"/>
  <c r="AG1542" i="3"/>
  <c r="AH1538" i="3"/>
  <c r="AJ1538" i="3"/>
  <c r="J1523" i="3"/>
  <c r="AG1523" i="3"/>
  <c r="AJ1523" i="3"/>
  <c r="AH1523" i="3"/>
  <c r="AH1556" i="3"/>
  <c r="AG1556" i="3"/>
  <c r="J1556" i="3"/>
  <c r="AJ1598" i="3"/>
  <c r="AG1598" i="3"/>
  <c r="J1598" i="3"/>
  <c r="AH1577" i="3"/>
  <c r="AH1579" i="3"/>
  <c r="AH176" i="3"/>
  <c r="AJ198" i="3"/>
  <c r="AH198" i="3"/>
  <c r="AH274" i="3"/>
  <c r="AH1002" i="3"/>
  <c r="AJ1002" i="3"/>
  <c r="J246" i="3"/>
  <c r="AG246" i="3"/>
  <c r="AJ246" i="3"/>
  <c r="AJ884" i="3"/>
  <c r="J884" i="3"/>
  <c r="AG884" i="3"/>
  <c r="AH884" i="3"/>
  <c r="AH372" i="3"/>
  <c r="J201" i="3"/>
  <c r="AG201" i="3"/>
  <c r="AH224" i="3"/>
  <c r="AH979" i="3"/>
  <c r="J854" i="3"/>
  <c r="AG854" i="3"/>
  <c r="AJ854" i="3"/>
  <c r="AG188" i="3"/>
  <c r="AJ188" i="3"/>
  <c r="J188" i="3"/>
  <c r="J1316" i="3"/>
  <c r="AG1316" i="3"/>
  <c r="AJ1316" i="3"/>
  <c r="AJ134" i="3"/>
  <c r="AG134" i="3"/>
  <c r="J134" i="3"/>
  <c r="AH446" i="3"/>
  <c r="AG990" i="3"/>
  <c r="J990" i="3"/>
  <c r="AJ990" i="3"/>
  <c r="AJ906" i="3"/>
  <c r="J906" i="3"/>
  <c r="AG906" i="3"/>
  <c r="AJ254" i="3"/>
  <c r="J254" i="3"/>
  <c r="AG254" i="3"/>
  <c r="AG1440" i="3"/>
  <c r="J1440" i="3"/>
  <c r="AJ1440" i="3"/>
  <c r="J1376" i="3"/>
  <c r="AG1376" i="3"/>
  <c r="AJ1376" i="3"/>
  <c r="AG408" i="3"/>
  <c r="J408" i="3"/>
  <c r="AG998" i="3"/>
  <c r="AJ998" i="3"/>
  <c r="AH974" i="3"/>
  <c r="AJ974" i="3"/>
  <c r="J898" i="3"/>
  <c r="AJ898" i="3"/>
  <c r="AG898" i="3"/>
  <c r="AJ342" i="3"/>
  <c r="AG342" i="3"/>
  <c r="J342" i="3"/>
  <c r="AH206" i="3"/>
  <c r="AH1400" i="3"/>
  <c r="AG1336" i="3"/>
  <c r="J1274" i="3"/>
  <c r="AG1274" i="3"/>
  <c r="AJ1274" i="3"/>
  <c r="J812" i="3"/>
  <c r="AG812" i="3"/>
  <c r="AJ812" i="3"/>
  <c r="J632" i="3"/>
  <c r="AG632" i="3"/>
  <c r="AJ632" i="3"/>
  <c r="J54" i="3"/>
  <c r="AG54" i="3"/>
  <c r="AJ54" i="3"/>
  <c r="J1488" i="3"/>
  <c r="AG1488" i="3"/>
  <c r="AH1406" i="3"/>
  <c r="AH1374" i="3"/>
  <c r="AH1342" i="3"/>
  <c r="J1310" i="3"/>
  <c r="AG1310" i="3"/>
  <c r="AJ1310" i="3"/>
  <c r="AG1280" i="3"/>
  <c r="J808" i="3"/>
  <c r="AJ808" i="3"/>
  <c r="AG808" i="3"/>
  <c r="J672" i="3"/>
  <c r="AG672" i="3"/>
  <c r="AJ672" i="3"/>
  <c r="J382" i="3"/>
  <c r="AG382" i="3"/>
  <c r="AJ940" i="3"/>
  <c r="AH940" i="3"/>
  <c r="J1464" i="3"/>
  <c r="AJ1464" i="3"/>
  <c r="AG1464" i="3"/>
  <c r="J956" i="3"/>
  <c r="AG956" i="3"/>
  <c r="AG816" i="3"/>
  <c r="AJ816" i="3"/>
  <c r="J816" i="3"/>
  <c r="J754" i="3"/>
  <c r="AG754" i="3"/>
  <c r="AJ754" i="3"/>
  <c r="J694" i="3"/>
  <c r="AG694" i="3"/>
  <c r="AJ694" i="3"/>
  <c r="J622" i="3"/>
  <c r="AJ622" i="3"/>
  <c r="AG622" i="3"/>
  <c r="AH1500" i="3"/>
  <c r="AH1486" i="3"/>
  <c r="J1474" i="3"/>
  <c r="AJ1474" i="3"/>
  <c r="AG1474" i="3"/>
  <c r="AG1460" i="3"/>
  <c r="J1442" i="3"/>
  <c r="AG1442" i="3"/>
  <c r="AJ1442" i="3"/>
  <c r="AJ1394" i="3"/>
  <c r="J1378" i="3"/>
  <c r="AJ1378" i="3"/>
  <c r="AG1378" i="3"/>
  <c r="J1362" i="3"/>
  <c r="AG1362" i="3"/>
  <c r="AJ1362" i="3"/>
  <c r="J1346" i="3"/>
  <c r="AG1346" i="3"/>
  <c r="AJ1312" i="3"/>
  <c r="AH1296" i="3"/>
  <c r="AH1274" i="3"/>
  <c r="AJ1260" i="3"/>
  <c r="AG1260" i="3"/>
  <c r="J1260" i="3"/>
  <c r="AG1244" i="3"/>
  <c r="AJ1244" i="3"/>
  <c r="J1244" i="3"/>
  <c r="AH1216" i="3"/>
  <c r="AH1184" i="3"/>
  <c r="AJ1016" i="3"/>
  <c r="J1016" i="3"/>
  <c r="AG1016" i="3"/>
  <c r="AH934" i="3"/>
  <c r="J864" i="3"/>
  <c r="AJ864" i="3"/>
  <c r="AG864" i="3"/>
  <c r="AG806" i="3"/>
  <c r="J806" i="3"/>
  <c r="AJ806" i="3"/>
  <c r="J738" i="3"/>
  <c r="AJ738" i="3"/>
  <c r="AG738" i="3"/>
  <c r="AG706" i="3"/>
  <c r="AJ706" i="3"/>
  <c r="J706" i="3"/>
  <c r="J678" i="3"/>
  <c r="AG678" i="3"/>
  <c r="AJ678" i="3"/>
  <c r="J650" i="3"/>
  <c r="AG650" i="3"/>
  <c r="AJ650" i="3"/>
  <c r="J614" i="3"/>
  <c r="AJ614" i="3"/>
  <c r="AG614" i="3"/>
  <c r="AH544" i="3"/>
  <c r="AG214" i="3"/>
  <c r="J214" i="3"/>
  <c r="AJ214" i="3"/>
  <c r="AH404" i="3"/>
  <c r="AH1484" i="3"/>
  <c r="AG1468" i="3"/>
  <c r="AJ1468" i="3"/>
  <c r="J1452" i="3"/>
  <c r="AJ1452" i="3"/>
  <c r="AG1452" i="3"/>
  <c r="J1436" i="3"/>
  <c r="AG1436" i="3"/>
  <c r="AJ1436" i="3"/>
  <c r="AH1436" i="3"/>
  <c r="J1420" i="3"/>
  <c r="AJ1420" i="3"/>
  <c r="AG1420" i="3"/>
  <c r="J1404" i="3"/>
  <c r="AG1404" i="3"/>
  <c r="AJ1404" i="3"/>
  <c r="J1388" i="3"/>
  <c r="AJ1388" i="3"/>
  <c r="AG1388" i="3"/>
  <c r="J1372" i="3"/>
  <c r="AJ1372" i="3"/>
  <c r="AG1372" i="3"/>
  <c r="J1356" i="3"/>
  <c r="AG1356" i="3"/>
  <c r="AJ1356" i="3"/>
  <c r="J1340" i="3"/>
  <c r="AJ1340" i="3"/>
  <c r="AG1340" i="3"/>
  <c r="AH1340" i="3"/>
  <c r="AG1276" i="3"/>
  <c r="AJ1276" i="3"/>
  <c r="J1276" i="3"/>
  <c r="J1262" i="3"/>
  <c r="AJ1262" i="3"/>
  <c r="AG1262" i="3"/>
  <c r="J1246" i="3"/>
  <c r="AJ1246" i="3"/>
  <c r="AG1246" i="3"/>
  <c r="J1168" i="3"/>
  <c r="AG1168" i="3"/>
  <c r="AJ1168" i="3"/>
  <c r="AJ1134" i="3"/>
  <c r="AH1134" i="3"/>
  <c r="J810" i="3"/>
  <c r="AJ810" i="3"/>
  <c r="AG810" i="3"/>
  <c r="AH770" i="3"/>
  <c r="J742" i="3"/>
  <c r="AG742" i="3"/>
  <c r="AJ742" i="3"/>
  <c r="AG710" i="3"/>
  <c r="J710" i="3"/>
  <c r="AJ710" i="3"/>
  <c r="J682" i="3"/>
  <c r="AJ682" i="3"/>
  <c r="AG682" i="3"/>
  <c r="J646" i="3"/>
  <c r="AJ646" i="3"/>
  <c r="AG646" i="3"/>
  <c r="J504" i="3"/>
  <c r="AG504" i="3"/>
  <c r="AJ504" i="3"/>
  <c r="AJ130" i="3"/>
  <c r="J130" i="3"/>
  <c r="AG130" i="3"/>
  <c r="AG1220" i="3"/>
  <c r="AJ1220" i="3"/>
  <c r="J1220" i="3"/>
  <c r="AG1204" i="3"/>
  <c r="J1204" i="3"/>
  <c r="AJ1204" i="3"/>
  <c r="AG1188" i="3"/>
  <c r="J1188" i="3"/>
  <c r="AJ1188" i="3"/>
  <c r="AJ1102" i="3"/>
  <c r="AJ1070" i="3"/>
  <c r="AJ1036" i="3"/>
  <c r="J894" i="3"/>
  <c r="AJ894" i="3"/>
  <c r="AG894" i="3"/>
  <c r="AH808" i="3"/>
  <c r="J794" i="3"/>
  <c r="AG794" i="3"/>
  <c r="AJ794" i="3"/>
  <c r="J776" i="3"/>
  <c r="AG776" i="3"/>
  <c r="AJ776" i="3"/>
  <c r="AH740" i="3"/>
  <c r="AH710" i="3"/>
  <c r="J630" i="3"/>
  <c r="AJ630" i="3"/>
  <c r="AG630" i="3"/>
  <c r="J616" i="3"/>
  <c r="AJ616" i="3"/>
  <c r="AG616" i="3"/>
  <c r="AG510" i="3"/>
  <c r="AJ510" i="3"/>
  <c r="J510" i="3"/>
  <c r="J210" i="3"/>
  <c r="AG210" i="3"/>
  <c r="AJ210" i="3"/>
  <c r="J136" i="3"/>
  <c r="AJ136" i="3"/>
  <c r="AG136" i="3"/>
  <c r="AH597" i="3"/>
  <c r="AG20" i="3"/>
  <c r="AJ20" i="3"/>
  <c r="J20" i="3"/>
  <c r="AG1218" i="3"/>
  <c r="AJ1218" i="3"/>
  <c r="J1218" i="3"/>
  <c r="J1202" i="3"/>
  <c r="AG1202" i="3"/>
  <c r="AJ1202" i="3"/>
  <c r="AJ1186" i="3"/>
  <c r="AG1186" i="3"/>
  <c r="J1186" i="3"/>
  <c r="AH1168" i="3"/>
  <c r="J1150" i="3"/>
  <c r="AJ1150" i="3"/>
  <c r="AG1150" i="3"/>
  <c r="AJ1136" i="3"/>
  <c r="AH1136" i="3"/>
  <c r="AJ1120" i="3"/>
  <c r="AJ1104" i="3"/>
  <c r="AJ1088" i="3"/>
  <c r="AJ1072" i="3"/>
  <c r="AH1072" i="3"/>
  <c r="AJ1038" i="3"/>
  <c r="AH972" i="3"/>
  <c r="AJ956" i="3"/>
  <c r="AH956" i="3"/>
  <c r="AH926" i="3"/>
  <c r="J896" i="3"/>
  <c r="AJ896" i="3"/>
  <c r="AG896" i="3"/>
  <c r="AH836" i="3"/>
  <c r="AH798" i="3"/>
  <c r="J750" i="3"/>
  <c r="AG750" i="3"/>
  <c r="AJ750" i="3"/>
  <c r="AJ736" i="3"/>
  <c r="J736" i="3"/>
  <c r="AG736" i="3"/>
  <c r="AH704" i="3"/>
  <c r="AG690" i="3"/>
  <c r="J690" i="3"/>
  <c r="AJ690" i="3"/>
  <c r="AG670" i="3"/>
  <c r="J670" i="3"/>
  <c r="AJ670" i="3"/>
  <c r="J658" i="3"/>
  <c r="AG658" i="3"/>
  <c r="AJ658" i="3"/>
  <c r="AG642" i="3"/>
  <c r="J642" i="3"/>
  <c r="AJ642" i="3"/>
  <c r="J628" i="3"/>
  <c r="AJ628" i="3"/>
  <c r="AG628" i="3"/>
  <c r="AJ576" i="3"/>
  <c r="J576" i="3"/>
  <c r="AG576" i="3"/>
  <c r="J156" i="3"/>
  <c r="AJ156" i="3"/>
  <c r="AG156" i="3"/>
  <c r="J124" i="3"/>
  <c r="AJ124" i="3"/>
  <c r="AG124" i="3"/>
  <c r="J606" i="3"/>
  <c r="AG606" i="3"/>
  <c r="AJ606" i="3"/>
  <c r="J590" i="3"/>
  <c r="AG590" i="3"/>
  <c r="AJ590" i="3"/>
  <c r="AJ532" i="3"/>
  <c r="AH508" i="3"/>
  <c r="AJ408" i="3"/>
  <c r="AH408" i="3"/>
  <c r="AH166" i="3"/>
  <c r="AH134" i="3"/>
  <c r="AG324" i="3"/>
  <c r="J324" i="3"/>
  <c r="AG464" i="3"/>
  <c r="J464" i="3"/>
  <c r="AJ464" i="3"/>
  <c r="J604" i="3"/>
  <c r="AG604" i="3"/>
  <c r="AJ604" i="3"/>
  <c r="J588" i="3"/>
  <c r="AG588" i="3"/>
  <c r="AJ588" i="3"/>
  <c r="AH502" i="3"/>
  <c r="J74" i="3"/>
  <c r="AJ74" i="3"/>
  <c r="AG74" i="3"/>
  <c r="AH384" i="3"/>
  <c r="AG440" i="3"/>
  <c r="J440" i="3"/>
  <c r="AJ116" i="3"/>
  <c r="AG116" i="3"/>
  <c r="J116" i="3"/>
  <c r="AG100" i="3"/>
  <c r="AJ100" i="3"/>
  <c r="J100" i="3"/>
  <c r="J82" i="3"/>
  <c r="AJ82" i="3"/>
  <c r="AG82" i="3"/>
  <c r="AH82" i="3"/>
  <c r="J64" i="3"/>
  <c r="AJ64" i="3"/>
  <c r="AG64" i="3"/>
  <c r="J50" i="3"/>
  <c r="AG50" i="3"/>
  <c r="AJ50" i="3"/>
  <c r="J32" i="3"/>
  <c r="AJ32" i="3"/>
  <c r="AG32" i="3"/>
  <c r="AG260" i="3"/>
  <c r="AJ260" i="3"/>
  <c r="J260" i="3"/>
  <c r="AG390" i="3"/>
  <c r="J390" i="3"/>
  <c r="AJ390" i="3"/>
  <c r="AJ558" i="3"/>
  <c r="J558" i="3"/>
  <c r="AG558" i="3"/>
  <c r="AJ110" i="3"/>
  <c r="J110" i="3"/>
  <c r="AG110" i="3"/>
  <c r="J94" i="3"/>
  <c r="AG94" i="3"/>
  <c r="AJ62" i="3"/>
  <c r="J62" i="3"/>
  <c r="AG62" i="3"/>
  <c r="J44" i="3"/>
  <c r="AG44" i="3"/>
  <c r="AJ44" i="3"/>
  <c r="AH462" i="3"/>
  <c r="AJ236" i="3"/>
  <c r="AG236" i="3"/>
  <c r="J236" i="3"/>
  <c r="J350" i="3"/>
  <c r="AJ350" i="3"/>
  <c r="AG350" i="3"/>
  <c r="AJ444" i="3"/>
  <c r="J444" i="3"/>
  <c r="AG444" i="3"/>
  <c r="AJ410" i="3"/>
  <c r="AK410" i="3" s="1"/>
  <c r="AH1246" i="3"/>
  <c r="AH1372" i="3"/>
  <c r="AH266" i="3"/>
  <c r="AJ880" i="3"/>
  <c r="AG880" i="3"/>
  <c r="J880" i="3"/>
  <c r="AG482" i="3"/>
  <c r="J482" i="3"/>
  <c r="AJ482" i="3"/>
  <c r="AG364" i="3"/>
  <c r="J364" i="3"/>
  <c r="AJ364" i="3"/>
  <c r="AG294" i="3"/>
  <c r="J294" i="3"/>
  <c r="AJ294" i="3"/>
  <c r="AG248" i="3"/>
  <c r="J248" i="3"/>
  <c r="AJ248" i="3"/>
  <c r="AG198" i="3"/>
  <c r="J198" i="3"/>
  <c r="AG18" i="3"/>
  <c r="J18" i="3"/>
  <c r="AG1008" i="3"/>
  <c r="AJ1008" i="3"/>
  <c r="J1008" i="3"/>
  <c r="AG820" i="3"/>
  <c r="AJ820" i="3"/>
  <c r="J820" i="3"/>
  <c r="AG452" i="3"/>
  <c r="J452" i="3"/>
  <c r="AJ452" i="3"/>
  <c r="J404" i="3"/>
  <c r="AG404" i="3"/>
  <c r="AJ404" i="3"/>
  <c r="AG328" i="3"/>
  <c r="J328" i="3"/>
  <c r="J244" i="3"/>
  <c r="AG244" i="3"/>
  <c r="J174" i="3"/>
  <c r="AG174" i="3"/>
  <c r="AJ174" i="3"/>
  <c r="AJ850" i="3"/>
  <c r="J850" i="3"/>
  <c r="AG850" i="3"/>
  <c r="J474" i="3"/>
  <c r="AG474" i="3"/>
  <c r="AJ474" i="3"/>
  <c r="AG268" i="3"/>
  <c r="AJ268" i="3"/>
  <c r="J268" i="3"/>
  <c r="J176" i="3"/>
  <c r="AG176" i="3"/>
  <c r="AJ176" i="3"/>
  <c r="J480" i="3"/>
  <c r="AG480" i="3"/>
  <c r="AJ480" i="3"/>
  <c r="AJ384" i="3"/>
  <c r="J384" i="3"/>
  <c r="AG384" i="3"/>
  <c r="AG264" i="3"/>
  <c r="AJ264" i="3"/>
  <c r="J264" i="3"/>
  <c r="AG1020" i="3"/>
  <c r="AJ1020" i="3"/>
  <c r="J1020" i="3"/>
  <c r="AG458" i="3"/>
  <c r="AJ458" i="3"/>
  <c r="J458" i="3"/>
  <c r="J876" i="3"/>
  <c r="AJ876" i="3"/>
  <c r="AG876" i="3"/>
  <c r="AJ4" i="3"/>
  <c r="AG4" i="3"/>
  <c r="J4" i="3"/>
  <c r="AG292" i="3"/>
  <c r="AJ292" i="3"/>
  <c r="J292" i="3"/>
  <c r="AG304" i="3"/>
  <c r="J304" i="3"/>
  <c r="AJ304" i="3"/>
  <c r="AJ166" i="3"/>
  <c r="AG166" i="3"/>
  <c r="J166" i="3"/>
  <c r="J1170" i="3"/>
  <c r="AG1170" i="3"/>
  <c r="AJ1170" i="3"/>
  <c r="J1508" i="3"/>
  <c r="AJ1508" i="3"/>
  <c r="AG1508" i="3"/>
  <c r="J612" i="3"/>
  <c r="AJ612" i="3"/>
  <c r="AG612" i="3"/>
  <c r="AG1226" i="3"/>
  <c r="AJ1226" i="3"/>
  <c r="J1226" i="3"/>
  <c r="AJ372" i="3"/>
  <c r="J372" i="3"/>
  <c r="AG372" i="3"/>
  <c r="J326" i="3"/>
  <c r="AJ326" i="3"/>
  <c r="AG326" i="3"/>
  <c r="J1575" i="3"/>
  <c r="AJ1575" i="3"/>
  <c r="AG1575" i="3"/>
  <c r="J1578" i="3"/>
  <c r="AG1578" i="3"/>
  <c r="J1529" i="3"/>
  <c r="AG1529" i="3"/>
  <c r="AJ1529" i="3"/>
  <c r="N984" i="3"/>
  <c r="K984" i="3"/>
  <c r="AF984" i="3" s="1"/>
  <c r="AH277" i="3"/>
  <c r="J327" i="3"/>
  <c r="AJ327" i="3"/>
  <c r="AG327" i="3"/>
  <c r="AH327" i="3"/>
  <c r="N429" i="3"/>
  <c r="K429" i="3"/>
  <c r="AF429" i="3" s="1"/>
  <c r="J1515" i="3"/>
  <c r="AG1515" i="3"/>
  <c r="AJ1515" i="3"/>
  <c r="AG1535" i="3"/>
  <c r="AJ1535" i="3"/>
  <c r="J1535" i="3"/>
  <c r="AG1557" i="3"/>
  <c r="J1557" i="3"/>
  <c r="AJ1557" i="3"/>
  <c r="AG1577" i="3"/>
  <c r="J1577" i="3"/>
  <c r="AJ1577" i="3"/>
  <c r="AJ1520" i="3"/>
  <c r="AG1520" i="3"/>
  <c r="J1520" i="3"/>
  <c r="AJ1533" i="3"/>
  <c r="AG1519" i="3"/>
  <c r="J1519" i="3"/>
  <c r="AJ1519" i="3"/>
  <c r="AG1584" i="3"/>
  <c r="AJ1584" i="3"/>
  <c r="AH1584" i="3"/>
  <c r="J1584" i="3"/>
  <c r="AH1558" i="3"/>
  <c r="AH1593" i="3"/>
  <c r="AH185" i="3"/>
  <c r="AH264" i="3"/>
  <c r="AG890" i="3"/>
  <c r="AJ890" i="3"/>
  <c r="J890" i="3"/>
  <c r="J315" i="3"/>
  <c r="AG315" i="3"/>
  <c r="AH303" i="3"/>
  <c r="AG986" i="3"/>
  <c r="AJ986" i="3"/>
  <c r="J986" i="3"/>
  <c r="AJ368" i="3"/>
  <c r="J368" i="3"/>
  <c r="AG368" i="3"/>
  <c r="J1300" i="3"/>
  <c r="AG1300" i="3"/>
  <c r="AJ1300" i="3"/>
  <c r="J744" i="3"/>
  <c r="AG744" i="3"/>
  <c r="AJ744" i="3"/>
  <c r="AG1514" i="3"/>
  <c r="AJ1514" i="3"/>
  <c r="J1513" i="3"/>
  <c r="AJ1513" i="3"/>
  <c r="AH1513" i="3"/>
  <c r="AJ1540" i="3"/>
  <c r="J1540" i="3"/>
  <c r="AG1540" i="3"/>
  <c r="AH1540" i="3"/>
  <c r="J1531" i="3"/>
  <c r="AG1531" i="3"/>
  <c r="AJ1531" i="3"/>
  <c r="J1570" i="3"/>
  <c r="AJ1570" i="3"/>
  <c r="AG1570" i="3"/>
  <c r="AH1547" i="3"/>
  <c r="J1581" i="3"/>
  <c r="AG1581" i="3"/>
  <c r="AJ1581" i="3"/>
  <c r="N1583" i="3"/>
  <c r="K1583" i="3"/>
  <c r="AF1583" i="3" s="1"/>
  <c r="AH288" i="3"/>
  <c r="AJ18" i="3"/>
  <c r="AH18" i="3"/>
  <c r="AH984" i="3"/>
  <c r="AI984" i="3" s="1"/>
  <c r="AJ984" i="3"/>
  <c r="AH306" i="3"/>
  <c r="AJ306" i="3"/>
  <c r="AJ938" i="3"/>
  <c r="J938" i="3"/>
  <c r="AG938" i="3"/>
  <c r="AH938" i="3"/>
  <c r="AH862" i="3"/>
  <c r="AG980" i="3"/>
  <c r="J980" i="3"/>
  <c r="J1412" i="3"/>
  <c r="AJ1412" i="3"/>
  <c r="AG1412" i="3"/>
  <c r="AJ712" i="3"/>
  <c r="AG712" i="3"/>
  <c r="J712" i="3"/>
  <c r="AG772" i="3"/>
  <c r="AJ772" i="3"/>
  <c r="J772" i="3"/>
  <c r="AH980" i="3"/>
  <c r="AG338" i="3"/>
  <c r="J338" i="3"/>
  <c r="AH338" i="3"/>
  <c r="AJ338" i="3"/>
  <c r="J1296" i="3"/>
  <c r="AG1296" i="3"/>
  <c r="AJ1296" i="3"/>
  <c r="AJ1230" i="3"/>
  <c r="J1230" i="3"/>
  <c r="AG1230" i="3"/>
  <c r="AG830" i="3"/>
  <c r="J830" i="3"/>
  <c r="AJ830" i="3"/>
  <c r="AG994" i="3"/>
  <c r="J994" i="3"/>
  <c r="AJ994" i="3"/>
  <c r="AG946" i="3"/>
  <c r="J946" i="3"/>
  <c r="AJ946" i="3"/>
  <c r="AH298" i="3"/>
  <c r="AJ298" i="3"/>
  <c r="AH182" i="3"/>
  <c r="AJ182" i="3"/>
  <c r="J1504" i="3"/>
  <c r="AG1504" i="3"/>
  <c r="AJ1504" i="3"/>
  <c r="J1322" i="3"/>
  <c r="AG1322" i="3"/>
  <c r="AJ1322" i="3"/>
  <c r="J1032" i="3"/>
  <c r="AJ1032" i="3"/>
  <c r="AG1032" i="3"/>
  <c r="AJ1510" i="3"/>
  <c r="J1510" i="3"/>
  <c r="AG1510" i="3"/>
  <c r="AJ1430" i="3"/>
  <c r="J1430" i="3"/>
  <c r="AG1430" i="3"/>
  <c r="AG1302" i="3"/>
  <c r="J1272" i="3"/>
  <c r="AG1272" i="3"/>
  <c r="AJ1272" i="3"/>
  <c r="J716" i="3"/>
  <c r="AG716" i="3"/>
  <c r="AJ716" i="3"/>
  <c r="AJ142" i="3"/>
  <c r="AG142" i="3"/>
  <c r="J142" i="3"/>
  <c r="J1484" i="3"/>
  <c r="AJ1484" i="3"/>
  <c r="AJ1298" i="3"/>
  <c r="AJ1268" i="3"/>
  <c r="AG1268" i="3"/>
  <c r="J1268" i="3"/>
  <c r="J1238" i="3"/>
  <c r="AJ1238" i="3"/>
  <c r="AG1238" i="3"/>
  <c r="AG1180" i="3"/>
  <c r="J1180" i="3"/>
  <c r="AJ1180" i="3"/>
  <c r="AG928" i="3"/>
  <c r="J928" i="3"/>
  <c r="AJ928" i="3"/>
  <c r="J740" i="3"/>
  <c r="AG740" i="3"/>
  <c r="AJ740" i="3"/>
  <c r="J680" i="3"/>
  <c r="AG680" i="3"/>
  <c r="AG158" i="3"/>
  <c r="AJ158" i="3"/>
  <c r="J158" i="3"/>
  <c r="J1498" i="3"/>
  <c r="AG1498" i="3"/>
  <c r="AJ1498" i="3"/>
  <c r="J1470" i="3"/>
  <c r="J1454" i="3"/>
  <c r="AG1454" i="3"/>
  <c r="AJ1454" i="3"/>
  <c r="J1438" i="3"/>
  <c r="AG1438" i="3"/>
  <c r="J1422" i="3"/>
  <c r="AG1422" i="3"/>
  <c r="AJ1422" i="3"/>
  <c r="J1406" i="3"/>
  <c r="AJ1406" i="3"/>
  <c r="AG1406" i="3"/>
  <c r="AG1390" i="3"/>
  <c r="J1374" i="3"/>
  <c r="AG1374" i="3"/>
  <c r="AJ1374" i="3"/>
  <c r="J1358" i="3"/>
  <c r="AG1358" i="3"/>
  <c r="AJ1358" i="3"/>
  <c r="J1342" i="3"/>
  <c r="AJ1342" i="3"/>
  <c r="AG1342" i="3"/>
  <c r="AJ1256" i="3"/>
  <c r="AG1256" i="3"/>
  <c r="J1256" i="3"/>
  <c r="AH1230" i="3"/>
  <c r="AG1178" i="3"/>
  <c r="AJ1178" i="3"/>
  <c r="J1178" i="3"/>
  <c r="AG1146" i="3"/>
  <c r="AJ1146" i="3"/>
  <c r="J972" i="3"/>
  <c r="AJ972" i="3"/>
  <c r="AG972" i="3"/>
  <c r="AG926" i="3"/>
  <c r="J926" i="3"/>
  <c r="AJ926" i="3"/>
  <c r="AG836" i="3"/>
  <c r="AJ836" i="3"/>
  <c r="J836" i="3"/>
  <c r="AJ798" i="3"/>
  <c r="AG798" i="3"/>
  <c r="J798" i="3"/>
  <c r="AJ730" i="3"/>
  <c r="AG730" i="3"/>
  <c r="J730" i="3"/>
  <c r="J154" i="3"/>
  <c r="AJ154" i="3"/>
  <c r="AG154" i="3"/>
  <c r="AG312" i="3"/>
  <c r="AJ312" i="3"/>
  <c r="J312" i="3"/>
  <c r="AG1500" i="3"/>
  <c r="AJ1500" i="3"/>
  <c r="J1500" i="3"/>
  <c r="AG1482" i="3"/>
  <c r="J1482" i="3"/>
  <c r="AJ1482" i="3"/>
  <c r="J1448" i="3"/>
  <c r="AG1448" i="3"/>
  <c r="AJ1448" i="3"/>
  <c r="J1432" i="3"/>
  <c r="AG1432" i="3"/>
  <c r="AJ1432" i="3"/>
  <c r="J1416" i="3"/>
  <c r="AG1416" i="3"/>
  <c r="AJ1416" i="3"/>
  <c r="J1400" i="3"/>
  <c r="AJ1400" i="3"/>
  <c r="AG1400" i="3"/>
  <c r="J1384" i="3"/>
  <c r="AJ1384" i="3"/>
  <c r="AG1384" i="3"/>
  <c r="J1368" i="3"/>
  <c r="AJ1368" i="3"/>
  <c r="AG1368" i="3"/>
  <c r="AJ1288" i="3"/>
  <c r="AG1288" i="3"/>
  <c r="AH1272" i="3"/>
  <c r="J1258" i="3"/>
  <c r="AG1258" i="3"/>
  <c r="AJ1258" i="3"/>
  <c r="AJ1242" i="3"/>
  <c r="AG1242" i="3"/>
  <c r="J1030" i="3"/>
  <c r="AG1030" i="3"/>
  <c r="AJ1030" i="3"/>
  <c r="AJ930" i="3"/>
  <c r="AG930" i="3"/>
  <c r="J930" i="3"/>
  <c r="AG844" i="3"/>
  <c r="J844" i="3"/>
  <c r="AJ844" i="3"/>
  <c r="AG802" i="3"/>
  <c r="AJ802" i="3"/>
  <c r="J802" i="3"/>
  <c r="J734" i="3"/>
  <c r="AJ734" i="3"/>
  <c r="AG734" i="3"/>
  <c r="J674" i="3"/>
  <c r="AG674" i="3"/>
  <c r="AJ674" i="3"/>
  <c r="J398" i="3"/>
  <c r="AG398" i="3"/>
  <c r="AJ398" i="3"/>
  <c r="AG1216" i="3"/>
  <c r="AJ1216" i="3"/>
  <c r="J1216" i="3"/>
  <c r="J1200" i="3"/>
  <c r="AG1200" i="3"/>
  <c r="AJ1200" i="3"/>
  <c r="J1184" i="3"/>
  <c r="AG1184" i="3"/>
  <c r="AJ1184" i="3"/>
  <c r="J1162" i="3"/>
  <c r="AJ1162" i="3"/>
  <c r="AG1162" i="3"/>
  <c r="AJ1114" i="3"/>
  <c r="AJ1082" i="3"/>
  <c r="AJ1048" i="3"/>
  <c r="AH1032" i="3"/>
  <c r="AG954" i="3"/>
  <c r="J954" i="3"/>
  <c r="AJ954" i="3"/>
  <c r="AH822" i="3"/>
  <c r="AI822" i="3" s="1"/>
  <c r="AJ822" i="3"/>
  <c r="AK822" i="3" s="1"/>
  <c r="J790" i="3"/>
  <c r="AG790" i="3"/>
  <c r="AJ790" i="3"/>
  <c r="J770" i="3"/>
  <c r="AG770" i="3"/>
  <c r="AJ770" i="3"/>
  <c r="J688" i="3"/>
  <c r="AG688" i="3"/>
  <c r="AJ688" i="3"/>
  <c r="J660" i="3"/>
  <c r="AJ660" i="3"/>
  <c r="AG660" i="3"/>
  <c r="AH640" i="3"/>
  <c r="AJ640" i="3"/>
  <c r="J626" i="3"/>
  <c r="AJ626" i="3"/>
  <c r="AG626" i="3"/>
  <c r="AH612" i="3"/>
  <c r="J544" i="3"/>
  <c r="AJ544" i="3"/>
  <c r="AG544" i="3"/>
  <c r="AG502" i="3"/>
  <c r="J502" i="3"/>
  <c r="AJ502" i="3"/>
  <c r="AJ1308" i="3"/>
  <c r="AH986" i="3"/>
  <c r="AJ582" i="3"/>
  <c r="J782" i="3"/>
  <c r="AJ676" i="3"/>
  <c r="J1242" i="3"/>
  <c r="AH13" i="3"/>
  <c r="AH29" i="3"/>
  <c r="AH33" i="3"/>
  <c r="AH39" i="3"/>
  <c r="AH49" i="3"/>
  <c r="AH65" i="3"/>
  <c r="AH71" i="3"/>
  <c r="AH81" i="3"/>
  <c r="AH93" i="3"/>
  <c r="AH103" i="3"/>
  <c r="AH109" i="3"/>
  <c r="AH113" i="3"/>
  <c r="AH117" i="3"/>
  <c r="AH133" i="3"/>
  <c r="AH137" i="3"/>
  <c r="AH141" i="3"/>
  <c r="AH153" i="3"/>
  <c r="AH155" i="3"/>
  <c r="AH167" i="3"/>
  <c r="AH171" i="3"/>
  <c r="AH177" i="3"/>
  <c r="AH183" i="3"/>
  <c r="AH189" i="3"/>
  <c r="AH195" i="3"/>
  <c r="AH207" i="3"/>
  <c r="AH213" i="3"/>
  <c r="AH219" i="3"/>
  <c r="AH249" i="3"/>
  <c r="AH267" i="3"/>
  <c r="AH271" i="3"/>
  <c r="AH275" i="3"/>
  <c r="AH291" i="3"/>
  <c r="AH295" i="3"/>
  <c r="AH309" i="3"/>
  <c r="AH311" i="3"/>
  <c r="AH325" i="3"/>
  <c r="AH335" i="3"/>
  <c r="AH345" i="3"/>
  <c r="AH355" i="3"/>
  <c r="AH361" i="3"/>
  <c r="AH367" i="3"/>
  <c r="AH371" i="3"/>
  <c r="AH389" i="3"/>
  <c r="AH403" i="3"/>
  <c r="AH419" i="3"/>
  <c r="AG429" i="3"/>
  <c r="AH433" i="3"/>
  <c r="AH463" i="3"/>
  <c r="AH469" i="3"/>
  <c r="AH471" i="3"/>
  <c r="AH495" i="3"/>
  <c r="AH507" i="3"/>
  <c r="AH521" i="3"/>
  <c r="AH1571" i="3"/>
  <c r="AH541" i="3"/>
  <c r="AH567" i="3"/>
  <c r="AH571" i="3"/>
  <c r="AH573" i="3"/>
  <c r="AH587" i="3"/>
  <c r="AH599" i="3"/>
  <c r="AH603" i="3"/>
  <c r="AH607" i="3"/>
  <c r="AH615" i="3"/>
  <c r="AH619" i="3"/>
  <c r="AH625" i="3"/>
  <c r="AJ633" i="3"/>
  <c r="AH659" i="3"/>
  <c r="AH671" i="3"/>
  <c r="AH675" i="3"/>
  <c r="AH681" i="3"/>
  <c r="AH683" i="3"/>
  <c r="AH687" i="3"/>
  <c r="AH693" i="3"/>
  <c r="AH705" i="3"/>
  <c r="AH725" i="3"/>
  <c r="AH729" i="3"/>
  <c r="AH731" i="3"/>
  <c r="AH735" i="3"/>
  <c r="AH739" i="3"/>
  <c r="AH745" i="3"/>
  <c r="AH751" i="3"/>
  <c r="AH755" i="3"/>
  <c r="AH761" i="3"/>
  <c r="AH767" i="3"/>
  <c r="AH769" i="3"/>
  <c r="AH785" i="3"/>
  <c r="AH795" i="3"/>
  <c r="AH801" i="3"/>
  <c r="AH805" i="3"/>
  <c r="AH807" i="3"/>
  <c r="AH817" i="3"/>
  <c r="AH821" i="3"/>
  <c r="AH825" i="3"/>
  <c r="AH831" i="3"/>
  <c r="AH837" i="3"/>
  <c r="AH839" i="3"/>
  <c r="AH843" i="3"/>
  <c r="AH861" i="3"/>
  <c r="AH879" i="3"/>
  <c r="AH883" i="3"/>
  <c r="AH887" i="3"/>
  <c r="AH899" i="3"/>
  <c r="AH909" i="3"/>
  <c r="AH917" i="3"/>
  <c r="AH921" i="3"/>
  <c r="AH927" i="3"/>
  <c r="AH949" i="3"/>
  <c r="AH951" i="3"/>
  <c r="AH955" i="3"/>
  <c r="AH965" i="3"/>
  <c r="AH967" i="3"/>
  <c r="AJ971" i="3"/>
  <c r="AJ973" i="3"/>
  <c r="AJ979" i="3"/>
  <c r="AH983" i="3"/>
  <c r="AJ985" i="3"/>
  <c r="AH989" i="3"/>
  <c r="AH997" i="3"/>
  <c r="AJ999" i="3"/>
  <c r="AH1005" i="3"/>
  <c r="AH1007" i="3"/>
  <c r="AH1031" i="3"/>
  <c r="AH1037" i="3"/>
  <c r="AH1041" i="3"/>
  <c r="AH1045" i="3"/>
  <c r="AH1067" i="3"/>
  <c r="AH1071" i="3"/>
  <c r="AH1075" i="3"/>
  <c r="AJ1583" i="3"/>
  <c r="AH1551" i="3"/>
  <c r="AJ409" i="3"/>
  <c r="AJ1532" i="3"/>
  <c r="AG1547" i="3"/>
  <c r="AG638" i="3"/>
  <c r="J979" i="3"/>
  <c r="K979" i="3" s="1"/>
  <c r="AF979" i="3" s="1"/>
  <c r="J1048" i="3"/>
  <c r="K1048" i="3" s="1"/>
  <c r="AF1048" i="3" s="1"/>
  <c r="J1056" i="3"/>
  <c r="AJ1552" i="3"/>
  <c r="J1533" i="3"/>
  <c r="N1533" i="3" s="1"/>
  <c r="AJ870" i="3"/>
  <c r="J870" i="3"/>
  <c r="AG870" i="3"/>
  <c r="AH1592" i="3"/>
  <c r="AI1592" i="3" s="1"/>
  <c r="AJ1592" i="3"/>
  <c r="AK1592" i="3" s="1"/>
  <c r="AH257" i="3"/>
  <c r="AG320" i="3"/>
  <c r="AJ320" i="3"/>
  <c r="J320" i="3"/>
  <c r="AH904" i="3"/>
  <c r="J360" i="3"/>
  <c r="AJ360" i="3"/>
  <c r="AG360" i="3"/>
  <c r="AH1581" i="3"/>
  <c r="AH1566" i="3"/>
  <c r="J1566" i="3"/>
  <c r="AJ1566" i="3"/>
  <c r="J1528" i="3"/>
  <c r="AJ1528" i="3"/>
  <c r="AG1528" i="3"/>
  <c r="N306" i="3"/>
  <c r="K542" i="3"/>
  <c r="AF542" i="3" s="1"/>
  <c r="N542" i="3"/>
  <c r="AJ758" i="3"/>
  <c r="AJ728" i="3"/>
  <c r="AG728" i="3"/>
  <c r="J728" i="3"/>
  <c r="J1292" i="3"/>
  <c r="AJ1292" i="3"/>
  <c r="AG1292" i="3"/>
  <c r="J24" i="3"/>
  <c r="AJ24" i="3"/>
  <c r="AG24" i="3"/>
  <c r="AG982" i="3"/>
  <c r="AJ982" i="3"/>
  <c r="J982" i="3"/>
  <c r="AH1596" i="3"/>
  <c r="AH496" i="3"/>
  <c r="AH948" i="3"/>
  <c r="AH208" i="3"/>
  <c r="AH1568" i="3"/>
  <c r="AH1560" i="3"/>
  <c r="J1560" i="3"/>
  <c r="AJ1560" i="3"/>
  <c r="AH1519" i="3"/>
  <c r="AJ1536" i="3"/>
  <c r="AG1536" i="3"/>
  <c r="J1536" i="3"/>
  <c r="J834" i="3"/>
  <c r="AJ834" i="3"/>
  <c r="AG834" i="3"/>
  <c r="AH834" i="3"/>
  <c r="AJ468" i="3"/>
  <c r="J468" i="3"/>
  <c r="J352" i="3"/>
  <c r="AJ352" i="3"/>
  <c r="AG352" i="3"/>
  <c r="AG286" i="3"/>
  <c r="AJ286" i="3"/>
  <c r="J286" i="3"/>
  <c r="J240" i="3"/>
  <c r="AG240" i="3"/>
  <c r="AJ240" i="3"/>
  <c r="AG186" i="3"/>
  <c r="J186" i="3"/>
  <c r="J10" i="3"/>
  <c r="AJ10" i="3"/>
  <c r="AG10" i="3"/>
  <c r="J932" i="3"/>
  <c r="AJ932" i="3"/>
  <c r="AG932" i="3"/>
  <c r="AH932" i="3"/>
  <c r="J560" i="3"/>
  <c r="AG560" i="3"/>
  <c r="AJ560" i="3"/>
  <c r="AG450" i="3"/>
  <c r="J450" i="3"/>
  <c r="AJ450" i="3"/>
  <c r="AG358" i="3"/>
  <c r="J358" i="3"/>
  <c r="AJ358" i="3"/>
  <c r="AG318" i="3"/>
  <c r="AJ318" i="3"/>
  <c r="J318" i="3"/>
  <c r="J232" i="3"/>
  <c r="AG232" i="3"/>
  <c r="AJ232" i="3"/>
  <c r="AJ14" i="3"/>
  <c r="J14" i="3"/>
  <c r="AG14" i="3"/>
  <c r="AH838" i="3"/>
  <c r="AG460" i="3"/>
  <c r="J460" i="3"/>
  <c r="AJ460" i="3"/>
  <c r="J226" i="3"/>
  <c r="AG226" i="3"/>
  <c r="J168" i="3"/>
  <c r="AJ168" i="3"/>
  <c r="AG168" i="3"/>
  <c r="AH168" i="3"/>
  <c r="J466" i="3"/>
  <c r="AJ466" i="3"/>
  <c r="J366" i="3"/>
  <c r="AG366" i="3"/>
  <c r="AJ366" i="3"/>
  <c r="AG212" i="3"/>
  <c r="J212" i="3"/>
  <c r="AJ212" i="3"/>
  <c r="AG874" i="3"/>
  <c r="J874" i="3"/>
  <c r="AJ874" i="3"/>
  <c r="AG250" i="3"/>
  <c r="J250" i="3"/>
  <c r="AJ250" i="3"/>
  <c r="J16" i="3"/>
  <c r="AJ16" i="3"/>
  <c r="AG16" i="3"/>
  <c r="AG194" i="3"/>
  <c r="AJ194" i="3"/>
  <c r="J194" i="3"/>
  <c r="AJ556" i="3"/>
  <c r="AG556" i="3"/>
  <c r="J556" i="3"/>
  <c r="AG284" i="3"/>
  <c r="J284" i="3"/>
  <c r="AJ284" i="3"/>
  <c r="AG296" i="3"/>
  <c r="AJ296" i="3"/>
  <c r="J296" i="3"/>
  <c r="AH1582" i="3"/>
  <c r="AJ1582" i="3"/>
  <c r="AJ1524" i="3"/>
  <c r="AH1524" i="3"/>
  <c r="AH1520" i="3"/>
  <c r="J668" i="3"/>
  <c r="AG668" i="3"/>
  <c r="AJ668" i="3"/>
  <c r="J1326" i="3"/>
  <c r="AG1326" i="3"/>
  <c r="AJ1326" i="3"/>
  <c r="AG334" i="3"/>
  <c r="J334" i="3"/>
  <c r="AJ334" i="3"/>
  <c r="AH500" i="3"/>
  <c r="AH1020" i="3"/>
  <c r="AJ234" i="3"/>
  <c r="J234" i="3"/>
  <c r="AG234" i="3"/>
  <c r="AH1158" i="3"/>
  <c r="AH244" i="3"/>
  <c r="AH1583" i="3"/>
  <c r="AG1586" i="3"/>
  <c r="J1586" i="3"/>
  <c r="AJ1586" i="3"/>
  <c r="AH1515" i="3"/>
  <c r="K1538" i="3"/>
  <c r="AF1538" i="3" s="1"/>
  <c r="N1538" i="3"/>
  <c r="AJ222" i="3"/>
  <c r="AH1356" i="3"/>
  <c r="AH254" i="3"/>
  <c r="AH1590" i="3"/>
  <c r="AH885" i="3"/>
  <c r="AH174" i="3"/>
  <c r="J852" i="3"/>
  <c r="AJ852" i="3"/>
  <c r="AG852" i="3"/>
  <c r="AH216" i="3"/>
  <c r="AJ216" i="3"/>
  <c r="J992" i="3"/>
  <c r="AJ992" i="3"/>
  <c r="AG992" i="3"/>
  <c r="AH178" i="3"/>
  <c r="AJ1511" i="3"/>
  <c r="J1511" i="3"/>
  <c r="AG1511" i="3"/>
  <c r="AJ1516" i="3"/>
  <c r="AG1516" i="3"/>
  <c r="J1516" i="3"/>
  <c r="J227" i="3"/>
  <c r="AG227" i="3"/>
  <c r="AJ227" i="3"/>
  <c r="AH343" i="3"/>
  <c r="AJ343" i="3"/>
  <c r="AG881" i="3"/>
  <c r="AJ881" i="3"/>
  <c r="J881" i="3"/>
  <c r="AJ1003" i="3"/>
  <c r="J1003" i="3"/>
  <c r="AG1003" i="3"/>
  <c r="AH1517" i="3"/>
  <c r="AJ1537" i="3"/>
  <c r="AK1537" i="3" s="1"/>
  <c r="AH1537" i="3"/>
  <c r="AI1537" i="3" s="1"/>
  <c r="AG1561" i="3"/>
  <c r="J1561" i="3"/>
  <c r="AJ1561" i="3"/>
  <c r="J1530" i="3"/>
  <c r="AJ1530" i="3"/>
  <c r="AG1530" i="3"/>
  <c r="AH1542" i="3"/>
  <c r="AJ1527" i="3"/>
  <c r="J1527" i="3"/>
  <c r="AG1527" i="3"/>
  <c r="AG1545" i="3"/>
  <c r="AJ1545" i="3"/>
  <c r="J1545" i="3"/>
  <c r="J1594" i="3"/>
  <c r="AG1594" i="3"/>
  <c r="AH1575" i="3"/>
  <c r="AH194" i="3"/>
  <c r="AH209" i="3"/>
  <c r="AH260" i="3"/>
  <c r="AH344" i="3"/>
  <c r="AH992" i="3"/>
  <c r="AG886" i="3"/>
  <c r="J886" i="3"/>
  <c r="AJ886" i="3"/>
  <c r="AJ518" i="3"/>
  <c r="AK518" i="3" s="1"/>
  <c r="AH518" i="3"/>
  <c r="AI518" i="3" s="1"/>
  <c r="AH258" i="3"/>
  <c r="AJ258" i="3"/>
  <c r="AH1598" i="3"/>
  <c r="AH480" i="3"/>
  <c r="AH946" i="3"/>
  <c r="AH334" i="3"/>
  <c r="J1270" i="3"/>
  <c r="AG1270" i="3"/>
  <c r="AJ1270" i="3"/>
  <c r="AJ1054" i="3"/>
  <c r="AH682" i="3"/>
  <c r="AJ1526" i="3"/>
  <c r="AG1526" i="3"/>
  <c r="J1526" i="3"/>
  <c r="AH1521" i="3"/>
  <c r="AH1546" i="3"/>
  <c r="AH1561" i="3"/>
  <c r="J1580" i="3"/>
  <c r="AG1580" i="3"/>
  <c r="AJ1580" i="3"/>
  <c r="AH1580" i="3"/>
  <c r="J1589" i="3"/>
  <c r="AG1589" i="3"/>
  <c r="AJ1589" i="3"/>
  <c r="AH1028" i="3"/>
  <c r="AG1028" i="3"/>
  <c r="J1028" i="3"/>
  <c r="AJ1028" i="3"/>
  <c r="AH250" i="3"/>
  <c r="AH328" i="3"/>
  <c r="J302" i="3"/>
  <c r="AJ302" i="3"/>
  <c r="AG302" i="3"/>
  <c r="AG501" i="3"/>
  <c r="J501" i="3"/>
  <c r="AJ290" i="3"/>
  <c r="J290" i="3"/>
  <c r="AG290" i="3"/>
  <c r="AH290" i="3"/>
  <c r="AH308" i="3"/>
  <c r="AH832" i="3"/>
  <c r="AG1550" i="3"/>
  <c r="J1550" i="3"/>
  <c r="AH457" i="3"/>
  <c r="AG330" i="3"/>
  <c r="J330" i="3"/>
  <c r="AJ330" i="3"/>
  <c r="AH248" i="3"/>
  <c r="AH482" i="3"/>
  <c r="AG1000" i="3"/>
  <c r="J1000" i="3"/>
  <c r="AJ1000" i="3"/>
  <c r="AJ944" i="3"/>
  <c r="J944" i="3"/>
  <c r="AG944" i="3"/>
  <c r="AH854" i="3"/>
  <c r="AH330" i="3"/>
  <c r="AH188" i="3"/>
  <c r="AH1408" i="3"/>
  <c r="AH1344" i="3"/>
  <c r="J1282" i="3"/>
  <c r="AG1282" i="3"/>
  <c r="AJ1282" i="3"/>
  <c r="J796" i="3"/>
  <c r="AG796" i="3"/>
  <c r="AJ796" i="3"/>
  <c r="AH556" i="3"/>
  <c r="AH486" i="3"/>
  <c r="J988" i="3"/>
  <c r="AG988" i="3"/>
  <c r="AJ988" i="3"/>
  <c r="AG942" i="3"/>
  <c r="J942" i="3"/>
  <c r="AJ942" i="3"/>
  <c r="AH12" i="3"/>
  <c r="AH1488" i="3"/>
  <c r="AH1432" i="3"/>
  <c r="AH1368" i="3"/>
  <c r="J1304" i="3"/>
  <c r="AG1304" i="3"/>
  <c r="AJ1304" i="3"/>
  <c r="AH750" i="3"/>
  <c r="J528" i="3"/>
  <c r="AG528" i="3"/>
  <c r="AJ528" i="3"/>
  <c r="J1502" i="3"/>
  <c r="AG1502" i="3"/>
  <c r="AJ1502" i="3"/>
  <c r="AJ1466" i="3"/>
  <c r="J1466" i="3"/>
  <c r="AG1466" i="3"/>
  <c r="AH1422" i="3"/>
  <c r="AH1358" i="3"/>
  <c r="J1328" i="3"/>
  <c r="AJ1328" i="3"/>
  <c r="AG1328" i="3"/>
  <c r="AH1294" i="3"/>
  <c r="AG1264" i="3"/>
  <c r="AJ1264" i="3"/>
  <c r="J1264" i="3"/>
  <c r="AG1228" i="3"/>
  <c r="AJ1228" i="3"/>
  <c r="J1228" i="3"/>
  <c r="AG1172" i="3"/>
  <c r="J1172" i="3"/>
  <c r="AJ1172" i="3"/>
  <c r="J872" i="3"/>
  <c r="AJ872" i="3"/>
  <c r="AG872" i="3"/>
  <c r="J644" i="3"/>
  <c r="AG644" i="3"/>
  <c r="AJ644" i="3"/>
  <c r="AH100" i="3"/>
  <c r="J1506" i="3"/>
  <c r="AJ1506" i="3"/>
  <c r="AG1506" i="3"/>
  <c r="J1478" i="3"/>
  <c r="AJ1478" i="3"/>
  <c r="AG1478" i="3"/>
  <c r="AG1418" i="3"/>
  <c r="AJ1418" i="3"/>
  <c r="J1418" i="3"/>
  <c r="J1324" i="3"/>
  <c r="AG1324" i="3"/>
  <c r="AH1260" i="3"/>
  <c r="AG1224" i="3"/>
  <c r="AJ1224" i="3"/>
  <c r="J1224" i="3"/>
  <c r="J1166" i="3"/>
  <c r="AJ1166" i="3"/>
  <c r="AG1166" i="3"/>
  <c r="AH1034" i="3"/>
  <c r="AH896" i="3"/>
  <c r="J786" i="3"/>
  <c r="AG786" i="3"/>
  <c r="AJ786" i="3"/>
  <c r="J724" i="3"/>
  <c r="AJ724" i="3"/>
  <c r="AG724" i="3"/>
  <c r="J652" i="3"/>
  <c r="AG652" i="3"/>
  <c r="AJ652" i="3"/>
  <c r="J578" i="3"/>
  <c r="AJ578" i="3"/>
  <c r="AG578" i="3"/>
  <c r="AG126" i="3"/>
  <c r="AJ126" i="3"/>
  <c r="J126" i="3"/>
  <c r="AH1508" i="3"/>
  <c r="J1494" i="3"/>
  <c r="AG1494" i="3"/>
  <c r="AJ1494" i="3"/>
  <c r="AG1480" i="3"/>
  <c r="AJ1480" i="3"/>
  <c r="AH1466" i="3"/>
  <c r="J1450" i="3"/>
  <c r="AG1450" i="3"/>
  <c r="AJ1450" i="3"/>
  <c r="J1434" i="3"/>
  <c r="AG1434" i="3"/>
  <c r="AJ1434" i="3"/>
  <c r="AH1418" i="3"/>
  <c r="J1402" i="3"/>
  <c r="AG1402" i="3"/>
  <c r="AJ1402" i="3"/>
  <c r="J1386" i="3"/>
  <c r="AG1386" i="3"/>
  <c r="AJ1386" i="3"/>
  <c r="J1370" i="3"/>
  <c r="AG1370" i="3"/>
  <c r="AJ1370" i="3"/>
  <c r="J1354" i="3"/>
  <c r="AJ1354" i="3"/>
  <c r="AG1354" i="3"/>
  <c r="J1338" i="3"/>
  <c r="AJ1338" i="3"/>
  <c r="AG1338" i="3"/>
  <c r="AH1322" i="3"/>
  <c r="AH1304" i="3"/>
  <c r="J1286" i="3"/>
  <c r="AG1286" i="3"/>
  <c r="AJ1286" i="3"/>
  <c r="AH1266" i="3"/>
  <c r="AG1252" i="3"/>
  <c r="AJ1252" i="3"/>
  <c r="J1252" i="3"/>
  <c r="AH1226" i="3"/>
  <c r="AH1200" i="3"/>
  <c r="AH1170" i="3"/>
  <c r="AH1138" i="3"/>
  <c r="AH1106" i="3"/>
  <c r="AH1074" i="3"/>
  <c r="AH1040" i="3"/>
  <c r="AH962" i="3"/>
  <c r="AG824" i="3"/>
  <c r="J824" i="3"/>
  <c r="AJ824" i="3"/>
  <c r="AH790" i="3"/>
  <c r="J760" i="3"/>
  <c r="AJ760" i="3"/>
  <c r="AG760" i="3"/>
  <c r="AG722" i="3"/>
  <c r="AJ722" i="3"/>
  <c r="J722" i="3"/>
  <c r="J692" i="3"/>
  <c r="AJ692" i="3"/>
  <c r="AG692" i="3"/>
  <c r="AH628" i="3"/>
  <c r="AH588" i="3"/>
  <c r="AG512" i="3"/>
  <c r="AJ512" i="3"/>
  <c r="J512" i="3"/>
  <c r="AG138" i="3"/>
  <c r="J138" i="3"/>
  <c r="AH32" i="3"/>
  <c r="AH1510" i="3"/>
  <c r="J1496" i="3"/>
  <c r="AG1496" i="3"/>
  <c r="AJ1496" i="3"/>
  <c r="AH1474" i="3"/>
  <c r="J1458" i="3"/>
  <c r="AG1458" i="3"/>
  <c r="AJ1458" i="3"/>
  <c r="J1444" i="3"/>
  <c r="AG1444" i="3"/>
  <c r="AJ1444" i="3"/>
  <c r="J1428" i="3"/>
  <c r="AG1428" i="3"/>
  <c r="AJ1428" i="3"/>
  <c r="AH1412" i="3"/>
  <c r="J1396" i="3"/>
  <c r="AG1396" i="3"/>
  <c r="AJ1396" i="3"/>
  <c r="J1380" i="3"/>
  <c r="AG1380" i="3"/>
  <c r="AJ1380" i="3"/>
  <c r="J1364" i="3"/>
  <c r="AJ1364" i="3"/>
  <c r="AG1364" i="3"/>
  <c r="J1348" i="3"/>
  <c r="AG1348" i="3"/>
  <c r="AJ1348" i="3"/>
  <c r="AG1332" i="3"/>
  <c r="AJ1332" i="3"/>
  <c r="J1332" i="3"/>
  <c r="AH1314" i="3"/>
  <c r="AH1298" i="3"/>
  <c r="AH1268" i="3"/>
  <c r="J1254" i="3"/>
  <c r="AJ1254" i="3"/>
  <c r="AG1254" i="3"/>
  <c r="AH1238" i="3"/>
  <c r="J1182" i="3"/>
  <c r="AG1182" i="3"/>
  <c r="AJ1182" i="3"/>
  <c r="AH1150" i="3"/>
  <c r="AH1118" i="3"/>
  <c r="AH1086" i="3"/>
  <c r="AJ1052" i="3"/>
  <c r="J1012" i="3"/>
  <c r="AG1012" i="3"/>
  <c r="AJ1012" i="3"/>
  <c r="J922" i="3"/>
  <c r="AJ922" i="3"/>
  <c r="AG922" i="3"/>
  <c r="AG828" i="3"/>
  <c r="J828" i="3"/>
  <c r="AJ828" i="3"/>
  <c r="AH786" i="3"/>
  <c r="J756" i="3"/>
  <c r="AJ756" i="3"/>
  <c r="AG756" i="3"/>
  <c r="AG726" i="3"/>
  <c r="J726" i="3"/>
  <c r="AJ726" i="3"/>
  <c r="J696" i="3"/>
  <c r="AG696" i="3"/>
  <c r="AJ696" i="3"/>
  <c r="AH660" i="3"/>
  <c r="J624" i="3"/>
  <c r="AJ624" i="3"/>
  <c r="AG624" i="3"/>
  <c r="J538" i="3"/>
  <c r="AJ538" i="3"/>
  <c r="AG538" i="3"/>
  <c r="AG162" i="3"/>
  <c r="AJ162" i="3"/>
  <c r="J162" i="3"/>
  <c r="J76" i="3"/>
  <c r="AJ76" i="3"/>
  <c r="AG76" i="3"/>
  <c r="AG520" i="3"/>
  <c r="AJ520" i="3"/>
  <c r="J520" i="3"/>
  <c r="J1212" i="3"/>
  <c r="AG1212" i="3"/>
  <c r="AJ1212" i="3"/>
  <c r="AG1196" i="3"/>
  <c r="J1196" i="3"/>
  <c r="AJ1196" i="3"/>
  <c r="AH1178" i="3"/>
  <c r="J1156" i="3"/>
  <c r="AG1156" i="3"/>
  <c r="AJ1156" i="3"/>
  <c r="J1142" i="3"/>
  <c r="AG1142" i="3"/>
  <c r="AJ1142" i="3"/>
  <c r="AJ1126" i="3"/>
  <c r="AJ1110" i="3"/>
  <c r="AJ1094" i="3"/>
  <c r="AJ1078" i="3"/>
  <c r="AJ1062" i="3"/>
  <c r="AJ1044" i="3"/>
  <c r="AH1018" i="3"/>
  <c r="J966" i="3"/>
  <c r="AG966" i="3"/>
  <c r="AJ966" i="3"/>
  <c r="J950" i="3"/>
  <c r="AG950" i="3"/>
  <c r="AJ950" i="3"/>
  <c r="J918" i="3"/>
  <c r="AJ918" i="3"/>
  <c r="AG918" i="3"/>
  <c r="AH842" i="3"/>
  <c r="AH816" i="3"/>
  <c r="AH800" i="3"/>
  <c r="AJ766" i="3"/>
  <c r="J752" i="3"/>
  <c r="AJ752" i="3"/>
  <c r="AG752" i="3"/>
  <c r="AH734" i="3"/>
  <c r="AH718" i="3"/>
  <c r="AH702" i="3"/>
  <c r="AJ702" i="3"/>
  <c r="AJ684" i="3"/>
  <c r="AH668" i="3"/>
  <c r="AJ636" i="3"/>
  <c r="AH622" i="3"/>
  <c r="J610" i="3"/>
  <c r="AJ610" i="3"/>
  <c r="AG610" i="3"/>
  <c r="AH528" i="3"/>
  <c r="AJ488" i="3"/>
  <c r="J488" i="3"/>
  <c r="AG488" i="3"/>
  <c r="AG152" i="3"/>
  <c r="AJ152" i="3"/>
  <c r="J152" i="3"/>
  <c r="N298" i="3"/>
  <c r="K298" i="3"/>
  <c r="AF298" i="3" s="1"/>
  <c r="AH279" i="3"/>
  <c r="AH881" i="3"/>
  <c r="AH852" i="3"/>
  <c r="AG939" i="3"/>
  <c r="J939" i="3"/>
  <c r="AH312" i="3"/>
  <c r="AH332" i="3"/>
  <c r="AG1158" i="3"/>
  <c r="J1158" i="3"/>
  <c r="AJ1158" i="3"/>
  <c r="AJ912" i="3"/>
  <c r="AG912" i="3"/>
  <c r="J912" i="3"/>
  <c r="J270" i="3"/>
  <c r="AG270" i="3"/>
  <c r="AJ270" i="3"/>
  <c r="AG888" i="3"/>
  <c r="J888" i="3"/>
  <c r="AG388" i="3"/>
  <c r="AJ388" i="3"/>
  <c r="J388" i="3"/>
  <c r="AH292" i="3"/>
  <c r="AJ324" i="3"/>
  <c r="AH324" i="3"/>
  <c r="AH998" i="3"/>
  <c r="AH898" i="3"/>
  <c r="AG239" i="3"/>
  <c r="AJ239" i="3"/>
  <c r="J239" i="3"/>
  <c r="J846" i="3"/>
  <c r="AG846" i="3"/>
  <c r="AJ846" i="3"/>
  <c r="AJ996" i="3"/>
  <c r="J996" i="3"/>
  <c r="AG996" i="3"/>
  <c r="AJ916" i="3"/>
  <c r="AH916" i="3"/>
  <c r="AH368" i="3"/>
  <c r="AH280" i="3"/>
  <c r="J1456" i="3"/>
  <c r="AJ1456" i="3"/>
  <c r="AG1456" i="3"/>
  <c r="J1330" i="3"/>
  <c r="AJ1330" i="3"/>
  <c r="AG1330" i="3"/>
  <c r="J1266" i="3"/>
  <c r="AJ1266" i="3"/>
  <c r="AG1266" i="3"/>
  <c r="J970" i="3"/>
  <c r="AJ970" i="3"/>
  <c r="AG970" i="3"/>
  <c r="J564" i="3"/>
  <c r="AG564" i="3"/>
  <c r="AJ564" i="3"/>
  <c r="AH190" i="3"/>
  <c r="AJ1004" i="3"/>
  <c r="J1004" i="3"/>
  <c r="AG1004" i="3"/>
  <c r="AH982" i="3"/>
  <c r="AG914" i="3"/>
  <c r="J914" i="3"/>
  <c r="AJ914" i="3"/>
  <c r="AH356" i="3"/>
  <c r="AG88" i="3"/>
  <c r="J88" i="3"/>
  <c r="AJ88" i="3"/>
  <c r="J1476" i="3"/>
  <c r="AG1476" i="3"/>
  <c r="AJ1476" i="3"/>
  <c r="AH1416" i="3"/>
  <c r="AG1352" i="3"/>
  <c r="AJ1352" i="3"/>
  <c r="J1352" i="3"/>
  <c r="AG1222" i="3"/>
  <c r="AJ1222" i="3"/>
  <c r="J1222" i="3"/>
  <c r="AJ720" i="3"/>
  <c r="AG720" i="3"/>
  <c r="J720" i="3"/>
  <c r="AJ150" i="3"/>
  <c r="AG150" i="3"/>
  <c r="J150" i="3"/>
  <c r="AG1414" i="3"/>
  <c r="AJ1414" i="3"/>
  <c r="J1414" i="3"/>
  <c r="J1318" i="3"/>
  <c r="AG1318" i="3"/>
  <c r="AJ1318" i="3"/>
  <c r="AH1256" i="3"/>
  <c r="AH1218" i="3"/>
  <c r="AJ1018" i="3"/>
  <c r="AG1018" i="3"/>
  <c r="J1018" i="3"/>
  <c r="J826" i="3"/>
  <c r="AJ826" i="3"/>
  <c r="AG826" i="3"/>
  <c r="AH630" i="3"/>
  <c r="J516" i="3"/>
  <c r="AG516" i="3"/>
  <c r="AJ516" i="3"/>
  <c r="J40" i="3"/>
  <c r="AG40" i="3"/>
  <c r="AJ40" i="3"/>
  <c r="AH1498" i="3"/>
  <c r="AG1410" i="3"/>
  <c r="J1410" i="3"/>
  <c r="AJ1410" i="3"/>
  <c r="AH1378" i="3"/>
  <c r="AH1346" i="3"/>
  <c r="J1314" i="3"/>
  <c r="AJ1314" i="3"/>
  <c r="AG1314" i="3"/>
  <c r="J1148" i="3"/>
  <c r="AG1148" i="3"/>
  <c r="AJ1148" i="3"/>
  <c r="J1010" i="3"/>
  <c r="AG1010" i="3"/>
  <c r="AJ1010" i="3"/>
  <c r="J842" i="3"/>
  <c r="AJ842" i="3"/>
  <c r="AG842" i="3"/>
  <c r="AH768" i="3"/>
  <c r="J708" i="3"/>
  <c r="AJ708" i="3"/>
  <c r="AG708" i="3"/>
  <c r="AH1504" i="3"/>
  <c r="J1490" i="3"/>
  <c r="AJ1490" i="3"/>
  <c r="AG1490" i="3"/>
  <c r="AH1476" i="3"/>
  <c r="AH1462" i="3"/>
  <c r="J1446" i="3"/>
  <c r="AG1446" i="3"/>
  <c r="AJ1446" i="3"/>
  <c r="AH1430" i="3"/>
  <c r="AH1414" i="3"/>
  <c r="J1398" i="3"/>
  <c r="AJ1398" i="3"/>
  <c r="AG1398" i="3"/>
  <c r="J1382" i="3"/>
  <c r="AJ1382" i="3"/>
  <c r="AG1382" i="3"/>
  <c r="J1366" i="3"/>
  <c r="AG1366" i="3"/>
  <c r="AJ1366" i="3"/>
  <c r="J1350" i="3"/>
  <c r="AJ1350" i="3"/>
  <c r="AG1350" i="3"/>
  <c r="J1334" i="3"/>
  <c r="AG1334" i="3"/>
  <c r="AJ1334" i="3"/>
  <c r="AH1316" i="3"/>
  <c r="AH1300" i="3"/>
  <c r="J1278" i="3"/>
  <c r="AG1278" i="3"/>
  <c r="AJ1278" i="3"/>
  <c r="AH1278" i="3"/>
  <c r="AH1262" i="3"/>
  <c r="AJ1248" i="3"/>
  <c r="AG1248" i="3"/>
  <c r="J1248" i="3"/>
  <c r="AH1222" i="3"/>
  <c r="AH1130" i="3"/>
  <c r="AH1098" i="3"/>
  <c r="AH1066" i="3"/>
  <c r="J1034" i="3"/>
  <c r="AJ1034" i="3"/>
  <c r="AG1034" i="3"/>
  <c r="AH954" i="3"/>
  <c r="AH894" i="3"/>
  <c r="J814" i="3"/>
  <c r="AG814" i="3"/>
  <c r="AJ814" i="3"/>
  <c r="J784" i="3"/>
  <c r="AG784" i="3"/>
  <c r="AJ784" i="3"/>
  <c r="AH744" i="3"/>
  <c r="AJ714" i="3"/>
  <c r="AG714" i="3"/>
  <c r="J714" i="3"/>
  <c r="J620" i="3"/>
  <c r="AG620" i="3"/>
  <c r="AJ620" i="3"/>
  <c r="AG568" i="3"/>
  <c r="J568" i="3"/>
  <c r="AJ568" i="3"/>
  <c r="J490" i="3"/>
  <c r="AG490" i="3"/>
  <c r="AG122" i="3"/>
  <c r="J122" i="3"/>
  <c r="AH476" i="3"/>
  <c r="J1492" i="3"/>
  <c r="AJ1492" i="3"/>
  <c r="AG1492" i="3"/>
  <c r="AH1492" i="3"/>
  <c r="J1472" i="3"/>
  <c r="AG1472" i="3"/>
  <c r="AJ1472" i="3"/>
  <c r="AH1454" i="3"/>
  <c r="AH1440" i="3"/>
  <c r="J1424" i="3"/>
  <c r="AJ1424" i="3"/>
  <c r="AG1424" i="3"/>
  <c r="AG1408" i="3"/>
  <c r="J1392" i="3"/>
  <c r="AG1392" i="3"/>
  <c r="AJ1392" i="3"/>
  <c r="AH1376" i="3"/>
  <c r="J1360" i="3"/>
  <c r="AJ1360" i="3"/>
  <c r="AG1360" i="3"/>
  <c r="J1344" i="3"/>
  <c r="AJ1344" i="3"/>
  <c r="AG1344" i="3"/>
  <c r="AH1310" i="3"/>
  <c r="J1294" i="3"/>
  <c r="AJ1294" i="3"/>
  <c r="AG1294" i="3"/>
  <c r="J1250" i="3"/>
  <c r="AG1250" i="3"/>
  <c r="AJ1250" i="3"/>
  <c r="AH1204" i="3"/>
  <c r="AG1174" i="3"/>
  <c r="J1174" i="3"/>
  <c r="AJ1174" i="3"/>
  <c r="AJ958" i="3"/>
  <c r="AG958" i="3"/>
  <c r="J958" i="3"/>
  <c r="AG818" i="3"/>
  <c r="J818" i="3"/>
  <c r="AJ818" i="3"/>
  <c r="J780" i="3"/>
  <c r="AG780" i="3"/>
  <c r="AJ780" i="3"/>
  <c r="AG718" i="3"/>
  <c r="J718" i="3"/>
  <c r="AJ718" i="3"/>
  <c r="AH688" i="3"/>
  <c r="AH616" i="3"/>
  <c r="J524" i="3"/>
  <c r="AJ524" i="3"/>
  <c r="AG524" i="3"/>
  <c r="AG146" i="3"/>
  <c r="AJ146" i="3"/>
  <c r="J146" i="3"/>
  <c r="AG554" i="3"/>
  <c r="AJ554" i="3"/>
  <c r="J554" i="3"/>
  <c r="AH554" i="3"/>
  <c r="AJ1208" i="3"/>
  <c r="AG1208" i="3"/>
  <c r="J1208" i="3"/>
  <c r="AG1192" i="3"/>
  <c r="AJ1192" i="3"/>
  <c r="J1192" i="3"/>
  <c r="AH1174" i="3"/>
  <c r="J1152" i="3"/>
  <c r="AJ1152" i="3"/>
  <c r="AG1152" i="3"/>
  <c r="AJ1122" i="3"/>
  <c r="AJ1090" i="3"/>
  <c r="AH1056" i="3"/>
  <c r="J1014" i="3"/>
  <c r="AG1014" i="3"/>
  <c r="AJ1014" i="3"/>
  <c r="J962" i="3"/>
  <c r="AG962" i="3"/>
  <c r="AJ962" i="3"/>
  <c r="AH928" i="3"/>
  <c r="AJ900" i="3"/>
  <c r="AG900" i="3"/>
  <c r="J900" i="3"/>
  <c r="AH830" i="3"/>
  <c r="AH812" i="3"/>
  <c r="AH796" i="3"/>
  <c r="AJ762" i="3"/>
  <c r="AJ748" i="3"/>
  <c r="AH730" i="3"/>
  <c r="AH714" i="3"/>
  <c r="AH694" i="3"/>
  <c r="AJ680" i="3"/>
  <c r="AH680" i="3"/>
  <c r="J666" i="3"/>
  <c r="AG666" i="3"/>
  <c r="AJ666" i="3"/>
  <c r="J634" i="3"/>
  <c r="AG634" i="3"/>
  <c r="AJ634" i="3"/>
  <c r="AJ566" i="3"/>
  <c r="J566" i="3"/>
  <c r="AG566" i="3"/>
  <c r="AG522" i="3"/>
  <c r="J522" i="3"/>
  <c r="AJ522" i="3"/>
  <c r="AG394" i="3"/>
  <c r="J394" i="3"/>
  <c r="AJ394" i="3"/>
  <c r="J144" i="3"/>
  <c r="AJ144" i="3"/>
  <c r="AG144" i="3"/>
  <c r="AG1006" i="3"/>
  <c r="J1006" i="3"/>
  <c r="AJ1006" i="3"/>
  <c r="AH1006" i="3"/>
  <c r="J1206" i="3"/>
  <c r="AJ1206" i="3"/>
  <c r="AG1206" i="3"/>
  <c r="AG1190" i="3"/>
  <c r="AJ1190" i="3"/>
  <c r="J1190" i="3"/>
  <c r="AH1172" i="3"/>
  <c r="AG1154" i="3"/>
  <c r="AJ1154" i="3"/>
  <c r="J1154" i="3"/>
  <c r="AJ1140" i="3"/>
  <c r="AJ1124" i="3"/>
  <c r="AJ1108" i="3"/>
  <c r="AJ1092" i="3"/>
  <c r="AJ1076" i="3"/>
  <c r="AJ1060" i="3"/>
  <c r="AJ1042" i="3"/>
  <c r="J960" i="3"/>
  <c r="AG960" i="3"/>
  <c r="AJ960" i="3"/>
  <c r="AH960" i="3"/>
  <c r="AH930" i="3"/>
  <c r="J902" i="3"/>
  <c r="AG902" i="3"/>
  <c r="AJ902" i="3"/>
  <c r="AH844" i="3"/>
  <c r="AH818" i="3"/>
  <c r="AH802" i="3"/>
  <c r="J788" i="3"/>
  <c r="AJ788" i="3"/>
  <c r="AG788" i="3"/>
  <c r="J774" i="3"/>
  <c r="AG774" i="3"/>
  <c r="AJ774" i="3"/>
  <c r="AH738" i="3"/>
  <c r="AH724" i="3"/>
  <c r="AH708" i="3"/>
  <c r="AH674" i="3"/>
  <c r="AG662" i="3"/>
  <c r="J662" i="3"/>
  <c r="AJ662" i="3"/>
  <c r="AH646" i="3"/>
  <c r="AH632" i="3"/>
  <c r="AJ618" i="3"/>
  <c r="J618" i="3"/>
  <c r="AG618" i="3"/>
  <c r="J584" i="3"/>
  <c r="AJ584" i="3"/>
  <c r="AG584" i="3"/>
  <c r="J540" i="3"/>
  <c r="AJ540" i="3"/>
  <c r="AG540" i="3"/>
  <c r="AJ506" i="3"/>
  <c r="J506" i="3"/>
  <c r="AG506" i="3"/>
  <c r="AG164" i="3"/>
  <c r="AJ164" i="3"/>
  <c r="J164" i="3"/>
  <c r="AJ132" i="3"/>
  <c r="J132" i="3"/>
  <c r="AG132" i="3"/>
  <c r="AH450" i="3"/>
  <c r="AH608" i="3"/>
  <c r="J594" i="3"/>
  <c r="AJ594" i="3"/>
  <c r="AG594" i="3"/>
  <c r="AH578" i="3"/>
  <c r="J550" i="3"/>
  <c r="AG550" i="3"/>
  <c r="AJ550" i="3"/>
  <c r="J536" i="3"/>
  <c r="AG536" i="3"/>
  <c r="AJ536" i="3"/>
  <c r="AH512" i="3"/>
  <c r="AH214" i="3"/>
  <c r="AH154" i="3"/>
  <c r="AJ94" i="3"/>
  <c r="AH94" i="3"/>
  <c r="J56" i="3"/>
  <c r="AG56" i="3"/>
  <c r="AJ56" i="3"/>
  <c r="AH464" i="3"/>
  <c r="AG272" i="3"/>
  <c r="J272" i="3"/>
  <c r="AJ272" i="3"/>
  <c r="AG424" i="3"/>
  <c r="J424" i="3"/>
  <c r="AJ424" i="3"/>
  <c r="AH606" i="3"/>
  <c r="J592" i="3"/>
  <c r="AJ592" i="3"/>
  <c r="AG592" i="3"/>
  <c r="AH566" i="3"/>
  <c r="AH540" i="3"/>
  <c r="AH506" i="3"/>
  <c r="AH164" i="3"/>
  <c r="AH132" i="3"/>
  <c r="AH1234" i="3"/>
  <c r="AG438" i="3"/>
  <c r="J438" i="3"/>
  <c r="AJ438" i="3"/>
  <c r="AG1232" i="3"/>
  <c r="AJ1232" i="3"/>
  <c r="J1232" i="3"/>
  <c r="AJ104" i="3"/>
  <c r="J104" i="3"/>
  <c r="AG104" i="3"/>
  <c r="J86" i="3"/>
  <c r="AJ86" i="3"/>
  <c r="AG86" i="3"/>
  <c r="J68" i="3"/>
  <c r="AJ68" i="3"/>
  <c r="AG68" i="3"/>
  <c r="AH474" i="3"/>
  <c r="AH442" i="3"/>
  <c r="AH1058" i="3"/>
  <c r="J204" i="3"/>
  <c r="AJ204" i="3"/>
  <c r="AG204" i="3"/>
  <c r="AH204" i="3"/>
  <c r="AG380" i="3"/>
  <c r="J380" i="3"/>
  <c r="AJ380" i="3"/>
  <c r="J420" i="3"/>
  <c r="AG420" i="3"/>
  <c r="AJ420" i="3"/>
  <c r="AJ114" i="3"/>
  <c r="J114" i="3"/>
  <c r="AG114" i="3"/>
  <c r="J98" i="3"/>
  <c r="AJ98" i="3"/>
  <c r="AG98" i="3"/>
  <c r="J80" i="3"/>
  <c r="AJ80" i="3"/>
  <c r="AG80" i="3"/>
  <c r="J66" i="3"/>
  <c r="AJ66" i="3"/>
  <c r="AG66" i="3"/>
  <c r="J48" i="3"/>
  <c r="AG48" i="3"/>
  <c r="AJ48" i="3"/>
  <c r="J34" i="3"/>
  <c r="AG34" i="3"/>
  <c r="AJ34" i="3"/>
  <c r="AH434" i="3"/>
  <c r="J196" i="3"/>
  <c r="AG196" i="3"/>
  <c r="AJ196" i="3"/>
  <c r="AJ430" i="3"/>
  <c r="J430" i="3"/>
  <c r="AG430" i="3"/>
  <c r="K758" i="3"/>
  <c r="AF758" i="3" s="1"/>
  <c r="AI758" i="3" s="1"/>
  <c r="N758" i="3"/>
  <c r="K386" i="3"/>
  <c r="AF386" i="3" s="1"/>
  <c r="N386" i="3"/>
  <c r="AH366" i="3"/>
  <c r="AH888" i="3"/>
  <c r="J160" i="3"/>
  <c r="AG160" i="3"/>
  <c r="AJ160" i="3"/>
  <c r="J128" i="3"/>
  <c r="AG128" i="3"/>
  <c r="AJ128" i="3"/>
  <c r="J72" i="3"/>
  <c r="AJ72" i="3"/>
  <c r="AG72" i="3"/>
  <c r="AG354" i="3"/>
  <c r="J354" i="3"/>
  <c r="AJ354" i="3"/>
  <c r="AG1214" i="3"/>
  <c r="J1214" i="3"/>
  <c r="AJ1214" i="3"/>
  <c r="J1198" i="3"/>
  <c r="AJ1198" i="3"/>
  <c r="AG1198" i="3"/>
  <c r="AH1180" i="3"/>
  <c r="AG1164" i="3"/>
  <c r="AJ1164" i="3"/>
  <c r="J1164" i="3"/>
  <c r="AJ1132" i="3"/>
  <c r="AJ1116" i="3"/>
  <c r="AJ1100" i="3"/>
  <c r="AJ1084" i="3"/>
  <c r="AJ1068" i="3"/>
  <c r="AJ1050" i="3"/>
  <c r="AH1030" i="3"/>
  <c r="AH966" i="3"/>
  <c r="J952" i="3"/>
  <c r="AJ952" i="3"/>
  <c r="AG952" i="3"/>
  <c r="AH922" i="3"/>
  <c r="J882" i="3"/>
  <c r="AJ882" i="3"/>
  <c r="AG882" i="3"/>
  <c r="AH828" i="3"/>
  <c r="AH810" i="3"/>
  <c r="AH794" i="3"/>
  <c r="AH780" i="3"/>
  <c r="AJ764" i="3"/>
  <c r="J746" i="3"/>
  <c r="AG746" i="3"/>
  <c r="AJ746" i="3"/>
  <c r="J732" i="3"/>
  <c r="AG732" i="3"/>
  <c r="AJ732" i="3"/>
  <c r="AH716" i="3"/>
  <c r="AJ700" i="3"/>
  <c r="J686" i="3"/>
  <c r="AG686" i="3"/>
  <c r="AJ686" i="3"/>
  <c r="AH666" i="3"/>
  <c r="J654" i="3"/>
  <c r="AG654" i="3"/>
  <c r="AJ654" i="3"/>
  <c r="AH638" i="3"/>
  <c r="AH624" i="3"/>
  <c r="AG562" i="3"/>
  <c r="J562" i="3"/>
  <c r="AJ562" i="3"/>
  <c r="AJ526" i="3"/>
  <c r="J526" i="3"/>
  <c r="AG526" i="3"/>
  <c r="AJ406" i="3"/>
  <c r="J406" i="3"/>
  <c r="AG406" i="3"/>
  <c r="J148" i="3"/>
  <c r="AG148" i="3"/>
  <c r="AJ148" i="3"/>
  <c r="J36" i="3"/>
  <c r="AG36" i="3"/>
  <c r="AJ36" i="3"/>
  <c r="AH820" i="3"/>
  <c r="J602" i="3"/>
  <c r="AG602" i="3"/>
  <c r="AJ602" i="3"/>
  <c r="J586" i="3"/>
  <c r="AG586" i="3"/>
  <c r="AJ586" i="3"/>
  <c r="AH564" i="3"/>
  <c r="AH524" i="3"/>
  <c r="AH504" i="3"/>
  <c r="AH398" i="3"/>
  <c r="AH162" i="3"/>
  <c r="AH146" i="3"/>
  <c r="AH130" i="3"/>
  <c r="AH110" i="3"/>
  <c r="J78" i="3"/>
  <c r="AJ78" i="3"/>
  <c r="AG78" i="3"/>
  <c r="J42" i="3"/>
  <c r="AG42" i="3"/>
  <c r="AJ42" i="3"/>
  <c r="AH420" i="3"/>
  <c r="J346" i="3"/>
  <c r="AG346" i="3"/>
  <c r="AJ478" i="3"/>
  <c r="AG478" i="3"/>
  <c r="J478" i="3"/>
  <c r="J600" i="3"/>
  <c r="AG600" i="3"/>
  <c r="AJ600" i="3"/>
  <c r="J580" i="3"/>
  <c r="AG580" i="3"/>
  <c r="AJ580" i="3"/>
  <c r="J552" i="3"/>
  <c r="AJ552" i="3"/>
  <c r="AG552" i="3"/>
  <c r="J534" i="3"/>
  <c r="AJ534" i="3"/>
  <c r="AG534" i="3"/>
  <c r="AH514" i="3"/>
  <c r="J492" i="3"/>
  <c r="AJ492" i="3"/>
  <c r="AG492" i="3"/>
  <c r="AH376" i="3"/>
  <c r="AH156" i="3"/>
  <c r="AH140" i="3"/>
  <c r="AH124" i="3"/>
  <c r="AH98" i="3"/>
  <c r="AH66" i="3"/>
  <c r="AH456" i="3"/>
  <c r="AH868" i="3"/>
  <c r="AG470" i="3"/>
  <c r="J470" i="3"/>
  <c r="AJ470" i="3"/>
  <c r="AJ112" i="3"/>
  <c r="J112" i="3"/>
  <c r="AG112" i="3"/>
  <c r="AJ96" i="3"/>
  <c r="AG96" i="3"/>
  <c r="J96" i="3"/>
  <c r="AH74" i="3"/>
  <c r="AJ60" i="3"/>
  <c r="AG60" i="3"/>
  <c r="J60" i="3"/>
  <c r="J46" i="3"/>
  <c r="AG46" i="3"/>
  <c r="AJ46" i="3"/>
  <c r="AH26" i="3"/>
  <c r="AH1236" i="3"/>
  <c r="AH876" i="3"/>
  <c r="J316" i="3"/>
  <c r="AG316" i="3"/>
  <c r="AJ316" i="3"/>
  <c r="AG392" i="3"/>
  <c r="J392" i="3"/>
  <c r="AJ392" i="3"/>
  <c r="AG1320" i="3"/>
  <c r="AJ1320" i="3"/>
  <c r="J1320" i="3"/>
  <c r="AJ106" i="3"/>
  <c r="J106" i="3"/>
  <c r="AG106" i="3"/>
  <c r="AJ90" i="3"/>
  <c r="AG90" i="3"/>
  <c r="J90" i="3"/>
  <c r="AH72" i="3"/>
  <c r="AH54" i="3"/>
  <c r="AH40" i="3"/>
  <c r="AH22" i="3"/>
  <c r="AH452" i="3"/>
  <c r="AH1232" i="3"/>
  <c r="AH848" i="3"/>
  <c r="AG276" i="3"/>
  <c r="J276" i="3"/>
  <c r="AG362" i="3"/>
  <c r="J362" i="3"/>
  <c r="AJ362" i="3"/>
  <c r="AG484" i="3"/>
  <c r="J484" i="3"/>
  <c r="AJ484" i="3"/>
  <c r="K1525" i="3"/>
  <c r="AF1525" i="3" s="1"/>
  <c r="N1525" i="3"/>
  <c r="AG120" i="3"/>
  <c r="AJ120" i="3"/>
  <c r="J120" i="3"/>
  <c r="J58" i="3"/>
  <c r="AG58" i="3"/>
  <c r="AJ58" i="3"/>
  <c r="AH430" i="3"/>
  <c r="AG908" i="3"/>
  <c r="AJ908" i="3"/>
  <c r="J908" i="3"/>
  <c r="J1210" i="3"/>
  <c r="AG1210" i="3"/>
  <c r="AJ1210" i="3"/>
  <c r="AG1194" i="3"/>
  <c r="AJ1194" i="3"/>
  <c r="J1194" i="3"/>
  <c r="J1176" i="3"/>
  <c r="AG1176" i="3"/>
  <c r="AJ1176" i="3"/>
  <c r="AJ1160" i="3"/>
  <c r="AG1160" i="3"/>
  <c r="J1160" i="3"/>
  <c r="AG1144" i="3"/>
  <c r="J1144" i="3"/>
  <c r="AJ1144" i="3"/>
  <c r="AJ1128" i="3"/>
  <c r="AJ1112" i="3"/>
  <c r="AJ1096" i="3"/>
  <c r="AJ1080" i="3"/>
  <c r="AJ1064" i="3"/>
  <c r="AH1046" i="3"/>
  <c r="AH1016" i="3"/>
  <c r="J964" i="3"/>
  <c r="AJ964" i="3"/>
  <c r="AG964" i="3"/>
  <c r="AG936" i="3"/>
  <c r="AJ936" i="3"/>
  <c r="J936" i="3"/>
  <c r="AG920" i="3"/>
  <c r="J920" i="3"/>
  <c r="AJ920" i="3"/>
  <c r="AH864" i="3"/>
  <c r="AH824" i="3"/>
  <c r="AH806" i="3"/>
  <c r="J792" i="3"/>
  <c r="AG792" i="3"/>
  <c r="AJ792" i="3"/>
  <c r="J778" i="3"/>
  <c r="AJ778" i="3"/>
  <c r="AG778" i="3"/>
  <c r="AH756" i="3"/>
  <c r="AH742" i="3"/>
  <c r="AH728" i="3"/>
  <c r="AH712" i="3"/>
  <c r="AH696" i="3"/>
  <c r="AH678" i="3"/>
  <c r="J664" i="3"/>
  <c r="AG664" i="3"/>
  <c r="AJ664" i="3"/>
  <c r="AH650" i="3"/>
  <c r="AH634" i="3"/>
  <c r="AH620" i="3"/>
  <c r="AH590" i="3"/>
  <c r="AJ514" i="3"/>
  <c r="AG514" i="3"/>
  <c r="J514" i="3"/>
  <c r="J376" i="3"/>
  <c r="AJ376" i="3"/>
  <c r="AG376" i="3"/>
  <c r="J140" i="3"/>
  <c r="AG140" i="3"/>
  <c r="AJ140" i="3"/>
  <c r="AH24" i="3"/>
  <c r="AG856" i="3"/>
  <c r="J856" i="3"/>
  <c r="AJ856" i="3"/>
  <c r="J598" i="3"/>
  <c r="AG598" i="3"/>
  <c r="AJ598" i="3"/>
  <c r="AH582" i="3"/>
  <c r="AH538" i="3"/>
  <c r="AH516" i="3"/>
  <c r="AJ382" i="3"/>
  <c r="AH382" i="3"/>
  <c r="AH158" i="3"/>
  <c r="AH142" i="3"/>
  <c r="AH126" i="3"/>
  <c r="AH62" i="3"/>
  <c r="AH20" i="3"/>
  <c r="AH380" i="3"/>
  <c r="AG374" i="3"/>
  <c r="AJ374" i="3"/>
  <c r="J374" i="3"/>
  <c r="AH840" i="3"/>
  <c r="J596" i="3"/>
  <c r="AG596" i="3"/>
  <c r="AJ596" i="3"/>
  <c r="AH576" i="3"/>
  <c r="AJ548" i="3"/>
  <c r="J530" i="3"/>
  <c r="AG530" i="3"/>
  <c r="AJ530" i="3"/>
  <c r="AH510" i="3"/>
  <c r="AH488" i="3"/>
  <c r="AH210" i="3"/>
  <c r="AH152" i="3"/>
  <c r="AH136" i="3"/>
  <c r="AH120" i="3"/>
  <c r="AH58" i="3"/>
  <c r="AH436" i="3"/>
  <c r="AG340" i="3"/>
  <c r="J340" i="3"/>
  <c r="AJ340" i="3"/>
  <c r="AG472" i="3"/>
  <c r="AJ472" i="3"/>
  <c r="J472" i="3"/>
  <c r="AJ108" i="3"/>
  <c r="J108" i="3"/>
  <c r="AG108" i="3"/>
  <c r="J92" i="3"/>
  <c r="AJ92" i="3"/>
  <c r="AG92" i="3"/>
  <c r="AH56" i="3"/>
  <c r="AH14" i="3"/>
  <c r="AH558" i="3"/>
  <c r="AG202" i="3"/>
  <c r="J202" i="3"/>
  <c r="AJ202" i="3"/>
  <c r="AJ378" i="3"/>
  <c r="AG378" i="3"/>
  <c r="J378" i="3"/>
  <c r="J402" i="3"/>
  <c r="AG402" i="3"/>
  <c r="AJ402" i="3"/>
  <c r="J118" i="3"/>
  <c r="AJ118" i="3"/>
  <c r="AG118" i="3"/>
  <c r="J102" i="3"/>
  <c r="AG102" i="3"/>
  <c r="AJ102" i="3"/>
  <c r="J70" i="3"/>
  <c r="AJ70" i="3"/>
  <c r="AG70" i="3"/>
  <c r="AH50" i="3"/>
  <c r="AH36" i="3"/>
  <c r="AH4" i="3"/>
  <c r="AH378" i="3"/>
  <c r="AJ28" i="3"/>
  <c r="AG428" i="3"/>
  <c r="AJ428" i="3"/>
  <c r="J428" i="3"/>
  <c r="AJ1022" i="3"/>
  <c r="AG1022" i="3"/>
  <c r="J1022" i="3"/>
  <c r="N1308" i="3"/>
  <c r="K1308" i="3"/>
  <c r="AF1308" i="3" s="1"/>
  <c r="N1600" i="3"/>
  <c r="K1600" i="3"/>
  <c r="AF1600" i="3" s="1"/>
  <c r="GW43" i="17"/>
  <c r="GY32" i="6"/>
  <c r="GT32" i="17"/>
  <c r="GT54" i="17"/>
  <c r="D39" i="22" s="1"/>
  <c r="HB32" i="6"/>
  <c r="GY43" i="6"/>
  <c r="GR43" i="17"/>
  <c r="GS54" i="17"/>
  <c r="C39" i="22" s="1"/>
  <c r="AV69" i="17"/>
  <c r="GV43" i="17"/>
  <c r="GU32" i="17"/>
  <c r="HC32" i="6"/>
  <c r="HC54" i="6"/>
  <c r="G13" i="22" s="1"/>
  <c r="GC54" i="6"/>
  <c r="HA54" i="6" s="1"/>
  <c r="E13" i="22" s="1"/>
  <c r="V69" i="17"/>
  <c r="AD69" i="17" s="1"/>
  <c r="W69" i="6"/>
  <c r="AF69" i="6" s="1"/>
  <c r="V69" i="6"/>
  <c r="AE69" i="6" s="1"/>
  <c r="AW69" i="6"/>
  <c r="GF54" i="6"/>
  <c r="HD54" i="6" s="1"/>
  <c r="H13" i="22" s="1"/>
  <c r="GZ32" i="6"/>
  <c r="GS43" i="17"/>
  <c r="GY54" i="6"/>
  <c r="C13" i="22" s="1"/>
  <c r="AR69" i="17"/>
  <c r="GV32" i="17"/>
  <c r="AU69" i="17"/>
  <c r="GR54" i="17"/>
  <c r="B39" i="22" s="1"/>
  <c r="T69" i="6"/>
  <c r="AC69" i="6" s="1"/>
  <c r="AQ69" i="17"/>
  <c r="AU69" i="6"/>
  <c r="GN54" i="17"/>
  <c r="GV54" i="17" s="1"/>
  <c r="F39" i="22" s="1"/>
  <c r="GX43" i="6"/>
  <c r="GZ43" i="6"/>
  <c r="AT69" i="17"/>
  <c r="U69" i="17"/>
  <c r="AC69" i="17" s="1"/>
  <c r="GS32" i="17"/>
  <c r="GT43" i="17"/>
  <c r="HB54" i="6"/>
  <c r="F13" i="22" s="1"/>
  <c r="T69" i="17"/>
  <c r="AB69" i="17" s="1"/>
  <c r="U69" i="6"/>
  <c r="AD69" i="6" s="1"/>
  <c r="GB54" i="6"/>
  <c r="GZ54" i="6" s="1"/>
  <c r="D13" i="22" s="1"/>
  <c r="GU54" i="17"/>
  <c r="E39" i="22" s="1"/>
  <c r="HD32" i="6"/>
  <c r="GX32" i="17"/>
  <c r="GX32" i="6"/>
  <c r="GX54" i="17"/>
  <c r="H39" i="22" s="1"/>
  <c r="GW32" i="17"/>
  <c r="GX54" i="6"/>
  <c r="B13" i="22" s="1"/>
  <c r="GR32" i="17"/>
  <c r="GU43" i="17"/>
  <c r="HA43" i="6"/>
  <c r="HC43" i="6"/>
  <c r="FB32" i="17"/>
  <c r="FB54" i="17" s="1"/>
  <c r="HA32" i="6"/>
  <c r="HB43" i="6"/>
  <c r="FH43" i="6"/>
  <c r="FH32" i="6"/>
  <c r="FH54" i="6" s="1"/>
  <c r="AK1595" i="3"/>
  <c r="GX43" i="17"/>
  <c r="FB43" i="17"/>
  <c r="K1539" i="3"/>
  <c r="AF1539" i="3" s="1"/>
  <c r="AI1539" i="3" s="1"/>
  <c r="N1539" i="3"/>
  <c r="N697" i="3"/>
  <c r="K697" i="3"/>
  <c r="AF697" i="3" s="1"/>
  <c r="N761" i="3"/>
  <c r="K761" i="3"/>
  <c r="AF761" i="3" s="1"/>
  <c r="N997" i="3"/>
  <c r="K997" i="3"/>
  <c r="AF997" i="3" s="1"/>
  <c r="N1005" i="3"/>
  <c r="K1005" i="3"/>
  <c r="AF1005" i="3" s="1"/>
  <c r="N693" i="3"/>
  <c r="K693" i="3"/>
  <c r="AF693" i="3" s="1"/>
  <c r="AI693" i="3" s="1"/>
  <c r="N757" i="3"/>
  <c r="K757" i="3"/>
  <c r="AF757" i="3" s="1"/>
  <c r="N977" i="3"/>
  <c r="K977" i="3"/>
  <c r="AF977" i="3" s="1"/>
  <c r="K993" i="3"/>
  <c r="AF993" i="3" s="1"/>
  <c r="N993" i="3"/>
  <c r="O15" i="6"/>
  <c r="N44" i="6"/>
  <c r="AG454" i="3"/>
  <c r="J454" i="3"/>
  <c r="AJ454" i="3"/>
  <c r="AG572" i="3"/>
  <c r="J572" i="3"/>
  <c r="AJ572" i="3"/>
  <c r="N1480" i="3"/>
  <c r="K1480" i="3"/>
  <c r="AF1480" i="3" s="1"/>
  <c r="K494" i="3"/>
  <c r="AF494" i="3" s="1"/>
  <c r="N494" i="3"/>
  <c r="K782" i="3"/>
  <c r="AF782" i="3" s="1"/>
  <c r="N782" i="3"/>
  <c r="N648" i="3"/>
  <c r="K656" i="3"/>
  <c r="AF656" i="3" s="1"/>
  <c r="AI656" i="3" s="1"/>
  <c r="N656" i="3"/>
  <c r="K684" i="3"/>
  <c r="AF684" i="3" s="1"/>
  <c r="K1288" i="3"/>
  <c r="AF1288" i="3" s="1"/>
  <c r="N1288" i="3"/>
  <c r="K1468" i="3"/>
  <c r="AF1468" i="3" s="1"/>
  <c r="N1468" i="3"/>
  <c r="O69" i="6"/>
  <c r="P4" i="6"/>
  <c r="AJ9" i="3"/>
  <c r="J9" i="3"/>
  <c r="AG9" i="3"/>
  <c r="AG15" i="3"/>
  <c r="AJ15" i="3"/>
  <c r="J15" i="3"/>
  <c r="J25" i="3"/>
  <c r="AG25" i="3"/>
  <c r="AJ25" i="3"/>
  <c r="AG35" i="3"/>
  <c r="J35" i="3"/>
  <c r="J41" i="3"/>
  <c r="AJ41" i="3"/>
  <c r="AG41" i="3"/>
  <c r="J45" i="3"/>
  <c r="AJ45" i="3"/>
  <c r="AG45" i="3"/>
  <c r="AH45" i="3"/>
  <c r="J55" i="3"/>
  <c r="AG55" i="3"/>
  <c r="AJ55" i="3"/>
  <c r="J59" i="3"/>
  <c r="AJ59" i="3"/>
  <c r="AG59" i="3"/>
  <c r="J77" i="3"/>
  <c r="AJ77" i="3"/>
  <c r="AG77" i="3"/>
  <c r="J83" i="3"/>
  <c r="AG83" i="3"/>
  <c r="AJ83" i="3"/>
  <c r="J89" i="3"/>
  <c r="AJ89" i="3"/>
  <c r="AG89" i="3"/>
  <c r="J95" i="3"/>
  <c r="AJ95" i="3"/>
  <c r="AG95" i="3"/>
  <c r="AG99" i="3"/>
  <c r="AG105" i="3"/>
  <c r="J105" i="3"/>
  <c r="AJ105" i="3"/>
  <c r="AJ121" i="3"/>
  <c r="AG121" i="3"/>
  <c r="J121" i="3"/>
  <c r="AJ127" i="3"/>
  <c r="AG127" i="3"/>
  <c r="J127" i="3"/>
  <c r="J131" i="3"/>
  <c r="AG131" i="3"/>
  <c r="AJ131" i="3"/>
  <c r="J145" i="3"/>
  <c r="AJ145" i="3"/>
  <c r="AG145" i="3"/>
  <c r="AG149" i="3"/>
  <c r="J149" i="3"/>
  <c r="AJ149" i="3"/>
  <c r="AG159" i="3"/>
  <c r="J159" i="3"/>
  <c r="AJ159" i="3"/>
  <c r="AG161" i="3"/>
  <c r="J161" i="3"/>
  <c r="AJ161" i="3"/>
  <c r="J173" i="3"/>
  <c r="AG173" i="3"/>
  <c r="AJ173" i="3"/>
  <c r="J179" i="3"/>
  <c r="AG179" i="3"/>
  <c r="J191" i="3"/>
  <c r="AJ191" i="3"/>
  <c r="AG191" i="3"/>
  <c r="J197" i="3"/>
  <c r="AJ197" i="3"/>
  <c r="AG197" i="3"/>
  <c r="J215" i="3"/>
  <c r="AJ215" i="3"/>
  <c r="AG215" i="3"/>
  <c r="AG225" i="3"/>
  <c r="J225" i="3"/>
  <c r="J231" i="3"/>
  <c r="AG231" i="3"/>
  <c r="AJ231" i="3"/>
  <c r="J235" i="3"/>
  <c r="AG235" i="3"/>
  <c r="AJ235" i="3"/>
  <c r="J243" i="3"/>
  <c r="AG243" i="3"/>
  <c r="J251" i="3"/>
  <c r="AJ251" i="3"/>
  <c r="AG251" i="3"/>
  <c r="AJ255" i="3"/>
  <c r="AH255" i="3"/>
  <c r="J263" i="3"/>
  <c r="AG263" i="3"/>
  <c r="AJ263" i="3"/>
  <c r="AG283" i="3"/>
  <c r="J283" i="3"/>
  <c r="AJ283" i="3"/>
  <c r="AG287" i="3"/>
  <c r="AJ287" i="3"/>
  <c r="J287" i="3"/>
  <c r="J301" i="3"/>
  <c r="AG301" i="3"/>
  <c r="AJ301" i="3"/>
  <c r="AH301" i="3"/>
  <c r="AJ305" i="3"/>
  <c r="J305" i="3"/>
  <c r="AG305" i="3"/>
  <c r="J313" i="3"/>
  <c r="AG313" i="3"/>
  <c r="AJ313" i="3"/>
  <c r="AG317" i="3"/>
  <c r="AJ317" i="3"/>
  <c r="J317" i="3"/>
  <c r="AG339" i="3"/>
  <c r="J339" i="3"/>
  <c r="AJ339" i="3"/>
  <c r="J373" i="3"/>
  <c r="AG373" i="3"/>
  <c r="AJ373" i="3"/>
  <c r="AJ377" i="3"/>
  <c r="AH377" i="3"/>
  <c r="AJ381" i="3"/>
  <c r="AG381" i="3"/>
  <c r="J381" i="3"/>
  <c r="AJ393" i="3"/>
  <c r="AH393" i="3"/>
  <c r="AG395" i="3"/>
  <c r="J395" i="3"/>
  <c r="AJ395" i="3"/>
  <c r="J407" i="3"/>
  <c r="AJ407" i="3"/>
  <c r="AG407" i="3"/>
  <c r="J413" i="3"/>
  <c r="AG421" i="3"/>
  <c r="J421" i="3"/>
  <c r="AG425" i="3"/>
  <c r="AJ425" i="3"/>
  <c r="J425" i="3"/>
  <c r="AG435" i="3"/>
  <c r="AJ435" i="3"/>
  <c r="J435" i="3"/>
  <c r="AG439" i="3"/>
  <c r="AJ439" i="3"/>
  <c r="J439" i="3"/>
  <c r="K443" i="3"/>
  <c r="AF443" i="3" s="1"/>
  <c r="AJ449" i="3"/>
  <c r="AG449" i="3"/>
  <c r="J449" i="3"/>
  <c r="AJ453" i="3"/>
  <c r="AH453" i="3"/>
  <c r="AG459" i="3"/>
  <c r="AJ459" i="3"/>
  <c r="J459" i="3"/>
  <c r="AG465" i="3"/>
  <c r="AJ465" i="3"/>
  <c r="J465" i="3"/>
  <c r="AG475" i="3"/>
  <c r="J475" i="3"/>
  <c r="AG481" i="3"/>
  <c r="J481" i="3"/>
  <c r="AJ481" i="3"/>
  <c r="AG485" i="3"/>
  <c r="J485" i="3"/>
  <c r="AJ485" i="3"/>
  <c r="AJ491" i="3"/>
  <c r="J491" i="3"/>
  <c r="AG491" i="3"/>
  <c r="J497" i="3"/>
  <c r="AG497" i="3"/>
  <c r="AJ497" i="3"/>
  <c r="AG509" i="3"/>
  <c r="J509" i="3"/>
  <c r="AJ509" i="3"/>
  <c r="AJ513" i="3"/>
  <c r="AG513" i="3"/>
  <c r="J513" i="3"/>
  <c r="AG517" i="3"/>
  <c r="J517" i="3"/>
  <c r="AJ517" i="3"/>
  <c r="AG523" i="3"/>
  <c r="J523" i="3"/>
  <c r="AJ523" i="3"/>
  <c r="AJ1449" i="3"/>
  <c r="AG1449" i="3"/>
  <c r="J1449" i="3"/>
  <c r="J1518" i="3"/>
  <c r="AJ1518" i="3"/>
  <c r="AG1518" i="3"/>
  <c r="J533" i="3"/>
  <c r="AG533" i="3"/>
  <c r="AJ533" i="3"/>
  <c r="J539" i="3"/>
  <c r="AG539" i="3"/>
  <c r="AJ539" i="3"/>
  <c r="J549" i="3"/>
  <c r="AG549" i="3"/>
  <c r="AJ549" i="3"/>
  <c r="J553" i="3"/>
  <c r="AJ553" i="3"/>
  <c r="AG553" i="3"/>
  <c r="J555" i="3"/>
  <c r="AJ555" i="3"/>
  <c r="AG555" i="3"/>
  <c r="AG569" i="3"/>
  <c r="J569" i="3"/>
  <c r="AJ569" i="3"/>
  <c r="AG575" i="3"/>
  <c r="AJ575" i="3"/>
  <c r="J575" i="3"/>
  <c r="J579" i="3"/>
  <c r="AJ579" i="3"/>
  <c r="AG579" i="3"/>
  <c r="K597" i="3"/>
  <c r="AF597" i="3" s="1"/>
  <c r="N597" i="3"/>
  <c r="J609" i="3"/>
  <c r="AJ609" i="3"/>
  <c r="AG609" i="3"/>
  <c r="J617" i="3"/>
  <c r="AG617" i="3"/>
  <c r="AJ617" i="3"/>
  <c r="J623" i="3"/>
  <c r="AG623" i="3"/>
  <c r="AJ623" i="3"/>
  <c r="J651" i="3"/>
  <c r="AG651" i="3"/>
  <c r="AJ651" i="3"/>
  <c r="J669" i="3"/>
  <c r="AG669" i="3"/>
  <c r="AJ669" i="3"/>
  <c r="J673" i="3"/>
  <c r="AG673" i="3"/>
  <c r="AJ673" i="3"/>
  <c r="J677" i="3"/>
  <c r="AG677" i="3"/>
  <c r="AJ677" i="3"/>
  <c r="AG679" i="3"/>
  <c r="AJ679" i="3"/>
  <c r="J679" i="3"/>
  <c r="J685" i="3"/>
  <c r="AG685" i="3"/>
  <c r="AJ685" i="3"/>
  <c r="J703" i="3"/>
  <c r="AJ703" i="3"/>
  <c r="AG703" i="3"/>
  <c r="J707" i="3"/>
  <c r="AJ707" i="3"/>
  <c r="AG707" i="3"/>
  <c r="J713" i="3"/>
  <c r="AJ713" i="3"/>
  <c r="AG713" i="3"/>
  <c r="J717" i="3"/>
  <c r="AG717" i="3"/>
  <c r="AJ717" i="3"/>
  <c r="AJ771" i="3"/>
  <c r="J771" i="3"/>
  <c r="AG771" i="3"/>
  <c r="J775" i="3"/>
  <c r="AG775" i="3"/>
  <c r="AJ775" i="3"/>
  <c r="AH777" i="3"/>
  <c r="J783" i="3"/>
  <c r="AJ783" i="3"/>
  <c r="AG783" i="3"/>
  <c r="AG787" i="3"/>
  <c r="J787" i="3"/>
  <c r="AJ787" i="3"/>
  <c r="J797" i="3"/>
  <c r="AG797" i="3"/>
  <c r="AJ797" i="3"/>
  <c r="J809" i="3"/>
  <c r="AG809" i="3"/>
  <c r="AJ809" i="3"/>
  <c r="J811" i="3"/>
  <c r="AG811" i="3"/>
  <c r="AJ811" i="3"/>
  <c r="AG815" i="3"/>
  <c r="J815" i="3"/>
  <c r="AJ815" i="3"/>
  <c r="AG833" i="3"/>
  <c r="AJ833" i="3"/>
  <c r="AH833" i="3"/>
  <c r="J833" i="3"/>
  <c r="AJ835" i="3"/>
  <c r="AG835" i="3"/>
  <c r="J835" i="3"/>
  <c r="J841" i="3"/>
  <c r="AJ841" i="3"/>
  <c r="AG841" i="3"/>
  <c r="J849" i="3"/>
  <c r="AJ849" i="3"/>
  <c r="AG849" i="3"/>
  <c r="AH849" i="3"/>
  <c r="AH855" i="3"/>
  <c r="AJ855" i="3"/>
  <c r="AH865" i="3"/>
  <c r="J869" i="3"/>
  <c r="AJ869" i="3"/>
  <c r="AG869" i="3"/>
  <c r="J873" i="3"/>
  <c r="AG873" i="3"/>
  <c r="AJ873" i="3"/>
  <c r="AG879" i="3"/>
  <c r="J879" i="3"/>
  <c r="AJ879" i="3"/>
  <c r="N885" i="3"/>
  <c r="K885" i="3"/>
  <c r="AF885" i="3" s="1"/>
  <c r="J895" i="3"/>
  <c r="AG895" i="3"/>
  <c r="AJ895" i="3"/>
  <c r="AG907" i="3"/>
  <c r="J907" i="3"/>
  <c r="AJ907" i="3"/>
  <c r="AG911" i="3"/>
  <c r="J911" i="3"/>
  <c r="AJ911" i="3"/>
  <c r="AJ929" i="3"/>
  <c r="J929" i="3"/>
  <c r="AG929" i="3"/>
  <c r="AJ943" i="3"/>
  <c r="AG943" i="3"/>
  <c r="J943" i="3"/>
  <c r="AG947" i="3"/>
  <c r="J947" i="3"/>
  <c r="AJ947" i="3"/>
  <c r="AH973" i="3"/>
  <c r="AH991" i="3"/>
  <c r="AJ995" i="3"/>
  <c r="AG995" i="3"/>
  <c r="AJ1001" i="3"/>
  <c r="AG1001" i="3"/>
  <c r="J1009" i="3"/>
  <c r="AG1009" i="3"/>
  <c r="AJ1009" i="3"/>
  <c r="AJ1023" i="3"/>
  <c r="J1023" i="3"/>
  <c r="AG1023" i="3"/>
  <c r="J1029" i="3"/>
  <c r="AJ1029" i="3"/>
  <c r="AG1029" i="3"/>
  <c r="AJ1035" i="3"/>
  <c r="AG1035" i="3"/>
  <c r="J1035" i="3"/>
  <c r="J1043" i="3"/>
  <c r="AJ1043" i="3"/>
  <c r="AG1043" i="3"/>
  <c r="AG1049" i="3"/>
  <c r="AJ1049" i="3"/>
  <c r="J1049" i="3"/>
  <c r="AG1073" i="3"/>
  <c r="J1073" i="3"/>
  <c r="AJ1073" i="3"/>
  <c r="J1079" i="3"/>
  <c r="AJ1079" i="3"/>
  <c r="AG1079" i="3"/>
  <c r="J1095" i="3"/>
  <c r="AG1095" i="3"/>
  <c r="AJ1095" i="3"/>
  <c r="J1099" i="3"/>
  <c r="AG1099" i="3"/>
  <c r="AJ1099" i="3"/>
  <c r="AG1103" i="3"/>
  <c r="J1103" i="3"/>
  <c r="AJ1103" i="3"/>
  <c r="J1113" i="3"/>
  <c r="AJ1113" i="3"/>
  <c r="AG1113" i="3"/>
  <c r="AG1117" i="3"/>
  <c r="J1117" i="3"/>
  <c r="AJ1117" i="3"/>
  <c r="J1123" i="3"/>
  <c r="AG1123" i="3"/>
  <c r="AJ1123" i="3"/>
  <c r="AG1127" i="3"/>
  <c r="AJ1127" i="3"/>
  <c r="J1127" i="3"/>
  <c r="J1133" i="3"/>
  <c r="AG1133" i="3"/>
  <c r="AJ1133" i="3"/>
  <c r="J1141" i="3"/>
  <c r="AG1141" i="3"/>
  <c r="AJ1141" i="3"/>
  <c r="J1147" i="3"/>
  <c r="AG1147" i="3"/>
  <c r="AJ1147" i="3"/>
  <c r="J1169" i="3"/>
  <c r="AG1169" i="3"/>
  <c r="AJ1169" i="3"/>
  <c r="AG1193" i="3"/>
  <c r="AJ1193" i="3"/>
  <c r="J1193" i="3"/>
  <c r="J1197" i="3"/>
  <c r="AJ1197" i="3"/>
  <c r="AG1197" i="3"/>
  <c r="J1203" i="3"/>
  <c r="AJ1203" i="3"/>
  <c r="AG1203" i="3"/>
  <c r="AG1213" i="3"/>
  <c r="J1213" i="3"/>
  <c r="AJ1213" i="3"/>
  <c r="AG1217" i="3"/>
  <c r="AJ1217" i="3"/>
  <c r="J1217" i="3"/>
  <c r="AG1231" i="3"/>
  <c r="AJ1231" i="3"/>
  <c r="J1231" i="3"/>
  <c r="J1237" i="3"/>
  <c r="AJ1237" i="3"/>
  <c r="AG1237" i="3"/>
  <c r="J1243" i="3"/>
  <c r="AG1243" i="3"/>
  <c r="AJ1243" i="3"/>
  <c r="J1257" i="3"/>
  <c r="AJ1257" i="3"/>
  <c r="AG1257" i="3"/>
  <c r="AG1261" i="3"/>
  <c r="AJ1261" i="3"/>
  <c r="J1261" i="3"/>
  <c r="J1269" i="3"/>
  <c r="AJ1269" i="3"/>
  <c r="AG1269" i="3"/>
  <c r="J1273" i="3"/>
  <c r="AJ1273" i="3"/>
  <c r="AG1273" i="3"/>
  <c r="AG1279" i="3"/>
  <c r="AJ1279" i="3"/>
  <c r="J1279" i="3"/>
  <c r="J1281" i="3"/>
  <c r="AG1281" i="3"/>
  <c r="AJ1281" i="3"/>
  <c r="J1285" i="3"/>
  <c r="AJ1285" i="3"/>
  <c r="AG1285" i="3"/>
  <c r="J1287" i="3"/>
  <c r="AG1287" i="3"/>
  <c r="AJ1287" i="3"/>
  <c r="AG1295" i="3"/>
  <c r="J1295" i="3"/>
  <c r="AJ1295" i="3"/>
  <c r="J1297" i="3"/>
  <c r="AJ1297" i="3"/>
  <c r="AG1297" i="3"/>
  <c r="J1307" i="3"/>
  <c r="AG1307" i="3"/>
  <c r="AJ1307" i="3"/>
  <c r="J1315" i="3"/>
  <c r="AJ1315" i="3"/>
  <c r="AG1315" i="3"/>
  <c r="J1319" i="3"/>
  <c r="AG1319" i="3"/>
  <c r="AJ1319" i="3"/>
  <c r="J1325" i="3"/>
  <c r="AJ1325" i="3"/>
  <c r="AG1325" i="3"/>
  <c r="J1329" i="3"/>
  <c r="AG1329" i="3"/>
  <c r="AJ1329" i="3"/>
  <c r="AJ1337" i="3"/>
  <c r="J1337" i="3"/>
  <c r="AG1337" i="3"/>
  <c r="AJ1351" i="3"/>
  <c r="AG1351" i="3"/>
  <c r="J1351" i="3"/>
  <c r="AJ1363" i="3"/>
  <c r="AG1363" i="3"/>
  <c r="J1363" i="3"/>
  <c r="J1367" i="3"/>
  <c r="AG1367" i="3"/>
  <c r="AJ1367" i="3"/>
  <c r="J1371" i="3"/>
  <c r="AG1371" i="3"/>
  <c r="AJ1371" i="3"/>
  <c r="J1375" i="3"/>
  <c r="AJ1375" i="3"/>
  <c r="AG1375" i="3"/>
  <c r="J1377" i="3"/>
  <c r="AG1377" i="3"/>
  <c r="AJ1377" i="3"/>
  <c r="J1381" i="3"/>
  <c r="AG1381" i="3"/>
  <c r="AJ1381" i="3"/>
  <c r="AG1385" i="3"/>
  <c r="AJ1385" i="3"/>
  <c r="J1385" i="3"/>
  <c r="J1419" i="3"/>
  <c r="AG1419" i="3"/>
  <c r="AJ1419" i="3"/>
  <c r="AG1423" i="3"/>
  <c r="J1423" i="3"/>
  <c r="AJ1423" i="3"/>
  <c r="AJ1433" i="3"/>
  <c r="AG1433" i="3"/>
  <c r="J1433" i="3"/>
  <c r="J1453" i="3"/>
  <c r="AJ1453" i="3"/>
  <c r="AG1453" i="3"/>
  <c r="AG1459" i="3"/>
  <c r="J1459" i="3"/>
  <c r="AJ1459" i="3"/>
  <c r="J1463" i="3"/>
  <c r="AJ1463" i="3"/>
  <c r="AG1463" i="3"/>
  <c r="J1465" i="3"/>
  <c r="AG1465" i="3"/>
  <c r="AJ1465" i="3"/>
  <c r="AG1469" i="3"/>
  <c r="J1469" i="3"/>
  <c r="AJ1469" i="3"/>
  <c r="J1483" i="3"/>
  <c r="AG1483" i="3"/>
  <c r="AJ1483" i="3"/>
  <c r="J1487" i="3"/>
  <c r="AG1487" i="3"/>
  <c r="AJ1487" i="3"/>
  <c r="AG1493" i="3"/>
  <c r="AJ1493" i="3"/>
  <c r="J1493" i="3"/>
  <c r="J1499" i="3"/>
  <c r="AJ1499" i="3"/>
  <c r="AG1499" i="3"/>
  <c r="AG1503" i="3"/>
  <c r="J1503" i="3"/>
  <c r="AJ1503" i="3"/>
  <c r="J1507" i="3"/>
  <c r="AJ1507" i="3"/>
  <c r="AG1507" i="3"/>
  <c r="AJ1247" i="3"/>
  <c r="J1555" i="3"/>
  <c r="AJ1555" i="3"/>
  <c r="AG1555" i="3"/>
  <c r="AG1544" i="3"/>
  <c r="J1544" i="3"/>
  <c r="AH1544" i="3"/>
  <c r="AJ1544" i="3"/>
  <c r="AH1563" i="3"/>
  <c r="K1076" i="3"/>
  <c r="AF1076" i="3" s="1"/>
  <c r="N1076" i="3"/>
  <c r="K218" i="3"/>
  <c r="AF218" i="3" s="1"/>
  <c r="N218" i="3"/>
  <c r="AH1449" i="3"/>
  <c r="AJ1573" i="3"/>
  <c r="J1573" i="3"/>
  <c r="AG1573" i="3"/>
  <c r="AH1573" i="3"/>
  <c r="J1599" i="3"/>
  <c r="AJ1599" i="3"/>
  <c r="AG1599" i="3"/>
  <c r="K28" i="3"/>
  <c r="AF28" i="3" s="1"/>
  <c r="N28" i="3"/>
  <c r="AG633" i="3"/>
  <c r="J691" i="3"/>
  <c r="K704" i="3"/>
  <c r="AF704" i="3" s="1"/>
  <c r="N704" i="3"/>
  <c r="J755" i="3"/>
  <c r="N764" i="3"/>
  <c r="K764" i="3"/>
  <c r="AF764" i="3" s="1"/>
  <c r="AG973" i="3"/>
  <c r="J985" i="3"/>
  <c r="AG997" i="3"/>
  <c r="AG1005" i="3"/>
  <c r="N1054" i="3"/>
  <c r="K1054" i="3"/>
  <c r="AF1054" i="3" s="1"/>
  <c r="K1060" i="3"/>
  <c r="AF1060" i="3" s="1"/>
  <c r="N1060" i="3"/>
  <c r="K1098" i="3"/>
  <c r="AF1098" i="3" s="1"/>
  <c r="N1098" i="3"/>
  <c r="N1114" i="3"/>
  <c r="K1114" i="3"/>
  <c r="AF1114" i="3" s="1"/>
  <c r="N1122" i="3"/>
  <c r="K1122" i="3"/>
  <c r="AF1122" i="3" s="1"/>
  <c r="N1130" i="3"/>
  <c r="K1130" i="3"/>
  <c r="AF1130" i="3" s="1"/>
  <c r="K331" i="3"/>
  <c r="AF331" i="3" s="1"/>
  <c r="AI331" i="3" s="1"/>
  <c r="N331" i="3"/>
  <c r="AH305" i="3"/>
  <c r="AH1503" i="3"/>
  <c r="AG498" i="3"/>
  <c r="J498" i="3"/>
  <c r="AJ498" i="3"/>
  <c r="AH370" i="3"/>
  <c r="J418" i="3"/>
  <c r="AJ418" i="3"/>
  <c r="AG418" i="3"/>
  <c r="AG30" i="3"/>
  <c r="AJ30" i="3"/>
  <c r="J30" i="3"/>
  <c r="AH426" i="3"/>
  <c r="N582" i="3"/>
  <c r="K582" i="3"/>
  <c r="AF582" i="3" s="1"/>
  <c r="K532" i="3"/>
  <c r="AF532" i="3" s="1"/>
  <c r="N532" i="3"/>
  <c r="N748" i="3"/>
  <c r="K748" i="3"/>
  <c r="AF748" i="3" s="1"/>
  <c r="N1462" i="3"/>
  <c r="K1462" i="3"/>
  <c r="AF1462" i="3" s="1"/>
  <c r="X69" i="6"/>
  <c r="AG69" i="6" s="1"/>
  <c r="AH11" i="3"/>
  <c r="AG13" i="3"/>
  <c r="J13" i="3"/>
  <c r="AJ13" i="3"/>
  <c r="AH17" i="3"/>
  <c r="AH23" i="3"/>
  <c r="J29" i="3"/>
  <c r="AG29" i="3"/>
  <c r="AJ29" i="3"/>
  <c r="J33" i="3"/>
  <c r="AG33" i="3"/>
  <c r="AJ33" i="3"/>
  <c r="AH37" i="3"/>
  <c r="J39" i="3"/>
  <c r="AG39" i="3"/>
  <c r="AJ39" i="3"/>
  <c r="AH43" i="3"/>
  <c r="J49" i="3"/>
  <c r="AG49" i="3"/>
  <c r="AJ49" i="3"/>
  <c r="AH53" i="3"/>
  <c r="AH57" i="3"/>
  <c r="AH63" i="3"/>
  <c r="J65" i="3"/>
  <c r="AG65" i="3"/>
  <c r="AJ65" i="3"/>
  <c r="AH69" i="3"/>
  <c r="J71" i="3"/>
  <c r="AG71" i="3"/>
  <c r="AJ71" i="3"/>
  <c r="AH75" i="3"/>
  <c r="AH79" i="3"/>
  <c r="J81" i="3"/>
  <c r="AG81" i="3"/>
  <c r="AJ81" i="3"/>
  <c r="AH87" i="3"/>
  <c r="AG91" i="3"/>
  <c r="J91" i="3"/>
  <c r="J93" i="3"/>
  <c r="AG93" i="3"/>
  <c r="AJ93" i="3"/>
  <c r="AH97" i="3"/>
  <c r="AJ103" i="3"/>
  <c r="AG103" i="3"/>
  <c r="J103" i="3"/>
  <c r="AH107" i="3"/>
  <c r="J111" i="3"/>
  <c r="AG111" i="3"/>
  <c r="AJ111" i="3"/>
  <c r="J115" i="3"/>
  <c r="AJ115" i="3"/>
  <c r="AG115" i="3"/>
  <c r="AG119" i="3"/>
  <c r="J119" i="3"/>
  <c r="AJ119" i="3"/>
  <c r="AH121" i="3"/>
  <c r="AJ125" i="3"/>
  <c r="AG125" i="3"/>
  <c r="J125" i="3"/>
  <c r="AH127" i="3"/>
  <c r="AH131" i="3"/>
  <c r="AG135" i="3"/>
  <c r="J135" i="3"/>
  <c r="AJ135" i="3"/>
  <c r="AJ139" i="3"/>
  <c r="AG139" i="3"/>
  <c r="J139" i="3"/>
  <c r="AH145" i="3"/>
  <c r="AH149" i="3"/>
  <c r="AG153" i="3"/>
  <c r="J153" i="3"/>
  <c r="AJ153" i="3"/>
  <c r="AH159" i="3"/>
  <c r="J165" i="3"/>
  <c r="AJ165" i="3"/>
  <c r="AG165" i="3"/>
  <c r="J177" i="3"/>
  <c r="AG177" i="3"/>
  <c r="AJ177" i="3"/>
  <c r="AJ187" i="3"/>
  <c r="AJ189" i="3"/>
  <c r="AG189" i="3"/>
  <c r="J189" i="3"/>
  <c r="J195" i="3"/>
  <c r="AG195" i="3"/>
  <c r="AJ195" i="3"/>
  <c r="AJ201" i="3"/>
  <c r="AH201" i="3"/>
  <c r="AH205" i="3"/>
  <c r="J207" i="3"/>
  <c r="AG207" i="3"/>
  <c r="AJ207" i="3"/>
  <c r="AG211" i="3"/>
  <c r="J211" i="3"/>
  <c r="AJ211" i="3"/>
  <c r="J213" i="3"/>
  <c r="AJ213" i="3"/>
  <c r="AG213" i="3"/>
  <c r="J219" i="3"/>
  <c r="AG219" i="3"/>
  <c r="AJ219" i="3"/>
  <c r="AH223" i="3"/>
  <c r="AH229" i="3"/>
  <c r="AH233" i="3"/>
  <c r="AH237" i="3"/>
  <c r="AH241" i="3"/>
  <c r="AH245" i="3"/>
  <c r="AH247" i="3"/>
  <c r="AG249" i="3"/>
  <c r="AJ249" i="3"/>
  <c r="J249" i="3"/>
  <c r="AH253" i="3"/>
  <c r="AG255" i="3"/>
  <c r="J255" i="3"/>
  <c r="J261" i="3"/>
  <c r="AG261" i="3"/>
  <c r="AJ261" i="3"/>
  <c r="J267" i="3"/>
  <c r="AJ267" i="3"/>
  <c r="AG267" i="3"/>
  <c r="AG271" i="3"/>
  <c r="AJ271" i="3"/>
  <c r="J271" i="3"/>
  <c r="AG291" i="3"/>
  <c r="J291" i="3"/>
  <c r="AJ291" i="3"/>
  <c r="AG295" i="3"/>
  <c r="J295" i="3"/>
  <c r="AJ295" i="3"/>
  <c r="AH299" i="3"/>
  <c r="K303" i="3"/>
  <c r="AF303" i="3" s="1"/>
  <c r="N303" i="3"/>
  <c r="J311" i="3"/>
  <c r="AJ311" i="3"/>
  <c r="AG311" i="3"/>
  <c r="AH319" i="3"/>
  <c r="AG325" i="3"/>
  <c r="AJ325" i="3"/>
  <c r="J325" i="3"/>
  <c r="AG333" i="3"/>
  <c r="J333" i="3"/>
  <c r="AH333" i="3"/>
  <c r="AJ333" i="3"/>
  <c r="AJ345" i="3"/>
  <c r="AG345" i="3"/>
  <c r="J345" i="3"/>
  <c r="AH349" i="3"/>
  <c r="AG355" i="3"/>
  <c r="J355" i="3"/>
  <c r="AJ355" i="3"/>
  <c r="AG361" i="3"/>
  <c r="J361" i="3"/>
  <c r="AJ361" i="3"/>
  <c r="AH365" i="3"/>
  <c r="AG367" i="3"/>
  <c r="J367" i="3"/>
  <c r="AJ367" i="3"/>
  <c r="AJ371" i="3"/>
  <c r="J371" i="3"/>
  <c r="AG371" i="3"/>
  <c r="AG377" i="3"/>
  <c r="J377" i="3"/>
  <c r="AH381" i="3"/>
  <c r="AG389" i="3"/>
  <c r="J389" i="3"/>
  <c r="AJ389" i="3"/>
  <c r="AG393" i="3"/>
  <c r="J393" i="3"/>
  <c r="AJ399" i="3"/>
  <c r="J403" i="3"/>
  <c r="AG403" i="3"/>
  <c r="AJ403" i="3"/>
  <c r="AH407" i="3"/>
  <c r="AG419" i="3"/>
  <c r="J419" i="3"/>
  <c r="AJ419" i="3"/>
  <c r="AH423" i="3"/>
  <c r="AH427" i="3"/>
  <c r="AJ433" i="3"/>
  <c r="J433" i="3"/>
  <c r="AG433" i="3"/>
  <c r="AH437" i="3"/>
  <c r="AH447" i="3"/>
  <c r="AG453" i="3"/>
  <c r="J453" i="3"/>
  <c r="J463" i="3"/>
  <c r="AG463" i="3"/>
  <c r="AJ463" i="3"/>
  <c r="J469" i="3"/>
  <c r="AG469" i="3"/>
  <c r="AJ469" i="3"/>
  <c r="AH473" i="3"/>
  <c r="AJ475" i="3"/>
  <c r="AH475" i="3"/>
  <c r="AG479" i="3"/>
  <c r="J479" i="3"/>
  <c r="AJ479" i="3"/>
  <c r="AH485" i="3"/>
  <c r="AJ489" i="3"/>
  <c r="J489" i="3"/>
  <c r="AG489" i="3"/>
  <c r="AH493" i="3"/>
  <c r="J495" i="3"/>
  <c r="AG495" i="3"/>
  <c r="AJ495" i="3"/>
  <c r="AH501" i="3"/>
  <c r="AJ501" i="3"/>
  <c r="AH505" i="3"/>
  <c r="AG507" i="3"/>
  <c r="J507" i="3"/>
  <c r="AJ507" i="3"/>
  <c r="AJ511" i="3"/>
  <c r="AG511" i="3"/>
  <c r="J511" i="3"/>
  <c r="AH515" i="3"/>
  <c r="AG519" i="3"/>
  <c r="J519" i="3"/>
  <c r="AJ519" i="3"/>
  <c r="J521" i="3"/>
  <c r="AG521" i="3"/>
  <c r="AJ521" i="3"/>
  <c r="AH1518" i="3"/>
  <c r="J527" i="3"/>
  <c r="AJ527" i="3"/>
  <c r="AG527" i="3"/>
  <c r="AH531" i="3"/>
  <c r="AH537" i="3"/>
  <c r="AH543" i="3"/>
  <c r="AH547" i="3"/>
  <c r="AH553" i="3"/>
  <c r="AH557" i="3"/>
  <c r="AJ563" i="3"/>
  <c r="AG563" i="3"/>
  <c r="J563" i="3"/>
  <c r="AG567" i="3"/>
  <c r="J567" i="3"/>
  <c r="AJ567" i="3"/>
  <c r="AH569" i="3"/>
  <c r="J573" i="3"/>
  <c r="AJ573" i="3"/>
  <c r="AG573" i="3"/>
  <c r="AH575" i="3"/>
  <c r="AH579" i="3"/>
  <c r="AH583" i="3"/>
  <c r="J587" i="3"/>
  <c r="AG587" i="3"/>
  <c r="AJ587" i="3"/>
  <c r="J589" i="3"/>
  <c r="AJ589" i="3"/>
  <c r="AG589" i="3"/>
  <c r="AH593" i="3"/>
  <c r="J595" i="3"/>
  <c r="AJ595" i="3"/>
  <c r="AG595" i="3"/>
  <c r="J599" i="3"/>
  <c r="AG599" i="3"/>
  <c r="AJ599" i="3"/>
  <c r="J601" i="3"/>
  <c r="AJ601" i="3"/>
  <c r="AG601" i="3"/>
  <c r="J605" i="3"/>
  <c r="AJ605" i="3"/>
  <c r="AG605" i="3"/>
  <c r="AH609" i="3"/>
  <c r="J615" i="3"/>
  <c r="AG615" i="3"/>
  <c r="AJ615" i="3"/>
  <c r="AH617" i="3"/>
  <c r="AH621" i="3"/>
  <c r="AH623" i="3"/>
  <c r="J627" i="3"/>
  <c r="AJ627" i="3"/>
  <c r="AH633" i="3"/>
  <c r="J635" i="3"/>
  <c r="AG635" i="3"/>
  <c r="AJ635" i="3"/>
  <c r="AH639" i="3"/>
  <c r="J641" i="3"/>
  <c r="AG641" i="3"/>
  <c r="AJ641" i="3"/>
  <c r="AJ645" i="3"/>
  <c r="J645" i="3"/>
  <c r="AG645" i="3"/>
  <c r="J649" i="3"/>
  <c r="AG649" i="3"/>
  <c r="AJ649" i="3"/>
  <c r="AH653" i="3"/>
  <c r="J655" i="3"/>
  <c r="AG655" i="3"/>
  <c r="AJ655" i="3"/>
  <c r="AH661" i="3"/>
  <c r="J663" i="3"/>
  <c r="AG663" i="3"/>
  <c r="AJ663" i="3"/>
  <c r="J667" i="3"/>
  <c r="AG667" i="3"/>
  <c r="AJ667" i="3"/>
  <c r="AG671" i="3"/>
  <c r="J671" i="3"/>
  <c r="AJ671" i="3"/>
  <c r="AH677" i="3"/>
  <c r="AG683" i="3"/>
  <c r="AJ683" i="3"/>
  <c r="J683" i="3"/>
  <c r="AH685" i="3"/>
  <c r="AG689" i="3"/>
  <c r="AJ689" i="3"/>
  <c r="J689" i="3"/>
  <c r="AJ693" i="3"/>
  <c r="AH695" i="3"/>
  <c r="AH701" i="3"/>
  <c r="AH707" i="3"/>
  <c r="AH711" i="3"/>
  <c r="AH715" i="3"/>
  <c r="AH717" i="3"/>
  <c r="J721" i="3"/>
  <c r="AG721" i="3"/>
  <c r="AJ721" i="3"/>
  <c r="J725" i="3"/>
  <c r="AG725" i="3"/>
  <c r="AJ725" i="3"/>
  <c r="J727" i="3"/>
  <c r="AJ727" i="3"/>
  <c r="AG727" i="3"/>
  <c r="AG731" i="3"/>
  <c r="AJ731" i="3"/>
  <c r="J731" i="3"/>
  <c r="J735" i="3"/>
  <c r="AJ735" i="3"/>
  <c r="AG735" i="3"/>
  <c r="J737" i="3"/>
  <c r="AG737" i="3"/>
  <c r="AJ737" i="3"/>
  <c r="AH741" i="3"/>
  <c r="AJ743" i="3"/>
  <c r="AG743" i="3"/>
  <c r="J743" i="3"/>
  <c r="AH747" i="3"/>
  <c r="AJ749" i="3"/>
  <c r="J749" i="3"/>
  <c r="AG749" i="3"/>
  <c r="AG753" i="3"/>
  <c r="AJ753" i="3"/>
  <c r="J753" i="3"/>
  <c r="AJ757" i="3"/>
  <c r="AH763" i="3"/>
  <c r="J765" i="3"/>
  <c r="AJ765" i="3"/>
  <c r="AG765" i="3"/>
  <c r="AG769" i="3"/>
  <c r="J769" i="3"/>
  <c r="AJ769" i="3"/>
  <c r="AH771" i="3"/>
  <c r="AH775" i="3"/>
  <c r="AH779" i="3"/>
  <c r="AG781" i="3"/>
  <c r="J781" i="3"/>
  <c r="AJ781" i="3"/>
  <c r="AH787" i="3"/>
  <c r="J793" i="3"/>
  <c r="AJ793" i="3"/>
  <c r="AG793" i="3"/>
  <c r="AH797" i="3"/>
  <c r="J801" i="3"/>
  <c r="AJ801" i="3"/>
  <c r="AG801" i="3"/>
  <c r="J803" i="3"/>
  <c r="AG803" i="3"/>
  <c r="AJ803" i="3"/>
  <c r="J807" i="3"/>
  <c r="AG807" i="3"/>
  <c r="AJ807" i="3"/>
  <c r="AH809" i="3"/>
  <c r="AH813" i="3"/>
  <c r="AJ819" i="3"/>
  <c r="AG819" i="3"/>
  <c r="J819" i="3"/>
  <c r="AJ823" i="3"/>
  <c r="AG823" i="3"/>
  <c r="J823" i="3"/>
  <c r="AH827" i="3"/>
  <c r="AG829" i="3"/>
  <c r="J829" i="3"/>
  <c r="AJ829" i="3"/>
  <c r="AJ839" i="3"/>
  <c r="J839" i="3"/>
  <c r="AG839" i="3"/>
  <c r="AG845" i="3"/>
  <c r="J845" i="3"/>
  <c r="AJ845" i="3"/>
  <c r="AH853" i="3"/>
  <c r="AH857" i="3"/>
  <c r="J859" i="3"/>
  <c r="AG859" i="3"/>
  <c r="AJ859" i="3"/>
  <c r="AG863" i="3"/>
  <c r="AJ863" i="3"/>
  <c r="J863" i="3"/>
  <c r="AH867" i="3"/>
  <c r="AG877" i="3"/>
  <c r="J877" i="3"/>
  <c r="AJ877" i="3"/>
  <c r="AG889" i="3"/>
  <c r="J889" i="3"/>
  <c r="AJ889" i="3"/>
  <c r="AH893" i="3"/>
  <c r="AH895" i="3"/>
  <c r="AG899" i="3"/>
  <c r="AJ899" i="3"/>
  <c r="J899" i="3"/>
  <c r="AH905" i="3"/>
  <c r="AG909" i="3"/>
  <c r="J909" i="3"/>
  <c r="AJ909" i="3"/>
  <c r="AH913" i="3"/>
  <c r="AG915" i="3"/>
  <c r="J915" i="3"/>
  <c r="AJ915" i="3"/>
  <c r="J919" i="3"/>
  <c r="AJ919" i="3"/>
  <c r="AG919" i="3"/>
  <c r="J923" i="3"/>
  <c r="AG923" i="3"/>
  <c r="AJ923" i="3"/>
  <c r="AJ927" i="3"/>
  <c r="AG927" i="3"/>
  <c r="J927" i="3"/>
  <c r="AH929" i="3"/>
  <c r="AH933" i="3"/>
  <c r="AH937" i="3"/>
  <c r="AH945" i="3"/>
  <c r="AJ951" i="3"/>
  <c r="AG951" i="3"/>
  <c r="J951" i="3"/>
  <c r="AG953" i="3"/>
  <c r="J953" i="3"/>
  <c r="AJ953" i="3"/>
  <c r="AH957" i="3"/>
  <c r="AH961" i="3"/>
  <c r="AJ967" i="3"/>
  <c r="AJ977" i="3"/>
  <c r="AJ981" i="3"/>
  <c r="AH985" i="3"/>
  <c r="AJ987" i="3"/>
  <c r="AJ993" i="3"/>
  <c r="AH999" i="3"/>
  <c r="AJ1007" i="3"/>
  <c r="AH1011" i="3"/>
  <c r="J1013" i="3"/>
  <c r="AG1013" i="3"/>
  <c r="AJ1013" i="3"/>
  <c r="AH1017" i="3"/>
  <c r="AH1021" i="3"/>
  <c r="AH1025" i="3"/>
  <c r="AG1027" i="3"/>
  <c r="J1027" i="3"/>
  <c r="AJ1027" i="3"/>
  <c r="J1033" i="3"/>
  <c r="AG1033" i="3"/>
  <c r="AJ1033" i="3"/>
  <c r="J1037" i="3"/>
  <c r="AG1037" i="3"/>
  <c r="AJ1037" i="3"/>
  <c r="AH1043" i="3"/>
  <c r="AH1047" i="3"/>
  <c r="AH1051" i="3"/>
  <c r="AH1055" i="3"/>
  <c r="AG1057" i="3"/>
  <c r="J1057" i="3"/>
  <c r="AJ1057" i="3"/>
  <c r="J1063" i="3"/>
  <c r="AJ1063" i="3"/>
  <c r="AG1063" i="3"/>
  <c r="J1067" i="3"/>
  <c r="AG1067" i="3"/>
  <c r="AJ1067" i="3"/>
  <c r="AH1073" i="3"/>
  <c r="AH1077" i="3"/>
  <c r="AH1081" i="3"/>
  <c r="J1083" i="3"/>
  <c r="AJ1083" i="3"/>
  <c r="AG1083" i="3"/>
  <c r="AG1089" i="3"/>
  <c r="J1089" i="3"/>
  <c r="AJ1089" i="3"/>
  <c r="AH1093" i="3"/>
  <c r="J1097" i="3"/>
  <c r="AG1097" i="3"/>
  <c r="AJ1097" i="3"/>
  <c r="AG1101" i="3"/>
  <c r="J1101" i="3"/>
  <c r="AJ1101" i="3"/>
  <c r="J1107" i="3"/>
  <c r="AG1107" i="3"/>
  <c r="AJ1107" i="3"/>
  <c r="AH1111" i="3"/>
  <c r="J1115" i="3"/>
  <c r="AG1115" i="3"/>
  <c r="AJ1115" i="3"/>
  <c r="J1121" i="3"/>
  <c r="AG1121" i="3"/>
  <c r="AJ1121" i="3"/>
  <c r="AH1125" i="3"/>
  <c r="J1131" i="3"/>
  <c r="AJ1131" i="3"/>
  <c r="AG1131" i="3"/>
  <c r="AH1135" i="3"/>
  <c r="AH1141" i="3"/>
  <c r="J1145" i="3"/>
  <c r="AJ1145" i="3"/>
  <c r="AG1145" i="3"/>
  <c r="J1149" i="3"/>
  <c r="AG1149" i="3"/>
  <c r="AJ1149" i="3"/>
  <c r="AG1151" i="3"/>
  <c r="J1151" i="3"/>
  <c r="AJ1151" i="3"/>
  <c r="J1155" i="3"/>
  <c r="AG1155" i="3"/>
  <c r="AJ1155" i="3"/>
  <c r="AG1159" i="3"/>
  <c r="AJ1159" i="3"/>
  <c r="J1159" i="3"/>
  <c r="AH1163" i="3"/>
  <c r="AG1167" i="3"/>
  <c r="J1167" i="3"/>
  <c r="AJ1167" i="3"/>
  <c r="AH1171" i="3"/>
  <c r="AJ1173" i="3"/>
  <c r="J1173" i="3"/>
  <c r="AG1173" i="3"/>
  <c r="AH1177" i="3"/>
  <c r="J1179" i="3"/>
  <c r="AJ1179" i="3"/>
  <c r="AG1179" i="3"/>
  <c r="J1183" i="3"/>
  <c r="AG1183" i="3"/>
  <c r="AJ1183" i="3"/>
  <c r="J1187" i="3"/>
  <c r="AG1187" i="3"/>
  <c r="AJ1187" i="3"/>
  <c r="AH1191" i="3"/>
  <c r="AH1195" i="3"/>
  <c r="AH1201" i="3"/>
  <c r="J1205" i="3"/>
  <c r="AG1205" i="3"/>
  <c r="AJ1205" i="3"/>
  <c r="AJ1207" i="3"/>
  <c r="J1207" i="3"/>
  <c r="AG1207" i="3"/>
  <c r="AG1211" i="3"/>
  <c r="J1211" i="3"/>
  <c r="AJ1211" i="3"/>
  <c r="AH1215" i="3"/>
  <c r="J1221" i="3"/>
  <c r="AG1221" i="3"/>
  <c r="AJ1221" i="3"/>
  <c r="J1225" i="3"/>
  <c r="AG1225" i="3"/>
  <c r="AJ1225" i="3"/>
  <c r="AG1229" i="3"/>
  <c r="AJ1229" i="3"/>
  <c r="J1229" i="3"/>
  <c r="AH1231" i="3"/>
  <c r="AH1235" i="3"/>
  <c r="AH1241" i="3"/>
  <c r="J1251" i="3"/>
  <c r="AJ1251" i="3"/>
  <c r="AG1251" i="3"/>
  <c r="AG1255" i="3"/>
  <c r="J1255" i="3"/>
  <c r="AJ1255" i="3"/>
  <c r="AG1259" i="3"/>
  <c r="AJ1259" i="3"/>
  <c r="J1259" i="3"/>
  <c r="AH1261" i="3"/>
  <c r="AH1267" i="3"/>
  <c r="AH1269" i="3"/>
  <c r="AH1273" i="3"/>
  <c r="AH1277" i="3"/>
  <c r="AH1279" i="3"/>
  <c r="AH1285" i="3"/>
  <c r="J1291" i="3"/>
  <c r="AG1291" i="3"/>
  <c r="AJ1291" i="3"/>
  <c r="AH1295" i="3"/>
  <c r="AH1299" i="3"/>
  <c r="AH1305" i="3"/>
  <c r="AH1307" i="3"/>
  <c r="J1311" i="3"/>
  <c r="AJ1311" i="3"/>
  <c r="AG1311" i="3"/>
  <c r="K1313" i="3"/>
  <c r="AF1313" i="3" s="1"/>
  <c r="AI1313" i="3" s="1"/>
  <c r="AH1317" i="3"/>
  <c r="AH1323" i="3"/>
  <c r="AH1329" i="3"/>
  <c r="J1333" i="3"/>
  <c r="AG1333" i="3"/>
  <c r="AJ1333" i="3"/>
  <c r="AH1337" i="3"/>
  <c r="J1341" i="3"/>
  <c r="AJ1341" i="3"/>
  <c r="AG1341" i="3"/>
  <c r="AH1345" i="3"/>
  <c r="AH1351" i="3"/>
  <c r="AH1355" i="3"/>
  <c r="AJ1357" i="3"/>
  <c r="AG1357" i="3"/>
  <c r="J1357" i="3"/>
  <c r="AJ1361" i="3"/>
  <c r="J1361" i="3"/>
  <c r="AG1361" i="3"/>
  <c r="AH1365" i="3"/>
  <c r="AH1367" i="3"/>
  <c r="AH1371" i="3"/>
  <c r="AH1375" i="3"/>
  <c r="J1379" i="3"/>
  <c r="AJ1379" i="3"/>
  <c r="AG1379" i="3"/>
  <c r="AH1383" i="3"/>
  <c r="AH1385" i="3"/>
  <c r="AH1389" i="3"/>
  <c r="AJ1393" i="3"/>
  <c r="AG1393" i="3"/>
  <c r="J1393" i="3"/>
  <c r="J1395" i="3"/>
  <c r="AG1395" i="3"/>
  <c r="AJ1395" i="3"/>
  <c r="J1399" i="3"/>
  <c r="AJ1399" i="3"/>
  <c r="AG1399" i="3"/>
  <c r="AG1405" i="3"/>
  <c r="AJ1405" i="3"/>
  <c r="J1405" i="3"/>
  <c r="J1409" i="3"/>
  <c r="AJ1409" i="3"/>
  <c r="AG1409" i="3"/>
  <c r="J1413" i="3"/>
  <c r="AG1413" i="3"/>
  <c r="AJ1413" i="3"/>
  <c r="AH1417" i="3"/>
  <c r="AG1421" i="3"/>
  <c r="AJ1421" i="3"/>
  <c r="J1421" i="3"/>
  <c r="J1427" i="3"/>
  <c r="AG1427" i="3"/>
  <c r="AJ1427" i="3"/>
  <c r="AH1431" i="3"/>
  <c r="J1437" i="3"/>
  <c r="AG1437" i="3"/>
  <c r="AJ1437" i="3"/>
  <c r="AH1441" i="3"/>
  <c r="AG1443" i="3"/>
  <c r="J1443" i="3"/>
  <c r="AJ1443" i="3"/>
  <c r="J1447" i="3"/>
  <c r="AJ1447" i="3"/>
  <c r="AG1447" i="3"/>
  <c r="AH1453" i="3"/>
  <c r="AH1457" i="3"/>
  <c r="AH1461" i="3"/>
  <c r="AH1463" i="3"/>
  <c r="AG1467" i="3"/>
  <c r="AJ1467" i="3"/>
  <c r="J1467" i="3"/>
  <c r="AH1473" i="3"/>
  <c r="J1475" i="3"/>
  <c r="AJ1475" i="3"/>
  <c r="AG1475" i="3"/>
  <c r="J1479" i="3"/>
  <c r="AJ1479" i="3"/>
  <c r="AG1479" i="3"/>
  <c r="AH1483" i="3"/>
  <c r="AH1487" i="3"/>
  <c r="J1491" i="3"/>
  <c r="AJ1491" i="3"/>
  <c r="AG1491" i="3"/>
  <c r="J1497" i="3"/>
  <c r="AG1497" i="3"/>
  <c r="AJ1497" i="3"/>
  <c r="AH1501" i="3"/>
  <c r="AH1507" i="3"/>
  <c r="AH1559" i="3"/>
  <c r="N892" i="3"/>
  <c r="K892" i="3"/>
  <c r="AF892" i="3" s="1"/>
  <c r="AI892" i="3" s="1"/>
  <c r="AH939" i="3"/>
  <c r="K866" i="3"/>
  <c r="AF866" i="3" s="1"/>
  <c r="N866" i="3"/>
  <c r="K1514" i="3"/>
  <c r="AF1514" i="3" s="1"/>
  <c r="N1514" i="3"/>
  <c r="K1574" i="3"/>
  <c r="AF1574" i="3" s="1"/>
  <c r="N1574" i="3"/>
  <c r="J1591" i="3"/>
  <c r="AH1591" i="3"/>
  <c r="AG1591" i="3"/>
  <c r="AJ1591" i="3"/>
  <c r="AH1599" i="3"/>
  <c r="N548" i="3"/>
  <c r="K548" i="3"/>
  <c r="AF548" i="3" s="1"/>
  <c r="AG627" i="3"/>
  <c r="J629" i="3"/>
  <c r="J633" i="3"/>
  <c r="AG691" i="3"/>
  <c r="AG697" i="3"/>
  <c r="AG761" i="3"/>
  <c r="J971" i="3"/>
  <c r="J973" i="3"/>
  <c r="J981" i="3"/>
  <c r="AG999" i="3"/>
  <c r="K1052" i="3"/>
  <c r="AF1052" i="3" s="1"/>
  <c r="N1052" i="3"/>
  <c r="N1068" i="3"/>
  <c r="K1068" i="3"/>
  <c r="AF1068" i="3" s="1"/>
  <c r="K1074" i="3"/>
  <c r="AF1074" i="3" s="1"/>
  <c r="N1074" i="3"/>
  <c r="K1082" i="3"/>
  <c r="AF1082" i="3" s="1"/>
  <c r="N1082" i="3"/>
  <c r="K1088" i="3"/>
  <c r="AF1088" i="3" s="1"/>
  <c r="K1090" i="3"/>
  <c r="AF1090" i="3" s="1"/>
  <c r="N1090" i="3"/>
  <c r="N766" i="3"/>
  <c r="K766" i="3"/>
  <c r="AF766" i="3" s="1"/>
  <c r="J426" i="3"/>
  <c r="AJ426" i="3"/>
  <c r="AG426" i="3"/>
  <c r="N700" i="3"/>
  <c r="K700" i="3"/>
  <c r="AF700" i="3" s="1"/>
  <c r="N800" i="3"/>
  <c r="K800" i="3"/>
  <c r="AF800" i="3" s="1"/>
  <c r="N676" i="3"/>
  <c r="K676" i="3"/>
  <c r="AF676" i="3" s="1"/>
  <c r="N1284" i="3"/>
  <c r="K1284" i="3"/>
  <c r="AF1284" i="3" s="1"/>
  <c r="L17" i="6"/>
  <c r="AG11" i="3"/>
  <c r="AJ11" i="3"/>
  <c r="J11" i="3"/>
  <c r="AG17" i="3"/>
  <c r="J17" i="3"/>
  <c r="AJ17" i="3"/>
  <c r="J23" i="3"/>
  <c r="AG23" i="3"/>
  <c r="AJ23" i="3"/>
  <c r="J27" i="3"/>
  <c r="AG27" i="3"/>
  <c r="AH27" i="3"/>
  <c r="AJ27" i="3"/>
  <c r="J37" i="3"/>
  <c r="AG37" i="3"/>
  <c r="AJ37" i="3"/>
  <c r="AG43" i="3"/>
  <c r="J43" i="3"/>
  <c r="AJ43" i="3"/>
  <c r="J53" i="3"/>
  <c r="AJ53" i="3"/>
  <c r="AG53" i="3"/>
  <c r="J57" i="3"/>
  <c r="AG57" i="3"/>
  <c r="AJ57" i="3"/>
  <c r="J63" i="3"/>
  <c r="AG63" i="3"/>
  <c r="AJ63" i="3"/>
  <c r="J69" i="3"/>
  <c r="AJ69" i="3"/>
  <c r="AG69" i="3"/>
  <c r="J75" i="3"/>
  <c r="AJ75" i="3"/>
  <c r="AG75" i="3"/>
  <c r="J79" i="3"/>
  <c r="AG79" i="3"/>
  <c r="AJ79" i="3"/>
  <c r="J87" i="3"/>
  <c r="AJ87" i="3"/>
  <c r="AG87" i="3"/>
  <c r="J97" i="3"/>
  <c r="AG97" i="3"/>
  <c r="AJ97" i="3"/>
  <c r="AJ107" i="3"/>
  <c r="J107" i="3"/>
  <c r="AG107" i="3"/>
  <c r="AJ123" i="3"/>
  <c r="J123" i="3"/>
  <c r="AG123" i="3"/>
  <c r="J129" i="3"/>
  <c r="AG129" i="3"/>
  <c r="AJ129" i="3"/>
  <c r="AG143" i="3"/>
  <c r="J143" i="3"/>
  <c r="AJ143" i="3"/>
  <c r="AG151" i="3"/>
  <c r="AJ151" i="3"/>
  <c r="J151" i="3"/>
  <c r="AJ157" i="3"/>
  <c r="J157" i="3"/>
  <c r="AG157" i="3"/>
  <c r="J171" i="3"/>
  <c r="AJ171" i="3"/>
  <c r="AG171" i="3"/>
  <c r="J183" i="3"/>
  <c r="AG183" i="3"/>
  <c r="AJ183" i="3"/>
  <c r="J187" i="3"/>
  <c r="AH191" i="3"/>
  <c r="J193" i="3"/>
  <c r="AJ193" i="3"/>
  <c r="AG193" i="3"/>
  <c r="J205" i="3"/>
  <c r="AJ205" i="3"/>
  <c r="AG205" i="3"/>
  <c r="J223" i="3"/>
  <c r="AJ223" i="3"/>
  <c r="AG223" i="3"/>
  <c r="J229" i="3"/>
  <c r="AG229" i="3"/>
  <c r="AJ229" i="3"/>
  <c r="J233" i="3"/>
  <c r="AJ233" i="3"/>
  <c r="AG233" i="3"/>
  <c r="J237" i="3"/>
  <c r="AG237" i="3"/>
  <c r="AJ237" i="3"/>
  <c r="J241" i="3"/>
  <c r="AJ241" i="3"/>
  <c r="AG241" i="3"/>
  <c r="AG245" i="3"/>
  <c r="J245" i="3"/>
  <c r="AJ245" i="3"/>
  <c r="AG247" i="3"/>
  <c r="AJ247" i="3"/>
  <c r="J247" i="3"/>
  <c r="AG253" i="3"/>
  <c r="AJ253" i="3"/>
  <c r="J253" i="3"/>
  <c r="AG275" i="3"/>
  <c r="J275" i="3"/>
  <c r="AJ275" i="3"/>
  <c r="AG281" i="3"/>
  <c r="J281" i="3"/>
  <c r="AJ281" i="3"/>
  <c r="AH285" i="3"/>
  <c r="AJ285" i="3"/>
  <c r="AG299" i="3"/>
  <c r="J299" i="3"/>
  <c r="AJ299" i="3"/>
  <c r="AG309" i="3"/>
  <c r="J309" i="3"/>
  <c r="AJ309" i="3"/>
  <c r="AH315" i="3"/>
  <c r="AJ315" i="3"/>
  <c r="J319" i="3"/>
  <c r="AJ319" i="3"/>
  <c r="AG319" i="3"/>
  <c r="AG323" i="3"/>
  <c r="J323" i="3"/>
  <c r="AJ323" i="3"/>
  <c r="AG337" i="3"/>
  <c r="J337" i="3"/>
  <c r="AJ337" i="3"/>
  <c r="AJ341" i="3"/>
  <c r="J349" i="3"/>
  <c r="AG349" i="3"/>
  <c r="AJ349" i="3"/>
  <c r="AJ357" i="3"/>
  <c r="AG357" i="3"/>
  <c r="AH357" i="3"/>
  <c r="J357" i="3"/>
  <c r="J363" i="3"/>
  <c r="AG363" i="3"/>
  <c r="AJ363" i="3"/>
  <c r="J365" i="3"/>
  <c r="AG365" i="3"/>
  <c r="AJ365" i="3"/>
  <c r="AJ379" i="3"/>
  <c r="AG379" i="3"/>
  <c r="J379" i="3"/>
  <c r="AJ383" i="3"/>
  <c r="AG383" i="3"/>
  <c r="J383" i="3"/>
  <c r="AG423" i="3"/>
  <c r="J423" i="3"/>
  <c r="AJ423" i="3"/>
  <c r="AG427" i="3"/>
  <c r="AJ427" i="3"/>
  <c r="J427" i="3"/>
  <c r="AJ431" i="3"/>
  <c r="AH431" i="3"/>
  <c r="AH435" i="3"/>
  <c r="AG437" i="3"/>
  <c r="J437" i="3"/>
  <c r="AJ437" i="3"/>
  <c r="AG447" i="3"/>
  <c r="J447" i="3"/>
  <c r="AJ447" i="3"/>
  <c r="AG451" i="3"/>
  <c r="J451" i="3"/>
  <c r="J473" i="3"/>
  <c r="AJ473" i="3"/>
  <c r="AG473" i="3"/>
  <c r="AG483" i="3"/>
  <c r="AJ483" i="3"/>
  <c r="J483" i="3"/>
  <c r="AJ493" i="3"/>
  <c r="AG493" i="3"/>
  <c r="J493" i="3"/>
  <c r="AJ499" i="3"/>
  <c r="AH499" i="3"/>
  <c r="AG503" i="3"/>
  <c r="AJ503" i="3"/>
  <c r="J503" i="3"/>
  <c r="AG505" i="3"/>
  <c r="AJ505" i="3"/>
  <c r="J505" i="3"/>
  <c r="AG515" i="3"/>
  <c r="AJ515" i="3"/>
  <c r="J515" i="3"/>
  <c r="AG525" i="3"/>
  <c r="J525" i="3"/>
  <c r="AJ525" i="3"/>
  <c r="J531" i="3"/>
  <c r="AG531" i="3"/>
  <c r="AJ531" i="3"/>
  <c r="J535" i="3"/>
  <c r="AG535" i="3"/>
  <c r="AJ535" i="3"/>
  <c r="J537" i="3"/>
  <c r="AG537" i="3"/>
  <c r="AJ537" i="3"/>
  <c r="J543" i="3"/>
  <c r="AG543" i="3"/>
  <c r="AJ543" i="3"/>
  <c r="J547" i="3"/>
  <c r="AJ547" i="3"/>
  <c r="AG547" i="3"/>
  <c r="J551" i="3"/>
  <c r="AG551" i="3"/>
  <c r="AJ551" i="3"/>
  <c r="AG557" i="3"/>
  <c r="AJ557" i="3"/>
  <c r="J557" i="3"/>
  <c r="AJ561" i="3"/>
  <c r="AG561" i="3"/>
  <c r="J561" i="3"/>
  <c r="J565" i="3"/>
  <c r="AG565" i="3"/>
  <c r="AJ565" i="3"/>
  <c r="AG577" i="3"/>
  <c r="J577" i="3"/>
  <c r="AJ577" i="3"/>
  <c r="J581" i="3"/>
  <c r="AJ581" i="3"/>
  <c r="AG581" i="3"/>
  <c r="J583" i="3"/>
  <c r="AG583" i="3"/>
  <c r="AJ583" i="3"/>
  <c r="J591" i="3"/>
  <c r="AG591" i="3"/>
  <c r="AJ591" i="3"/>
  <c r="J593" i="3"/>
  <c r="AG593" i="3"/>
  <c r="AJ593" i="3"/>
  <c r="J613" i="3"/>
  <c r="AG613" i="3"/>
  <c r="AJ613" i="3"/>
  <c r="J621" i="3"/>
  <c r="AG621" i="3"/>
  <c r="AJ621" i="3"/>
  <c r="J631" i="3"/>
  <c r="AJ631" i="3"/>
  <c r="J639" i="3"/>
  <c r="AJ639" i="3"/>
  <c r="AG639" i="3"/>
  <c r="J643" i="3"/>
  <c r="AJ643" i="3"/>
  <c r="AG643" i="3"/>
  <c r="J647" i="3"/>
  <c r="AJ647" i="3"/>
  <c r="AG647" i="3"/>
  <c r="J653" i="3"/>
  <c r="AJ653" i="3"/>
  <c r="AG653" i="3"/>
  <c r="J661" i="3"/>
  <c r="AJ661" i="3"/>
  <c r="AG661" i="3"/>
  <c r="J665" i="3"/>
  <c r="AG665" i="3"/>
  <c r="AJ665" i="3"/>
  <c r="J699" i="3"/>
  <c r="AG699" i="3"/>
  <c r="AJ699" i="3"/>
  <c r="J701" i="3"/>
  <c r="AJ701" i="3"/>
  <c r="AG701" i="3"/>
  <c r="J711" i="3"/>
  <c r="AG711" i="3"/>
  <c r="AJ711" i="3"/>
  <c r="J715" i="3"/>
  <c r="AG715" i="3"/>
  <c r="AJ715" i="3"/>
  <c r="J741" i="3"/>
  <c r="AJ741" i="3"/>
  <c r="AG741" i="3"/>
  <c r="AG747" i="3"/>
  <c r="AJ747" i="3"/>
  <c r="J747" i="3"/>
  <c r="AG763" i="3"/>
  <c r="AJ763" i="3"/>
  <c r="J763" i="3"/>
  <c r="AG773" i="3"/>
  <c r="J773" i="3"/>
  <c r="AJ773" i="3"/>
  <c r="AG777" i="3"/>
  <c r="J777" i="3"/>
  <c r="AJ777" i="3"/>
  <c r="AG779" i="3"/>
  <c r="J779" i="3"/>
  <c r="AJ779" i="3"/>
  <c r="J791" i="3"/>
  <c r="AG791" i="3"/>
  <c r="AJ791" i="3"/>
  <c r="AG813" i="3"/>
  <c r="AJ813" i="3"/>
  <c r="J813" i="3"/>
  <c r="J827" i="3"/>
  <c r="AJ827" i="3"/>
  <c r="AG827" i="3"/>
  <c r="J847" i="3"/>
  <c r="AG847" i="3"/>
  <c r="AJ847" i="3"/>
  <c r="J853" i="3"/>
  <c r="AJ853" i="3"/>
  <c r="AG853" i="3"/>
  <c r="AJ857" i="3"/>
  <c r="J857" i="3"/>
  <c r="AG857" i="3"/>
  <c r="J865" i="3"/>
  <c r="AG865" i="3"/>
  <c r="AJ865" i="3"/>
  <c r="AJ867" i="3"/>
  <c r="J867" i="3"/>
  <c r="AG867" i="3"/>
  <c r="AG871" i="3"/>
  <c r="AH871" i="3"/>
  <c r="AJ871" i="3"/>
  <c r="J871" i="3"/>
  <c r="AJ875" i="3"/>
  <c r="AH875" i="3"/>
  <c r="AG893" i="3"/>
  <c r="AJ893" i="3"/>
  <c r="J893" i="3"/>
  <c r="AG905" i="3"/>
  <c r="J905" i="3"/>
  <c r="AJ905" i="3"/>
  <c r="AG913" i="3"/>
  <c r="J913" i="3"/>
  <c r="AJ913" i="3"/>
  <c r="J925" i="3"/>
  <c r="AG925" i="3"/>
  <c r="AJ925" i="3"/>
  <c r="J933" i="3"/>
  <c r="AG933" i="3"/>
  <c r="AJ933" i="3"/>
  <c r="AJ937" i="3"/>
  <c r="J937" i="3"/>
  <c r="AG937" i="3"/>
  <c r="AG941" i="3"/>
  <c r="J941" i="3"/>
  <c r="AH941" i="3"/>
  <c r="AJ941" i="3"/>
  <c r="AG945" i="3"/>
  <c r="AJ945" i="3"/>
  <c r="J945" i="3"/>
  <c r="AG957" i="3"/>
  <c r="AJ957" i="3"/>
  <c r="J957" i="3"/>
  <c r="AG961" i="3"/>
  <c r="J961" i="3"/>
  <c r="AJ961" i="3"/>
  <c r="J991" i="3"/>
  <c r="AJ991" i="3"/>
  <c r="AG991" i="3"/>
  <c r="AG1011" i="3"/>
  <c r="AG1017" i="3"/>
  <c r="AJ1017" i="3"/>
  <c r="J1017" i="3"/>
  <c r="AG1021" i="3"/>
  <c r="AJ1021" i="3"/>
  <c r="J1021" i="3"/>
  <c r="J1025" i="3"/>
  <c r="AG1025" i="3"/>
  <c r="AJ1025" i="3"/>
  <c r="AG1047" i="3"/>
  <c r="J1047" i="3"/>
  <c r="AJ1047" i="3"/>
  <c r="J1051" i="3"/>
  <c r="AJ1051" i="3"/>
  <c r="AG1051" i="3"/>
  <c r="AG1055" i="3"/>
  <c r="J1055" i="3"/>
  <c r="AJ1055" i="3"/>
  <c r="AJ1061" i="3"/>
  <c r="J1061" i="3"/>
  <c r="AG1061" i="3"/>
  <c r="J1077" i="3"/>
  <c r="AG1077" i="3"/>
  <c r="AJ1077" i="3"/>
  <c r="J1081" i="3"/>
  <c r="AJ1081" i="3"/>
  <c r="AG1081" i="3"/>
  <c r="AJ1085" i="3"/>
  <c r="AG1087" i="3"/>
  <c r="J1087" i="3"/>
  <c r="AJ1087" i="3"/>
  <c r="AG1091" i="3"/>
  <c r="J1091" i="3"/>
  <c r="AJ1091" i="3"/>
  <c r="J1093" i="3"/>
  <c r="AJ1093" i="3"/>
  <c r="AG1093" i="3"/>
  <c r="J1105" i="3"/>
  <c r="AJ1105" i="3"/>
  <c r="AG1105" i="3"/>
  <c r="AG1111" i="3"/>
  <c r="AJ1111" i="3"/>
  <c r="J1111" i="3"/>
  <c r="AG1119" i="3"/>
  <c r="J1119" i="3"/>
  <c r="AJ1119" i="3"/>
  <c r="AJ1125" i="3"/>
  <c r="AG1125" i="3"/>
  <c r="J1125" i="3"/>
  <c r="J1129" i="3"/>
  <c r="AG1129" i="3"/>
  <c r="AJ1129" i="3"/>
  <c r="AG1135" i="3"/>
  <c r="J1135" i="3"/>
  <c r="AJ1135" i="3"/>
  <c r="AG1163" i="3"/>
  <c r="AJ1163" i="3"/>
  <c r="J1163" i="3"/>
  <c r="J1171" i="3"/>
  <c r="AG1171" i="3"/>
  <c r="AJ1171" i="3"/>
  <c r="AG1175" i="3"/>
  <c r="AJ1175" i="3"/>
  <c r="J1175" i="3"/>
  <c r="J1177" i="3"/>
  <c r="AG1177" i="3"/>
  <c r="AJ1177" i="3"/>
  <c r="AG1189" i="3"/>
  <c r="J1189" i="3"/>
  <c r="AJ1189" i="3"/>
  <c r="AG1191" i="3"/>
  <c r="J1191" i="3"/>
  <c r="AJ1191" i="3"/>
  <c r="J1195" i="3"/>
  <c r="AG1195" i="3"/>
  <c r="AJ1195" i="3"/>
  <c r="J1201" i="3"/>
  <c r="AG1201" i="3"/>
  <c r="AJ1201" i="3"/>
  <c r="J1209" i="3"/>
  <c r="AG1209" i="3"/>
  <c r="AJ1209" i="3"/>
  <c r="J1215" i="3"/>
  <c r="AG1215" i="3"/>
  <c r="AJ1215" i="3"/>
  <c r="AG1219" i="3"/>
  <c r="J1219" i="3"/>
  <c r="AJ1219" i="3"/>
  <c r="J1223" i="3"/>
  <c r="AJ1223" i="3"/>
  <c r="AG1223" i="3"/>
  <c r="J1227" i="3"/>
  <c r="AJ1227" i="3"/>
  <c r="AG1227" i="3"/>
  <c r="AG1235" i="3"/>
  <c r="AJ1235" i="3"/>
  <c r="J1235" i="3"/>
  <c r="AG1239" i="3"/>
  <c r="AJ1239" i="3"/>
  <c r="J1239" i="3"/>
  <c r="J1241" i="3"/>
  <c r="AJ1241" i="3"/>
  <c r="AG1241" i="3"/>
  <c r="J1245" i="3"/>
  <c r="AJ1245" i="3"/>
  <c r="AG1245" i="3"/>
  <c r="AG1249" i="3"/>
  <c r="J1249" i="3"/>
  <c r="AJ1249" i="3"/>
  <c r="J1253" i="3"/>
  <c r="AJ1253" i="3"/>
  <c r="AG1253" i="3"/>
  <c r="AJ1265" i="3"/>
  <c r="AG1265" i="3"/>
  <c r="J1265" i="3"/>
  <c r="J1267" i="3"/>
  <c r="AG1267" i="3"/>
  <c r="AJ1267" i="3"/>
  <c r="J1277" i="3"/>
  <c r="AG1277" i="3"/>
  <c r="AJ1277" i="3"/>
  <c r="J1289" i="3"/>
  <c r="AJ1289" i="3"/>
  <c r="AG1289" i="3"/>
  <c r="J1299" i="3"/>
  <c r="AG1299" i="3"/>
  <c r="AJ1299" i="3"/>
  <c r="AG1303" i="3"/>
  <c r="J1303" i="3"/>
  <c r="AJ1303" i="3"/>
  <c r="J1305" i="3"/>
  <c r="AG1305" i="3"/>
  <c r="AJ1305" i="3"/>
  <c r="J1317" i="3"/>
  <c r="AJ1317" i="3"/>
  <c r="AG1317" i="3"/>
  <c r="AJ1323" i="3"/>
  <c r="AG1323" i="3"/>
  <c r="J1323" i="3"/>
  <c r="J1327" i="3"/>
  <c r="AJ1327" i="3"/>
  <c r="AG1327" i="3"/>
  <c r="J1339" i="3"/>
  <c r="AJ1339" i="3"/>
  <c r="AG1339" i="3"/>
  <c r="J1345" i="3"/>
  <c r="AJ1345" i="3"/>
  <c r="AG1345" i="3"/>
  <c r="AJ1349" i="3"/>
  <c r="J1349" i="3"/>
  <c r="AG1349" i="3"/>
  <c r="J1355" i="3"/>
  <c r="AJ1355" i="3"/>
  <c r="AG1355" i="3"/>
  <c r="J1359" i="3"/>
  <c r="AJ1359" i="3"/>
  <c r="AG1359" i="3"/>
  <c r="J1365" i="3"/>
  <c r="AJ1365" i="3"/>
  <c r="AG1365" i="3"/>
  <c r="J1369" i="3"/>
  <c r="AG1369" i="3"/>
  <c r="AJ1369" i="3"/>
  <c r="AG1373" i="3"/>
  <c r="J1373" i="3"/>
  <c r="AJ1373" i="3"/>
  <c r="AJ1383" i="3"/>
  <c r="J1383" i="3"/>
  <c r="AG1383" i="3"/>
  <c r="AJ1387" i="3"/>
  <c r="AG1387" i="3"/>
  <c r="J1387" i="3"/>
  <c r="J1389" i="3"/>
  <c r="AJ1389" i="3"/>
  <c r="AG1389" i="3"/>
  <c r="J1411" i="3"/>
  <c r="AJ1411" i="3"/>
  <c r="AG1411" i="3"/>
  <c r="J1417" i="3"/>
  <c r="AG1417" i="3"/>
  <c r="AJ1417" i="3"/>
  <c r="AG1425" i="3"/>
  <c r="J1425" i="3"/>
  <c r="AJ1425" i="3"/>
  <c r="AJ1429" i="3"/>
  <c r="J1429" i="3"/>
  <c r="AG1429" i="3"/>
  <c r="J1431" i="3"/>
  <c r="AG1431" i="3"/>
  <c r="AJ1431" i="3"/>
  <c r="J1439" i="3"/>
  <c r="AG1439" i="3"/>
  <c r="AJ1439" i="3"/>
  <c r="J1441" i="3"/>
  <c r="AJ1441" i="3"/>
  <c r="AG1441" i="3"/>
  <c r="J1445" i="3"/>
  <c r="AJ1445" i="3"/>
  <c r="AG1445" i="3"/>
  <c r="AJ1457" i="3"/>
  <c r="AG1457" i="3"/>
  <c r="J1457" i="3"/>
  <c r="J1461" i="3"/>
  <c r="AJ1461" i="3"/>
  <c r="AG1461" i="3"/>
  <c r="AJ1473" i="3"/>
  <c r="J1473" i="3"/>
  <c r="AG1473" i="3"/>
  <c r="J1477" i="3"/>
  <c r="AJ1477" i="3"/>
  <c r="AG1477" i="3"/>
  <c r="J1501" i="3"/>
  <c r="AG1501" i="3"/>
  <c r="AJ1501" i="3"/>
  <c r="J1509" i="3"/>
  <c r="AG1509" i="3"/>
  <c r="AJ1509" i="3"/>
  <c r="N1247" i="3"/>
  <c r="K1247" i="3"/>
  <c r="AF1247" i="3" s="1"/>
  <c r="AG1576" i="3"/>
  <c r="J1576" i="3"/>
  <c r="AJ1576" i="3"/>
  <c r="AH231" i="3"/>
  <c r="AJ1522" i="3"/>
  <c r="AG1522" i="3"/>
  <c r="J1522" i="3"/>
  <c r="AJ385" i="3"/>
  <c r="AG1559" i="3"/>
  <c r="J1559" i="3"/>
  <c r="AJ1559" i="3"/>
  <c r="AJ1588" i="3"/>
  <c r="AG1588" i="3"/>
  <c r="J1588" i="3"/>
  <c r="AH1522" i="3"/>
  <c r="AG631" i="3"/>
  <c r="K636" i="3"/>
  <c r="AF636" i="3" s="1"/>
  <c r="N636" i="3"/>
  <c r="N638" i="3"/>
  <c r="K638" i="3"/>
  <c r="AF638" i="3" s="1"/>
  <c r="J695" i="3"/>
  <c r="N702" i="3"/>
  <c r="J759" i="3"/>
  <c r="AG963" i="3"/>
  <c r="J969" i="3"/>
  <c r="AG971" i="3"/>
  <c r="AG987" i="3"/>
  <c r="J995" i="3"/>
  <c r="J1001" i="3"/>
  <c r="J1011" i="3"/>
  <c r="N1050" i="3"/>
  <c r="K1050" i="3"/>
  <c r="AF1050" i="3" s="1"/>
  <c r="N1066" i="3"/>
  <c r="K1066" i="3"/>
  <c r="AF1066" i="3" s="1"/>
  <c r="K1072" i="3"/>
  <c r="AF1072" i="3" s="1"/>
  <c r="N1072" i="3"/>
  <c r="N1104" i="3"/>
  <c r="K1104" i="3"/>
  <c r="AF1104" i="3" s="1"/>
  <c r="N1112" i="3"/>
  <c r="K1112" i="3"/>
  <c r="AF1112" i="3" s="1"/>
  <c r="N1120" i="3"/>
  <c r="K1120" i="3"/>
  <c r="AF1120" i="3" s="1"/>
  <c r="N1126" i="3"/>
  <c r="K1126" i="3"/>
  <c r="AF1126" i="3" s="1"/>
  <c r="N1128" i="3"/>
  <c r="K1128" i="3"/>
  <c r="AF1128" i="3" s="1"/>
  <c r="N1136" i="3"/>
  <c r="AJ432" i="3"/>
  <c r="AG432" i="3"/>
  <c r="J432" i="3"/>
  <c r="M16" i="17"/>
  <c r="AG370" i="3"/>
  <c r="J370" i="3"/>
  <c r="AJ370" i="3"/>
  <c r="AH498" i="3"/>
  <c r="AH454" i="3"/>
  <c r="AH572" i="3"/>
  <c r="AG448" i="3"/>
  <c r="J448" i="3"/>
  <c r="AJ448" i="3"/>
  <c r="AJ262" i="3"/>
  <c r="J262" i="3"/>
  <c r="AG262" i="3"/>
  <c r="N608" i="3"/>
  <c r="K608" i="3"/>
  <c r="AF608" i="3" s="1"/>
  <c r="K998" i="3"/>
  <c r="AF998" i="3" s="1"/>
  <c r="N998" i="3"/>
  <c r="N38" i="3"/>
  <c r="K38" i="3"/>
  <c r="AF38" i="3" s="1"/>
  <c r="N52" i="3"/>
  <c r="K52" i="3"/>
  <c r="AF52" i="3" s="1"/>
  <c r="AK52" i="3" s="1"/>
  <c r="K762" i="3"/>
  <c r="AF762" i="3" s="1"/>
  <c r="N762" i="3"/>
  <c r="K1146" i="3"/>
  <c r="AF1146" i="3" s="1"/>
  <c r="AK1146" i="3" s="1"/>
  <c r="N1146" i="3"/>
  <c r="K916" i="3"/>
  <c r="AF916" i="3" s="1"/>
  <c r="N916" i="3"/>
  <c r="AH9" i="3"/>
  <c r="AH15" i="3"/>
  <c r="AJ21" i="3"/>
  <c r="AG21" i="3"/>
  <c r="J21" i="3"/>
  <c r="AH25" i="3"/>
  <c r="J31" i="3"/>
  <c r="AG31" i="3"/>
  <c r="AJ31" i="3"/>
  <c r="AH41" i="3"/>
  <c r="AG47" i="3"/>
  <c r="J47" i="3"/>
  <c r="AJ47" i="3"/>
  <c r="AG51" i="3"/>
  <c r="J51" i="3"/>
  <c r="AJ51" i="3"/>
  <c r="AH55" i="3"/>
  <c r="AH59" i="3"/>
  <c r="J61" i="3"/>
  <c r="AJ61" i="3"/>
  <c r="AG61" i="3"/>
  <c r="J67" i="3"/>
  <c r="AJ67" i="3"/>
  <c r="AG67" i="3"/>
  <c r="J73" i="3"/>
  <c r="AJ73" i="3"/>
  <c r="AG73" i="3"/>
  <c r="AH77" i="3"/>
  <c r="AH83" i="3"/>
  <c r="J85" i="3"/>
  <c r="AJ85" i="3"/>
  <c r="AG85" i="3"/>
  <c r="AH89" i="3"/>
  <c r="AH95" i="3"/>
  <c r="AG101" i="3"/>
  <c r="AJ101" i="3"/>
  <c r="J101" i="3"/>
  <c r="AH105" i="3"/>
  <c r="AJ109" i="3"/>
  <c r="AG109" i="3"/>
  <c r="J109" i="3"/>
  <c r="J113" i="3"/>
  <c r="AG113" i="3"/>
  <c r="AJ113" i="3"/>
  <c r="J117" i="3"/>
  <c r="AJ117" i="3"/>
  <c r="AG117" i="3"/>
  <c r="AH129" i="3"/>
  <c r="AG133" i="3"/>
  <c r="AJ133" i="3"/>
  <c r="J133" i="3"/>
  <c r="AG137" i="3"/>
  <c r="J137" i="3"/>
  <c r="AJ137" i="3"/>
  <c r="AJ141" i="3"/>
  <c r="AG141" i="3"/>
  <c r="J141" i="3"/>
  <c r="AH143" i="3"/>
  <c r="AH151" i="3"/>
  <c r="AG155" i="3"/>
  <c r="J155" i="3"/>
  <c r="AJ155" i="3"/>
  <c r="AH157" i="3"/>
  <c r="AH161" i="3"/>
  <c r="AG163" i="3"/>
  <c r="J163" i="3"/>
  <c r="AJ163" i="3"/>
  <c r="J167" i="3"/>
  <c r="AG167" i="3"/>
  <c r="AJ167" i="3"/>
  <c r="AJ169" i="3"/>
  <c r="AG169" i="3"/>
  <c r="J169" i="3"/>
  <c r="AH173" i="3"/>
  <c r="J175" i="3"/>
  <c r="AJ175" i="3"/>
  <c r="AG175" i="3"/>
  <c r="J181" i="3"/>
  <c r="AG181" i="3"/>
  <c r="AJ181" i="3"/>
  <c r="K185" i="3"/>
  <c r="AF185" i="3" s="1"/>
  <c r="N185" i="3"/>
  <c r="AH193" i="3"/>
  <c r="AH197" i="3"/>
  <c r="K199" i="3"/>
  <c r="AF199" i="3" s="1"/>
  <c r="AI199" i="3" s="1"/>
  <c r="J203" i="3"/>
  <c r="AG203" i="3"/>
  <c r="AJ203" i="3"/>
  <c r="K209" i="3"/>
  <c r="AF209" i="3" s="1"/>
  <c r="N209" i="3"/>
  <c r="AH215" i="3"/>
  <c r="J217" i="3"/>
  <c r="AG217" i="3"/>
  <c r="AJ217" i="3"/>
  <c r="J221" i="3"/>
  <c r="AG221" i="3"/>
  <c r="AJ221" i="3"/>
  <c r="AJ225" i="3"/>
  <c r="AH225" i="3"/>
  <c r="AH235" i="3"/>
  <c r="AJ243" i="3"/>
  <c r="AH243" i="3"/>
  <c r="AH251" i="3"/>
  <c r="AJ259" i="3"/>
  <c r="J259" i="3"/>
  <c r="AG259" i="3"/>
  <c r="AH259" i="3"/>
  <c r="AH263" i="3"/>
  <c r="J265" i="3"/>
  <c r="AG265" i="3"/>
  <c r="AJ265" i="3"/>
  <c r="AJ269" i="3"/>
  <c r="AG269" i="3"/>
  <c r="J269" i="3"/>
  <c r="AG273" i="3"/>
  <c r="J273" i="3"/>
  <c r="AJ273" i="3"/>
  <c r="K279" i="3"/>
  <c r="AF279" i="3" s="1"/>
  <c r="N279" i="3"/>
  <c r="AH283" i="3"/>
  <c r="AH287" i="3"/>
  <c r="J289" i="3"/>
  <c r="AG289" i="3"/>
  <c r="AJ289" i="3"/>
  <c r="AG293" i="3"/>
  <c r="J293" i="3"/>
  <c r="AJ293" i="3"/>
  <c r="AG297" i="3"/>
  <c r="J297" i="3"/>
  <c r="AJ297" i="3"/>
  <c r="AG307" i="3"/>
  <c r="J307" i="3"/>
  <c r="AJ307" i="3"/>
  <c r="AH313" i="3"/>
  <c r="AH317" i="3"/>
  <c r="J335" i="3"/>
  <c r="AG335" i="3"/>
  <c r="AJ335" i="3"/>
  <c r="AG347" i="3"/>
  <c r="J347" i="3"/>
  <c r="AJ347" i="3"/>
  <c r="AG353" i="3"/>
  <c r="AJ353" i="3"/>
  <c r="J353" i="3"/>
  <c r="AH363" i="3"/>
  <c r="AH369" i="3"/>
  <c r="AJ369" i="3"/>
  <c r="AG375" i="3"/>
  <c r="AH379" i="3"/>
  <c r="AH383" i="3"/>
  <c r="AG391" i="3"/>
  <c r="AJ391" i="3"/>
  <c r="J391" i="3"/>
  <c r="AH395" i="3"/>
  <c r="AJ397" i="3"/>
  <c r="J397" i="3"/>
  <c r="AG397" i="3"/>
  <c r="J401" i="3"/>
  <c r="AJ401" i="3"/>
  <c r="AG401" i="3"/>
  <c r="AG405" i="3"/>
  <c r="J405" i="3"/>
  <c r="AJ405" i="3"/>
  <c r="AH415" i="3"/>
  <c r="J415" i="3"/>
  <c r="AJ415" i="3"/>
  <c r="AG415" i="3"/>
  <c r="AG417" i="3"/>
  <c r="J417" i="3"/>
  <c r="AJ417" i="3"/>
  <c r="AJ421" i="3"/>
  <c r="AH421" i="3"/>
  <c r="AH425" i="3"/>
  <c r="AG431" i="3"/>
  <c r="J431" i="3"/>
  <c r="AH439" i="3"/>
  <c r="AG441" i="3"/>
  <c r="AJ441" i="3"/>
  <c r="J441" i="3"/>
  <c r="AG445" i="3"/>
  <c r="J445" i="3"/>
  <c r="AJ445" i="3"/>
  <c r="AH449" i="3"/>
  <c r="AH459" i="3"/>
  <c r="J461" i="3"/>
  <c r="AG461" i="3"/>
  <c r="AJ461" i="3"/>
  <c r="AH465" i="3"/>
  <c r="AJ467" i="3"/>
  <c r="J467" i="3"/>
  <c r="AG467" i="3"/>
  <c r="J471" i="3"/>
  <c r="AJ471" i="3"/>
  <c r="AG471" i="3"/>
  <c r="AG477" i="3"/>
  <c r="J477" i="3"/>
  <c r="AJ477" i="3"/>
  <c r="AH481" i="3"/>
  <c r="AH483" i="3"/>
  <c r="AG487" i="3"/>
  <c r="J487" i="3"/>
  <c r="AJ487" i="3"/>
  <c r="AH491" i="3"/>
  <c r="AH497" i="3"/>
  <c r="J499" i="3"/>
  <c r="AG499" i="3"/>
  <c r="AH503" i="3"/>
  <c r="AH509" i="3"/>
  <c r="AH513" i="3"/>
  <c r="AH517" i="3"/>
  <c r="AH523" i="3"/>
  <c r="N719" i="3"/>
  <c r="K719" i="3"/>
  <c r="AF719" i="3" s="1"/>
  <c r="AH1165" i="3"/>
  <c r="AJ1165" i="3"/>
  <c r="AH221" i="3"/>
  <c r="AH525" i="3"/>
  <c r="J529" i="3"/>
  <c r="AG529" i="3"/>
  <c r="AJ529" i="3"/>
  <c r="AH533" i="3"/>
  <c r="AH535" i="3"/>
  <c r="AH539" i="3"/>
  <c r="J541" i="3"/>
  <c r="AG541" i="3"/>
  <c r="AJ541" i="3"/>
  <c r="J545" i="3"/>
  <c r="AG545" i="3"/>
  <c r="AJ545" i="3"/>
  <c r="AH549" i="3"/>
  <c r="AH551" i="3"/>
  <c r="AH555" i="3"/>
  <c r="AJ559" i="3"/>
  <c r="AG559" i="3"/>
  <c r="J559" i="3"/>
  <c r="AH561" i="3"/>
  <c r="AH565" i="3"/>
  <c r="AJ571" i="3"/>
  <c r="AG571" i="3"/>
  <c r="J571" i="3"/>
  <c r="AH577" i="3"/>
  <c r="AH581" i="3"/>
  <c r="J585" i="3"/>
  <c r="AG585" i="3"/>
  <c r="AJ585" i="3"/>
  <c r="AH591" i="3"/>
  <c r="J603" i="3"/>
  <c r="AG603" i="3"/>
  <c r="AJ603" i="3"/>
  <c r="J607" i="3"/>
  <c r="AG607" i="3"/>
  <c r="AJ607" i="3"/>
  <c r="J611" i="3"/>
  <c r="AG611" i="3"/>
  <c r="AJ611" i="3"/>
  <c r="AH613" i="3"/>
  <c r="J619" i="3"/>
  <c r="AJ619" i="3"/>
  <c r="AG619" i="3"/>
  <c r="J625" i="3"/>
  <c r="AJ625" i="3"/>
  <c r="AG625" i="3"/>
  <c r="AH629" i="3"/>
  <c r="AH631" i="3"/>
  <c r="J637" i="3"/>
  <c r="AG637" i="3"/>
  <c r="AJ637" i="3"/>
  <c r="AH643" i="3"/>
  <c r="AH647" i="3"/>
  <c r="AH651" i="3"/>
  <c r="J657" i="3"/>
  <c r="AJ657" i="3"/>
  <c r="AG657" i="3"/>
  <c r="AG659" i="3"/>
  <c r="AJ659" i="3"/>
  <c r="J659" i="3"/>
  <c r="AH663" i="3"/>
  <c r="AH665" i="3"/>
  <c r="AH669" i="3"/>
  <c r="AH673" i="3"/>
  <c r="AJ675" i="3"/>
  <c r="J675" i="3"/>
  <c r="AG675" i="3"/>
  <c r="AH679" i="3"/>
  <c r="J681" i="3"/>
  <c r="AJ681" i="3"/>
  <c r="AG681" i="3"/>
  <c r="AG687" i="3"/>
  <c r="AJ687" i="3"/>
  <c r="J687" i="3"/>
  <c r="AH691" i="3"/>
  <c r="AJ697" i="3"/>
  <c r="AH699" i="3"/>
  <c r="AH703" i="3"/>
  <c r="AG705" i="3"/>
  <c r="J705" i="3"/>
  <c r="AJ705" i="3"/>
  <c r="J709" i="3"/>
  <c r="AG709" i="3"/>
  <c r="AJ709" i="3"/>
  <c r="AH713" i="3"/>
  <c r="AG723" i="3"/>
  <c r="J723" i="3"/>
  <c r="AJ723" i="3"/>
  <c r="J729" i="3"/>
  <c r="AG729" i="3"/>
  <c r="AJ729" i="3"/>
  <c r="J733" i="3"/>
  <c r="AG733" i="3"/>
  <c r="AJ733" i="3"/>
  <c r="J739" i="3"/>
  <c r="AG739" i="3"/>
  <c r="AJ739" i="3"/>
  <c r="J745" i="3"/>
  <c r="AG745" i="3"/>
  <c r="AJ745" i="3"/>
  <c r="J751" i="3"/>
  <c r="AG751" i="3"/>
  <c r="AJ751" i="3"/>
  <c r="AJ755" i="3"/>
  <c r="AH759" i="3"/>
  <c r="AJ761" i="3"/>
  <c r="J767" i="3"/>
  <c r="AG767" i="3"/>
  <c r="AJ767" i="3"/>
  <c r="AH773" i="3"/>
  <c r="AH783" i="3"/>
  <c r="AG785" i="3"/>
  <c r="J785" i="3"/>
  <c r="AJ785" i="3"/>
  <c r="AG789" i="3"/>
  <c r="J789" i="3"/>
  <c r="AJ789" i="3"/>
  <c r="AH791" i="3"/>
  <c r="J795" i="3"/>
  <c r="AG795" i="3"/>
  <c r="AJ795" i="3"/>
  <c r="J799" i="3"/>
  <c r="AG799" i="3"/>
  <c r="AJ799" i="3"/>
  <c r="J805" i="3"/>
  <c r="AG805" i="3"/>
  <c r="AJ805" i="3"/>
  <c r="AH811" i="3"/>
  <c r="AH815" i="3"/>
  <c r="AG817" i="3"/>
  <c r="J817" i="3"/>
  <c r="AJ817" i="3"/>
  <c r="AJ821" i="3"/>
  <c r="J821" i="3"/>
  <c r="AG821" i="3"/>
  <c r="AJ825" i="3"/>
  <c r="AG825" i="3"/>
  <c r="J825" i="3"/>
  <c r="AJ831" i="3"/>
  <c r="J831" i="3"/>
  <c r="AG831" i="3"/>
  <c r="AH835" i="3"/>
  <c r="AG837" i="3"/>
  <c r="J837" i="3"/>
  <c r="AJ837" i="3"/>
  <c r="AH841" i="3"/>
  <c r="J843" i="3"/>
  <c r="AG843" i="3"/>
  <c r="AJ843" i="3"/>
  <c r="AH847" i="3"/>
  <c r="J851" i="3"/>
  <c r="AG851" i="3"/>
  <c r="AJ851" i="3"/>
  <c r="J861" i="3"/>
  <c r="AG861" i="3"/>
  <c r="AJ861" i="3"/>
  <c r="AH869" i="3"/>
  <c r="AH873" i="3"/>
  <c r="J883" i="3"/>
  <c r="AG883" i="3"/>
  <c r="AJ883" i="3"/>
  <c r="AG887" i="3"/>
  <c r="J887" i="3"/>
  <c r="AJ887" i="3"/>
  <c r="AH891" i="3"/>
  <c r="AJ891" i="3"/>
  <c r="J897" i="3"/>
  <c r="AJ897" i="3"/>
  <c r="AG897" i="3"/>
  <c r="AJ901" i="3"/>
  <c r="AG901" i="3"/>
  <c r="J901" i="3"/>
  <c r="AG903" i="3"/>
  <c r="AJ903" i="3"/>
  <c r="J903" i="3"/>
  <c r="AH907" i="3"/>
  <c r="AH911" i="3"/>
  <c r="J917" i="3"/>
  <c r="AG917" i="3"/>
  <c r="AJ917" i="3"/>
  <c r="J921" i="3"/>
  <c r="AG921" i="3"/>
  <c r="AJ921" i="3"/>
  <c r="AH925" i="3"/>
  <c r="J931" i="3"/>
  <c r="AJ931" i="3"/>
  <c r="AG931" i="3"/>
  <c r="J935" i="3"/>
  <c r="AJ935" i="3"/>
  <c r="AG935" i="3"/>
  <c r="AH943" i="3"/>
  <c r="AH947" i="3"/>
  <c r="J949" i="3"/>
  <c r="AG949" i="3"/>
  <c r="AJ949" i="3"/>
  <c r="AG955" i="3"/>
  <c r="AJ955" i="3"/>
  <c r="J955" i="3"/>
  <c r="J959" i="3"/>
  <c r="AG959" i="3"/>
  <c r="AJ959" i="3"/>
  <c r="AH963" i="3"/>
  <c r="J965" i="3"/>
  <c r="AJ965" i="3"/>
  <c r="AH969" i="3"/>
  <c r="AH971" i="3"/>
  <c r="AJ983" i="3"/>
  <c r="AG983" i="3"/>
  <c r="J983" i="3"/>
  <c r="AJ989" i="3"/>
  <c r="J989" i="3"/>
  <c r="AH995" i="3"/>
  <c r="AJ997" i="3"/>
  <c r="AH1001" i="3"/>
  <c r="AJ1005" i="3"/>
  <c r="AH1009" i="3"/>
  <c r="AG1015" i="3"/>
  <c r="J1015" i="3"/>
  <c r="AJ1015" i="3"/>
  <c r="AJ1019" i="3"/>
  <c r="J1019" i="3"/>
  <c r="AH1019" i="3"/>
  <c r="AG1019" i="3"/>
  <c r="AH1023" i="3"/>
  <c r="AH1029" i="3"/>
  <c r="J1031" i="3"/>
  <c r="AG1031" i="3"/>
  <c r="AJ1031" i="3"/>
  <c r="AH1035" i="3"/>
  <c r="J1039" i="3"/>
  <c r="AG1039" i="3"/>
  <c r="AJ1039" i="3"/>
  <c r="J1041" i="3"/>
  <c r="AG1041" i="3"/>
  <c r="AJ1041" i="3"/>
  <c r="J1045" i="3"/>
  <c r="AG1045" i="3"/>
  <c r="AJ1045" i="3"/>
  <c r="AH1049" i="3"/>
  <c r="J1053" i="3"/>
  <c r="AG1053" i="3"/>
  <c r="AJ1053" i="3"/>
  <c r="AH1061" i="3"/>
  <c r="J1065" i="3"/>
  <c r="AG1065" i="3"/>
  <c r="AJ1065" i="3"/>
  <c r="AG1069" i="3"/>
  <c r="J1069" i="3"/>
  <c r="AJ1069" i="3"/>
  <c r="AG1071" i="3"/>
  <c r="J1071" i="3"/>
  <c r="AJ1071" i="3"/>
  <c r="J1075" i="3"/>
  <c r="AG1075" i="3"/>
  <c r="AJ1075" i="3"/>
  <c r="AH1079" i="3"/>
  <c r="AH1087" i="3"/>
  <c r="AH1091" i="3"/>
  <c r="AH1095" i="3"/>
  <c r="AH1099" i="3"/>
  <c r="AH1103" i="3"/>
  <c r="AH1105" i="3"/>
  <c r="AG1109" i="3"/>
  <c r="J1109" i="3"/>
  <c r="AJ1109" i="3"/>
  <c r="AH1113" i="3"/>
  <c r="AH1117" i="3"/>
  <c r="AH1119" i="3"/>
  <c r="AH1127" i="3"/>
  <c r="AH1129" i="3"/>
  <c r="AH1133" i="3"/>
  <c r="AJ1137" i="3"/>
  <c r="J1137" i="3"/>
  <c r="AG1137" i="3"/>
  <c r="AJ1139" i="3"/>
  <c r="J1139" i="3"/>
  <c r="AG1139" i="3"/>
  <c r="J1143" i="3"/>
  <c r="AG1143" i="3"/>
  <c r="AJ1143" i="3"/>
  <c r="AH1147" i="3"/>
  <c r="J1153" i="3"/>
  <c r="AG1153" i="3"/>
  <c r="AJ1153" i="3"/>
  <c r="AG1157" i="3"/>
  <c r="AJ1157" i="3"/>
  <c r="J1157" i="3"/>
  <c r="AG1161" i="3"/>
  <c r="J1161" i="3"/>
  <c r="AJ1161" i="3"/>
  <c r="N1165" i="3"/>
  <c r="K1165" i="3"/>
  <c r="AF1165" i="3" s="1"/>
  <c r="AH1169" i="3"/>
  <c r="AH1175" i="3"/>
  <c r="J1181" i="3"/>
  <c r="AG1181" i="3"/>
  <c r="AJ1181" i="3"/>
  <c r="AJ1185" i="3"/>
  <c r="J1185" i="3"/>
  <c r="AG1185" i="3"/>
  <c r="AH1189" i="3"/>
  <c r="AH1193" i="3"/>
  <c r="AH1197" i="3"/>
  <c r="J1199" i="3"/>
  <c r="AG1199" i="3"/>
  <c r="AJ1199" i="3"/>
  <c r="AH1203" i="3"/>
  <c r="AH1209" i="3"/>
  <c r="AH1213" i="3"/>
  <c r="AH1217" i="3"/>
  <c r="AH1219" i="3"/>
  <c r="AH1223" i="3"/>
  <c r="AH1227" i="3"/>
  <c r="AG1233" i="3"/>
  <c r="AJ1233" i="3"/>
  <c r="J1233" i="3"/>
  <c r="AH1237" i="3"/>
  <c r="AH1239" i="3"/>
  <c r="AH1243" i="3"/>
  <c r="AH1245" i="3"/>
  <c r="AH1249" i="3"/>
  <c r="AH1253" i="3"/>
  <c r="AH1257" i="3"/>
  <c r="AG1263" i="3"/>
  <c r="J1263" i="3"/>
  <c r="AJ1263" i="3"/>
  <c r="AH1265" i="3"/>
  <c r="J1271" i="3"/>
  <c r="AJ1271" i="3"/>
  <c r="AG1271" i="3"/>
  <c r="J1275" i="3"/>
  <c r="AJ1275" i="3"/>
  <c r="AG1275" i="3"/>
  <c r="J1283" i="3"/>
  <c r="AJ1283" i="3"/>
  <c r="AG1283" i="3"/>
  <c r="AH1287" i="3"/>
  <c r="AH1289" i="3"/>
  <c r="J1293" i="3"/>
  <c r="AJ1293" i="3"/>
  <c r="AG1293" i="3"/>
  <c r="AH1297" i="3"/>
  <c r="J1301" i="3"/>
  <c r="AJ1301" i="3"/>
  <c r="AG1301" i="3"/>
  <c r="AH1303" i="3"/>
  <c r="J1309" i="3"/>
  <c r="AG1309" i="3"/>
  <c r="AJ1309" i="3"/>
  <c r="AH1315" i="3"/>
  <c r="AH1319" i="3"/>
  <c r="AG1321" i="3"/>
  <c r="AJ1321" i="3"/>
  <c r="J1321" i="3"/>
  <c r="AH1325" i="3"/>
  <c r="AH1327" i="3"/>
  <c r="J1331" i="3"/>
  <c r="AJ1331" i="3"/>
  <c r="AG1331" i="3"/>
  <c r="AG1335" i="3"/>
  <c r="AJ1335" i="3"/>
  <c r="J1335" i="3"/>
  <c r="AH1339" i="3"/>
  <c r="AJ1343" i="3"/>
  <c r="AG1343" i="3"/>
  <c r="J1343" i="3"/>
  <c r="AJ1347" i="3"/>
  <c r="J1347" i="3"/>
  <c r="AG1347" i="3"/>
  <c r="AH1349" i="3"/>
  <c r="AG1353" i="3"/>
  <c r="J1353" i="3"/>
  <c r="AJ1353" i="3"/>
  <c r="AH1359" i="3"/>
  <c r="AH1363" i="3"/>
  <c r="AH1369" i="3"/>
  <c r="AH1373" i="3"/>
  <c r="AH1377" i="3"/>
  <c r="AH1381" i="3"/>
  <c r="AH1387" i="3"/>
  <c r="AJ1391" i="3"/>
  <c r="J1391" i="3"/>
  <c r="AG1391" i="3"/>
  <c r="J1397" i="3"/>
  <c r="AJ1397" i="3"/>
  <c r="AG1397" i="3"/>
  <c r="J1401" i="3"/>
  <c r="AJ1401" i="3"/>
  <c r="AG1401" i="3"/>
  <c r="J1403" i="3"/>
  <c r="AG1403" i="3"/>
  <c r="AJ1403" i="3"/>
  <c r="AJ1407" i="3"/>
  <c r="AG1407" i="3"/>
  <c r="J1407" i="3"/>
  <c r="AH1411" i="3"/>
  <c r="J1415" i="3"/>
  <c r="AJ1415" i="3"/>
  <c r="AG1415" i="3"/>
  <c r="AH1419" i="3"/>
  <c r="AH1423" i="3"/>
  <c r="AH1425" i="3"/>
  <c r="AH1429" i="3"/>
  <c r="AH1433" i="3"/>
  <c r="J1435" i="3"/>
  <c r="AJ1435" i="3"/>
  <c r="AG1435" i="3"/>
  <c r="AH1439" i="3"/>
  <c r="AH1445" i="3"/>
  <c r="AG1451" i="3"/>
  <c r="J1451" i="3"/>
  <c r="AJ1451" i="3"/>
  <c r="AJ1455" i="3"/>
  <c r="J1455" i="3"/>
  <c r="AG1455" i="3"/>
  <c r="AH1459" i="3"/>
  <c r="AH1465" i="3"/>
  <c r="AH1469" i="3"/>
  <c r="J1471" i="3"/>
  <c r="AJ1471" i="3"/>
  <c r="AG1471" i="3"/>
  <c r="AH1477" i="3"/>
  <c r="J1481" i="3"/>
  <c r="AJ1481" i="3"/>
  <c r="AG1481" i="3"/>
  <c r="J1485" i="3"/>
  <c r="AG1485" i="3"/>
  <c r="AJ1485" i="3"/>
  <c r="J1489" i="3"/>
  <c r="AG1489" i="3"/>
  <c r="AJ1489" i="3"/>
  <c r="AH1493" i="3"/>
  <c r="J1495" i="3"/>
  <c r="AJ1495" i="3"/>
  <c r="AG1495" i="3"/>
  <c r="AH1499" i="3"/>
  <c r="J1505" i="3"/>
  <c r="AG1505" i="3"/>
  <c r="AJ1505" i="3"/>
  <c r="AH1509" i="3"/>
  <c r="AG1539" i="3"/>
  <c r="AJ1539" i="3"/>
  <c r="AG1567" i="3"/>
  <c r="AJ1567" i="3"/>
  <c r="J1567" i="3"/>
  <c r="AH1576" i="3"/>
  <c r="AH1588" i="3"/>
  <c r="AJ351" i="3"/>
  <c r="N546" i="3"/>
  <c r="K546" i="3"/>
  <c r="AF546" i="3" s="1"/>
  <c r="AG629" i="3"/>
  <c r="AG693" i="3"/>
  <c r="AG695" i="3"/>
  <c r="AG757" i="3"/>
  <c r="AG759" i="3"/>
  <c r="J963" i="3"/>
  <c r="J967" i="3"/>
  <c r="AG969" i="3"/>
  <c r="AG977" i="3"/>
  <c r="AG985" i="3"/>
  <c r="J987" i="3"/>
  <c r="AG993" i="3"/>
  <c r="J999" i="3"/>
  <c r="J1007" i="3"/>
  <c r="K1062" i="3"/>
  <c r="AF1062" i="3" s="1"/>
  <c r="N1062" i="3"/>
  <c r="K1064" i="3"/>
  <c r="AF1064" i="3" s="1"/>
  <c r="N1064" i="3"/>
  <c r="K1078" i="3"/>
  <c r="AF1078" i="3" s="1"/>
  <c r="N1084" i="3"/>
  <c r="K1084" i="3"/>
  <c r="AF1084" i="3" s="1"/>
  <c r="N1094" i="3"/>
  <c r="K1094" i="3"/>
  <c r="AF1094" i="3" s="1"/>
  <c r="K1100" i="3"/>
  <c r="AF1100" i="3" s="1"/>
  <c r="N1100" i="3"/>
  <c r="N1102" i="3"/>
  <c r="N1116" i="3"/>
  <c r="K1116" i="3"/>
  <c r="AF1116" i="3" s="1"/>
  <c r="N1118" i="3"/>
  <c r="K1118" i="3"/>
  <c r="AF1118" i="3" s="1"/>
  <c r="N1132" i="3"/>
  <c r="K1132" i="3"/>
  <c r="AF1132" i="3" s="1"/>
  <c r="N1134" i="3"/>
  <c r="K1134" i="3"/>
  <c r="AF1134" i="3" s="1"/>
  <c r="N1140" i="3"/>
  <c r="K1140" i="3"/>
  <c r="AF1140" i="3" s="1"/>
  <c r="AJ331" i="3"/>
  <c r="J329" i="3"/>
  <c r="AG329" i="3"/>
  <c r="AJ329" i="3"/>
  <c r="AG1564" i="3"/>
  <c r="J1564" i="3"/>
  <c r="AH1564" i="3"/>
  <c r="AJ1564" i="3"/>
  <c r="N838" i="3"/>
  <c r="K838" i="3"/>
  <c r="AF838" i="3" s="1"/>
  <c r="K1563" i="3"/>
  <c r="AF1563" i="3" s="1"/>
  <c r="N1563" i="3"/>
  <c r="K1569" i="3"/>
  <c r="AF1569" i="3" s="1"/>
  <c r="N1569" i="3"/>
  <c r="N1552" i="3"/>
  <c r="K1552" i="3"/>
  <c r="AF1552" i="3" s="1"/>
  <c r="K1571" i="3"/>
  <c r="AF1571" i="3" s="1"/>
  <c r="N1571" i="3"/>
  <c r="AI26" i="6"/>
  <c r="AJ42" i="6"/>
  <c r="AE31" i="6"/>
  <c r="AC5" i="6"/>
  <c r="AO37" i="6"/>
  <c r="AO57" i="6" s="1"/>
  <c r="AW34" i="6"/>
  <c r="BB5" i="6"/>
  <c r="AE18" i="6"/>
  <c r="AQ25" i="6"/>
  <c r="AE24" i="6"/>
  <c r="AR28" i="6"/>
  <c r="AU40" i="6"/>
  <c r="AU59" i="6" s="1"/>
  <c r="DR28" i="17"/>
  <c r="DK5" i="17"/>
  <c r="DM32" i="17"/>
  <c r="DM54" i="17" s="1"/>
  <c r="DE25" i="17"/>
  <c r="CK26" i="17"/>
  <c r="DD41" i="17"/>
  <c r="DN7" i="17"/>
  <c r="DN27" i="17"/>
  <c r="DN38" i="17"/>
  <c r="EG38" i="17" s="1"/>
  <c r="DQ5" i="17"/>
  <c r="DQ13" i="17"/>
  <c r="DS26" i="17"/>
  <c r="DS34" i="17"/>
  <c r="DQ43" i="17"/>
  <c r="DE15" i="17"/>
  <c r="DH26" i="17"/>
  <c r="DD38" i="17"/>
  <c r="DW38" i="17" s="1"/>
  <c r="CK12" i="17"/>
  <c r="CF27" i="17"/>
  <c r="DE16" i="17"/>
  <c r="DC30" i="17"/>
  <c r="DF41" i="17"/>
  <c r="CF16" i="17"/>
  <c r="CI38" i="17"/>
  <c r="CY38" i="17" s="1"/>
  <c r="CC9" i="17"/>
  <c r="CC21" i="17"/>
  <c r="CA35" i="17"/>
  <c r="CQ35" i="17" s="1"/>
  <c r="AZ5" i="17"/>
  <c r="BC20" i="17"/>
  <c r="AZ35" i="17"/>
  <c r="BP35" i="17" s="1"/>
  <c r="AQ7" i="17"/>
  <c r="AS9" i="17"/>
  <c r="AQ19" i="17"/>
  <c r="CF30" i="17"/>
  <c r="CH40" i="17"/>
  <c r="CF44" i="17"/>
  <c r="CF62" i="17" s="1"/>
  <c r="BZ13" i="17"/>
  <c r="BY16" i="17"/>
  <c r="BW26" i="17"/>
  <c r="CA30" i="17"/>
  <c r="CB39" i="17"/>
  <c r="BW42" i="17"/>
  <c r="BE9" i="17"/>
  <c r="AZ12" i="17"/>
  <c r="BP12" i="17" s="1"/>
  <c r="BC23" i="17"/>
  <c r="AZ28" i="17"/>
  <c r="BA37" i="17"/>
  <c r="BD40" i="17"/>
  <c r="AQ12" i="17"/>
  <c r="AW14" i="17"/>
  <c r="AS26" i="17"/>
  <c r="AW30" i="17"/>
  <c r="AQ40" i="17"/>
  <c r="AS42" i="17"/>
  <c r="AM9" i="17"/>
  <c r="AO11" i="17"/>
  <c r="AI21" i="17"/>
  <c r="AM25" i="17"/>
  <c r="AN34" i="17"/>
  <c r="AI37" i="17"/>
  <c r="AI57" i="17" s="1"/>
  <c r="AL4" i="17"/>
  <c r="AE6" i="17"/>
  <c r="AF15" i="17"/>
  <c r="AC20" i="17"/>
  <c r="AD29" i="17"/>
  <c r="AF31" i="17"/>
  <c r="AG40" i="17"/>
  <c r="AG59" i="17" s="1"/>
  <c r="AE44" i="17"/>
  <c r="AE62" i="17" s="1"/>
  <c r="AU19" i="17"/>
  <c r="AR24" i="17"/>
  <c r="AS33" i="17"/>
  <c r="AU35" i="17"/>
  <c r="BK35" i="17" s="1"/>
  <c r="AW43" i="17"/>
  <c r="AJ5" i="17"/>
  <c r="AK14" i="17"/>
  <c r="AO18" i="17"/>
  <c r="AI28" i="17"/>
  <c r="AK30" i="17"/>
  <c r="AL39" i="17"/>
  <c r="AL58" i="17" s="1"/>
  <c r="AN41" i="17"/>
  <c r="AN60" i="17" s="1"/>
  <c r="AA9" i="17"/>
  <c r="AE13" i="17"/>
  <c r="AF22" i="17"/>
  <c r="AA25" i="17"/>
  <c r="AB34" i="17"/>
  <c r="AD36" i="17"/>
  <c r="AD56" i="17" s="1"/>
  <c r="DX5" i="6"/>
  <c r="DZ8" i="6"/>
  <c r="CK28" i="17"/>
  <c r="CI32" i="17"/>
  <c r="CI54" i="17" s="1"/>
  <c r="CG42" i="17"/>
  <c r="CJ43" i="17"/>
  <c r="CB10" i="17"/>
  <c r="BW13" i="17"/>
  <c r="BZ20" i="17"/>
  <c r="CB22" i="17"/>
  <c r="CA29" i="17"/>
  <c r="BZ32" i="17"/>
  <c r="BZ54" i="17" s="1"/>
  <c r="DN20" i="17"/>
  <c r="DR26" i="17"/>
  <c r="DT40" i="17"/>
  <c r="DT59" i="17" s="1"/>
  <c r="DL44" i="17"/>
  <c r="DL62" i="17" s="1"/>
  <c r="DS7" i="17"/>
  <c r="DK9" i="17"/>
  <c r="DS13" i="17"/>
  <c r="DS15" i="17"/>
  <c r="DQ22" i="17"/>
  <c r="DM24" i="17"/>
  <c r="DK29" i="17"/>
  <c r="DQ30" i="17"/>
  <c r="DQ36" i="17"/>
  <c r="DM38" i="17"/>
  <c r="EF38" i="17" s="1"/>
  <c r="DS43" i="17"/>
  <c r="DP4" i="17"/>
  <c r="DC11" i="17"/>
  <c r="DE13" i="17"/>
  <c r="DD20" i="17"/>
  <c r="DF22" i="17"/>
  <c r="DE29" i="17"/>
  <c r="DG31" i="17"/>
  <c r="DF38" i="17"/>
  <c r="DY38" i="17" s="1"/>
  <c r="DH40" i="17"/>
  <c r="CE8" i="17"/>
  <c r="CK10" i="17"/>
  <c r="CG18" i="17"/>
  <c r="CF21" i="17"/>
  <c r="DE6" i="17"/>
  <c r="DG8" i="17"/>
  <c r="DF15" i="17"/>
  <c r="DH17" i="17"/>
  <c r="DG24" i="17"/>
  <c r="DI26" i="17"/>
  <c r="DH33" i="17"/>
  <c r="DE38" i="17"/>
  <c r="DX38" i="17" s="1"/>
  <c r="DE44" i="17"/>
  <c r="DE62" i="17" s="1"/>
  <c r="CI5" i="17"/>
  <c r="CE13" i="17"/>
  <c r="CK15" i="17"/>
  <c r="CG23" i="17"/>
  <c r="CH26" i="17"/>
  <c r="BA34" i="6"/>
  <c r="AU32" i="6"/>
  <c r="DP8" i="17"/>
  <c r="DL10" i="17"/>
  <c r="DT14" i="17"/>
  <c r="DT16" i="17"/>
  <c r="DL22" i="17"/>
  <c r="DR23" i="17"/>
  <c r="DP28" i="17"/>
  <c r="DL30" i="17"/>
  <c r="DR34" i="17"/>
  <c r="DT37" i="17"/>
  <c r="DT57" i="17" s="1"/>
  <c r="DR44" i="17"/>
  <c r="DR62" i="17" s="1"/>
  <c r="DM5" i="17"/>
  <c r="DQ11" i="17"/>
  <c r="EJ11" i="17" s="1"/>
  <c r="DM13" i="17"/>
  <c r="DK18" i="17"/>
  <c r="DQ19" i="17"/>
  <c r="DS24" i="17"/>
  <c r="DO26" i="17"/>
  <c r="DM31" i="17"/>
  <c r="DS32" i="17"/>
  <c r="DS54" i="17" s="1"/>
  <c r="DQ37" i="17"/>
  <c r="DS40" i="17"/>
  <c r="DS59" i="17" s="1"/>
  <c r="DS44" i="17"/>
  <c r="DS62" i="17" s="1"/>
  <c r="DG5" i="17"/>
  <c r="DF12" i="17"/>
  <c r="DH14" i="17"/>
  <c r="DG21" i="17"/>
  <c r="DI23" i="17"/>
  <c r="DH30" i="17"/>
  <c r="DC33" i="17"/>
  <c r="DI39" i="17"/>
  <c r="DD42" i="17"/>
  <c r="CF7" i="17"/>
  <c r="CG12" i="17"/>
  <c r="CG24" i="17"/>
  <c r="CI26" i="17"/>
  <c r="DD11" i="17"/>
  <c r="DF13" i="17"/>
  <c r="DE20" i="17"/>
  <c r="DG22" i="17"/>
  <c r="DF29" i="17"/>
  <c r="DH31" i="17"/>
  <c r="DG38" i="17"/>
  <c r="DZ38" i="17" s="1"/>
  <c r="DI40" i="17"/>
  <c r="CF8" i="17"/>
  <c r="CH10" i="17"/>
  <c r="CK17" i="17"/>
  <c r="CH22" i="17"/>
  <c r="CG32" i="17"/>
  <c r="CG54" i="17" s="1"/>
  <c r="CF35" i="17"/>
  <c r="CV35" i="17" s="1"/>
  <c r="CE38" i="17"/>
  <c r="CU38" i="17" s="1"/>
  <c r="CH43" i="17"/>
  <c r="CK4" i="17"/>
  <c r="BW7" i="17"/>
  <c r="CA11" i="17"/>
  <c r="CC13" i="17"/>
  <c r="CB16" i="17"/>
  <c r="BY21" i="17"/>
  <c r="CA23" i="17"/>
  <c r="CC25" i="17"/>
  <c r="BZ30" i="17"/>
  <c r="CB32" i="17"/>
  <c r="CB54" i="17" s="1"/>
  <c r="BW35" i="17"/>
  <c r="CM35" i="17" s="1"/>
  <c r="CA39" i="17"/>
  <c r="CC41" i="17"/>
  <c r="BY43" i="17"/>
  <c r="BE6" i="17"/>
  <c r="BD9" i="17"/>
  <c r="AY12" i="17"/>
  <c r="BO12" i="17" s="1"/>
  <c r="AZ17" i="17"/>
  <c r="AY20" i="17"/>
  <c r="BA22" i="17"/>
  <c r="BB27" i="17"/>
  <c r="BD29" i="17"/>
  <c r="BC34" i="17"/>
  <c r="BS34" i="17" s="1"/>
  <c r="BA4" i="17"/>
  <c r="AT6" i="17"/>
  <c r="AQ11" i="17"/>
  <c r="AR16" i="17"/>
  <c r="AT18" i="17"/>
  <c r="CG27" i="17"/>
  <c r="CK31" i="17"/>
  <c r="CJ34" i="17"/>
  <c r="CZ34" i="17" s="1"/>
  <c r="CK39" i="17"/>
  <c r="CI43" i="17"/>
  <c r="BZ5" i="17"/>
  <c r="CB7" i="17"/>
  <c r="CC12" i="17"/>
  <c r="BW18" i="17"/>
  <c r="BY20" i="17"/>
  <c r="BZ25" i="17"/>
  <c r="CB27" i="17"/>
  <c r="BW30" i="17"/>
  <c r="CA34" i="17"/>
  <c r="CQ34" i="17" s="1"/>
  <c r="CC36" i="17"/>
  <c r="BX39" i="17"/>
  <c r="CC4" i="17"/>
  <c r="AY7" i="17"/>
  <c r="BA9" i="17"/>
  <c r="BE13" i="17"/>
  <c r="BD16" i="17"/>
  <c r="BD20" i="17"/>
  <c r="BA25" i="17"/>
  <c r="BC27" i="17"/>
  <c r="BE29" i="17"/>
  <c r="BD36" i="17"/>
  <c r="BC39" i="17"/>
  <c r="BB42" i="17"/>
  <c r="AV5" i="17"/>
  <c r="AR9" i="17"/>
  <c r="AT11" i="17"/>
  <c r="AS18" i="17"/>
  <c r="AR21" i="17"/>
  <c r="AT23" i="17"/>
  <c r="AQ28" i="17"/>
  <c r="AS30" i="17"/>
  <c r="AU32" i="17"/>
  <c r="AR37" i="17"/>
  <c r="AT39" i="17"/>
  <c r="AV41" i="17"/>
  <c r="AU4" i="17"/>
  <c r="AN6" i="17"/>
  <c r="AI9" i="17"/>
  <c r="AM13" i="17"/>
  <c r="AO15" i="17"/>
  <c r="AJ18" i="17"/>
  <c r="AN22" i="17"/>
  <c r="AI25" i="17"/>
  <c r="AK27" i="17"/>
  <c r="AO31" i="17"/>
  <c r="AJ34" i="17"/>
  <c r="AL36" i="17"/>
  <c r="AL56" i="17" s="1"/>
  <c r="AI41" i="17"/>
  <c r="AI60" i="17" s="1"/>
  <c r="AN44" i="17"/>
  <c r="AN62" i="17" s="1"/>
  <c r="AA6" i="17"/>
  <c r="AC8" i="17"/>
  <c r="AE10" i="17"/>
  <c r="AG12" i="17"/>
  <c r="AB15" i="17"/>
  <c r="AD17" i="17"/>
  <c r="AF19" i="17"/>
  <c r="AA22" i="17"/>
  <c r="AC24" i="17"/>
  <c r="AE26" i="17"/>
  <c r="AG28" i="17"/>
  <c r="AB31" i="17"/>
  <c r="AD33" i="17"/>
  <c r="AF35" i="17"/>
  <c r="AA38" i="17"/>
  <c r="AC40" i="17"/>
  <c r="AC59" i="17" s="1"/>
  <c r="AE42" i="17"/>
  <c r="AE61" i="17" s="1"/>
  <c r="AA44" i="17"/>
  <c r="AA62" i="17" s="1"/>
  <c r="DS5" i="6"/>
  <c r="DY6" i="6"/>
  <c r="AQ14" i="17"/>
  <c r="AU18" i="17"/>
  <c r="AS21" i="17"/>
  <c r="AU23" i="17"/>
  <c r="AW25" i="17"/>
  <c r="AR28" i="17"/>
  <c r="AT30" i="17"/>
  <c r="AV32" i="17"/>
  <c r="AQ35" i="17"/>
  <c r="BG35" i="17" s="1"/>
  <c r="AS37" i="17"/>
  <c r="AU39" i="17"/>
  <c r="AW41" i="17"/>
  <c r="AS43" i="17"/>
  <c r="AV4" i="17"/>
  <c r="AO6" i="17"/>
  <c r="AJ9" i="17"/>
  <c r="AL11" i="17"/>
  <c r="AN13" i="17"/>
  <c r="AI16" i="17"/>
  <c r="AK18" i="17"/>
  <c r="AM20" i="17"/>
  <c r="AO22" i="17"/>
  <c r="AJ25" i="17"/>
  <c r="AL27" i="17"/>
  <c r="AN29" i="17"/>
  <c r="AI32" i="17"/>
  <c r="AI54" i="17" s="1"/>
  <c r="AK34" i="17"/>
  <c r="AM36" i="17"/>
  <c r="AM56" i="17" s="1"/>
  <c r="AO38" i="17"/>
  <c r="AJ41" i="17"/>
  <c r="AJ60" i="17" s="1"/>
  <c r="AO44" i="17"/>
  <c r="AO62" i="17" s="1"/>
  <c r="AB6" i="17"/>
  <c r="AD8" i="17"/>
  <c r="AF10" i="17"/>
  <c r="AA13" i="17"/>
  <c r="AC15" i="17"/>
  <c r="AE17" i="17"/>
  <c r="AG19" i="17"/>
  <c r="AB22" i="17"/>
  <c r="AD24" i="17"/>
  <c r="AF26" i="17"/>
  <c r="AA29" i="17"/>
  <c r="AC31" i="17"/>
  <c r="AE33" i="17"/>
  <c r="AG35" i="17"/>
  <c r="AB38" i="17"/>
  <c r="AD40" i="17"/>
  <c r="AD59" i="17" s="1"/>
  <c r="AF42" i="17"/>
  <c r="AF61" i="17" s="1"/>
  <c r="AB44" i="17"/>
  <c r="AB62" i="17" s="1"/>
  <c r="DT5" i="6"/>
  <c r="DZ6" i="6"/>
  <c r="DV8" i="6"/>
  <c r="DR10" i="6"/>
  <c r="DX11" i="6"/>
  <c r="CK21" i="17"/>
  <c r="CJ27" i="17"/>
  <c r="CE32" i="17"/>
  <c r="CE54" i="17" s="1"/>
  <c r="CF37" i="17"/>
  <c r="CH39" i="17"/>
  <c r="CJ41" i="17"/>
  <c r="CF43" i="17"/>
  <c r="BW5" i="17"/>
  <c r="BY7" i="17"/>
  <c r="BX10" i="17"/>
  <c r="BZ12" i="17"/>
  <c r="CB14" i="17"/>
  <c r="CA17" i="17"/>
  <c r="CC19" i="17"/>
  <c r="BX22" i="17"/>
  <c r="BZ24" i="17"/>
  <c r="CB26" i="17"/>
  <c r="BW29" i="17"/>
  <c r="CC31" i="17"/>
  <c r="BX34" i="17"/>
  <c r="CN34" i="17" s="1"/>
  <c r="BZ36" i="17"/>
  <c r="CB38" i="17"/>
  <c r="CR38" i="17" s="1"/>
  <c r="BW41" i="17"/>
  <c r="DL19" i="17"/>
  <c r="DL25" i="17"/>
  <c r="DR31" i="17"/>
  <c r="DL38" i="17"/>
  <c r="EE38" i="17" s="1"/>
  <c r="DP40" i="17"/>
  <c r="DP42" i="17"/>
  <c r="DR43" i="17"/>
  <c r="DO4" i="17"/>
  <c r="DS5" i="17"/>
  <c r="DO7" i="17"/>
  <c r="DQ8" i="17"/>
  <c r="DM10" i="17"/>
  <c r="DS11" i="17"/>
  <c r="DO13" i="17"/>
  <c r="DK15" i="17"/>
  <c r="ED15" i="17" s="1"/>
  <c r="DK17" i="17"/>
  <c r="DQ18" i="17"/>
  <c r="DQ20" i="17"/>
  <c r="DM22" i="17"/>
  <c r="DS23" i="17"/>
  <c r="DO25" i="17"/>
  <c r="DK27" i="17"/>
  <c r="DQ28" i="17"/>
  <c r="DM30" i="17"/>
  <c r="DK33" i="17"/>
  <c r="DQ34" i="17"/>
  <c r="EJ34" i="17" s="1"/>
  <c r="DS37" i="17"/>
  <c r="DS57" i="17" s="1"/>
  <c r="DO39" i="17"/>
  <c r="DK41" i="17"/>
  <c r="DQ42" i="17"/>
  <c r="DO43" i="17"/>
  <c r="DL4" i="17"/>
  <c r="DI5" i="17"/>
  <c r="DD8" i="17"/>
  <c r="DF10" i="17"/>
  <c r="DH12" i="17"/>
  <c r="DC15" i="17"/>
  <c r="DE17" i="17"/>
  <c r="DG19" i="17"/>
  <c r="DI21" i="17"/>
  <c r="DD24" i="17"/>
  <c r="DF26" i="17"/>
  <c r="DH28" i="17"/>
  <c r="DC31" i="17"/>
  <c r="DE33" i="17"/>
  <c r="DG35" i="17"/>
  <c r="DZ35" i="17" s="1"/>
  <c r="DI37" i="17"/>
  <c r="DD40" i="17"/>
  <c r="DF42" i="17"/>
  <c r="DI43" i="17"/>
  <c r="CF5" i="17"/>
  <c r="CG10" i="17"/>
  <c r="CI12" i="17"/>
  <c r="CK14" i="17"/>
  <c r="CJ17" i="17"/>
  <c r="CI20" i="17"/>
  <c r="CK22" i="17"/>
  <c r="CJ25" i="17"/>
  <c r="DH5" i="17"/>
  <c r="DC8" i="17"/>
  <c r="DE10" i="17"/>
  <c r="DG12" i="17"/>
  <c r="DI14" i="17"/>
  <c r="DD17" i="17"/>
  <c r="DF19" i="17"/>
  <c r="DH21" i="17"/>
  <c r="DC24" i="17"/>
  <c r="DE26" i="17"/>
  <c r="DG28" i="17"/>
  <c r="DI30" i="17"/>
  <c r="DD33" i="17"/>
  <c r="DF35" i="17"/>
  <c r="DY35" i="17" s="1"/>
  <c r="DH37" i="17"/>
  <c r="DC40" i="17"/>
  <c r="DE42" i="17"/>
  <c r="DH43" i="17"/>
  <c r="CE5" i="17"/>
  <c r="CG7" i="17"/>
  <c r="CF10" i="17"/>
  <c r="CH12" i="17"/>
  <c r="CJ14" i="17"/>
  <c r="CI17" i="17"/>
  <c r="CH20" i="17"/>
  <c r="CJ22" i="17"/>
  <c r="CG25" i="17"/>
  <c r="CI28" i="17"/>
  <c r="CK30" i="17"/>
  <c r="AY32" i="6"/>
  <c r="AU30" i="6"/>
  <c r="DP6" i="17"/>
  <c r="DL8" i="17"/>
  <c r="DR9" i="17"/>
  <c r="DN11" i="17"/>
  <c r="EG11" i="17" s="1"/>
  <c r="DT12" i="17"/>
  <c r="DP14" i="17"/>
  <c r="EI14" i="17" s="1"/>
  <c r="DP16" i="17"/>
  <c r="DL18" i="17"/>
  <c r="DL20" i="17"/>
  <c r="DR21" i="17"/>
  <c r="DN23" i="17"/>
  <c r="DT24" i="17"/>
  <c r="DP26" i="17"/>
  <c r="DL28" i="17"/>
  <c r="DR29" i="17"/>
  <c r="DN31" i="17"/>
  <c r="DL33" i="17"/>
  <c r="DT35" i="17"/>
  <c r="DP37" i="17"/>
  <c r="DL39" i="17"/>
  <c r="DR40" i="17"/>
  <c r="DR59" i="17" s="1"/>
  <c r="DN42" i="17"/>
  <c r="DT43" i="17"/>
  <c r="DK4" i="17"/>
  <c r="DO6" i="17"/>
  <c r="DK8" i="17"/>
  <c r="DQ9" i="17"/>
  <c r="DM11" i="17"/>
  <c r="EF11" i="17" s="1"/>
  <c r="DS12" i="17"/>
  <c r="DO14" i="17"/>
  <c r="EH14" i="17" s="1"/>
  <c r="DK16" i="17"/>
  <c r="DQ17" i="17"/>
  <c r="DM19" i="17"/>
  <c r="DS20" i="17"/>
  <c r="DO22" i="17"/>
  <c r="DK24" i="17"/>
  <c r="DK26" i="17"/>
  <c r="DQ27" i="17"/>
  <c r="DM29" i="17"/>
  <c r="DS30" i="17"/>
  <c r="DO32" i="17"/>
  <c r="DO54" i="17" s="1"/>
  <c r="DK34" i="17"/>
  <c r="ED34" i="17" s="1"/>
  <c r="DQ35" i="17"/>
  <c r="EJ35" i="17" s="1"/>
  <c r="DM37" i="17"/>
  <c r="DS38" i="17"/>
  <c r="DO40" i="17"/>
  <c r="DK42" i="17"/>
  <c r="DO44" i="17"/>
  <c r="DO62" i="17" s="1"/>
  <c r="DC5" i="17"/>
  <c r="DE7" i="17"/>
  <c r="DG9" i="17"/>
  <c r="DI11" i="17"/>
  <c r="DD14" i="17"/>
  <c r="DF16" i="17"/>
  <c r="DH18" i="17"/>
  <c r="DC21" i="17"/>
  <c r="DE23" i="17"/>
  <c r="DG25" i="17"/>
  <c r="DI27" i="17"/>
  <c r="DD30" i="17"/>
  <c r="DF32" i="17"/>
  <c r="DH34" i="17"/>
  <c r="EA34" i="17" s="1"/>
  <c r="DC37" i="17"/>
  <c r="DE39" i="17"/>
  <c r="DG41" i="17"/>
  <c r="DC43" i="17"/>
  <c r="DF4" i="17"/>
  <c r="CI6" i="17"/>
  <c r="CK8" i="17"/>
  <c r="CJ11" i="17"/>
  <c r="CE14" i="17"/>
  <c r="CE18" i="17"/>
  <c r="CH21" i="17"/>
  <c r="CE26" i="17"/>
  <c r="DC6" i="17"/>
  <c r="DE8" i="17"/>
  <c r="DG10" i="17"/>
  <c r="DI12" i="17"/>
  <c r="DD15" i="17"/>
  <c r="DF17" i="17"/>
  <c r="DH19" i="17"/>
  <c r="DC22" i="17"/>
  <c r="DE24" i="17"/>
  <c r="DG26" i="17"/>
  <c r="DI28" i="17"/>
  <c r="DD31" i="17"/>
  <c r="DF33" i="17"/>
  <c r="DH35" i="17"/>
  <c r="EA35" i="17" s="1"/>
  <c r="DC38" i="17"/>
  <c r="DV38" i="17" s="1"/>
  <c r="DE40" i="17"/>
  <c r="DG42" i="17"/>
  <c r="DC44" i="17"/>
  <c r="DC62" i="17" s="1"/>
  <c r="CG5" i="17"/>
  <c r="CI7" i="17"/>
  <c r="CK9" i="17"/>
  <c r="CF12" i="17"/>
  <c r="CH14" i="17"/>
  <c r="CG17" i="17"/>
  <c r="CG21" i="17"/>
  <c r="CE27" i="17"/>
  <c r="CH31" i="17"/>
  <c r="CI34" i="17"/>
  <c r="CY34" i="17" s="1"/>
  <c r="CH37" i="17"/>
  <c r="CG4" i="17"/>
  <c r="BZ6" i="17"/>
  <c r="BW11" i="17"/>
  <c r="BY13" i="17"/>
  <c r="BX16" i="17"/>
  <c r="BZ18" i="17"/>
  <c r="CB20" i="17"/>
  <c r="BW23" i="17"/>
  <c r="BY25" i="17"/>
  <c r="CA27" i="17"/>
  <c r="CC29" i="17"/>
  <c r="BX32" i="17"/>
  <c r="BX54" i="17" s="1"/>
  <c r="BZ34" i="17"/>
  <c r="CP34" i="17" s="1"/>
  <c r="CB36" i="17"/>
  <c r="BW39" i="17"/>
  <c r="BY41" i="17"/>
  <c r="BX4" i="17"/>
  <c r="BA6" i="17"/>
  <c r="AZ9" i="17"/>
  <c r="BB11" i="17"/>
  <c r="BR11" i="17" s="1"/>
  <c r="BD13" i="17"/>
  <c r="BE18" i="17"/>
  <c r="BD21" i="17"/>
  <c r="AY24" i="17"/>
  <c r="BE26" i="17"/>
  <c r="AZ29" i="17"/>
  <c r="BB31" i="17"/>
  <c r="BB33" i="17"/>
  <c r="BE36" i="17"/>
  <c r="BD39" i="17"/>
  <c r="BC42" i="17"/>
  <c r="BC44" i="17"/>
  <c r="BC62" i="17" s="1"/>
  <c r="AW5" i="17"/>
  <c r="AR8" i="17"/>
  <c r="AT10" i="17"/>
  <c r="AV12" i="17"/>
  <c r="AQ15" i="17"/>
  <c r="AW17" i="17"/>
  <c r="CF26" i="17"/>
  <c r="CE29" i="17"/>
  <c r="CG31" i="17"/>
  <c r="CF34" i="17"/>
  <c r="CV34" i="17" s="1"/>
  <c r="CJ38" i="17"/>
  <c r="CZ38" i="17" s="1"/>
  <c r="CI41" i="17"/>
  <c r="CE43" i="17"/>
  <c r="CE4" i="17"/>
  <c r="BX7" i="17"/>
  <c r="BW10" i="17"/>
  <c r="BY12" i="17"/>
  <c r="BX15" i="17"/>
  <c r="BZ17" i="17"/>
  <c r="CB19" i="17"/>
  <c r="BW22" i="17"/>
  <c r="CC24" i="17"/>
  <c r="BX27" i="17"/>
  <c r="BZ29" i="17"/>
  <c r="CB31" i="17"/>
  <c r="BW34" i="17"/>
  <c r="CM34" i="17" s="1"/>
  <c r="BY36" i="17"/>
  <c r="CA38" i="17"/>
  <c r="CQ38" i="17" s="1"/>
  <c r="CC40" i="17"/>
  <c r="CA44" i="17"/>
  <c r="CA62" i="17" s="1"/>
  <c r="BB6" i="17"/>
  <c r="AY11" i="17"/>
  <c r="BO11" i="17" s="1"/>
  <c r="BA13" i="17"/>
  <c r="AZ16" i="17"/>
  <c r="AZ20" i="17"/>
  <c r="BB22" i="17"/>
  <c r="BD24" i="17"/>
  <c r="AY27" i="17"/>
  <c r="BA29" i="17"/>
  <c r="BB34" i="17"/>
  <c r="BR34" i="17" s="1"/>
  <c r="BB38" i="17"/>
  <c r="BR38" i="17" s="1"/>
  <c r="BE41" i="17"/>
  <c r="BA43" i="17"/>
  <c r="AR5" i="17"/>
  <c r="AQ8" i="17"/>
  <c r="AW10" i="17"/>
  <c r="AR13" i="17"/>
  <c r="AR17" i="17"/>
  <c r="AU20" i="17"/>
  <c r="AW22" i="17"/>
  <c r="AR25" i="17"/>
  <c r="AT27" i="17"/>
  <c r="AV29" i="17"/>
  <c r="AQ32" i="17"/>
  <c r="AS34" i="17"/>
  <c r="BI34" i="17" s="1"/>
  <c r="AU36" i="17"/>
  <c r="AW38" i="17"/>
  <c r="BM38" i="17" s="1"/>
  <c r="AR41" i="17"/>
  <c r="AW44" i="17"/>
  <c r="AW62" i="17" s="1"/>
  <c r="AJ6" i="17"/>
  <c r="AL8" i="17"/>
  <c r="AN10" i="17"/>
  <c r="AI13" i="17"/>
  <c r="AK15" i="17"/>
  <c r="AM17" i="17"/>
  <c r="AO19" i="17"/>
  <c r="AJ22" i="17"/>
  <c r="AL24" i="17"/>
  <c r="AN26" i="17"/>
  <c r="AI29" i="17"/>
  <c r="AK31" i="17"/>
  <c r="AM33" i="17"/>
  <c r="AO35" i="17"/>
  <c r="AJ38" i="17"/>
  <c r="AL40" i="17"/>
  <c r="AL59" i="17" s="1"/>
  <c r="AN42" i="17"/>
  <c r="AN61" i="17" s="1"/>
  <c r="AJ44" i="17"/>
  <c r="AJ62" i="17" s="1"/>
  <c r="AD5" i="17"/>
  <c r="AF7" i="17"/>
  <c r="AA10" i="17"/>
  <c r="AC12" i="17"/>
  <c r="AE14" i="17"/>
  <c r="AG16" i="17"/>
  <c r="AB19" i="17"/>
  <c r="AD21" i="17"/>
  <c r="AF23" i="17"/>
  <c r="AA26" i="17"/>
  <c r="AC28" i="17"/>
  <c r="AE30" i="17"/>
  <c r="AG32" i="17"/>
  <c r="AB35" i="17"/>
  <c r="AD37" i="17"/>
  <c r="AD57" i="17" s="1"/>
  <c r="AF39" i="17"/>
  <c r="AF58" i="17" s="1"/>
  <c r="AA42" i="17"/>
  <c r="AA61" i="17" s="1"/>
  <c r="AD43" i="17"/>
  <c r="AG4" i="17"/>
  <c r="DU6" i="6"/>
  <c r="DQ8" i="6"/>
  <c r="AT17" i="17"/>
  <c r="AV20" i="17"/>
  <c r="AQ23" i="17"/>
  <c r="AS25" i="17"/>
  <c r="AU27" i="17"/>
  <c r="AW29" i="17"/>
  <c r="AR32" i="17"/>
  <c r="AT34" i="17"/>
  <c r="BJ34" i="17" s="1"/>
  <c r="AV36" i="17"/>
  <c r="AQ39" i="17"/>
  <c r="AS41" i="17"/>
  <c r="AR4" i="17"/>
  <c r="AK6" i="17"/>
  <c r="AM8" i="17"/>
  <c r="AO10" i="17"/>
  <c r="AJ13" i="17"/>
  <c r="AL15" i="17"/>
  <c r="AN17" i="17"/>
  <c r="AI20" i="17"/>
  <c r="AK22" i="17"/>
  <c r="AM24" i="17"/>
  <c r="AO26" i="17"/>
  <c r="AJ29" i="17"/>
  <c r="AL31" i="17"/>
  <c r="AN33" i="17"/>
  <c r="AI36" i="17"/>
  <c r="AI56" i="17" s="1"/>
  <c r="AK38" i="17"/>
  <c r="AM40" i="17"/>
  <c r="AM59" i="17" s="1"/>
  <c r="AO42" i="17"/>
  <c r="AO61" i="17" s="1"/>
  <c r="AK44" i="17"/>
  <c r="AK62" i="17" s="1"/>
  <c r="AE5" i="17"/>
  <c r="AG7" i="17"/>
  <c r="AB10" i="17"/>
  <c r="AD12" i="17"/>
  <c r="AF14" i="17"/>
  <c r="AA17" i="17"/>
  <c r="AC19" i="17"/>
  <c r="AE21" i="17"/>
  <c r="AG23" i="17"/>
  <c r="AB26" i="17"/>
  <c r="AD28" i="17"/>
  <c r="AF30" i="17"/>
  <c r="AA33" i="17"/>
  <c r="AC35" i="17"/>
  <c r="AE37" i="17"/>
  <c r="AE57" i="17" s="1"/>
  <c r="AG39" i="17"/>
  <c r="AG58" i="17" s="1"/>
  <c r="AB42" i="17"/>
  <c r="AB61" i="17" s="1"/>
  <c r="AE43" i="17"/>
  <c r="AA4" i="17"/>
  <c r="DV6" i="6"/>
  <c r="DR8" i="6"/>
  <c r="DX9" i="6"/>
  <c r="DT11" i="6"/>
  <c r="DZ12" i="6"/>
  <c r="CK25" i="17"/>
  <c r="CF31" i="17"/>
  <c r="CJ33" i="17"/>
  <c r="CK38" i="17"/>
  <c r="DA38" i="17" s="1"/>
  <c r="CI4" i="17"/>
  <c r="CB6" i="17"/>
  <c r="CA9" i="17"/>
  <c r="CC11" i="17"/>
  <c r="BX14" i="17"/>
  <c r="BW17" i="17"/>
  <c r="BY19" i="17"/>
  <c r="CA21" i="17"/>
  <c r="CC23" i="17"/>
  <c r="BX26" i="17"/>
  <c r="BZ28" i="17"/>
  <c r="DP17" i="17"/>
  <c r="DP23" i="17"/>
  <c r="DT29" i="17"/>
  <c r="DP36" i="17"/>
  <c r="DL40" i="17"/>
  <c r="DL42" i="17"/>
  <c r="DN43" i="17"/>
  <c r="DT44" i="17"/>
  <c r="DT62" i="17" s="1"/>
  <c r="DO5" i="17"/>
  <c r="DK7" i="17"/>
  <c r="DS9" i="17"/>
  <c r="DO11" i="17"/>
  <c r="EH11" i="17" s="1"/>
  <c r="DK13" i="17"/>
  <c r="DQ14" i="17"/>
  <c r="EJ14" i="17" s="1"/>
  <c r="DQ16" i="17"/>
  <c r="DM18" i="17"/>
  <c r="DM20" i="17"/>
  <c r="DS21" i="17"/>
  <c r="DO23" i="17"/>
  <c r="DK25" i="17"/>
  <c r="DQ26" i="17"/>
  <c r="DM28" i="17"/>
  <c r="DS29" i="17"/>
  <c r="DO31" i="17"/>
  <c r="DQ32" i="17"/>
  <c r="DQ54" i="17" s="1"/>
  <c r="DS35" i="17"/>
  <c r="DO37" i="17"/>
  <c r="DK39" i="17"/>
  <c r="DQ40" i="17"/>
  <c r="DM42" i="17"/>
  <c r="DK43" i="17"/>
  <c r="DQ44" i="17"/>
  <c r="DQ62" i="17" s="1"/>
  <c r="DE5" i="17"/>
  <c r="DG7" i="17"/>
  <c r="DI9" i="17"/>
  <c r="DD12" i="17"/>
  <c r="DF14" i="17"/>
  <c r="DH16" i="17"/>
  <c r="DC19" i="17"/>
  <c r="DE21" i="17"/>
  <c r="DG23" i="17"/>
  <c r="DI25" i="17"/>
  <c r="DD28" i="17"/>
  <c r="DF30" i="17"/>
  <c r="DH32" i="17"/>
  <c r="DC35" i="17"/>
  <c r="DV35" i="17" s="1"/>
  <c r="DE37" i="17"/>
  <c r="DG39" i="17"/>
  <c r="DI41" i="17"/>
  <c r="DE43" i="17"/>
  <c r="DH4" i="17"/>
  <c r="CK6" i="17"/>
  <c r="CJ9" i="17"/>
  <c r="CE12" i="17"/>
  <c r="CG14" i="17"/>
  <c r="CF17" i="17"/>
  <c r="CE20" i="17"/>
  <c r="CG22" i="17"/>
  <c r="CF25" i="17"/>
  <c r="DD5" i="17"/>
  <c r="DF7" i="17"/>
  <c r="DH9" i="17"/>
  <c r="DC12" i="17"/>
  <c r="DE14" i="17"/>
  <c r="DG16" i="17"/>
  <c r="DI18" i="17"/>
  <c r="DD21" i="17"/>
  <c r="DF23" i="17"/>
  <c r="DH25" i="17"/>
  <c r="DC28" i="17"/>
  <c r="DE30" i="17"/>
  <c r="DG32" i="17"/>
  <c r="DI34" i="17"/>
  <c r="EB34" i="17" s="1"/>
  <c r="DD37" i="17"/>
  <c r="DF39" i="17"/>
  <c r="DH41" i="17"/>
  <c r="DD43" i="17"/>
  <c r="DG4" i="17"/>
  <c r="CJ6" i="17"/>
  <c r="CI9" i="17"/>
  <c r="CK11" i="17"/>
  <c r="CF14" i="17"/>
  <c r="CE17" i="17"/>
  <c r="CK19" i="17"/>
  <c r="CF22" i="17"/>
  <c r="CH24" i="17"/>
  <c r="CE28" i="17"/>
  <c r="CG30" i="17"/>
  <c r="AV37" i="6"/>
  <c r="AV33" i="6"/>
  <c r="BA30" i="6"/>
  <c r="DL6" i="17"/>
  <c r="DR7" i="17"/>
  <c r="DN9" i="17"/>
  <c r="DT10" i="17"/>
  <c r="DP12" i="17"/>
  <c r="EI12" i="17" s="1"/>
  <c r="DL14" i="17"/>
  <c r="EE14" i="17" s="1"/>
  <c r="DL16" i="17"/>
  <c r="DR17" i="17"/>
  <c r="DR19" i="17"/>
  <c r="DN21" i="17"/>
  <c r="DT22" i="17"/>
  <c r="DP24" i="17"/>
  <c r="DL26" i="17"/>
  <c r="DR27" i="17"/>
  <c r="DN29" i="17"/>
  <c r="DT30" i="17"/>
  <c r="DR32" i="17"/>
  <c r="DR54" i="17" s="1"/>
  <c r="DN34" i="17"/>
  <c r="EG34" i="17" s="1"/>
  <c r="DP35" i="17"/>
  <c r="EI35" i="17" s="1"/>
  <c r="DL37" i="17"/>
  <c r="DR38" i="17"/>
  <c r="DN40" i="17"/>
  <c r="DP43" i="17"/>
  <c r="DQ4" i="17"/>
  <c r="DK6" i="17"/>
  <c r="DQ7" i="17"/>
  <c r="DM9" i="17"/>
  <c r="DS10" i="17"/>
  <c r="DO12" i="17"/>
  <c r="EH12" i="17" s="1"/>
  <c r="DK14" i="17"/>
  <c r="ED14" i="17" s="1"/>
  <c r="DQ15" i="17"/>
  <c r="DM17" i="17"/>
  <c r="DS18" i="17"/>
  <c r="DO20" i="17"/>
  <c r="DK22" i="17"/>
  <c r="DQ23" i="17"/>
  <c r="DQ25" i="17"/>
  <c r="DM27" i="17"/>
  <c r="DS28" i="17"/>
  <c r="DO30" i="17"/>
  <c r="DK32" i="17"/>
  <c r="DK54" i="17" s="1"/>
  <c r="DQ33" i="17"/>
  <c r="DM35" i="17"/>
  <c r="EF35" i="17" s="1"/>
  <c r="DS36" i="17"/>
  <c r="DS56" i="17" s="1"/>
  <c r="DO38" i="17"/>
  <c r="EH38" i="17" s="1"/>
  <c r="DK40" i="17"/>
  <c r="DQ41" i="17"/>
  <c r="DK44" i="17"/>
  <c r="DK62" i="17" s="1"/>
  <c r="DR4" i="17"/>
  <c r="DH6" i="17"/>
  <c r="DC9" i="17"/>
  <c r="DE11" i="17"/>
  <c r="DG13" i="17"/>
  <c r="DI15" i="17"/>
  <c r="DD18" i="17"/>
  <c r="DF20" i="17"/>
  <c r="DH22" i="17"/>
  <c r="DC25" i="17"/>
  <c r="DE27" i="17"/>
  <c r="DG29" i="17"/>
  <c r="DI31" i="17"/>
  <c r="DD34" i="17"/>
  <c r="DW34" i="17" s="1"/>
  <c r="DF36" i="17"/>
  <c r="DH38" i="17"/>
  <c r="EA38" i="17" s="1"/>
  <c r="DC41" i="17"/>
  <c r="DH44" i="17"/>
  <c r="DH62" i="17" s="1"/>
  <c r="CE6" i="17"/>
  <c r="CG8" i="17"/>
  <c r="CF11" i="17"/>
  <c r="CH13" i="17"/>
  <c r="CH17" i="17"/>
  <c r="CK20" i="17"/>
  <c r="CF23" i="17"/>
  <c r="CH25" i="17"/>
  <c r="DF5" i="17"/>
  <c r="DH7" i="17"/>
  <c r="DC10" i="17"/>
  <c r="DE12" i="17"/>
  <c r="DG14" i="17"/>
  <c r="DI16" i="17"/>
  <c r="DD19" i="17"/>
  <c r="DF21" i="17"/>
  <c r="DH23" i="17"/>
  <c r="DC26" i="17"/>
  <c r="DE28" i="17"/>
  <c r="DG30" i="17"/>
  <c r="DI32" i="17"/>
  <c r="DD35" i="17"/>
  <c r="DW35" i="17" s="1"/>
  <c r="DF37" i="17"/>
  <c r="DH39" i="17"/>
  <c r="DC42" i="17"/>
  <c r="DF43" i="17"/>
  <c r="DI4" i="17"/>
  <c r="CE7" i="17"/>
  <c r="CG9" i="17"/>
  <c r="CI11" i="17"/>
  <c r="CK13" i="17"/>
  <c r="CJ16" i="17"/>
  <c r="CJ20" i="17"/>
  <c r="CJ24" i="17"/>
  <c r="CI30" i="17"/>
  <c r="CH33" i="17"/>
  <c r="CK36" i="17"/>
  <c r="CJ39" i="17"/>
  <c r="CI42" i="17"/>
  <c r="CI44" i="17"/>
  <c r="CI62" i="17" s="1"/>
  <c r="CC5" i="17"/>
  <c r="BX8" i="17"/>
  <c r="BZ10" i="17"/>
  <c r="CB12" i="17"/>
  <c r="BW15" i="17"/>
  <c r="CC17" i="17"/>
  <c r="BX20" i="17"/>
  <c r="BZ22" i="17"/>
  <c r="CB24" i="17"/>
  <c r="BW27" i="17"/>
  <c r="BY29" i="17"/>
  <c r="CA31" i="17"/>
  <c r="CC33" i="17"/>
  <c r="BZ38" i="17"/>
  <c r="CP38" i="17" s="1"/>
  <c r="CB40" i="17"/>
  <c r="BZ44" i="17"/>
  <c r="BZ62" i="17" s="1"/>
  <c r="BD5" i="17"/>
  <c r="AY8" i="17"/>
  <c r="BE10" i="17"/>
  <c r="AZ13" i="17"/>
  <c r="AY16" i="17"/>
  <c r="BA18" i="17"/>
  <c r="AZ21" i="17"/>
  <c r="BB23" i="17"/>
  <c r="BA26" i="17"/>
  <c r="BC28" i="17"/>
  <c r="BE30" i="17"/>
  <c r="BE32" i="17"/>
  <c r="BE54" i="17" s="1"/>
  <c r="BD35" i="17"/>
  <c r="BT35" i="17" s="1"/>
  <c r="BC38" i="17"/>
  <c r="BS38" i="17" s="1"/>
  <c r="BB41" i="17"/>
  <c r="AY44" i="17"/>
  <c r="AY62" i="17" s="1"/>
  <c r="AS5" i="17"/>
  <c r="AU7" i="17"/>
  <c r="AW9" i="17"/>
  <c r="AR12" i="17"/>
  <c r="AT14" i="17"/>
  <c r="AS17" i="17"/>
  <c r="CE25" i="17"/>
  <c r="CH28" i="17"/>
  <c r="CJ30" i="17"/>
  <c r="CK35" i="17"/>
  <c r="DA35" i="17" s="1"/>
  <c r="CF38" i="17"/>
  <c r="CV38" i="17" s="1"/>
  <c r="CJ44" i="17"/>
  <c r="CJ62" i="17" s="1"/>
  <c r="CA6" i="17"/>
  <c r="CC8" i="17"/>
  <c r="CB11" i="17"/>
  <c r="BW14" i="17"/>
  <c r="CC16" i="17"/>
  <c r="BX19" i="17"/>
  <c r="BZ21" i="17"/>
  <c r="BY24" i="17"/>
  <c r="CA26" i="17"/>
  <c r="CC28" i="17"/>
  <c r="BX31" i="17"/>
  <c r="BZ33" i="17"/>
  <c r="CB35" i="17"/>
  <c r="CR35" i="17" s="1"/>
  <c r="BW38" i="17"/>
  <c r="CM38" i="17" s="1"/>
  <c r="BY40" i="17"/>
  <c r="CA42" i="17"/>
  <c r="BW44" i="17"/>
  <c r="BW62" i="17" s="1"/>
  <c r="BE5" i="17"/>
  <c r="AZ8" i="17"/>
  <c r="BB10" i="17"/>
  <c r="BD12" i="17"/>
  <c r="BT12" i="17" s="1"/>
  <c r="AY15" i="17"/>
  <c r="BO15" i="17" s="1"/>
  <c r="BE17" i="17"/>
  <c r="BE21" i="17"/>
  <c r="AZ24" i="17"/>
  <c r="BB26" i="17"/>
  <c r="BD28" i="17"/>
  <c r="BC31" i="17"/>
  <c r="BE33" i="17"/>
  <c r="BE37" i="17"/>
  <c r="BA41" i="17"/>
  <c r="BD4" i="17"/>
  <c r="AW6" i="17"/>
  <c r="AS10" i="17"/>
  <c r="AU12" i="17"/>
  <c r="AQ16" i="17"/>
  <c r="AQ20" i="17"/>
  <c r="AS22" i="17"/>
  <c r="AU24" i="17"/>
  <c r="AW26" i="17"/>
  <c r="AR29" i="17"/>
  <c r="AT31" i="17"/>
  <c r="AV33" i="17"/>
  <c r="AS38" i="17"/>
  <c r="BI38" i="17" s="1"/>
  <c r="AU40" i="17"/>
  <c r="AW42" i="17"/>
  <c r="AS44" i="17"/>
  <c r="AS62" i="17" s="1"/>
  <c r="AM5" i="17"/>
  <c r="AO7" i="17"/>
  <c r="AJ10" i="17"/>
  <c r="AL12" i="17"/>
  <c r="AN14" i="17"/>
  <c r="AI17" i="17"/>
  <c r="AK19" i="17"/>
  <c r="AM21" i="17"/>
  <c r="AO23" i="17"/>
  <c r="AJ26" i="17"/>
  <c r="AL28" i="17"/>
  <c r="AN30" i="17"/>
  <c r="AI33" i="17"/>
  <c r="AK35" i="17"/>
  <c r="AM37" i="17"/>
  <c r="AM57" i="17" s="1"/>
  <c r="AO39" i="17"/>
  <c r="AO58" i="17" s="1"/>
  <c r="AJ42" i="17"/>
  <c r="AJ61" i="17" s="1"/>
  <c r="AM43" i="17"/>
  <c r="AI4" i="17"/>
  <c r="AB7" i="17"/>
  <c r="AD9" i="17"/>
  <c r="AF11" i="17"/>
  <c r="AA14" i="17"/>
  <c r="AC16" i="17"/>
  <c r="AE18" i="17"/>
  <c r="AG20" i="17"/>
  <c r="AB23" i="17"/>
  <c r="AD25" i="17"/>
  <c r="AF27" i="17"/>
  <c r="AA30" i="17"/>
  <c r="AC32" i="17"/>
  <c r="AE34" i="17"/>
  <c r="AG36" i="17"/>
  <c r="AG56" i="17" s="1"/>
  <c r="AB39" i="17"/>
  <c r="AB58" i="17" s="1"/>
  <c r="AD41" i="17"/>
  <c r="AD60" i="17" s="1"/>
  <c r="AC4" i="17"/>
  <c r="DQ6" i="6"/>
  <c r="DW7" i="6"/>
  <c r="AS16" i="17"/>
  <c r="AR20" i="17"/>
  <c r="AT22" i="17"/>
  <c r="AV24" i="17"/>
  <c r="AQ27" i="17"/>
  <c r="AS29" i="17"/>
  <c r="AU31" i="17"/>
  <c r="AW33" i="17"/>
  <c r="AT38" i="17"/>
  <c r="BJ38" i="17" s="1"/>
  <c r="AV40" i="17"/>
  <c r="AT44" i="17"/>
  <c r="AT62" i="17" s="1"/>
  <c r="AN5" i="17"/>
  <c r="AI8" i="17"/>
  <c r="AK10" i="17"/>
  <c r="AM12" i="17"/>
  <c r="AO14" i="17"/>
  <c r="AJ17" i="17"/>
  <c r="AL19" i="17"/>
  <c r="AN21" i="17"/>
  <c r="AI24" i="17"/>
  <c r="AK26" i="17"/>
  <c r="AM28" i="17"/>
  <c r="AO30" i="17"/>
  <c r="AJ33" i="17"/>
  <c r="AL35" i="17"/>
  <c r="AN37" i="17"/>
  <c r="AN57" i="17" s="1"/>
  <c r="AI40" i="17"/>
  <c r="AI59" i="17" s="1"/>
  <c r="AK42" i="17"/>
  <c r="AK61" i="17" s="1"/>
  <c r="AN43" i="17"/>
  <c r="AA5" i="17"/>
  <c r="AC7" i="17"/>
  <c r="AE9" i="17"/>
  <c r="AG11" i="17"/>
  <c r="AB14" i="17"/>
  <c r="AD16" i="17"/>
  <c r="AF18" i="17"/>
  <c r="AA21" i="17"/>
  <c r="AC23" i="17"/>
  <c r="AE25" i="17"/>
  <c r="FH25" i="17" s="1"/>
  <c r="AG27" i="17"/>
  <c r="AB30" i="17"/>
  <c r="AD32" i="17"/>
  <c r="AF34" i="17"/>
  <c r="AA37" i="17"/>
  <c r="AC39" i="17"/>
  <c r="AE41" i="17"/>
  <c r="AA43" i="17"/>
  <c r="AD4" i="17"/>
  <c r="DR6" i="6"/>
  <c r="DX7" i="6"/>
  <c r="DT9" i="6"/>
  <c r="DZ10" i="6"/>
  <c r="DV12" i="6"/>
  <c r="CF24" i="17"/>
  <c r="CE30" i="17"/>
  <c r="CF33" i="17"/>
  <c r="CH35" i="17"/>
  <c r="CX35" i="17" s="1"/>
  <c r="CG38" i="17"/>
  <c r="CW38" i="17" s="1"/>
  <c r="CI40" i="17"/>
  <c r="CK42" i="17"/>
  <c r="CK44" i="17"/>
  <c r="CK62" i="17" s="1"/>
  <c r="BX6" i="17"/>
  <c r="BW9" i="17"/>
  <c r="BY11" i="17"/>
  <c r="CA13" i="17"/>
  <c r="BZ16" i="17"/>
  <c r="CB18" i="17"/>
  <c r="BW21" i="17"/>
  <c r="BY23" i="17"/>
  <c r="CA25" i="17"/>
  <c r="CC27" i="17"/>
  <c r="BX30" i="17"/>
  <c r="BW33" i="17"/>
  <c r="BY35" i="17"/>
  <c r="CO35" i="17" s="1"/>
  <c r="CA37" i="17"/>
  <c r="CC39" i="17"/>
  <c r="BX42" i="17"/>
  <c r="CA33" i="17"/>
  <c r="BY39" i="17"/>
  <c r="CA43" i="17"/>
  <c r="BD7" i="17"/>
  <c r="BA12" i="17"/>
  <c r="BQ12" i="17" s="1"/>
  <c r="BE20" i="17"/>
  <c r="AZ23" i="17"/>
  <c r="BB25" i="17"/>
  <c r="BD27" i="17"/>
  <c r="AY30" i="17"/>
  <c r="BC32" i="17"/>
  <c r="BC54" i="17" s="1"/>
  <c r="BE34" i="17"/>
  <c r="BU34" i="17" s="1"/>
  <c r="BD37" i="17"/>
  <c r="BD41" i="17"/>
  <c r="AZ43" i="17"/>
  <c r="AQ5" i="17"/>
  <c r="AS7" i="17"/>
  <c r="AR10" i="17"/>
  <c r="AT12" i="17"/>
  <c r="AV14" i="17"/>
  <c r="AU17" i="17"/>
  <c r="CI25" i="17"/>
  <c r="CJ28" i="17"/>
  <c r="CI31" i="17"/>
  <c r="CH34" i="17"/>
  <c r="CX34" i="17" s="1"/>
  <c r="CG37" i="17"/>
  <c r="CJ40" i="17"/>
  <c r="CF4" i="17"/>
  <c r="BY6" i="17"/>
  <c r="CB9" i="17"/>
  <c r="BW12" i="17"/>
  <c r="BY14" i="17"/>
  <c r="BX17" i="17"/>
  <c r="BZ19" i="17"/>
  <c r="CB21" i="17"/>
  <c r="BW24" i="17"/>
  <c r="BY26" i="17"/>
  <c r="CA28" i="17"/>
  <c r="CC30" i="17"/>
  <c r="BX33" i="17"/>
  <c r="BZ35" i="17"/>
  <c r="CP35" i="17" s="1"/>
  <c r="CB37" i="17"/>
  <c r="BW40" i="17"/>
  <c r="BY42" i="17"/>
  <c r="CB43" i="17"/>
  <c r="AY5" i="17"/>
  <c r="BA7" i="17"/>
  <c r="AZ10" i="17"/>
  <c r="BB12" i="17"/>
  <c r="BR12" i="17" s="1"/>
  <c r="BD14" i="17"/>
  <c r="BT14" i="17" s="1"/>
  <c r="BC17" i="17"/>
  <c r="BB20" i="17"/>
  <c r="BD22" i="17"/>
  <c r="AY25" i="17"/>
  <c r="BA27" i="17"/>
  <c r="BC29" i="17"/>
  <c r="BE31" i="17"/>
  <c r="BD34" i="17"/>
  <c r="BT34" i="17" s="1"/>
  <c r="BD38" i="17"/>
  <c r="BT38" i="17" s="1"/>
  <c r="BC41" i="17"/>
  <c r="BC43" i="17"/>
  <c r="AT5" i="17"/>
  <c r="AV7" i="17"/>
  <c r="AU10" i="17"/>
  <c r="AW12" i="17"/>
  <c r="AV17" i="17"/>
  <c r="AW20" i="17"/>
  <c r="AR23" i="17"/>
  <c r="AQ26" i="17"/>
  <c r="AS28" i="17"/>
  <c r="AU30" i="17"/>
  <c r="AW32" i="17"/>
  <c r="AR35" i="17"/>
  <c r="BH35" i="17" s="1"/>
  <c r="AT37" i="17"/>
  <c r="AT41" i="17"/>
  <c r="AU44" i="17"/>
  <c r="AU62" i="17" s="1"/>
  <c r="AL6" i="17"/>
  <c r="AN8" i="17"/>
  <c r="AI11" i="17"/>
  <c r="AK13" i="17"/>
  <c r="AM15" i="17"/>
  <c r="AO17" i="17"/>
  <c r="AJ20" i="17"/>
  <c r="AL22" i="17"/>
  <c r="AN24" i="17"/>
  <c r="AI27" i="17"/>
  <c r="AK29" i="17"/>
  <c r="AM31" i="17"/>
  <c r="AO33" i="17"/>
  <c r="AJ36" i="17"/>
  <c r="AJ56" i="17" s="1"/>
  <c r="AL38" i="17"/>
  <c r="AN40" i="17"/>
  <c r="AN59" i="17" s="1"/>
  <c r="AL44" i="17"/>
  <c r="AL62" i="17" s="1"/>
  <c r="AF5" i="17"/>
  <c r="AA8" i="17"/>
  <c r="AC10" i="17"/>
  <c r="AE12" i="17"/>
  <c r="AG14" i="17"/>
  <c r="AB17" i="17"/>
  <c r="AD19" i="17"/>
  <c r="AF21" i="17"/>
  <c r="AA24" i="17"/>
  <c r="AC26" i="17"/>
  <c r="AE28" i="17"/>
  <c r="AG30" i="17"/>
  <c r="AB33" i="17"/>
  <c r="AD35" i="17"/>
  <c r="AF37" i="17"/>
  <c r="AA40" i="17"/>
  <c r="AC42" i="17"/>
  <c r="AC61" i="17" s="1"/>
  <c r="AF43" i="17"/>
  <c r="DQ5" i="6"/>
  <c r="DW6" i="6"/>
  <c r="DS8" i="6"/>
  <c r="AR19" i="17"/>
  <c r="AU21" i="17"/>
  <c r="AW23" i="17"/>
  <c r="AR26" i="17"/>
  <c r="AT28" i="17"/>
  <c r="AV30" i="17"/>
  <c r="AU33" i="17"/>
  <c r="AW35" i="17"/>
  <c r="BM35" i="17" s="1"/>
  <c r="AR38" i="17"/>
  <c r="BH38" i="17" s="1"/>
  <c r="AW39" i="17"/>
  <c r="AR42" i="17"/>
  <c r="AQ43" i="17"/>
  <c r="AQ4" i="17"/>
  <c r="AJ7" i="17"/>
  <c r="AL9" i="17"/>
  <c r="AN11" i="17"/>
  <c r="AI14" i="17"/>
  <c r="AK16" i="17"/>
  <c r="AM18" i="17"/>
  <c r="AO20" i="17"/>
  <c r="AJ23" i="17"/>
  <c r="AL25" i="17"/>
  <c r="AN27" i="17"/>
  <c r="AI30" i="17"/>
  <c r="AK32" i="17"/>
  <c r="AK54" i="17" s="1"/>
  <c r="AM34" i="17"/>
  <c r="AO36" i="17"/>
  <c r="AO56" i="17" s="1"/>
  <c r="AJ39" i="17"/>
  <c r="AJ58" i="17" s="1"/>
  <c r="AL41" i="17"/>
  <c r="AL60" i="17" s="1"/>
  <c r="AK4" i="17"/>
  <c r="AD6" i="17"/>
  <c r="AF8" i="17"/>
  <c r="AA11" i="17"/>
  <c r="AC13" i="17"/>
  <c r="AE15" i="17"/>
  <c r="AG17" i="17"/>
  <c r="AB20" i="17"/>
  <c r="AD22" i="17"/>
  <c r="AF24" i="17"/>
  <c r="AA27" i="17"/>
  <c r="AC29" i="17"/>
  <c r="AE31" i="17"/>
  <c r="AG33" i="17"/>
  <c r="AB36" i="17"/>
  <c r="AB56" i="17" s="1"/>
  <c r="AD38" i="17"/>
  <c r="AF40" i="17"/>
  <c r="AF59" i="17" s="1"/>
  <c r="AD44" i="17"/>
  <c r="AD62" i="17" s="1"/>
  <c r="DV5" i="6"/>
  <c r="DR7" i="6"/>
  <c r="DV9" i="6"/>
  <c r="DX12" i="6"/>
  <c r="DV14" i="6"/>
  <c r="DV16" i="6"/>
  <c r="DR18" i="6"/>
  <c r="DR20" i="6"/>
  <c r="DX21" i="6"/>
  <c r="DT23" i="6"/>
  <c r="DZ24" i="6"/>
  <c r="DV26" i="6"/>
  <c r="DR28" i="6"/>
  <c r="DX29" i="6"/>
  <c r="DT31" i="6"/>
  <c r="DX32" i="6"/>
  <c r="DX54" i="6" s="1"/>
  <c r="DT34" i="6"/>
  <c r="DZ35" i="6"/>
  <c r="DV37" i="6"/>
  <c r="DR39" i="6"/>
  <c r="DR58" i="6" s="1"/>
  <c r="DX40" i="6"/>
  <c r="DX59" i="6" s="1"/>
  <c r="DT42" i="6"/>
  <c r="DR43" i="6"/>
  <c r="DL5" i="6"/>
  <c r="DN7" i="6"/>
  <c r="DI10" i="6"/>
  <c r="DK12" i="6"/>
  <c r="DM14" i="6"/>
  <c r="DO16" i="6"/>
  <c r="DJ19" i="6"/>
  <c r="DL21" i="6"/>
  <c r="DN23" i="6"/>
  <c r="DI26" i="6"/>
  <c r="DK28" i="6"/>
  <c r="DM30" i="6"/>
  <c r="DO32" i="6"/>
  <c r="DJ35" i="6"/>
  <c r="DL37" i="6"/>
  <c r="DN39" i="6"/>
  <c r="DN58" i="6" s="1"/>
  <c r="DI42" i="6"/>
  <c r="DL43" i="6"/>
  <c r="DO4" i="6"/>
  <c r="CK7" i="6"/>
  <c r="CM9" i="6"/>
  <c r="CO11" i="6"/>
  <c r="CQ13" i="6"/>
  <c r="CP16" i="6"/>
  <c r="CP20" i="6"/>
  <c r="CK23" i="6"/>
  <c r="CM25" i="6"/>
  <c r="CO27" i="6"/>
  <c r="CQ29" i="6"/>
  <c r="CP32" i="6"/>
  <c r="CP54" i="6" s="1"/>
  <c r="CN38" i="6"/>
  <c r="CQ41" i="6"/>
  <c r="CQ60" i="6" s="1"/>
  <c r="CM43" i="6"/>
  <c r="CD5" i="6"/>
  <c r="CC8" i="6"/>
  <c r="CI10" i="6"/>
  <c r="CD13" i="6"/>
  <c r="CC16" i="6"/>
  <c r="CE18" i="6"/>
  <c r="CG20" i="6"/>
  <c r="CI22" i="6"/>
  <c r="CD25" i="6"/>
  <c r="CF27" i="6"/>
  <c r="CH29" i="6"/>
  <c r="CC32" i="6"/>
  <c r="CC54" i="6" s="1"/>
  <c r="CE34" i="6"/>
  <c r="CG36" i="6"/>
  <c r="CI38" i="6"/>
  <c r="CD41" i="6"/>
  <c r="CD60" i="6" s="1"/>
  <c r="CI44" i="6"/>
  <c r="CI62" i="6" s="1"/>
  <c r="BI11" i="6"/>
  <c r="BD14" i="6"/>
  <c r="BD18" i="6"/>
  <c r="BG21" i="6"/>
  <c r="BD26" i="6"/>
  <c r="BF28" i="6"/>
  <c r="BH30" i="6"/>
  <c r="BE33" i="6"/>
  <c r="BG35" i="6"/>
  <c r="BF38" i="6"/>
  <c r="BD40" i="6"/>
  <c r="BD59" i="6" s="1"/>
  <c r="BF42" i="6"/>
  <c r="BI43" i="6"/>
  <c r="BF8" i="6"/>
  <c r="BD6" i="6"/>
  <c r="AV10" i="6"/>
  <c r="AX12" i="6"/>
  <c r="AZ14" i="6"/>
  <c r="AY17" i="6"/>
  <c r="BA19" i="6"/>
  <c r="AV22" i="6"/>
  <c r="AX24" i="6"/>
  <c r="AZ26" i="6"/>
  <c r="AU29" i="6"/>
  <c r="DY8" i="6"/>
  <c r="DU10" i="6"/>
  <c r="DQ12" i="6"/>
  <c r="DW13" i="6"/>
  <c r="DS15" i="6"/>
  <c r="DY16" i="6"/>
  <c r="DY18" i="6"/>
  <c r="DU20" i="6"/>
  <c r="DQ22" i="6"/>
  <c r="DW23" i="6"/>
  <c r="DW25" i="6"/>
  <c r="DS27" i="6"/>
  <c r="DY28" i="6"/>
  <c r="DU30" i="6"/>
  <c r="DQ32" i="6"/>
  <c r="DQ54" i="6" s="1"/>
  <c r="DS33" i="6"/>
  <c r="DY34" i="6"/>
  <c r="DU36" i="6"/>
  <c r="DQ38" i="6"/>
  <c r="DW39" i="6"/>
  <c r="DW58" i="6" s="1"/>
  <c r="DS41" i="6"/>
  <c r="DS60" i="6" s="1"/>
  <c r="DY42" i="6"/>
  <c r="DY61" i="6" s="1"/>
  <c r="DW43" i="6"/>
  <c r="DM5" i="6"/>
  <c r="DO7" i="6"/>
  <c r="DJ10" i="6"/>
  <c r="DL12" i="6"/>
  <c r="DN14" i="6"/>
  <c r="DI17" i="6"/>
  <c r="DK19" i="6"/>
  <c r="DM21" i="6"/>
  <c r="DO23" i="6"/>
  <c r="DJ26" i="6"/>
  <c r="DL28" i="6"/>
  <c r="DN30" i="6"/>
  <c r="DI33" i="6"/>
  <c r="DK35" i="6"/>
  <c r="DM37" i="6"/>
  <c r="DO39" i="6"/>
  <c r="DO58" i="6" s="1"/>
  <c r="DJ42" i="6"/>
  <c r="DM43" i="6"/>
  <c r="DI4" i="6"/>
  <c r="CL7" i="6"/>
  <c r="CM12" i="6"/>
  <c r="CL19" i="6"/>
  <c r="CK22" i="6"/>
  <c r="CM24" i="6"/>
  <c r="CO26" i="6"/>
  <c r="CQ28" i="6"/>
  <c r="CL31" i="6"/>
  <c r="CP33" i="6"/>
  <c r="CQ38" i="6"/>
  <c r="CO4" i="6"/>
  <c r="CH6" i="6"/>
  <c r="CG9" i="6"/>
  <c r="CI11" i="6"/>
  <c r="CD14" i="6"/>
  <c r="CC17" i="6"/>
  <c r="CE19" i="6"/>
  <c r="CG21" i="6"/>
  <c r="CI23" i="6"/>
  <c r="CD26" i="6"/>
  <c r="CF28" i="6"/>
  <c r="CH30" i="6"/>
  <c r="CG33" i="6"/>
  <c r="CI35" i="6"/>
  <c r="CD38" i="6"/>
  <c r="CF40" i="6"/>
  <c r="CF59" i="6" s="1"/>
  <c r="CH42" i="6"/>
  <c r="CD44" i="6"/>
  <c r="CD62" i="6" s="1"/>
  <c r="BD11" i="6"/>
  <c r="BF13" i="6"/>
  <c r="BE16" i="6"/>
  <c r="BE20" i="6"/>
  <c r="BG22" i="6"/>
  <c r="BI24" i="6"/>
  <c r="BD27" i="6"/>
  <c r="BF29" i="6"/>
  <c r="BE32" i="6"/>
  <c r="BE54" i="6" s="1"/>
  <c r="BF37" i="6"/>
  <c r="BI40" i="6"/>
  <c r="BI59" i="6" s="1"/>
  <c r="BJ9" i="6"/>
  <c r="BE8" i="6"/>
  <c r="BG6" i="6"/>
  <c r="BJ4" i="6"/>
  <c r="AU12" i="6"/>
  <c r="AW14" i="6"/>
  <c r="AV17" i="6"/>
  <c r="DT8" i="6"/>
  <c r="DV11" i="6"/>
  <c r="DZ13" i="6"/>
  <c r="DV15" i="6"/>
  <c r="DR17" i="6"/>
  <c r="DX18" i="6"/>
  <c r="DT20" i="6"/>
  <c r="DZ21" i="6"/>
  <c r="DX24" i="6"/>
  <c r="DT26" i="6"/>
  <c r="DV27" i="6"/>
  <c r="DR29" i="6"/>
  <c r="DT30" i="6"/>
  <c r="DX31" i="6"/>
  <c r="DV34" i="6"/>
  <c r="DX35" i="6"/>
  <c r="DZ36" i="6"/>
  <c r="DZ56" i="6" s="1"/>
  <c r="DV38" i="6"/>
  <c r="DZ40" i="6"/>
  <c r="DZ59" i="6" s="1"/>
  <c r="DV42" i="6"/>
  <c r="DX43" i="6"/>
  <c r="DJ5" i="6"/>
  <c r="DL7" i="6"/>
  <c r="DN9" i="6"/>
  <c r="DI12" i="6"/>
  <c r="DK14" i="6"/>
  <c r="DM16" i="6"/>
  <c r="DO18" i="6"/>
  <c r="DJ21" i="6"/>
  <c r="DL23" i="6"/>
  <c r="DJ25" i="6"/>
  <c r="DL27" i="6"/>
  <c r="DN29" i="6"/>
  <c r="DN33" i="6"/>
  <c r="DL35" i="6"/>
  <c r="DN37" i="6"/>
  <c r="DI40" i="6"/>
  <c r="DI59" i="6" s="1"/>
  <c r="DK42" i="6"/>
  <c r="DN43" i="6"/>
  <c r="CK5" i="6"/>
  <c r="CP6" i="6"/>
  <c r="CO9" i="6"/>
  <c r="CQ11" i="6"/>
  <c r="CL14" i="6"/>
  <c r="CK17" i="6"/>
  <c r="CB30" i="17"/>
  <c r="BX38" i="17"/>
  <c r="CN38" i="17" s="1"/>
  <c r="CB42" i="17"/>
  <c r="BW43" i="17"/>
  <c r="BW4" i="17"/>
  <c r="AZ7" i="17"/>
  <c r="BE8" i="17"/>
  <c r="BD11" i="17"/>
  <c r="BT11" i="17" s="1"/>
  <c r="AY14" i="17"/>
  <c r="BO14" i="17" s="1"/>
  <c r="AY18" i="17"/>
  <c r="BA20" i="17"/>
  <c r="BC22" i="17"/>
  <c r="BE24" i="17"/>
  <c r="AZ27" i="17"/>
  <c r="BB29" i="17"/>
  <c r="AY32" i="17"/>
  <c r="AY54" i="17" s="1"/>
  <c r="AZ37" i="17"/>
  <c r="BB39" i="17"/>
  <c r="BC4" i="17"/>
  <c r="AV6" i="17"/>
  <c r="AU9" i="17"/>
  <c r="AW11" i="17"/>
  <c r="AR14" i="17"/>
  <c r="AQ17" i="17"/>
  <c r="AS19" i="17"/>
  <c r="CF28" i="17"/>
  <c r="CE31" i="17"/>
  <c r="CK33" i="17"/>
  <c r="CJ36" i="17"/>
  <c r="CI39" i="17"/>
  <c r="CH42" i="17"/>
  <c r="CK43" i="17"/>
  <c r="CB5" i="17"/>
  <c r="BX9" i="17"/>
  <c r="BZ11" i="17"/>
  <c r="CB13" i="17"/>
  <c r="CA16" i="17"/>
  <c r="CC18" i="17"/>
  <c r="BX21" i="17"/>
  <c r="BZ23" i="17"/>
  <c r="CB25" i="17"/>
  <c r="BW28" i="17"/>
  <c r="BY30" i="17"/>
  <c r="CA32" i="17"/>
  <c r="CA54" i="17" s="1"/>
  <c r="CC34" i="17"/>
  <c r="CS34" i="17" s="1"/>
  <c r="BX37" i="17"/>
  <c r="BZ39" i="17"/>
  <c r="CB41" i="17"/>
  <c r="BX43" i="17"/>
  <c r="CA4" i="17"/>
  <c r="BD6" i="17"/>
  <c r="BC9" i="17"/>
  <c r="BE11" i="17"/>
  <c r="BU11" i="17" s="1"/>
  <c r="EZ11" i="17" s="1"/>
  <c r="AZ14" i="17"/>
  <c r="BP14" i="17" s="1"/>
  <c r="AY17" i="17"/>
  <c r="BE19" i="17"/>
  <c r="AZ22" i="17"/>
  <c r="BB24" i="17"/>
  <c r="BD26" i="17"/>
  <c r="AY29" i="17"/>
  <c r="BA31" i="17"/>
  <c r="AZ34" i="17"/>
  <c r="BP34" i="17" s="1"/>
  <c r="AZ38" i="17"/>
  <c r="BP38" i="17" s="1"/>
  <c r="AY43" i="17"/>
  <c r="AY4" i="17"/>
  <c r="AR7" i="17"/>
  <c r="AQ10" i="17"/>
  <c r="AS12" i="17"/>
  <c r="AU16" i="17"/>
  <c r="AS20" i="17"/>
  <c r="AU22" i="17"/>
  <c r="AT25" i="17"/>
  <c r="AV27" i="17"/>
  <c r="AQ30" i="17"/>
  <c r="AS32" i="17"/>
  <c r="AU34" i="17"/>
  <c r="BK34" i="17" s="1"/>
  <c r="AW36" i="17"/>
  <c r="AR39" i="17"/>
  <c r="AW40" i="17"/>
  <c r="AQ44" i="17"/>
  <c r="AQ62" i="17" s="1"/>
  <c r="AO5" i="17"/>
  <c r="AJ8" i="17"/>
  <c r="AL10" i="17"/>
  <c r="AN12" i="17"/>
  <c r="AI15" i="17"/>
  <c r="AK17" i="17"/>
  <c r="AM19" i="17"/>
  <c r="AO21" i="17"/>
  <c r="AJ24" i="17"/>
  <c r="AL26" i="17"/>
  <c r="AN28" i="17"/>
  <c r="AI31" i="17"/>
  <c r="AK33" i="17"/>
  <c r="AM35" i="17"/>
  <c r="AO37" i="17"/>
  <c r="AO57" i="17" s="1"/>
  <c r="AJ40" i="17"/>
  <c r="AJ59" i="17" s="1"/>
  <c r="AL42" i="17"/>
  <c r="AL61" i="17" s="1"/>
  <c r="AO43" i="17"/>
  <c r="AB5" i="17"/>
  <c r="AD7" i="17"/>
  <c r="AF9" i="17"/>
  <c r="AA12" i="17"/>
  <c r="AC14" i="17"/>
  <c r="AE16" i="17"/>
  <c r="AG18" i="17"/>
  <c r="FJ18" i="17" s="1"/>
  <c r="AB21" i="17"/>
  <c r="AD23" i="17"/>
  <c r="AF25" i="17"/>
  <c r="AA28" i="17"/>
  <c r="FD28" i="17" s="1"/>
  <c r="AC30" i="17"/>
  <c r="AE32" i="17"/>
  <c r="AG34" i="17"/>
  <c r="AB37" i="17"/>
  <c r="AB57" i="17" s="1"/>
  <c r="AD39" i="17"/>
  <c r="AF41" i="17"/>
  <c r="AB43" i="17"/>
  <c r="AE4" i="17"/>
  <c r="DS6" i="6"/>
  <c r="DY7" i="6"/>
  <c r="AQ18" i="17"/>
  <c r="AQ21" i="17"/>
  <c r="AS23" i="17"/>
  <c r="AU25" i="17"/>
  <c r="AW27" i="17"/>
  <c r="AR30" i="17"/>
  <c r="AQ33" i="17"/>
  <c r="AS35" i="17"/>
  <c r="BI35" i="17" s="1"/>
  <c r="AU37" i="17"/>
  <c r="AU41" i="17"/>
  <c r="AV44" i="17"/>
  <c r="AV62" i="17" s="1"/>
  <c r="AM6" i="17"/>
  <c r="AO8" i="17"/>
  <c r="AJ11" i="17"/>
  <c r="AL13" i="17"/>
  <c r="AN15" i="17"/>
  <c r="AI18" i="17"/>
  <c r="AK20" i="17"/>
  <c r="AM22" i="17"/>
  <c r="AO24" i="17"/>
  <c r="AJ27" i="17"/>
  <c r="AL29" i="17"/>
  <c r="AN31" i="17"/>
  <c r="AI34" i="17"/>
  <c r="AK36" i="17"/>
  <c r="AK56" i="17" s="1"/>
  <c r="AM38" i="17"/>
  <c r="AO40" i="17"/>
  <c r="AO59" i="17" s="1"/>
  <c r="AM44" i="17"/>
  <c r="AM62" i="17" s="1"/>
  <c r="AG5" i="17"/>
  <c r="AB8" i="17"/>
  <c r="AD10" i="17"/>
  <c r="AF12" i="17"/>
  <c r="AA15" i="17"/>
  <c r="AC17" i="17"/>
  <c r="AE19" i="17"/>
  <c r="AG21" i="17"/>
  <c r="AB24" i="17"/>
  <c r="AD26" i="17"/>
  <c r="AF28" i="17"/>
  <c r="AA31" i="17"/>
  <c r="AC33" i="17"/>
  <c r="AE35" i="17"/>
  <c r="AG37" i="17"/>
  <c r="AG57" i="17" s="1"/>
  <c r="AB40" i="17"/>
  <c r="AB59" i="17" s="1"/>
  <c r="AD42" i="17"/>
  <c r="AD61" i="17" s="1"/>
  <c r="AG43" i="17"/>
  <c r="DR5" i="6"/>
  <c r="DX6" i="6"/>
  <c r="DX8" i="6"/>
  <c r="DZ11" i="6"/>
  <c r="DR14" i="6"/>
  <c r="DR16" i="6"/>
  <c r="DX17" i="6"/>
  <c r="DX19" i="6"/>
  <c r="DT21" i="6"/>
  <c r="DZ22" i="6"/>
  <c r="DV24" i="6"/>
  <c r="DR26" i="6"/>
  <c r="DX27" i="6"/>
  <c r="DT29" i="6"/>
  <c r="DZ30" i="6"/>
  <c r="DT32" i="6"/>
  <c r="DT54" i="6" s="1"/>
  <c r="DZ33" i="6"/>
  <c r="DV35" i="6"/>
  <c r="DR37" i="6"/>
  <c r="DX38" i="6"/>
  <c r="DT40" i="6"/>
  <c r="DT59" i="6" s="1"/>
  <c r="DZ41" i="6"/>
  <c r="DZ60" i="6" s="1"/>
  <c r="DX44" i="6"/>
  <c r="DX62" i="6" s="1"/>
  <c r="DQ4" i="6"/>
  <c r="DJ7" i="6"/>
  <c r="DL9" i="6"/>
  <c r="DN11" i="6"/>
  <c r="DI14" i="6"/>
  <c r="DK16" i="6"/>
  <c r="DM18" i="6"/>
  <c r="DO20" i="6"/>
  <c r="DJ23" i="6"/>
  <c r="DL25" i="6"/>
  <c r="DN27" i="6"/>
  <c r="DI30" i="6"/>
  <c r="DK32" i="6"/>
  <c r="DM34" i="6"/>
  <c r="DO36" i="6"/>
  <c r="DJ39" i="6"/>
  <c r="DJ58" i="6" s="1"/>
  <c r="DL41" i="6"/>
  <c r="DL60" i="6" s="1"/>
  <c r="DK4" i="6"/>
  <c r="CN6" i="6"/>
  <c r="CK11" i="6"/>
  <c r="CM13" i="6"/>
  <c r="CL16" i="6"/>
  <c r="CL20" i="6"/>
  <c r="CN22" i="6"/>
  <c r="CP24" i="6"/>
  <c r="CK27" i="6"/>
  <c r="CM29" i="6"/>
  <c r="CL32" i="6"/>
  <c r="CL54" i="6" s="1"/>
  <c r="CO35" i="6"/>
  <c r="CQ37" i="6"/>
  <c r="CM41" i="6"/>
  <c r="CM60" i="6" s="1"/>
  <c r="CP4" i="6"/>
  <c r="CI6" i="6"/>
  <c r="CE10" i="6"/>
  <c r="CG12" i="6"/>
  <c r="CI14" i="6"/>
  <c r="CH17" i="6"/>
  <c r="CC20" i="6"/>
  <c r="CE22" i="6"/>
  <c r="CG24" i="6"/>
  <c r="CI26" i="6"/>
  <c r="CD29" i="6"/>
  <c r="CF31" i="6"/>
  <c r="CH33" i="6"/>
  <c r="CE38" i="6"/>
  <c r="CG40" i="6"/>
  <c r="CG59" i="6" s="1"/>
  <c r="CI42" i="6"/>
  <c r="CE44" i="6"/>
  <c r="CE62" i="6" s="1"/>
  <c r="BE11" i="6"/>
  <c r="BG13" i="6"/>
  <c r="BG17" i="6"/>
  <c r="BJ20" i="6"/>
  <c r="BE23" i="6"/>
  <c r="BG25" i="6"/>
  <c r="BI27" i="6"/>
  <c r="BD30" i="6"/>
  <c r="BH32" i="6"/>
  <c r="BH54" i="6" s="1"/>
  <c r="BJ34" i="6"/>
  <c r="BI37" i="6"/>
  <c r="BI41" i="6"/>
  <c r="BI60" i="6" s="1"/>
  <c r="BE43" i="6"/>
  <c r="BJ8" i="6"/>
  <c r="BH6" i="6"/>
  <c r="BI4" i="6"/>
  <c r="BA11" i="6"/>
  <c r="AV14" i="6"/>
  <c r="AU17" i="6"/>
  <c r="AW19" i="6"/>
  <c r="AY21" i="6"/>
  <c r="BA23" i="6"/>
  <c r="AV26" i="6"/>
  <c r="AX28" i="6"/>
  <c r="DU8" i="6"/>
  <c r="DQ10" i="6"/>
  <c r="DW11" i="6"/>
  <c r="DS13" i="6"/>
  <c r="DY14" i="6"/>
  <c r="DU16" i="6"/>
  <c r="DQ18" i="6"/>
  <c r="DQ20" i="6"/>
  <c r="DW21" i="6"/>
  <c r="DS23" i="6"/>
  <c r="DS25" i="6"/>
  <c r="DY26" i="6"/>
  <c r="DU28" i="6"/>
  <c r="DQ30" i="6"/>
  <c r="DW31" i="6"/>
  <c r="DU34" i="6"/>
  <c r="DQ36" i="6"/>
  <c r="DW37" i="6"/>
  <c r="DS39" i="6"/>
  <c r="DS58" i="6" s="1"/>
  <c r="DY40" i="6"/>
  <c r="DY59" i="6" s="1"/>
  <c r="DU42" i="6"/>
  <c r="DS43" i="6"/>
  <c r="DY44" i="6"/>
  <c r="DY62" i="6" s="1"/>
  <c r="DI5" i="6"/>
  <c r="DK7" i="6"/>
  <c r="DM9" i="6"/>
  <c r="DO11" i="6"/>
  <c r="DJ14" i="6"/>
  <c r="DL16" i="6"/>
  <c r="DN18" i="6"/>
  <c r="DI21" i="6"/>
  <c r="DK23" i="6"/>
  <c r="DM25" i="6"/>
  <c r="DO27" i="6"/>
  <c r="DJ30" i="6"/>
  <c r="DL32" i="6"/>
  <c r="DN34" i="6"/>
  <c r="DI37" i="6"/>
  <c r="DK39" i="6"/>
  <c r="DK58" i="6" s="1"/>
  <c r="DM41" i="6"/>
  <c r="DM60" i="6" s="1"/>
  <c r="DI43" i="6"/>
  <c r="DL4" i="6"/>
  <c r="CO6" i="6"/>
  <c r="CQ8" i="6"/>
  <c r="CP11" i="6"/>
  <c r="CK14" i="6"/>
  <c r="CK18" i="6"/>
  <c r="CN21" i="6"/>
  <c r="CK26" i="6"/>
  <c r="CM28" i="6"/>
  <c r="CO30" i="6"/>
  <c r="CL33" i="6"/>
  <c r="CN35" i="6"/>
  <c r="CM38" i="6"/>
  <c r="CO40" i="6"/>
  <c r="CO59" i="6" s="1"/>
  <c r="CQ42" i="6"/>
  <c r="CQ44" i="6"/>
  <c r="CQ62" i="6" s="1"/>
  <c r="CD6" i="6"/>
  <c r="CC9" i="6"/>
  <c r="CE11" i="6"/>
  <c r="CG13" i="6"/>
  <c r="CF16" i="6"/>
  <c r="CH18" i="6"/>
  <c r="CC21" i="6"/>
  <c r="CE23" i="6"/>
  <c r="CG25" i="6"/>
  <c r="CI27" i="6"/>
  <c r="CD30" i="6"/>
  <c r="CC33" i="6"/>
  <c r="CE35" i="6"/>
  <c r="CG37" i="6"/>
  <c r="CI39" i="6"/>
  <c r="CI58" i="6" s="1"/>
  <c r="CD42" i="6"/>
  <c r="CG43" i="6"/>
  <c r="BG10" i="6"/>
  <c r="BI12" i="6"/>
  <c r="BD15" i="6"/>
  <c r="BJ17" i="6"/>
  <c r="BJ21" i="6"/>
  <c r="BE24" i="6"/>
  <c r="BG26" i="6"/>
  <c r="BI28" i="6"/>
  <c r="BH31" i="6"/>
  <c r="BG34" i="6"/>
  <c r="BI36" i="6"/>
  <c r="BH39" i="6"/>
  <c r="BH58" i="6" s="1"/>
  <c r="BG42" i="6"/>
  <c r="BJ43" i="6"/>
  <c r="BF4" i="6"/>
  <c r="AX11" i="6"/>
  <c r="AZ13" i="6"/>
  <c r="AY16" i="6"/>
  <c r="BA18" i="6"/>
  <c r="DX10" i="6"/>
  <c r="DV13" i="6"/>
  <c r="DR15" i="6"/>
  <c r="DX16" i="6"/>
  <c r="DT18" i="6"/>
  <c r="DZ19" i="6"/>
  <c r="DV21" i="6"/>
  <c r="DR23" i="6"/>
  <c r="DT24" i="6"/>
  <c r="DZ25" i="6"/>
  <c r="DR27" i="6"/>
  <c r="DX28" i="6"/>
  <c r="DZ32" i="6"/>
  <c r="DZ54" i="6" s="1"/>
  <c r="DR34" i="6"/>
  <c r="DT35" i="6"/>
  <c r="DV36" i="6"/>
  <c r="DR38" i="6"/>
  <c r="DV40" i="6"/>
  <c r="DV59" i="6" s="1"/>
  <c r="DR42" i="6"/>
  <c r="DT43" i="6"/>
  <c r="DZ44" i="6"/>
  <c r="DZ62" i="6" s="1"/>
  <c r="DY4" i="6"/>
  <c r="DO6" i="6"/>
  <c r="DJ9" i="6"/>
  <c r="DL11" i="6"/>
  <c r="DN13" i="6"/>
  <c r="DI16" i="6"/>
  <c r="DK18" i="6"/>
  <c r="DM20" i="6"/>
  <c r="DO22" i="6"/>
  <c r="DO26" i="6"/>
  <c r="DJ29" i="6"/>
  <c r="DL31" i="6"/>
  <c r="DJ33" i="6"/>
  <c r="DO34" i="6"/>
  <c r="DJ37" i="6"/>
  <c r="DL39" i="6"/>
  <c r="DL58" i="6" s="1"/>
  <c r="DN41" i="6"/>
  <c r="DN60" i="6" s="1"/>
  <c r="DJ43" i="6"/>
  <c r="DM4" i="6"/>
  <c r="CL6" i="6"/>
  <c r="CK9" i="6"/>
  <c r="CM11" i="6"/>
  <c r="CA41" i="17"/>
  <c r="CB44" i="17"/>
  <c r="CB62" i="17" s="1"/>
  <c r="BC6" i="17"/>
  <c r="AZ11" i="17"/>
  <c r="BP11" i="17" s="1"/>
  <c r="BB13" i="17"/>
  <c r="BB17" i="17"/>
  <c r="AY22" i="17"/>
  <c r="BA24" i="17"/>
  <c r="BC26" i="17"/>
  <c r="BE28" i="17"/>
  <c r="AZ31" i="17"/>
  <c r="BD33" i="17"/>
  <c r="BE38" i="17"/>
  <c r="BU38" i="17" s="1"/>
  <c r="BC40" i="17"/>
  <c r="BE42" i="17"/>
  <c r="BE44" i="17"/>
  <c r="BE62" i="17" s="1"/>
  <c r="AR6" i="17"/>
  <c r="AQ9" i="17"/>
  <c r="AS11" i="17"/>
  <c r="AU13" i="17"/>
  <c r="AT16" i="17"/>
  <c r="AV18" i="17"/>
  <c r="CI27" i="17"/>
  <c r="CK29" i="17"/>
  <c r="CJ32" i="17"/>
  <c r="CJ54" i="17" s="1"/>
  <c r="CH38" i="17"/>
  <c r="CX38" i="17" s="1"/>
  <c r="CK41" i="17"/>
  <c r="CG43" i="17"/>
  <c r="BX5" i="17"/>
  <c r="BW8" i="17"/>
  <c r="CC10" i="17"/>
  <c r="BX13" i="17"/>
  <c r="BW16" i="17"/>
  <c r="BY18" i="17"/>
  <c r="CA20" i="17"/>
  <c r="CC22" i="17"/>
  <c r="BX25" i="17"/>
  <c r="BZ27" i="17"/>
  <c r="CB29" i="17"/>
  <c r="BW32" i="17"/>
  <c r="BW54" i="17" s="1"/>
  <c r="BY34" i="17"/>
  <c r="CO34" i="17" s="1"/>
  <c r="CA36" i="17"/>
  <c r="CC38" i="17"/>
  <c r="CS38" i="17" s="1"/>
  <c r="BX41" i="17"/>
  <c r="CC44" i="17"/>
  <c r="CC62" i="17" s="1"/>
  <c r="AZ6" i="17"/>
  <c r="AY9" i="17"/>
  <c r="BA11" i="17"/>
  <c r="BQ11" i="17" s="1"/>
  <c r="EV11" i="17" s="1"/>
  <c r="BC13" i="17"/>
  <c r="BB16" i="17"/>
  <c r="BD18" i="17"/>
  <c r="BC21" i="17"/>
  <c r="BE23" i="17"/>
  <c r="AZ26" i="17"/>
  <c r="BB28" i="17"/>
  <c r="BD30" i="17"/>
  <c r="BE35" i="17"/>
  <c r="BU35" i="17" s="1"/>
  <c r="BC37" i="17"/>
  <c r="BB40" i="17"/>
  <c r="BD44" i="17"/>
  <c r="BD62" i="17" s="1"/>
  <c r="AU6" i="17"/>
  <c r="AW8" i="17"/>
  <c r="AV11" i="17"/>
  <c r="AS14" i="17"/>
  <c r="AV19" i="17"/>
  <c r="AQ22" i="17"/>
  <c r="AW24" i="17"/>
  <c r="AR27" i="17"/>
  <c r="AT29" i="17"/>
  <c r="AV31" i="17"/>
  <c r="AQ34" i="17"/>
  <c r="BG34" i="17" s="1"/>
  <c r="AS36" i="17"/>
  <c r="AU38" i="17"/>
  <c r="BK38" i="17" s="1"/>
  <c r="AS40" i="17"/>
  <c r="AU42" i="17"/>
  <c r="AT43" i="17"/>
  <c r="AK5" i="17"/>
  <c r="AM7" i="17"/>
  <c r="AO9" i="17"/>
  <c r="AJ12" i="17"/>
  <c r="AL14" i="17"/>
  <c r="AN16" i="17"/>
  <c r="AI19" i="17"/>
  <c r="AK21" i="17"/>
  <c r="AM23" i="17"/>
  <c r="AO25" i="17"/>
  <c r="AJ28" i="17"/>
  <c r="AL30" i="17"/>
  <c r="AN32" i="17"/>
  <c r="AN54" i="17" s="1"/>
  <c r="AI35" i="17"/>
  <c r="AK37" i="17"/>
  <c r="AK57" i="17" s="1"/>
  <c r="AM39" i="17"/>
  <c r="AM58" i="17" s="1"/>
  <c r="AO41" i="17"/>
  <c r="AO60" i="17" s="1"/>
  <c r="AK43" i="17"/>
  <c r="AN4" i="17"/>
  <c r="AG6" i="17"/>
  <c r="FJ6" i="17" s="1"/>
  <c r="AB9" i="17"/>
  <c r="AD11" i="17"/>
  <c r="FG11" i="17" s="1"/>
  <c r="AF13" i="17"/>
  <c r="AA16" i="17"/>
  <c r="AC18" i="17"/>
  <c r="AE20" i="17"/>
  <c r="FH20" i="17" s="1"/>
  <c r="AG22" i="17"/>
  <c r="FJ22" i="17" s="1"/>
  <c r="AB25" i="17"/>
  <c r="FE25" i="17" s="1"/>
  <c r="AD27" i="17"/>
  <c r="AF29" i="17"/>
  <c r="AA32" i="17"/>
  <c r="AC34" i="17"/>
  <c r="FF34" i="17" s="1"/>
  <c r="AE36" i="17"/>
  <c r="AG38" i="17"/>
  <c r="FJ38" i="17" s="1"/>
  <c r="AB41" i="17"/>
  <c r="AG44" i="17"/>
  <c r="AG62" i="17" s="1"/>
  <c r="DY5" i="6"/>
  <c r="DU7" i="6"/>
  <c r="AW16" i="17"/>
  <c r="AT20" i="17"/>
  <c r="AV22" i="17"/>
  <c r="AQ25" i="17"/>
  <c r="AS27" i="17"/>
  <c r="AU29" i="17"/>
  <c r="AT32" i="17"/>
  <c r="AV34" i="17"/>
  <c r="BL34" i="17" s="1"/>
  <c r="AS39" i="17"/>
  <c r="AQ41" i="17"/>
  <c r="AR44" i="17"/>
  <c r="AR62" i="17" s="1"/>
  <c r="AI6" i="17"/>
  <c r="AK8" i="17"/>
  <c r="AM10" i="17"/>
  <c r="AO12" i="17"/>
  <c r="AJ15" i="17"/>
  <c r="AL17" i="17"/>
  <c r="AN19" i="17"/>
  <c r="AI22" i="17"/>
  <c r="AK24" i="17"/>
  <c r="AM26" i="17"/>
  <c r="AO28" i="17"/>
  <c r="AJ31" i="17"/>
  <c r="AL33" i="17"/>
  <c r="AN35" i="17"/>
  <c r="AI38" i="17"/>
  <c r="AK40" i="17"/>
  <c r="AK59" i="17" s="1"/>
  <c r="AM42" i="17"/>
  <c r="AM61" i="17" s="1"/>
  <c r="AI44" i="17"/>
  <c r="AI62" i="17" s="1"/>
  <c r="AC5" i="17"/>
  <c r="AE7" i="17"/>
  <c r="AG9" i="17"/>
  <c r="AB12" i="17"/>
  <c r="AD14" i="17"/>
  <c r="AF16" i="17"/>
  <c r="AA19" i="17"/>
  <c r="AC21" i="17"/>
  <c r="AE23" i="17"/>
  <c r="AG25" i="17"/>
  <c r="AB28" i="17"/>
  <c r="AD30" i="17"/>
  <c r="AF32" i="17"/>
  <c r="AA35" i="17"/>
  <c r="AC37" i="17"/>
  <c r="AC57" i="17" s="1"/>
  <c r="AE39" i="17"/>
  <c r="AE58" i="17" s="1"/>
  <c r="AG41" i="17"/>
  <c r="AG60" i="17" s="1"/>
  <c r="AC43" i="17"/>
  <c r="AF4" i="17"/>
  <c r="DT6" i="6"/>
  <c r="DZ7" i="6"/>
  <c r="DR11" i="6"/>
  <c r="DX13" i="6"/>
  <c r="DX15" i="6"/>
  <c r="DT17" i="6"/>
  <c r="DZ18" i="6"/>
  <c r="DZ20" i="6"/>
  <c r="DV22" i="6"/>
  <c r="DR24" i="6"/>
  <c r="DX25" i="6"/>
  <c r="DT27" i="6"/>
  <c r="DZ28" i="6"/>
  <c r="DV30" i="6"/>
  <c r="DZ31" i="6"/>
  <c r="DV33" i="6"/>
  <c r="DR35" i="6"/>
  <c r="DX36" i="6"/>
  <c r="DX56" i="6" s="1"/>
  <c r="DT38" i="6"/>
  <c r="DZ39" i="6"/>
  <c r="DZ58" i="6" s="1"/>
  <c r="DV41" i="6"/>
  <c r="DV60" i="6" s="1"/>
  <c r="DZ43" i="6"/>
  <c r="DW4" i="6"/>
  <c r="DM6" i="6"/>
  <c r="DO8" i="6"/>
  <c r="DJ11" i="6"/>
  <c r="DL13" i="6"/>
  <c r="DN15" i="6"/>
  <c r="DI18" i="6"/>
  <c r="DK20" i="6"/>
  <c r="DM22" i="6"/>
  <c r="DO24" i="6"/>
  <c r="DJ27" i="6"/>
  <c r="DL29" i="6"/>
  <c r="DN31" i="6"/>
  <c r="DI34" i="6"/>
  <c r="DK36" i="6"/>
  <c r="DM38" i="6"/>
  <c r="DO40" i="6"/>
  <c r="DO59" i="6" s="1"/>
  <c r="DM44" i="6"/>
  <c r="DM62" i="6" s="1"/>
  <c r="CQ5" i="6"/>
  <c r="CL8" i="6"/>
  <c r="CN10" i="6"/>
  <c r="CP12" i="6"/>
  <c r="CK15" i="6"/>
  <c r="CQ17" i="6"/>
  <c r="CQ21" i="6"/>
  <c r="CL24" i="6"/>
  <c r="CN26" i="6"/>
  <c r="CP28" i="6"/>
  <c r="CO31" i="6"/>
  <c r="CN34" i="6"/>
  <c r="CM37" i="6"/>
  <c r="CP40" i="6"/>
  <c r="CP59" i="6" s="1"/>
  <c r="CL4" i="6"/>
  <c r="CE6" i="6"/>
  <c r="CH9" i="6"/>
  <c r="CC12" i="6"/>
  <c r="CE14" i="6"/>
  <c r="CD17" i="6"/>
  <c r="CF19" i="6"/>
  <c r="CH21" i="6"/>
  <c r="CC24" i="6"/>
  <c r="CE26" i="6"/>
  <c r="CG28" i="6"/>
  <c r="CI30" i="6"/>
  <c r="CD33" i="6"/>
  <c r="CF35" i="6"/>
  <c r="CH37" i="6"/>
  <c r="CC40" i="6"/>
  <c r="CC59" i="6" s="1"/>
  <c r="CE42" i="6"/>
  <c r="CH43" i="6"/>
  <c r="BD10" i="6"/>
  <c r="BJ12" i="6"/>
  <c r="BJ16" i="6"/>
  <c r="BF20" i="6"/>
  <c r="BH22" i="6"/>
  <c r="BJ24" i="6"/>
  <c r="BE27" i="6"/>
  <c r="BG29" i="6"/>
  <c r="BD32" i="6"/>
  <c r="BD54" i="6" s="1"/>
  <c r="BE37" i="6"/>
  <c r="BG39" i="6"/>
  <c r="BG58" i="6" s="1"/>
  <c r="BE7" i="6"/>
  <c r="BE4" i="6"/>
  <c r="AW11" i="6"/>
  <c r="AY13" i="6"/>
  <c r="AX16" i="6"/>
  <c r="AZ18" i="6"/>
  <c r="AU21" i="6"/>
  <c r="AW23" i="6"/>
  <c r="AY25" i="6"/>
  <c r="BA27" i="6"/>
  <c r="AV30" i="6"/>
  <c r="DW9" i="6"/>
  <c r="DS11" i="6"/>
  <c r="DY12" i="6"/>
  <c r="DU14" i="6"/>
  <c r="DQ16" i="6"/>
  <c r="DW17" i="6"/>
  <c r="DW19" i="6"/>
  <c r="DS21" i="6"/>
  <c r="DY22" i="6"/>
  <c r="DY24" i="6"/>
  <c r="DU26" i="6"/>
  <c r="DQ28" i="6"/>
  <c r="DW29" i="6"/>
  <c r="DS31" i="6"/>
  <c r="DY32" i="6"/>
  <c r="DY54" i="6" s="1"/>
  <c r="DQ34" i="6"/>
  <c r="DW35" i="6"/>
  <c r="DS37" i="6"/>
  <c r="DY38" i="6"/>
  <c r="DU40" i="6"/>
  <c r="DU59" i="6" s="1"/>
  <c r="DQ42" i="6"/>
  <c r="DU44" i="6"/>
  <c r="DU62" i="6" s="1"/>
  <c r="DX4" i="6"/>
  <c r="DN6" i="6"/>
  <c r="DI9" i="6"/>
  <c r="DK11" i="6"/>
  <c r="DM13" i="6"/>
  <c r="DO15" i="6"/>
  <c r="DJ18" i="6"/>
  <c r="DL20" i="6"/>
  <c r="DN22" i="6"/>
  <c r="DI25" i="6"/>
  <c r="DK27" i="6"/>
  <c r="DM29" i="6"/>
  <c r="DO31" i="6"/>
  <c r="DJ34" i="6"/>
  <c r="DL36" i="6"/>
  <c r="DN38" i="6"/>
  <c r="DI41" i="6"/>
  <c r="DI60" i="6" s="1"/>
  <c r="DN44" i="6"/>
  <c r="DN62" i="6" s="1"/>
  <c r="CK6" i="6"/>
  <c r="CM8" i="6"/>
  <c r="CL11" i="6"/>
  <c r="CN13" i="6"/>
  <c r="CN17" i="6"/>
  <c r="CQ20" i="6"/>
  <c r="CL23" i="6"/>
  <c r="CN25" i="6"/>
  <c r="CP27" i="6"/>
  <c r="CK30" i="6"/>
  <c r="CO32" i="6"/>
  <c r="CO54" i="6" s="1"/>
  <c r="CQ34" i="6"/>
  <c r="CP37" i="6"/>
  <c r="CK40" i="6"/>
  <c r="CK59" i="6" s="1"/>
  <c r="CM42" i="6"/>
  <c r="CP43" i="6"/>
  <c r="CG5" i="6"/>
  <c r="CI7" i="6"/>
  <c r="CH10" i="6"/>
  <c r="CC13" i="6"/>
  <c r="CI15" i="6"/>
  <c r="CD18" i="6"/>
  <c r="CF20" i="6"/>
  <c r="CH22" i="6"/>
  <c r="CC25" i="6"/>
  <c r="CE27" i="6"/>
  <c r="CG29" i="6"/>
  <c r="CF32" i="6"/>
  <c r="CF54" i="6" s="1"/>
  <c r="CH34" i="6"/>
  <c r="CE39" i="6"/>
  <c r="CE58" i="6" s="1"/>
  <c r="CG41" i="6"/>
  <c r="CG60" i="6" s="1"/>
  <c r="CC43" i="6"/>
  <c r="CC4" i="6"/>
  <c r="BE12" i="6"/>
  <c r="BG14" i="6"/>
  <c r="BF17" i="6"/>
  <c r="BF21" i="6"/>
  <c r="BH23" i="6"/>
  <c r="BJ25" i="6"/>
  <c r="BE28" i="6"/>
  <c r="BD31" i="6"/>
  <c r="BJ33" i="6"/>
  <c r="BG38" i="6"/>
  <c r="BJ41" i="6"/>
  <c r="BJ60" i="6" s="1"/>
  <c r="BF43" i="6"/>
  <c r="BD7" i="6"/>
  <c r="BF5" i="6"/>
  <c r="BA10" i="6"/>
  <c r="AV13" i="6"/>
  <c r="AU16" i="6"/>
  <c r="AW18" i="6"/>
  <c r="DZ9" i="6"/>
  <c r="DR13" i="6"/>
  <c r="DX14" i="6"/>
  <c r="DT16" i="6"/>
  <c r="DZ17" i="6"/>
  <c r="DV19" i="6"/>
  <c r="DR21" i="6"/>
  <c r="DX22" i="6"/>
  <c r="DZ23" i="6"/>
  <c r="DV25" i="6"/>
  <c r="DX26" i="6"/>
  <c r="DT28" i="6"/>
  <c r="DZ29" i="6"/>
  <c r="DR31" i="6"/>
  <c r="DV32" i="6"/>
  <c r="DV54" i="6" s="1"/>
  <c r="DX33" i="6"/>
  <c r="DZ34" i="6"/>
  <c r="DX37" i="6"/>
  <c r="DX57" i="6" s="1"/>
  <c r="DT39" i="6"/>
  <c r="DT58" i="6" s="1"/>
  <c r="DR40" i="6"/>
  <c r="DR59" i="6" s="1"/>
  <c r="DX41" i="6"/>
  <c r="DX60" i="6" s="1"/>
  <c r="DV44" i="6"/>
  <c r="DV62" i="6" s="1"/>
  <c r="DK6" i="6"/>
  <c r="DM8" i="6"/>
  <c r="DO10" i="6"/>
  <c r="DJ13" i="6"/>
  <c r="DL15" i="6"/>
  <c r="DN17" i="6"/>
  <c r="DI20" i="6"/>
  <c r="DK22" i="6"/>
  <c r="DM24" i="6"/>
  <c r="DK26" i="6"/>
  <c r="DM28" i="6"/>
  <c r="DO30" i="6"/>
  <c r="DM32" i="6"/>
  <c r="DK34" i="6"/>
  <c r="DM36" i="6"/>
  <c r="DO38" i="6"/>
  <c r="DJ41" i="6"/>
  <c r="DJ60" i="6" s="1"/>
  <c r="DO44" i="6"/>
  <c r="DO62" i="6" s="1"/>
  <c r="CQ7" i="6"/>
  <c r="CP10" i="6"/>
  <c r="CC35" i="17"/>
  <c r="CS35" i="17" s="1"/>
  <c r="BZ40" i="17"/>
  <c r="BX44" i="17"/>
  <c r="BX62" i="17" s="1"/>
  <c r="AY6" i="17"/>
  <c r="BA8" i="17"/>
  <c r="AY10" i="17"/>
  <c r="BE12" i="17"/>
  <c r="BU12" i="17" s="1"/>
  <c r="BE16" i="17"/>
  <c r="AZ19" i="17"/>
  <c r="BB21" i="17"/>
  <c r="AY26" i="17"/>
  <c r="BA28" i="17"/>
  <c r="BC30" i="17"/>
  <c r="AZ33" i="17"/>
  <c r="BB35" i="17"/>
  <c r="BR35" i="17" s="1"/>
  <c r="BA38" i="17"/>
  <c r="BQ38" i="17" s="1"/>
  <c r="AY40" i="17"/>
  <c r="BA42" i="17"/>
  <c r="BD43" i="17"/>
  <c r="AU5" i="17"/>
  <c r="AW7" i="17"/>
  <c r="AV10" i="17"/>
  <c r="AQ13" i="17"/>
  <c r="AW15" i="17"/>
  <c r="AR18" i="17"/>
  <c r="CJ26" i="17"/>
  <c r="CG29" i="17"/>
  <c r="CF32" i="17"/>
  <c r="CF54" i="17" s="1"/>
  <c r="CI35" i="17"/>
  <c r="CY35" i="17" s="1"/>
  <c r="CK37" i="17"/>
  <c r="CG41" i="17"/>
  <c r="CJ4" i="17"/>
  <c r="CC6" i="17"/>
  <c r="BY10" i="17"/>
  <c r="CA12" i="17"/>
  <c r="CC14" i="17"/>
  <c r="CB17" i="17"/>
  <c r="BW20" i="17"/>
  <c r="BY22" i="17"/>
  <c r="CA24" i="17"/>
  <c r="CC26" i="17"/>
  <c r="BX29" i="17"/>
  <c r="BZ31" i="17"/>
  <c r="CB33" i="17"/>
  <c r="BY38" i="17"/>
  <c r="CO38" i="17" s="1"/>
  <c r="CA40" i="17"/>
  <c r="CC42" i="17"/>
  <c r="BY44" i="17"/>
  <c r="BY62" i="17" s="1"/>
  <c r="BC5" i="17"/>
  <c r="BE7" i="17"/>
  <c r="BD10" i="17"/>
  <c r="AY13" i="17"/>
  <c r="BE15" i="17"/>
  <c r="AZ18" i="17"/>
  <c r="AY21" i="17"/>
  <c r="BA23" i="17"/>
  <c r="BC25" i="17"/>
  <c r="BE27" i="17"/>
  <c r="AZ30" i="17"/>
  <c r="BB32" i="17"/>
  <c r="BB54" i="17" s="1"/>
  <c r="BA35" i="17"/>
  <c r="BQ35" i="17" s="1"/>
  <c r="BE39" i="17"/>
  <c r="AZ42" i="17"/>
  <c r="AZ44" i="17"/>
  <c r="AZ62" i="17" s="1"/>
  <c r="AQ6" i="17"/>
  <c r="AS8" i="17"/>
  <c r="AR11" i="17"/>
  <c r="AT13" i="17"/>
  <c r="AW18" i="17"/>
  <c r="AT21" i="17"/>
  <c r="AS24" i="17"/>
  <c r="AU26" i="17"/>
  <c r="AW28" i="17"/>
  <c r="AR31" i="17"/>
  <c r="AT33" i="17"/>
  <c r="AV35" i="17"/>
  <c r="BL35" i="17" s="1"/>
  <c r="AQ38" i="17"/>
  <c r="BG38" i="17" s="1"/>
  <c r="AV39" i="17"/>
  <c r="AQ42" i="17"/>
  <c r="AW4" i="17"/>
  <c r="AI7" i="17"/>
  <c r="AK9" i="17"/>
  <c r="AM11" i="17"/>
  <c r="AO13" i="17"/>
  <c r="AJ16" i="17"/>
  <c r="AL18" i="17"/>
  <c r="AN20" i="17"/>
  <c r="AI23" i="17"/>
  <c r="AK25" i="17"/>
  <c r="AM27" i="17"/>
  <c r="AO29" i="17"/>
  <c r="AJ32" i="17"/>
  <c r="AJ54" i="17" s="1"/>
  <c r="AL34" i="17"/>
  <c r="AN36" i="17"/>
  <c r="AN56" i="17" s="1"/>
  <c r="AI39" i="17"/>
  <c r="AI58" i="17" s="1"/>
  <c r="AK41" i="17"/>
  <c r="AK60" i="17" s="1"/>
  <c r="AJ4" i="17"/>
  <c r="AC6" i="17"/>
  <c r="AE8" i="17"/>
  <c r="FH8" i="17" s="1"/>
  <c r="AG10" i="17"/>
  <c r="AB13" i="17"/>
  <c r="AD15" i="17"/>
  <c r="AF17" i="17"/>
  <c r="FI17" i="17" s="1"/>
  <c r="AA20" i="17"/>
  <c r="AC22" i="17"/>
  <c r="AE24" i="17"/>
  <c r="AG26" i="17"/>
  <c r="FJ26" i="17" s="1"/>
  <c r="AB29" i="17"/>
  <c r="AD31" i="17"/>
  <c r="AF33" i="17"/>
  <c r="AF55" i="17" s="1"/>
  <c r="AA36" i="17"/>
  <c r="AC38" i="17"/>
  <c r="AE40" i="17"/>
  <c r="AG42" i="17"/>
  <c r="AG61" i="17" s="1"/>
  <c r="AC44" i="17"/>
  <c r="AC62" i="17" s="1"/>
  <c r="DU5" i="6"/>
  <c r="DQ7" i="6"/>
  <c r="AW19" i="17"/>
  <c r="AR22" i="17"/>
  <c r="AT24" i="17"/>
  <c r="AV26" i="17"/>
  <c r="AQ29" i="17"/>
  <c r="AW31" i="17"/>
  <c r="AR34" i="17"/>
  <c r="BH34" i="17" s="1"/>
  <c r="AT36" i="17"/>
  <c r="AV38" i="17"/>
  <c r="BL38" i="17" s="1"/>
  <c r="AT40" i="17"/>
  <c r="AV42" i="17"/>
  <c r="AU43" i="17"/>
  <c r="AL5" i="17"/>
  <c r="AN7" i="17"/>
  <c r="AI10" i="17"/>
  <c r="AK12" i="17"/>
  <c r="AM14" i="17"/>
  <c r="AO16" i="17"/>
  <c r="AJ19" i="17"/>
  <c r="AL21" i="17"/>
  <c r="AN23" i="17"/>
  <c r="AI26" i="17"/>
  <c r="AK28" i="17"/>
  <c r="AM30" i="17"/>
  <c r="AO32" i="17"/>
  <c r="AO54" i="17" s="1"/>
  <c r="AJ35" i="17"/>
  <c r="AL37" i="17"/>
  <c r="AL57" i="17" s="1"/>
  <c r="AN39" i="17"/>
  <c r="AN58" i="17" s="1"/>
  <c r="AI42" i="17"/>
  <c r="AI61" i="17" s="1"/>
  <c r="AL43" i="17"/>
  <c r="AO4" i="17"/>
  <c r="AA7" i="17"/>
  <c r="AC9" i="17"/>
  <c r="AE11" i="17"/>
  <c r="AG13" i="17"/>
  <c r="AB16" i="17"/>
  <c r="AD18" i="17"/>
  <c r="AF20" i="17"/>
  <c r="AA23" i="17"/>
  <c r="AC25" i="17"/>
  <c r="AE27" i="17"/>
  <c r="AG29" i="17"/>
  <c r="AB32" i="17"/>
  <c r="AD34" i="17"/>
  <c r="AF36" i="17"/>
  <c r="AF56" i="17" s="1"/>
  <c r="AA39" i="17"/>
  <c r="AA58" i="17" s="1"/>
  <c r="AC41" i="17"/>
  <c r="AC60" i="17" s="1"/>
  <c r="AB4" i="17"/>
  <c r="DZ5" i="6"/>
  <c r="DV7" i="6"/>
  <c r="DT10" i="6"/>
  <c r="DT13" i="6"/>
  <c r="DZ14" i="6"/>
  <c r="DZ16" i="6"/>
  <c r="DV18" i="6"/>
  <c r="DV20" i="6"/>
  <c r="DR22" i="6"/>
  <c r="DX23" i="6"/>
  <c r="DT25" i="6"/>
  <c r="DZ26" i="6"/>
  <c r="DV28" i="6"/>
  <c r="DR30" i="6"/>
  <c r="DR33" i="6"/>
  <c r="DX34" i="6"/>
  <c r="DT36" i="6"/>
  <c r="DZ37" i="6"/>
  <c r="DZ57" i="6" s="1"/>
  <c r="DV39" i="6"/>
  <c r="DV58" i="6" s="1"/>
  <c r="DR41" i="6"/>
  <c r="DR60" i="6" s="1"/>
  <c r="DX42" i="6"/>
  <c r="DX61" i="6" s="1"/>
  <c r="DV43" i="6"/>
  <c r="DS4" i="6"/>
  <c r="DI6" i="6"/>
  <c r="DK8" i="6"/>
  <c r="DM10" i="6"/>
  <c r="DO12" i="6"/>
  <c r="DJ15" i="6"/>
  <c r="DL17" i="6"/>
  <c r="DN19" i="6"/>
  <c r="DI22" i="6"/>
  <c r="DK24" i="6"/>
  <c r="DM26" i="6"/>
  <c r="DO28" i="6"/>
  <c r="DJ31" i="6"/>
  <c r="DL33" i="6"/>
  <c r="DN35" i="6"/>
  <c r="DI38" i="6"/>
  <c r="DK40" i="6"/>
  <c r="DK59" i="6" s="1"/>
  <c r="DM42" i="6"/>
  <c r="DI44" i="6"/>
  <c r="DI62" i="6" s="1"/>
  <c r="CM5" i="6"/>
  <c r="CO7" i="6"/>
  <c r="CQ9" i="6"/>
  <c r="CL12" i="6"/>
  <c r="CN14" i="6"/>
  <c r="CM17" i="6"/>
  <c r="CM21" i="6"/>
  <c r="CO23" i="6"/>
  <c r="CQ25" i="6"/>
  <c r="CL28" i="6"/>
  <c r="CK31" i="6"/>
  <c r="CQ33" i="6"/>
  <c r="CP36" i="6"/>
  <c r="CO39" i="6"/>
  <c r="CO58" i="6" s="1"/>
  <c r="CN42" i="6"/>
  <c r="CQ43" i="6"/>
  <c r="CH5" i="6"/>
  <c r="CD9" i="6"/>
  <c r="CF11" i="6"/>
  <c r="CH13" i="6"/>
  <c r="CG16" i="6"/>
  <c r="CI18" i="6"/>
  <c r="CD21" i="6"/>
  <c r="CF23" i="6"/>
  <c r="CH25" i="6"/>
  <c r="CC28" i="6"/>
  <c r="CE30" i="6"/>
  <c r="CG32" i="6"/>
  <c r="CG54" i="6" s="1"/>
  <c r="CI34" i="6"/>
  <c r="CD37" i="6"/>
  <c r="CF39" i="6"/>
  <c r="CF58" i="6" s="1"/>
  <c r="CH41" i="6"/>
  <c r="CH60" i="6" s="1"/>
  <c r="CD43" i="6"/>
  <c r="CG4" i="6"/>
  <c r="BF12" i="6"/>
  <c r="BE19" i="6"/>
  <c r="BD22" i="6"/>
  <c r="BF24" i="6"/>
  <c r="BH26" i="6"/>
  <c r="BJ28" i="6"/>
  <c r="BE31" i="6"/>
  <c r="BI33" i="6"/>
  <c r="BJ38" i="6"/>
  <c r="BH40" i="6"/>
  <c r="BH59" i="6" s="1"/>
  <c r="BJ42" i="6"/>
  <c r="BJ44" i="6"/>
  <c r="BJ62" i="6" s="1"/>
  <c r="BI7" i="6"/>
  <c r="AZ10" i="6"/>
  <c r="AU13" i="6"/>
  <c r="BA15" i="6"/>
  <c r="AV18" i="6"/>
  <c r="AX20" i="6"/>
  <c r="AZ22" i="6"/>
  <c r="AU25" i="6"/>
  <c r="AW27" i="6"/>
  <c r="AY29" i="6"/>
  <c r="DS9" i="6"/>
  <c r="DY10" i="6"/>
  <c r="DU12" i="6"/>
  <c r="DQ14" i="6"/>
  <c r="DW15" i="6"/>
  <c r="DS17" i="6"/>
  <c r="DS19" i="6"/>
  <c r="DY20" i="6"/>
  <c r="DU22" i="6"/>
  <c r="DQ24" i="6"/>
  <c r="DQ26" i="6"/>
  <c r="DW27" i="6"/>
  <c r="DS29" i="6"/>
  <c r="DY30" i="6"/>
  <c r="DU32" i="6"/>
  <c r="DU54" i="6" s="1"/>
  <c r="DW33" i="6"/>
  <c r="DS35" i="6"/>
  <c r="DY36" i="6"/>
  <c r="DY56" i="6" s="1"/>
  <c r="DU38" i="6"/>
  <c r="DQ40" i="6"/>
  <c r="DQ59" i="6" s="1"/>
  <c r="DW41" i="6"/>
  <c r="DW60" i="6" s="1"/>
  <c r="DQ44" i="6"/>
  <c r="DQ62" i="6" s="1"/>
  <c r="DT4" i="6"/>
  <c r="DJ6" i="6"/>
  <c r="DL8" i="6"/>
  <c r="DN10" i="6"/>
  <c r="DI13" i="6"/>
  <c r="DK15" i="6"/>
  <c r="DM17" i="6"/>
  <c r="DO19" i="6"/>
  <c r="DJ22" i="6"/>
  <c r="DL24" i="6"/>
  <c r="DN26" i="6"/>
  <c r="DI29" i="6"/>
  <c r="DK31" i="6"/>
  <c r="DM33" i="6"/>
  <c r="DO35" i="6"/>
  <c r="DJ38" i="6"/>
  <c r="DL40" i="6"/>
  <c r="DL59" i="6" s="1"/>
  <c r="DN42" i="6"/>
  <c r="DJ44" i="6"/>
  <c r="DJ62" i="6" s="1"/>
  <c r="CP7" i="6"/>
  <c r="CK10" i="6"/>
  <c r="CQ12" i="6"/>
  <c r="CQ16" i="6"/>
  <c r="CM20" i="6"/>
  <c r="CO22" i="6"/>
  <c r="CQ24" i="6"/>
  <c r="CL27" i="6"/>
  <c r="CN29" i="6"/>
  <c r="CK32" i="6"/>
  <c r="CK54" i="6" s="1"/>
  <c r="CL37" i="6"/>
  <c r="CN39" i="6"/>
  <c r="CN58" i="6" s="1"/>
  <c r="CP41" i="6"/>
  <c r="CP60" i="6" s="1"/>
  <c r="CL43" i="6"/>
  <c r="CC5" i="6"/>
  <c r="CE7" i="6"/>
  <c r="CD10" i="6"/>
  <c r="CF12" i="6"/>
  <c r="CH14" i="6"/>
  <c r="CG17" i="6"/>
  <c r="CI19" i="6"/>
  <c r="CD22" i="6"/>
  <c r="CF24" i="6"/>
  <c r="CH26" i="6"/>
  <c r="CC29" i="6"/>
  <c r="CI31" i="6"/>
  <c r="CD34" i="6"/>
  <c r="CF36" i="6"/>
  <c r="CH38" i="6"/>
  <c r="CC41" i="6"/>
  <c r="CC60" i="6" s="1"/>
  <c r="CH44" i="6"/>
  <c r="CH62" i="6" s="1"/>
  <c r="BH11" i="6"/>
  <c r="BJ13" i="6"/>
  <c r="BI16" i="6"/>
  <c r="BI20" i="6"/>
  <c r="BD23" i="6"/>
  <c r="BF25" i="6"/>
  <c r="BH27" i="6"/>
  <c r="BJ29" i="6"/>
  <c r="BI32" i="6"/>
  <c r="BI54" i="6" s="1"/>
  <c r="BH35" i="6"/>
  <c r="BJ37" i="6"/>
  <c r="BF41" i="6"/>
  <c r="BF60" i="6" s="1"/>
  <c r="BF9" i="6"/>
  <c r="BH7" i="6"/>
  <c r="BJ5" i="6"/>
  <c r="AW10" i="6"/>
  <c r="AY12" i="6"/>
  <c r="BA14" i="6"/>
  <c r="AZ17" i="6"/>
  <c r="DR9" i="6"/>
  <c r="DT12" i="6"/>
  <c r="DT14" i="6"/>
  <c r="DZ15" i="6"/>
  <c r="DV17" i="6"/>
  <c r="DR19" i="6"/>
  <c r="DX20" i="6"/>
  <c r="DT22" i="6"/>
  <c r="DV23" i="6"/>
  <c r="DR25" i="6"/>
  <c r="DZ27" i="6"/>
  <c r="DV29" i="6"/>
  <c r="DX30" i="6"/>
  <c r="DR32" i="6"/>
  <c r="DR54" i="6" s="1"/>
  <c r="DT33" i="6"/>
  <c r="DR36" i="6"/>
  <c r="DT37" i="6"/>
  <c r="DZ38" i="6"/>
  <c r="DX39" i="6"/>
  <c r="DX58" i="6" s="1"/>
  <c r="DT41" i="6"/>
  <c r="DT60" i="6" s="1"/>
  <c r="DZ42" i="6"/>
  <c r="DZ61" i="6" s="1"/>
  <c r="DR44" i="6"/>
  <c r="DR62" i="6" s="1"/>
  <c r="DU4" i="6"/>
  <c r="DN5" i="6"/>
  <c r="DI8" i="6"/>
  <c r="DK10" i="6"/>
  <c r="DM12" i="6"/>
  <c r="DO14" i="6"/>
  <c r="DJ17" i="6"/>
  <c r="DL19" i="6"/>
  <c r="DN21" i="6"/>
  <c r="DI24" i="6"/>
  <c r="DN25" i="6"/>
  <c r="DI28" i="6"/>
  <c r="DK30" i="6"/>
  <c r="DI32" i="6"/>
  <c r="DI36" i="6"/>
  <c r="DK38" i="6"/>
  <c r="DM40" i="6"/>
  <c r="DM59" i="6" s="1"/>
  <c r="DO42" i="6"/>
  <c r="CO5" i="6"/>
  <c r="CK13" i="6"/>
  <c r="CN16" i="6"/>
  <c r="CQ19" i="6"/>
  <c r="CL22" i="6"/>
  <c r="CN24" i="6"/>
  <c r="CP26" i="6"/>
  <c r="CK29" i="6"/>
  <c r="CM31" i="6"/>
  <c r="CL34" i="6"/>
  <c r="CP38" i="6"/>
  <c r="CO41" i="6"/>
  <c r="CO60" i="6" s="1"/>
  <c r="CL44" i="6"/>
  <c r="CL62" i="6" s="1"/>
  <c r="CF5" i="6"/>
  <c r="CH7" i="6"/>
  <c r="CG10" i="6"/>
  <c r="CI12" i="6"/>
  <c r="CC18" i="6"/>
  <c r="CE20" i="6"/>
  <c r="CG22" i="6"/>
  <c r="CF25" i="6"/>
  <c r="CH27" i="6"/>
  <c r="CC30" i="6"/>
  <c r="CE32" i="6"/>
  <c r="CE54" i="6" s="1"/>
  <c r="CC34" i="6"/>
  <c r="CE36" i="6"/>
  <c r="CG38" i="6"/>
  <c r="CI40" i="6"/>
  <c r="CI59" i="6" s="1"/>
  <c r="CF43" i="6"/>
  <c r="CI4" i="6"/>
  <c r="BD12" i="6"/>
  <c r="BF14" i="6"/>
  <c r="BE17" i="6"/>
  <c r="BD20" i="6"/>
  <c r="BI21" i="6"/>
  <c r="BF26" i="6"/>
  <c r="BD28" i="6"/>
  <c r="BI29" i="6"/>
  <c r="BF32" i="6"/>
  <c r="BF54" i="6" s="1"/>
  <c r="BH34" i="6"/>
  <c r="BI39" i="6"/>
  <c r="BI58" i="6" s="1"/>
  <c r="BH42" i="6"/>
  <c r="BD44" i="6"/>
  <c r="BD62" i="6" s="1"/>
  <c r="BD8" i="6"/>
  <c r="BF6" i="6"/>
  <c r="BD4" i="6"/>
  <c r="AV12" i="6"/>
  <c r="AX14" i="6"/>
  <c r="AW17" i="6"/>
  <c r="AY19" i="6"/>
  <c r="BA21" i="6"/>
  <c r="AV24" i="6"/>
  <c r="AX26" i="6"/>
  <c r="AZ28" i="6"/>
  <c r="DY9" i="6"/>
  <c r="DQ11" i="6"/>
  <c r="DS12" i="6"/>
  <c r="DU13" i="6"/>
  <c r="DW16" i="6"/>
  <c r="DS18" i="6"/>
  <c r="DY19" i="6"/>
  <c r="DQ21" i="6"/>
  <c r="DW22" i="6"/>
  <c r="DY23" i="6"/>
  <c r="DW26" i="6"/>
  <c r="DS28" i="6"/>
  <c r="DU29" i="6"/>
  <c r="DQ31" i="6"/>
  <c r="DS32" i="6"/>
  <c r="DS54" i="6" s="1"/>
  <c r="DY33" i="6"/>
  <c r="DS36" i="6"/>
  <c r="DU37" i="6"/>
  <c r="DQ39" i="6"/>
  <c r="DQ58" i="6" s="1"/>
  <c r="DW40" i="6"/>
  <c r="DW59" i="6" s="1"/>
  <c r="DY41" i="6"/>
  <c r="DY60" i="6" s="1"/>
  <c r="DV4" i="6"/>
  <c r="DL6" i="6"/>
  <c r="DJ8" i="6"/>
  <c r="DL10" i="6"/>
  <c r="DN12" i="6"/>
  <c r="DI15" i="6"/>
  <c r="DK17" i="6"/>
  <c r="DM19" i="6"/>
  <c r="DO21" i="6"/>
  <c r="DJ24" i="6"/>
  <c r="DL26" i="6"/>
  <c r="DN28" i="6"/>
  <c r="DI31" i="6"/>
  <c r="DN32" i="6"/>
  <c r="DI35" i="6"/>
  <c r="DN36" i="6"/>
  <c r="DN40" i="6"/>
  <c r="DN59" i="6" s="1"/>
  <c r="DO43" i="6"/>
  <c r="GN43" i="6" s="1"/>
  <c r="CL5" i="6"/>
  <c r="CM10" i="6"/>
  <c r="CO12" i="6"/>
  <c r="CQ14" i="6"/>
  <c r="CP17" i="6"/>
  <c r="CO20" i="6"/>
  <c r="CQ22" i="6"/>
  <c r="CP25" i="6"/>
  <c r="CK28" i="6"/>
  <c r="CM30" i="6"/>
  <c r="CQ32" i="6"/>
  <c r="CQ54" i="6" s="1"/>
  <c r="CP35" i="6"/>
  <c r="CO38" i="6"/>
  <c r="CN41" i="6"/>
  <c r="CN60" i="6" s="1"/>
  <c r="CI5" i="6"/>
  <c r="CG7" i="6"/>
  <c r="CI9" i="6"/>
  <c r="CD12" i="6"/>
  <c r="CF14" i="6"/>
  <c r="CE17" i="6"/>
  <c r="CG19" i="6"/>
  <c r="CI21" i="6"/>
  <c r="CD24" i="6"/>
  <c r="CF26" i="6"/>
  <c r="CH28" i="6"/>
  <c r="CC31" i="6"/>
  <c r="CH32" i="6"/>
  <c r="CH54" i="6" s="1"/>
  <c r="CC35" i="6"/>
  <c r="CE37" i="6"/>
  <c r="CG39" i="6"/>
  <c r="CG58" i="6" s="1"/>
  <c r="CI41" i="6"/>
  <c r="CI60" i="6" s="1"/>
  <c r="CE43" i="6"/>
  <c r="CD4" i="6"/>
  <c r="BF11" i="6"/>
  <c r="BJ15" i="6"/>
  <c r="BH17" i="6"/>
  <c r="BG20" i="6"/>
  <c r="BE22" i="6"/>
  <c r="BG24" i="6"/>
  <c r="BE26" i="6"/>
  <c r="BE30" i="6"/>
  <c r="BJ31" i="6"/>
  <c r="BE34" i="6"/>
  <c r="BG40" i="6"/>
  <c r="BG59" i="6" s="1"/>
  <c r="BE44" i="6"/>
  <c r="BE62" i="6" s="1"/>
  <c r="BJ7" i="6"/>
  <c r="BE6" i="6"/>
  <c r="AU10" i="6"/>
  <c r="AW12" i="6"/>
  <c r="AV15" i="6"/>
  <c r="AX17" i="6"/>
  <c r="AV19" i="6"/>
  <c r="AX21" i="6"/>
  <c r="AW24" i="6"/>
  <c r="AY26" i="6"/>
  <c r="BA28" i="6"/>
  <c r="AC8" i="6"/>
  <c r="AH5" i="6"/>
  <c r="BA31" i="6"/>
  <c r="AV34" i="6"/>
  <c r="AX36" i="6"/>
  <c r="AZ38" i="6"/>
  <c r="AU41" i="6"/>
  <c r="AU60" i="6" s="1"/>
  <c r="AV44" i="6"/>
  <c r="AV62" i="6" s="1"/>
  <c r="AX6" i="6"/>
  <c r="AY4" i="6"/>
  <c r="AQ10" i="6"/>
  <c r="AL13" i="6"/>
  <c r="AN15" i="6"/>
  <c r="AP17" i="6"/>
  <c r="AR19" i="6"/>
  <c r="AM22" i="6"/>
  <c r="AO24" i="6"/>
  <c r="AQ26" i="6"/>
  <c r="AL29" i="6"/>
  <c r="AN31" i="6"/>
  <c r="AP33" i="6"/>
  <c r="AR35" i="6"/>
  <c r="AM38" i="6"/>
  <c r="AO40" i="6"/>
  <c r="AO59" i="6" s="1"/>
  <c r="AQ42" i="6"/>
  <c r="AQ61" i="6" s="1"/>
  <c r="AM44" i="6"/>
  <c r="AM62" i="6" s="1"/>
  <c r="AO6" i="6"/>
  <c r="AQ8" i="6"/>
  <c r="AI43" i="6"/>
  <c r="AF42" i="6"/>
  <c r="AF61" i="6" s="1"/>
  <c r="AD40" i="6"/>
  <c r="AD59" i="6" s="1"/>
  <c r="AI37" i="6"/>
  <c r="AI57" i="6" s="1"/>
  <c r="AG35" i="6"/>
  <c r="AE33" i="6"/>
  <c r="AC31" i="6"/>
  <c r="AH28" i="6"/>
  <c r="AF26" i="6"/>
  <c r="AD24" i="6"/>
  <c r="AI21" i="6"/>
  <c r="AG19" i="6"/>
  <c r="AE17" i="6"/>
  <c r="AC15" i="6"/>
  <c r="AH12" i="6"/>
  <c r="AF10" i="6"/>
  <c r="AG6" i="6"/>
  <c r="AU28" i="6"/>
  <c r="AX23" i="6"/>
  <c r="AY31" i="6"/>
  <c r="BA33" i="6"/>
  <c r="BA37" i="6"/>
  <c r="AY39" i="6"/>
  <c r="AY58" i="6" s="1"/>
  <c r="AW41" i="6"/>
  <c r="AW60" i="6" s="1"/>
  <c r="BA43" i="6"/>
  <c r="AV6" i="6"/>
  <c r="AU9" i="6"/>
  <c r="AR9" i="6"/>
  <c r="AM12" i="6"/>
  <c r="AO14" i="6"/>
  <c r="AQ16" i="6"/>
  <c r="AL19" i="6"/>
  <c r="AQ20" i="6"/>
  <c r="AL23" i="6"/>
  <c r="AN25" i="6"/>
  <c r="AP27" i="6"/>
  <c r="AR29" i="6"/>
  <c r="AM32" i="6"/>
  <c r="AM54" i="6" s="1"/>
  <c r="AO34" i="6"/>
  <c r="AQ36" i="6"/>
  <c r="AQ56" i="6" s="1"/>
  <c r="AQ40" i="6"/>
  <c r="AQ59" i="6" s="1"/>
  <c r="AO42" i="6"/>
  <c r="AO61" i="6" s="1"/>
  <c r="AL5" i="6"/>
  <c r="AQ6" i="6"/>
  <c r="AO8" i="6"/>
  <c r="AD44" i="6"/>
  <c r="AD62" i="6" s="1"/>
  <c r="AD42" i="6"/>
  <c r="AD61" i="6" s="1"/>
  <c r="AD38" i="6"/>
  <c r="AF36" i="6"/>
  <c r="AF56" i="6" s="1"/>
  <c r="AH34" i="6"/>
  <c r="AG33" i="6"/>
  <c r="AH30" i="6"/>
  <c r="AC29" i="6"/>
  <c r="AH26" i="6"/>
  <c r="AC25" i="6"/>
  <c r="AH22" i="6"/>
  <c r="AC21" i="6"/>
  <c r="AH18" i="6"/>
  <c r="AC17" i="6"/>
  <c r="AH14" i="6"/>
  <c r="AC13" i="6"/>
  <c r="AH10" i="6"/>
  <c r="AC6" i="6"/>
  <c r="AY28" i="6"/>
  <c r="AV25" i="6"/>
  <c r="AY20" i="6"/>
  <c r="DK44" i="6"/>
  <c r="DK62" i="6" s="1"/>
  <c r="CN12" i="6"/>
  <c r="CQ15" i="6"/>
  <c r="CP18" i="6"/>
  <c r="CO21" i="6"/>
  <c r="CQ23" i="6"/>
  <c r="CL26" i="6"/>
  <c r="CN28" i="6"/>
  <c r="CP30" i="6"/>
  <c r="CQ35" i="6"/>
  <c r="CL38" i="6"/>
  <c r="CO43" i="6"/>
  <c r="CK4" i="6"/>
  <c r="CD7" i="6"/>
  <c r="CC10" i="6"/>
  <c r="CE12" i="6"/>
  <c r="CD15" i="6"/>
  <c r="CF17" i="6"/>
  <c r="CH19" i="6"/>
  <c r="CC22" i="6"/>
  <c r="CI24" i="6"/>
  <c r="CD27" i="6"/>
  <c r="CF29" i="6"/>
  <c r="CH31" i="6"/>
  <c r="CH35" i="6"/>
  <c r="CC38" i="6"/>
  <c r="CE40" i="6"/>
  <c r="CE59" i="6" s="1"/>
  <c r="CG42" i="6"/>
  <c r="CG44" i="6"/>
  <c r="CG62" i="6" s="1"/>
  <c r="BG11" i="6"/>
  <c r="BI13" i="6"/>
  <c r="BJ18" i="6"/>
  <c r="BG23" i="6"/>
  <c r="BI25" i="6"/>
  <c r="BG27" i="6"/>
  <c r="BE29" i="6"/>
  <c r="BG31" i="6"/>
  <c r="BJ36" i="6"/>
  <c r="BH38" i="6"/>
  <c r="BG41" i="6"/>
  <c r="BG60" i="6" s="1"/>
  <c r="BG43" i="6"/>
  <c r="BE9" i="6"/>
  <c r="BJ6" i="6"/>
  <c r="AY11" i="6"/>
  <c r="BA13" i="6"/>
  <c r="AZ16" i="6"/>
  <c r="AU19" i="6"/>
  <c r="AW21" i="6"/>
  <c r="AY23" i="6"/>
  <c r="BA25" i="6"/>
  <c r="AV28" i="6"/>
  <c r="AX30" i="6"/>
  <c r="DU9" i="6"/>
  <c r="DW10" i="6"/>
  <c r="DY11" i="6"/>
  <c r="DW14" i="6"/>
  <c r="DS16" i="6"/>
  <c r="DY17" i="6"/>
  <c r="DQ19" i="6"/>
  <c r="DW20" i="6"/>
  <c r="DS22" i="6"/>
  <c r="DQ25" i="6"/>
  <c r="DS26" i="6"/>
  <c r="DY27" i="6"/>
  <c r="DQ29" i="6"/>
  <c r="DW30" i="6"/>
  <c r="DY31" i="6"/>
  <c r="DU33" i="6"/>
  <c r="DW34" i="6"/>
  <c r="DY35" i="6"/>
  <c r="DQ37" i="6"/>
  <c r="DW38" i="6"/>
  <c r="DS40" i="6"/>
  <c r="DS59" i="6" s="1"/>
  <c r="DU41" i="6"/>
  <c r="DU60" i="6" s="1"/>
  <c r="DY43" i="6"/>
  <c r="DR4" i="6"/>
  <c r="DO5" i="6"/>
  <c r="DM7" i="6"/>
  <c r="DO9" i="6"/>
  <c r="DJ12" i="6"/>
  <c r="DL14" i="6"/>
  <c r="DN16" i="6"/>
  <c r="DI19" i="6"/>
  <c r="DK21" i="6"/>
  <c r="DM23" i="6"/>
  <c r="DO25" i="6"/>
  <c r="DJ28" i="6"/>
  <c r="DL30" i="6"/>
  <c r="DJ32" i="6"/>
  <c r="DL34" i="6"/>
  <c r="DL38" i="6"/>
  <c r="DJ40" i="6"/>
  <c r="DJ59" i="6" s="1"/>
  <c r="DL42" i="6"/>
  <c r="DK43" i="6"/>
  <c r="GJ43" i="6" s="1"/>
  <c r="DN4" i="6"/>
  <c r="CQ6" i="6"/>
  <c r="CP9" i="6"/>
  <c r="CK12" i="6"/>
  <c r="CM14" i="6"/>
  <c r="CL17" i="6"/>
  <c r="CK20" i="6"/>
  <c r="CM22" i="6"/>
  <c r="CL25" i="6"/>
  <c r="CN27" i="6"/>
  <c r="CP29" i="6"/>
  <c r="CM32" i="6"/>
  <c r="CM54" i="6" s="1"/>
  <c r="CL35" i="6"/>
  <c r="CK38" i="6"/>
  <c r="CQ40" i="6"/>
  <c r="CQ59" i="6" s="1"/>
  <c r="CO44" i="6"/>
  <c r="CO62" i="6" s="1"/>
  <c r="CE5" i="6"/>
  <c r="CC7" i="6"/>
  <c r="CE9" i="6"/>
  <c r="CG11" i="6"/>
  <c r="CI13" i="6"/>
  <c r="CH16" i="6"/>
  <c r="CC19" i="6"/>
  <c r="CE21" i="6"/>
  <c r="CG23" i="6"/>
  <c r="CI25" i="6"/>
  <c r="CD28" i="6"/>
  <c r="CF30" i="6"/>
  <c r="CD32" i="6"/>
  <c r="CD54" i="6" s="1"/>
  <c r="CF34" i="6"/>
  <c r="CH36" i="6"/>
  <c r="CC39" i="6"/>
  <c r="CC58" i="6" s="1"/>
  <c r="CE41" i="6"/>
  <c r="CE60" i="6" s="1"/>
  <c r="BI10" i="6"/>
  <c r="BD13" i="6"/>
  <c r="BI14" i="6"/>
  <c r="BD17" i="6"/>
  <c r="BJ19" i="6"/>
  <c r="BH21" i="6"/>
  <c r="BJ23" i="6"/>
  <c r="BJ27" i="6"/>
  <c r="BH29" i="6"/>
  <c r="BF31" i="6"/>
  <c r="BJ35" i="6"/>
  <c r="BH37" i="6"/>
  <c r="BJ39" i="6"/>
  <c r="BJ58" i="6" s="1"/>
  <c r="BE42" i="6"/>
  <c r="BH43" i="6"/>
  <c r="BD9" i="6"/>
  <c r="BI6" i="6"/>
  <c r="BH4" i="6"/>
  <c r="AZ11" i="6"/>
  <c r="AU14" i="6"/>
  <c r="BA16" i="6"/>
  <c r="BA20" i="6"/>
  <c r="AV23" i="6"/>
  <c r="AU26" i="6"/>
  <c r="AW28" i="6"/>
  <c r="AG8" i="6"/>
  <c r="AE6" i="6"/>
  <c r="AZ30" i="6"/>
  <c r="AY33" i="6"/>
  <c r="BA35" i="6"/>
  <c r="AV38" i="6"/>
  <c r="AX40" i="6"/>
  <c r="AX59" i="6" s="1"/>
  <c r="AZ42" i="6"/>
  <c r="AY43" i="6"/>
  <c r="BA5" i="6"/>
  <c r="AV8" i="6"/>
  <c r="BA9" i="6"/>
  <c r="AM10" i="6"/>
  <c r="AO12" i="6"/>
  <c r="AQ14" i="6"/>
  <c r="AL17" i="6"/>
  <c r="AN19" i="6"/>
  <c r="AP21" i="6"/>
  <c r="AR23" i="6"/>
  <c r="AM26" i="6"/>
  <c r="AO28" i="6"/>
  <c r="AQ30" i="6"/>
  <c r="AL33" i="6"/>
  <c r="AN35" i="6"/>
  <c r="AP37" i="6"/>
  <c r="AP57" i="6" s="1"/>
  <c r="AR39" i="6"/>
  <c r="AR58" i="6" s="1"/>
  <c r="AM42" i="6"/>
  <c r="AM61" i="6" s="1"/>
  <c r="AP43" i="6"/>
  <c r="AR5" i="6"/>
  <c r="AM8" i="6"/>
  <c r="AF44" i="6"/>
  <c r="AF62" i="6" s="1"/>
  <c r="AH40" i="6"/>
  <c r="AH59" i="6" s="1"/>
  <c r="AF38" i="6"/>
  <c r="AD36" i="6"/>
  <c r="AD56" i="6" s="1"/>
  <c r="AI33" i="6"/>
  <c r="AG31" i="6"/>
  <c r="AE29" i="6"/>
  <c r="AC27" i="6"/>
  <c r="AH24" i="6"/>
  <c r="AF22" i="6"/>
  <c r="AD20" i="6"/>
  <c r="AI17" i="6"/>
  <c r="AG15" i="6"/>
  <c r="AE13" i="6"/>
  <c r="AC11" i="6"/>
  <c r="AF5" i="6"/>
  <c r="AV29" i="6"/>
  <c r="AY24" i="6"/>
  <c r="AU20" i="6"/>
  <c r="AU31" i="6"/>
  <c r="AW33" i="6"/>
  <c r="AY35" i="6"/>
  <c r="AZ40" i="6"/>
  <c r="AZ59" i="6" s="1"/>
  <c r="AW43" i="6"/>
  <c r="AY5" i="6"/>
  <c r="BA7" i="6"/>
  <c r="AN9" i="6"/>
  <c r="AP11" i="6"/>
  <c r="AR13" i="6"/>
  <c r="AM16" i="6"/>
  <c r="AO18" i="6"/>
  <c r="AO22" i="6"/>
  <c r="AQ24" i="6"/>
  <c r="AL27" i="6"/>
  <c r="AN29" i="6"/>
  <c r="AP31" i="6"/>
  <c r="AR33" i="6"/>
  <c r="AM36" i="6"/>
  <c r="AM56" i="6" s="1"/>
  <c r="AO38" i="6"/>
  <c r="AM40" i="6"/>
  <c r="AM59" i="6" s="1"/>
  <c r="AR41" i="6"/>
  <c r="AR60" i="6" s="1"/>
  <c r="AO44" i="6"/>
  <c r="AO62" i="6" s="1"/>
  <c r="AR7" i="6"/>
  <c r="AH44" i="6"/>
  <c r="AH62" i="6" s="1"/>
  <c r="AH42" i="6"/>
  <c r="AH61" i="6" s="1"/>
  <c r="AF40" i="6"/>
  <c r="AF59" i="6" s="1"/>
  <c r="AH38" i="6"/>
  <c r="AC37" i="6"/>
  <c r="AC57" i="6" s="1"/>
  <c r="AE35" i="6"/>
  <c r="AI31" i="6"/>
  <c r="AG29" i="6"/>
  <c r="AE27" i="6"/>
  <c r="AG25" i="6"/>
  <c r="AE23" i="6"/>
  <c r="AG21" i="6"/>
  <c r="AE19" i="6"/>
  <c r="AG17" i="6"/>
  <c r="AE15" i="6"/>
  <c r="AG13" i="6"/>
  <c r="AE11" i="6"/>
  <c r="AC9" i="6"/>
  <c r="CL10" i="6"/>
  <c r="CP14" i="6"/>
  <c r="CL18" i="6"/>
  <c r="CK21" i="6"/>
  <c r="CM23" i="6"/>
  <c r="CO25" i="6"/>
  <c r="CQ27" i="6"/>
  <c r="CL30" i="6"/>
  <c r="CN32" i="6"/>
  <c r="CN54" i="6" s="1"/>
  <c r="CM35" i="6"/>
  <c r="CO37" i="6"/>
  <c r="CN40" i="6"/>
  <c r="CN59" i="6" s="1"/>
  <c r="CK43" i="6"/>
  <c r="CG6" i="6"/>
  <c r="CI8" i="6"/>
  <c r="CH11" i="6"/>
  <c r="CC14" i="6"/>
  <c r="CI16" i="6"/>
  <c r="CD19" i="6"/>
  <c r="CF21" i="6"/>
  <c r="CE24" i="6"/>
  <c r="CG26" i="6"/>
  <c r="CI28" i="6"/>
  <c r="CD31" i="6"/>
  <c r="CF33" i="6"/>
  <c r="CD35" i="6"/>
  <c r="CF37" i="6"/>
  <c r="CH39" i="6"/>
  <c r="CH58" i="6" s="1"/>
  <c r="CC42" i="6"/>
  <c r="BJ10" i="6"/>
  <c r="BE13" i="6"/>
  <c r="BD16" i="6"/>
  <c r="BF18" i="6"/>
  <c r="BE21" i="6"/>
  <c r="BJ22" i="6"/>
  <c r="BE25" i="6"/>
  <c r="BJ26" i="6"/>
  <c r="BJ30" i="6"/>
  <c r="BG33" i="6"/>
  <c r="BI35" i="6"/>
  <c r="BD38" i="6"/>
  <c r="BJ40" i="6"/>
  <c r="BJ59" i="6" s="1"/>
  <c r="BI9" i="6"/>
  <c r="BE5" i="6"/>
  <c r="AU11" i="6"/>
  <c r="AW13" i="6"/>
  <c r="AV16" i="6"/>
  <c r="AX18" i="6"/>
  <c r="AZ20" i="6"/>
  <c r="AU23" i="6"/>
  <c r="AW25" i="6"/>
  <c r="AY27" i="6"/>
  <c r="BA29" i="6"/>
  <c r="DQ9" i="6"/>
  <c r="DS10" i="6"/>
  <c r="DQ13" i="6"/>
  <c r="DS14" i="6"/>
  <c r="DY15" i="6"/>
  <c r="DU17" i="6"/>
  <c r="DW18" i="6"/>
  <c r="DY21" i="6"/>
  <c r="DU23" i="6"/>
  <c r="DW24" i="6"/>
  <c r="DY25" i="6"/>
  <c r="DU27" i="6"/>
  <c r="DW28" i="6"/>
  <c r="DS30" i="6"/>
  <c r="DQ33" i="6"/>
  <c r="DU35" i="6"/>
  <c r="DW36" i="6"/>
  <c r="DS38" i="6"/>
  <c r="DY39" i="6"/>
  <c r="DY58" i="6" s="1"/>
  <c r="DW42" i="6"/>
  <c r="DU43" i="6"/>
  <c r="DW44" i="6"/>
  <c r="DW62" i="6" s="1"/>
  <c r="DK5" i="6"/>
  <c r="DI7" i="6"/>
  <c r="DK9" i="6"/>
  <c r="DM11" i="6"/>
  <c r="DO13" i="6"/>
  <c r="DJ16" i="6"/>
  <c r="DL18" i="6"/>
  <c r="DN20" i="6"/>
  <c r="DI23" i="6"/>
  <c r="DK25" i="6"/>
  <c r="DM27" i="6"/>
  <c r="DO29" i="6"/>
  <c r="DO33" i="6"/>
  <c r="DJ36" i="6"/>
  <c r="DO37" i="6"/>
  <c r="DM39" i="6"/>
  <c r="DM58" i="6" s="1"/>
  <c r="DO41" i="6"/>
  <c r="DO60" i="6" s="1"/>
  <c r="DJ4" i="6"/>
  <c r="CM6" i="6"/>
  <c r="CL9" i="6"/>
  <c r="CN11" i="6"/>
  <c r="CP13" i="6"/>
  <c r="CQ18" i="6"/>
  <c r="CP21" i="6"/>
  <c r="CK24" i="6"/>
  <c r="CQ26" i="6"/>
  <c r="CL29" i="6"/>
  <c r="CN31" i="6"/>
  <c r="CO34" i="6"/>
  <c r="CN37" i="6"/>
  <c r="CK44" i="6"/>
  <c r="CK62" i="6" s="1"/>
  <c r="CQ4" i="6"/>
  <c r="CF6" i="6"/>
  <c r="CC11" i="6"/>
  <c r="CE13" i="6"/>
  <c r="CD16" i="6"/>
  <c r="CF18" i="6"/>
  <c r="CH20" i="6"/>
  <c r="CC23" i="6"/>
  <c r="CE25" i="6"/>
  <c r="CG27" i="6"/>
  <c r="CI29" i="6"/>
  <c r="CI33" i="6"/>
  <c r="CF38" i="6"/>
  <c r="CH40" i="6"/>
  <c r="CH59" i="6" s="1"/>
  <c r="CF44" i="6"/>
  <c r="CF62" i="6" s="1"/>
  <c r="BE10" i="6"/>
  <c r="BG12" i="6"/>
  <c r="BE14" i="6"/>
  <c r="BG16" i="6"/>
  <c r="BI18" i="6"/>
  <c r="BF23" i="6"/>
  <c r="BH25" i="6"/>
  <c r="BF27" i="6"/>
  <c r="BD29" i="6"/>
  <c r="BI30" i="6"/>
  <c r="BF35" i="6"/>
  <c r="BI38" i="6"/>
  <c r="BH41" i="6"/>
  <c r="BH60" i="6" s="1"/>
  <c r="BD43" i="6"/>
  <c r="BH9" i="6"/>
  <c r="BD5" i="6"/>
  <c r="AV11" i="6"/>
  <c r="AX13" i="6"/>
  <c r="AW16" i="6"/>
  <c r="AY18" i="6"/>
  <c r="AW20" i="6"/>
  <c r="AY22" i="6"/>
  <c r="AX25" i="6"/>
  <c r="AZ27" i="6"/>
  <c r="AG4" i="6"/>
  <c r="AI6" i="6"/>
  <c r="AZ29" i="6"/>
  <c r="AU33" i="6"/>
  <c r="AW35" i="6"/>
  <c r="AY37" i="6"/>
  <c r="BA39" i="6"/>
  <c r="BA58" i="6" s="1"/>
  <c r="AV42" i="6"/>
  <c r="AU43" i="6"/>
  <c r="AW5" i="6"/>
  <c r="AY7" i="6"/>
  <c r="AW9" i="6"/>
  <c r="AP9" i="6"/>
  <c r="AR11" i="6"/>
  <c r="AM14" i="6"/>
  <c r="AO16" i="6"/>
  <c r="AQ18" i="6"/>
  <c r="AL21" i="6"/>
  <c r="AN23" i="6"/>
  <c r="AP25" i="6"/>
  <c r="AR27" i="6"/>
  <c r="AM30" i="6"/>
  <c r="AO32" i="6"/>
  <c r="AO54" i="6" s="1"/>
  <c r="AQ34" i="6"/>
  <c r="AL37" i="6"/>
  <c r="AL57" i="6" s="1"/>
  <c r="AN39" i="6"/>
  <c r="AN58" i="6" s="1"/>
  <c r="AP41" i="6"/>
  <c r="AP60" i="6" s="1"/>
  <c r="AL43" i="6"/>
  <c r="AN5" i="6"/>
  <c r="AP7" i="6"/>
  <c r="AL4" i="6"/>
  <c r="AE41" i="6"/>
  <c r="AE60" i="6" s="1"/>
  <c r="AC39" i="6"/>
  <c r="AC58" i="6" s="1"/>
  <c r="AH36" i="6"/>
  <c r="AH56" i="6" s="1"/>
  <c r="AF34" i="6"/>
  <c r="AD32" i="6"/>
  <c r="AI29" i="6"/>
  <c r="AG27" i="6"/>
  <c r="AE25" i="6"/>
  <c r="AC23" i="6"/>
  <c r="AH20" i="6"/>
  <c r="AF18" i="6"/>
  <c r="AD16" i="6"/>
  <c r="AI13" i="6"/>
  <c r="AG11" i="6"/>
  <c r="AE9" i="6"/>
  <c r="AI8" i="6"/>
  <c r="AZ25" i="6"/>
  <c r="AV21" i="6"/>
  <c r="AZ32" i="6"/>
  <c r="AU35" i="6"/>
  <c r="AW37" i="6"/>
  <c r="AU39" i="6"/>
  <c r="AU58" i="6" s="1"/>
  <c r="AV40" i="6"/>
  <c r="AV59" i="6" s="1"/>
  <c r="AX42" i="6"/>
  <c r="AU5" i="6"/>
  <c r="AW7" i="6"/>
  <c r="BA4" i="6"/>
  <c r="AL11" i="6"/>
  <c r="AN13" i="6"/>
  <c r="AP15" i="6"/>
  <c r="AR17" i="6"/>
  <c r="AM20" i="6"/>
  <c r="AR21" i="6"/>
  <c r="AM24" i="6"/>
  <c r="AO26" i="6"/>
  <c r="AQ28" i="6"/>
  <c r="AL31" i="6"/>
  <c r="AN33" i="6"/>
  <c r="AP35" i="6"/>
  <c r="AR37" i="6"/>
  <c r="AR57" i="6" s="1"/>
  <c r="AP39" i="6"/>
  <c r="AP58" i="6" s="1"/>
  <c r="AN41" i="6"/>
  <c r="AN60" i="6" s="1"/>
  <c r="AR43" i="6"/>
  <c r="AM6" i="6"/>
  <c r="AN7" i="6"/>
  <c r="AQ4" i="6"/>
  <c r="AC43" i="6"/>
  <c r="AC41" i="6"/>
  <c r="AC60" i="6" s="1"/>
  <c r="AE39" i="6"/>
  <c r="AE58" i="6" s="1"/>
  <c r="AG37" i="6"/>
  <c r="AI35" i="6"/>
  <c r="AD34" i="6"/>
  <c r="AF32" i="6"/>
  <c r="AI27" i="6"/>
  <c r="FP27" i="6" s="1"/>
  <c r="AD26" i="6"/>
  <c r="AI23" i="6"/>
  <c r="AI19" i="6"/>
  <c r="AD18" i="6"/>
  <c r="AI15" i="6"/>
  <c r="AI11" i="6"/>
  <c r="AG9" i="6"/>
  <c r="AE8" i="6"/>
  <c r="AX27" i="6"/>
  <c r="BA22" i="6"/>
  <c r="DV31" i="6"/>
  <c r="CM7" i="6"/>
  <c r="CO13" i="6"/>
  <c r="CO17" i="6"/>
  <c r="CN20" i="6"/>
  <c r="CP22" i="6"/>
  <c r="CK25" i="6"/>
  <c r="CM27" i="6"/>
  <c r="CO29" i="6"/>
  <c r="CQ31" i="6"/>
  <c r="CP34" i="6"/>
  <c r="CQ39" i="6"/>
  <c r="CQ58" i="6" s="1"/>
  <c r="CL42" i="6"/>
  <c r="CP44" i="6"/>
  <c r="CP62" i="6" s="1"/>
  <c r="CC6" i="6"/>
  <c r="CE8" i="6"/>
  <c r="CD11" i="6"/>
  <c r="CF13" i="6"/>
  <c r="CE16" i="6"/>
  <c r="CG18" i="6"/>
  <c r="CI20" i="6"/>
  <c r="CD23" i="6"/>
  <c r="CC26" i="6"/>
  <c r="CE28" i="6"/>
  <c r="CG30" i="6"/>
  <c r="CI32" i="6"/>
  <c r="CI54" i="6" s="1"/>
  <c r="CG34" i="6"/>
  <c r="CI36" i="6"/>
  <c r="CD39" i="6"/>
  <c r="CD58" i="6" s="1"/>
  <c r="CF41" i="6"/>
  <c r="CF60" i="6" s="1"/>
  <c r="CC44" i="6"/>
  <c r="CC62" i="6" s="1"/>
  <c r="BF10" i="6"/>
  <c r="BH12" i="6"/>
  <c r="BJ14" i="6"/>
  <c r="BI17" i="6"/>
  <c r="BH20" i="6"/>
  <c r="BF22" i="6"/>
  <c r="BD24" i="6"/>
  <c r="BH28" i="6"/>
  <c r="BF30" i="6"/>
  <c r="BJ32" i="6"/>
  <c r="BJ54" i="6" s="1"/>
  <c r="BE35" i="6"/>
  <c r="BG37" i="6"/>
  <c r="BH44" i="6"/>
  <c r="BH62" i="6" s="1"/>
  <c r="BI5" i="6"/>
  <c r="AX10" i="6"/>
  <c r="AZ12" i="6"/>
  <c r="AU15" i="6"/>
  <c r="BA17" i="6"/>
  <c r="AV20" i="6"/>
  <c r="AX22" i="6"/>
  <c r="AZ24" i="6"/>
  <c r="AU27" i="6"/>
  <c r="AW29" i="6"/>
  <c r="DW8" i="6"/>
  <c r="DU11" i="6"/>
  <c r="DW12" i="6"/>
  <c r="DY13" i="6"/>
  <c r="DQ15" i="6"/>
  <c r="DQ17" i="6"/>
  <c r="DS20" i="6"/>
  <c r="DU21" i="6"/>
  <c r="DQ23" i="6"/>
  <c r="DS24" i="6"/>
  <c r="DU25" i="6"/>
  <c r="DQ27" i="6"/>
  <c r="DY29" i="6"/>
  <c r="DU31" i="6"/>
  <c r="DW32" i="6"/>
  <c r="DW54" i="6" s="1"/>
  <c r="DQ35" i="6"/>
  <c r="DY37" i="6"/>
  <c r="DY57" i="6" s="1"/>
  <c r="DU39" i="6"/>
  <c r="DU58" i="6" s="1"/>
  <c r="DQ41" i="6"/>
  <c r="DQ60" i="6" s="1"/>
  <c r="DS42" i="6"/>
  <c r="DQ43" i="6"/>
  <c r="DS44" i="6"/>
  <c r="DS62" i="6" s="1"/>
  <c r="DZ4" i="6"/>
  <c r="DN8" i="6"/>
  <c r="DI11" i="6"/>
  <c r="DK13" i="6"/>
  <c r="DM15" i="6"/>
  <c r="DO17" i="6"/>
  <c r="DJ20" i="6"/>
  <c r="DL22" i="6"/>
  <c r="DN24" i="6"/>
  <c r="DI27" i="6"/>
  <c r="DK29" i="6"/>
  <c r="DM31" i="6"/>
  <c r="DK33" i="6"/>
  <c r="DM35" i="6"/>
  <c r="DK37" i="6"/>
  <c r="DI39" i="6"/>
  <c r="DI58" i="6" s="1"/>
  <c r="DK41" i="6"/>
  <c r="DK60" i="6" s="1"/>
  <c r="DL44" i="6"/>
  <c r="DL62" i="6" s="1"/>
  <c r="CP5" i="6"/>
  <c r="CK8" i="6"/>
  <c r="CQ10" i="6"/>
  <c r="CL13" i="6"/>
  <c r="CK16" i="6"/>
  <c r="CM18" i="6"/>
  <c r="CL21" i="6"/>
  <c r="CN23" i="6"/>
  <c r="CM26" i="6"/>
  <c r="CO28" i="6"/>
  <c r="CQ30" i="6"/>
  <c r="CN33" i="6"/>
  <c r="CQ36" i="6"/>
  <c r="CP39" i="6"/>
  <c r="CP58" i="6" s="1"/>
  <c r="CO42" i="6"/>
  <c r="CN43" i="6"/>
  <c r="CM4" i="6"/>
  <c r="CD8" i="6"/>
  <c r="CF10" i="6"/>
  <c r="CH12" i="6"/>
  <c r="CC15" i="6"/>
  <c r="CI17" i="6"/>
  <c r="CD20" i="6"/>
  <c r="CF22" i="6"/>
  <c r="CH24" i="6"/>
  <c r="CC27" i="6"/>
  <c r="CE29" i="6"/>
  <c r="CG31" i="6"/>
  <c r="CE33" i="6"/>
  <c r="CG35" i="6"/>
  <c r="CI37" i="6"/>
  <c r="CD40" i="6"/>
  <c r="CD59" i="6" s="1"/>
  <c r="CF42" i="6"/>
  <c r="CI43" i="6"/>
  <c r="CH4" i="6"/>
  <c r="BJ11" i="6"/>
  <c r="BH13" i="6"/>
  <c r="BE18" i="6"/>
  <c r="BD21" i="6"/>
  <c r="BI22" i="6"/>
  <c r="BD25" i="6"/>
  <c r="BI26" i="6"/>
  <c r="BG28" i="6"/>
  <c r="BG32" i="6"/>
  <c r="BG54" i="6" s="1"/>
  <c r="BI34" i="6"/>
  <c r="BE38" i="6"/>
  <c r="BI44" i="6"/>
  <c r="BI62" i="6" s="1"/>
  <c r="BF7" i="6"/>
  <c r="BH5" i="6"/>
  <c r="AY10" i="6"/>
  <c r="BA12" i="6"/>
  <c r="AU18" i="6"/>
  <c r="AZ19" i="6"/>
  <c r="AU22" i="6"/>
  <c r="BA24" i="6"/>
  <c r="AV27" i="6"/>
  <c r="AE4" i="6"/>
  <c r="AF7" i="6"/>
  <c r="AD5" i="6"/>
  <c r="AX32" i="6"/>
  <c r="AZ34" i="6"/>
  <c r="AW39" i="6"/>
  <c r="AW58" i="6" s="1"/>
  <c r="AY41" i="6"/>
  <c r="AY60" i="6" s="1"/>
  <c r="AZ44" i="6"/>
  <c r="AZ62" i="6" s="1"/>
  <c r="AU7" i="6"/>
  <c r="AL9" i="6"/>
  <c r="AN11" i="6"/>
  <c r="AP13" i="6"/>
  <c r="AR15" i="6"/>
  <c r="AM18" i="6"/>
  <c r="AO20" i="6"/>
  <c r="AQ22" i="6"/>
  <c r="AL25" i="6"/>
  <c r="AN27" i="6"/>
  <c r="AP29" i="6"/>
  <c r="AR31" i="6"/>
  <c r="AM34" i="6"/>
  <c r="AO36" i="6"/>
  <c r="AO56" i="6" s="1"/>
  <c r="AQ38" i="6"/>
  <c r="AL41" i="6"/>
  <c r="AL60" i="6" s="1"/>
  <c r="AQ44" i="6"/>
  <c r="AQ62" i="6" s="1"/>
  <c r="AL7" i="6"/>
  <c r="AO4" i="6"/>
  <c r="AE43" i="6"/>
  <c r="AI41" i="6"/>
  <c r="AI60" i="6" s="1"/>
  <c r="AG39" i="6"/>
  <c r="AG58" i="6" s="1"/>
  <c r="AE37" i="6"/>
  <c r="AE57" i="6" s="1"/>
  <c r="AC35" i="6"/>
  <c r="AH32" i="6"/>
  <c r="AF30" i="6"/>
  <c r="AD28" i="6"/>
  <c r="AI25" i="6"/>
  <c r="AG23" i="6"/>
  <c r="AE21" i="6"/>
  <c r="AC19" i="6"/>
  <c r="AH16" i="6"/>
  <c r="AF14" i="6"/>
  <c r="AD12" i="6"/>
  <c r="AI9" i="6"/>
  <c r="AH7" i="6"/>
  <c r="BA26" i="6"/>
  <c r="AW22" i="6"/>
  <c r="AW30" i="6"/>
  <c r="AV32" i="6"/>
  <c r="AX34" i="6"/>
  <c r="AZ36" i="6"/>
  <c r="AX38" i="6"/>
  <c r="BA41" i="6"/>
  <c r="BA60" i="6" s="1"/>
  <c r="AX44" i="6"/>
  <c r="AX62" i="6" s="1"/>
  <c r="AZ6" i="6"/>
  <c r="AY9" i="6"/>
  <c r="AO10" i="6"/>
  <c r="AQ12" i="6"/>
  <c r="AL15" i="6"/>
  <c r="AN17" i="6"/>
  <c r="AP19" i="6"/>
  <c r="AN21" i="6"/>
  <c r="AP23" i="6"/>
  <c r="AR25" i="6"/>
  <c r="AM28" i="6"/>
  <c r="AO30" i="6"/>
  <c r="AQ32" i="6"/>
  <c r="AQ54" i="6" s="1"/>
  <c r="AL35" i="6"/>
  <c r="AN37" i="6"/>
  <c r="AN57" i="6" s="1"/>
  <c r="AL39" i="6"/>
  <c r="AL58" i="6" s="1"/>
  <c r="AN43" i="6"/>
  <c r="AP5" i="6"/>
  <c r="AM4" i="6"/>
  <c r="AG43" i="6"/>
  <c r="AG41" i="6"/>
  <c r="AG60" i="6" s="1"/>
  <c r="AI39" i="6"/>
  <c r="AI58" i="6" s="1"/>
  <c r="AC33" i="6"/>
  <c r="AD30" i="6"/>
  <c r="AF28" i="6"/>
  <c r="AF24" i="6"/>
  <c r="AD22" i="6"/>
  <c r="AF20" i="6"/>
  <c r="AF16" i="6"/>
  <c r="AD14" i="6"/>
  <c r="AF12" i="6"/>
  <c r="AD10" i="6"/>
  <c r="AD7" i="6"/>
  <c r="AU24" i="6"/>
  <c r="AX19" i="6"/>
  <c r="AZ21" i="6"/>
  <c r="CF7" i="6"/>
  <c r="DN44" i="17"/>
  <c r="DN62" i="17" s="1"/>
  <c r="DN15" i="17"/>
  <c r="EG15" i="17" s="1"/>
  <c r="BZ7" i="17"/>
  <c r="AW26" i="6"/>
  <c r="DN19" i="17"/>
  <c r="DU18" i="6"/>
  <c r="BK43" i="6"/>
  <c r="DO15" i="17"/>
  <c r="CM33" i="6"/>
  <c r="DT15" i="6"/>
  <c r="AI4" i="6"/>
  <c r="DU15" i="6"/>
  <c r="DT19" i="6"/>
  <c r="DO19" i="17"/>
  <c r="DO24" i="17"/>
  <c r="BF33" i="6"/>
  <c r="DU19" i="6"/>
  <c r="DT44" i="6"/>
  <c r="DT62" i="6" s="1"/>
  <c r="DO18" i="17"/>
  <c r="BK42" i="6"/>
  <c r="DU24" i="6"/>
  <c r="BK41" i="6"/>
  <c r="AX4" i="6"/>
  <c r="AZ23" i="6"/>
  <c r="CH23" i="6"/>
  <c r="CE42" i="17"/>
  <c r="CE33" i="17"/>
  <c r="AT8" i="17"/>
  <c r="AX7" i="6"/>
  <c r="CE15" i="6"/>
  <c r="AZ40" i="17"/>
  <c r="CF40" i="17"/>
  <c r="CE31" i="6"/>
  <c r="AW15" i="6"/>
  <c r="AT4" i="17"/>
  <c r="AV23" i="17"/>
  <c r="BZ4" i="17"/>
  <c r="BY4" i="17"/>
  <c r="AT9" i="17"/>
  <c r="BD42" i="6"/>
  <c r="CF8" i="6"/>
  <c r="BD33" i="6"/>
  <c r="AW31" i="6"/>
  <c r="AS15" i="17"/>
  <c r="CB23" i="17"/>
  <c r="AS4" i="17"/>
  <c r="BZ9" i="17"/>
  <c r="AX9" i="6"/>
  <c r="AY42" i="17"/>
  <c r="BZ8" i="17"/>
  <c r="BY15" i="17"/>
  <c r="AY33" i="17"/>
  <c r="AS31" i="17"/>
  <c r="BY31" i="17"/>
  <c r="CF4" i="6"/>
  <c r="CE4" i="6"/>
  <c r="AW4" i="6"/>
  <c r="CK42" i="6"/>
  <c r="CF9" i="6"/>
  <c r="AX8" i="6"/>
  <c r="AT7" i="17"/>
  <c r="BE40" i="6"/>
  <c r="BE59" i="6" s="1"/>
  <c r="CK33" i="6"/>
  <c r="CL40" i="6"/>
  <c r="CL59" i="6" s="1"/>
  <c r="K1541" i="3"/>
  <c r="AF1541" i="3" s="1"/>
  <c r="N1541" i="3"/>
  <c r="N1548" i="3"/>
  <c r="K1548" i="3"/>
  <c r="AF1548" i="3" s="1"/>
  <c r="AI1552" i="3"/>
  <c r="AO13" i="6" l="1"/>
  <c r="AG455" i="3"/>
  <c r="AH179" i="3"/>
  <c r="AH147" i="3"/>
  <c r="AH35" i="3"/>
  <c r="AH19" i="3"/>
  <c r="AG187" i="3"/>
  <c r="J147" i="3"/>
  <c r="AH341" i="3"/>
  <c r="AH413" i="3"/>
  <c r="J99" i="3"/>
  <c r="J19" i="3"/>
  <c r="K412" i="3"/>
  <c r="AF412" i="3" s="1"/>
  <c r="AJ1408" i="3"/>
  <c r="AK222" i="3"/>
  <c r="AJ1470" i="3"/>
  <c r="AH1438" i="3"/>
  <c r="AH1280" i="3"/>
  <c r="AJ5" i="6"/>
  <c r="AN16" i="6"/>
  <c r="J387" i="3"/>
  <c r="AH99" i="3"/>
  <c r="AG341" i="3"/>
  <c r="AJ147" i="3"/>
  <c r="AG399" i="3"/>
  <c r="AG413" i="3"/>
  <c r="AJ19" i="3"/>
  <c r="AK1468" i="3"/>
  <c r="AI386" i="3"/>
  <c r="AG1298" i="3"/>
  <c r="AH1306" i="3"/>
  <c r="J1394" i="3"/>
  <c r="AJ1306" i="3"/>
  <c r="BK19" i="6"/>
  <c r="J455" i="3"/>
  <c r="AJ91" i="3"/>
  <c r="J1306" i="3"/>
  <c r="AH455" i="3"/>
  <c r="AI1595" i="3"/>
  <c r="AJ1280" i="3"/>
  <c r="AJ1488" i="3"/>
  <c r="V11" i="7"/>
  <c r="X10" i="7"/>
  <c r="W10" i="7"/>
  <c r="AX69" i="6"/>
  <c r="N3" i="3"/>
  <c r="K1085" i="3"/>
  <c r="AF1085" i="3" s="1"/>
  <c r="N1085" i="3"/>
  <c r="K1044" i="3"/>
  <c r="AF1044" i="3" s="1"/>
  <c r="N1044" i="3"/>
  <c r="N1046" i="3"/>
  <c r="K1046" i="3"/>
  <c r="AF1046" i="3" s="1"/>
  <c r="J1302" i="3"/>
  <c r="AJ1302" i="3"/>
  <c r="AH1302" i="3"/>
  <c r="AH1460" i="3"/>
  <c r="J1460" i="3"/>
  <c r="AJ1460" i="3"/>
  <c r="AG1240" i="3"/>
  <c r="AH1240" i="3"/>
  <c r="AJ1240" i="3"/>
  <c r="K640" i="3"/>
  <c r="AF640" i="3" s="1"/>
  <c r="N640" i="3"/>
  <c r="K1042" i="3"/>
  <c r="AF1042" i="3" s="1"/>
  <c r="N1042" i="3"/>
  <c r="AH451" i="3"/>
  <c r="AJ451" i="3"/>
  <c r="AL38" i="6"/>
  <c r="AY42" i="6"/>
  <c r="DN22" i="17"/>
  <c r="DN28" i="17"/>
  <c r="DM26" i="17"/>
  <c r="DD16" i="17"/>
  <c r="CJ13" i="17"/>
  <c r="DC32" i="17"/>
  <c r="AW38" i="6"/>
  <c r="DR25" i="17"/>
  <c r="DL35" i="17"/>
  <c r="EE35" i="17" s="1"/>
  <c r="DM4" i="17"/>
  <c r="DK12" i="17"/>
  <c r="ED12" i="17" s="1"/>
  <c r="DM23" i="17"/>
  <c r="DM33" i="17"/>
  <c r="DS42" i="17"/>
  <c r="DS61" i="17" s="1"/>
  <c r="DH10" i="17"/>
  <c r="DF24" i="17"/>
  <c r="DI35" i="17"/>
  <c r="EB35" i="17" s="1"/>
  <c r="CJ7" i="17"/>
  <c r="CK24" i="17"/>
  <c r="DC14" i="17"/>
  <c r="DF25" i="17"/>
  <c r="DD39" i="17"/>
  <c r="CG13" i="17"/>
  <c r="CK32" i="17"/>
  <c r="CK54" i="17" s="1"/>
  <c r="CA7" i="17"/>
  <c r="CA19" i="17"/>
  <c r="BW31" i="17"/>
  <c r="CC43" i="17"/>
  <c r="BD17" i="17"/>
  <c r="BA30" i="17"/>
  <c r="BE4" i="17"/>
  <c r="AV16" i="17"/>
  <c r="CG35" i="17"/>
  <c r="CW35" i="17" s="1"/>
  <c r="BX11" i="17"/>
  <c r="BX23" i="17"/>
  <c r="BX35" i="17"/>
  <c r="CN35" i="17" s="1"/>
  <c r="BC7" i="17"/>
  <c r="BA21" i="17"/>
  <c r="BD32" i="17"/>
  <c r="BD54" i="17" s="1"/>
  <c r="AV9" i="17"/>
  <c r="AQ24" i="17"/>
  <c r="AT35" i="17"/>
  <c r="BJ35" i="17" s="1"/>
  <c r="AK7" i="17"/>
  <c r="AN18" i="17"/>
  <c r="FI18" i="17" s="1"/>
  <c r="AJ30" i="17"/>
  <c r="AI43" i="17"/>
  <c r="FD43" i="17" s="1"/>
  <c r="AD13" i="17"/>
  <c r="AG24" i="17"/>
  <c r="AE38" i="17"/>
  <c r="AR15" i="17"/>
  <c r="AV28" i="17"/>
  <c r="AT42" i="17"/>
  <c r="AI12" i="17"/>
  <c r="AL23" i="17"/>
  <c r="AJ37" i="17"/>
  <c r="AJ57" i="17" s="1"/>
  <c r="AF6" i="17"/>
  <c r="AB18" i="17"/>
  <c r="AG31" i="17"/>
  <c r="AF44" i="17"/>
  <c r="AF62" i="17" s="1"/>
  <c r="DR12" i="6"/>
  <c r="CE40" i="17"/>
  <c r="CC7" i="17"/>
  <c r="BX18" i="17"/>
  <c r="BY27" i="17"/>
  <c r="DN14" i="17"/>
  <c r="EG14" i="17" s="1"/>
  <c r="DN39" i="17"/>
  <c r="DM6" i="17"/>
  <c r="DM12" i="17"/>
  <c r="EF12" i="17" s="1"/>
  <c r="DK21" i="17"/>
  <c r="DO27" i="17"/>
  <c r="DK35" i="17"/>
  <c r="ED35" i="17" s="1"/>
  <c r="DO41" i="17"/>
  <c r="DH8" i="17"/>
  <c r="DI17" i="17"/>
  <c r="DC27" i="17"/>
  <c r="DD36" i="17"/>
  <c r="CJ5" i="17"/>
  <c r="CE16" i="17"/>
  <c r="CG26" i="17"/>
  <c r="DD13" i="17"/>
  <c r="DE22" i="17"/>
  <c r="DF31" i="17"/>
  <c r="DI42" i="17"/>
  <c r="CJ10" i="17"/>
  <c r="CE21" i="17"/>
  <c r="AX39" i="6"/>
  <c r="AX58" i="6" s="1"/>
  <c r="DT6" i="17"/>
  <c r="DN13" i="17"/>
  <c r="DP20" i="17"/>
  <c r="DT26" i="17"/>
  <c r="DP33" i="17"/>
  <c r="DR42" i="17"/>
  <c r="DR61" i="17" s="1"/>
  <c r="DK10" i="17"/>
  <c r="DO16" i="17"/>
  <c r="DS22" i="17"/>
  <c r="DQ29" i="17"/>
  <c r="DK36" i="17"/>
  <c r="DM43" i="17"/>
  <c r="DD10" i="17"/>
  <c r="DE19" i="17"/>
  <c r="DF28" i="17"/>
  <c r="DG37" i="17"/>
  <c r="DC4" i="17"/>
  <c r="CE22" i="17"/>
  <c r="DI8" i="17"/>
  <c r="DC18" i="17"/>
  <c r="DD27" i="17"/>
  <c r="DE36" i="17"/>
  <c r="CK5" i="17"/>
  <c r="CE15" i="17"/>
  <c r="AS10" i="6"/>
  <c r="AC32" i="6"/>
  <c r="AN14" i="6"/>
  <c r="AH35" i="6"/>
  <c r="AQ19" i="6"/>
  <c r="DR6" i="17"/>
  <c r="DN35" i="17"/>
  <c r="EG35" i="17" s="1"/>
  <c r="DK11" i="17"/>
  <c r="ED11" i="17" s="1"/>
  <c r="DM40" i="17"/>
  <c r="DF34" i="17"/>
  <c r="DY34" i="17" s="1"/>
  <c r="DH13" i="17"/>
  <c r="CG11" i="17"/>
  <c r="DR13" i="17"/>
  <c r="DN32" i="17"/>
  <c r="DN54" i="17" s="1"/>
  <c r="DT39" i="17"/>
  <c r="DT58" i="17" s="1"/>
  <c r="DM7" i="17"/>
  <c r="DK20" i="17"/>
  <c r="DO28" i="17"/>
  <c r="DK38" i="17"/>
  <c r="ED38" i="17" s="1"/>
  <c r="DD6" i="17"/>
  <c r="DG17" i="17"/>
  <c r="DC29" i="17"/>
  <c r="DH42" i="17"/>
  <c r="CK16" i="17"/>
  <c r="DD7" i="17"/>
  <c r="DI20" i="17"/>
  <c r="DE32" i="17"/>
  <c r="DE4" i="17"/>
  <c r="CI23" i="17"/>
  <c r="CH41" i="17"/>
  <c r="BX12" i="17"/>
  <c r="BZ26" i="17"/>
  <c r="CC37" i="17"/>
  <c r="BA10" i="17"/>
  <c r="BD25" i="17"/>
  <c r="AY38" i="17"/>
  <c r="BO38" i="17" s="1"/>
  <c r="AJ38" i="6"/>
  <c r="AD6" i="6"/>
  <c r="AJ4" i="6"/>
  <c r="AZ41" i="6"/>
  <c r="AZ60" i="6" s="1"/>
  <c r="BK5" i="6"/>
  <c r="BB39" i="6"/>
  <c r="AC28" i="6"/>
  <c r="AN18" i="6"/>
  <c r="AH31" i="6"/>
  <c r="AN12" i="6"/>
  <c r="DN24" i="17"/>
  <c r="AS27" i="6"/>
  <c r="AJ15" i="6"/>
  <c r="AI44" i="6"/>
  <c r="AI62" i="6" s="1"/>
  <c r="AW44" i="6"/>
  <c r="AW62" i="6" s="1"/>
  <c r="AN6" i="6"/>
  <c r="FL6" i="6" s="1"/>
  <c r="AP10" i="6"/>
  <c r="DR14" i="17"/>
  <c r="DN41" i="17"/>
  <c r="DS19" i="17"/>
  <c r="DC7" i="17"/>
  <c r="DD4" i="17"/>
  <c r="DI22" i="17"/>
  <c r="CI21" i="17"/>
  <c r="DT20" i="17"/>
  <c r="DT33" i="17"/>
  <c r="DP41" i="17"/>
  <c r="DO10" i="17"/>
  <c r="DQ21" i="17"/>
  <c r="DK30" i="17"/>
  <c r="DM41" i="17"/>
  <c r="DF8" i="17"/>
  <c r="DI19" i="17"/>
  <c r="DG33" i="17"/>
  <c r="DD44" i="17"/>
  <c r="DD62" i="17" s="1"/>
  <c r="CG20" i="17"/>
  <c r="DH11" i="17"/>
  <c r="DD23" i="17"/>
  <c r="DG34" i="17"/>
  <c r="DZ34" i="17" s="1"/>
  <c r="CE11" i="17"/>
  <c r="CH29" i="17"/>
  <c r="CE44" i="17"/>
  <c r="CE62" i="17" s="1"/>
  <c r="BY17" i="17"/>
  <c r="CB28" i="17"/>
  <c r="BX40" i="17"/>
  <c r="BE14" i="17"/>
  <c r="BU14" i="17" s="1"/>
  <c r="AY28" i="17"/>
  <c r="BE40" i="17"/>
  <c r="AW13" i="17"/>
  <c r="CH32" i="17"/>
  <c r="CH54" i="17" s="1"/>
  <c r="BW6" i="17"/>
  <c r="CC20" i="17"/>
  <c r="CC32" i="17"/>
  <c r="CC54" i="17" s="1"/>
  <c r="BZ43" i="17"/>
  <c r="BA17" i="17"/>
  <c r="AY31" i="17"/>
  <c r="AZ4" i="17"/>
  <c r="AV21" i="17"/>
  <c r="AR33" i="17"/>
  <c r="AV43" i="17"/>
  <c r="AL16" i="17"/>
  <c r="AO27" i="17"/>
  <c r="FJ27" i="17" s="1"/>
  <c r="AK39" i="17"/>
  <c r="AK58" i="17" s="1"/>
  <c r="AB11" i="17"/>
  <c r="AE22" i="17"/>
  <c r="AA34" i="17"/>
  <c r="DS7" i="6"/>
  <c r="AT26" i="17"/>
  <c r="AW37" i="17"/>
  <c r="AN9" i="17"/>
  <c r="FI9" i="17" s="1"/>
  <c r="AJ21" i="17"/>
  <c r="AM32" i="17"/>
  <c r="AM54" i="17" s="1"/>
  <c r="AM4" i="17"/>
  <c r="AG15" i="17"/>
  <c r="AC27" i="17"/>
  <c r="AA41" i="17"/>
  <c r="AA60" i="17" s="1"/>
  <c r="DV10" i="6"/>
  <c r="CK34" i="17"/>
  <c r="DA34" i="17" s="1"/>
  <c r="CA5" i="17"/>
  <c r="CC15" i="17"/>
  <c r="BW25" i="17"/>
  <c r="CB34" i="17"/>
  <c r="CR34" i="17" s="1"/>
  <c r="DN33" i="17"/>
  <c r="DS4" i="17"/>
  <c r="DQ10" i="17"/>
  <c r="DO17" i="17"/>
  <c r="DS25" i="17"/>
  <c r="DS31" i="17"/>
  <c r="DS39" i="17"/>
  <c r="DS58" i="17" s="1"/>
  <c r="DF6" i="17"/>
  <c r="DG15" i="17"/>
  <c r="DH24" i="17"/>
  <c r="DI33" i="17"/>
  <c r="DF44" i="17"/>
  <c r="DF62" i="17" s="1"/>
  <c r="CF13" i="17"/>
  <c r="CH23" i="17"/>
  <c r="DI10" i="17"/>
  <c r="DC20" i="17"/>
  <c r="DD29" i="17"/>
  <c r="DG40" i="17"/>
  <c r="CK7" i="17"/>
  <c r="CF18" i="17"/>
  <c r="CF29" i="17"/>
  <c r="DN5" i="17"/>
  <c r="DR11" i="17"/>
  <c r="DP18" i="17"/>
  <c r="DN25" i="17"/>
  <c r="DT31" i="17"/>
  <c r="DP39" i="17"/>
  <c r="DS6" i="17"/>
  <c r="DS14" i="17"/>
  <c r="DM21" i="17"/>
  <c r="DK28" i="17"/>
  <c r="DO34" i="17"/>
  <c r="EH34" i="17" s="1"/>
  <c r="DO42" i="17"/>
  <c r="DI7" i="17"/>
  <c r="DC17" i="17"/>
  <c r="DD26" i="17"/>
  <c r="DE35" i="17"/>
  <c r="DX35" i="17" s="1"/>
  <c r="DG43" i="17"/>
  <c r="CF19" i="17"/>
  <c r="DG6" i="17"/>
  <c r="DH15" i="17"/>
  <c r="DI24" i="17"/>
  <c r="DC34" i="17"/>
  <c r="DV34" i="17" s="1"/>
  <c r="DG44" i="17"/>
  <c r="DG62" i="17" s="1"/>
  <c r="CJ12" i="17"/>
  <c r="CG28" i="17"/>
  <c r="CK40" i="17"/>
  <c r="BY9" i="17"/>
  <c r="BW19" i="17"/>
  <c r="BX28" i="17"/>
  <c r="BY37" i="17"/>
  <c r="CB4" i="17"/>
  <c r="BA14" i="17"/>
  <c r="BQ14" i="17" s="1"/>
  <c r="AZ25" i="17"/>
  <c r="BB37" i="17"/>
  <c r="AS13" i="17"/>
  <c r="CI29" i="17"/>
  <c r="CF42" i="17"/>
  <c r="CA10" i="17"/>
  <c r="CA22" i="17"/>
  <c r="BY32" i="17"/>
  <c r="BY54" i="17" s="1"/>
  <c r="BZ41" i="17"/>
  <c r="BC11" i="17"/>
  <c r="BS11" i="17" s="1"/>
  <c r="AY23" i="17"/>
  <c r="AZ32" i="17"/>
  <c r="AZ54" i="17" s="1"/>
  <c r="BE43" i="17"/>
  <c r="AV13" i="17"/>
  <c r="AV25" i="17"/>
  <c r="AW34" i="17"/>
  <c r="BM34" i="17" s="1"/>
  <c r="AR43" i="17"/>
  <c r="AK11" i="17"/>
  <c r="AL20" i="17"/>
  <c r="AM29" i="17"/>
  <c r="AN38" i="17"/>
  <c r="AJ1324" i="3"/>
  <c r="AH1324" i="3"/>
  <c r="J1390" i="3"/>
  <c r="AJ1390" i="3"/>
  <c r="J1336" i="3"/>
  <c r="AH1336" i="3"/>
  <c r="AJ1336" i="3"/>
  <c r="J411" i="3"/>
  <c r="AG411" i="3"/>
  <c r="AH411" i="3"/>
  <c r="AJ411" i="3"/>
  <c r="J375" i="3"/>
  <c r="AJ375" i="3"/>
  <c r="AK546" i="3"/>
  <c r="BB22" i="6"/>
  <c r="DT11" i="17"/>
  <c r="AL26" i="6"/>
  <c r="AE20" i="6"/>
  <c r="AQ29" i="6"/>
  <c r="AE14" i="6"/>
  <c r="BK40" i="6"/>
  <c r="DR10" i="17"/>
  <c r="AL36" i="6"/>
  <c r="AL56" i="6" s="1"/>
  <c r="DR12" i="17"/>
  <c r="AM33" i="6"/>
  <c r="BK25" i="6"/>
  <c r="AK891" i="3"/>
  <c r="AG387" i="3"/>
  <c r="N768" i="3"/>
  <c r="AH1470" i="3"/>
  <c r="AH399" i="3"/>
  <c r="DN36" i="17"/>
  <c r="DO33" i="17"/>
  <c r="DN4" i="17"/>
  <c r="AH387" i="3"/>
  <c r="AJ359" i="3"/>
  <c r="AJ6" i="3"/>
  <c r="AI12" i="6"/>
  <c r="AO39" i="6"/>
  <c r="AO58" i="6" s="1"/>
  <c r="AC7" i="6"/>
  <c r="AJ40" i="6"/>
  <c r="DP32" i="17"/>
  <c r="DP54" i="17" s="1"/>
  <c r="AU42" i="6"/>
  <c r="AL8" i="6"/>
  <c r="FJ8" i="6" s="1"/>
  <c r="AW8" i="6"/>
  <c r="AF39" i="6"/>
  <c r="AF58" i="6" s="1"/>
  <c r="AJ9" i="6"/>
  <c r="AS37" i="6"/>
  <c r="AD39" i="6"/>
  <c r="AD58" i="6" s="1"/>
  <c r="AS30" i="6"/>
  <c r="AF43" i="6"/>
  <c r="AK1165" i="3"/>
  <c r="AG443" i="3"/>
  <c r="AJ443" i="3"/>
  <c r="AK443" i="3" s="1"/>
  <c r="FI34" i="17"/>
  <c r="DL36" i="17"/>
  <c r="DL15" i="17"/>
  <c r="EE15" i="17" s="1"/>
  <c r="N1086" i="3"/>
  <c r="K1086" i="3"/>
  <c r="AF1086" i="3" s="1"/>
  <c r="K84" i="3"/>
  <c r="AF84" i="3" s="1"/>
  <c r="N84" i="3"/>
  <c r="K351" i="3"/>
  <c r="AF351" i="3" s="1"/>
  <c r="AI351" i="3" s="1"/>
  <c r="N351" i="3"/>
  <c r="N409" i="3"/>
  <c r="K409" i="3"/>
  <c r="AF409" i="3" s="1"/>
  <c r="AI409" i="3" s="1"/>
  <c r="AG7" i="3"/>
  <c r="J7" i="3"/>
  <c r="N1554" i="3"/>
  <c r="K1554" i="3"/>
  <c r="AF1554" i="3" s="1"/>
  <c r="N1096" i="3"/>
  <c r="K1096" i="3"/>
  <c r="AF1096" i="3" s="1"/>
  <c r="J5" i="3"/>
  <c r="AJ5" i="3"/>
  <c r="AG5" i="3"/>
  <c r="AH5" i="3"/>
  <c r="DT34" i="17"/>
  <c r="AG1426" i="3"/>
  <c r="AJ1426" i="3"/>
  <c r="AH1426" i="3"/>
  <c r="J1426" i="3"/>
  <c r="BK9" i="6"/>
  <c r="BB4" i="6"/>
  <c r="BB36" i="6"/>
  <c r="AS33" i="6"/>
  <c r="AJ22" i="6"/>
  <c r="BK10" i="6"/>
  <c r="BK44" i="6"/>
  <c r="BB35" i="6"/>
  <c r="AS32" i="6"/>
  <c r="AJ21" i="6"/>
  <c r="AC4" i="6"/>
  <c r="AD13" i="6"/>
  <c r="AE22" i="6"/>
  <c r="AF31" i="6"/>
  <c r="AG40" i="6"/>
  <c r="AG59" i="6" s="1"/>
  <c r="AL6" i="6"/>
  <c r="FJ6" i="6" s="1"/>
  <c r="AQ37" i="6"/>
  <c r="AQ57" i="6" s="1"/>
  <c r="AP28" i="6"/>
  <c r="AO19" i="6"/>
  <c r="AN10" i="6"/>
  <c r="AV41" i="6"/>
  <c r="AV60" i="6" s="1"/>
  <c r="AE12" i="6"/>
  <c r="AF21" i="6"/>
  <c r="AG30" i="6"/>
  <c r="AH39" i="6"/>
  <c r="AH58" i="6" s="1"/>
  <c r="AR6" i="6"/>
  <c r="AN36" i="6"/>
  <c r="AN56" i="6" s="1"/>
  <c r="AM27" i="6"/>
  <c r="AL18" i="6"/>
  <c r="AU4" i="6"/>
  <c r="AY38" i="6"/>
  <c r="BA32" i="6"/>
  <c r="DP9" i="17"/>
  <c r="BK15" i="6"/>
  <c r="BB10" i="6"/>
  <c r="BB42" i="6"/>
  <c r="AS31" i="6"/>
  <c r="AJ20" i="6"/>
  <c r="BK16" i="6"/>
  <c r="BB25" i="6"/>
  <c r="AS14" i="6"/>
  <c r="AS44" i="6"/>
  <c r="AJ35" i="6"/>
  <c r="AE10" i="6"/>
  <c r="AF19" i="6"/>
  <c r="AG28" i="6"/>
  <c r="AH37" i="6"/>
  <c r="AH57" i="6" s="1"/>
  <c r="AR8" i="6"/>
  <c r="AP40" i="6"/>
  <c r="AP59" i="6" s="1"/>
  <c r="AO31" i="6"/>
  <c r="AN22" i="6"/>
  <c r="AM13" i="6"/>
  <c r="AX5" i="6"/>
  <c r="AH6" i="6"/>
  <c r="AE16" i="6"/>
  <c r="AF25" i="6"/>
  <c r="AG34" i="6"/>
  <c r="AR4" i="6"/>
  <c r="AM39" i="6"/>
  <c r="AM58" i="6" s="1"/>
  <c r="AL30" i="6"/>
  <c r="AR20" i="6"/>
  <c r="AQ11" i="6"/>
  <c r="AX41" i="6"/>
  <c r="AX60" i="6" s="1"/>
  <c r="AZ37" i="6"/>
  <c r="DP7" i="17"/>
  <c r="DT13" i="17"/>
  <c r="DL23" i="17"/>
  <c r="DP29" i="17"/>
  <c r="BK21" i="6"/>
  <c r="BB16" i="6"/>
  <c r="AS13" i="6"/>
  <c r="AS43" i="6"/>
  <c r="AJ34" i="6"/>
  <c r="BK22" i="6"/>
  <c r="BB15" i="6"/>
  <c r="AS4" i="6"/>
  <c r="AS36" i="6"/>
  <c r="AJ33" i="6"/>
  <c r="AF6" i="6"/>
  <c r="AG16" i="6"/>
  <c r="AH25" i="6"/>
  <c r="AI34" i="6"/>
  <c r="AD43" i="6"/>
  <c r="AM41" i="6"/>
  <c r="AM60" i="6" s="1"/>
  <c r="AL32" i="6"/>
  <c r="AL54" i="6" s="1"/>
  <c r="AR22" i="6"/>
  <c r="AQ13" i="6"/>
  <c r="AU6" i="6"/>
  <c r="AE7" i="6"/>
  <c r="AH15" i="6"/>
  <c r="AI24" i="6"/>
  <c r="AC34" i="6"/>
  <c r="AC55" i="6" s="1"/>
  <c r="AG44" i="6"/>
  <c r="AG62" i="6" s="1"/>
  <c r="AL42" i="6"/>
  <c r="AL61" i="6" s="1"/>
  <c r="AR32" i="6"/>
  <c r="AR54" i="6" s="1"/>
  <c r="AQ23" i="6"/>
  <c r="AP14" i="6"/>
  <c r="AZ5" i="6"/>
  <c r="AX37" i="6"/>
  <c r="AZ31" i="6"/>
  <c r="DN10" i="17"/>
  <c r="DL21" i="17"/>
  <c r="DP27" i="17"/>
  <c r="DL34" i="17"/>
  <c r="EE34" i="17" s="1"/>
  <c r="BK11" i="6"/>
  <c r="BB6" i="6"/>
  <c r="BB44" i="6"/>
  <c r="AS35" i="6"/>
  <c r="AJ32" i="6"/>
  <c r="BK20" i="6"/>
  <c r="BB21" i="6"/>
  <c r="AS18" i="6"/>
  <c r="AJ7" i="6"/>
  <c r="AJ39" i="6"/>
  <c r="AF11" i="6"/>
  <c r="AG20" i="6"/>
  <c r="AH29" i="6"/>
  <c r="AI38" i="6"/>
  <c r="AO5" i="6"/>
  <c r="FM5" i="6" s="1"/>
  <c r="AM37" i="6"/>
  <c r="AM57" i="6" s="1"/>
  <c r="AL28" i="6"/>
  <c r="AR18" i="6"/>
  <c r="AQ9" i="6"/>
  <c r="BA42" i="6"/>
  <c r="AG10" i="6"/>
  <c r="AH19" i="6"/>
  <c r="AI28" i="6"/>
  <c r="AC38" i="6"/>
  <c r="AP8" i="6"/>
  <c r="FN8" i="6" s="1"/>
  <c r="BK17" i="6"/>
  <c r="BB12" i="6"/>
  <c r="AS9" i="6"/>
  <c r="AS41" i="6"/>
  <c r="AJ30" i="6"/>
  <c r="BK18" i="6"/>
  <c r="BB11" i="6"/>
  <c r="AS8" i="6"/>
  <c r="AS40" i="6"/>
  <c r="AJ29" i="6"/>
  <c r="AG7" i="6"/>
  <c r="AF15" i="6"/>
  <c r="AG24" i="6"/>
  <c r="AH33" i="6"/>
  <c r="AI42" i="6"/>
  <c r="AI61" i="6" s="1"/>
  <c r="AQ43" i="6"/>
  <c r="AO35" i="6"/>
  <c r="AN26" i="6"/>
  <c r="AM17" i="6"/>
  <c r="AV4" i="6"/>
  <c r="AF8" i="6"/>
  <c r="AG14" i="6"/>
  <c r="AH23" i="6"/>
  <c r="AI32" i="6"/>
  <c r="AC42" i="6"/>
  <c r="AC61" i="6" s="1"/>
  <c r="AP44" i="6"/>
  <c r="AP62" i="6" s="1"/>
  <c r="AL34" i="6"/>
  <c r="AR24" i="6"/>
  <c r="AQ15" i="6"/>
  <c r="BA6" i="6"/>
  <c r="AW36" i="6"/>
  <c r="AY30" i="6"/>
  <c r="DL11" i="17"/>
  <c r="EE11" i="17" s="1"/>
  <c r="BK23" i="6"/>
  <c r="BB18" i="6"/>
  <c r="AS7" i="6"/>
  <c r="AS39" i="6"/>
  <c r="AJ28" i="6"/>
  <c r="BK34" i="6"/>
  <c r="BB33" i="6"/>
  <c r="AS22" i="6"/>
  <c r="AJ11" i="6"/>
  <c r="AX29" i="6"/>
  <c r="AG12" i="6"/>
  <c r="AH21" i="6"/>
  <c r="AI30" i="6"/>
  <c r="AC40" i="6"/>
  <c r="AP6" i="6"/>
  <c r="AN38" i="6"/>
  <c r="AM29" i="6"/>
  <c r="AL20" i="6"/>
  <c r="AR10" i="6"/>
  <c r="AV43" i="6"/>
  <c r="AF9" i="6"/>
  <c r="AG18" i="6"/>
  <c r="AH27" i="6"/>
  <c r="AI36" i="6"/>
  <c r="AI56" i="6" s="1"/>
  <c r="AO7" i="6"/>
  <c r="AR36" i="6"/>
  <c r="AR56" i="6" s="1"/>
  <c r="AQ27" i="6"/>
  <c r="AP18" i="6"/>
  <c r="AO9" i="6"/>
  <c r="AV39" i="6"/>
  <c r="AV58" i="6" s="1"/>
  <c r="AX33" i="6"/>
  <c r="DL9" i="17"/>
  <c r="DL17" i="17"/>
  <c r="DR24" i="17"/>
  <c r="DL31" i="17"/>
  <c r="DR37" i="17"/>
  <c r="DR57" i="17" s="1"/>
  <c r="BK29" i="6"/>
  <c r="BB24" i="6"/>
  <c r="AS21" i="6"/>
  <c r="BK33" i="6"/>
  <c r="BB28" i="6"/>
  <c r="AS25" i="6"/>
  <c r="AJ14" i="6"/>
  <c r="AJ44" i="6"/>
  <c r="BK36" i="6"/>
  <c r="BB27" i="6"/>
  <c r="AS24" i="6"/>
  <c r="AJ13" i="6"/>
  <c r="AJ43" i="6"/>
  <c r="AI10" i="6"/>
  <c r="AC20" i="6"/>
  <c r="AD29" i="6"/>
  <c r="AE38" i="6"/>
  <c r="AN8" i="6"/>
  <c r="FL8" i="6" s="1"/>
  <c r="AL40" i="6"/>
  <c r="AL59" i="6" s="1"/>
  <c r="AR30" i="6"/>
  <c r="AQ21" i="6"/>
  <c r="AP12" i="6"/>
  <c r="BA44" i="6"/>
  <c r="BA62" i="6" s="1"/>
  <c r="AC10" i="6"/>
  <c r="AD19" i="6"/>
  <c r="AE28" i="6"/>
  <c r="AF37" i="6"/>
  <c r="AF57" i="6" s="1"/>
  <c r="AN4" i="6"/>
  <c r="AP38" i="6"/>
  <c r="AO29" i="6"/>
  <c r="AN20" i="6"/>
  <c r="AM11" i="6"/>
  <c r="BA40" i="6"/>
  <c r="BA59" i="6" s="1"/>
  <c r="AY36" i="6"/>
  <c r="DT7" i="17"/>
  <c r="BK7" i="6"/>
  <c r="BK39" i="6"/>
  <c r="BB34" i="6"/>
  <c r="AS23" i="6"/>
  <c r="AJ12" i="6"/>
  <c r="BK8" i="6"/>
  <c r="BB17" i="6"/>
  <c r="AS6" i="6"/>
  <c r="AS38" i="6"/>
  <c r="AJ27" i="6"/>
  <c r="AI5" i="6"/>
  <c r="AD17" i="6"/>
  <c r="AE26" i="6"/>
  <c r="AF35" i="6"/>
  <c r="AH43" i="6"/>
  <c r="AR42" i="6"/>
  <c r="AR61" i="6" s="1"/>
  <c r="AQ33" i="6"/>
  <c r="AP24" i="6"/>
  <c r="AO15" i="6"/>
  <c r="AZ7" i="6"/>
  <c r="AF4" i="6"/>
  <c r="AC14" i="6"/>
  <c r="AD23" i="6"/>
  <c r="AE32" i="6"/>
  <c r="AF41" i="6"/>
  <c r="AF60" i="6" s="1"/>
  <c r="AO41" i="6"/>
  <c r="AO60" i="6" s="1"/>
  <c r="AN32" i="6"/>
  <c r="AN54" i="6" s="1"/>
  <c r="AM23" i="6"/>
  <c r="AL14" i="6"/>
  <c r="AV5" i="6"/>
  <c r="AY34" i="6"/>
  <c r="DT5" i="17"/>
  <c r="DN12" i="17"/>
  <c r="EG12" i="17" s="1"/>
  <c r="EW12" i="17" s="1"/>
  <c r="DP21" i="17"/>
  <c r="DT27" i="17"/>
  <c r="DP34" i="17"/>
  <c r="EI34" i="17" s="1"/>
  <c r="BK13" i="6"/>
  <c r="BB8" i="6"/>
  <c r="AS5" i="6"/>
  <c r="AS17" i="6"/>
  <c r="BB19" i="6"/>
  <c r="AE5" i="6"/>
  <c r="AE44" i="6"/>
  <c r="AE62" i="6" s="1"/>
  <c r="AR14" i="6"/>
  <c r="AC26" i="6"/>
  <c r="AQ31" i="6"/>
  <c r="AU34" i="6"/>
  <c r="BB26" i="6"/>
  <c r="BB9" i="6"/>
  <c r="AD8" i="6"/>
  <c r="AE42" i="6"/>
  <c r="AE61" i="6" s="1"/>
  <c r="AQ17" i="6"/>
  <c r="AI20" i="6"/>
  <c r="AP34" i="6"/>
  <c r="BA36" i="6"/>
  <c r="DN26" i="17"/>
  <c r="BB40" i="6"/>
  <c r="AJ18" i="6"/>
  <c r="BK14" i="6"/>
  <c r="BB23" i="6"/>
  <c r="AS20" i="6"/>
  <c r="AJ25" i="6"/>
  <c r="AH9" i="6"/>
  <c r="AD21" i="6"/>
  <c r="AG32" i="6"/>
  <c r="AP4" i="6"/>
  <c r="AP36" i="6"/>
  <c r="AP56" i="6" s="1"/>
  <c r="AM25" i="6"/>
  <c r="AO11" i="6"/>
  <c r="AW42" i="6"/>
  <c r="AF13" i="6"/>
  <c r="AD27" i="6"/>
  <c r="AG38" i="6"/>
  <c r="AO43" i="6"/>
  <c r="AP30" i="6"/>
  <c r="AM19" i="6"/>
  <c r="AV9" i="6"/>
  <c r="AV35" i="6"/>
  <c r="DL7" i="17"/>
  <c r="DR16" i="17"/>
  <c r="DL29" i="17"/>
  <c r="DN37" i="17"/>
  <c r="BK35" i="6"/>
  <c r="AS11" i="6"/>
  <c r="AJ16" i="6"/>
  <c r="BK12" i="6"/>
  <c r="BB29" i="6"/>
  <c r="AS34" i="6"/>
  <c r="AJ31" i="6"/>
  <c r="AH13" i="6"/>
  <c r="AD25" i="6"/>
  <c r="AG36" i="6"/>
  <c r="AG56" i="6" s="1"/>
  <c r="AM43" i="6"/>
  <c r="AP32" i="6"/>
  <c r="AP54" i="6" s="1"/>
  <c r="AM21" i="6"/>
  <c r="BA8" i="6"/>
  <c r="AI7" i="6"/>
  <c r="AF17" i="6"/>
  <c r="AD31" i="6"/>
  <c r="AG42" i="6"/>
  <c r="AG61" i="6" s="1"/>
  <c r="AP42" i="6"/>
  <c r="AP61" i="6" s="1"/>
  <c r="AO33" i="6"/>
  <c r="AN24" i="6"/>
  <c r="AM15" i="6"/>
  <c r="AW6" i="6"/>
  <c r="AU38" i="6"/>
  <c r="AW32" i="6"/>
  <c r="DP11" i="17"/>
  <c r="EI11" i="17" s="1"/>
  <c r="DT17" i="17"/>
  <c r="DP25" i="17"/>
  <c r="DL32" i="17"/>
  <c r="DL54" i="17" s="1"/>
  <c r="DP38" i="17"/>
  <c r="EI38" i="17" s="1"/>
  <c r="DT15" i="17"/>
  <c r="DR41" i="17"/>
  <c r="DR60" i="17" s="1"/>
  <c r="DM8" i="17"/>
  <c r="DM14" i="17"/>
  <c r="EF14" i="17" s="1"/>
  <c r="DK23" i="17"/>
  <c r="DO29" i="17"/>
  <c r="DO35" i="17"/>
  <c r="EH35" i="17" s="1"/>
  <c r="DM44" i="17"/>
  <c r="DM62" i="17" s="1"/>
  <c r="DG11" i="17"/>
  <c r="DH20" i="17"/>
  <c r="DI29" i="17"/>
  <c r="DC39" i="17"/>
  <c r="CF9" i="17"/>
  <c r="CJ21" i="17"/>
  <c r="DD9" i="17"/>
  <c r="DE18" i="17"/>
  <c r="DF27" i="17"/>
  <c r="DG36" i="17"/>
  <c r="CF6" i="17"/>
  <c r="CH16" i="17"/>
  <c r="CH27" i="17"/>
  <c r="AX31" i="6"/>
  <c r="DP10" i="17"/>
  <c r="DN17" i="17"/>
  <c r="DL24" i="17"/>
  <c r="DP30" i="17"/>
  <c r="DR36" i="17"/>
  <c r="DR56" i="17" s="1"/>
  <c r="DL43" i="17"/>
  <c r="DS8" i="17"/>
  <c r="DS16" i="17"/>
  <c r="DM25" i="17"/>
  <c r="DQ31" i="17"/>
  <c r="DQ39" i="17"/>
  <c r="DC13" i="17"/>
  <c r="DD22" i="17"/>
  <c r="DE31" i="17"/>
  <c r="DF40" i="17"/>
  <c r="CE10" i="17"/>
  <c r="CI22" i="17"/>
  <c r="DF9" i="17"/>
  <c r="DG18" i="17"/>
  <c r="DH27" i="17"/>
  <c r="DI36" i="17"/>
  <c r="CH6" i="17"/>
  <c r="CF20" i="17"/>
  <c r="CJ35" i="17"/>
  <c r="CZ35" i="17" s="1"/>
  <c r="BY5" i="17"/>
  <c r="BY47" i="17" s="1"/>
  <c r="BZ14" i="17"/>
  <c r="BX24" i="17"/>
  <c r="BY33" i="17"/>
  <c r="BZ42" i="17"/>
  <c r="BC12" i="17"/>
  <c r="BS12" i="17" s="1"/>
  <c r="BE22" i="17"/>
  <c r="BA32" i="17"/>
  <c r="BA54" i="17" s="1"/>
  <c r="BB43" i="17"/>
  <c r="AU11" i="17"/>
  <c r="CK27" i="17"/>
  <c r="CI37" i="17"/>
  <c r="BY8" i="17"/>
  <c r="CA18" i="17"/>
  <c r="BY28" i="17"/>
  <c r="BZ37" i="17"/>
  <c r="BA5" i="17"/>
  <c r="BB14" i="17"/>
  <c r="BR14" i="17" s="1"/>
  <c r="BE25" i="17"/>
  <c r="BC35" i="17"/>
  <c r="BS35" i="17" s="1"/>
  <c r="AS6" i="17"/>
  <c r="AT19" i="17"/>
  <c r="AU28" i="17"/>
  <c r="AV37" i="17"/>
  <c r="AI5" i="17"/>
  <c r="AJ14" i="17"/>
  <c r="AK23" i="17"/>
  <c r="AL32" i="17"/>
  <c r="AL54" i="17" s="1"/>
  <c r="AM41" i="17"/>
  <c r="AM60" i="17" s="1"/>
  <c r="AG8" i="17"/>
  <c r="AA18" i="17"/>
  <c r="AB27" i="17"/>
  <c r="AC36" i="17"/>
  <c r="AC56" i="17" s="1"/>
  <c r="DW5" i="6"/>
  <c r="AW21" i="17"/>
  <c r="AQ31" i="17"/>
  <c r="AR40" i="17"/>
  <c r="AL7" i="17"/>
  <c r="AM16" i="17"/>
  <c r="AN25" i="17"/>
  <c r="AO34" i="17"/>
  <c r="AJ43" i="17"/>
  <c r="AC11" i="17"/>
  <c r="AD20" i="17"/>
  <c r="AE29" i="17"/>
  <c r="AF38" i="17"/>
  <c r="DT7" i="6"/>
  <c r="CE23" i="17"/>
  <c r="CJ37" i="17"/>
  <c r="AJ6" i="6"/>
  <c r="AS16" i="6"/>
  <c r="AH17" i="6"/>
  <c r="AN42" i="6"/>
  <c r="AN61" i="6" s="1"/>
  <c r="AV7" i="6"/>
  <c r="AD35" i="6"/>
  <c r="AP22" i="6"/>
  <c r="DN6" i="17"/>
  <c r="AS15" i="6"/>
  <c r="BB41" i="6"/>
  <c r="AI14" i="6"/>
  <c r="AN44" i="6"/>
  <c r="AN62" i="6" s="1"/>
  <c r="AZ4" i="6"/>
  <c r="AC30" i="6"/>
  <c r="AO25" i="6"/>
  <c r="AV31" i="6"/>
  <c r="DT32" i="17"/>
  <c r="DT54" i="17" s="1"/>
  <c r="AS29" i="6"/>
  <c r="AJ26" i="6"/>
  <c r="BK30" i="6"/>
  <c r="BB31" i="6"/>
  <c r="AS28" i="6"/>
  <c r="AJ41" i="6"/>
  <c r="AC12" i="6"/>
  <c r="AF23" i="6"/>
  <c r="AD37" i="6"/>
  <c r="AD57" i="6" s="1"/>
  <c r="AM7" i="6"/>
  <c r="AN34" i="6"/>
  <c r="AP20" i="6"/>
  <c r="AM9" i="6"/>
  <c r="AD4" i="6"/>
  <c r="AC18" i="6"/>
  <c r="AF29" i="6"/>
  <c r="AI40" i="6"/>
  <c r="AI59" i="6" s="1"/>
  <c r="AQ39" i="6"/>
  <c r="AQ58" i="6" s="1"/>
  <c r="AN28" i="6"/>
  <c r="AR16" i="6"/>
  <c r="AX43" i="6"/>
  <c r="BA38" i="6"/>
  <c r="DR8" i="17"/>
  <c r="DR22" i="17"/>
  <c r="DR30" i="17"/>
  <c r="DT38" i="17"/>
  <c r="BB14" i="6"/>
  <c r="AS19" i="6"/>
  <c r="AJ24" i="6"/>
  <c r="BK28" i="6"/>
  <c r="BB37" i="6"/>
  <c r="AS42" i="6"/>
  <c r="AH4" i="6"/>
  <c r="AC16" i="6"/>
  <c r="AF27" i="6"/>
  <c r="AD41" i="6"/>
  <c r="AD60" i="6" s="1"/>
  <c r="AQ41" i="6"/>
  <c r="AQ60" i="6" s="1"/>
  <c r="AN30" i="6"/>
  <c r="AP16" i="6"/>
  <c r="AY6" i="6"/>
  <c r="AG5" i="6"/>
  <c r="AC22" i="6"/>
  <c r="AF33" i="6"/>
  <c r="AC44" i="6"/>
  <c r="AN40" i="6"/>
  <c r="AN59" i="6" s="1"/>
  <c r="AM31" i="6"/>
  <c r="AL22" i="6"/>
  <c r="AR12" i="6"/>
  <c r="AU44" i="6"/>
  <c r="AU62" i="6" s="1"/>
  <c r="AZ35" i="6"/>
  <c r="DL5" i="17"/>
  <c r="DL13" i="17"/>
  <c r="DR20" i="17"/>
  <c r="DL27" i="17"/>
  <c r="DR33" i="17"/>
  <c r="DR39" i="17"/>
  <c r="DR58" i="17" s="1"/>
  <c r="DT21" i="17"/>
  <c r="DP44" i="17"/>
  <c r="DP62" i="17" s="1"/>
  <c r="DO9" i="17"/>
  <c r="DS17" i="17"/>
  <c r="DQ24" i="17"/>
  <c r="DK31" i="17"/>
  <c r="DQ38" i="17"/>
  <c r="EJ38" i="17" s="1"/>
  <c r="DT4" i="17"/>
  <c r="DI13" i="17"/>
  <c r="DC23" i="17"/>
  <c r="DD32" i="17"/>
  <c r="DE41" i="17"/>
  <c r="CH11" i="17"/>
  <c r="CE24" i="17"/>
  <c r="DF11" i="17"/>
  <c r="DG20" i="17"/>
  <c r="DH29" i="17"/>
  <c r="DI38" i="17"/>
  <c r="EB38" i="17" s="1"/>
  <c r="CE9" i="17"/>
  <c r="CJ18" i="17"/>
  <c r="CJ29" i="17"/>
  <c r="DR5" i="17"/>
  <c r="DL12" i="17"/>
  <c r="EE12" i="17" s="1"/>
  <c r="DT18" i="17"/>
  <c r="BB20" i="6"/>
  <c r="BK26" i="6"/>
  <c r="AJ37" i="6"/>
  <c r="AC36" i="6"/>
  <c r="AC56" i="6" s="1"/>
  <c r="AL24" i="6"/>
  <c r="AI16" i="6"/>
  <c r="AR40" i="6"/>
  <c r="AR59" i="6" s="1"/>
  <c r="AY44" i="6"/>
  <c r="AY62" i="6" s="1"/>
  <c r="BK31" i="6"/>
  <c r="AJ36" i="6"/>
  <c r="AJ19" i="6"/>
  <c r="AD33" i="6"/>
  <c r="AR26" i="6"/>
  <c r="AH11" i="6"/>
  <c r="AM5" i="6"/>
  <c r="FK5" i="6" s="1"/>
  <c r="AU8" i="6"/>
  <c r="DR18" i="17"/>
  <c r="BK37" i="6"/>
  <c r="AJ10" i="6"/>
  <c r="BK6" i="6"/>
  <c r="BB7" i="6"/>
  <c r="AS12" i="6"/>
  <c r="AJ17" i="6"/>
  <c r="AH8" i="6"/>
  <c r="AI18" i="6"/>
  <c r="AE30" i="6"/>
  <c r="AH41" i="6"/>
  <c r="AH60" i="6" s="1"/>
  <c r="AR38" i="6"/>
  <c r="AO27" i="6"/>
  <c r="AL16" i="6"/>
  <c r="AZ43" i="6"/>
  <c r="AD11" i="6"/>
  <c r="AG22" i="6"/>
  <c r="AE36" i="6"/>
  <c r="AE56" i="6" s="1"/>
  <c r="AQ5" i="6"/>
  <c r="FO5" i="6" s="1"/>
  <c r="AM35" i="6"/>
  <c r="AO21" i="6"/>
  <c r="AL10" i="6"/>
  <c r="AZ39" i="6"/>
  <c r="AZ58" i="6" s="1"/>
  <c r="DP5" i="17"/>
  <c r="DP13" i="17"/>
  <c r="DT25" i="17"/>
  <c r="DR35" i="17"/>
  <c r="BK27" i="6"/>
  <c r="BB30" i="6"/>
  <c r="AJ8" i="6"/>
  <c r="BK4" i="6"/>
  <c r="BB13" i="6"/>
  <c r="AS26" i="6"/>
  <c r="AJ23" i="6"/>
  <c r="AD9" i="6"/>
  <c r="AI22" i="6"/>
  <c r="AE34" i="6"/>
  <c r="AQ7" i="6"/>
  <c r="AR34" i="6"/>
  <c r="AO23" i="6"/>
  <c r="AL12" i="6"/>
  <c r="AY40" i="6"/>
  <c r="AY59" i="6" s="1"/>
  <c r="AD15" i="6"/>
  <c r="AG26" i="6"/>
  <c r="AE40" i="6"/>
  <c r="AE59" i="6" s="1"/>
  <c r="AL44" i="6"/>
  <c r="AL62" i="6" s="1"/>
  <c r="AQ35" i="6"/>
  <c r="AP26" i="6"/>
  <c r="AO17" i="6"/>
  <c r="AZ9" i="6"/>
  <c r="AW40" i="6"/>
  <c r="AW59" i="6" s="1"/>
  <c r="AX35" i="6"/>
  <c r="DT9" i="17"/>
  <c r="DN16" i="17"/>
  <c r="DT23" i="17"/>
  <c r="DN30" i="17"/>
  <c r="DT36" i="17"/>
  <c r="DT56" i="17" s="1"/>
  <c r="DT42" i="17"/>
  <c r="DT61" i="17" s="1"/>
  <c r="DQ6" i="17"/>
  <c r="DQ12" i="17"/>
  <c r="EJ12" i="17" s="1"/>
  <c r="EZ12" i="17" s="1"/>
  <c r="DO21" i="17"/>
  <c r="DS27" i="17"/>
  <c r="DS33" i="17"/>
  <c r="DS41" i="17"/>
  <c r="DS60" i="17" s="1"/>
  <c r="DE9" i="17"/>
  <c r="DF18" i="17"/>
  <c r="DG27" i="17"/>
  <c r="DH36" i="17"/>
  <c r="CG6" i="17"/>
  <c r="CK18" i="17"/>
  <c r="DI6" i="17"/>
  <c r="DC16" i="17"/>
  <c r="DD25" i="17"/>
  <c r="DE34" i="17"/>
  <c r="DX34" i="17" s="1"/>
  <c r="DI44" i="17"/>
  <c r="DI62" i="17" s="1"/>
  <c r="CI13" i="17"/>
  <c r="CK23" i="17"/>
  <c r="AZ33" i="6"/>
  <c r="DT8" i="17"/>
  <c r="DR15" i="17"/>
  <c r="DP22" i="17"/>
  <c r="DT28" i="17"/>
  <c r="FP8" i="6"/>
  <c r="FP6" i="6"/>
  <c r="FN6" i="6"/>
  <c r="CK53" i="17"/>
  <c r="EU11" i="17"/>
  <c r="FE43" i="17"/>
  <c r="FJ34" i="17"/>
  <c r="FI25" i="17"/>
  <c r="FH9" i="17"/>
  <c r="DM36" i="17"/>
  <c r="DP15" i="17"/>
  <c r="DC36" i="17"/>
  <c r="AK719" i="3"/>
  <c r="AK1524" i="3"/>
  <c r="AI1524" i="3"/>
  <c r="K1138" i="3"/>
  <c r="AF1138" i="3" s="1"/>
  <c r="N1138" i="3"/>
  <c r="K1092" i="3"/>
  <c r="AF1092" i="3" s="1"/>
  <c r="N1092" i="3"/>
  <c r="DP31" i="17"/>
  <c r="DK19" i="17"/>
  <c r="DK51" i="17" s="1"/>
  <c r="DP19" i="17"/>
  <c r="DN18" i="17"/>
  <c r="AK924" i="3"/>
  <c r="AK698" i="3"/>
  <c r="AK993" i="3"/>
  <c r="DT41" i="17"/>
  <c r="DT60" i="17" s="1"/>
  <c r="DM16" i="17"/>
  <c r="DN8" i="17"/>
  <c r="DN48" i="17" s="1"/>
  <c r="DL41" i="17"/>
  <c r="DK37" i="17"/>
  <c r="DK57" i="17" s="1"/>
  <c r="DM15" i="17"/>
  <c r="EF15" i="17" s="1"/>
  <c r="DM39" i="17"/>
  <c r="DM58" i="17" s="1"/>
  <c r="DO8" i="17"/>
  <c r="AK782" i="3"/>
  <c r="DO36" i="17"/>
  <c r="DO56" i="17" s="1"/>
  <c r="FM27" i="6"/>
  <c r="FL18" i="6"/>
  <c r="FK9" i="6"/>
  <c r="AH1597" i="3"/>
  <c r="FF6" i="17"/>
  <c r="FG15" i="17"/>
  <c r="BZ47" i="17"/>
  <c r="AI48" i="17"/>
  <c r="AM48" i="17"/>
  <c r="FF30" i="17"/>
  <c r="FE21" i="17"/>
  <c r="FD12" i="17"/>
  <c r="FF23" i="17"/>
  <c r="FE14" i="17"/>
  <c r="FD5" i="17"/>
  <c r="DR53" i="17"/>
  <c r="FP38" i="6"/>
  <c r="FN20" i="6"/>
  <c r="FM11" i="6"/>
  <c r="N1110" i="3"/>
  <c r="K1106" i="3"/>
  <c r="AF1106" i="3" s="1"/>
  <c r="AH3" i="3"/>
  <c r="AO53" i="17"/>
  <c r="DT19" i="17"/>
  <c r="K1312" i="3"/>
  <c r="AF1312" i="3" s="1"/>
  <c r="K22" i="3"/>
  <c r="AF22" i="3" s="1"/>
  <c r="AI757" i="3"/>
  <c r="AK1002" i="3"/>
  <c r="AI1085" i="3"/>
  <c r="AJ7" i="3"/>
  <c r="AI698" i="3"/>
  <c r="FP22" i="6"/>
  <c r="N321" i="3"/>
  <c r="AK1532" i="3"/>
  <c r="AI182" i="3"/>
  <c r="AI429" i="3"/>
  <c r="AI1002" i="3"/>
  <c r="FF22" i="17"/>
  <c r="BW47" i="17"/>
  <c r="FJ14" i="17"/>
  <c r="FI5" i="17"/>
  <c r="K1108" i="3"/>
  <c r="AF1108" i="3" s="1"/>
  <c r="N1048" i="3"/>
  <c r="K1080" i="3"/>
  <c r="AF1080" i="3" s="1"/>
  <c r="AI582" i="3"/>
  <c r="N1290" i="3"/>
  <c r="FM14" i="6"/>
  <c r="AN55" i="6"/>
  <c r="CC48" i="6"/>
  <c r="FG31" i="17"/>
  <c r="AJ47" i="17"/>
  <c r="CG53" i="17"/>
  <c r="FM12" i="6"/>
  <c r="AO49" i="6"/>
  <c r="AR55" i="6"/>
  <c r="AI55" i="6"/>
  <c r="AL55" i="6"/>
  <c r="AG55" i="6"/>
  <c r="AO51" i="17"/>
  <c r="AN48" i="17"/>
  <c r="FD20" i="17"/>
  <c r="AO50" i="17"/>
  <c r="BY49" i="17"/>
  <c r="FG27" i="17"/>
  <c r="FF18" i="17"/>
  <c r="FE9" i="17"/>
  <c r="AK55" i="17"/>
  <c r="AG55" i="17"/>
  <c r="FJ30" i="17"/>
  <c r="FI21" i="17"/>
  <c r="FH12" i="17"/>
  <c r="AO55" i="17"/>
  <c r="FE30" i="17"/>
  <c r="FD21" i="17"/>
  <c r="FJ11" i="17"/>
  <c r="DR47" i="17"/>
  <c r="AN55" i="17"/>
  <c r="DR55" i="17"/>
  <c r="AI782" i="3"/>
  <c r="AH7" i="3"/>
  <c r="K336" i="3"/>
  <c r="AF336" i="3" s="1"/>
  <c r="AI336" i="3" s="1"/>
  <c r="AI218" i="3"/>
  <c r="AI977" i="3"/>
  <c r="AI997" i="3"/>
  <c r="AI697" i="3"/>
  <c r="AH6" i="3"/>
  <c r="AI84" i="3"/>
  <c r="DY55" i="6"/>
  <c r="CJ47" i="17"/>
  <c r="FG23" i="17"/>
  <c r="FF14" i="17"/>
  <c r="FE5" i="17"/>
  <c r="N1070" i="3"/>
  <c r="AI891" i="3"/>
  <c r="AI1005" i="3"/>
  <c r="AJ3" i="3"/>
  <c r="AK3" i="3" s="1"/>
  <c r="AK343" i="3"/>
  <c r="FH36" i="17"/>
  <c r="AE56" i="17"/>
  <c r="FD40" i="17"/>
  <c r="AA59" i="17"/>
  <c r="FF39" i="17"/>
  <c r="AC58" i="17"/>
  <c r="AD55" i="17"/>
  <c r="AQ55" i="6"/>
  <c r="FD36" i="17"/>
  <c r="AA56" i="17"/>
  <c r="AC55" i="17"/>
  <c r="FI37" i="17"/>
  <c r="AF57" i="17"/>
  <c r="FH28" i="17"/>
  <c r="FG19" i="17"/>
  <c r="FD37" i="17"/>
  <c r="AA57" i="17"/>
  <c r="AJ55" i="17"/>
  <c r="AE55" i="17"/>
  <c r="AD55" i="6"/>
  <c r="AE55" i="6"/>
  <c r="AL55" i="17"/>
  <c r="FE41" i="17"/>
  <c r="AB60" i="17"/>
  <c r="FI41" i="17"/>
  <c r="AF60" i="17"/>
  <c r="FI60" i="17" s="1"/>
  <c r="AL49" i="17"/>
  <c r="FI43" i="17"/>
  <c r="FF26" i="17"/>
  <c r="FE17" i="17"/>
  <c r="FD8" i="17"/>
  <c r="AA55" i="17"/>
  <c r="EW11" i="17"/>
  <c r="AO55" i="6"/>
  <c r="AM55" i="6"/>
  <c r="CE47" i="6"/>
  <c r="FN37" i="6"/>
  <c r="AG57" i="6"/>
  <c r="AP55" i="6"/>
  <c r="FN55" i="6" s="1"/>
  <c r="FH40" i="17"/>
  <c r="AE59" i="17"/>
  <c r="FG39" i="17"/>
  <c r="AD58" i="17"/>
  <c r="AB55" i="17"/>
  <c r="FH41" i="17"/>
  <c r="AE60" i="17"/>
  <c r="AI55" i="17"/>
  <c r="GD43" i="17"/>
  <c r="AM55" i="17"/>
  <c r="AF55" i="6"/>
  <c r="AH55" i="6"/>
  <c r="EY11" i="17"/>
  <c r="EV12" i="17"/>
  <c r="EU14" i="17"/>
  <c r="BD61" i="6"/>
  <c r="BE61" i="6"/>
  <c r="DL61" i="6"/>
  <c r="BH61" i="6"/>
  <c r="CE56" i="6"/>
  <c r="DO61" i="6"/>
  <c r="DR56" i="6"/>
  <c r="BJ57" i="6"/>
  <c r="DN61" i="6"/>
  <c r="DM55" i="6"/>
  <c r="DW55" i="6"/>
  <c r="BJ61" i="6"/>
  <c r="BI55" i="6"/>
  <c r="CN61" i="6"/>
  <c r="DM61" i="6"/>
  <c r="DL55" i="6"/>
  <c r="AT56" i="17"/>
  <c r="BJ36" i="17"/>
  <c r="BJ56" i="17" s="1"/>
  <c r="AV58" i="17"/>
  <c r="BL39" i="17"/>
  <c r="BL58" i="17" s="1"/>
  <c r="BE58" i="17"/>
  <c r="BU39" i="17"/>
  <c r="BU58" i="17" s="1"/>
  <c r="CC61" i="17"/>
  <c r="CS42" i="17"/>
  <c r="CS61" i="17" s="1"/>
  <c r="CB55" i="17"/>
  <c r="CR33" i="17"/>
  <c r="CR55" i="17" s="1"/>
  <c r="DV55" i="6"/>
  <c r="BK42" i="17"/>
  <c r="BK61" i="17" s="1"/>
  <c r="AU61" i="17"/>
  <c r="BX60" i="17"/>
  <c r="CN41" i="17"/>
  <c r="CN60" i="17" s="1"/>
  <c r="DJ55" i="6"/>
  <c r="CQ61" i="6"/>
  <c r="CL55" i="6"/>
  <c r="DU61" i="6"/>
  <c r="DQ56" i="6"/>
  <c r="CQ57" i="6"/>
  <c r="DO56" i="6"/>
  <c r="AW59" i="17"/>
  <c r="BM40" i="17"/>
  <c r="BM59" i="17" s="1"/>
  <c r="CZ36" i="17"/>
  <c r="CZ56" i="17" s="1"/>
  <c r="CJ56" i="17"/>
  <c r="BB58" i="17"/>
  <c r="BR39" i="17"/>
  <c r="BR58" i="17" s="1"/>
  <c r="CB61" i="17"/>
  <c r="CR42" i="17"/>
  <c r="CR61" i="17" s="1"/>
  <c r="DN57" i="6"/>
  <c r="DV61" i="6"/>
  <c r="BF57" i="6"/>
  <c r="DJ61" i="6"/>
  <c r="DI55" i="6"/>
  <c r="BF61" i="6"/>
  <c r="BE55" i="6"/>
  <c r="CG56" i="6"/>
  <c r="DV57" i="6"/>
  <c r="BM39" i="17"/>
  <c r="BM58" i="17" s="1"/>
  <c r="AW58" i="17"/>
  <c r="BC60" i="17"/>
  <c r="BS41" i="17"/>
  <c r="BS60" i="17" s="1"/>
  <c r="BY61" i="17"/>
  <c r="CO42" i="17"/>
  <c r="CO61" i="17" s="1"/>
  <c r="CN33" i="17"/>
  <c r="CN55" i="17" s="1"/>
  <c r="BX55" i="17"/>
  <c r="CC58" i="17"/>
  <c r="CS39" i="17"/>
  <c r="CS58" i="17" s="1"/>
  <c r="CK61" i="17"/>
  <c r="DA42" i="17"/>
  <c r="DA61" i="17" s="1"/>
  <c r="CV33" i="17"/>
  <c r="CV55" i="17" s="1"/>
  <c r="CF55" i="17"/>
  <c r="AW61" i="17"/>
  <c r="BM42" i="17"/>
  <c r="BM61" i="17" s="1"/>
  <c r="AV55" i="17"/>
  <c r="BL33" i="17"/>
  <c r="BL55" i="17" s="1"/>
  <c r="BA60" i="17"/>
  <c r="BQ41" i="17"/>
  <c r="BQ60" i="17" s="1"/>
  <c r="CQ42" i="17"/>
  <c r="CQ61" i="17" s="1"/>
  <c r="CA61" i="17"/>
  <c r="BZ55" i="17"/>
  <c r="CP33" i="17"/>
  <c r="CP55" i="17" s="1"/>
  <c r="CJ58" i="17"/>
  <c r="CZ39" i="17"/>
  <c r="CZ58" i="17" s="1"/>
  <c r="DH60" i="17"/>
  <c r="EA41" i="17"/>
  <c r="EA60" i="17" s="1"/>
  <c r="DG58" i="17"/>
  <c r="DZ39" i="17"/>
  <c r="DZ58" i="17" s="1"/>
  <c r="DK58" i="17"/>
  <c r="ED39" i="17"/>
  <c r="ED58" i="17" s="1"/>
  <c r="DL59" i="17"/>
  <c r="EE40" i="17"/>
  <c r="EE59" i="17" s="1"/>
  <c r="AR60" i="17"/>
  <c r="BH41" i="17"/>
  <c r="BH60" i="17" s="1"/>
  <c r="BE60" i="17"/>
  <c r="BU41" i="17"/>
  <c r="BU60" i="17" s="1"/>
  <c r="BY56" i="17"/>
  <c r="CO36" i="17"/>
  <c r="CO56" i="17" s="1"/>
  <c r="BB55" i="17"/>
  <c r="BR33" i="17"/>
  <c r="BR55" i="17" s="1"/>
  <c r="DE59" i="17"/>
  <c r="DX40" i="17"/>
  <c r="DX59" i="17" s="1"/>
  <c r="DC57" i="17"/>
  <c r="DV37" i="17"/>
  <c r="DV57" i="17" s="1"/>
  <c r="DK61" i="17"/>
  <c r="ED42" i="17"/>
  <c r="ED61" i="17" s="1"/>
  <c r="EI37" i="17"/>
  <c r="EI57" i="17" s="1"/>
  <c r="DP57" i="17"/>
  <c r="DH57" i="17"/>
  <c r="EA37" i="17"/>
  <c r="EA57" i="17" s="1"/>
  <c r="EJ42" i="17"/>
  <c r="EJ61" i="17" s="1"/>
  <c r="DQ61" i="17"/>
  <c r="EF36" i="17"/>
  <c r="EF56" i="17" s="1"/>
  <c r="DM56" i="17"/>
  <c r="CJ60" i="17"/>
  <c r="CZ41" i="17"/>
  <c r="CZ60" i="17" s="1"/>
  <c r="BL41" i="17"/>
  <c r="BL60" i="17" s="1"/>
  <c r="AV60" i="17"/>
  <c r="BB61" i="17"/>
  <c r="BR42" i="17"/>
  <c r="BR61" i="17" s="1"/>
  <c r="BX58" i="17"/>
  <c r="CN39" i="17"/>
  <c r="CN58" i="17" s="1"/>
  <c r="CF61" i="17"/>
  <c r="CV42" i="17"/>
  <c r="CV61" i="17" s="1"/>
  <c r="DI59" i="17"/>
  <c r="EB40" i="17"/>
  <c r="EB59" i="17" s="1"/>
  <c r="DG57" i="17"/>
  <c r="DZ37" i="17"/>
  <c r="DZ57" i="17" s="1"/>
  <c r="DQ57" i="17"/>
  <c r="EJ37" i="17"/>
  <c r="EJ57" i="17" s="1"/>
  <c r="EI39" i="17"/>
  <c r="EI58" i="17" s="1"/>
  <c r="DP58" i="17"/>
  <c r="EI33" i="17"/>
  <c r="EI55" i="17" s="1"/>
  <c r="DP55" i="17"/>
  <c r="DI61" i="17"/>
  <c r="EB42" i="17"/>
  <c r="EB61" i="17" s="1"/>
  <c r="EA33" i="17"/>
  <c r="EA55" i="17" s="1"/>
  <c r="DH55" i="17"/>
  <c r="DQ56" i="17"/>
  <c r="EJ36" i="17"/>
  <c r="EJ56" i="17" s="1"/>
  <c r="DN55" i="17"/>
  <c r="EG33" i="17"/>
  <c r="EG55" i="17" s="1"/>
  <c r="CJ57" i="17"/>
  <c r="CZ37" i="17"/>
  <c r="CZ57" i="17" s="1"/>
  <c r="BH40" i="17"/>
  <c r="BH59" i="17" s="1"/>
  <c r="AR59" i="17"/>
  <c r="AV57" i="17"/>
  <c r="BL37" i="17"/>
  <c r="BL57" i="17" s="1"/>
  <c r="CP37" i="17"/>
  <c r="CP57" i="17" s="1"/>
  <c r="BZ57" i="17"/>
  <c r="CH59" i="17"/>
  <c r="CX40" i="17"/>
  <c r="CX59" i="17" s="1"/>
  <c r="CC57" i="17"/>
  <c r="CS37" i="17"/>
  <c r="CS57" i="17" s="1"/>
  <c r="CX41" i="17"/>
  <c r="CX60" i="17" s="1"/>
  <c r="CH60" i="17"/>
  <c r="DY40" i="17"/>
  <c r="DY59" i="17" s="1"/>
  <c r="DF59" i="17"/>
  <c r="DQ58" i="17"/>
  <c r="EJ39" i="17"/>
  <c r="EJ58" i="17" s="1"/>
  <c r="EF33" i="17"/>
  <c r="DT55" i="17"/>
  <c r="DD60" i="17"/>
  <c r="DW41" i="17"/>
  <c r="DW60" i="17" s="1"/>
  <c r="DH56" i="17"/>
  <c r="EA36" i="17"/>
  <c r="EA56" i="17" s="1"/>
  <c r="AY61" i="6"/>
  <c r="AX57" i="6"/>
  <c r="CC61" i="6"/>
  <c r="CF59" i="17"/>
  <c r="CV40" i="17"/>
  <c r="CV59" i="17" s="1"/>
  <c r="CF61" i="6"/>
  <c r="CE55" i="6"/>
  <c r="CQ56" i="6"/>
  <c r="DK57" i="6"/>
  <c r="CL61" i="6"/>
  <c r="DQ55" i="6"/>
  <c r="AZ61" i="6"/>
  <c r="AY55" i="6"/>
  <c r="DU55" i="6"/>
  <c r="BA55" i="6"/>
  <c r="AX56" i="6"/>
  <c r="DT55" i="6"/>
  <c r="CD57" i="6"/>
  <c r="DR55" i="6"/>
  <c r="BL42" i="17"/>
  <c r="BL61" i="17" s="1"/>
  <c r="AV61" i="17"/>
  <c r="CA59" i="17"/>
  <c r="CQ40" i="17"/>
  <c r="CQ59" i="17" s="1"/>
  <c r="CW41" i="17"/>
  <c r="CW60" i="17" s="1"/>
  <c r="CG60" i="17"/>
  <c r="BJ55" i="6"/>
  <c r="CM61" i="6"/>
  <c r="CE61" i="6"/>
  <c r="CD55" i="6"/>
  <c r="AS59" i="17"/>
  <c r="BI40" i="17"/>
  <c r="BI59" i="17" s="1"/>
  <c r="BR40" i="17"/>
  <c r="BR59" i="17" s="1"/>
  <c r="BB59" i="17"/>
  <c r="CK60" i="17"/>
  <c r="DA41" i="17"/>
  <c r="DA60" i="17" s="1"/>
  <c r="CQ41" i="17"/>
  <c r="CQ60" i="17" s="1"/>
  <c r="CA60" i="17"/>
  <c r="BG61" i="6"/>
  <c r="CG57" i="6"/>
  <c r="DZ55" i="6"/>
  <c r="AQ55" i="17"/>
  <c r="BG33" i="17"/>
  <c r="BG55" i="17" s="1"/>
  <c r="AR58" i="17"/>
  <c r="BH39" i="17"/>
  <c r="BH58" i="17" s="1"/>
  <c r="CB60" i="17"/>
  <c r="CR41" i="17"/>
  <c r="CR60" i="17" s="1"/>
  <c r="CK55" i="17"/>
  <c r="DA33" i="17"/>
  <c r="DA55" i="17" s="1"/>
  <c r="AZ57" i="17"/>
  <c r="BP37" i="17"/>
  <c r="BP57" i="17" s="1"/>
  <c r="DL57" i="6"/>
  <c r="DT61" i="6"/>
  <c r="AT60" i="17"/>
  <c r="BJ41" i="17"/>
  <c r="BJ60" i="17" s="1"/>
  <c r="BW59" i="17"/>
  <c r="CM40" i="17"/>
  <c r="CM59" i="17" s="1"/>
  <c r="CJ59" i="17"/>
  <c r="CZ40" i="17"/>
  <c r="CZ59" i="17" s="1"/>
  <c r="BY58" i="17"/>
  <c r="CO39" i="17"/>
  <c r="CO58" i="17" s="1"/>
  <c r="CA57" i="17"/>
  <c r="CQ37" i="17"/>
  <c r="CQ57" i="17" s="1"/>
  <c r="CI59" i="17"/>
  <c r="CY40" i="17"/>
  <c r="CY59" i="17" s="1"/>
  <c r="AW55" i="17"/>
  <c r="BM33" i="17"/>
  <c r="BM55" i="17" s="1"/>
  <c r="AU59" i="17"/>
  <c r="BK40" i="17"/>
  <c r="BK59" i="17" s="1"/>
  <c r="BE57" i="17"/>
  <c r="BU37" i="17"/>
  <c r="BU57" i="17" s="1"/>
  <c r="BY59" i="17"/>
  <c r="CO40" i="17"/>
  <c r="CO59" i="17" s="1"/>
  <c r="CC55" i="17"/>
  <c r="CS33" i="17"/>
  <c r="CS55" i="17" s="1"/>
  <c r="CK56" i="17"/>
  <c r="DA36" i="17"/>
  <c r="DA56" i="17" s="1"/>
  <c r="DC61" i="17"/>
  <c r="DV42" i="17"/>
  <c r="DV61" i="17" s="1"/>
  <c r="DF56" i="17"/>
  <c r="DY36" i="17"/>
  <c r="DY56" i="17" s="1"/>
  <c r="EJ41" i="17"/>
  <c r="EJ60" i="17" s="1"/>
  <c r="DQ60" i="17"/>
  <c r="DL57" i="17"/>
  <c r="EE37" i="17"/>
  <c r="EE57" i="17" s="1"/>
  <c r="DY39" i="17"/>
  <c r="DY58" i="17" s="1"/>
  <c r="DF58" i="17"/>
  <c r="DE57" i="17"/>
  <c r="DX37" i="17"/>
  <c r="DX57" i="17" s="1"/>
  <c r="EH37" i="17"/>
  <c r="EH57" i="17" s="1"/>
  <c r="DO57" i="17"/>
  <c r="DP56" i="17"/>
  <c r="EI36" i="17"/>
  <c r="EI56" i="17" s="1"/>
  <c r="AS60" i="17"/>
  <c r="BI41" i="17"/>
  <c r="BI60" i="17" s="1"/>
  <c r="BS42" i="17"/>
  <c r="BS61" i="17" s="1"/>
  <c r="BC61" i="17"/>
  <c r="BY60" i="17"/>
  <c r="CO41" i="17"/>
  <c r="CO60" i="17" s="1"/>
  <c r="DO59" i="17"/>
  <c r="EH40" i="17"/>
  <c r="EH59" i="17" s="1"/>
  <c r="DN61" i="17"/>
  <c r="EG42" i="17"/>
  <c r="EG61" i="17" s="1"/>
  <c r="DF61" i="17"/>
  <c r="DY42" i="17"/>
  <c r="DY61" i="17" s="1"/>
  <c r="DE55" i="17"/>
  <c r="DX33" i="17"/>
  <c r="DX55" i="17" s="1"/>
  <c r="DK60" i="17"/>
  <c r="ED41" i="17"/>
  <c r="ED60" i="17" s="1"/>
  <c r="DP61" i="17"/>
  <c r="EI42" i="17"/>
  <c r="EI61" i="17" s="1"/>
  <c r="BZ56" i="17"/>
  <c r="CP36" i="17"/>
  <c r="CP56" i="17" s="1"/>
  <c r="CH58" i="17"/>
  <c r="CX39" i="17"/>
  <c r="CX58" i="17" s="1"/>
  <c r="BM41" i="17"/>
  <c r="BM60" i="17" s="1"/>
  <c r="AW60" i="17"/>
  <c r="AT58" i="17"/>
  <c r="BJ39" i="17"/>
  <c r="BJ58" i="17" s="1"/>
  <c r="BC58" i="17"/>
  <c r="BS39" i="17"/>
  <c r="BS58" i="17" s="1"/>
  <c r="CC56" i="17"/>
  <c r="CS36" i="17"/>
  <c r="CS56" i="17" s="1"/>
  <c r="CK58" i="17"/>
  <c r="DA39" i="17"/>
  <c r="DA58" i="17" s="1"/>
  <c r="CC60" i="17"/>
  <c r="CS41" i="17"/>
  <c r="CS60" i="17" s="1"/>
  <c r="DO61" i="17"/>
  <c r="EH42" i="17"/>
  <c r="EH61" i="17" s="1"/>
  <c r="DK56" i="17"/>
  <c r="ED36" i="17"/>
  <c r="ED56" i="17" s="1"/>
  <c r="DG59" i="17"/>
  <c r="DZ40" i="17"/>
  <c r="DZ59" i="17" s="1"/>
  <c r="DW36" i="17"/>
  <c r="DW56" i="17" s="1"/>
  <c r="DD56" i="17"/>
  <c r="DO60" i="17"/>
  <c r="EH41" i="17"/>
  <c r="EH60" i="17" s="1"/>
  <c r="AW57" i="17"/>
  <c r="BM37" i="17"/>
  <c r="BM57" i="17" s="1"/>
  <c r="CY37" i="17"/>
  <c r="CY57" i="17" s="1"/>
  <c r="CI57" i="17"/>
  <c r="DF60" i="17"/>
  <c r="DY41" i="17"/>
  <c r="DY60" i="17" s="1"/>
  <c r="EF40" i="17"/>
  <c r="EF59" i="17" s="1"/>
  <c r="DM59" i="17"/>
  <c r="DS55" i="17"/>
  <c r="BA61" i="6"/>
  <c r="DL56" i="17"/>
  <c r="EE36" i="17"/>
  <c r="EE56" i="17" s="1"/>
  <c r="BA56" i="6"/>
  <c r="AY56" i="6"/>
  <c r="AI414" i="3"/>
  <c r="AZ56" i="6"/>
  <c r="AY57" i="6"/>
  <c r="DO55" i="6"/>
  <c r="CF55" i="6"/>
  <c r="CH56" i="6"/>
  <c r="CN55" i="6"/>
  <c r="DS61" i="6"/>
  <c r="CI56" i="6"/>
  <c r="AV61" i="6"/>
  <c r="DW56" i="6"/>
  <c r="BG55" i="6"/>
  <c r="DQ57" i="6"/>
  <c r="DU57" i="6"/>
  <c r="CF56" i="6"/>
  <c r="CK57" i="17"/>
  <c r="DA37" i="17"/>
  <c r="DA57" i="17" s="1"/>
  <c r="BP33" i="17"/>
  <c r="BP55" i="17" s="1"/>
  <c r="AZ55" i="17"/>
  <c r="BE57" i="6"/>
  <c r="AQ60" i="17"/>
  <c r="BG41" i="17"/>
  <c r="BG60" i="17" s="1"/>
  <c r="BS37" i="17"/>
  <c r="BS57" i="17" s="1"/>
  <c r="BC57" i="17"/>
  <c r="CA56" i="17"/>
  <c r="CQ36" i="17"/>
  <c r="CQ56" i="17" s="1"/>
  <c r="BD55" i="17"/>
  <c r="BT33" i="17"/>
  <c r="BT55" i="17" s="1"/>
  <c r="DV56" i="6"/>
  <c r="CI61" i="6"/>
  <c r="AU60" i="17"/>
  <c r="BK41" i="17"/>
  <c r="BK60" i="17" s="1"/>
  <c r="DK61" i="6"/>
  <c r="DN55" i="6"/>
  <c r="DM57" i="6"/>
  <c r="DU56" i="6"/>
  <c r="AT57" i="17"/>
  <c r="BJ37" i="17"/>
  <c r="BJ57" i="17" s="1"/>
  <c r="CB57" i="17"/>
  <c r="CR37" i="17"/>
  <c r="CR57" i="17" s="1"/>
  <c r="CG57" i="17"/>
  <c r="CW37" i="17"/>
  <c r="CW57" i="17" s="1"/>
  <c r="BT41" i="17"/>
  <c r="BT60" i="17" s="1"/>
  <c r="BD60" i="17"/>
  <c r="CA55" i="17"/>
  <c r="CQ33" i="17"/>
  <c r="CQ55" i="17" s="1"/>
  <c r="BL40" i="17"/>
  <c r="BL59" i="17" s="1"/>
  <c r="AV59" i="17"/>
  <c r="BB60" i="17"/>
  <c r="BR41" i="17"/>
  <c r="BR60" i="17" s="1"/>
  <c r="CB59" i="17"/>
  <c r="CR40" i="17"/>
  <c r="CR59" i="17" s="1"/>
  <c r="CH55" i="17"/>
  <c r="CX33" i="17"/>
  <c r="CX55" i="17" s="1"/>
  <c r="DH58" i="17"/>
  <c r="EA39" i="17"/>
  <c r="EA58" i="17" s="1"/>
  <c r="ED40" i="17"/>
  <c r="ED59" i="17" s="1"/>
  <c r="DK59" i="17"/>
  <c r="DQ55" i="17"/>
  <c r="EJ33" i="17"/>
  <c r="EJ55" i="17" s="1"/>
  <c r="AV55" i="6"/>
  <c r="DD57" i="17"/>
  <c r="DW37" i="17"/>
  <c r="DW57" i="17" s="1"/>
  <c r="EF42" i="17"/>
  <c r="EF61" i="17" s="1"/>
  <c r="DM61" i="17"/>
  <c r="AQ58" i="17"/>
  <c r="BG39" i="17"/>
  <c r="BG58" i="17" s="1"/>
  <c r="BK36" i="17"/>
  <c r="BK56" i="17" s="1"/>
  <c r="AU56" i="17"/>
  <c r="CC59" i="17"/>
  <c r="CS40" i="17"/>
  <c r="CS59" i="17" s="1"/>
  <c r="BD58" i="17"/>
  <c r="BT39" i="17"/>
  <c r="BT58" i="17" s="1"/>
  <c r="BW58" i="17"/>
  <c r="CM39" i="17"/>
  <c r="CM58" i="17" s="1"/>
  <c r="DG60" i="17"/>
  <c r="DZ41" i="17"/>
  <c r="DZ60" i="17" s="1"/>
  <c r="DL55" i="17"/>
  <c r="EE33" i="17"/>
  <c r="EE55" i="17" s="1"/>
  <c r="DE61" i="17"/>
  <c r="DX42" i="17"/>
  <c r="DX61" i="17" s="1"/>
  <c r="DD55" i="17"/>
  <c r="DW33" i="17"/>
  <c r="DW55" i="17" s="1"/>
  <c r="DD59" i="17"/>
  <c r="DW40" i="17"/>
  <c r="DW59" i="17" s="1"/>
  <c r="EH39" i="17"/>
  <c r="EH58" i="17" s="1"/>
  <c r="DO58" i="17"/>
  <c r="DK55" i="17"/>
  <c r="ED33" i="17"/>
  <c r="ED55" i="17" s="1"/>
  <c r="DP59" i="17"/>
  <c r="EI40" i="17"/>
  <c r="EI59" i="17" s="1"/>
  <c r="CV37" i="17"/>
  <c r="CV57" i="17" s="1"/>
  <c r="CF57" i="17"/>
  <c r="AU58" i="17"/>
  <c r="BK39" i="17"/>
  <c r="BK58" i="17" s="1"/>
  <c r="AR57" i="17"/>
  <c r="BH37" i="17"/>
  <c r="BH57" i="17" s="1"/>
  <c r="BT36" i="17"/>
  <c r="BT56" i="17" s="1"/>
  <c r="BD56" i="17"/>
  <c r="CA58" i="17"/>
  <c r="CQ39" i="17"/>
  <c r="CQ58" i="17" s="1"/>
  <c r="DE56" i="17"/>
  <c r="DX36" i="17"/>
  <c r="DX56" i="17" s="1"/>
  <c r="DD61" i="17"/>
  <c r="DW42" i="17"/>
  <c r="DW61" i="17" s="1"/>
  <c r="DV33" i="17"/>
  <c r="DV55" i="17" s="1"/>
  <c r="DC55" i="17"/>
  <c r="DN56" i="17"/>
  <c r="EG36" i="17"/>
  <c r="EG56" i="17" s="1"/>
  <c r="DI55" i="17"/>
  <c r="EB33" i="17"/>
  <c r="EB55" i="17" s="1"/>
  <c r="EH33" i="17"/>
  <c r="EH55" i="17" s="1"/>
  <c r="DO55" i="17"/>
  <c r="CW42" i="17"/>
  <c r="CW61" i="17" s="1"/>
  <c r="CG61" i="17"/>
  <c r="AS61" i="17"/>
  <c r="BI42" i="17"/>
  <c r="BI61" i="17" s="1"/>
  <c r="AR55" i="17"/>
  <c r="BH33" i="17"/>
  <c r="BH55" i="17" s="1"/>
  <c r="BD59" i="17"/>
  <c r="BT40" i="17"/>
  <c r="BT59" i="17" s="1"/>
  <c r="BW61" i="17"/>
  <c r="CM42" i="17"/>
  <c r="CM61" i="17" s="1"/>
  <c r="BE59" i="17"/>
  <c r="BU40" i="17"/>
  <c r="BU59" i="17" s="1"/>
  <c r="CP42" i="17"/>
  <c r="CP61" i="17" s="1"/>
  <c r="BZ61" i="17"/>
  <c r="BY55" i="17"/>
  <c r="CO33" i="17"/>
  <c r="CO55" i="17" s="1"/>
  <c r="DD58" i="17"/>
  <c r="DW39" i="17"/>
  <c r="DW58" i="17" s="1"/>
  <c r="EH36" i="17"/>
  <c r="EH56" i="17" s="1"/>
  <c r="DZ36" i="17"/>
  <c r="DZ56" i="17" s="1"/>
  <c r="DG56" i="17"/>
  <c r="DX41" i="17"/>
  <c r="DX60" i="17" s="1"/>
  <c r="DE60" i="17"/>
  <c r="AU61" i="6"/>
  <c r="AW61" i="6"/>
  <c r="AX55" i="6"/>
  <c r="AK757" i="3"/>
  <c r="CK61" i="6"/>
  <c r="CU33" i="17"/>
  <c r="AZ59" i="17"/>
  <c r="BP40" i="17"/>
  <c r="BP59" i="17" s="1"/>
  <c r="CE61" i="17"/>
  <c r="CU42" i="17"/>
  <c r="CU61" i="17" s="1"/>
  <c r="AW57" i="6"/>
  <c r="AU55" i="6"/>
  <c r="CN57" i="6"/>
  <c r="DO57" i="6"/>
  <c r="CF57" i="6"/>
  <c r="AW55" i="6"/>
  <c r="BH57" i="6"/>
  <c r="CG61" i="6"/>
  <c r="CP56" i="6"/>
  <c r="AT59" i="17"/>
  <c r="BJ40" i="17"/>
  <c r="BJ59" i="17" s="1"/>
  <c r="BQ42" i="17"/>
  <c r="BQ61" i="17" s="1"/>
  <c r="BA61" i="17"/>
  <c r="DM56" i="6"/>
  <c r="DS57" i="6"/>
  <c r="BE61" i="17"/>
  <c r="BU42" i="17"/>
  <c r="BU61" i="17" s="1"/>
  <c r="DJ57" i="6"/>
  <c r="BI57" i="6"/>
  <c r="CH55" i="6"/>
  <c r="AW56" i="17"/>
  <c r="BM36" i="17"/>
  <c r="BM56" i="17" s="1"/>
  <c r="CP39" i="17"/>
  <c r="CP58" i="17" s="1"/>
  <c r="BZ58" i="17"/>
  <c r="CH61" i="17"/>
  <c r="CX42" i="17"/>
  <c r="CX61" i="17" s="1"/>
  <c r="BO33" i="17"/>
  <c r="BO42" i="17"/>
  <c r="BO61" i="17" s="1"/>
  <c r="AY61" i="17"/>
  <c r="CI57" i="6"/>
  <c r="CO61" i="6"/>
  <c r="DK55" i="6"/>
  <c r="BG57" i="6"/>
  <c r="AX61" i="6"/>
  <c r="CI55" i="6"/>
  <c r="DJ56" i="6"/>
  <c r="DW61" i="6"/>
  <c r="CO57" i="6"/>
  <c r="BJ56" i="6"/>
  <c r="BA57" i="6"/>
  <c r="CE57" i="6"/>
  <c r="DN56" i="6"/>
  <c r="DS56" i="6"/>
  <c r="DI56" i="6"/>
  <c r="DT57" i="6"/>
  <c r="CL57" i="6"/>
  <c r="CQ55" i="6"/>
  <c r="DT56" i="6"/>
  <c r="AQ61" i="17"/>
  <c r="BG42" i="17"/>
  <c r="BG61" i="17" s="1"/>
  <c r="AT55" i="17"/>
  <c r="BJ33" i="17"/>
  <c r="BJ55" i="17" s="1"/>
  <c r="AZ61" i="17"/>
  <c r="BP42" i="17"/>
  <c r="BP61" i="17" s="1"/>
  <c r="AY59" i="17"/>
  <c r="BO40" i="17"/>
  <c r="BO59" i="17" s="1"/>
  <c r="CP40" i="17"/>
  <c r="CP59" i="17" s="1"/>
  <c r="BZ59" i="17"/>
  <c r="DX55" i="6"/>
  <c r="CP57" i="6"/>
  <c r="DL56" i="6"/>
  <c r="DQ61" i="6"/>
  <c r="CH57" i="6"/>
  <c r="CM57" i="6"/>
  <c r="DK56" i="6"/>
  <c r="BI39" i="17"/>
  <c r="BI58" i="17" s="1"/>
  <c r="AS58" i="17"/>
  <c r="FO43" i="17"/>
  <c r="AS56" i="17"/>
  <c r="BI36" i="17"/>
  <c r="BI56" i="17" s="1"/>
  <c r="BS40" i="17"/>
  <c r="BS59" i="17" s="1"/>
  <c r="BC59" i="17"/>
  <c r="GI43" i="6"/>
  <c r="DR61" i="6"/>
  <c r="BI56" i="6"/>
  <c r="CD61" i="6"/>
  <c r="CC55" i="6"/>
  <c r="DI57" i="6"/>
  <c r="DW57" i="6"/>
  <c r="DR57" i="6"/>
  <c r="AU57" i="17"/>
  <c r="BK37" i="17"/>
  <c r="BK57" i="17" s="1"/>
  <c r="BX57" i="17"/>
  <c r="CN37" i="17"/>
  <c r="CN57" i="17" s="1"/>
  <c r="CI58" i="17"/>
  <c r="CY39" i="17"/>
  <c r="CY58" i="17" s="1"/>
  <c r="CH61" i="6"/>
  <c r="CG55" i="6"/>
  <c r="CP55" i="6"/>
  <c r="DI61" i="6"/>
  <c r="BH42" i="17"/>
  <c r="BH61" i="17" s="1"/>
  <c r="AR61" i="17"/>
  <c r="AU55" i="17"/>
  <c r="BK33" i="17"/>
  <c r="BK55" i="17" s="1"/>
  <c r="BT37" i="17"/>
  <c r="BT57" i="17" s="1"/>
  <c r="BD57" i="17"/>
  <c r="BX61" i="17"/>
  <c r="CN42" i="17"/>
  <c r="CN61" i="17" s="1"/>
  <c r="BW55" i="17"/>
  <c r="CM33" i="17"/>
  <c r="CM55" i="17" s="1"/>
  <c r="BE55" i="17"/>
  <c r="BU33" i="17"/>
  <c r="BU55" i="17" s="1"/>
  <c r="CY42" i="17"/>
  <c r="CY61" i="17" s="1"/>
  <c r="CI61" i="17"/>
  <c r="DF57" i="17"/>
  <c r="DY37" i="17"/>
  <c r="DY57" i="17" s="1"/>
  <c r="DC60" i="17"/>
  <c r="DV41" i="17"/>
  <c r="DV60" i="17" s="1"/>
  <c r="DN59" i="17"/>
  <c r="EG40" i="17"/>
  <c r="EG59" i="17" s="1"/>
  <c r="AV57" i="6"/>
  <c r="EB41" i="17"/>
  <c r="EB60" i="17" s="1"/>
  <c r="DI60" i="17"/>
  <c r="EJ40" i="17"/>
  <c r="EJ59" i="17" s="1"/>
  <c r="DQ59" i="17"/>
  <c r="DL61" i="17"/>
  <c r="EE42" i="17"/>
  <c r="EE61" i="17" s="1"/>
  <c r="CZ33" i="17"/>
  <c r="CZ55" i="17" s="1"/>
  <c r="CJ55" i="17"/>
  <c r="AV56" i="17"/>
  <c r="BL36" i="17"/>
  <c r="BL56" i="17" s="1"/>
  <c r="CI60" i="17"/>
  <c r="CY41" i="17"/>
  <c r="CY60" i="17" s="1"/>
  <c r="BE56" i="17"/>
  <c r="BU36" i="17"/>
  <c r="BU56" i="17" s="1"/>
  <c r="CB56" i="17"/>
  <c r="CR36" i="17"/>
  <c r="CR56" i="17" s="1"/>
  <c r="CH57" i="17"/>
  <c r="CX37" i="17"/>
  <c r="CX57" i="17" s="1"/>
  <c r="DZ42" i="17"/>
  <c r="DZ61" i="17" s="1"/>
  <c r="DG61" i="17"/>
  <c r="DF55" i="17"/>
  <c r="DY33" i="17"/>
  <c r="DY55" i="17" s="1"/>
  <c r="DX39" i="17"/>
  <c r="DX58" i="17" s="1"/>
  <c r="DE58" i="17"/>
  <c r="DM57" i="17"/>
  <c r="EF37" i="17"/>
  <c r="EF57" i="17" s="1"/>
  <c r="EE39" i="17"/>
  <c r="EE58" i="17" s="1"/>
  <c r="DL58" i="17"/>
  <c r="DC59" i="17"/>
  <c r="DV40" i="17"/>
  <c r="DV59" i="17" s="1"/>
  <c r="DI57" i="17"/>
  <c r="EB37" i="17"/>
  <c r="EB57" i="17" s="1"/>
  <c r="BW60" i="17"/>
  <c r="CM41" i="17"/>
  <c r="CM60" i="17" s="1"/>
  <c r="AS57" i="17"/>
  <c r="BI37" i="17"/>
  <c r="BI57" i="17" s="1"/>
  <c r="BZ60" i="17"/>
  <c r="CP41" i="17"/>
  <c r="CP60" i="17" s="1"/>
  <c r="BB57" i="17"/>
  <c r="BR37" i="17"/>
  <c r="BR57" i="17" s="1"/>
  <c r="BY57" i="17"/>
  <c r="CO37" i="17"/>
  <c r="CO57" i="17" s="1"/>
  <c r="CK59" i="17"/>
  <c r="DA40" i="17"/>
  <c r="DA59" i="17" s="1"/>
  <c r="EB39" i="17"/>
  <c r="EB58" i="17" s="1"/>
  <c r="DI58" i="17"/>
  <c r="EE41" i="17"/>
  <c r="EE60" i="17" s="1"/>
  <c r="DL60" i="17"/>
  <c r="DC56" i="17"/>
  <c r="DV36" i="17"/>
  <c r="DV56" i="17" s="1"/>
  <c r="DH59" i="17"/>
  <c r="EA40" i="17"/>
  <c r="EA59" i="17" s="1"/>
  <c r="DN58" i="17"/>
  <c r="EG39" i="17"/>
  <c r="EG58" i="17" s="1"/>
  <c r="CE59" i="17"/>
  <c r="CU40" i="17"/>
  <c r="CU59" i="17" s="1"/>
  <c r="AT61" i="17"/>
  <c r="BJ42" i="17"/>
  <c r="BJ61" i="17" s="1"/>
  <c r="AS55" i="17"/>
  <c r="BI33" i="17"/>
  <c r="BI55" i="17" s="1"/>
  <c r="AQ59" i="17"/>
  <c r="BG40" i="17"/>
  <c r="BG59" i="17" s="1"/>
  <c r="BA57" i="17"/>
  <c r="BQ37" i="17"/>
  <c r="BQ57" i="17" s="1"/>
  <c r="CB58" i="17"/>
  <c r="CR39" i="17"/>
  <c r="CR58" i="17" s="1"/>
  <c r="BX59" i="17"/>
  <c r="CN40" i="17"/>
  <c r="CN59" i="17" s="1"/>
  <c r="DI56" i="17"/>
  <c r="EB36" i="17"/>
  <c r="EB56" i="17" s="1"/>
  <c r="DH61" i="17"/>
  <c r="EA42" i="17"/>
  <c r="EA61" i="17" s="1"/>
  <c r="DG55" i="17"/>
  <c r="DZ33" i="17"/>
  <c r="DZ55" i="17" s="1"/>
  <c r="DM60" i="17"/>
  <c r="EF41" i="17"/>
  <c r="EF60" i="17" s="1"/>
  <c r="DP60" i="17"/>
  <c r="EI41" i="17"/>
  <c r="EI60" i="17" s="1"/>
  <c r="AZ55" i="6"/>
  <c r="DV39" i="17"/>
  <c r="DV58" i="17" s="1"/>
  <c r="DC58" i="17"/>
  <c r="ED37" i="17"/>
  <c r="ED57" i="17" s="1"/>
  <c r="DN60" i="17"/>
  <c r="EG41" i="17"/>
  <c r="EG60" i="17" s="1"/>
  <c r="DN57" i="17"/>
  <c r="EG37" i="17"/>
  <c r="EG57" i="17" s="1"/>
  <c r="AZ57" i="6"/>
  <c r="AW56" i="6"/>
  <c r="N15" i="17"/>
  <c r="M44" i="17"/>
  <c r="P69" i="17"/>
  <c r="Y69" i="17" s="1"/>
  <c r="AG69" i="17" s="1"/>
  <c r="J5" i="17"/>
  <c r="FF38" i="17"/>
  <c r="FE37" i="17"/>
  <c r="GG41" i="17"/>
  <c r="FJ34" i="6"/>
  <c r="FO15" i="6"/>
  <c r="FO43" i="6"/>
  <c r="FL26" i="6"/>
  <c r="FK17" i="6"/>
  <c r="J1597" i="3"/>
  <c r="AG1597" i="3"/>
  <c r="AO47" i="6"/>
  <c r="CA47" i="17"/>
  <c r="ET11" i="17"/>
  <c r="AJ1597" i="3"/>
  <c r="ET15" i="17"/>
  <c r="AO47" i="17"/>
  <c r="AN50" i="6"/>
  <c r="CO53" i="6"/>
  <c r="FP43" i="17"/>
  <c r="BX53" i="17"/>
  <c r="AQ47" i="6"/>
  <c r="AM49" i="6"/>
  <c r="FO20" i="6"/>
  <c r="FK30" i="6"/>
  <c r="FL25" i="6"/>
  <c r="FM34" i="6"/>
  <c r="FF37" i="17"/>
  <c r="FE28" i="17"/>
  <c r="FD19" i="17"/>
  <c r="FJ9" i="17"/>
  <c r="CK47" i="6"/>
  <c r="FM28" i="6"/>
  <c r="FK12" i="6"/>
  <c r="AP53" i="6"/>
  <c r="FN9" i="6"/>
  <c r="FP19" i="6"/>
  <c r="FN17" i="6"/>
  <c r="AI49" i="17"/>
  <c r="DX47" i="6"/>
  <c r="FJ43" i="17"/>
  <c r="FG26" i="17"/>
  <c r="FF17" i="17"/>
  <c r="FE8" i="17"/>
  <c r="FO41" i="17"/>
  <c r="AK50" i="17"/>
  <c r="FH39" i="17"/>
  <c r="FG30" i="17"/>
  <c r="FF21" i="17"/>
  <c r="FE12" i="17"/>
  <c r="FO31" i="6"/>
  <c r="FN22" i="6"/>
  <c r="FP14" i="6"/>
  <c r="FK14" i="6"/>
  <c r="FP9" i="6"/>
  <c r="FJ19" i="6"/>
  <c r="FE36" i="17"/>
  <c r="FD27" i="17"/>
  <c r="FJ17" i="17"/>
  <c r="FI8" i="17"/>
  <c r="FN38" i="6"/>
  <c r="FL20" i="6"/>
  <c r="FK11" i="6"/>
  <c r="FL15" i="6"/>
  <c r="FM40" i="6"/>
  <c r="GK59" i="6"/>
  <c r="FE40" i="17"/>
  <c r="FD31" i="17"/>
  <c r="FJ21" i="17"/>
  <c r="FI12" i="17"/>
  <c r="FK41" i="6"/>
  <c r="FK60" i="6"/>
  <c r="FL39" i="6"/>
  <c r="FO40" i="6"/>
  <c r="FO59" i="6"/>
  <c r="FP39" i="6"/>
  <c r="FO26" i="6"/>
  <c r="FD39" i="17"/>
  <c r="FI20" i="17"/>
  <c r="FH11" i="17"/>
  <c r="FI40" i="17"/>
  <c r="FH31" i="17"/>
  <c r="FG22" i="17"/>
  <c r="FJ40" i="6"/>
  <c r="AC59" i="6"/>
  <c r="FJ59" i="6" s="1"/>
  <c r="FP30" i="6"/>
  <c r="FO21" i="6"/>
  <c r="FN12" i="6"/>
  <c r="GJ41" i="6"/>
  <c r="FN43" i="6"/>
  <c r="FP41" i="6"/>
  <c r="FP60" i="6"/>
  <c r="FL19" i="6"/>
  <c r="FK22" i="6"/>
  <c r="AM47" i="6"/>
  <c r="FP25" i="6"/>
  <c r="FL43" i="6"/>
  <c r="FK26" i="6"/>
  <c r="FJ43" i="6"/>
  <c r="FL9" i="6"/>
  <c r="FM18" i="6"/>
  <c r="FN27" i="6"/>
  <c r="FO36" i="6"/>
  <c r="AP48" i="6"/>
  <c r="AR48" i="6"/>
  <c r="CK50" i="6"/>
  <c r="FI36" i="17"/>
  <c r="FH27" i="17"/>
  <c r="FG18" i="17"/>
  <c r="FF9" i="17"/>
  <c r="FF43" i="17"/>
  <c r="FJ25" i="17"/>
  <c r="AN47" i="17"/>
  <c r="FD15" i="17"/>
  <c r="FJ5" i="17"/>
  <c r="FG38" i="17"/>
  <c r="FE20" i="17"/>
  <c r="FD11" i="17"/>
  <c r="FL34" i="6"/>
  <c r="FK25" i="6"/>
  <c r="FL36" i="6"/>
  <c r="FK27" i="6"/>
  <c r="FJ18" i="6"/>
  <c r="FN28" i="6"/>
  <c r="FM19" i="6"/>
  <c r="CF47" i="17"/>
  <c r="GF41" i="17"/>
  <c r="AK38" i="3"/>
  <c r="K1038" i="3"/>
  <c r="AF1038" i="3" s="1"/>
  <c r="AK84" i="3"/>
  <c r="N1036" i="3"/>
  <c r="N924" i="3"/>
  <c r="K1040" i="3"/>
  <c r="AF1040" i="3" s="1"/>
  <c r="AI343" i="3"/>
  <c r="AI216" i="3"/>
  <c r="AK429" i="3"/>
  <c r="K1533" i="3"/>
  <c r="AF1533" i="3" s="1"/>
  <c r="N1058" i="3"/>
  <c r="AK748" i="3"/>
  <c r="AK218" i="3"/>
  <c r="K1124" i="3"/>
  <c r="AF1124" i="3" s="1"/>
  <c r="N979" i="3"/>
  <c r="K1551" i="3"/>
  <c r="AF1551" i="3" s="1"/>
  <c r="AK1551" i="3" s="1"/>
  <c r="AI1284" i="3"/>
  <c r="AI597" i="3"/>
  <c r="K457" i="3"/>
  <c r="AF457" i="3" s="1"/>
  <c r="AI457" i="3" s="1"/>
  <c r="AI761" i="3"/>
  <c r="N216" i="3"/>
  <c r="AI306" i="3"/>
  <c r="AI298" i="3"/>
  <c r="AK258" i="3"/>
  <c r="AK1288" i="3"/>
  <c r="AI494" i="3"/>
  <c r="AK1525" i="3"/>
  <c r="AI1538" i="3"/>
  <c r="AK182" i="3"/>
  <c r="AI1525" i="3"/>
  <c r="K385" i="3"/>
  <c r="AF385" i="3" s="1"/>
  <c r="AI385" i="3" s="1"/>
  <c r="N385" i="3"/>
  <c r="N230" i="3"/>
  <c r="K230" i="3"/>
  <c r="AF230" i="3" s="1"/>
  <c r="AI230" i="3" s="1"/>
  <c r="K1562" i="3"/>
  <c r="AF1562" i="3" s="1"/>
  <c r="N1562" i="3"/>
  <c r="K1572" i="3"/>
  <c r="AF1572" i="3" s="1"/>
  <c r="AI1572" i="3" s="1"/>
  <c r="N1572" i="3"/>
  <c r="K1582" i="3"/>
  <c r="AF1582" i="3" s="1"/>
  <c r="AI1582" i="3" s="1"/>
  <c r="N1582" i="3"/>
  <c r="K1512" i="3"/>
  <c r="AF1512" i="3" s="1"/>
  <c r="AK1512" i="3" s="1"/>
  <c r="N1512" i="3"/>
  <c r="K1549" i="3"/>
  <c r="AF1549" i="3" s="1"/>
  <c r="AI1549" i="3" s="1"/>
  <c r="N1549" i="3"/>
  <c r="K976" i="3"/>
  <c r="AF976" i="3" s="1"/>
  <c r="AI976" i="3" s="1"/>
  <c r="N976" i="3"/>
  <c r="N974" i="3"/>
  <c r="K974" i="3"/>
  <c r="AF974" i="3" s="1"/>
  <c r="AK974" i="3" s="1"/>
  <c r="K790" i="3"/>
  <c r="AF790" i="3" s="1"/>
  <c r="AI790" i="3" s="1"/>
  <c r="N790" i="3"/>
  <c r="N954" i="3"/>
  <c r="K954" i="3"/>
  <c r="AF954" i="3" s="1"/>
  <c r="AI954" i="3" s="1"/>
  <c r="K1162" i="3"/>
  <c r="AF1162" i="3" s="1"/>
  <c r="N1162" i="3"/>
  <c r="N398" i="3"/>
  <c r="K398" i="3"/>
  <c r="AF398" i="3" s="1"/>
  <c r="AI398" i="3" s="1"/>
  <c r="N1400" i="3"/>
  <c r="K1400" i="3"/>
  <c r="AF1400" i="3" s="1"/>
  <c r="AI1400" i="3" s="1"/>
  <c r="N312" i="3"/>
  <c r="K312" i="3"/>
  <c r="AF312" i="3" s="1"/>
  <c r="AI312" i="3" s="1"/>
  <c r="N836" i="3"/>
  <c r="K836" i="3"/>
  <c r="AF836" i="3" s="1"/>
  <c r="AI836" i="3" s="1"/>
  <c r="K926" i="3"/>
  <c r="AF926" i="3" s="1"/>
  <c r="AK926" i="3" s="1"/>
  <c r="N926" i="3"/>
  <c r="N972" i="3"/>
  <c r="K972" i="3"/>
  <c r="AF972" i="3" s="1"/>
  <c r="AK972" i="3" s="1"/>
  <c r="N1342" i="3"/>
  <c r="K1342" i="3"/>
  <c r="AF1342" i="3" s="1"/>
  <c r="AK1342" i="3" s="1"/>
  <c r="N1406" i="3"/>
  <c r="K1406" i="3"/>
  <c r="AF1406" i="3" s="1"/>
  <c r="AK1406" i="3" s="1"/>
  <c r="K1470" i="3"/>
  <c r="AF1470" i="3" s="1"/>
  <c r="AK1470" i="3" s="1"/>
  <c r="N1470" i="3"/>
  <c r="K158" i="3"/>
  <c r="AF158" i="3" s="1"/>
  <c r="AK158" i="3" s="1"/>
  <c r="N158" i="3"/>
  <c r="K680" i="3"/>
  <c r="AF680" i="3" s="1"/>
  <c r="AI680" i="3" s="1"/>
  <c r="N680" i="3"/>
  <c r="N1180" i="3"/>
  <c r="K1180" i="3"/>
  <c r="AF1180" i="3" s="1"/>
  <c r="AI1180" i="3" s="1"/>
  <c r="N1238" i="3"/>
  <c r="K1238" i="3"/>
  <c r="AF1238" i="3" s="1"/>
  <c r="AI1238" i="3" s="1"/>
  <c r="K1484" i="3"/>
  <c r="AF1484" i="3" s="1"/>
  <c r="N1484" i="3"/>
  <c r="N1504" i="3"/>
  <c r="K1504" i="3"/>
  <c r="AF1504" i="3" s="1"/>
  <c r="AK1504" i="3" s="1"/>
  <c r="N830" i="3"/>
  <c r="K830" i="3"/>
  <c r="AF830" i="3" s="1"/>
  <c r="AK830" i="3" s="1"/>
  <c r="K712" i="3"/>
  <c r="AF712" i="3" s="1"/>
  <c r="AI712" i="3" s="1"/>
  <c r="N712" i="3"/>
  <c r="N1581" i="3"/>
  <c r="K1581" i="3"/>
  <c r="AF1581" i="3" s="1"/>
  <c r="AI1581" i="3" s="1"/>
  <c r="N1570" i="3"/>
  <c r="K1570" i="3"/>
  <c r="AF1570" i="3" s="1"/>
  <c r="N368" i="3"/>
  <c r="K368" i="3"/>
  <c r="AF368" i="3" s="1"/>
  <c r="AI368" i="3" s="1"/>
  <c r="N890" i="3"/>
  <c r="K890" i="3"/>
  <c r="AF890" i="3" s="1"/>
  <c r="AI890" i="3" s="1"/>
  <c r="N1519" i="3"/>
  <c r="K1519" i="3"/>
  <c r="AF1519" i="3" s="1"/>
  <c r="AI1519" i="3" s="1"/>
  <c r="N1535" i="3"/>
  <c r="K1535" i="3"/>
  <c r="AF1535" i="3" s="1"/>
  <c r="AI1535" i="3" s="1"/>
  <c r="N1170" i="3"/>
  <c r="K1170" i="3"/>
  <c r="AF1170" i="3" s="1"/>
  <c r="AI1170" i="3" s="1"/>
  <c r="N458" i="3"/>
  <c r="K458" i="3"/>
  <c r="AF458" i="3" s="1"/>
  <c r="N328" i="3"/>
  <c r="K328" i="3"/>
  <c r="AF328" i="3" s="1"/>
  <c r="N404" i="3"/>
  <c r="K404" i="3"/>
  <c r="AF404" i="3" s="1"/>
  <c r="AI404" i="3" s="1"/>
  <c r="K820" i="3"/>
  <c r="AF820" i="3" s="1"/>
  <c r="AK820" i="3" s="1"/>
  <c r="N820" i="3"/>
  <c r="K198" i="3"/>
  <c r="AF198" i="3" s="1"/>
  <c r="AI198" i="3" s="1"/>
  <c r="N198" i="3"/>
  <c r="N482" i="3"/>
  <c r="K482" i="3"/>
  <c r="AF482" i="3" s="1"/>
  <c r="AK482" i="3" s="1"/>
  <c r="K110" i="3"/>
  <c r="AF110" i="3" s="1"/>
  <c r="AI110" i="3" s="1"/>
  <c r="N110" i="3"/>
  <c r="K260" i="3"/>
  <c r="AF260" i="3" s="1"/>
  <c r="AK260" i="3" s="1"/>
  <c r="N260" i="3"/>
  <c r="K50" i="3"/>
  <c r="AF50" i="3" s="1"/>
  <c r="AK50" i="3" s="1"/>
  <c r="N50" i="3"/>
  <c r="K100" i="3"/>
  <c r="AF100" i="3" s="1"/>
  <c r="AK100" i="3" s="1"/>
  <c r="N100" i="3"/>
  <c r="N690" i="3"/>
  <c r="K690" i="3"/>
  <c r="AF690" i="3" s="1"/>
  <c r="N736" i="3"/>
  <c r="K736" i="3"/>
  <c r="AF736" i="3" s="1"/>
  <c r="AI736" i="3" s="1"/>
  <c r="K750" i="3"/>
  <c r="AF750" i="3" s="1"/>
  <c r="N750" i="3"/>
  <c r="N1150" i="3"/>
  <c r="K1150" i="3"/>
  <c r="AF1150" i="3" s="1"/>
  <c r="AK1150" i="3" s="1"/>
  <c r="N1218" i="3"/>
  <c r="K1218" i="3"/>
  <c r="AF1218" i="3" s="1"/>
  <c r="AI1218" i="3" s="1"/>
  <c r="N210" i="3"/>
  <c r="K210" i="3"/>
  <c r="AF210" i="3" s="1"/>
  <c r="AK210" i="3" s="1"/>
  <c r="K1168" i="3"/>
  <c r="AF1168" i="3" s="1"/>
  <c r="AK1168" i="3" s="1"/>
  <c r="N1168" i="3"/>
  <c r="N1372" i="3"/>
  <c r="K1372" i="3"/>
  <c r="AF1372" i="3" s="1"/>
  <c r="AK1372" i="3" s="1"/>
  <c r="K1452" i="3"/>
  <c r="AF1452" i="3" s="1"/>
  <c r="N1452" i="3"/>
  <c r="K1016" i="3"/>
  <c r="AF1016" i="3" s="1"/>
  <c r="AK1016" i="3" s="1"/>
  <c r="N1016" i="3"/>
  <c r="N1244" i="3"/>
  <c r="K1244" i="3"/>
  <c r="AF1244" i="3" s="1"/>
  <c r="AI1244" i="3" s="1"/>
  <c r="N1394" i="3"/>
  <c r="K1394" i="3"/>
  <c r="AF1394" i="3" s="1"/>
  <c r="N1460" i="3"/>
  <c r="K1460" i="3"/>
  <c r="AF1460" i="3" s="1"/>
  <c r="N1474" i="3"/>
  <c r="K1474" i="3"/>
  <c r="AF1474" i="3" s="1"/>
  <c r="AK1474" i="3" s="1"/>
  <c r="N694" i="3"/>
  <c r="K694" i="3"/>
  <c r="AF694" i="3" s="1"/>
  <c r="AI694" i="3" s="1"/>
  <c r="K816" i="3"/>
  <c r="AF816" i="3" s="1"/>
  <c r="AI816" i="3" s="1"/>
  <c r="N816" i="3"/>
  <c r="N956" i="3"/>
  <c r="K956" i="3"/>
  <c r="AF956" i="3" s="1"/>
  <c r="AK956" i="3" s="1"/>
  <c r="N808" i="3"/>
  <c r="K808" i="3"/>
  <c r="AF808" i="3" s="1"/>
  <c r="K1488" i="3"/>
  <c r="AF1488" i="3" s="1"/>
  <c r="AI1488" i="3" s="1"/>
  <c r="N1488" i="3"/>
  <c r="K1274" i="3"/>
  <c r="AF1274" i="3" s="1"/>
  <c r="N1274" i="3"/>
  <c r="N898" i="3"/>
  <c r="K898" i="3"/>
  <c r="AF898" i="3" s="1"/>
  <c r="AK898" i="3" s="1"/>
  <c r="N990" i="3"/>
  <c r="K990" i="3"/>
  <c r="AF990" i="3" s="1"/>
  <c r="AI990" i="3" s="1"/>
  <c r="N1316" i="3"/>
  <c r="K1316" i="3"/>
  <c r="AF1316" i="3" s="1"/>
  <c r="AK1316" i="3" s="1"/>
  <c r="N1523" i="3"/>
  <c r="K1523" i="3"/>
  <c r="AF1523" i="3" s="1"/>
  <c r="K1542" i="3"/>
  <c r="AF1542" i="3" s="1"/>
  <c r="N1542" i="3"/>
  <c r="N804" i="3"/>
  <c r="K804" i="3"/>
  <c r="AF804" i="3" s="1"/>
  <c r="N878" i="3"/>
  <c r="K878" i="3"/>
  <c r="AF878" i="3" s="1"/>
  <c r="AI878" i="3" s="1"/>
  <c r="N875" i="3"/>
  <c r="K875" i="3"/>
  <c r="AF875" i="3" s="1"/>
  <c r="AI875" i="3" s="1"/>
  <c r="K860" i="3"/>
  <c r="AF860" i="3" s="1"/>
  <c r="AI860" i="3" s="1"/>
  <c r="N860" i="3"/>
  <c r="K206" i="3"/>
  <c r="AF206" i="3" s="1"/>
  <c r="AK206" i="3" s="1"/>
  <c r="N206" i="3"/>
  <c r="N314" i="3"/>
  <c r="K314" i="3"/>
  <c r="AF314" i="3" s="1"/>
  <c r="N858" i="3"/>
  <c r="K858" i="3"/>
  <c r="AF858" i="3" s="1"/>
  <c r="AI858" i="3" s="1"/>
  <c r="N274" i="3"/>
  <c r="K274" i="3"/>
  <c r="AF274" i="3" s="1"/>
  <c r="AI274" i="3" s="1"/>
  <c r="N574" i="3"/>
  <c r="K574" i="3"/>
  <c r="AF574" i="3" s="1"/>
  <c r="AI574" i="3" s="1"/>
  <c r="K200" i="3"/>
  <c r="AF200" i="3" s="1"/>
  <c r="AI200" i="3" s="1"/>
  <c r="N200" i="3"/>
  <c r="N252" i="3"/>
  <c r="K252" i="3"/>
  <c r="AF252" i="3" s="1"/>
  <c r="AI252" i="3" s="1"/>
  <c r="N422" i="3"/>
  <c r="K422" i="3"/>
  <c r="AF422" i="3" s="1"/>
  <c r="AI422" i="3" s="1"/>
  <c r="N462" i="3"/>
  <c r="K462" i="3"/>
  <c r="AF462" i="3" s="1"/>
  <c r="AI462" i="3" s="1"/>
  <c r="K848" i="3"/>
  <c r="AF848" i="3" s="1"/>
  <c r="N848" i="3"/>
  <c r="N310" i="3"/>
  <c r="K310" i="3"/>
  <c r="AF310" i="3" s="1"/>
  <c r="AI310" i="3" s="1"/>
  <c r="N26" i="3"/>
  <c r="K770" i="3"/>
  <c r="AF770" i="3" s="1"/>
  <c r="AK770" i="3" s="1"/>
  <c r="N770" i="3"/>
  <c r="K930" i="3"/>
  <c r="AF930" i="3" s="1"/>
  <c r="AK930" i="3" s="1"/>
  <c r="N930" i="3"/>
  <c r="N1384" i="3"/>
  <c r="K1384" i="3"/>
  <c r="AF1384" i="3" s="1"/>
  <c r="AI1384" i="3" s="1"/>
  <c r="N1448" i="3"/>
  <c r="K1448" i="3"/>
  <c r="AF1448" i="3" s="1"/>
  <c r="N1500" i="3"/>
  <c r="K1500" i="3"/>
  <c r="AF1500" i="3" s="1"/>
  <c r="AI1500" i="3" s="1"/>
  <c r="K154" i="3"/>
  <c r="AF154" i="3" s="1"/>
  <c r="AK154" i="3" s="1"/>
  <c r="N154" i="3"/>
  <c r="N798" i="3"/>
  <c r="K798" i="3"/>
  <c r="AF798" i="3" s="1"/>
  <c r="AI798" i="3" s="1"/>
  <c r="N1390" i="3"/>
  <c r="K1390" i="3"/>
  <c r="AF1390" i="3" s="1"/>
  <c r="N1454" i="3"/>
  <c r="K1454" i="3"/>
  <c r="AF1454" i="3" s="1"/>
  <c r="AI1454" i="3" s="1"/>
  <c r="K928" i="3"/>
  <c r="AF928" i="3" s="1"/>
  <c r="AI928" i="3" s="1"/>
  <c r="N928" i="3"/>
  <c r="N1268" i="3"/>
  <c r="K1268" i="3"/>
  <c r="AF1268" i="3" s="1"/>
  <c r="AI1268" i="3" s="1"/>
  <c r="K142" i="3"/>
  <c r="AF142" i="3" s="1"/>
  <c r="AK142" i="3" s="1"/>
  <c r="N142" i="3"/>
  <c r="N1302" i="3"/>
  <c r="K1302" i="3"/>
  <c r="AF1302" i="3" s="1"/>
  <c r="AK1302" i="3" s="1"/>
  <c r="N1322" i="3"/>
  <c r="K1322" i="3"/>
  <c r="AF1322" i="3" s="1"/>
  <c r="AI1322" i="3" s="1"/>
  <c r="N994" i="3"/>
  <c r="K994" i="3"/>
  <c r="AF994" i="3" s="1"/>
  <c r="AK994" i="3" s="1"/>
  <c r="N772" i="3"/>
  <c r="K772" i="3"/>
  <c r="AF772" i="3" s="1"/>
  <c r="K1412" i="3"/>
  <c r="AF1412" i="3" s="1"/>
  <c r="AI1412" i="3" s="1"/>
  <c r="N1412" i="3"/>
  <c r="AK306" i="3"/>
  <c r="K1515" i="3"/>
  <c r="AF1515" i="3" s="1"/>
  <c r="N1515" i="3"/>
  <c r="K1529" i="3"/>
  <c r="AF1529" i="3" s="1"/>
  <c r="AI1529" i="3" s="1"/>
  <c r="N1529" i="3"/>
  <c r="N326" i="3"/>
  <c r="K326" i="3"/>
  <c r="AF326" i="3" s="1"/>
  <c r="N1226" i="3"/>
  <c r="K1226" i="3"/>
  <c r="AF1226" i="3" s="1"/>
  <c r="AK1226" i="3" s="1"/>
  <c r="K1508" i="3"/>
  <c r="AF1508" i="3" s="1"/>
  <c r="AI1508" i="3" s="1"/>
  <c r="N1508" i="3"/>
  <c r="K166" i="3"/>
  <c r="AF166" i="3" s="1"/>
  <c r="AI166" i="3" s="1"/>
  <c r="N166" i="3"/>
  <c r="K304" i="3"/>
  <c r="AF304" i="3" s="1"/>
  <c r="N304" i="3"/>
  <c r="K176" i="3"/>
  <c r="AF176" i="3" s="1"/>
  <c r="AI176" i="3" s="1"/>
  <c r="N176" i="3"/>
  <c r="K850" i="3"/>
  <c r="AF850" i="3" s="1"/>
  <c r="AI850" i="3" s="1"/>
  <c r="N850" i="3"/>
  <c r="K174" i="3"/>
  <c r="AF174" i="3" s="1"/>
  <c r="AI174" i="3" s="1"/>
  <c r="N174" i="3"/>
  <c r="N364" i="3"/>
  <c r="K364" i="3"/>
  <c r="AF364" i="3" s="1"/>
  <c r="AI364" i="3" s="1"/>
  <c r="K44" i="3"/>
  <c r="AF44" i="3" s="1"/>
  <c r="AI44" i="3" s="1"/>
  <c r="N44" i="3"/>
  <c r="AK110" i="3"/>
  <c r="N32" i="3"/>
  <c r="K32" i="3"/>
  <c r="AF32" i="3" s="1"/>
  <c r="AI32" i="3" s="1"/>
  <c r="N606" i="3"/>
  <c r="K606" i="3"/>
  <c r="AF606" i="3" s="1"/>
  <c r="AI606" i="3" s="1"/>
  <c r="N70" i="3"/>
  <c r="K70" i="3"/>
  <c r="AF70" i="3" s="1"/>
  <c r="N374" i="3"/>
  <c r="K374" i="3"/>
  <c r="AF374" i="3" s="1"/>
  <c r="AI374" i="3" s="1"/>
  <c r="N598" i="3"/>
  <c r="K598" i="3"/>
  <c r="AF598" i="3" s="1"/>
  <c r="AI598" i="3" s="1"/>
  <c r="K664" i="3"/>
  <c r="AF664" i="3" s="1"/>
  <c r="N664" i="3"/>
  <c r="K792" i="3"/>
  <c r="AF792" i="3" s="1"/>
  <c r="AI792" i="3" s="1"/>
  <c r="N792" i="3"/>
  <c r="N964" i="3"/>
  <c r="K964" i="3"/>
  <c r="AF964" i="3" s="1"/>
  <c r="N1176" i="3"/>
  <c r="K1176" i="3"/>
  <c r="AF1176" i="3" s="1"/>
  <c r="AI1176" i="3" s="1"/>
  <c r="N90" i="3"/>
  <c r="K90" i="3"/>
  <c r="AF90" i="3" s="1"/>
  <c r="N106" i="3"/>
  <c r="K106" i="3"/>
  <c r="AF106" i="3" s="1"/>
  <c r="AI106" i="3" s="1"/>
  <c r="K46" i="3"/>
  <c r="AF46" i="3" s="1"/>
  <c r="AI46" i="3" s="1"/>
  <c r="N46" i="3"/>
  <c r="N470" i="3"/>
  <c r="K470" i="3"/>
  <c r="AF470" i="3" s="1"/>
  <c r="AI470" i="3" s="1"/>
  <c r="N492" i="3"/>
  <c r="K492" i="3"/>
  <c r="AF492" i="3" s="1"/>
  <c r="K534" i="3"/>
  <c r="AF534" i="3" s="1"/>
  <c r="N534" i="3"/>
  <c r="N586" i="3"/>
  <c r="K586" i="3"/>
  <c r="AF586" i="3" s="1"/>
  <c r="AI586" i="3" s="1"/>
  <c r="N406" i="3"/>
  <c r="K406" i="3"/>
  <c r="AF406" i="3" s="1"/>
  <c r="K654" i="3"/>
  <c r="AF654" i="3" s="1"/>
  <c r="N654" i="3"/>
  <c r="N686" i="3"/>
  <c r="K686" i="3"/>
  <c r="AF686" i="3" s="1"/>
  <c r="AI686" i="3" s="1"/>
  <c r="K746" i="3"/>
  <c r="AF746" i="3" s="1"/>
  <c r="N746" i="3"/>
  <c r="K882" i="3"/>
  <c r="AF882" i="3" s="1"/>
  <c r="AI882" i="3" s="1"/>
  <c r="N882" i="3"/>
  <c r="K952" i="3"/>
  <c r="AF952" i="3" s="1"/>
  <c r="N952" i="3"/>
  <c r="N354" i="3"/>
  <c r="K354" i="3"/>
  <c r="AF354" i="3" s="1"/>
  <c r="AI354" i="3" s="1"/>
  <c r="N72" i="3"/>
  <c r="K72" i="3"/>
  <c r="AF72" i="3" s="1"/>
  <c r="AK72" i="3" s="1"/>
  <c r="K66" i="3"/>
  <c r="AF66" i="3" s="1"/>
  <c r="AI66" i="3" s="1"/>
  <c r="N66" i="3"/>
  <c r="K114" i="3"/>
  <c r="AF114" i="3" s="1"/>
  <c r="AI114" i="3" s="1"/>
  <c r="N114" i="3"/>
  <c r="N420" i="3"/>
  <c r="K420" i="3"/>
  <c r="AF420" i="3" s="1"/>
  <c r="AK420" i="3" s="1"/>
  <c r="K86" i="3"/>
  <c r="AF86" i="3" s="1"/>
  <c r="AI86" i="3" s="1"/>
  <c r="N86" i="3"/>
  <c r="N1232" i="3"/>
  <c r="K1232" i="3"/>
  <c r="AF1232" i="3" s="1"/>
  <c r="AI1232" i="3" s="1"/>
  <c r="N438" i="3"/>
  <c r="K438" i="3"/>
  <c r="AF438" i="3" s="1"/>
  <c r="K272" i="3"/>
  <c r="AF272" i="3" s="1"/>
  <c r="AI272" i="3" s="1"/>
  <c r="N272" i="3"/>
  <c r="AI154" i="3"/>
  <c r="N550" i="3"/>
  <c r="K550" i="3"/>
  <c r="AF550" i="3" s="1"/>
  <c r="N594" i="3"/>
  <c r="K594" i="3"/>
  <c r="AF594" i="3" s="1"/>
  <c r="K132" i="3"/>
  <c r="AF132" i="3" s="1"/>
  <c r="N132" i="3"/>
  <c r="N662" i="3"/>
  <c r="K662" i="3"/>
  <c r="AF662" i="3" s="1"/>
  <c r="AI662" i="3" s="1"/>
  <c r="K774" i="3"/>
  <c r="AF774" i="3" s="1"/>
  <c r="N774" i="3"/>
  <c r="N394" i="3"/>
  <c r="K394" i="3"/>
  <c r="AF394" i="3" s="1"/>
  <c r="AI394" i="3" s="1"/>
  <c r="N900" i="3"/>
  <c r="K900" i="3"/>
  <c r="AF900" i="3" s="1"/>
  <c r="AI900" i="3" s="1"/>
  <c r="N1208" i="3"/>
  <c r="K1208" i="3"/>
  <c r="AF1208" i="3" s="1"/>
  <c r="K554" i="3"/>
  <c r="AF554" i="3" s="1"/>
  <c r="AK554" i="3" s="1"/>
  <c r="N554" i="3"/>
  <c r="N524" i="3"/>
  <c r="K524" i="3"/>
  <c r="AF524" i="3" s="1"/>
  <c r="AK524" i="3" s="1"/>
  <c r="K718" i="3"/>
  <c r="AF718" i="3" s="1"/>
  <c r="AK718" i="3" s="1"/>
  <c r="N718" i="3"/>
  <c r="K780" i="3"/>
  <c r="AF780" i="3" s="1"/>
  <c r="AI780" i="3" s="1"/>
  <c r="N780" i="3"/>
  <c r="K958" i="3"/>
  <c r="AF958" i="3" s="1"/>
  <c r="AI958" i="3" s="1"/>
  <c r="N958" i="3"/>
  <c r="K1174" i="3"/>
  <c r="AF1174" i="3" s="1"/>
  <c r="AK1174" i="3" s="1"/>
  <c r="N1174" i="3"/>
  <c r="N1294" i="3"/>
  <c r="K1294" i="3"/>
  <c r="AF1294" i="3" s="1"/>
  <c r="AI1294" i="3" s="1"/>
  <c r="N1344" i="3"/>
  <c r="K1344" i="3"/>
  <c r="AF1344" i="3" s="1"/>
  <c r="AI1344" i="3" s="1"/>
  <c r="K122" i="3"/>
  <c r="AF122" i="3" s="1"/>
  <c r="N122" i="3"/>
  <c r="K784" i="3"/>
  <c r="AF784" i="3" s="1"/>
  <c r="N784" i="3"/>
  <c r="N1034" i="3"/>
  <c r="K1034" i="3"/>
  <c r="AF1034" i="3" s="1"/>
  <c r="AI1034" i="3" s="1"/>
  <c r="K1278" i="3"/>
  <c r="AF1278" i="3" s="1"/>
  <c r="AI1278" i="3" s="1"/>
  <c r="N1278" i="3"/>
  <c r="N1350" i="3"/>
  <c r="K1350" i="3"/>
  <c r="AF1350" i="3" s="1"/>
  <c r="AI1350" i="3" s="1"/>
  <c r="N1314" i="3"/>
  <c r="K1314" i="3"/>
  <c r="AF1314" i="3" s="1"/>
  <c r="AI1314" i="3" s="1"/>
  <c r="K1410" i="3"/>
  <c r="AF1410" i="3" s="1"/>
  <c r="N1410" i="3"/>
  <c r="N1222" i="3"/>
  <c r="K1222" i="3"/>
  <c r="AF1222" i="3" s="1"/>
  <c r="AI1222" i="3" s="1"/>
  <c r="N564" i="3"/>
  <c r="K564" i="3"/>
  <c r="AF564" i="3" s="1"/>
  <c r="AI564" i="3" s="1"/>
  <c r="N1456" i="3"/>
  <c r="K1456" i="3"/>
  <c r="AF1456" i="3" s="1"/>
  <c r="AI1456" i="3" s="1"/>
  <c r="N950" i="3"/>
  <c r="K950" i="3"/>
  <c r="AF950" i="3" s="1"/>
  <c r="AI950" i="3" s="1"/>
  <c r="N1156" i="3"/>
  <c r="K1156" i="3"/>
  <c r="AF1156" i="3" s="1"/>
  <c r="AI1156" i="3" s="1"/>
  <c r="N520" i="3"/>
  <c r="K520" i="3"/>
  <c r="AF520" i="3" s="1"/>
  <c r="AI520" i="3" s="1"/>
  <c r="K726" i="3"/>
  <c r="AF726" i="3" s="1"/>
  <c r="N726" i="3"/>
  <c r="K756" i="3"/>
  <c r="AF756" i="3" s="1"/>
  <c r="AK756" i="3" s="1"/>
  <c r="N756" i="3"/>
  <c r="N1380" i="3"/>
  <c r="K1380" i="3"/>
  <c r="AF1380" i="3" s="1"/>
  <c r="K138" i="3"/>
  <c r="AF138" i="3" s="1"/>
  <c r="N138" i="3"/>
  <c r="N1252" i="3"/>
  <c r="K1252" i="3"/>
  <c r="AF1252" i="3" s="1"/>
  <c r="N1386" i="3"/>
  <c r="K1386" i="3"/>
  <c r="AF1386" i="3" s="1"/>
  <c r="AI1386" i="3" s="1"/>
  <c r="K1494" i="3"/>
  <c r="AF1494" i="3" s="1"/>
  <c r="AI1494" i="3" s="1"/>
  <c r="N1494" i="3"/>
  <c r="N786" i="3"/>
  <c r="K786" i="3"/>
  <c r="AF786" i="3" s="1"/>
  <c r="AI786" i="3" s="1"/>
  <c r="N1324" i="3"/>
  <c r="K1324" i="3"/>
  <c r="AF1324" i="3" s="1"/>
  <c r="K872" i="3"/>
  <c r="AF872" i="3" s="1"/>
  <c r="AI872" i="3" s="1"/>
  <c r="N872" i="3"/>
  <c r="N1228" i="3"/>
  <c r="K1228" i="3"/>
  <c r="AF1228" i="3" s="1"/>
  <c r="N796" i="3"/>
  <c r="K796" i="3"/>
  <c r="AF796" i="3" s="1"/>
  <c r="AI796" i="3" s="1"/>
  <c r="N1594" i="3"/>
  <c r="K1594" i="3"/>
  <c r="AF1594" i="3" s="1"/>
  <c r="K1561" i="3"/>
  <c r="AF1561" i="3" s="1"/>
  <c r="N1561" i="3"/>
  <c r="K881" i="3"/>
  <c r="AF881" i="3" s="1"/>
  <c r="AK881" i="3" s="1"/>
  <c r="N881" i="3"/>
  <c r="N1516" i="3"/>
  <c r="K1516" i="3"/>
  <c r="AF1516" i="3" s="1"/>
  <c r="N1511" i="3"/>
  <c r="K1511" i="3"/>
  <c r="AF1511" i="3" s="1"/>
  <c r="AI1511" i="3" s="1"/>
  <c r="N334" i="3"/>
  <c r="K334" i="3"/>
  <c r="AF334" i="3" s="1"/>
  <c r="AK334" i="3" s="1"/>
  <c r="N1326" i="3"/>
  <c r="K1326" i="3"/>
  <c r="AF1326" i="3" s="1"/>
  <c r="K874" i="3"/>
  <c r="AF874" i="3" s="1"/>
  <c r="N874" i="3"/>
  <c r="K10" i="3"/>
  <c r="AF10" i="3" s="1"/>
  <c r="AI10" i="3" s="1"/>
  <c r="N10" i="3"/>
  <c r="N468" i="3"/>
  <c r="K468" i="3"/>
  <c r="AF468" i="3" s="1"/>
  <c r="AI542" i="3"/>
  <c r="AK542" i="3"/>
  <c r="N360" i="3"/>
  <c r="K360" i="3"/>
  <c r="AF360" i="3" s="1"/>
  <c r="N1242" i="3"/>
  <c r="K1242" i="3"/>
  <c r="AF1242" i="3" s="1"/>
  <c r="AK1242" i="3" s="1"/>
  <c r="N1579" i="3"/>
  <c r="K1579" i="3"/>
  <c r="AF1579" i="3" s="1"/>
  <c r="K1558" i="3"/>
  <c r="AF1558" i="3" s="1"/>
  <c r="AI1558" i="3" s="1"/>
  <c r="N1558" i="3"/>
  <c r="K1593" i="3"/>
  <c r="AF1593" i="3" s="1"/>
  <c r="N1593" i="3"/>
  <c r="K1521" i="3"/>
  <c r="AF1521" i="3" s="1"/>
  <c r="AK1521" i="3" s="1"/>
  <c r="N1521" i="3"/>
  <c r="N978" i="3"/>
  <c r="K978" i="3"/>
  <c r="AF978" i="3" s="1"/>
  <c r="AI978" i="3" s="1"/>
  <c r="FN39" i="6"/>
  <c r="AK1308" i="3"/>
  <c r="AI1308" i="3"/>
  <c r="N402" i="3"/>
  <c r="K402" i="3"/>
  <c r="AF402" i="3" s="1"/>
  <c r="AI402" i="3" s="1"/>
  <c r="K92" i="3"/>
  <c r="AF92" i="3" s="1"/>
  <c r="AI92" i="3" s="1"/>
  <c r="N92" i="3"/>
  <c r="K472" i="3"/>
  <c r="AF472" i="3" s="1"/>
  <c r="AI472" i="3" s="1"/>
  <c r="N472" i="3"/>
  <c r="N340" i="3"/>
  <c r="K340" i="3"/>
  <c r="AF340" i="3" s="1"/>
  <c r="K530" i="3"/>
  <c r="AF530" i="3" s="1"/>
  <c r="AI530" i="3" s="1"/>
  <c r="N530" i="3"/>
  <c r="K778" i="3"/>
  <c r="AF778" i="3" s="1"/>
  <c r="AI778" i="3" s="1"/>
  <c r="N778" i="3"/>
  <c r="N920" i="3"/>
  <c r="K920" i="3"/>
  <c r="AF920" i="3" s="1"/>
  <c r="AI920" i="3" s="1"/>
  <c r="K1144" i="3"/>
  <c r="AF1144" i="3" s="1"/>
  <c r="AI1144" i="3" s="1"/>
  <c r="N1144" i="3"/>
  <c r="N1194" i="3"/>
  <c r="K1194" i="3"/>
  <c r="AF1194" i="3" s="1"/>
  <c r="K58" i="3"/>
  <c r="AF58" i="3" s="1"/>
  <c r="AK58" i="3" s="1"/>
  <c r="N58" i="3"/>
  <c r="N362" i="3"/>
  <c r="K362" i="3"/>
  <c r="AF362" i="3" s="1"/>
  <c r="AI362" i="3" s="1"/>
  <c r="N60" i="3"/>
  <c r="K60" i="3"/>
  <c r="AF60" i="3" s="1"/>
  <c r="AI60" i="3" s="1"/>
  <c r="N96" i="3"/>
  <c r="K96" i="3"/>
  <c r="AF96" i="3" s="1"/>
  <c r="AI96" i="3" s="1"/>
  <c r="K112" i="3"/>
  <c r="AF112" i="3" s="1"/>
  <c r="AI112" i="3" s="1"/>
  <c r="N112" i="3"/>
  <c r="N600" i="3"/>
  <c r="K600" i="3"/>
  <c r="AF600" i="3" s="1"/>
  <c r="N78" i="3"/>
  <c r="K78" i="3"/>
  <c r="AF78" i="3" s="1"/>
  <c r="N732" i="3"/>
  <c r="K732" i="3"/>
  <c r="AF732" i="3" s="1"/>
  <c r="AI732" i="3" s="1"/>
  <c r="K1164" i="3"/>
  <c r="AF1164" i="3" s="1"/>
  <c r="AI1164" i="3" s="1"/>
  <c r="N1164" i="3"/>
  <c r="K1214" i="3"/>
  <c r="AF1214" i="3" s="1"/>
  <c r="AI1214" i="3" s="1"/>
  <c r="N1214" i="3"/>
  <c r="K48" i="3"/>
  <c r="AF48" i="3" s="1"/>
  <c r="AI48" i="3" s="1"/>
  <c r="N48" i="3"/>
  <c r="K68" i="3"/>
  <c r="AF68" i="3" s="1"/>
  <c r="AI68" i="3" s="1"/>
  <c r="N68" i="3"/>
  <c r="N424" i="3"/>
  <c r="K424" i="3"/>
  <c r="AF424" i="3" s="1"/>
  <c r="AI424" i="3" s="1"/>
  <c r="K56" i="3"/>
  <c r="AF56" i="3" s="1"/>
  <c r="AI56" i="3" s="1"/>
  <c r="N56" i="3"/>
  <c r="K536" i="3"/>
  <c r="AF536" i="3" s="1"/>
  <c r="AI536" i="3" s="1"/>
  <c r="N536" i="3"/>
  <c r="N584" i="3"/>
  <c r="K584" i="3"/>
  <c r="AF584" i="3" s="1"/>
  <c r="AI584" i="3" s="1"/>
  <c r="N902" i="3"/>
  <c r="K902" i="3"/>
  <c r="AF902" i="3" s="1"/>
  <c r="N666" i="3"/>
  <c r="K666" i="3"/>
  <c r="AF666" i="3" s="1"/>
  <c r="AK666" i="3" s="1"/>
  <c r="K1014" i="3"/>
  <c r="AF1014" i="3" s="1"/>
  <c r="AI1014" i="3" s="1"/>
  <c r="N1014" i="3"/>
  <c r="N1192" i="3"/>
  <c r="K1192" i="3"/>
  <c r="AF1192" i="3" s="1"/>
  <c r="AI1192" i="3" s="1"/>
  <c r="N1250" i="3"/>
  <c r="K1250" i="3"/>
  <c r="AF1250" i="3" s="1"/>
  <c r="N1424" i="3"/>
  <c r="K1424" i="3"/>
  <c r="AF1424" i="3" s="1"/>
  <c r="AI1424" i="3" s="1"/>
  <c r="N568" i="3"/>
  <c r="K568" i="3"/>
  <c r="AF568" i="3" s="1"/>
  <c r="K620" i="3"/>
  <c r="AF620" i="3" s="1"/>
  <c r="AI620" i="3" s="1"/>
  <c r="N620" i="3"/>
  <c r="N1248" i="3"/>
  <c r="K1248" i="3"/>
  <c r="AF1248" i="3" s="1"/>
  <c r="N1334" i="3"/>
  <c r="K1334" i="3"/>
  <c r="AF1334" i="3" s="1"/>
  <c r="AI1334" i="3" s="1"/>
  <c r="N1398" i="3"/>
  <c r="K1398" i="3"/>
  <c r="AF1398" i="3" s="1"/>
  <c r="AI1398" i="3" s="1"/>
  <c r="K1148" i="3"/>
  <c r="AF1148" i="3" s="1"/>
  <c r="N1148" i="3"/>
  <c r="K720" i="3"/>
  <c r="AF720" i="3" s="1"/>
  <c r="N720" i="3"/>
  <c r="N1476" i="3"/>
  <c r="K1476" i="3"/>
  <c r="AF1476" i="3" s="1"/>
  <c r="AI1476" i="3" s="1"/>
  <c r="N1330" i="3"/>
  <c r="K1330" i="3"/>
  <c r="AF1330" i="3" s="1"/>
  <c r="AI1330" i="3" s="1"/>
  <c r="N918" i="3"/>
  <c r="K918" i="3"/>
  <c r="AF918" i="3" s="1"/>
  <c r="K1142" i="3"/>
  <c r="AF1142" i="3" s="1"/>
  <c r="AI1142" i="3" s="1"/>
  <c r="N1142" i="3"/>
  <c r="N76" i="3"/>
  <c r="K76" i="3"/>
  <c r="AF76" i="3" s="1"/>
  <c r="AI76" i="3" s="1"/>
  <c r="N1182" i="3"/>
  <c r="K1182" i="3"/>
  <c r="AF1182" i="3" s="1"/>
  <c r="AI1182" i="3" s="1"/>
  <c r="N1254" i="3"/>
  <c r="K1254" i="3"/>
  <c r="AF1254" i="3" s="1"/>
  <c r="K1332" i="3"/>
  <c r="AF1332" i="3" s="1"/>
  <c r="AI1332" i="3" s="1"/>
  <c r="N1332" i="3"/>
  <c r="N1364" i="3"/>
  <c r="K1364" i="3"/>
  <c r="AF1364" i="3" s="1"/>
  <c r="N1458" i="3"/>
  <c r="K1458" i="3"/>
  <c r="AF1458" i="3" s="1"/>
  <c r="K1496" i="3"/>
  <c r="AF1496" i="3" s="1"/>
  <c r="N1496" i="3"/>
  <c r="N692" i="3"/>
  <c r="K692" i="3"/>
  <c r="AF692" i="3" s="1"/>
  <c r="N1370" i="3"/>
  <c r="K1370" i="3"/>
  <c r="AF1370" i="3" s="1"/>
  <c r="K724" i="3"/>
  <c r="AF724" i="3" s="1"/>
  <c r="AI724" i="3" s="1"/>
  <c r="N724" i="3"/>
  <c r="N1166" i="3"/>
  <c r="K1166" i="3"/>
  <c r="AF1166" i="3" s="1"/>
  <c r="AI1166" i="3" s="1"/>
  <c r="K1418" i="3"/>
  <c r="AF1418" i="3" s="1"/>
  <c r="AK1418" i="3" s="1"/>
  <c r="N1418" i="3"/>
  <c r="N1506" i="3"/>
  <c r="K1506" i="3"/>
  <c r="AF1506" i="3" s="1"/>
  <c r="K644" i="3"/>
  <c r="AF644" i="3" s="1"/>
  <c r="N644" i="3"/>
  <c r="N1328" i="3"/>
  <c r="K1328" i="3"/>
  <c r="AF1328" i="3" s="1"/>
  <c r="AI1328" i="3" s="1"/>
  <c r="K528" i="3"/>
  <c r="AF528" i="3" s="1"/>
  <c r="AK528" i="3" s="1"/>
  <c r="N528" i="3"/>
  <c r="N1304" i="3"/>
  <c r="K1304" i="3"/>
  <c r="AF1304" i="3" s="1"/>
  <c r="N1000" i="3"/>
  <c r="K1000" i="3"/>
  <c r="AF1000" i="3" s="1"/>
  <c r="K1550" i="3"/>
  <c r="AF1550" i="3" s="1"/>
  <c r="N1550" i="3"/>
  <c r="N501" i="3"/>
  <c r="K501" i="3"/>
  <c r="AF501" i="3" s="1"/>
  <c r="AK501" i="3" s="1"/>
  <c r="N302" i="3"/>
  <c r="K302" i="3"/>
  <c r="AF302" i="3" s="1"/>
  <c r="K1028" i="3"/>
  <c r="AF1028" i="3" s="1"/>
  <c r="AI1028" i="3" s="1"/>
  <c r="N1028" i="3"/>
  <c r="K1270" i="3"/>
  <c r="AF1270" i="3" s="1"/>
  <c r="AI1270" i="3" s="1"/>
  <c r="N1270" i="3"/>
  <c r="N1545" i="3"/>
  <c r="K1545" i="3"/>
  <c r="AF1545" i="3" s="1"/>
  <c r="N1527" i="3"/>
  <c r="K1527" i="3"/>
  <c r="AF1527" i="3" s="1"/>
  <c r="AI1527" i="3" s="1"/>
  <c r="N992" i="3"/>
  <c r="K992" i="3"/>
  <c r="AF992" i="3" s="1"/>
  <c r="AK992" i="3" s="1"/>
  <c r="K1586" i="3"/>
  <c r="AF1586" i="3" s="1"/>
  <c r="N1586" i="3"/>
  <c r="K296" i="3"/>
  <c r="AF296" i="3" s="1"/>
  <c r="AI296" i="3" s="1"/>
  <c r="N296" i="3"/>
  <c r="N284" i="3"/>
  <c r="K284" i="3"/>
  <c r="AF284" i="3" s="1"/>
  <c r="AI284" i="3" s="1"/>
  <c r="N250" i="3"/>
  <c r="K250" i="3"/>
  <c r="AF250" i="3" s="1"/>
  <c r="AI250" i="3" s="1"/>
  <c r="K466" i="3"/>
  <c r="AF466" i="3" s="1"/>
  <c r="N466" i="3"/>
  <c r="K168" i="3"/>
  <c r="AF168" i="3" s="1"/>
  <c r="AK168" i="3" s="1"/>
  <c r="N168" i="3"/>
  <c r="N460" i="3"/>
  <c r="K460" i="3"/>
  <c r="AF460" i="3" s="1"/>
  <c r="AI460" i="3" s="1"/>
  <c r="N14" i="3"/>
  <c r="K14" i="3"/>
  <c r="AF14" i="3" s="1"/>
  <c r="AI14" i="3" s="1"/>
  <c r="N232" i="3"/>
  <c r="K232" i="3"/>
  <c r="AF232" i="3" s="1"/>
  <c r="AI232" i="3" s="1"/>
  <c r="N450" i="3"/>
  <c r="K450" i="3"/>
  <c r="AF450" i="3" s="1"/>
  <c r="AK450" i="3" s="1"/>
  <c r="N560" i="3"/>
  <c r="K560" i="3"/>
  <c r="AF560" i="3" s="1"/>
  <c r="N932" i="3"/>
  <c r="K932" i="3"/>
  <c r="AF932" i="3" s="1"/>
  <c r="AI932" i="3" s="1"/>
  <c r="K186" i="3"/>
  <c r="AF186" i="3" s="1"/>
  <c r="N186" i="3"/>
  <c r="N240" i="3"/>
  <c r="K240" i="3"/>
  <c r="AF240" i="3" s="1"/>
  <c r="AI240" i="3" s="1"/>
  <c r="N834" i="3"/>
  <c r="K834" i="3"/>
  <c r="AF834" i="3" s="1"/>
  <c r="AI834" i="3" s="1"/>
  <c r="N1528" i="3"/>
  <c r="K1528" i="3"/>
  <c r="AF1528" i="3" s="1"/>
  <c r="AI1528" i="3" s="1"/>
  <c r="N870" i="3"/>
  <c r="K870" i="3"/>
  <c r="AF870" i="3" s="1"/>
  <c r="AI870" i="3" s="1"/>
  <c r="N1056" i="3"/>
  <c r="K1056" i="3"/>
  <c r="AF1056" i="3" s="1"/>
  <c r="AK1583" i="3"/>
  <c r="AI1554" i="3"/>
  <c r="K868" i="3"/>
  <c r="AF868" i="3" s="1"/>
  <c r="AI868" i="3" s="1"/>
  <c r="N868" i="3"/>
  <c r="N434" i="3"/>
  <c r="K434" i="3"/>
  <c r="AF434" i="3" s="1"/>
  <c r="AI434" i="3" s="1"/>
  <c r="K1236" i="3"/>
  <c r="AF1236" i="3" s="1"/>
  <c r="AI1236" i="3" s="1"/>
  <c r="N1236" i="3"/>
  <c r="N6" i="3"/>
  <c r="K6" i="3"/>
  <c r="AF6" i="3" s="1"/>
  <c r="N344" i="3"/>
  <c r="K344" i="3"/>
  <c r="AF344" i="3" s="1"/>
  <c r="AI344" i="3" s="1"/>
  <c r="K464" i="3"/>
  <c r="AF464" i="3" s="1"/>
  <c r="AK464" i="3" s="1"/>
  <c r="N464" i="3"/>
  <c r="K124" i="3"/>
  <c r="AF124" i="3" s="1"/>
  <c r="AK124" i="3" s="1"/>
  <c r="N124" i="3"/>
  <c r="K642" i="3"/>
  <c r="AF642" i="3" s="1"/>
  <c r="AI642" i="3" s="1"/>
  <c r="N642" i="3"/>
  <c r="N658" i="3"/>
  <c r="K658" i="3"/>
  <c r="AF658" i="3" s="1"/>
  <c r="N1202" i="3"/>
  <c r="K1202" i="3"/>
  <c r="AF1202" i="3" s="1"/>
  <c r="AI1202" i="3" s="1"/>
  <c r="N20" i="3"/>
  <c r="K20" i="3"/>
  <c r="AF20" i="3" s="1"/>
  <c r="N1220" i="3"/>
  <c r="K1220" i="3"/>
  <c r="AF1220" i="3" s="1"/>
  <c r="N130" i="3"/>
  <c r="K130" i="3"/>
  <c r="AF130" i="3" s="1"/>
  <c r="AI130" i="3" s="1"/>
  <c r="N504" i="3"/>
  <c r="K504" i="3"/>
  <c r="AF504" i="3" s="1"/>
  <c r="K710" i="3"/>
  <c r="AF710" i="3" s="1"/>
  <c r="AK710" i="3" s="1"/>
  <c r="N710" i="3"/>
  <c r="K742" i="3"/>
  <c r="AF742" i="3" s="1"/>
  <c r="AI742" i="3" s="1"/>
  <c r="N742" i="3"/>
  <c r="K810" i="3"/>
  <c r="AF810" i="3" s="1"/>
  <c r="AI810" i="3" s="1"/>
  <c r="N810" i="3"/>
  <c r="N1246" i="3"/>
  <c r="K1246" i="3"/>
  <c r="AF1246" i="3" s="1"/>
  <c r="AI1246" i="3" s="1"/>
  <c r="N1276" i="3"/>
  <c r="K1276" i="3"/>
  <c r="AF1276" i="3" s="1"/>
  <c r="N1388" i="3"/>
  <c r="K1388" i="3"/>
  <c r="AF1388" i="3" s="1"/>
  <c r="AI1388" i="3" s="1"/>
  <c r="N614" i="3"/>
  <c r="K614" i="3"/>
  <c r="AF614" i="3" s="1"/>
  <c r="N738" i="3"/>
  <c r="K738" i="3"/>
  <c r="AF738" i="3" s="1"/>
  <c r="K1260" i="3"/>
  <c r="AF1260" i="3" s="1"/>
  <c r="AK1260" i="3" s="1"/>
  <c r="N1260" i="3"/>
  <c r="N1346" i="3"/>
  <c r="K1346" i="3"/>
  <c r="AF1346" i="3" s="1"/>
  <c r="AK1346" i="3" s="1"/>
  <c r="N1426" i="3"/>
  <c r="K1426" i="3"/>
  <c r="AF1426" i="3" s="1"/>
  <c r="AI1426" i="3" s="1"/>
  <c r="K754" i="3"/>
  <c r="AF754" i="3" s="1"/>
  <c r="N754" i="3"/>
  <c r="N1306" i="3"/>
  <c r="K1306" i="3"/>
  <c r="AF1306" i="3" s="1"/>
  <c r="AK1306" i="3" s="1"/>
  <c r="AK808" i="3"/>
  <c r="K54" i="3"/>
  <c r="AF54" i="3" s="1"/>
  <c r="AI54" i="3" s="1"/>
  <c r="N54" i="3"/>
  <c r="N342" i="3"/>
  <c r="K342" i="3"/>
  <c r="AF342" i="3" s="1"/>
  <c r="N1440" i="3"/>
  <c r="K1440" i="3"/>
  <c r="AF1440" i="3" s="1"/>
  <c r="AK1440" i="3" s="1"/>
  <c r="K134" i="3"/>
  <c r="AF134" i="3" s="1"/>
  <c r="N134" i="3"/>
  <c r="K1598" i="3"/>
  <c r="AF1598" i="3" s="1"/>
  <c r="AI1598" i="3" s="1"/>
  <c r="N1598" i="3"/>
  <c r="N508" i="3"/>
  <c r="K508" i="3"/>
  <c r="AF508" i="3" s="1"/>
  <c r="AI508" i="3" s="1"/>
  <c r="N369" i="3"/>
  <c r="K369" i="3"/>
  <c r="AF369" i="3" s="1"/>
  <c r="AI369" i="3" s="1"/>
  <c r="K904" i="3"/>
  <c r="AF904" i="3" s="1"/>
  <c r="AI904" i="3" s="1"/>
  <c r="N904" i="3"/>
  <c r="K266" i="3"/>
  <c r="AF266" i="3" s="1"/>
  <c r="AI266" i="3" s="1"/>
  <c r="N266" i="3"/>
  <c r="N1587" i="3"/>
  <c r="K1587" i="3"/>
  <c r="AF1587" i="3" s="1"/>
  <c r="AI1587" i="3" s="1"/>
  <c r="AK1554" i="3"/>
  <c r="K356" i="3"/>
  <c r="AF356" i="3" s="1"/>
  <c r="AI356" i="3" s="1"/>
  <c r="N356" i="3"/>
  <c r="N840" i="3"/>
  <c r="K840" i="3"/>
  <c r="AF840" i="3" s="1"/>
  <c r="AI840" i="3" s="1"/>
  <c r="N300" i="3"/>
  <c r="K300" i="3"/>
  <c r="AF300" i="3" s="1"/>
  <c r="K12" i="3"/>
  <c r="AF12" i="3" s="1"/>
  <c r="AI12" i="3" s="1"/>
  <c r="N12" i="3"/>
  <c r="K400" i="3"/>
  <c r="AF400" i="3" s="1"/>
  <c r="N400" i="3"/>
  <c r="K192" i="3"/>
  <c r="AF192" i="3" s="1"/>
  <c r="AI192" i="3" s="1"/>
  <c r="N192" i="3"/>
  <c r="K1590" i="3"/>
  <c r="AF1590" i="3" s="1"/>
  <c r="AI1590" i="3" s="1"/>
  <c r="N1590" i="3"/>
  <c r="N280" i="3"/>
  <c r="K280" i="3"/>
  <c r="AF280" i="3" s="1"/>
  <c r="AK280" i="3" s="1"/>
  <c r="K496" i="3"/>
  <c r="AF496" i="3" s="1"/>
  <c r="AI496" i="3" s="1"/>
  <c r="N496" i="3"/>
  <c r="N948" i="3"/>
  <c r="K948" i="3"/>
  <c r="AF948" i="3" s="1"/>
  <c r="AI948" i="3" s="1"/>
  <c r="K1547" i="3"/>
  <c r="AF1547" i="3" s="1"/>
  <c r="AK1547" i="3" s="1"/>
  <c r="N1547" i="3"/>
  <c r="K1543" i="3"/>
  <c r="AF1543" i="3" s="1"/>
  <c r="AI1543" i="3" s="1"/>
  <c r="N1543" i="3"/>
  <c r="K1059" i="3"/>
  <c r="AF1059" i="3" s="1"/>
  <c r="AI1059" i="3" s="1"/>
  <c r="N1059" i="3"/>
  <c r="N184" i="3"/>
  <c r="K184" i="3"/>
  <c r="AF184" i="3" s="1"/>
  <c r="AK184" i="3" s="1"/>
  <c r="N8" i="3"/>
  <c r="K8" i="3"/>
  <c r="AF8" i="3" s="1"/>
  <c r="AK8" i="3" s="1"/>
  <c r="K1568" i="3"/>
  <c r="AF1568" i="3" s="1"/>
  <c r="AI1568" i="3" s="1"/>
  <c r="N1568" i="3"/>
  <c r="N500" i="3"/>
  <c r="K500" i="3"/>
  <c r="AF500" i="3" s="1"/>
  <c r="AK500" i="3" s="1"/>
  <c r="N208" i="3"/>
  <c r="K208" i="3"/>
  <c r="AF208" i="3" s="1"/>
  <c r="AK208" i="3" s="1"/>
  <c r="N832" i="3"/>
  <c r="K832" i="3"/>
  <c r="AF832" i="3" s="1"/>
  <c r="AI832" i="3" s="1"/>
  <c r="N224" i="3"/>
  <c r="K224" i="3"/>
  <c r="AF224" i="3" s="1"/>
  <c r="AI224" i="3" s="1"/>
  <c r="N476" i="3"/>
  <c r="K476" i="3"/>
  <c r="AF476" i="3" s="1"/>
  <c r="AI476" i="3" s="1"/>
  <c r="K456" i="3"/>
  <c r="AF456" i="3" s="1"/>
  <c r="AI456" i="3" s="1"/>
  <c r="N456" i="3"/>
  <c r="FN36" i="6"/>
  <c r="FO37" i="6"/>
  <c r="AK1552" i="3"/>
  <c r="AI185" i="3"/>
  <c r="AK1247" i="3"/>
  <c r="K1546" i="3"/>
  <c r="AF1546" i="3" s="1"/>
  <c r="AI1546" i="3" s="1"/>
  <c r="K428" i="3"/>
  <c r="AF428" i="3" s="1"/>
  <c r="N428" i="3"/>
  <c r="N118" i="3"/>
  <c r="K118" i="3"/>
  <c r="AF118" i="3" s="1"/>
  <c r="AI118" i="3" s="1"/>
  <c r="N378" i="3"/>
  <c r="K378" i="3"/>
  <c r="AF378" i="3" s="1"/>
  <c r="AK378" i="3" s="1"/>
  <c r="N202" i="3"/>
  <c r="K202" i="3"/>
  <c r="AF202" i="3" s="1"/>
  <c r="AI202" i="3" s="1"/>
  <c r="N596" i="3"/>
  <c r="K596" i="3"/>
  <c r="AF596" i="3" s="1"/>
  <c r="AI596" i="3" s="1"/>
  <c r="K856" i="3"/>
  <c r="AF856" i="3" s="1"/>
  <c r="N856" i="3"/>
  <c r="N376" i="3"/>
  <c r="K376" i="3"/>
  <c r="AF376" i="3" s="1"/>
  <c r="AI376" i="3" s="1"/>
  <c r="K1210" i="3"/>
  <c r="AF1210" i="3" s="1"/>
  <c r="AI1210" i="3" s="1"/>
  <c r="N1210" i="3"/>
  <c r="K120" i="3"/>
  <c r="AF120" i="3" s="1"/>
  <c r="AI120" i="3" s="1"/>
  <c r="N120" i="3"/>
  <c r="N484" i="3"/>
  <c r="K484" i="3"/>
  <c r="AF484" i="3" s="1"/>
  <c r="AI484" i="3" s="1"/>
  <c r="N1320" i="3"/>
  <c r="K1320" i="3"/>
  <c r="AF1320" i="3" s="1"/>
  <c r="AI1320" i="3" s="1"/>
  <c r="N392" i="3"/>
  <c r="K392" i="3"/>
  <c r="AF392" i="3" s="1"/>
  <c r="N316" i="3"/>
  <c r="K316" i="3"/>
  <c r="AF316" i="3" s="1"/>
  <c r="AI316" i="3" s="1"/>
  <c r="K580" i="3"/>
  <c r="AF580" i="3" s="1"/>
  <c r="N580" i="3"/>
  <c r="K478" i="3"/>
  <c r="AF478" i="3" s="1"/>
  <c r="AI478" i="3" s="1"/>
  <c r="N478" i="3"/>
  <c r="N346" i="3"/>
  <c r="K346" i="3"/>
  <c r="AF346" i="3" s="1"/>
  <c r="K42" i="3"/>
  <c r="AF42" i="3" s="1"/>
  <c r="AI42" i="3" s="1"/>
  <c r="N42" i="3"/>
  <c r="N148" i="3"/>
  <c r="K148" i="3"/>
  <c r="AF148" i="3" s="1"/>
  <c r="AI148" i="3" s="1"/>
  <c r="K562" i="3"/>
  <c r="AF562" i="3" s="1"/>
  <c r="AI562" i="3" s="1"/>
  <c r="N562" i="3"/>
  <c r="AK686" i="3"/>
  <c r="K160" i="3"/>
  <c r="AF160" i="3" s="1"/>
  <c r="AI160" i="3" s="1"/>
  <c r="N160" i="3"/>
  <c r="K430" i="3"/>
  <c r="AF430" i="3" s="1"/>
  <c r="AI430" i="3" s="1"/>
  <c r="N430" i="3"/>
  <c r="N196" i="3"/>
  <c r="K196" i="3"/>
  <c r="AF196" i="3" s="1"/>
  <c r="AI196" i="3" s="1"/>
  <c r="N34" i="3"/>
  <c r="K34" i="3"/>
  <c r="AF34" i="3" s="1"/>
  <c r="AI34" i="3" s="1"/>
  <c r="N98" i="3"/>
  <c r="K98" i="3"/>
  <c r="AF98" i="3" s="1"/>
  <c r="AK98" i="3" s="1"/>
  <c r="K380" i="3"/>
  <c r="AF380" i="3" s="1"/>
  <c r="AK380" i="3" s="1"/>
  <c r="N380" i="3"/>
  <c r="N104" i="3"/>
  <c r="K104" i="3"/>
  <c r="AF104" i="3" s="1"/>
  <c r="AI104" i="3" s="1"/>
  <c r="N592" i="3"/>
  <c r="K592" i="3"/>
  <c r="AF592" i="3" s="1"/>
  <c r="N164" i="3"/>
  <c r="K164" i="3"/>
  <c r="AF164" i="3" s="1"/>
  <c r="AK164" i="3" s="1"/>
  <c r="N506" i="3"/>
  <c r="K506" i="3"/>
  <c r="AF506" i="3" s="1"/>
  <c r="AK506" i="3" s="1"/>
  <c r="K540" i="3"/>
  <c r="AF540" i="3" s="1"/>
  <c r="AK540" i="3" s="1"/>
  <c r="N540" i="3"/>
  <c r="AI930" i="3"/>
  <c r="K960" i="3"/>
  <c r="AF960" i="3" s="1"/>
  <c r="N960" i="3"/>
  <c r="K1154" i="3"/>
  <c r="AF1154" i="3" s="1"/>
  <c r="AI1154" i="3" s="1"/>
  <c r="N1154" i="3"/>
  <c r="N1190" i="3"/>
  <c r="K1190" i="3"/>
  <c r="AF1190" i="3" s="1"/>
  <c r="N1006" i="3"/>
  <c r="K1006" i="3"/>
  <c r="AF1006" i="3" s="1"/>
  <c r="AK1006" i="3" s="1"/>
  <c r="K144" i="3"/>
  <c r="AF144" i="3" s="1"/>
  <c r="AI144" i="3" s="1"/>
  <c r="N144" i="3"/>
  <c r="K566" i="3"/>
  <c r="AF566" i="3" s="1"/>
  <c r="AI566" i="3" s="1"/>
  <c r="N566" i="3"/>
  <c r="K634" i="3"/>
  <c r="AF634" i="3" s="1"/>
  <c r="AI634" i="3" s="1"/>
  <c r="N634" i="3"/>
  <c r="K962" i="3"/>
  <c r="AF962" i="3" s="1"/>
  <c r="AK962" i="3" s="1"/>
  <c r="N962" i="3"/>
  <c r="AK780" i="3"/>
  <c r="K818" i="3"/>
  <c r="AF818" i="3" s="1"/>
  <c r="AI818" i="3" s="1"/>
  <c r="N818" i="3"/>
  <c r="N1408" i="3"/>
  <c r="K1408" i="3"/>
  <c r="AF1408" i="3" s="1"/>
  <c r="AK1408" i="3" s="1"/>
  <c r="K1472" i="3"/>
  <c r="AF1472" i="3" s="1"/>
  <c r="N1472" i="3"/>
  <c r="K1492" i="3"/>
  <c r="AF1492" i="3" s="1"/>
  <c r="AK1492" i="3" s="1"/>
  <c r="N1492" i="3"/>
  <c r="K714" i="3"/>
  <c r="AF714" i="3" s="1"/>
  <c r="AK714" i="3" s="1"/>
  <c r="N714" i="3"/>
  <c r="N1382" i="3"/>
  <c r="K1382" i="3"/>
  <c r="AF1382" i="3" s="1"/>
  <c r="AI1382" i="3" s="1"/>
  <c r="N1446" i="3"/>
  <c r="K1446" i="3"/>
  <c r="AF1446" i="3" s="1"/>
  <c r="AI1446" i="3" s="1"/>
  <c r="K1010" i="3"/>
  <c r="AF1010" i="3" s="1"/>
  <c r="AI1010" i="3" s="1"/>
  <c r="N1010" i="3"/>
  <c r="N516" i="3"/>
  <c r="K516" i="3"/>
  <c r="AF516" i="3" s="1"/>
  <c r="AI516" i="3" s="1"/>
  <c r="K826" i="3"/>
  <c r="AF826" i="3" s="1"/>
  <c r="AI826" i="3" s="1"/>
  <c r="N826" i="3"/>
  <c r="N1318" i="3"/>
  <c r="K1318" i="3"/>
  <c r="AF1318" i="3" s="1"/>
  <c r="AI1318" i="3" s="1"/>
  <c r="N150" i="3"/>
  <c r="K150" i="3"/>
  <c r="AF150" i="3" s="1"/>
  <c r="AI150" i="3" s="1"/>
  <c r="K1266" i="3"/>
  <c r="AF1266" i="3" s="1"/>
  <c r="AK1266" i="3" s="1"/>
  <c r="N1266" i="3"/>
  <c r="N996" i="3"/>
  <c r="K996" i="3"/>
  <c r="AF996" i="3" s="1"/>
  <c r="K846" i="3"/>
  <c r="AF846" i="3" s="1"/>
  <c r="AI846" i="3" s="1"/>
  <c r="N846" i="3"/>
  <c r="N888" i="3"/>
  <c r="K888" i="3"/>
  <c r="AF888" i="3" s="1"/>
  <c r="AK888" i="3" s="1"/>
  <c r="K270" i="3"/>
  <c r="AF270" i="3" s="1"/>
  <c r="AI270" i="3" s="1"/>
  <c r="N270" i="3"/>
  <c r="K152" i="3"/>
  <c r="AF152" i="3" s="1"/>
  <c r="AI152" i="3" s="1"/>
  <c r="N152" i="3"/>
  <c r="K488" i="3"/>
  <c r="AF488" i="3" s="1"/>
  <c r="AK488" i="3" s="1"/>
  <c r="N488" i="3"/>
  <c r="K752" i="3"/>
  <c r="AF752" i="3" s="1"/>
  <c r="AI752" i="3" s="1"/>
  <c r="N752" i="3"/>
  <c r="AK950" i="3"/>
  <c r="K162" i="3"/>
  <c r="AF162" i="3" s="1"/>
  <c r="AI162" i="3" s="1"/>
  <c r="N162" i="3"/>
  <c r="N624" i="3"/>
  <c r="K624" i="3"/>
  <c r="AF624" i="3" s="1"/>
  <c r="AK624" i="3" s="1"/>
  <c r="K696" i="3"/>
  <c r="AF696" i="3" s="1"/>
  <c r="AI696" i="3" s="1"/>
  <c r="N696" i="3"/>
  <c r="K1012" i="3"/>
  <c r="AF1012" i="3" s="1"/>
  <c r="AI1012" i="3" s="1"/>
  <c r="N1012" i="3"/>
  <c r="AI1150" i="3"/>
  <c r="N1348" i="3"/>
  <c r="K1348" i="3"/>
  <c r="AF1348" i="3" s="1"/>
  <c r="AI1348" i="3" s="1"/>
  <c r="N1444" i="3"/>
  <c r="K1444" i="3"/>
  <c r="AF1444" i="3" s="1"/>
  <c r="AI1444" i="3" s="1"/>
  <c r="AI1474" i="3"/>
  <c r="N512" i="3"/>
  <c r="K512" i="3"/>
  <c r="AF512" i="3" s="1"/>
  <c r="AK512" i="3" s="1"/>
  <c r="K722" i="3"/>
  <c r="AF722" i="3" s="1"/>
  <c r="N722" i="3"/>
  <c r="N824" i="3"/>
  <c r="K824" i="3"/>
  <c r="AF824" i="3" s="1"/>
  <c r="AI824" i="3" s="1"/>
  <c r="K1286" i="3"/>
  <c r="AF1286" i="3" s="1"/>
  <c r="AI1286" i="3" s="1"/>
  <c r="N1286" i="3"/>
  <c r="N1354" i="3"/>
  <c r="K1354" i="3"/>
  <c r="AF1354" i="3" s="1"/>
  <c r="N1450" i="3"/>
  <c r="K1450" i="3"/>
  <c r="AF1450" i="3" s="1"/>
  <c r="AI1450" i="3" s="1"/>
  <c r="K126" i="3"/>
  <c r="AF126" i="3" s="1"/>
  <c r="AI126" i="3" s="1"/>
  <c r="N126" i="3"/>
  <c r="N652" i="3"/>
  <c r="K652" i="3"/>
  <c r="AF652" i="3" s="1"/>
  <c r="AI652" i="3" s="1"/>
  <c r="N1224" i="3"/>
  <c r="K1224" i="3"/>
  <c r="AF1224" i="3" s="1"/>
  <c r="AI1224" i="3" s="1"/>
  <c r="N1478" i="3"/>
  <c r="K1478" i="3"/>
  <c r="AF1478" i="3" s="1"/>
  <c r="AI1478" i="3" s="1"/>
  <c r="K1172" i="3"/>
  <c r="AF1172" i="3" s="1"/>
  <c r="AI1172" i="3" s="1"/>
  <c r="N1172" i="3"/>
  <c r="N1466" i="3"/>
  <c r="K1466" i="3"/>
  <c r="AF1466" i="3" s="1"/>
  <c r="AK1466" i="3" s="1"/>
  <c r="K1502" i="3"/>
  <c r="AF1502" i="3" s="1"/>
  <c r="N1502" i="3"/>
  <c r="N944" i="3"/>
  <c r="K944" i="3"/>
  <c r="AF944" i="3" s="1"/>
  <c r="AI944" i="3" s="1"/>
  <c r="N330" i="3"/>
  <c r="K330" i="3"/>
  <c r="AF330" i="3" s="1"/>
  <c r="AK330" i="3" s="1"/>
  <c r="K1589" i="3"/>
  <c r="AF1589" i="3" s="1"/>
  <c r="AI1589" i="3" s="1"/>
  <c r="N1589" i="3"/>
  <c r="K1580" i="3"/>
  <c r="AF1580" i="3" s="1"/>
  <c r="N1580" i="3"/>
  <c r="K1526" i="3"/>
  <c r="AF1526" i="3" s="1"/>
  <c r="AI1526" i="3" s="1"/>
  <c r="N1526" i="3"/>
  <c r="K1530" i="3"/>
  <c r="AF1530" i="3" s="1"/>
  <c r="AI1530" i="3" s="1"/>
  <c r="N1530" i="3"/>
  <c r="K1003" i="3"/>
  <c r="AF1003" i="3" s="1"/>
  <c r="N1003" i="3"/>
  <c r="AK216" i="3"/>
  <c r="N852" i="3"/>
  <c r="K852" i="3"/>
  <c r="AF852" i="3" s="1"/>
  <c r="AK852" i="3" s="1"/>
  <c r="K194" i="3"/>
  <c r="AF194" i="3" s="1"/>
  <c r="AI194" i="3" s="1"/>
  <c r="N194" i="3"/>
  <c r="AK14" i="3"/>
  <c r="N318" i="3"/>
  <c r="K318" i="3"/>
  <c r="AF318" i="3" s="1"/>
  <c r="AI318" i="3" s="1"/>
  <c r="K358" i="3"/>
  <c r="AF358" i="3" s="1"/>
  <c r="N358" i="3"/>
  <c r="N286" i="3"/>
  <c r="K286" i="3"/>
  <c r="AF286" i="3" s="1"/>
  <c r="AI286" i="3" s="1"/>
  <c r="K1536" i="3"/>
  <c r="AF1536" i="3" s="1"/>
  <c r="N1536" i="3"/>
  <c r="N982" i="3"/>
  <c r="K982" i="3"/>
  <c r="AF982" i="3" s="1"/>
  <c r="AI982" i="3" s="1"/>
  <c r="K1292" i="3"/>
  <c r="AF1292" i="3" s="1"/>
  <c r="N1292" i="3"/>
  <c r="AK758" i="3"/>
  <c r="N320" i="3"/>
  <c r="K320" i="3"/>
  <c r="AF320" i="3" s="1"/>
  <c r="AI320" i="3" s="1"/>
  <c r="N502" i="3"/>
  <c r="K502" i="3"/>
  <c r="AF502" i="3" s="1"/>
  <c r="AK502" i="3" s="1"/>
  <c r="N544" i="3"/>
  <c r="K544" i="3"/>
  <c r="AF544" i="3" s="1"/>
  <c r="AI544" i="3" s="1"/>
  <c r="K626" i="3"/>
  <c r="AF626" i="3" s="1"/>
  <c r="AI626" i="3" s="1"/>
  <c r="N626" i="3"/>
  <c r="N688" i="3"/>
  <c r="K688" i="3"/>
  <c r="AF688" i="3" s="1"/>
  <c r="AI688" i="3" s="1"/>
  <c r="K1200" i="3"/>
  <c r="AF1200" i="3" s="1"/>
  <c r="AI1200" i="3" s="1"/>
  <c r="N1200" i="3"/>
  <c r="K734" i="3"/>
  <c r="AF734" i="3" s="1"/>
  <c r="AK734" i="3" s="1"/>
  <c r="N734" i="3"/>
  <c r="N1030" i="3"/>
  <c r="K1030" i="3"/>
  <c r="AF1030" i="3" s="1"/>
  <c r="AI1030" i="3" s="1"/>
  <c r="N1368" i="3"/>
  <c r="K1368" i="3"/>
  <c r="AF1368" i="3" s="1"/>
  <c r="AK1368" i="3" s="1"/>
  <c r="N1432" i="3"/>
  <c r="K1432" i="3"/>
  <c r="AF1432" i="3" s="1"/>
  <c r="AK1432" i="3" s="1"/>
  <c r="K730" i="3"/>
  <c r="AF730" i="3" s="1"/>
  <c r="AK730" i="3" s="1"/>
  <c r="N730" i="3"/>
  <c r="K1374" i="3"/>
  <c r="AF1374" i="3" s="1"/>
  <c r="AK1374" i="3" s="1"/>
  <c r="N1374" i="3"/>
  <c r="N1438" i="3"/>
  <c r="K1438" i="3"/>
  <c r="AF1438" i="3" s="1"/>
  <c r="AK1438" i="3" s="1"/>
  <c r="N1298" i="3"/>
  <c r="K1298" i="3"/>
  <c r="AF1298" i="3" s="1"/>
  <c r="AI1298" i="3" s="1"/>
  <c r="K716" i="3"/>
  <c r="AF716" i="3" s="1"/>
  <c r="AK716" i="3" s="1"/>
  <c r="N716" i="3"/>
  <c r="N1272" i="3"/>
  <c r="K1272" i="3"/>
  <c r="AF1272" i="3" s="1"/>
  <c r="AI1272" i="3" s="1"/>
  <c r="K1510" i="3"/>
  <c r="AF1510" i="3" s="1"/>
  <c r="AI1510" i="3" s="1"/>
  <c r="N1510" i="3"/>
  <c r="N1032" i="3"/>
  <c r="K1032" i="3"/>
  <c r="AF1032" i="3" s="1"/>
  <c r="AK1032" i="3" s="1"/>
  <c r="N946" i="3"/>
  <c r="K946" i="3"/>
  <c r="AF946" i="3" s="1"/>
  <c r="AK946" i="3" s="1"/>
  <c r="N338" i="3"/>
  <c r="K338" i="3"/>
  <c r="AF338" i="3" s="1"/>
  <c r="AK338" i="3" s="1"/>
  <c r="N980" i="3"/>
  <c r="K980" i="3"/>
  <c r="AF980" i="3" s="1"/>
  <c r="AK1581" i="3"/>
  <c r="N1540" i="3"/>
  <c r="K1540" i="3"/>
  <c r="AF1540" i="3" s="1"/>
  <c r="AK1540" i="3" s="1"/>
  <c r="K1513" i="3"/>
  <c r="AF1513" i="3" s="1"/>
  <c r="AI1513" i="3" s="1"/>
  <c r="N1513" i="3"/>
  <c r="N1300" i="3"/>
  <c r="K1300" i="3"/>
  <c r="AF1300" i="3" s="1"/>
  <c r="AI1300" i="3" s="1"/>
  <c r="N986" i="3"/>
  <c r="K986" i="3"/>
  <c r="AF986" i="3" s="1"/>
  <c r="AK986" i="3" s="1"/>
  <c r="N1557" i="3"/>
  <c r="K1557" i="3"/>
  <c r="AF1557" i="3" s="1"/>
  <c r="AI1557" i="3" s="1"/>
  <c r="N1575" i="3"/>
  <c r="K1575" i="3"/>
  <c r="AF1575" i="3" s="1"/>
  <c r="AI1575" i="3" s="1"/>
  <c r="N612" i="3"/>
  <c r="K612" i="3"/>
  <c r="AF612" i="3" s="1"/>
  <c r="AI612" i="3" s="1"/>
  <c r="K4" i="3"/>
  <c r="AF4" i="3" s="1"/>
  <c r="AK4" i="3" s="1"/>
  <c r="N4" i="3"/>
  <c r="N264" i="3"/>
  <c r="K264" i="3"/>
  <c r="AF264" i="3" s="1"/>
  <c r="AK264" i="3" s="1"/>
  <c r="N384" i="3"/>
  <c r="K384" i="3"/>
  <c r="AF384" i="3" s="1"/>
  <c r="AI384" i="3" s="1"/>
  <c r="N480" i="3"/>
  <c r="K480" i="3"/>
  <c r="AF480" i="3" s="1"/>
  <c r="AI480" i="3" s="1"/>
  <c r="N268" i="3"/>
  <c r="K268" i="3"/>
  <c r="AF268" i="3" s="1"/>
  <c r="AI268" i="3" s="1"/>
  <c r="K452" i="3"/>
  <c r="AF452" i="3" s="1"/>
  <c r="AK452" i="3" s="1"/>
  <c r="N452" i="3"/>
  <c r="K18" i="3"/>
  <c r="AF18" i="3" s="1"/>
  <c r="AK18" i="3" s="1"/>
  <c r="N18" i="3"/>
  <c r="K294" i="3"/>
  <c r="AF294" i="3" s="1"/>
  <c r="AI294" i="3" s="1"/>
  <c r="N294" i="3"/>
  <c r="N880" i="3"/>
  <c r="K880" i="3"/>
  <c r="AF880" i="3" s="1"/>
  <c r="AI880" i="3" s="1"/>
  <c r="AI1372" i="3"/>
  <c r="N444" i="3"/>
  <c r="K444" i="3"/>
  <c r="AF444" i="3" s="1"/>
  <c r="AI444" i="3" s="1"/>
  <c r="K350" i="3"/>
  <c r="AF350" i="3" s="1"/>
  <c r="N350" i="3"/>
  <c r="N94" i="3"/>
  <c r="K94" i="3"/>
  <c r="AF94" i="3" s="1"/>
  <c r="AI94" i="3" s="1"/>
  <c r="N390" i="3"/>
  <c r="K390" i="3"/>
  <c r="AF390" i="3" s="1"/>
  <c r="N440" i="3"/>
  <c r="K440" i="3"/>
  <c r="AF440" i="3" s="1"/>
  <c r="K604" i="3"/>
  <c r="AF604" i="3" s="1"/>
  <c r="AI604" i="3" s="1"/>
  <c r="N604" i="3"/>
  <c r="N324" i="3"/>
  <c r="K324" i="3"/>
  <c r="AF324" i="3" s="1"/>
  <c r="AI324" i="3" s="1"/>
  <c r="N590" i="3"/>
  <c r="K590" i="3"/>
  <c r="AF590" i="3" s="1"/>
  <c r="AK590" i="3" s="1"/>
  <c r="N576" i="3"/>
  <c r="K576" i="3"/>
  <c r="AF576" i="3" s="1"/>
  <c r="AI576" i="3" s="1"/>
  <c r="K628" i="3"/>
  <c r="AF628" i="3" s="1"/>
  <c r="AK628" i="3" s="1"/>
  <c r="N628" i="3"/>
  <c r="K670" i="3"/>
  <c r="AF670" i="3" s="1"/>
  <c r="AI670" i="3" s="1"/>
  <c r="N670" i="3"/>
  <c r="K896" i="3"/>
  <c r="AF896" i="3" s="1"/>
  <c r="AI896" i="3" s="1"/>
  <c r="N896" i="3"/>
  <c r="AI972" i="3"/>
  <c r="AI1168" i="3"/>
  <c r="K136" i="3"/>
  <c r="AF136" i="3" s="1"/>
  <c r="AI136" i="3" s="1"/>
  <c r="N136" i="3"/>
  <c r="N510" i="3"/>
  <c r="K510" i="3"/>
  <c r="AF510" i="3" s="1"/>
  <c r="AK510" i="3" s="1"/>
  <c r="N630" i="3"/>
  <c r="K630" i="3"/>
  <c r="AF630" i="3" s="1"/>
  <c r="AK630" i="3" s="1"/>
  <c r="K794" i="3"/>
  <c r="AF794" i="3" s="1"/>
  <c r="AI794" i="3" s="1"/>
  <c r="N794" i="3"/>
  <c r="K894" i="3"/>
  <c r="AF894" i="3" s="1"/>
  <c r="AK894" i="3" s="1"/>
  <c r="N894" i="3"/>
  <c r="N1204" i="3"/>
  <c r="K1204" i="3"/>
  <c r="AF1204" i="3" s="1"/>
  <c r="AI1204" i="3" s="1"/>
  <c r="N682" i="3"/>
  <c r="K682" i="3"/>
  <c r="AF682" i="3" s="1"/>
  <c r="AI682" i="3" s="1"/>
  <c r="N1356" i="3"/>
  <c r="K1356" i="3"/>
  <c r="AF1356" i="3" s="1"/>
  <c r="AK1356" i="3" s="1"/>
  <c r="N1420" i="3"/>
  <c r="K1420" i="3"/>
  <c r="AF1420" i="3" s="1"/>
  <c r="AI1420" i="3" s="1"/>
  <c r="N1436" i="3"/>
  <c r="K1436" i="3"/>
  <c r="AF1436" i="3" s="1"/>
  <c r="AK1436" i="3" s="1"/>
  <c r="N678" i="3"/>
  <c r="K678" i="3"/>
  <c r="AF678" i="3" s="1"/>
  <c r="AI678" i="3" s="1"/>
  <c r="K806" i="3"/>
  <c r="AF806" i="3" s="1"/>
  <c r="AI806" i="3" s="1"/>
  <c r="N806" i="3"/>
  <c r="N864" i="3"/>
  <c r="K864" i="3"/>
  <c r="AF864" i="3" s="1"/>
  <c r="AK864" i="3" s="1"/>
  <c r="K1378" i="3"/>
  <c r="AF1378" i="3" s="1"/>
  <c r="AI1378" i="3" s="1"/>
  <c r="N1378" i="3"/>
  <c r="N622" i="3"/>
  <c r="K622" i="3"/>
  <c r="AF622" i="3" s="1"/>
  <c r="AI622" i="3" s="1"/>
  <c r="N672" i="3"/>
  <c r="K672" i="3"/>
  <c r="AF672" i="3" s="1"/>
  <c r="AI672" i="3" s="1"/>
  <c r="N1310" i="3"/>
  <c r="K1310" i="3"/>
  <c r="AF1310" i="3" s="1"/>
  <c r="AI1310" i="3" s="1"/>
  <c r="K812" i="3"/>
  <c r="AF812" i="3" s="1"/>
  <c r="AI812" i="3" s="1"/>
  <c r="N812" i="3"/>
  <c r="N408" i="3"/>
  <c r="K408" i="3"/>
  <c r="AF408" i="3" s="1"/>
  <c r="AK408" i="3" s="1"/>
  <c r="N1376" i="3"/>
  <c r="K1376" i="3"/>
  <c r="AF1376" i="3" s="1"/>
  <c r="AK1376" i="3" s="1"/>
  <c r="N906" i="3"/>
  <c r="K906" i="3"/>
  <c r="AF906" i="3" s="1"/>
  <c r="N188" i="3"/>
  <c r="K188" i="3"/>
  <c r="AF188" i="3" s="1"/>
  <c r="AK1598" i="3"/>
  <c r="AK1538" i="3"/>
  <c r="N1486" i="3"/>
  <c r="K1486" i="3"/>
  <c r="AF1486" i="3" s="1"/>
  <c r="AK1486" i="3" s="1"/>
  <c r="K975" i="3"/>
  <c r="AF975" i="3" s="1"/>
  <c r="AI975" i="3" s="1"/>
  <c r="N975" i="3"/>
  <c r="K1024" i="3"/>
  <c r="AF1024" i="3" s="1"/>
  <c r="AK1024" i="3" s="1"/>
  <c r="N1024" i="3"/>
  <c r="AK356" i="3"/>
  <c r="AK1600" i="3"/>
  <c r="N910" i="3"/>
  <c r="K910" i="3"/>
  <c r="AF910" i="3" s="1"/>
  <c r="AI910" i="3" s="1"/>
  <c r="K190" i="3"/>
  <c r="AF190" i="3" s="1"/>
  <c r="AI190" i="3" s="1"/>
  <c r="N190" i="3"/>
  <c r="N396" i="3"/>
  <c r="K396" i="3"/>
  <c r="AF396" i="3" s="1"/>
  <c r="AK396" i="3" s="1"/>
  <c r="N570" i="3"/>
  <c r="K570" i="3"/>
  <c r="AF570" i="3" s="1"/>
  <c r="AI570" i="3" s="1"/>
  <c r="N940" i="3"/>
  <c r="K940" i="3"/>
  <c r="AF940" i="3" s="1"/>
  <c r="AI940" i="3" s="1"/>
  <c r="N1553" i="3"/>
  <c r="K1553" i="3"/>
  <c r="AF1553" i="3" s="1"/>
  <c r="AI1553" i="3" s="1"/>
  <c r="K1517" i="3"/>
  <c r="AF1517" i="3" s="1"/>
  <c r="AI1517" i="3" s="1"/>
  <c r="N1517" i="3"/>
  <c r="K1565" i="3"/>
  <c r="AF1565" i="3" s="1"/>
  <c r="AI1565" i="3" s="1"/>
  <c r="N1565" i="3"/>
  <c r="AK386" i="3"/>
  <c r="N308" i="3"/>
  <c r="K308" i="3"/>
  <c r="AF308" i="3" s="1"/>
  <c r="AK308" i="3" s="1"/>
  <c r="N348" i="3"/>
  <c r="K348" i="3"/>
  <c r="AF348" i="3" s="1"/>
  <c r="AK348" i="3" s="1"/>
  <c r="K442" i="3"/>
  <c r="AF442" i="3" s="1"/>
  <c r="AI442" i="3" s="1"/>
  <c r="N442" i="3"/>
  <c r="K282" i="3"/>
  <c r="AF282" i="3" s="1"/>
  <c r="AI282" i="3" s="1"/>
  <c r="N282" i="3"/>
  <c r="AK344" i="3"/>
  <c r="K862" i="3"/>
  <c r="AF862" i="3" s="1"/>
  <c r="AI862" i="3" s="1"/>
  <c r="N862" i="3"/>
  <c r="K178" i="3"/>
  <c r="AF178" i="3" s="1"/>
  <c r="AI178" i="3" s="1"/>
  <c r="N178" i="3"/>
  <c r="K238" i="3"/>
  <c r="AF238" i="3" s="1"/>
  <c r="AK238" i="3" s="1"/>
  <c r="N238" i="3"/>
  <c r="FP40" i="6"/>
  <c r="AI501" i="3"/>
  <c r="AI993" i="3"/>
  <c r="K1022" i="3"/>
  <c r="AF1022" i="3" s="1"/>
  <c r="AI1022" i="3" s="1"/>
  <c r="N1022" i="3"/>
  <c r="K102" i="3"/>
  <c r="AF102" i="3" s="1"/>
  <c r="AI102" i="3" s="1"/>
  <c r="N102" i="3"/>
  <c r="N108" i="3"/>
  <c r="K108" i="3"/>
  <c r="AF108" i="3" s="1"/>
  <c r="AI108" i="3" s="1"/>
  <c r="AI142" i="3"/>
  <c r="K140" i="3"/>
  <c r="AF140" i="3" s="1"/>
  <c r="AK140" i="3" s="1"/>
  <c r="N140" i="3"/>
  <c r="N514" i="3"/>
  <c r="K514" i="3"/>
  <c r="AF514" i="3" s="1"/>
  <c r="AK514" i="3" s="1"/>
  <c r="N936" i="3"/>
  <c r="K936" i="3"/>
  <c r="AF936" i="3" s="1"/>
  <c r="AI936" i="3" s="1"/>
  <c r="N1160" i="3"/>
  <c r="K1160" i="3"/>
  <c r="AF1160" i="3" s="1"/>
  <c r="AI1160" i="3" s="1"/>
  <c r="K908" i="3"/>
  <c r="AF908" i="3" s="1"/>
  <c r="AI908" i="3" s="1"/>
  <c r="N908" i="3"/>
  <c r="AK412" i="3"/>
  <c r="AI412" i="3"/>
  <c r="K276" i="3"/>
  <c r="AF276" i="3" s="1"/>
  <c r="N276" i="3"/>
  <c r="AK60" i="3"/>
  <c r="K552" i="3"/>
  <c r="AF552" i="3" s="1"/>
  <c r="N552" i="3"/>
  <c r="AI420" i="3"/>
  <c r="N602" i="3"/>
  <c r="K602" i="3"/>
  <c r="AF602" i="3" s="1"/>
  <c r="AI602" i="3" s="1"/>
  <c r="K36" i="3"/>
  <c r="AF36" i="3" s="1"/>
  <c r="AI36" i="3" s="1"/>
  <c r="N36" i="3"/>
  <c r="N526" i="3"/>
  <c r="K526" i="3"/>
  <c r="AF526" i="3" s="1"/>
  <c r="AI526" i="3" s="1"/>
  <c r="AK732" i="3"/>
  <c r="N1198" i="3"/>
  <c r="K1198" i="3"/>
  <c r="AF1198" i="3" s="1"/>
  <c r="AI1198" i="3" s="1"/>
  <c r="AK354" i="3"/>
  <c r="K128" i="3"/>
  <c r="AF128" i="3" s="1"/>
  <c r="AI128" i="3" s="1"/>
  <c r="N128" i="3"/>
  <c r="N80" i="3"/>
  <c r="K80" i="3"/>
  <c r="AF80" i="3" s="1"/>
  <c r="AI80" i="3" s="1"/>
  <c r="N204" i="3"/>
  <c r="K204" i="3"/>
  <c r="AF204" i="3" s="1"/>
  <c r="AI204" i="3" s="1"/>
  <c r="N618" i="3"/>
  <c r="K618" i="3"/>
  <c r="AF618" i="3" s="1"/>
  <c r="AI618" i="3" s="1"/>
  <c r="K788" i="3"/>
  <c r="AF788" i="3" s="1"/>
  <c r="N788" i="3"/>
  <c r="N1206" i="3"/>
  <c r="K1206" i="3"/>
  <c r="AF1206" i="3" s="1"/>
  <c r="N522" i="3"/>
  <c r="K522" i="3"/>
  <c r="AF522" i="3" s="1"/>
  <c r="AI522" i="3" s="1"/>
  <c r="K1152" i="3"/>
  <c r="AF1152" i="3" s="1"/>
  <c r="AI1152" i="3" s="1"/>
  <c r="N1152" i="3"/>
  <c r="K146" i="3"/>
  <c r="AF146" i="3" s="1"/>
  <c r="AK146" i="3" s="1"/>
  <c r="N146" i="3"/>
  <c r="N1360" i="3"/>
  <c r="K1360" i="3"/>
  <c r="AF1360" i="3" s="1"/>
  <c r="AI1360" i="3" s="1"/>
  <c r="N1392" i="3"/>
  <c r="K1392" i="3"/>
  <c r="AF1392" i="3" s="1"/>
  <c r="AI1392" i="3" s="1"/>
  <c r="K490" i="3"/>
  <c r="AF490" i="3" s="1"/>
  <c r="N490" i="3"/>
  <c r="K814" i="3"/>
  <c r="AF814" i="3" s="1"/>
  <c r="N814" i="3"/>
  <c r="AK1034" i="3"/>
  <c r="N1366" i="3"/>
  <c r="K1366" i="3"/>
  <c r="AF1366" i="3" s="1"/>
  <c r="AI1366" i="3" s="1"/>
  <c r="N1490" i="3"/>
  <c r="K1490" i="3"/>
  <c r="AF1490" i="3" s="1"/>
  <c r="K708" i="3"/>
  <c r="AF708" i="3" s="1"/>
  <c r="N708" i="3"/>
  <c r="N842" i="3"/>
  <c r="K842" i="3"/>
  <c r="AF842" i="3" s="1"/>
  <c r="AK842" i="3" s="1"/>
  <c r="AK1314" i="3"/>
  <c r="K40" i="3"/>
  <c r="AF40" i="3" s="1"/>
  <c r="AI40" i="3" s="1"/>
  <c r="N40" i="3"/>
  <c r="N1018" i="3"/>
  <c r="K1018" i="3"/>
  <c r="AF1018" i="3" s="1"/>
  <c r="AK1018" i="3" s="1"/>
  <c r="K1414" i="3"/>
  <c r="AF1414" i="3" s="1"/>
  <c r="AI1414" i="3" s="1"/>
  <c r="N1414" i="3"/>
  <c r="K1352" i="3"/>
  <c r="AF1352" i="3" s="1"/>
  <c r="AI1352" i="3" s="1"/>
  <c r="N1352" i="3"/>
  <c r="N88" i="3"/>
  <c r="K88" i="3"/>
  <c r="AF88" i="3" s="1"/>
  <c r="K914" i="3"/>
  <c r="AF914" i="3" s="1"/>
  <c r="AI914" i="3" s="1"/>
  <c r="N914" i="3"/>
  <c r="N1004" i="3"/>
  <c r="K1004" i="3"/>
  <c r="AF1004" i="3" s="1"/>
  <c r="AI1004" i="3" s="1"/>
  <c r="N970" i="3"/>
  <c r="K970" i="3"/>
  <c r="AF970" i="3" s="1"/>
  <c r="N239" i="3"/>
  <c r="K239" i="3"/>
  <c r="AF239" i="3" s="1"/>
  <c r="K388" i="3"/>
  <c r="AF388" i="3" s="1"/>
  <c r="AI388" i="3" s="1"/>
  <c r="N388" i="3"/>
  <c r="K912" i="3"/>
  <c r="AF912" i="3" s="1"/>
  <c r="AI912" i="3" s="1"/>
  <c r="N912" i="3"/>
  <c r="N1158" i="3"/>
  <c r="K1158" i="3"/>
  <c r="AF1158" i="3" s="1"/>
  <c r="AK1158" i="3" s="1"/>
  <c r="N939" i="3"/>
  <c r="K939" i="3"/>
  <c r="AF939" i="3" s="1"/>
  <c r="AK939" i="3" s="1"/>
  <c r="AK152" i="3"/>
  <c r="N610" i="3"/>
  <c r="K610" i="3"/>
  <c r="AF610" i="3" s="1"/>
  <c r="AI610" i="3" s="1"/>
  <c r="K966" i="3"/>
  <c r="AF966" i="3" s="1"/>
  <c r="AI966" i="3" s="1"/>
  <c r="N966" i="3"/>
  <c r="AK1142" i="3"/>
  <c r="K1196" i="3"/>
  <c r="AF1196" i="3" s="1"/>
  <c r="AI1196" i="3" s="1"/>
  <c r="N1196" i="3"/>
  <c r="N1212" i="3"/>
  <c r="K1212" i="3"/>
  <c r="AF1212" i="3" s="1"/>
  <c r="K538" i="3"/>
  <c r="AF538" i="3" s="1"/>
  <c r="AI538" i="3" s="1"/>
  <c r="N538" i="3"/>
  <c r="N828" i="3"/>
  <c r="K828" i="3"/>
  <c r="AF828" i="3" s="1"/>
  <c r="AK828" i="3" s="1"/>
  <c r="N922" i="3"/>
  <c r="K922" i="3"/>
  <c r="AF922" i="3" s="1"/>
  <c r="AK922" i="3" s="1"/>
  <c r="AK1182" i="3"/>
  <c r="N1396" i="3"/>
  <c r="K1396" i="3"/>
  <c r="AF1396" i="3" s="1"/>
  <c r="N1428" i="3"/>
  <c r="K1428" i="3"/>
  <c r="AF1428" i="3" s="1"/>
  <c r="AI1428" i="3" s="1"/>
  <c r="K760" i="3"/>
  <c r="AF760" i="3" s="1"/>
  <c r="AI760" i="3" s="1"/>
  <c r="N760" i="3"/>
  <c r="N1338" i="3"/>
  <c r="K1338" i="3"/>
  <c r="AF1338" i="3" s="1"/>
  <c r="AI1338" i="3" s="1"/>
  <c r="N1402" i="3"/>
  <c r="K1402" i="3"/>
  <c r="AF1402" i="3" s="1"/>
  <c r="N1434" i="3"/>
  <c r="K1434" i="3"/>
  <c r="AF1434" i="3" s="1"/>
  <c r="AI1434" i="3" s="1"/>
  <c r="K578" i="3"/>
  <c r="AF578" i="3" s="1"/>
  <c r="AK578" i="3" s="1"/>
  <c r="N578" i="3"/>
  <c r="N1264" i="3"/>
  <c r="K1264" i="3"/>
  <c r="AF1264" i="3" s="1"/>
  <c r="N942" i="3"/>
  <c r="K942" i="3"/>
  <c r="AF942" i="3" s="1"/>
  <c r="N988" i="3"/>
  <c r="K988" i="3"/>
  <c r="AF988" i="3" s="1"/>
  <c r="AI988" i="3" s="1"/>
  <c r="K1282" i="3"/>
  <c r="AF1282" i="3" s="1"/>
  <c r="AI1282" i="3" s="1"/>
  <c r="N1282" i="3"/>
  <c r="AK944" i="3"/>
  <c r="AI482" i="3"/>
  <c r="K290" i="3"/>
  <c r="AF290" i="3" s="1"/>
  <c r="AK290" i="3" s="1"/>
  <c r="N290" i="3"/>
  <c r="AI258" i="3"/>
  <c r="K886" i="3"/>
  <c r="AF886" i="3" s="1"/>
  <c r="N886" i="3"/>
  <c r="AI260" i="3"/>
  <c r="N227" i="3"/>
  <c r="K227" i="3"/>
  <c r="AF227" i="3" s="1"/>
  <c r="AI227" i="3" s="1"/>
  <c r="AI1583" i="3"/>
  <c r="K234" i="3"/>
  <c r="AF234" i="3" s="1"/>
  <c r="AI234" i="3" s="1"/>
  <c r="N234" i="3"/>
  <c r="N668" i="3"/>
  <c r="K668" i="3"/>
  <c r="AF668" i="3" s="1"/>
  <c r="AI668" i="3" s="1"/>
  <c r="N556" i="3"/>
  <c r="K556" i="3"/>
  <c r="AF556" i="3" s="1"/>
  <c r="AK556" i="3" s="1"/>
  <c r="AK194" i="3"/>
  <c r="K16" i="3"/>
  <c r="AF16" i="3" s="1"/>
  <c r="AI16" i="3" s="1"/>
  <c r="N16" i="3"/>
  <c r="N212" i="3"/>
  <c r="K212" i="3"/>
  <c r="AF212" i="3" s="1"/>
  <c r="AI212" i="3" s="1"/>
  <c r="K366" i="3"/>
  <c r="AF366" i="3" s="1"/>
  <c r="AK366" i="3" s="1"/>
  <c r="N366" i="3"/>
  <c r="K226" i="3"/>
  <c r="AF226" i="3" s="1"/>
  <c r="N226" i="3"/>
  <c r="AK318" i="3"/>
  <c r="AK240" i="3"/>
  <c r="N352" i="3"/>
  <c r="K352" i="3"/>
  <c r="AF352" i="3" s="1"/>
  <c r="AI352" i="3" s="1"/>
  <c r="N1560" i="3"/>
  <c r="K1560" i="3"/>
  <c r="AF1560" i="3" s="1"/>
  <c r="AI1560" i="3" s="1"/>
  <c r="N24" i="3"/>
  <c r="K24" i="3"/>
  <c r="AF24" i="3" s="1"/>
  <c r="AI24" i="3" s="1"/>
  <c r="K728" i="3"/>
  <c r="AF728" i="3" s="1"/>
  <c r="AK728" i="3" s="1"/>
  <c r="N728" i="3"/>
  <c r="K1566" i="3"/>
  <c r="AF1566" i="3" s="1"/>
  <c r="AI1566" i="3" s="1"/>
  <c r="N1566" i="3"/>
  <c r="N660" i="3"/>
  <c r="K660" i="3"/>
  <c r="AF660" i="3" s="1"/>
  <c r="AK660" i="3" s="1"/>
  <c r="N1184" i="3"/>
  <c r="K1184" i="3"/>
  <c r="AF1184" i="3" s="1"/>
  <c r="AK1184" i="3" s="1"/>
  <c r="N1216" i="3"/>
  <c r="K1216" i="3"/>
  <c r="AF1216" i="3" s="1"/>
  <c r="AK1216" i="3" s="1"/>
  <c r="N674" i="3"/>
  <c r="K674" i="3"/>
  <c r="AF674" i="3" s="1"/>
  <c r="AK674" i="3" s="1"/>
  <c r="K802" i="3"/>
  <c r="AF802" i="3" s="1"/>
  <c r="AI802" i="3" s="1"/>
  <c r="N802" i="3"/>
  <c r="N844" i="3"/>
  <c r="K844" i="3"/>
  <c r="AF844" i="3" s="1"/>
  <c r="AI844" i="3" s="1"/>
  <c r="N1258" i="3"/>
  <c r="K1258" i="3"/>
  <c r="AF1258" i="3" s="1"/>
  <c r="AK1400" i="3"/>
  <c r="N1416" i="3"/>
  <c r="K1416" i="3"/>
  <c r="AF1416" i="3" s="1"/>
  <c r="AK1416" i="3" s="1"/>
  <c r="N1482" i="3"/>
  <c r="K1482" i="3"/>
  <c r="AF1482" i="3" s="1"/>
  <c r="K1178" i="3"/>
  <c r="AF1178" i="3" s="1"/>
  <c r="AI1178" i="3" s="1"/>
  <c r="N1178" i="3"/>
  <c r="N1256" i="3"/>
  <c r="K1256" i="3"/>
  <c r="AF1256" i="3" s="1"/>
  <c r="N1358" i="3"/>
  <c r="K1358" i="3"/>
  <c r="AF1358" i="3" s="1"/>
  <c r="AK1358" i="3" s="1"/>
  <c r="N1422" i="3"/>
  <c r="K1422" i="3"/>
  <c r="AF1422" i="3" s="1"/>
  <c r="AK1422" i="3" s="1"/>
  <c r="AK1454" i="3"/>
  <c r="N1498" i="3"/>
  <c r="K1498" i="3"/>
  <c r="AF1498" i="3" s="1"/>
  <c r="AI1498" i="3" s="1"/>
  <c r="N740" i="3"/>
  <c r="K740" i="3"/>
  <c r="AF740" i="3" s="1"/>
  <c r="AI740" i="3" s="1"/>
  <c r="AK1268" i="3"/>
  <c r="N1430" i="3"/>
  <c r="K1430" i="3"/>
  <c r="AF1430" i="3" s="1"/>
  <c r="AK1430" i="3" s="1"/>
  <c r="AK298" i="3"/>
  <c r="K1230" i="3"/>
  <c r="AF1230" i="3" s="1"/>
  <c r="AI1230" i="3" s="1"/>
  <c r="N1230" i="3"/>
  <c r="K1296" i="3"/>
  <c r="AF1296" i="3" s="1"/>
  <c r="AI1296" i="3" s="1"/>
  <c r="N1296" i="3"/>
  <c r="K938" i="3"/>
  <c r="AF938" i="3" s="1"/>
  <c r="AI938" i="3" s="1"/>
  <c r="N938" i="3"/>
  <c r="AK984" i="3"/>
  <c r="K1531" i="3"/>
  <c r="AF1531" i="3" s="1"/>
  <c r="AI1531" i="3" s="1"/>
  <c r="N1531" i="3"/>
  <c r="K744" i="3"/>
  <c r="AF744" i="3" s="1"/>
  <c r="AK744" i="3" s="1"/>
  <c r="N744" i="3"/>
  <c r="N315" i="3"/>
  <c r="K315" i="3"/>
  <c r="AF315" i="3" s="1"/>
  <c r="AI315" i="3" s="1"/>
  <c r="AI264" i="3"/>
  <c r="N1584" i="3"/>
  <c r="K1584" i="3"/>
  <c r="AF1584" i="3" s="1"/>
  <c r="AK1584" i="3" s="1"/>
  <c r="K1520" i="3"/>
  <c r="AF1520" i="3" s="1"/>
  <c r="AK1520" i="3" s="1"/>
  <c r="N1520" i="3"/>
  <c r="K1577" i="3"/>
  <c r="AF1577" i="3" s="1"/>
  <c r="AI1577" i="3" s="1"/>
  <c r="N1577" i="3"/>
  <c r="N327" i="3"/>
  <c r="K327" i="3"/>
  <c r="AF327" i="3" s="1"/>
  <c r="AI327" i="3" s="1"/>
  <c r="N1578" i="3"/>
  <c r="K1578" i="3"/>
  <c r="AF1578" i="3" s="1"/>
  <c r="AI1578" i="3" s="1"/>
  <c r="K372" i="3"/>
  <c r="AF372" i="3" s="1"/>
  <c r="AI372" i="3" s="1"/>
  <c r="N372" i="3"/>
  <c r="N292" i="3"/>
  <c r="K292" i="3"/>
  <c r="AF292" i="3" s="1"/>
  <c r="AK292" i="3" s="1"/>
  <c r="N876" i="3"/>
  <c r="K876" i="3"/>
  <c r="AF876" i="3" s="1"/>
  <c r="AI876" i="3" s="1"/>
  <c r="N1020" i="3"/>
  <c r="K1020" i="3"/>
  <c r="AF1020" i="3" s="1"/>
  <c r="AI1020" i="3" s="1"/>
  <c r="N474" i="3"/>
  <c r="K474" i="3"/>
  <c r="AF474" i="3" s="1"/>
  <c r="AK474" i="3" s="1"/>
  <c r="N244" i="3"/>
  <c r="K244" i="3"/>
  <c r="AF244" i="3" s="1"/>
  <c r="AK244" i="3" s="1"/>
  <c r="N1008" i="3"/>
  <c r="K1008" i="3"/>
  <c r="AF1008" i="3" s="1"/>
  <c r="N248" i="3"/>
  <c r="K248" i="3"/>
  <c r="AF248" i="3" s="1"/>
  <c r="AI248" i="3" s="1"/>
  <c r="N236" i="3"/>
  <c r="K236" i="3"/>
  <c r="AF236" i="3" s="1"/>
  <c r="AI236" i="3" s="1"/>
  <c r="N62" i="3"/>
  <c r="K62" i="3"/>
  <c r="AF62" i="3" s="1"/>
  <c r="AK62" i="3" s="1"/>
  <c r="K558" i="3"/>
  <c r="AF558" i="3" s="1"/>
  <c r="AI558" i="3" s="1"/>
  <c r="N558" i="3"/>
  <c r="K64" i="3"/>
  <c r="AF64" i="3" s="1"/>
  <c r="AI64" i="3" s="1"/>
  <c r="N64" i="3"/>
  <c r="N82" i="3"/>
  <c r="K82" i="3"/>
  <c r="AF82" i="3" s="1"/>
  <c r="AI82" i="3" s="1"/>
  <c r="K116" i="3"/>
  <c r="AF116" i="3" s="1"/>
  <c r="AI116" i="3" s="1"/>
  <c r="N116" i="3"/>
  <c r="K74" i="3"/>
  <c r="AF74" i="3" s="1"/>
  <c r="N74" i="3"/>
  <c r="K588" i="3"/>
  <c r="AF588" i="3" s="1"/>
  <c r="AK588" i="3" s="1"/>
  <c r="N588" i="3"/>
  <c r="K156" i="3"/>
  <c r="AF156" i="3" s="1"/>
  <c r="AK156" i="3" s="1"/>
  <c r="N156" i="3"/>
  <c r="K1186" i="3"/>
  <c r="AF1186" i="3" s="1"/>
  <c r="AI1186" i="3" s="1"/>
  <c r="N1186" i="3"/>
  <c r="N616" i="3"/>
  <c r="K616" i="3"/>
  <c r="AF616" i="3" s="1"/>
  <c r="AI616" i="3" s="1"/>
  <c r="K776" i="3"/>
  <c r="AF776" i="3" s="1"/>
  <c r="N776" i="3"/>
  <c r="AI808" i="3"/>
  <c r="K1188" i="3"/>
  <c r="AF1188" i="3" s="1"/>
  <c r="AI1188" i="3" s="1"/>
  <c r="N1188" i="3"/>
  <c r="K646" i="3"/>
  <c r="AF646" i="3" s="1"/>
  <c r="AI646" i="3" s="1"/>
  <c r="N646" i="3"/>
  <c r="K1262" i="3"/>
  <c r="AF1262" i="3" s="1"/>
  <c r="AI1262" i="3" s="1"/>
  <c r="N1262" i="3"/>
  <c r="N1340" i="3"/>
  <c r="K1340" i="3"/>
  <c r="AF1340" i="3" s="1"/>
  <c r="AK1340" i="3" s="1"/>
  <c r="N1404" i="3"/>
  <c r="K1404" i="3"/>
  <c r="AF1404" i="3" s="1"/>
  <c r="AI1404" i="3" s="1"/>
  <c r="K214" i="3"/>
  <c r="AF214" i="3" s="1"/>
  <c r="AI214" i="3" s="1"/>
  <c r="N214" i="3"/>
  <c r="K650" i="3"/>
  <c r="AF650" i="3" s="1"/>
  <c r="AI650" i="3" s="1"/>
  <c r="N650" i="3"/>
  <c r="K706" i="3"/>
  <c r="AF706" i="3" s="1"/>
  <c r="AI706" i="3" s="1"/>
  <c r="N706" i="3"/>
  <c r="N1362" i="3"/>
  <c r="K1362" i="3"/>
  <c r="AF1362" i="3" s="1"/>
  <c r="AI1362" i="3" s="1"/>
  <c r="N1442" i="3"/>
  <c r="K1442" i="3"/>
  <c r="AF1442" i="3" s="1"/>
  <c r="AK1442" i="3" s="1"/>
  <c r="K1464" i="3"/>
  <c r="AF1464" i="3" s="1"/>
  <c r="AI1464" i="3" s="1"/>
  <c r="N1464" i="3"/>
  <c r="N382" i="3"/>
  <c r="K382" i="3"/>
  <c r="AF382" i="3" s="1"/>
  <c r="AI382" i="3" s="1"/>
  <c r="N1280" i="3"/>
  <c r="K1280" i="3"/>
  <c r="AF1280" i="3" s="1"/>
  <c r="AI1342" i="3"/>
  <c r="K632" i="3"/>
  <c r="AF632" i="3" s="1"/>
  <c r="AK632" i="3" s="1"/>
  <c r="N632" i="3"/>
  <c r="N1336" i="3"/>
  <c r="K1336" i="3"/>
  <c r="AF1336" i="3" s="1"/>
  <c r="AI1336" i="3" s="1"/>
  <c r="N254" i="3"/>
  <c r="K254" i="3"/>
  <c r="AF254" i="3" s="1"/>
  <c r="AI254" i="3" s="1"/>
  <c r="N854" i="3"/>
  <c r="K854" i="3"/>
  <c r="AF854" i="3" s="1"/>
  <c r="AI854" i="3" s="1"/>
  <c r="N201" i="3"/>
  <c r="K201" i="3"/>
  <c r="AF201" i="3" s="1"/>
  <c r="AI201" i="3" s="1"/>
  <c r="N884" i="3"/>
  <c r="K884" i="3"/>
  <c r="AF884" i="3" s="1"/>
  <c r="AK884" i="3" s="1"/>
  <c r="K246" i="3"/>
  <c r="AF246" i="3" s="1"/>
  <c r="AI246" i="3" s="1"/>
  <c r="N246" i="3"/>
  <c r="N1556" i="3"/>
  <c r="K1556" i="3"/>
  <c r="AF1556" i="3" s="1"/>
  <c r="K220" i="3"/>
  <c r="AF220" i="3" s="1"/>
  <c r="N220" i="3"/>
  <c r="N855" i="3"/>
  <c r="K855" i="3"/>
  <c r="AF855" i="3" s="1"/>
  <c r="AK855" i="3" s="1"/>
  <c r="AK1587" i="3"/>
  <c r="K1585" i="3"/>
  <c r="AF1585" i="3" s="1"/>
  <c r="N1585" i="3"/>
  <c r="N257" i="3"/>
  <c r="K257" i="3"/>
  <c r="AF257" i="3" s="1"/>
  <c r="AI257" i="3" s="1"/>
  <c r="K1596" i="3"/>
  <c r="AF1596" i="3" s="1"/>
  <c r="AI1596" i="3" s="1"/>
  <c r="N1596" i="3"/>
  <c r="N285" i="3"/>
  <c r="K285" i="3"/>
  <c r="AF285" i="3" s="1"/>
  <c r="AI285" i="3" s="1"/>
  <c r="AI1600" i="3"/>
  <c r="N172" i="3"/>
  <c r="K172" i="3"/>
  <c r="AF172" i="3" s="1"/>
  <c r="AI172" i="3" s="1"/>
  <c r="AK200" i="3"/>
  <c r="K1234" i="3"/>
  <c r="AF1234" i="3" s="1"/>
  <c r="AK1234" i="3" s="1"/>
  <c r="N1234" i="3"/>
  <c r="N332" i="3"/>
  <c r="K332" i="3"/>
  <c r="AF332" i="3" s="1"/>
  <c r="AK332" i="3" s="1"/>
  <c r="K1026" i="3"/>
  <c r="AF1026" i="3" s="1"/>
  <c r="N1026" i="3"/>
  <c r="K170" i="3"/>
  <c r="AF170" i="3" s="1"/>
  <c r="AI170" i="3" s="1"/>
  <c r="N170" i="3"/>
  <c r="N228" i="3"/>
  <c r="K228" i="3"/>
  <c r="AF228" i="3" s="1"/>
  <c r="AI228" i="3" s="1"/>
  <c r="N256" i="3"/>
  <c r="K256" i="3"/>
  <c r="AF256" i="3" s="1"/>
  <c r="AK256" i="3" s="1"/>
  <c r="N446" i="3"/>
  <c r="K446" i="3"/>
  <c r="AF446" i="3" s="1"/>
  <c r="AI446" i="3" s="1"/>
  <c r="N486" i="3"/>
  <c r="K486" i="3"/>
  <c r="AF486" i="3" s="1"/>
  <c r="AI486" i="3" s="1"/>
  <c r="K1534" i="3"/>
  <c r="AF1534" i="3" s="1"/>
  <c r="N1534" i="3"/>
  <c r="N934" i="3"/>
  <c r="K934" i="3"/>
  <c r="AF934" i="3" s="1"/>
  <c r="AI934" i="3" s="1"/>
  <c r="N1240" i="3"/>
  <c r="K1240" i="3"/>
  <c r="AF1240" i="3" s="1"/>
  <c r="AK1240" i="3" s="1"/>
  <c r="K277" i="3"/>
  <c r="AF277" i="3" s="1"/>
  <c r="AI277" i="3" s="1"/>
  <c r="N277" i="3"/>
  <c r="AK1558" i="3"/>
  <c r="N359" i="3"/>
  <c r="K359" i="3"/>
  <c r="AF359" i="3" s="1"/>
  <c r="AK359" i="3" s="1"/>
  <c r="K288" i="3"/>
  <c r="AF288" i="3" s="1"/>
  <c r="AI288" i="3" s="1"/>
  <c r="N288" i="3"/>
  <c r="N968" i="3"/>
  <c r="K968" i="3"/>
  <c r="AF968" i="3" s="1"/>
  <c r="AK968" i="3" s="1"/>
  <c r="N242" i="3"/>
  <c r="K242" i="3"/>
  <c r="AF242" i="3" s="1"/>
  <c r="AI242" i="3" s="1"/>
  <c r="K180" i="3"/>
  <c r="AF180" i="3" s="1"/>
  <c r="AI180" i="3" s="1"/>
  <c r="N180" i="3"/>
  <c r="K436" i="3"/>
  <c r="AF436" i="3" s="1"/>
  <c r="AK436" i="3" s="1"/>
  <c r="N436" i="3"/>
  <c r="K278" i="3"/>
  <c r="AF278" i="3" s="1"/>
  <c r="AI278" i="3" s="1"/>
  <c r="N278" i="3"/>
  <c r="N322" i="3"/>
  <c r="K322" i="3"/>
  <c r="AF322" i="3" s="1"/>
  <c r="AK322" i="3" s="1"/>
  <c r="AK1539" i="3"/>
  <c r="AI1288" i="3"/>
  <c r="AK494" i="3"/>
  <c r="AI648" i="3"/>
  <c r="AK656" i="3"/>
  <c r="AK892" i="3"/>
  <c r="AI924" i="3"/>
  <c r="AK336" i="3"/>
  <c r="CQ47" i="6"/>
  <c r="GB41" i="17"/>
  <c r="FX41" i="6"/>
  <c r="CI53" i="6"/>
  <c r="CL49" i="6"/>
  <c r="EY14" i="17"/>
  <c r="I39" i="22"/>
  <c r="CH52" i="6"/>
  <c r="GC43" i="17"/>
  <c r="AK409" i="3"/>
  <c r="AI443" i="3"/>
  <c r="CD47" i="6"/>
  <c r="CC49" i="17"/>
  <c r="AK697" i="3"/>
  <c r="AK977" i="3"/>
  <c r="AK693" i="3"/>
  <c r="AI1290" i="3"/>
  <c r="CP49" i="6"/>
  <c r="GE41" i="17"/>
  <c r="I13" i="22"/>
  <c r="CA52" i="17"/>
  <c r="BX50" i="17"/>
  <c r="DX49" i="6"/>
  <c r="CE48" i="17"/>
  <c r="DS53" i="17"/>
  <c r="GH43" i="17"/>
  <c r="BY48" i="17"/>
  <c r="EV14" i="17"/>
  <c r="AK351" i="3"/>
  <c r="AK331" i="3"/>
  <c r="EU12" i="17"/>
  <c r="AI1468" i="3"/>
  <c r="CH47" i="6"/>
  <c r="DZ47" i="6"/>
  <c r="FV41" i="6"/>
  <c r="DT52" i="17"/>
  <c r="AK1005" i="3"/>
  <c r="AK761" i="3"/>
  <c r="GN41" i="6"/>
  <c r="CF49" i="6"/>
  <c r="CQ49" i="6"/>
  <c r="CM48" i="6"/>
  <c r="CB53" i="17"/>
  <c r="CK50" i="17"/>
  <c r="AK1085" i="3"/>
  <c r="AK597" i="3"/>
  <c r="FT43" i="6"/>
  <c r="DZ53" i="6"/>
  <c r="AI748" i="3"/>
  <c r="DY53" i="6"/>
  <c r="DT49" i="17"/>
  <c r="CG49" i="17"/>
  <c r="AK997" i="3"/>
  <c r="FM20" i="6"/>
  <c r="CE51" i="6"/>
  <c r="CI50" i="6"/>
  <c r="DZ51" i="6"/>
  <c r="FJ41" i="17"/>
  <c r="FH23" i="17"/>
  <c r="FG14" i="17"/>
  <c r="FF5" i="17"/>
  <c r="FJ37" i="17"/>
  <c r="FI28" i="17"/>
  <c r="FH19" i="17"/>
  <c r="EY12" i="17"/>
  <c r="DR48" i="17"/>
  <c r="CI47" i="17"/>
  <c r="BW53" i="17"/>
  <c r="BX49" i="17"/>
  <c r="AK838" i="3"/>
  <c r="AI838" i="3"/>
  <c r="K1564" i="3"/>
  <c r="AF1564" i="3" s="1"/>
  <c r="N1564" i="3"/>
  <c r="AI1100" i="3"/>
  <c r="AK1100" i="3"/>
  <c r="AI1070" i="3"/>
  <c r="AK1070" i="3"/>
  <c r="AI1062" i="3"/>
  <c r="AK1062" i="3"/>
  <c r="AK1048" i="3"/>
  <c r="AI1048" i="3"/>
  <c r="AK1042" i="3"/>
  <c r="AI1042" i="3"/>
  <c r="N987" i="3"/>
  <c r="K987" i="3"/>
  <c r="AF987" i="3" s="1"/>
  <c r="AI987" i="3" s="1"/>
  <c r="N967" i="3"/>
  <c r="K967" i="3"/>
  <c r="AF967" i="3" s="1"/>
  <c r="AI967" i="3" s="1"/>
  <c r="AI3" i="3"/>
  <c r="K1481" i="3"/>
  <c r="AF1481" i="3" s="1"/>
  <c r="AI1481" i="3" s="1"/>
  <c r="N1481" i="3"/>
  <c r="K1471" i="3"/>
  <c r="AF1471" i="3" s="1"/>
  <c r="N1471" i="3"/>
  <c r="K1451" i="3"/>
  <c r="AF1451" i="3" s="1"/>
  <c r="AI1451" i="3" s="1"/>
  <c r="N1451" i="3"/>
  <c r="K1407" i="3"/>
  <c r="AF1407" i="3" s="1"/>
  <c r="N1407" i="3"/>
  <c r="N1401" i="3"/>
  <c r="K1401" i="3"/>
  <c r="AF1401" i="3" s="1"/>
  <c r="AI1401" i="3" s="1"/>
  <c r="N1309" i="3"/>
  <c r="K1309" i="3"/>
  <c r="AF1309" i="3" s="1"/>
  <c r="N1301" i="3"/>
  <c r="K1301" i="3"/>
  <c r="AF1301" i="3" s="1"/>
  <c r="K1293" i="3"/>
  <c r="AF1293" i="3" s="1"/>
  <c r="N1293" i="3"/>
  <c r="N1275" i="3"/>
  <c r="K1275" i="3"/>
  <c r="AF1275" i="3" s="1"/>
  <c r="N1185" i="3"/>
  <c r="K1185" i="3"/>
  <c r="AF1185" i="3" s="1"/>
  <c r="AI1185" i="3" s="1"/>
  <c r="K1181" i="3"/>
  <c r="AF1181" i="3" s="1"/>
  <c r="AI1181" i="3" s="1"/>
  <c r="N1181" i="3"/>
  <c r="N1157" i="3"/>
  <c r="K1157" i="3"/>
  <c r="AF1157" i="3" s="1"/>
  <c r="AI1157" i="3" s="1"/>
  <c r="N1071" i="3"/>
  <c r="K1071" i="3"/>
  <c r="AF1071" i="3" s="1"/>
  <c r="AI1071" i="3" s="1"/>
  <c r="K989" i="3"/>
  <c r="AF989" i="3" s="1"/>
  <c r="N989" i="3"/>
  <c r="N965" i="3"/>
  <c r="K965" i="3"/>
  <c r="AF965" i="3" s="1"/>
  <c r="AI965" i="3" s="1"/>
  <c r="K959" i="3"/>
  <c r="AF959" i="3" s="1"/>
  <c r="N959" i="3"/>
  <c r="K903" i="3"/>
  <c r="AF903" i="3" s="1"/>
  <c r="N903" i="3"/>
  <c r="N897" i="3"/>
  <c r="K897" i="3"/>
  <c r="AF897" i="3" s="1"/>
  <c r="AI897" i="3" s="1"/>
  <c r="K887" i="3"/>
  <c r="AF887" i="3" s="1"/>
  <c r="N887" i="3"/>
  <c r="N883" i="3"/>
  <c r="K883" i="3"/>
  <c r="AF883" i="3" s="1"/>
  <c r="AI883" i="3" s="1"/>
  <c r="N851" i="3"/>
  <c r="K851" i="3"/>
  <c r="AF851" i="3" s="1"/>
  <c r="AI851" i="3" s="1"/>
  <c r="K843" i="3"/>
  <c r="AF843" i="3" s="1"/>
  <c r="N843" i="3"/>
  <c r="N817" i="3"/>
  <c r="K817" i="3"/>
  <c r="AF817" i="3" s="1"/>
  <c r="AI817" i="3" s="1"/>
  <c r="K795" i="3"/>
  <c r="AF795" i="3" s="1"/>
  <c r="N795" i="3"/>
  <c r="K767" i="3"/>
  <c r="AF767" i="3" s="1"/>
  <c r="AI767" i="3" s="1"/>
  <c r="N767" i="3"/>
  <c r="N739" i="3"/>
  <c r="K739" i="3"/>
  <c r="AF739" i="3" s="1"/>
  <c r="AI739" i="3" s="1"/>
  <c r="N723" i="3"/>
  <c r="K723" i="3"/>
  <c r="AF723" i="3" s="1"/>
  <c r="AI723" i="3" s="1"/>
  <c r="K657" i="3"/>
  <c r="AF657" i="3" s="1"/>
  <c r="N657" i="3"/>
  <c r="N603" i="3"/>
  <c r="K603" i="3"/>
  <c r="AF603" i="3" s="1"/>
  <c r="AI603" i="3" s="1"/>
  <c r="N585" i="3"/>
  <c r="K585" i="3"/>
  <c r="AF585" i="3" s="1"/>
  <c r="AI585" i="3" s="1"/>
  <c r="K559" i="3"/>
  <c r="AF559" i="3" s="1"/>
  <c r="AI559" i="3" s="1"/>
  <c r="N559" i="3"/>
  <c r="K545" i="3"/>
  <c r="AF545" i="3" s="1"/>
  <c r="N545" i="3"/>
  <c r="K467" i="3"/>
  <c r="AF467" i="3" s="1"/>
  <c r="AI467" i="3" s="1"/>
  <c r="N467" i="3"/>
  <c r="N445" i="3"/>
  <c r="K445" i="3"/>
  <c r="AF445" i="3" s="1"/>
  <c r="AI445" i="3" s="1"/>
  <c r="N417" i="3"/>
  <c r="K417" i="3"/>
  <c r="AF417" i="3" s="1"/>
  <c r="AI417" i="3" s="1"/>
  <c r="K415" i="3"/>
  <c r="AF415" i="3" s="1"/>
  <c r="AI415" i="3" s="1"/>
  <c r="N415" i="3"/>
  <c r="N397" i="3"/>
  <c r="K397" i="3"/>
  <c r="AF397" i="3" s="1"/>
  <c r="AI397" i="3" s="1"/>
  <c r="N375" i="3"/>
  <c r="K375" i="3"/>
  <c r="AF375" i="3" s="1"/>
  <c r="AI375" i="3" s="1"/>
  <c r="AK321" i="3"/>
  <c r="AI321" i="3"/>
  <c r="K297" i="3"/>
  <c r="AF297" i="3" s="1"/>
  <c r="N297" i="3"/>
  <c r="N265" i="3"/>
  <c r="K265" i="3"/>
  <c r="AF265" i="3" s="1"/>
  <c r="AI265" i="3" s="1"/>
  <c r="K259" i="3"/>
  <c r="AF259" i="3" s="1"/>
  <c r="N259" i="3"/>
  <c r="AK209" i="3"/>
  <c r="AI209" i="3"/>
  <c r="N181" i="3"/>
  <c r="K181" i="3"/>
  <c r="AF181" i="3" s="1"/>
  <c r="AI181" i="3" s="1"/>
  <c r="K175" i="3"/>
  <c r="AF175" i="3" s="1"/>
  <c r="AI175" i="3" s="1"/>
  <c r="N175" i="3"/>
  <c r="N117" i="3"/>
  <c r="K117" i="3"/>
  <c r="AF117" i="3" s="1"/>
  <c r="AI117" i="3" s="1"/>
  <c r="K109" i="3"/>
  <c r="AF109" i="3" s="1"/>
  <c r="AI109" i="3" s="1"/>
  <c r="N109" i="3"/>
  <c r="K101" i="3"/>
  <c r="AF101" i="3" s="1"/>
  <c r="N101" i="3"/>
  <c r="N85" i="3"/>
  <c r="K85" i="3"/>
  <c r="AF85" i="3" s="1"/>
  <c r="N67" i="3"/>
  <c r="K67" i="3"/>
  <c r="AF67" i="3" s="1"/>
  <c r="AI67" i="3" s="1"/>
  <c r="N31" i="3"/>
  <c r="K31" i="3"/>
  <c r="AF31" i="3" s="1"/>
  <c r="AI31" i="3" s="1"/>
  <c r="AI916" i="3"/>
  <c r="AK916" i="3"/>
  <c r="AI762" i="3"/>
  <c r="AK762" i="3"/>
  <c r="AI1312" i="3"/>
  <c r="AK1312" i="3"/>
  <c r="AK1036" i="3"/>
  <c r="AI1036" i="3"/>
  <c r="AI1086" i="3"/>
  <c r="AK1086" i="3"/>
  <c r="K1001" i="3"/>
  <c r="AF1001" i="3" s="1"/>
  <c r="AK1001" i="3" s="1"/>
  <c r="N1001" i="3"/>
  <c r="AK979" i="3"/>
  <c r="AI979" i="3"/>
  <c r="N759" i="3"/>
  <c r="K759" i="3"/>
  <c r="AF759" i="3" s="1"/>
  <c r="AK759" i="3" s="1"/>
  <c r="AK638" i="3"/>
  <c r="AI638" i="3"/>
  <c r="AK22" i="3"/>
  <c r="AI22" i="3"/>
  <c r="N1522" i="3"/>
  <c r="K1522" i="3"/>
  <c r="AF1522" i="3" s="1"/>
  <c r="AI1522" i="3" s="1"/>
  <c r="K1441" i="3"/>
  <c r="AF1441" i="3" s="1"/>
  <c r="AI1441" i="3" s="1"/>
  <c r="N1441" i="3"/>
  <c r="N1429" i="3"/>
  <c r="K1429" i="3"/>
  <c r="AF1429" i="3" s="1"/>
  <c r="AI1429" i="3" s="1"/>
  <c r="K1417" i="3"/>
  <c r="AF1417" i="3" s="1"/>
  <c r="AI1417" i="3" s="1"/>
  <c r="N1417" i="3"/>
  <c r="K1411" i="3"/>
  <c r="AF1411" i="3" s="1"/>
  <c r="N1411" i="3"/>
  <c r="N1389" i="3"/>
  <c r="K1389" i="3"/>
  <c r="AF1389" i="3" s="1"/>
  <c r="AK1389" i="3" s="1"/>
  <c r="N1365" i="3"/>
  <c r="K1365" i="3"/>
  <c r="AF1365" i="3" s="1"/>
  <c r="AK1365" i="3" s="1"/>
  <c r="N1303" i="3"/>
  <c r="K1303" i="3"/>
  <c r="AF1303" i="3" s="1"/>
  <c r="AK1303" i="3" s="1"/>
  <c r="K1299" i="3"/>
  <c r="AF1299" i="3" s="1"/>
  <c r="AI1299" i="3" s="1"/>
  <c r="N1299" i="3"/>
  <c r="K1289" i="3"/>
  <c r="AF1289" i="3" s="1"/>
  <c r="AK1289" i="3" s="1"/>
  <c r="N1289" i="3"/>
  <c r="N1253" i="3"/>
  <c r="K1253" i="3"/>
  <c r="AF1253" i="3" s="1"/>
  <c r="AK1253" i="3" s="1"/>
  <c r="N1191" i="3"/>
  <c r="K1191" i="3"/>
  <c r="AF1191" i="3" s="1"/>
  <c r="AK1191" i="3" s="1"/>
  <c r="K1119" i="3"/>
  <c r="AF1119" i="3" s="1"/>
  <c r="N1119" i="3"/>
  <c r="N1091" i="3"/>
  <c r="K1091" i="3"/>
  <c r="AF1091" i="3" s="1"/>
  <c r="AI1091" i="3" s="1"/>
  <c r="N1081" i="3"/>
  <c r="K1081" i="3"/>
  <c r="AF1081" i="3" s="1"/>
  <c r="AI1081" i="3" s="1"/>
  <c r="N1061" i="3"/>
  <c r="K1061" i="3"/>
  <c r="AF1061" i="3" s="1"/>
  <c r="AI1061" i="3" s="1"/>
  <c r="K941" i="3"/>
  <c r="AF941" i="3" s="1"/>
  <c r="N941" i="3"/>
  <c r="N893" i="3"/>
  <c r="K893" i="3"/>
  <c r="AF893" i="3" s="1"/>
  <c r="AK893" i="3" s="1"/>
  <c r="K867" i="3"/>
  <c r="AF867" i="3" s="1"/>
  <c r="N867" i="3"/>
  <c r="N865" i="3"/>
  <c r="K865" i="3"/>
  <c r="AF865" i="3" s="1"/>
  <c r="AK865" i="3" s="1"/>
  <c r="K827" i="3"/>
  <c r="AF827" i="3" s="1"/>
  <c r="N827" i="3"/>
  <c r="K777" i="3"/>
  <c r="AF777" i="3" s="1"/>
  <c r="AK777" i="3" s="1"/>
  <c r="N777" i="3"/>
  <c r="AI719" i="3"/>
  <c r="K647" i="3"/>
  <c r="AF647" i="3" s="1"/>
  <c r="AI647" i="3" s="1"/>
  <c r="N647" i="3"/>
  <c r="N591" i="3"/>
  <c r="K591" i="3"/>
  <c r="AF591" i="3" s="1"/>
  <c r="AI591" i="3" s="1"/>
  <c r="K583" i="3"/>
  <c r="AF583" i="3" s="1"/>
  <c r="AK583" i="3" s="1"/>
  <c r="N583" i="3"/>
  <c r="K561" i="3"/>
  <c r="AF561" i="3" s="1"/>
  <c r="AI561" i="3" s="1"/>
  <c r="N561" i="3"/>
  <c r="N551" i="3"/>
  <c r="K551" i="3"/>
  <c r="AF551" i="3" s="1"/>
  <c r="AI551" i="3" s="1"/>
  <c r="N531" i="3"/>
  <c r="K531" i="3"/>
  <c r="AF531" i="3" s="1"/>
  <c r="N505" i="3"/>
  <c r="K505" i="3"/>
  <c r="AF505" i="3" s="1"/>
  <c r="AI505" i="3" s="1"/>
  <c r="K493" i="3"/>
  <c r="AF493" i="3" s="1"/>
  <c r="AK493" i="3" s="1"/>
  <c r="N493" i="3"/>
  <c r="N473" i="3"/>
  <c r="K473" i="3"/>
  <c r="AF473" i="3" s="1"/>
  <c r="AK473" i="3" s="1"/>
  <c r="N427" i="3"/>
  <c r="K427" i="3"/>
  <c r="AF427" i="3" s="1"/>
  <c r="K423" i="3"/>
  <c r="AF423" i="3" s="1"/>
  <c r="AI423" i="3" s="1"/>
  <c r="N423" i="3"/>
  <c r="K383" i="3"/>
  <c r="AF383" i="3" s="1"/>
  <c r="AK383" i="3" s="1"/>
  <c r="N383" i="3"/>
  <c r="N281" i="3"/>
  <c r="K281" i="3"/>
  <c r="AF281" i="3" s="1"/>
  <c r="AI281" i="3" s="1"/>
  <c r="K237" i="3"/>
  <c r="AF237" i="3" s="1"/>
  <c r="AK237" i="3" s="1"/>
  <c r="N237" i="3"/>
  <c r="K183" i="3"/>
  <c r="AF183" i="3" s="1"/>
  <c r="AI183" i="3" s="1"/>
  <c r="N183" i="3"/>
  <c r="K171" i="3"/>
  <c r="AF171" i="3" s="1"/>
  <c r="AI171" i="3" s="1"/>
  <c r="N171" i="3"/>
  <c r="K147" i="3"/>
  <c r="AF147" i="3" s="1"/>
  <c r="AI147" i="3" s="1"/>
  <c r="N147" i="3"/>
  <c r="N53" i="3"/>
  <c r="K53" i="3"/>
  <c r="AF53" i="3" s="1"/>
  <c r="AK53" i="3" s="1"/>
  <c r="K43" i="3"/>
  <c r="AF43" i="3" s="1"/>
  <c r="AI43" i="3" s="1"/>
  <c r="N43" i="3"/>
  <c r="N37" i="3"/>
  <c r="K37" i="3"/>
  <c r="AF37" i="3" s="1"/>
  <c r="N23" i="3"/>
  <c r="K23" i="3"/>
  <c r="AF23" i="3" s="1"/>
  <c r="AI23" i="3" s="1"/>
  <c r="N11" i="3"/>
  <c r="K11" i="3"/>
  <c r="AF11" i="3" s="1"/>
  <c r="AK11" i="3" s="1"/>
  <c r="AK676" i="3"/>
  <c r="AI676" i="3"/>
  <c r="AI1533" i="3"/>
  <c r="AK1533" i="3"/>
  <c r="AI1068" i="3"/>
  <c r="AK1068" i="3"/>
  <c r="K973" i="3"/>
  <c r="AF973" i="3" s="1"/>
  <c r="AK973" i="3" s="1"/>
  <c r="N973" i="3"/>
  <c r="AK548" i="3"/>
  <c r="AI548" i="3"/>
  <c r="K1467" i="3"/>
  <c r="AF1467" i="3" s="1"/>
  <c r="AI1467" i="3" s="1"/>
  <c r="N1467" i="3"/>
  <c r="N1437" i="3"/>
  <c r="K1437" i="3"/>
  <c r="AF1437" i="3" s="1"/>
  <c r="K1413" i="3"/>
  <c r="AF1413" i="3" s="1"/>
  <c r="AI1413" i="3" s="1"/>
  <c r="N1413" i="3"/>
  <c r="K1405" i="3"/>
  <c r="AF1405" i="3" s="1"/>
  <c r="AI1405" i="3" s="1"/>
  <c r="N1405" i="3"/>
  <c r="N1395" i="3"/>
  <c r="K1395" i="3"/>
  <c r="AF1395" i="3" s="1"/>
  <c r="N1207" i="3"/>
  <c r="K1207" i="3"/>
  <c r="AF1207" i="3" s="1"/>
  <c r="AI1207" i="3" s="1"/>
  <c r="K1205" i="3"/>
  <c r="AF1205" i="3" s="1"/>
  <c r="AI1205" i="3" s="1"/>
  <c r="N1205" i="3"/>
  <c r="K1179" i="3"/>
  <c r="AF1179" i="3" s="1"/>
  <c r="AI1179" i="3" s="1"/>
  <c r="N1179" i="3"/>
  <c r="N1145" i="3"/>
  <c r="K1145" i="3"/>
  <c r="AF1145" i="3" s="1"/>
  <c r="N1115" i="3"/>
  <c r="K1115" i="3"/>
  <c r="AF1115" i="3" s="1"/>
  <c r="AI1115" i="3" s="1"/>
  <c r="K1107" i="3"/>
  <c r="AF1107" i="3" s="1"/>
  <c r="AI1107" i="3" s="1"/>
  <c r="N1107" i="3"/>
  <c r="N1057" i="3"/>
  <c r="K1057" i="3"/>
  <c r="AF1057" i="3" s="1"/>
  <c r="AI1057" i="3" s="1"/>
  <c r="K1037" i="3"/>
  <c r="AF1037" i="3" s="1"/>
  <c r="AI1037" i="3" s="1"/>
  <c r="N1037" i="3"/>
  <c r="N1013" i="3"/>
  <c r="K1013" i="3"/>
  <c r="AF1013" i="3" s="1"/>
  <c r="AI1013" i="3" s="1"/>
  <c r="N915" i="3"/>
  <c r="K915" i="3"/>
  <c r="AF915" i="3" s="1"/>
  <c r="K909" i="3"/>
  <c r="AF909" i="3" s="1"/>
  <c r="AI909" i="3" s="1"/>
  <c r="N909" i="3"/>
  <c r="K899" i="3"/>
  <c r="AF899" i="3" s="1"/>
  <c r="AI899" i="3" s="1"/>
  <c r="N899" i="3"/>
  <c r="K863" i="3"/>
  <c r="AF863" i="3" s="1"/>
  <c r="AI863" i="3" s="1"/>
  <c r="N863" i="3"/>
  <c r="N839" i="3"/>
  <c r="K839" i="3"/>
  <c r="AF839" i="3" s="1"/>
  <c r="N807" i="3"/>
  <c r="K807" i="3"/>
  <c r="AF807" i="3" s="1"/>
  <c r="AI807" i="3" s="1"/>
  <c r="N727" i="3"/>
  <c r="K727" i="3"/>
  <c r="AF727" i="3" s="1"/>
  <c r="N645" i="3"/>
  <c r="K645" i="3"/>
  <c r="AF645" i="3" s="1"/>
  <c r="AI645" i="3" s="1"/>
  <c r="N641" i="3"/>
  <c r="K641" i="3"/>
  <c r="AF641" i="3" s="1"/>
  <c r="N635" i="3"/>
  <c r="K635" i="3"/>
  <c r="AF635" i="3" s="1"/>
  <c r="AI635" i="3" s="1"/>
  <c r="N601" i="3"/>
  <c r="K601" i="3"/>
  <c r="AF601" i="3" s="1"/>
  <c r="N563" i="3"/>
  <c r="K563" i="3"/>
  <c r="AF563" i="3" s="1"/>
  <c r="AI563" i="3" s="1"/>
  <c r="N519" i="3"/>
  <c r="K519" i="3"/>
  <c r="AF519" i="3" s="1"/>
  <c r="AI519" i="3" s="1"/>
  <c r="N469" i="3"/>
  <c r="K469" i="3"/>
  <c r="AF469" i="3" s="1"/>
  <c r="AI469" i="3" s="1"/>
  <c r="K453" i="3"/>
  <c r="AF453" i="3" s="1"/>
  <c r="N453" i="3"/>
  <c r="N403" i="3"/>
  <c r="K403" i="3"/>
  <c r="AF403" i="3" s="1"/>
  <c r="N393" i="3"/>
  <c r="K393" i="3"/>
  <c r="AF393" i="3" s="1"/>
  <c r="AI393" i="3" s="1"/>
  <c r="N367" i="3"/>
  <c r="K367" i="3"/>
  <c r="AF367" i="3" s="1"/>
  <c r="AI367" i="3" s="1"/>
  <c r="K361" i="3"/>
  <c r="AF361" i="3" s="1"/>
  <c r="AI361" i="3" s="1"/>
  <c r="N361" i="3"/>
  <c r="N333" i="3"/>
  <c r="K333" i="3"/>
  <c r="AF333" i="3" s="1"/>
  <c r="AK333" i="3" s="1"/>
  <c r="K311" i="3"/>
  <c r="AF311" i="3" s="1"/>
  <c r="AI311" i="3" s="1"/>
  <c r="N311" i="3"/>
  <c r="N291" i="3"/>
  <c r="K291" i="3"/>
  <c r="AF291" i="3" s="1"/>
  <c r="K153" i="3"/>
  <c r="AF153" i="3" s="1"/>
  <c r="AI153" i="3" s="1"/>
  <c r="N153" i="3"/>
  <c r="K139" i="3"/>
  <c r="AF139" i="3" s="1"/>
  <c r="AI139" i="3" s="1"/>
  <c r="N139" i="3"/>
  <c r="K135" i="3"/>
  <c r="AF135" i="3" s="1"/>
  <c r="AI135" i="3" s="1"/>
  <c r="N135" i="3"/>
  <c r="K125" i="3"/>
  <c r="AF125" i="3" s="1"/>
  <c r="N125" i="3"/>
  <c r="N111" i="3"/>
  <c r="K111" i="3"/>
  <c r="AF111" i="3" s="1"/>
  <c r="AI111" i="3" s="1"/>
  <c r="K93" i="3"/>
  <c r="AF93" i="3" s="1"/>
  <c r="N93" i="3"/>
  <c r="N71" i="3"/>
  <c r="K71" i="3"/>
  <c r="AF71" i="3" s="1"/>
  <c r="AI71" i="3" s="1"/>
  <c r="N65" i="3"/>
  <c r="K65" i="3"/>
  <c r="AF65" i="3" s="1"/>
  <c r="AI65" i="3" s="1"/>
  <c r="AI38" i="3"/>
  <c r="K418" i="3"/>
  <c r="AF418" i="3" s="1"/>
  <c r="AI418" i="3" s="1"/>
  <c r="N418" i="3"/>
  <c r="AI1098" i="3"/>
  <c r="AK1098" i="3"/>
  <c r="K1599" i="3"/>
  <c r="AF1599" i="3" s="1"/>
  <c r="AK1599" i="3" s="1"/>
  <c r="N1599" i="3"/>
  <c r="N1493" i="3"/>
  <c r="K1493" i="3"/>
  <c r="AF1493" i="3" s="1"/>
  <c r="AI1493" i="3" s="1"/>
  <c r="K1463" i="3"/>
  <c r="AF1463" i="3" s="1"/>
  <c r="N1463" i="3"/>
  <c r="N1371" i="3"/>
  <c r="K1371" i="3"/>
  <c r="AF1371" i="3" s="1"/>
  <c r="AK1371" i="3" s="1"/>
  <c r="K1363" i="3"/>
  <c r="AF1363" i="3" s="1"/>
  <c r="AI1363" i="3" s="1"/>
  <c r="N1363" i="3"/>
  <c r="N1329" i="3"/>
  <c r="K1329" i="3"/>
  <c r="AF1329" i="3" s="1"/>
  <c r="AK1329" i="3" s="1"/>
  <c r="K1295" i="3"/>
  <c r="AF1295" i="3" s="1"/>
  <c r="AK1295" i="3" s="1"/>
  <c r="N1295" i="3"/>
  <c r="K1285" i="3"/>
  <c r="AF1285" i="3" s="1"/>
  <c r="AI1285" i="3" s="1"/>
  <c r="N1285" i="3"/>
  <c r="K1279" i="3"/>
  <c r="AF1279" i="3" s="1"/>
  <c r="AK1279" i="3" s="1"/>
  <c r="N1279" i="3"/>
  <c r="K1257" i="3"/>
  <c r="AF1257" i="3" s="1"/>
  <c r="AI1257" i="3" s="1"/>
  <c r="N1257" i="3"/>
  <c r="N1243" i="3"/>
  <c r="K1243" i="3"/>
  <c r="AF1243" i="3" s="1"/>
  <c r="K1231" i="3"/>
  <c r="AF1231" i="3" s="1"/>
  <c r="AI1231" i="3" s="1"/>
  <c r="N1231" i="3"/>
  <c r="N1217" i="3"/>
  <c r="K1217" i="3"/>
  <c r="AF1217" i="3" s="1"/>
  <c r="AI1217" i="3" s="1"/>
  <c r="N1213" i="3"/>
  <c r="K1213" i="3"/>
  <c r="AF1213" i="3" s="1"/>
  <c r="AK1213" i="3" s="1"/>
  <c r="N1133" i="3"/>
  <c r="K1133" i="3"/>
  <c r="AF1133" i="3" s="1"/>
  <c r="AI1133" i="3" s="1"/>
  <c r="K1103" i="3"/>
  <c r="AF1103" i="3" s="1"/>
  <c r="AK1103" i="3" s="1"/>
  <c r="N1103" i="3"/>
  <c r="N1099" i="3"/>
  <c r="K1099" i="3"/>
  <c r="AF1099" i="3" s="1"/>
  <c r="N1073" i="3"/>
  <c r="K1073" i="3"/>
  <c r="AF1073" i="3" s="1"/>
  <c r="AI1073" i="3" s="1"/>
  <c r="K1035" i="3"/>
  <c r="AF1035" i="3" s="1"/>
  <c r="AI1035" i="3" s="1"/>
  <c r="N1035" i="3"/>
  <c r="N1023" i="3"/>
  <c r="K1023" i="3"/>
  <c r="AF1023" i="3" s="1"/>
  <c r="AK1023" i="3" s="1"/>
  <c r="N947" i="3"/>
  <c r="K947" i="3"/>
  <c r="AF947" i="3" s="1"/>
  <c r="AK947" i="3" s="1"/>
  <c r="N895" i="3"/>
  <c r="K895" i="3"/>
  <c r="AF895" i="3" s="1"/>
  <c r="AI895" i="3" s="1"/>
  <c r="K815" i="3"/>
  <c r="AF815" i="3" s="1"/>
  <c r="AI815" i="3" s="1"/>
  <c r="N815" i="3"/>
  <c r="N811" i="3"/>
  <c r="K811" i="3"/>
  <c r="AF811" i="3" s="1"/>
  <c r="AK811" i="3" s="1"/>
  <c r="K775" i="3"/>
  <c r="AF775" i="3" s="1"/>
  <c r="N775" i="3"/>
  <c r="K703" i="3"/>
  <c r="AF703" i="3" s="1"/>
  <c r="AI703" i="3" s="1"/>
  <c r="N703" i="3"/>
  <c r="N677" i="3"/>
  <c r="K677" i="3"/>
  <c r="AF677" i="3" s="1"/>
  <c r="AI677" i="3" s="1"/>
  <c r="N651" i="3"/>
  <c r="K651" i="3"/>
  <c r="AF651" i="3" s="1"/>
  <c r="AK651" i="3" s="1"/>
  <c r="N617" i="3"/>
  <c r="K617" i="3"/>
  <c r="AF617" i="3" s="1"/>
  <c r="AI617" i="3" s="1"/>
  <c r="N609" i="3"/>
  <c r="K609" i="3"/>
  <c r="AF609" i="3" s="1"/>
  <c r="AI609" i="3" s="1"/>
  <c r="N555" i="3"/>
  <c r="K555" i="3"/>
  <c r="AF555" i="3" s="1"/>
  <c r="AK555" i="3" s="1"/>
  <c r="N481" i="3"/>
  <c r="K481" i="3"/>
  <c r="AF481" i="3" s="1"/>
  <c r="AI481" i="3" s="1"/>
  <c r="N459" i="3"/>
  <c r="K459" i="3"/>
  <c r="AF459" i="3" s="1"/>
  <c r="AK459" i="3" s="1"/>
  <c r="K439" i="3"/>
  <c r="AF439" i="3" s="1"/>
  <c r="AK439" i="3" s="1"/>
  <c r="N439" i="3"/>
  <c r="K381" i="3"/>
  <c r="AF381" i="3" s="1"/>
  <c r="AK381" i="3" s="1"/>
  <c r="N381" i="3"/>
  <c r="N301" i="3"/>
  <c r="K301" i="3"/>
  <c r="AF301" i="3" s="1"/>
  <c r="AI301" i="3" s="1"/>
  <c r="N231" i="3"/>
  <c r="K231" i="3"/>
  <c r="AF231" i="3" s="1"/>
  <c r="AK231" i="3" s="1"/>
  <c r="K161" i="3"/>
  <c r="AF161" i="3" s="1"/>
  <c r="AK161" i="3" s="1"/>
  <c r="N161" i="3"/>
  <c r="K99" i="3"/>
  <c r="AF99" i="3" s="1"/>
  <c r="AI99" i="3" s="1"/>
  <c r="N99" i="3"/>
  <c r="N89" i="3"/>
  <c r="K89" i="3"/>
  <c r="AF89" i="3" s="1"/>
  <c r="AI89" i="3" s="1"/>
  <c r="K59" i="3"/>
  <c r="AF59" i="3" s="1"/>
  <c r="AI59" i="3" s="1"/>
  <c r="N59" i="3"/>
  <c r="N45" i="3"/>
  <c r="K45" i="3"/>
  <c r="AF45" i="3" s="1"/>
  <c r="AI45" i="3" s="1"/>
  <c r="K25" i="3"/>
  <c r="AF25" i="3" s="1"/>
  <c r="N25" i="3"/>
  <c r="K15" i="3"/>
  <c r="AF15" i="3" s="1"/>
  <c r="AI15" i="3" s="1"/>
  <c r="N15" i="3"/>
  <c r="AK1284" i="3"/>
  <c r="AI52" i="3"/>
  <c r="AI1480" i="3"/>
  <c r="AK1480" i="3"/>
  <c r="K329" i="3"/>
  <c r="AF329" i="3" s="1"/>
  <c r="N329" i="3"/>
  <c r="AI1134" i="3"/>
  <c r="AK1134" i="3"/>
  <c r="AK1124" i="3"/>
  <c r="AI1124" i="3"/>
  <c r="AK1116" i="3"/>
  <c r="AI1116" i="3"/>
  <c r="AI1102" i="3"/>
  <c r="AK1102" i="3"/>
  <c r="AI1094" i="3"/>
  <c r="AK1094" i="3"/>
  <c r="AK1056" i="3"/>
  <c r="AI1056" i="3"/>
  <c r="N1007" i="3"/>
  <c r="K1007" i="3"/>
  <c r="AF1007" i="3" s="1"/>
  <c r="AI1007" i="3" s="1"/>
  <c r="N963" i="3"/>
  <c r="K963" i="3"/>
  <c r="AF963" i="3" s="1"/>
  <c r="AK963" i="3" s="1"/>
  <c r="N1485" i="3"/>
  <c r="K1485" i="3"/>
  <c r="AF1485" i="3" s="1"/>
  <c r="AI1485" i="3" s="1"/>
  <c r="K1455" i="3"/>
  <c r="AF1455" i="3" s="1"/>
  <c r="N1455" i="3"/>
  <c r="N1403" i="3"/>
  <c r="K1403" i="3"/>
  <c r="AF1403" i="3" s="1"/>
  <c r="N1391" i="3"/>
  <c r="K1391" i="3"/>
  <c r="AF1391" i="3" s="1"/>
  <c r="AI1391" i="3" s="1"/>
  <c r="K1343" i="3"/>
  <c r="AF1343" i="3" s="1"/>
  <c r="AI1343" i="3" s="1"/>
  <c r="N1343" i="3"/>
  <c r="K1335" i="3"/>
  <c r="AF1335" i="3" s="1"/>
  <c r="N1335" i="3"/>
  <c r="K1321" i="3"/>
  <c r="AF1321" i="3" s="1"/>
  <c r="AI1321" i="3" s="1"/>
  <c r="N1321" i="3"/>
  <c r="K1283" i="3"/>
  <c r="AF1283" i="3" s="1"/>
  <c r="AI1283" i="3" s="1"/>
  <c r="N1283" i="3"/>
  <c r="K1153" i="3"/>
  <c r="AF1153" i="3" s="1"/>
  <c r="N1153" i="3"/>
  <c r="K1143" i="3"/>
  <c r="AF1143" i="3" s="1"/>
  <c r="AI1143" i="3" s="1"/>
  <c r="N1143" i="3"/>
  <c r="K1039" i="3"/>
  <c r="AF1039" i="3" s="1"/>
  <c r="AI1039" i="3" s="1"/>
  <c r="N1039" i="3"/>
  <c r="N1031" i="3"/>
  <c r="K1031" i="3"/>
  <c r="AF1031" i="3" s="1"/>
  <c r="K1015" i="3"/>
  <c r="AF1015" i="3" s="1"/>
  <c r="AI1015" i="3" s="1"/>
  <c r="N1015" i="3"/>
  <c r="K955" i="3"/>
  <c r="AF955" i="3" s="1"/>
  <c r="AI955" i="3" s="1"/>
  <c r="N955" i="3"/>
  <c r="K917" i="3"/>
  <c r="AF917" i="3" s="1"/>
  <c r="N917" i="3"/>
  <c r="N861" i="3"/>
  <c r="K861" i="3"/>
  <c r="AF861" i="3" s="1"/>
  <c r="AI861" i="3" s="1"/>
  <c r="K825" i="3"/>
  <c r="AF825" i="3" s="1"/>
  <c r="N825" i="3"/>
  <c r="N821" i="3"/>
  <c r="K821" i="3"/>
  <c r="AF821" i="3" s="1"/>
  <c r="AI821" i="3" s="1"/>
  <c r="N799" i="3"/>
  <c r="K799" i="3"/>
  <c r="AF799" i="3" s="1"/>
  <c r="AI799" i="3" s="1"/>
  <c r="N745" i="3"/>
  <c r="K745" i="3"/>
  <c r="AF745" i="3" s="1"/>
  <c r="AI745" i="3" s="1"/>
  <c r="K709" i="3"/>
  <c r="AF709" i="3" s="1"/>
  <c r="N709" i="3"/>
  <c r="N687" i="3"/>
  <c r="K687" i="3"/>
  <c r="AF687" i="3" s="1"/>
  <c r="K675" i="3"/>
  <c r="AF675" i="3" s="1"/>
  <c r="AI675" i="3" s="1"/>
  <c r="N675" i="3"/>
  <c r="N607" i="3"/>
  <c r="K607" i="3"/>
  <c r="AF607" i="3" s="1"/>
  <c r="AI607" i="3" s="1"/>
  <c r="N529" i="3"/>
  <c r="K529" i="3"/>
  <c r="AF529" i="3" s="1"/>
  <c r="N499" i="3"/>
  <c r="K499" i="3"/>
  <c r="AF499" i="3" s="1"/>
  <c r="AK499" i="3" s="1"/>
  <c r="K487" i="3"/>
  <c r="AF487" i="3" s="1"/>
  <c r="AI487" i="3" s="1"/>
  <c r="N487" i="3"/>
  <c r="K461" i="3"/>
  <c r="AF461" i="3" s="1"/>
  <c r="AI461" i="3" s="1"/>
  <c r="N461" i="3"/>
  <c r="N353" i="3"/>
  <c r="K353" i="3"/>
  <c r="AF353" i="3" s="1"/>
  <c r="K347" i="3"/>
  <c r="AF347" i="3" s="1"/>
  <c r="AI347" i="3" s="1"/>
  <c r="N347" i="3"/>
  <c r="K307" i="3"/>
  <c r="AF307" i="3" s="1"/>
  <c r="AI307" i="3" s="1"/>
  <c r="N307" i="3"/>
  <c r="N273" i="3"/>
  <c r="K273" i="3"/>
  <c r="AF273" i="3" s="1"/>
  <c r="AI273" i="3" s="1"/>
  <c r="K217" i="3"/>
  <c r="AF217" i="3" s="1"/>
  <c r="N217" i="3"/>
  <c r="K163" i="3"/>
  <c r="AF163" i="3" s="1"/>
  <c r="AI163" i="3" s="1"/>
  <c r="N163" i="3"/>
  <c r="K133" i="3"/>
  <c r="AF133" i="3" s="1"/>
  <c r="AI133" i="3" s="1"/>
  <c r="N133" i="3"/>
  <c r="N73" i="3"/>
  <c r="K73" i="3"/>
  <c r="AF73" i="3" s="1"/>
  <c r="AI73" i="3" s="1"/>
  <c r="AI546" i="3"/>
  <c r="AI608" i="3"/>
  <c r="AK608" i="3"/>
  <c r="K448" i="3"/>
  <c r="AF448" i="3" s="1"/>
  <c r="AI448" i="3" s="1"/>
  <c r="N448" i="3"/>
  <c r="N16" i="17"/>
  <c r="AK1136" i="3"/>
  <c r="AI1136" i="3"/>
  <c r="AI1126" i="3"/>
  <c r="AK1126" i="3"/>
  <c r="AI1112" i="3"/>
  <c r="AK1112" i="3"/>
  <c r="AI1104" i="3"/>
  <c r="AK1104" i="3"/>
  <c r="AI1050" i="3"/>
  <c r="AK1050" i="3"/>
  <c r="N995" i="3"/>
  <c r="K995" i="3"/>
  <c r="AF995" i="3" s="1"/>
  <c r="AK995" i="3" s="1"/>
  <c r="AI702" i="3"/>
  <c r="AK702" i="3"/>
  <c r="N1559" i="3"/>
  <c r="K1559" i="3"/>
  <c r="AF1559" i="3" s="1"/>
  <c r="AK1559" i="3" s="1"/>
  <c r="K1576" i="3"/>
  <c r="AF1576" i="3" s="1"/>
  <c r="AI1576" i="3" s="1"/>
  <c r="N1576" i="3"/>
  <c r="N1509" i="3"/>
  <c r="K1509" i="3"/>
  <c r="AF1509" i="3" s="1"/>
  <c r="AI1509" i="3" s="1"/>
  <c r="K1501" i="3"/>
  <c r="AF1501" i="3" s="1"/>
  <c r="AK1501" i="3" s="1"/>
  <c r="N1501" i="3"/>
  <c r="K1477" i="3"/>
  <c r="AF1477" i="3" s="1"/>
  <c r="AI1477" i="3" s="1"/>
  <c r="N1477" i="3"/>
  <c r="K1461" i="3"/>
  <c r="AF1461" i="3" s="1"/>
  <c r="AK1461" i="3" s="1"/>
  <c r="N1461" i="3"/>
  <c r="K1445" i="3"/>
  <c r="AF1445" i="3" s="1"/>
  <c r="N1445" i="3"/>
  <c r="N1387" i="3"/>
  <c r="K1387" i="3"/>
  <c r="AF1387" i="3" s="1"/>
  <c r="N1383" i="3"/>
  <c r="K1383" i="3"/>
  <c r="AF1383" i="3" s="1"/>
  <c r="AK1383" i="3" s="1"/>
  <c r="K1373" i="3"/>
  <c r="AF1373" i="3" s="1"/>
  <c r="AK1373" i="3" s="1"/>
  <c r="N1373" i="3"/>
  <c r="N1369" i="3"/>
  <c r="K1369" i="3"/>
  <c r="AF1369" i="3" s="1"/>
  <c r="AI1369" i="3" s="1"/>
  <c r="N1349" i="3"/>
  <c r="K1349" i="3"/>
  <c r="AF1349" i="3" s="1"/>
  <c r="N1345" i="3"/>
  <c r="K1345" i="3"/>
  <c r="AF1345" i="3" s="1"/>
  <c r="AK1345" i="3" s="1"/>
  <c r="N1339" i="3"/>
  <c r="K1339" i="3"/>
  <c r="AF1339" i="3" s="1"/>
  <c r="AK1339" i="3" s="1"/>
  <c r="N1327" i="3"/>
  <c r="K1327" i="3"/>
  <c r="AF1327" i="3" s="1"/>
  <c r="AK1327" i="3" s="1"/>
  <c r="K1277" i="3"/>
  <c r="AF1277" i="3" s="1"/>
  <c r="AI1277" i="3" s="1"/>
  <c r="N1277" i="3"/>
  <c r="N1267" i="3"/>
  <c r="K1267" i="3"/>
  <c r="AF1267" i="3" s="1"/>
  <c r="AI1267" i="3" s="1"/>
  <c r="K1241" i="3"/>
  <c r="AF1241" i="3" s="1"/>
  <c r="AK1241" i="3" s="1"/>
  <c r="N1241" i="3"/>
  <c r="N1235" i="3"/>
  <c r="K1235" i="3"/>
  <c r="AF1235" i="3" s="1"/>
  <c r="AK1235" i="3" s="1"/>
  <c r="N1223" i="3"/>
  <c r="K1223" i="3"/>
  <c r="AF1223" i="3" s="1"/>
  <c r="N1177" i="3"/>
  <c r="K1177" i="3"/>
  <c r="AF1177" i="3" s="1"/>
  <c r="AK1177" i="3" s="1"/>
  <c r="K1163" i="3"/>
  <c r="AF1163" i="3" s="1"/>
  <c r="AI1163" i="3" s="1"/>
  <c r="N1163" i="3"/>
  <c r="N1105" i="3"/>
  <c r="K1105" i="3"/>
  <c r="AF1105" i="3" s="1"/>
  <c r="AI1105" i="3" s="1"/>
  <c r="N1047" i="3"/>
  <c r="K1047" i="3"/>
  <c r="AF1047" i="3" s="1"/>
  <c r="AI1047" i="3" s="1"/>
  <c r="K1025" i="3"/>
  <c r="AF1025" i="3" s="1"/>
  <c r="AI1025" i="3" s="1"/>
  <c r="N1025" i="3"/>
  <c r="K1017" i="3"/>
  <c r="AF1017" i="3" s="1"/>
  <c r="AI1017" i="3" s="1"/>
  <c r="N1017" i="3"/>
  <c r="N961" i="3"/>
  <c r="K961" i="3"/>
  <c r="AF961" i="3" s="1"/>
  <c r="AK961" i="3" s="1"/>
  <c r="K779" i="3"/>
  <c r="AF779" i="3" s="1"/>
  <c r="AK779" i="3" s="1"/>
  <c r="N779" i="3"/>
  <c r="N747" i="3"/>
  <c r="K747" i="3"/>
  <c r="AF747" i="3" s="1"/>
  <c r="AK747" i="3" s="1"/>
  <c r="N699" i="3"/>
  <c r="K699" i="3"/>
  <c r="AF699" i="3" s="1"/>
  <c r="AI699" i="3" s="1"/>
  <c r="N661" i="3"/>
  <c r="K661" i="3"/>
  <c r="AF661" i="3" s="1"/>
  <c r="AK661" i="3" s="1"/>
  <c r="N653" i="3"/>
  <c r="K653" i="3"/>
  <c r="AF653" i="3" s="1"/>
  <c r="AK653" i="3" s="1"/>
  <c r="N631" i="3"/>
  <c r="K631" i="3"/>
  <c r="AF631" i="3" s="1"/>
  <c r="AK631" i="3" s="1"/>
  <c r="K621" i="3"/>
  <c r="AF621" i="3" s="1"/>
  <c r="AI621" i="3" s="1"/>
  <c r="N621" i="3"/>
  <c r="N593" i="3"/>
  <c r="K593" i="3"/>
  <c r="AF593" i="3" s="1"/>
  <c r="AK593" i="3" s="1"/>
  <c r="K577" i="3"/>
  <c r="AF577" i="3" s="1"/>
  <c r="AI577" i="3" s="1"/>
  <c r="N577" i="3"/>
  <c r="N535" i="3"/>
  <c r="K535" i="3"/>
  <c r="AF535" i="3" s="1"/>
  <c r="AI535" i="3" s="1"/>
  <c r="K515" i="3"/>
  <c r="AF515" i="3" s="1"/>
  <c r="AI515" i="3" s="1"/>
  <c r="N515" i="3"/>
  <c r="AK505" i="3"/>
  <c r="N483" i="3"/>
  <c r="K483" i="3"/>
  <c r="AF483" i="3" s="1"/>
  <c r="AK483" i="3" s="1"/>
  <c r="K363" i="3"/>
  <c r="AF363" i="3" s="1"/>
  <c r="AK363" i="3" s="1"/>
  <c r="N363" i="3"/>
  <c r="N349" i="3"/>
  <c r="K349" i="3"/>
  <c r="AF349" i="3" s="1"/>
  <c r="AI349" i="3" s="1"/>
  <c r="K341" i="3"/>
  <c r="AF341" i="3" s="1"/>
  <c r="AK341" i="3" s="1"/>
  <c r="N341" i="3"/>
  <c r="K247" i="3"/>
  <c r="AF247" i="3" s="1"/>
  <c r="AI247" i="3" s="1"/>
  <c r="N247" i="3"/>
  <c r="K245" i="3"/>
  <c r="AF245" i="3" s="1"/>
  <c r="AK245" i="3" s="1"/>
  <c r="N245" i="3"/>
  <c r="N241" i="3"/>
  <c r="K241" i="3"/>
  <c r="AF241" i="3" s="1"/>
  <c r="AK241" i="3" s="1"/>
  <c r="K223" i="3"/>
  <c r="AF223" i="3" s="1"/>
  <c r="AK223" i="3" s="1"/>
  <c r="N223" i="3"/>
  <c r="K205" i="3"/>
  <c r="AF205" i="3" s="1"/>
  <c r="AI205" i="3" s="1"/>
  <c r="N205" i="3"/>
  <c r="N187" i="3"/>
  <c r="K187" i="3"/>
  <c r="AF187" i="3" s="1"/>
  <c r="AI187" i="3" s="1"/>
  <c r="K157" i="3"/>
  <c r="AF157" i="3" s="1"/>
  <c r="AI157" i="3" s="1"/>
  <c r="N157" i="3"/>
  <c r="K123" i="3"/>
  <c r="AF123" i="3" s="1"/>
  <c r="AI123" i="3" s="1"/>
  <c r="N123" i="3"/>
  <c r="K75" i="3"/>
  <c r="AF75" i="3" s="1"/>
  <c r="AK75" i="3" s="1"/>
  <c r="N75" i="3"/>
  <c r="K69" i="3"/>
  <c r="AF69" i="3" s="1"/>
  <c r="AK69" i="3" s="1"/>
  <c r="N69" i="3"/>
  <c r="K63" i="3"/>
  <c r="AF63" i="3" s="1"/>
  <c r="AI63" i="3" s="1"/>
  <c r="N63" i="3"/>
  <c r="K57" i="3"/>
  <c r="AF57" i="3" s="1"/>
  <c r="AI57" i="3" s="1"/>
  <c r="N57" i="3"/>
  <c r="N27" i="3"/>
  <c r="K27" i="3"/>
  <c r="AF27" i="3" s="1"/>
  <c r="AI27" i="3" s="1"/>
  <c r="AI1092" i="3"/>
  <c r="AK1092" i="3"/>
  <c r="AI1088" i="3"/>
  <c r="AK1088" i="3"/>
  <c r="AI1080" i="3"/>
  <c r="AK1080" i="3"/>
  <c r="AI1052" i="3"/>
  <c r="AK1052" i="3"/>
  <c r="AK1038" i="3"/>
  <c r="AI1038" i="3"/>
  <c r="K971" i="3"/>
  <c r="AF971" i="3" s="1"/>
  <c r="AK971" i="3" s="1"/>
  <c r="N971" i="3"/>
  <c r="K633" i="3"/>
  <c r="AF633" i="3" s="1"/>
  <c r="AK633" i="3" s="1"/>
  <c r="N633" i="3"/>
  <c r="AI1574" i="3"/>
  <c r="AK1574" i="3"/>
  <c r="AI866" i="3"/>
  <c r="AK866" i="3"/>
  <c r="K1447" i="3"/>
  <c r="AF1447" i="3" s="1"/>
  <c r="AI1447" i="3" s="1"/>
  <c r="N1447" i="3"/>
  <c r="K1427" i="3"/>
  <c r="AF1427" i="3" s="1"/>
  <c r="AI1427" i="3" s="1"/>
  <c r="N1427" i="3"/>
  <c r="K1399" i="3"/>
  <c r="AF1399" i="3" s="1"/>
  <c r="AI1399" i="3" s="1"/>
  <c r="N1399" i="3"/>
  <c r="K1393" i="3"/>
  <c r="AF1393" i="3" s="1"/>
  <c r="N1393" i="3"/>
  <c r="N1379" i="3"/>
  <c r="K1379" i="3"/>
  <c r="AF1379" i="3" s="1"/>
  <c r="AI1379" i="3" s="1"/>
  <c r="K1357" i="3"/>
  <c r="AF1357" i="3" s="1"/>
  <c r="AI1357" i="3" s="1"/>
  <c r="N1357" i="3"/>
  <c r="N1341" i="3"/>
  <c r="K1341" i="3"/>
  <c r="AF1341" i="3" s="1"/>
  <c r="AI1341" i="3" s="1"/>
  <c r="N1333" i="3"/>
  <c r="K1333" i="3"/>
  <c r="AF1333" i="3" s="1"/>
  <c r="K1291" i="3"/>
  <c r="AF1291" i="3" s="1"/>
  <c r="N1291" i="3"/>
  <c r="N1259" i="3"/>
  <c r="K1259" i="3"/>
  <c r="AF1259" i="3" s="1"/>
  <c r="N1255" i="3"/>
  <c r="K1255" i="3"/>
  <c r="AF1255" i="3" s="1"/>
  <c r="AI1255" i="3" s="1"/>
  <c r="N1251" i="3"/>
  <c r="K1251" i="3"/>
  <c r="AF1251" i="3" s="1"/>
  <c r="AI1251" i="3" s="1"/>
  <c r="K1211" i="3"/>
  <c r="AF1211" i="3" s="1"/>
  <c r="AI1211" i="3" s="1"/>
  <c r="N1211" i="3"/>
  <c r="K1183" i="3"/>
  <c r="AF1183" i="3" s="1"/>
  <c r="AI1183" i="3" s="1"/>
  <c r="N1183" i="3"/>
  <c r="N1151" i="3"/>
  <c r="K1151" i="3"/>
  <c r="AF1151" i="3" s="1"/>
  <c r="AI1151" i="3" s="1"/>
  <c r="K1149" i="3"/>
  <c r="AF1149" i="3" s="1"/>
  <c r="N1149" i="3"/>
  <c r="K1131" i="3"/>
  <c r="AF1131" i="3" s="1"/>
  <c r="AI1131" i="3" s="1"/>
  <c r="N1131" i="3"/>
  <c r="N1121" i="3"/>
  <c r="K1121" i="3"/>
  <c r="AF1121" i="3" s="1"/>
  <c r="AI1121" i="3" s="1"/>
  <c r="N1089" i="3"/>
  <c r="K1089" i="3"/>
  <c r="AF1089" i="3" s="1"/>
  <c r="AI1089" i="3" s="1"/>
  <c r="K1083" i="3"/>
  <c r="AF1083" i="3" s="1"/>
  <c r="AI1083" i="3" s="1"/>
  <c r="N1083" i="3"/>
  <c r="K1027" i="3"/>
  <c r="AF1027" i="3" s="1"/>
  <c r="AI1027" i="3" s="1"/>
  <c r="N1027" i="3"/>
  <c r="K953" i="3"/>
  <c r="AF953" i="3" s="1"/>
  <c r="AI953" i="3" s="1"/>
  <c r="N953" i="3"/>
  <c r="K877" i="3"/>
  <c r="AF877" i="3" s="1"/>
  <c r="AI877" i="3" s="1"/>
  <c r="N877" i="3"/>
  <c r="K859" i="3"/>
  <c r="AF859" i="3" s="1"/>
  <c r="AI859" i="3" s="1"/>
  <c r="N859" i="3"/>
  <c r="N845" i="3"/>
  <c r="K845" i="3"/>
  <c r="AF845" i="3" s="1"/>
  <c r="AI845" i="3" s="1"/>
  <c r="K819" i="3"/>
  <c r="AF819" i="3" s="1"/>
  <c r="N819" i="3"/>
  <c r="K781" i="3"/>
  <c r="AF781" i="3" s="1"/>
  <c r="AI781" i="3" s="1"/>
  <c r="N781" i="3"/>
  <c r="K743" i="3"/>
  <c r="AF743" i="3" s="1"/>
  <c r="N743" i="3"/>
  <c r="N615" i="3"/>
  <c r="K615" i="3"/>
  <c r="AF615" i="3" s="1"/>
  <c r="AI615" i="3" s="1"/>
  <c r="K605" i="3"/>
  <c r="AF605" i="3" s="1"/>
  <c r="AI605" i="3" s="1"/>
  <c r="N605" i="3"/>
  <c r="K587" i="3"/>
  <c r="AF587" i="3" s="1"/>
  <c r="AI587" i="3" s="1"/>
  <c r="N587" i="3"/>
  <c r="K489" i="3"/>
  <c r="AF489" i="3" s="1"/>
  <c r="AI489" i="3" s="1"/>
  <c r="N489" i="3"/>
  <c r="N479" i="3"/>
  <c r="K479" i="3"/>
  <c r="AF479" i="3" s="1"/>
  <c r="AI479" i="3" s="1"/>
  <c r="K371" i="3"/>
  <c r="AF371" i="3" s="1"/>
  <c r="AI371" i="3" s="1"/>
  <c r="N371" i="3"/>
  <c r="N295" i="3"/>
  <c r="K295" i="3"/>
  <c r="AF295" i="3" s="1"/>
  <c r="AI295" i="3" s="1"/>
  <c r="K213" i="3"/>
  <c r="AF213" i="3" s="1"/>
  <c r="AI213" i="3" s="1"/>
  <c r="N213" i="3"/>
  <c r="K195" i="3"/>
  <c r="AF195" i="3" s="1"/>
  <c r="AI195" i="3" s="1"/>
  <c r="N195" i="3"/>
  <c r="K165" i="3"/>
  <c r="AF165" i="3" s="1"/>
  <c r="AI165" i="3" s="1"/>
  <c r="N165" i="3"/>
  <c r="K119" i="3"/>
  <c r="AF119" i="3" s="1"/>
  <c r="N119" i="3"/>
  <c r="N115" i="3"/>
  <c r="K115" i="3"/>
  <c r="AF115" i="3" s="1"/>
  <c r="AI115" i="3" s="1"/>
  <c r="N29" i="3"/>
  <c r="K29" i="3"/>
  <c r="AF29" i="3" s="1"/>
  <c r="AI29" i="3" s="1"/>
  <c r="K13" i="3"/>
  <c r="AF13" i="3" s="1"/>
  <c r="AI13" i="3" s="1"/>
  <c r="N13" i="3"/>
  <c r="N498" i="3"/>
  <c r="K498" i="3"/>
  <c r="AF498" i="3" s="1"/>
  <c r="AI498" i="3" s="1"/>
  <c r="AI1122" i="3"/>
  <c r="AK1122" i="3"/>
  <c r="AI1106" i="3"/>
  <c r="AK1106" i="3"/>
  <c r="AI1040" i="3"/>
  <c r="AK1040" i="3"/>
  <c r="N985" i="3"/>
  <c r="K985" i="3"/>
  <c r="AF985" i="3" s="1"/>
  <c r="AK764" i="3"/>
  <c r="AI764" i="3"/>
  <c r="AK704" i="3"/>
  <c r="AI704" i="3"/>
  <c r="AK28" i="3"/>
  <c r="AI28" i="3"/>
  <c r="AI1076" i="3"/>
  <c r="AK1076" i="3"/>
  <c r="K1544" i="3"/>
  <c r="AF1544" i="3" s="1"/>
  <c r="AI1544" i="3" s="1"/>
  <c r="N1544" i="3"/>
  <c r="N1555" i="3"/>
  <c r="K1555" i="3"/>
  <c r="AF1555" i="3" s="1"/>
  <c r="AI1555" i="3" s="1"/>
  <c r="N1507" i="3"/>
  <c r="K1507" i="3"/>
  <c r="AF1507" i="3" s="1"/>
  <c r="AK1507" i="3" s="1"/>
  <c r="K1483" i="3"/>
  <c r="AF1483" i="3" s="1"/>
  <c r="N1483" i="3"/>
  <c r="K1469" i="3"/>
  <c r="AF1469" i="3" s="1"/>
  <c r="AI1469" i="3" s="1"/>
  <c r="N1469" i="3"/>
  <c r="N1465" i="3"/>
  <c r="K1465" i="3"/>
  <c r="AF1465" i="3" s="1"/>
  <c r="AI1465" i="3" s="1"/>
  <c r="N1375" i="3"/>
  <c r="K1375" i="3"/>
  <c r="AF1375" i="3" s="1"/>
  <c r="AK1375" i="3" s="1"/>
  <c r="K1351" i="3"/>
  <c r="AF1351" i="3" s="1"/>
  <c r="AI1351" i="3" s="1"/>
  <c r="N1351" i="3"/>
  <c r="N1315" i="3"/>
  <c r="K1315" i="3"/>
  <c r="AF1315" i="3" s="1"/>
  <c r="AK1315" i="3" s="1"/>
  <c r="N1287" i="3"/>
  <c r="K1287" i="3"/>
  <c r="AF1287" i="3" s="1"/>
  <c r="AI1287" i="3" s="1"/>
  <c r="K1269" i="3"/>
  <c r="AF1269" i="3" s="1"/>
  <c r="AK1269" i="3" s="1"/>
  <c r="N1269" i="3"/>
  <c r="N1197" i="3"/>
  <c r="K1197" i="3"/>
  <c r="AF1197" i="3" s="1"/>
  <c r="AI1197" i="3" s="1"/>
  <c r="K1141" i="3"/>
  <c r="AF1141" i="3" s="1"/>
  <c r="AI1141" i="3" s="1"/>
  <c r="N1141" i="3"/>
  <c r="N1117" i="3"/>
  <c r="K1117" i="3"/>
  <c r="AF1117" i="3" s="1"/>
  <c r="AK1117" i="3" s="1"/>
  <c r="N1113" i="3"/>
  <c r="K1113" i="3"/>
  <c r="AF1113" i="3" s="1"/>
  <c r="AI1113" i="3" s="1"/>
  <c r="N1049" i="3"/>
  <c r="K1049" i="3"/>
  <c r="AF1049" i="3" s="1"/>
  <c r="AI1049" i="3" s="1"/>
  <c r="K879" i="3"/>
  <c r="AF879" i="3" s="1"/>
  <c r="AI879" i="3" s="1"/>
  <c r="N879" i="3"/>
  <c r="K869" i="3"/>
  <c r="AF869" i="3" s="1"/>
  <c r="AK869" i="3" s="1"/>
  <c r="N869" i="3"/>
  <c r="N713" i="3"/>
  <c r="K713" i="3"/>
  <c r="AF713" i="3" s="1"/>
  <c r="AK713" i="3" s="1"/>
  <c r="N707" i="3"/>
  <c r="K707" i="3"/>
  <c r="AF707" i="3" s="1"/>
  <c r="K623" i="3"/>
  <c r="AF623" i="3" s="1"/>
  <c r="AI623" i="3" s="1"/>
  <c r="N623" i="3"/>
  <c r="N533" i="3"/>
  <c r="K533" i="3"/>
  <c r="AF533" i="3" s="1"/>
  <c r="N517" i="3"/>
  <c r="K517" i="3"/>
  <c r="AF517" i="3" s="1"/>
  <c r="AK517" i="3" s="1"/>
  <c r="K485" i="3"/>
  <c r="AF485" i="3" s="1"/>
  <c r="AK485" i="3" s="1"/>
  <c r="N485" i="3"/>
  <c r="K465" i="3"/>
  <c r="AF465" i="3" s="1"/>
  <c r="AI465" i="3" s="1"/>
  <c r="N465" i="3"/>
  <c r="K413" i="3"/>
  <c r="AF413" i="3" s="1"/>
  <c r="AI413" i="3" s="1"/>
  <c r="N413" i="3"/>
  <c r="K235" i="3"/>
  <c r="AF235" i="3" s="1"/>
  <c r="AI235" i="3" s="1"/>
  <c r="N235" i="3"/>
  <c r="K225" i="3"/>
  <c r="AF225" i="3" s="1"/>
  <c r="AI225" i="3" s="1"/>
  <c r="N225" i="3"/>
  <c r="AK185" i="3"/>
  <c r="K179" i="3"/>
  <c r="AF179" i="3" s="1"/>
  <c r="AI179" i="3" s="1"/>
  <c r="N179" i="3"/>
  <c r="K173" i="3"/>
  <c r="AF173" i="3" s="1"/>
  <c r="AI173" i="3" s="1"/>
  <c r="N173" i="3"/>
  <c r="N95" i="3"/>
  <c r="K95" i="3"/>
  <c r="AF95" i="3" s="1"/>
  <c r="AK95" i="3" s="1"/>
  <c r="N9" i="3"/>
  <c r="K9" i="3"/>
  <c r="AF9" i="3" s="1"/>
  <c r="AI9" i="3" s="1"/>
  <c r="N7" i="3"/>
  <c r="K7" i="3"/>
  <c r="AF7" i="3" s="1"/>
  <c r="AI7" i="3" s="1"/>
  <c r="N572" i="3"/>
  <c r="K572" i="3"/>
  <c r="AF572" i="3" s="1"/>
  <c r="AK572" i="3" s="1"/>
  <c r="K454" i="3"/>
  <c r="AF454" i="3" s="1"/>
  <c r="AK454" i="3" s="1"/>
  <c r="N454" i="3"/>
  <c r="P15" i="6"/>
  <c r="O44" i="6"/>
  <c r="FN23" i="6"/>
  <c r="CE53" i="6"/>
  <c r="AM52" i="6"/>
  <c r="AL47" i="6"/>
  <c r="FN25" i="6"/>
  <c r="AN53" i="6"/>
  <c r="FP17" i="6"/>
  <c r="FJ27" i="6"/>
  <c r="FK36" i="6"/>
  <c r="CF53" i="6"/>
  <c r="CC49" i="6"/>
  <c r="FJ17" i="6"/>
  <c r="FP21" i="6"/>
  <c r="FJ31" i="6"/>
  <c r="FK40" i="6"/>
  <c r="AL53" i="6"/>
  <c r="CM49" i="6"/>
  <c r="CG49" i="6"/>
  <c r="CK49" i="6"/>
  <c r="DY49" i="6"/>
  <c r="ET14" i="17"/>
  <c r="ET12" i="17"/>
  <c r="AI1078" i="3"/>
  <c r="AK1078" i="3"/>
  <c r="AI1064" i="3"/>
  <c r="AK1064" i="3"/>
  <c r="AI1044" i="3"/>
  <c r="AK1044" i="3"/>
  <c r="K999" i="3"/>
  <c r="AF999" i="3" s="1"/>
  <c r="N999" i="3"/>
  <c r="K1567" i="3"/>
  <c r="AF1567" i="3" s="1"/>
  <c r="AI1567" i="3" s="1"/>
  <c r="N1567" i="3"/>
  <c r="N1505" i="3"/>
  <c r="K1505" i="3"/>
  <c r="AF1505" i="3" s="1"/>
  <c r="AI1505" i="3" s="1"/>
  <c r="K1495" i="3"/>
  <c r="AF1495" i="3" s="1"/>
  <c r="AI1495" i="3" s="1"/>
  <c r="N1495" i="3"/>
  <c r="K1489" i="3"/>
  <c r="AF1489" i="3" s="1"/>
  <c r="AI1489" i="3" s="1"/>
  <c r="N1489" i="3"/>
  <c r="K1435" i="3"/>
  <c r="AF1435" i="3" s="1"/>
  <c r="AI1435" i="3" s="1"/>
  <c r="N1435" i="3"/>
  <c r="K1415" i="3"/>
  <c r="AF1415" i="3" s="1"/>
  <c r="AI1415" i="3" s="1"/>
  <c r="N1415" i="3"/>
  <c r="N1331" i="3"/>
  <c r="K1331" i="3"/>
  <c r="AF1331" i="3" s="1"/>
  <c r="AI1331" i="3" s="1"/>
  <c r="N1263" i="3"/>
  <c r="K1263" i="3"/>
  <c r="AF1263" i="3" s="1"/>
  <c r="AI1263" i="3" s="1"/>
  <c r="K1161" i="3"/>
  <c r="AF1161" i="3" s="1"/>
  <c r="AI1161" i="3" s="1"/>
  <c r="N1161" i="3"/>
  <c r="N1137" i="3"/>
  <c r="K1137" i="3"/>
  <c r="AF1137" i="3" s="1"/>
  <c r="AI1137" i="3" s="1"/>
  <c r="N1075" i="3"/>
  <c r="K1075" i="3"/>
  <c r="AF1075" i="3" s="1"/>
  <c r="AI1075" i="3" s="1"/>
  <c r="K1041" i="3"/>
  <c r="AF1041" i="3" s="1"/>
  <c r="AI1041" i="3" s="1"/>
  <c r="N1041" i="3"/>
  <c r="N1019" i="3"/>
  <c r="K1019" i="3"/>
  <c r="AF1019" i="3" s="1"/>
  <c r="AI1019" i="3" s="1"/>
  <c r="K983" i="3"/>
  <c r="AF983" i="3" s="1"/>
  <c r="AI983" i="3" s="1"/>
  <c r="N983" i="3"/>
  <c r="K949" i="3"/>
  <c r="AF949" i="3" s="1"/>
  <c r="AI949" i="3" s="1"/>
  <c r="N949" i="3"/>
  <c r="K931" i="3"/>
  <c r="AF931" i="3" s="1"/>
  <c r="AI931" i="3" s="1"/>
  <c r="N931" i="3"/>
  <c r="K921" i="3"/>
  <c r="AF921" i="3" s="1"/>
  <c r="AI921" i="3" s="1"/>
  <c r="N921" i="3"/>
  <c r="N805" i="3"/>
  <c r="K805" i="3"/>
  <c r="AF805" i="3" s="1"/>
  <c r="AI805" i="3" s="1"/>
  <c r="K785" i="3"/>
  <c r="AF785" i="3" s="1"/>
  <c r="AI785" i="3" s="1"/>
  <c r="N785" i="3"/>
  <c r="N751" i="3"/>
  <c r="K751" i="3"/>
  <c r="AF751" i="3" s="1"/>
  <c r="K729" i="3"/>
  <c r="AF729" i="3" s="1"/>
  <c r="AI729" i="3" s="1"/>
  <c r="N729" i="3"/>
  <c r="K681" i="3"/>
  <c r="AF681" i="3" s="1"/>
  <c r="N681" i="3"/>
  <c r="N637" i="3"/>
  <c r="K637" i="3"/>
  <c r="AF637" i="3" s="1"/>
  <c r="AI637" i="3" s="1"/>
  <c r="N619" i="3"/>
  <c r="K619" i="3"/>
  <c r="AF619" i="3" s="1"/>
  <c r="AI619" i="3" s="1"/>
  <c r="N611" i="3"/>
  <c r="K611" i="3"/>
  <c r="AF611" i="3" s="1"/>
  <c r="AI611" i="3" s="1"/>
  <c r="AI1165" i="3"/>
  <c r="N477" i="3"/>
  <c r="K477" i="3"/>
  <c r="AF477" i="3" s="1"/>
  <c r="AI477" i="3" s="1"/>
  <c r="N471" i="3"/>
  <c r="K471" i="3"/>
  <c r="AF471" i="3" s="1"/>
  <c r="K441" i="3"/>
  <c r="AF441" i="3" s="1"/>
  <c r="N441" i="3"/>
  <c r="K431" i="3"/>
  <c r="AF431" i="3" s="1"/>
  <c r="AI431" i="3" s="1"/>
  <c r="N431" i="3"/>
  <c r="K411" i="3"/>
  <c r="AF411" i="3" s="1"/>
  <c r="AI411" i="3" s="1"/>
  <c r="N411" i="3"/>
  <c r="K405" i="3"/>
  <c r="AF405" i="3" s="1"/>
  <c r="AI405" i="3" s="1"/>
  <c r="N405" i="3"/>
  <c r="K401" i="3"/>
  <c r="AF401" i="3" s="1"/>
  <c r="N401" i="3"/>
  <c r="K335" i="3"/>
  <c r="AF335" i="3" s="1"/>
  <c r="AI335" i="3" s="1"/>
  <c r="N335" i="3"/>
  <c r="N221" i="3"/>
  <c r="K221" i="3"/>
  <c r="AF221" i="3" s="1"/>
  <c r="AK221" i="3" s="1"/>
  <c r="K169" i="3"/>
  <c r="AF169" i="3" s="1"/>
  <c r="AI169" i="3" s="1"/>
  <c r="N169" i="3"/>
  <c r="K155" i="3"/>
  <c r="AF155" i="3" s="1"/>
  <c r="AI155" i="3" s="1"/>
  <c r="N155" i="3"/>
  <c r="K47" i="3"/>
  <c r="AF47" i="3" s="1"/>
  <c r="AI47" i="3" s="1"/>
  <c r="N47" i="3"/>
  <c r="K21" i="3"/>
  <c r="AF21" i="3" s="1"/>
  <c r="AI21" i="3" s="1"/>
  <c r="N21" i="3"/>
  <c r="AI998" i="3"/>
  <c r="AK998" i="3"/>
  <c r="N262" i="3"/>
  <c r="K262" i="3"/>
  <c r="AF262" i="3" s="1"/>
  <c r="AI262" i="3" s="1"/>
  <c r="K432" i="3"/>
  <c r="AF432" i="3" s="1"/>
  <c r="AI432" i="3" s="1"/>
  <c r="N432" i="3"/>
  <c r="AI1072" i="3"/>
  <c r="AK1072" i="3"/>
  <c r="N969" i="3"/>
  <c r="K969" i="3"/>
  <c r="AF969" i="3" s="1"/>
  <c r="AK26" i="3"/>
  <c r="AI26" i="3"/>
  <c r="K1457" i="3"/>
  <c r="AF1457" i="3" s="1"/>
  <c r="AK1457" i="3" s="1"/>
  <c r="N1457" i="3"/>
  <c r="K1431" i="3"/>
  <c r="AF1431" i="3" s="1"/>
  <c r="AK1431" i="3" s="1"/>
  <c r="N1431" i="3"/>
  <c r="N1355" i="3"/>
  <c r="K1355" i="3"/>
  <c r="AF1355" i="3" s="1"/>
  <c r="AK1355" i="3" s="1"/>
  <c r="K1323" i="3"/>
  <c r="AF1323" i="3" s="1"/>
  <c r="N1323" i="3"/>
  <c r="N1305" i="3"/>
  <c r="K1305" i="3"/>
  <c r="AF1305" i="3" s="1"/>
  <c r="AK1305" i="3" s="1"/>
  <c r="K1265" i="3"/>
  <c r="AF1265" i="3" s="1"/>
  <c r="AI1265" i="3" s="1"/>
  <c r="N1265" i="3"/>
  <c r="K1249" i="3"/>
  <c r="AF1249" i="3" s="1"/>
  <c r="AI1249" i="3" s="1"/>
  <c r="N1249" i="3"/>
  <c r="N1245" i="3"/>
  <c r="K1245" i="3"/>
  <c r="AF1245" i="3" s="1"/>
  <c r="AK1245" i="3" s="1"/>
  <c r="N1239" i="3"/>
  <c r="K1239" i="3"/>
  <c r="AF1239" i="3" s="1"/>
  <c r="N1227" i="3"/>
  <c r="K1227" i="3"/>
  <c r="AF1227" i="3" s="1"/>
  <c r="AK1227" i="3" s="1"/>
  <c r="K1209" i="3"/>
  <c r="AF1209" i="3" s="1"/>
  <c r="AK1209" i="3" s="1"/>
  <c r="N1209" i="3"/>
  <c r="N1201" i="3"/>
  <c r="K1201" i="3"/>
  <c r="AF1201" i="3" s="1"/>
  <c r="AI1201" i="3" s="1"/>
  <c r="K1195" i="3"/>
  <c r="AF1195" i="3" s="1"/>
  <c r="AK1195" i="3" s="1"/>
  <c r="N1195" i="3"/>
  <c r="N1175" i="3"/>
  <c r="K1175" i="3"/>
  <c r="AF1175" i="3" s="1"/>
  <c r="AI1175" i="3" s="1"/>
  <c r="K1135" i="3"/>
  <c r="AF1135" i="3" s="1"/>
  <c r="AK1135" i="3" s="1"/>
  <c r="N1135" i="3"/>
  <c r="K1129" i="3"/>
  <c r="AF1129" i="3" s="1"/>
  <c r="AI1129" i="3" s="1"/>
  <c r="N1129" i="3"/>
  <c r="K1093" i="3"/>
  <c r="AF1093" i="3" s="1"/>
  <c r="AK1093" i="3" s="1"/>
  <c r="N1093" i="3"/>
  <c r="N1021" i="3"/>
  <c r="K1021" i="3"/>
  <c r="AF1021" i="3" s="1"/>
  <c r="AI1021" i="3" s="1"/>
  <c r="K991" i="3"/>
  <c r="AF991" i="3" s="1"/>
  <c r="AK991" i="3" s="1"/>
  <c r="N991" i="3"/>
  <c r="K913" i="3"/>
  <c r="AF913" i="3" s="1"/>
  <c r="N913" i="3"/>
  <c r="N905" i="3"/>
  <c r="K905" i="3"/>
  <c r="AF905" i="3" s="1"/>
  <c r="AI905" i="3" s="1"/>
  <c r="K847" i="3"/>
  <c r="AF847" i="3" s="1"/>
  <c r="AI847" i="3" s="1"/>
  <c r="N847" i="3"/>
  <c r="K813" i="3"/>
  <c r="AF813" i="3" s="1"/>
  <c r="AI813" i="3" s="1"/>
  <c r="N813" i="3"/>
  <c r="K791" i="3"/>
  <c r="AF791" i="3" s="1"/>
  <c r="AK791" i="3" s="1"/>
  <c r="N791" i="3"/>
  <c r="N711" i="3"/>
  <c r="K711" i="3"/>
  <c r="AF711" i="3" s="1"/>
  <c r="AK711" i="3" s="1"/>
  <c r="N701" i="3"/>
  <c r="K701" i="3"/>
  <c r="AF701" i="3" s="1"/>
  <c r="AK701" i="3" s="1"/>
  <c r="N665" i="3"/>
  <c r="K665" i="3"/>
  <c r="AF665" i="3" s="1"/>
  <c r="AK665" i="3" s="1"/>
  <c r="N639" i="3"/>
  <c r="K639" i="3"/>
  <c r="AF639" i="3" s="1"/>
  <c r="AK639" i="3" s="1"/>
  <c r="N613" i="3"/>
  <c r="K613" i="3"/>
  <c r="AF613" i="3" s="1"/>
  <c r="AI613" i="3" s="1"/>
  <c r="K543" i="3"/>
  <c r="AF543" i="3" s="1"/>
  <c r="AI543" i="3" s="1"/>
  <c r="N543" i="3"/>
  <c r="K537" i="3"/>
  <c r="AF537" i="3" s="1"/>
  <c r="AK537" i="3" s="1"/>
  <c r="N537" i="3"/>
  <c r="K525" i="3"/>
  <c r="AF525" i="3" s="1"/>
  <c r="AI525" i="3" s="1"/>
  <c r="N525" i="3"/>
  <c r="N365" i="3"/>
  <c r="K365" i="3"/>
  <c r="AF365" i="3" s="1"/>
  <c r="AI365" i="3" s="1"/>
  <c r="K357" i="3"/>
  <c r="AF357" i="3" s="1"/>
  <c r="AK357" i="3" s="1"/>
  <c r="N357" i="3"/>
  <c r="K323" i="3"/>
  <c r="AF323" i="3" s="1"/>
  <c r="AI323" i="3" s="1"/>
  <c r="N323" i="3"/>
  <c r="K319" i="3"/>
  <c r="AF319" i="3" s="1"/>
  <c r="AI319" i="3" s="1"/>
  <c r="N319" i="3"/>
  <c r="N309" i="3"/>
  <c r="K309" i="3"/>
  <c r="AF309" i="3" s="1"/>
  <c r="AI309" i="3" s="1"/>
  <c r="K299" i="3"/>
  <c r="AF299" i="3" s="1"/>
  <c r="AI299" i="3" s="1"/>
  <c r="N299" i="3"/>
  <c r="K253" i="3"/>
  <c r="AF253" i="3" s="1"/>
  <c r="AI253" i="3" s="1"/>
  <c r="N253" i="3"/>
  <c r="K229" i="3"/>
  <c r="AF229" i="3" s="1"/>
  <c r="N229" i="3"/>
  <c r="K193" i="3"/>
  <c r="AF193" i="3" s="1"/>
  <c r="AK193" i="3" s="1"/>
  <c r="N193" i="3"/>
  <c r="K143" i="3"/>
  <c r="AF143" i="3" s="1"/>
  <c r="AI143" i="3" s="1"/>
  <c r="N143" i="3"/>
  <c r="K107" i="3"/>
  <c r="AF107" i="3" s="1"/>
  <c r="AK107" i="3" s="1"/>
  <c r="N107" i="3"/>
  <c r="N97" i="3"/>
  <c r="K97" i="3"/>
  <c r="AF97" i="3" s="1"/>
  <c r="AK97" i="3" s="1"/>
  <c r="N87" i="3"/>
  <c r="K87" i="3"/>
  <c r="AF87" i="3" s="1"/>
  <c r="AI87" i="3" s="1"/>
  <c r="N79" i="3"/>
  <c r="K79" i="3"/>
  <c r="AF79" i="3" s="1"/>
  <c r="AK79" i="3" s="1"/>
  <c r="K17" i="3"/>
  <c r="AF17" i="3" s="1"/>
  <c r="AK17" i="3" s="1"/>
  <c r="N17" i="3"/>
  <c r="M17" i="6"/>
  <c r="AK700" i="3"/>
  <c r="AI700" i="3"/>
  <c r="K426" i="3"/>
  <c r="AF426" i="3" s="1"/>
  <c r="N426" i="3"/>
  <c r="N629" i="3"/>
  <c r="K629" i="3"/>
  <c r="AF629" i="3" s="1"/>
  <c r="AK629" i="3" s="1"/>
  <c r="N1591" i="3"/>
  <c r="K1591" i="3"/>
  <c r="AF1591" i="3" s="1"/>
  <c r="K1491" i="3"/>
  <c r="AF1491" i="3" s="1"/>
  <c r="AI1491" i="3" s="1"/>
  <c r="N1491" i="3"/>
  <c r="K1475" i="3"/>
  <c r="AF1475" i="3" s="1"/>
  <c r="AI1475" i="3" s="1"/>
  <c r="N1475" i="3"/>
  <c r="K1421" i="3"/>
  <c r="AF1421" i="3" s="1"/>
  <c r="AI1421" i="3" s="1"/>
  <c r="N1421" i="3"/>
  <c r="N1311" i="3"/>
  <c r="K1311" i="3"/>
  <c r="AF1311" i="3" s="1"/>
  <c r="AI1311" i="3" s="1"/>
  <c r="AI1295" i="3"/>
  <c r="AI1247" i="3"/>
  <c r="N1229" i="3"/>
  <c r="K1229" i="3"/>
  <c r="AF1229" i="3" s="1"/>
  <c r="AI1229" i="3" s="1"/>
  <c r="N1221" i="3"/>
  <c r="K1221" i="3"/>
  <c r="AF1221" i="3" s="1"/>
  <c r="AI1221" i="3" s="1"/>
  <c r="N1187" i="3"/>
  <c r="K1187" i="3"/>
  <c r="AF1187" i="3" s="1"/>
  <c r="AI1187" i="3" s="1"/>
  <c r="K1159" i="3"/>
  <c r="AF1159" i="3" s="1"/>
  <c r="AI1159" i="3" s="1"/>
  <c r="N1159" i="3"/>
  <c r="K1101" i="3"/>
  <c r="AF1101" i="3" s="1"/>
  <c r="AI1101" i="3" s="1"/>
  <c r="N1101" i="3"/>
  <c r="K1097" i="3"/>
  <c r="AF1097" i="3" s="1"/>
  <c r="AI1097" i="3" s="1"/>
  <c r="N1097" i="3"/>
  <c r="K1063" i="3"/>
  <c r="AF1063" i="3" s="1"/>
  <c r="AI1063" i="3" s="1"/>
  <c r="N1063" i="3"/>
  <c r="N927" i="3"/>
  <c r="K927" i="3"/>
  <c r="AF927" i="3" s="1"/>
  <c r="AI927" i="3" s="1"/>
  <c r="N919" i="3"/>
  <c r="K919" i="3"/>
  <c r="AF919" i="3" s="1"/>
  <c r="AI919" i="3" s="1"/>
  <c r="K889" i="3"/>
  <c r="AF889" i="3" s="1"/>
  <c r="AI889" i="3" s="1"/>
  <c r="N889" i="3"/>
  <c r="N823" i="3"/>
  <c r="K823" i="3"/>
  <c r="AF823" i="3" s="1"/>
  <c r="AI823" i="3" s="1"/>
  <c r="N801" i="3"/>
  <c r="K801" i="3"/>
  <c r="AF801" i="3" s="1"/>
  <c r="AI801" i="3" s="1"/>
  <c r="N793" i="3"/>
  <c r="K793" i="3"/>
  <c r="AF793" i="3" s="1"/>
  <c r="AI793" i="3" s="1"/>
  <c r="N753" i="3"/>
  <c r="K753" i="3"/>
  <c r="AF753" i="3" s="1"/>
  <c r="N749" i="3"/>
  <c r="K749" i="3"/>
  <c r="AF749" i="3" s="1"/>
  <c r="N735" i="3"/>
  <c r="K735" i="3"/>
  <c r="AF735" i="3" s="1"/>
  <c r="AI735" i="3" s="1"/>
  <c r="K721" i="3"/>
  <c r="AF721" i="3" s="1"/>
  <c r="AI721" i="3" s="1"/>
  <c r="N721" i="3"/>
  <c r="N689" i="3"/>
  <c r="K689" i="3"/>
  <c r="AF689" i="3" s="1"/>
  <c r="N683" i="3"/>
  <c r="K683" i="3"/>
  <c r="AF683" i="3" s="1"/>
  <c r="AI683" i="3" s="1"/>
  <c r="N663" i="3"/>
  <c r="K663" i="3"/>
  <c r="AF663" i="3" s="1"/>
  <c r="AI663" i="3" s="1"/>
  <c r="K655" i="3"/>
  <c r="AF655" i="3" s="1"/>
  <c r="N655" i="3"/>
  <c r="K649" i="3"/>
  <c r="AF649" i="3" s="1"/>
  <c r="AI649" i="3" s="1"/>
  <c r="N649" i="3"/>
  <c r="N595" i="3"/>
  <c r="K595" i="3"/>
  <c r="AF595" i="3" s="1"/>
  <c r="AI595" i="3" s="1"/>
  <c r="N589" i="3"/>
  <c r="K589" i="3"/>
  <c r="AF589" i="3" s="1"/>
  <c r="AI589" i="3" s="1"/>
  <c r="N567" i="3"/>
  <c r="K567" i="3"/>
  <c r="AF567" i="3" s="1"/>
  <c r="AI567" i="3" s="1"/>
  <c r="N521" i="3"/>
  <c r="K521" i="3"/>
  <c r="AF521" i="3" s="1"/>
  <c r="AI521" i="3" s="1"/>
  <c r="N495" i="3"/>
  <c r="K495" i="3"/>
  <c r="AF495" i="3" s="1"/>
  <c r="AI495" i="3" s="1"/>
  <c r="N433" i="3"/>
  <c r="K433" i="3"/>
  <c r="AF433" i="3" s="1"/>
  <c r="AI433" i="3" s="1"/>
  <c r="N399" i="3"/>
  <c r="K399" i="3"/>
  <c r="AF399" i="3" s="1"/>
  <c r="AI399" i="3" s="1"/>
  <c r="N377" i="3"/>
  <c r="K377" i="3"/>
  <c r="AF377" i="3" s="1"/>
  <c r="AK377" i="3" s="1"/>
  <c r="N345" i="3"/>
  <c r="K345" i="3"/>
  <c r="AF345" i="3" s="1"/>
  <c r="AI345" i="3" s="1"/>
  <c r="K325" i="3"/>
  <c r="AF325" i="3" s="1"/>
  <c r="AI325" i="3" s="1"/>
  <c r="N325" i="3"/>
  <c r="AK303" i="3"/>
  <c r="AI303" i="3"/>
  <c r="K271" i="3"/>
  <c r="AF271" i="3" s="1"/>
  <c r="AI271" i="3" s="1"/>
  <c r="N271" i="3"/>
  <c r="N261" i="3"/>
  <c r="K261" i="3"/>
  <c r="AF261" i="3" s="1"/>
  <c r="AI261" i="3" s="1"/>
  <c r="N249" i="3"/>
  <c r="K249" i="3"/>
  <c r="AF249" i="3" s="1"/>
  <c r="AI249" i="3" s="1"/>
  <c r="K219" i="3"/>
  <c r="AF219" i="3" s="1"/>
  <c r="AI219" i="3" s="1"/>
  <c r="N219" i="3"/>
  <c r="K189" i="3"/>
  <c r="AF189" i="3" s="1"/>
  <c r="AI189" i="3" s="1"/>
  <c r="N189" i="3"/>
  <c r="K177" i="3"/>
  <c r="AF177" i="3" s="1"/>
  <c r="AI177" i="3" s="1"/>
  <c r="N177" i="3"/>
  <c r="N103" i="3"/>
  <c r="K103" i="3"/>
  <c r="AF103" i="3" s="1"/>
  <c r="AI103" i="3" s="1"/>
  <c r="K91" i="3"/>
  <c r="AF91" i="3" s="1"/>
  <c r="N91" i="3"/>
  <c r="AK71" i="3"/>
  <c r="N49" i="3"/>
  <c r="K49" i="3"/>
  <c r="AF49" i="3" s="1"/>
  <c r="AI49" i="3" s="1"/>
  <c r="K39" i="3"/>
  <c r="AF39" i="3" s="1"/>
  <c r="AI39" i="3" s="1"/>
  <c r="N39" i="3"/>
  <c r="K33" i="3"/>
  <c r="AF33" i="3" s="1"/>
  <c r="AI33" i="3" s="1"/>
  <c r="N33" i="3"/>
  <c r="AI1138" i="3"/>
  <c r="AK1138" i="3"/>
  <c r="AK1060" i="3"/>
  <c r="AI1060" i="3"/>
  <c r="N691" i="3"/>
  <c r="K691" i="3"/>
  <c r="AF691" i="3" s="1"/>
  <c r="AK691" i="3" s="1"/>
  <c r="K1487" i="3"/>
  <c r="AF1487" i="3" s="1"/>
  <c r="AK1487" i="3" s="1"/>
  <c r="N1487" i="3"/>
  <c r="K1459" i="3"/>
  <c r="AF1459" i="3" s="1"/>
  <c r="AK1459" i="3" s="1"/>
  <c r="N1459" i="3"/>
  <c r="N1453" i="3"/>
  <c r="K1453" i="3"/>
  <c r="AF1453" i="3" s="1"/>
  <c r="AK1453" i="3" s="1"/>
  <c r="N1433" i="3"/>
  <c r="K1433" i="3"/>
  <c r="AF1433" i="3" s="1"/>
  <c r="AK1433" i="3" s="1"/>
  <c r="K1385" i="3"/>
  <c r="AF1385" i="3" s="1"/>
  <c r="AI1385" i="3" s="1"/>
  <c r="N1385" i="3"/>
  <c r="N1377" i="3"/>
  <c r="K1377" i="3"/>
  <c r="AF1377" i="3" s="1"/>
  <c r="AK1377" i="3" s="1"/>
  <c r="AK1363" i="3"/>
  <c r="K1319" i="3"/>
  <c r="AF1319" i="3" s="1"/>
  <c r="AI1319" i="3" s="1"/>
  <c r="N1319" i="3"/>
  <c r="AK1313" i="3"/>
  <c r="N1307" i="3"/>
  <c r="K1307" i="3"/>
  <c r="AF1307" i="3" s="1"/>
  <c r="K1297" i="3"/>
  <c r="AF1297" i="3" s="1"/>
  <c r="AK1297" i="3" s="1"/>
  <c r="N1297" i="3"/>
  <c r="K1273" i="3"/>
  <c r="AF1273" i="3" s="1"/>
  <c r="AI1273" i="3" s="1"/>
  <c r="N1273" i="3"/>
  <c r="N1203" i="3"/>
  <c r="K1203" i="3"/>
  <c r="AF1203" i="3" s="1"/>
  <c r="AK1203" i="3" s="1"/>
  <c r="K1193" i="3"/>
  <c r="AF1193" i="3" s="1"/>
  <c r="N1193" i="3"/>
  <c r="K1147" i="3"/>
  <c r="AF1147" i="3" s="1"/>
  <c r="AI1147" i="3" s="1"/>
  <c r="N1147" i="3"/>
  <c r="N1127" i="3"/>
  <c r="K1127" i="3"/>
  <c r="AF1127" i="3" s="1"/>
  <c r="AI1127" i="3" s="1"/>
  <c r="N1079" i="3"/>
  <c r="K1079" i="3"/>
  <c r="AF1079" i="3" s="1"/>
  <c r="AK1079" i="3" s="1"/>
  <c r="K1043" i="3"/>
  <c r="AF1043" i="3" s="1"/>
  <c r="AK1043" i="3" s="1"/>
  <c r="N1043" i="3"/>
  <c r="K1029" i="3"/>
  <c r="AF1029" i="3" s="1"/>
  <c r="AI1029" i="3" s="1"/>
  <c r="N1029" i="3"/>
  <c r="K1009" i="3"/>
  <c r="AF1009" i="3" s="1"/>
  <c r="AI1009" i="3" s="1"/>
  <c r="N1009" i="3"/>
  <c r="N943" i="3"/>
  <c r="K943" i="3"/>
  <c r="AF943" i="3" s="1"/>
  <c r="AI943" i="3" s="1"/>
  <c r="K907" i="3"/>
  <c r="AF907" i="3" s="1"/>
  <c r="AI907" i="3" s="1"/>
  <c r="N907" i="3"/>
  <c r="AI885" i="3"/>
  <c r="AK885" i="3"/>
  <c r="N873" i="3"/>
  <c r="K873" i="3"/>
  <c r="AF873" i="3" s="1"/>
  <c r="AI873" i="3" s="1"/>
  <c r="K841" i="3"/>
  <c r="AF841" i="3" s="1"/>
  <c r="AK841" i="3" s="1"/>
  <c r="N841" i="3"/>
  <c r="K833" i="3"/>
  <c r="AF833" i="3" s="1"/>
  <c r="AK833" i="3" s="1"/>
  <c r="N833" i="3"/>
  <c r="N771" i="3"/>
  <c r="K771" i="3"/>
  <c r="AF771" i="3" s="1"/>
  <c r="AI771" i="3" s="1"/>
  <c r="N717" i="3"/>
  <c r="K717" i="3"/>
  <c r="AF717" i="3" s="1"/>
  <c r="AK717" i="3" s="1"/>
  <c r="N685" i="3"/>
  <c r="K685" i="3"/>
  <c r="AF685" i="3" s="1"/>
  <c r="AK685" i="3" s="1"/>
  <c r="N669" i="3"/>
  <c r="K669" i="3"/>
  <c r="AF669" i="3" s="1"/>
  <c r="AK669" i="3" s="1"/>
  <c r="K579" i="3"/>
  <c r="AF579" i="3" s="1"/>
  <c r="AK579" i="3" s="1"/>
  <c r="N579" i="3"/>
  <c r="N549" i="3"/>
  <c r="K549" i="3"/>
  <c r="AF549" i="3" s="1"/>
  <c r="AI549" i="3" s="1"/>
  <c r="N539" i="3"/>
  <c r="K539" i="3"/>
  <c r="AF539" i="3" s="1"/>
  <c r="AK539" i="3" s="1"/>
  <c r="N1518" i="3"/>
  <c r="K1518" i="3"/>
  <c r="AF1518" i="3" s="1"/>
  <c r="AI1518" i="3" s="1"/>
  <c r="N523" i="3"/>
  <c r="K523" i="3"/>
  <c r="AF523" i="3" s="1"/>
  <c r="N491" i="3"/>
  <c r="K491" i="3"/>
  <c r="AF491" i="3" s="1"/>
  <c r="AK491" i="3" s="1"/>
  <c r="N475" i="3"/>
  <c r="K475" i="3"/>
  <c r="AF475" i="3" s="1"/>
  <c r="AK475" i="3" s="1"/>
  <c r="K421" i="3"/>
  <c r="AF421" i="3" s="1"/>
  <c r="AK421" i="3" s="1"/>
  <c r="N421" i="3"/>
  <c r="AK393" i="3"/>
  <c r="K339" i="3"/>
  <c r="AF339" i="3" s="1"/>
  <c r="AK339" i="3" s="1"/>
  <c r="N339" i="3"/>
  <c r="N317" i="3"/>
  <c r="K317" i="3"/>
  <c r="AF317" i="3" s="1"/>
  <c r="AI317" i="3" s="1"/>
  <c r="N263" i="3"/>
  <c r="K263" i="3"/>
  <c r="AF263" i="3" s="1"/>
  <c r="AI263" i="3" s="1"/>
  <c r="N243" i="3"/>
  <c r="K243" i="3"/>
  <c r="AF243" i="3" s="1"/>
  <c r="AK243" i="3" s="1"/>
  <c r="K215" i="3"/>
  <c r="AF215" i="3" s="1"/>
  <c r="AI215" i="3" s="1"/>
  <c r="N215" i="3"/>
  <c r="K131" i="3"/>
  <c r="AF131" i="3" s="1"/>
  <c r="AK131" i="3" s="1"/>
  <c r="N131" i="3"/>
  <c r="N121" i="3"/>
  <c r="K121" i="3"/>
  <c r="AF121" i="3" s="1"/>
  <c r="N105" i="3"/>
  <c r="K105" i="3"/>
  <c r="AF105" i="3" s="1"/>
  <c r="AK105" i="3" s="1"/>
  <c r="AK99" i="3"/>
  <c r="K35" i="3"/>
  <c r="AF35" i="3" s="1"/>
  <c r="AI35" i="3" s="1"/>
  <c r="N35" i="3"/>
  <c r="P69" i="6"/>
  <c r="J5" i="6"/>
  <c r="AI684" i="3"/>
  <c r="AK684" i="3"/>
  <c r="DY50" i="6"/>
  <c r="FN11" i="6"/>
  <c r="CI47" i="6"/>
  <c r="FG34" i="17"/>
  <c r="FF25" i="17"/>
  <c r="FH15" i="17"/>
  <c r="FG6" i="17"/>
  <c r="AK53" i="17"/>
  <c r="GE43" i="17"/>
  <c r="DS49" i="17"/>
  <c r="AI1140" i="3"/>
  <c r="AK1140" i="3"/>
  <c r="AI1132" i="3"/>
  <c r="AK1132" i="3"/>
  <c r="AI1118" i="3"/>
  <c r="AK1118" i="3"/>
  <c r="AK1108" i="3"/>
  <c r="AI1108" i="3"/>
  <c r="AI1084" i="3"/>
  <c r="AK1084" i="3"/>
  <c r="AK1451" i="3"/>
  <c r="N1397" i="3"/>
  <c r="K1397" i="3"/>
  <c r="AF1397" i="3" s="1"/>
  <c r="N1353" i="3"/>
  <c r="K1353" i="3"/>
  <c r="AF1353" i="3" s="1"/>
  <c r="AI1353" i="3" s="1"/>
  <c r="K1347" i="3"/>
  <c r="AF1347" i="3" s="1"/>
  <c r="AI1347" i="3" s="1"/>
  <c r="N1347" i="3"/>
  <c r="N1271" i="3"/>
  <c r="K1271" i="3"/>
  <c r="AF1271" i="3" s="1"/>
  <c r="N1233" i="3"/>
  <c r="K1233" i="3"/>
  <c r="AF1233" i="3" s="1"/>
  <c r="AI1233" i="3" s="1"/>
  <c r="K1199" i="3"/>
  <c r="AF1199" i="3" s="1"/>
  <c r="AI1199" i="3" s="1"/>
  <c r="N1199" i="3"/>
  <c r="N1139" i="3"/>
  <c r="K1139" i="3"/>
  <c r="AF1139" i="3" s="1"/>
  <c r="AI1139" i="3" s="1"/>
  <c r="N1109" i="3"/>
  <c r="K1109" i="3"/>
  <c r="AF1109" i="3" s="1"/>
  <c r="AI1109" i="3" s="1"/>
  <c r="N1069" i="3"/>
  <c r="K1069" i="3"/>
  <c r="AF1069" i="3" s="1"/>
  <c r="AI1069" i="3" s="1"/>
  <c r="N1065" i="3"/>
  <c r="K1065" i="3"/>
  <c r="AF1065" i="3" s="1"/>
  <c r="AI1065" i="3" s="1"/>
  <c r="N1053" i="3"/>
  <c r="K1053" i="3"/>
  <c r="AF1053" i="3" s="1"/>
  <c r="AI1053" i="3" s="1"/>
  <c r="K1045" i="3"/>
  <c r="AF1045" i="3" s="1"/>
  <c r="AI1045" i="3" s="1"/>
  <c r="N1045" i="3"/>
  <c r="K935" i="3"/>
  <c r="AF935" i="3" s="1"/>
  <c r="AI935" i="3" s="1"/>
  <c r="N935" i="3"/>
  <c r="N901" i="3"/>
  <c r="K901" i="3"/>
  <c r="AF901" i="3" s="1"/>
  <c r="AI901" i="3" s="1"/>
  <c r="N837" i="3"/>
  <c r="K837" i="3"/>
  <c r="AF837" i="3" s="1"/>
  <c r="AI837" i="3" s="1"/>
  <c r="N831" i="3"/>
  <c r="K831" i="3"/>
  <c r="AF831" i="3" s="1"/>
  <c r="AI831" i="3" s="1"/>
  <c r="K789" i="3"/>
  <c r="AF789" i="3" s="1"/>
  <c r="AI789" i="3" s="1"/>
  <c r="N789" i="3"/>
  <c r="N733" i="3"/>
  <c r="K733" i="3"/>
  <c r="AF733" i="3" s="1"/>
  <c r="AI733" i="3" s="1"/>
  <c r="N705" i="3"/>
  <c r="K705" i="3"/>
  <c r="AF705" i="3" s="1"/>
  <c r="AI705" i="3" s="1"/>
  <c r="N659" i="3"/>
  <c r="K659" i="3"/>
  <c r="AF659" i="3" s="1"/>
  <c r="AI659" i="3" s="1"/>
  <c r="N625" i="3"/>
  <c r="K625" i="3"/>
  <c r="AF625" i="3" s="1"/>
  <c r="AI625" i="3" s="1"/>
  <c r="N571" i="3"/>
  <c r="K571" i="3"/>
  <c r="AF571" i="3" s="1"/>
  <c r="AI571" i="3" s="1"/>
  <c r="N541" i="3"/>
  <c r="K541" i="3"/>
  <c r="AF541" i="3" s="1"/>
  <c r="AI541" i="3" s="1"/>
  <c r="AI483" i="3"/>
  <c r="N455" i="3"/>
  <c r="K455" i="3"/>
  <c r="AF455" i="3" s="1"/>
  <c r="AI455" i="3" s="1"/>
  <c r="K391" i="3"/>
  <c r="AF391" i="3" s="1"/>
  <c r="N391" i="3"/>
  <c r="K387" i="3"/>
  <c r="AF387" i="3" s="1"/>
  <c r="AI387" i="3" s="1"/>
  <c r="N387" i="3"/>
  <c r="N293" i="3"/>
  <c r="K293" i="3"/>
  <c r="AF293" i="3" s="1"/>
  <c r="AI293" i="3" s="1"/>
  <c r="N289" i="3"/>
  <c r="K289" i="3"/>
  <c r="AF289" i="3" s="1"/>
  <c r="AI289" i="3" s="1"/>
  <c r="AI279" i="3"/>
  <c r="AK279" i="3"/>
  <c r="N269" i="3"/>
  <c r="K269" i="3"/>
  <c r="AF269" i="3" s="1"/>
  <c r="AI269" i="3" s="1"/>
  <c r="K203" i="3"/>
  <c r="AF203" i="3" s="1"/>
  <c r="AI203" i="3" s="1"/>
  <c r="N203" i="3"/>
  <c r="K167" i="3"/>
  <c r="AF167" i="3" s="1"/>
  <c r="N167" i="3"/>
  <c r="K141" i="3"/>
  <c r="AF141" i="3" s="1"/>
  <c r="AI141" i="3" s="1"/>
  <c r="N141" i="3"/>
  <c r="N137" i="3"/>
  <c r="K137" i="3"/>
  <c r="AF137" i="3" s="1"/>
  <c r="AI137" i="3" s="1"/>
  <c r="K113" i="3"/>
  <c r="AF113" i="3" s="1"/>
  <c r="AI113" i="3" s="1"/>
  <c r="N113" i="3"/>
  <c r="N61" i="3"/>
  <c r="K61" i="3"/>
  <c r="AF61" i="3" s="1"/>
  <c r="AI61" i="3" s="1"/>
  <c r="K51" i="3"/>
  <c r="AF51" i="3" s="1"/>
  <c r="AI51" i="3" s="1"/>
  <c r="N51" i="3"/>
  <c r="AK640" i="3"/>
  <c r="AI640" i="3"/>
  <c r="N370" i="3"/>
  <c r="K370" i="3"/>
  <c r="AF370" i="3" s="1"/>
  <c r="AI370" i="3" s="1"/>
  <c r="AI1128" i="3"/>
  <c r="AK1128" i="3"/>
  <c r="AI1120" i="3"/>
  <c r="AK1120" i="3"/>
  <c r="AI1110" i="3"/>
  <c r="AK1110" i="3"/>
  <c r="AI1066" i="3"/>
  <c r="AK1066" i="3"/>
  <c r="N1011" i="3"/>
  <c r="K1011" i="3"/>
  <c r="AF1011" i="3" s="1"/>
  <c r="AI1011" i="3" s="1"/>
  <c r="N695" i="3"/>
  <c r="K695" i="3"/>
  <c r="AF695" i="3" s="1"/>
  <c r="AK695" i="3" s="1"/>
  <c r="AK636" i="3"/>
  <c r="AI636" i="3"/>
  <c r="K1588" i="3"/>
  <c r="AF1588" i="3" s="1"/>
  <c r="AI1588" i="3" s="1"/>
  <c r="N1588" i="3"/>
  <c r="K1473" i="3"/>
  <c r="AF1473" i="3" s="1"/>
  <c r="AK1473" i="3" s="1"/>
  <c r="N1473" i="3"/>
  <c r="K1439" i="3"/>
  <c r="AF1439" i="3" s="1"/>
  <c r="AI1439" i="3" s="1"/>
  <c r="N1439" i="3"/>
  <c r="N1425" i="3"/>
  <c r="K1425" i="3"/>
  <c r="AF1425" i="3" s="1"/>
  <c r="AI1425" i="3" s="1"/>
  <c r="N1359" i="3"/>
  <c r="K1359" i="3"/>
  <c r="AF1359" i="3" s="1"/>
  <c r="AI1359" i="3" s="1"/>
  <c r="N1317" i="3"/>
  <c r="K1317" i="3"/>
  <c r="AF1317" i="3" s="1"/>
  <c r="AK1317" i="3" s="1"/>
  <c r="K1219" i="3"/>
  <c r="AF1219" i="3" s="1"/>
  <c r="AI1219" i="3" s="1"/>
  <c r="N1219" i="3"/>
  <c r="N1215" i="3"/>
  <c r="K1215" i="3"/>
  <c r="AF1215" i="3" s="1"/>
  <c r="AI1215" i="3" s="1"/>
  <c r="N1189" i="3"/>
  <c r="K1189" i="3"/>
  <c r="AF1189" i="3" s="1"/>
  <c r="AI1189" i="3" s="1"/>
  <c r="N1171" i="3"/>
  <c r="K1171" i="3"/>
  <c r="AF1171" i="3" s="1"/>
  <c r="AK1171" i="3" s="1"/>
  <c r="K1125" i="3"/>
  <c r="AF1125" i="3" s="1"/>
  <c r="AI1125" i="3" s="1"/>
  <c r="N1125" i="3"/>
  <c r="K1111" i="3"/>
  <c r="AF1111" i="3" s="1"/>
  <c r="AI1111" i="3" s="1"/>
  <c r="N1111" i="3"/>
  <c r="N1087" i="3"/>
  <c r="K1087" i="3"/>
  <c r="AF1087" i="3" s="1"/>
  <c r="AI1087" i="3" s="1"/>
  <c r="N1077" i="3"/>
  <c r="K1077" i="3"/>
  <c r="AF1077" i="3" s="1"/>
  <c r="AI1077" i="3" s="1"/>
  <c r="N1055" i="3"/>
  <c r="K1055" i="3"/>
  <c r="AF1055" i="3" s="1"/>
  <c r="AI1055" i="3" s="1"/>
  <c r="K1051" i="3"/>
  <c r="AF1051" i="3" s="1"/>
  <c r="AK1051" i="3" s="1"/>
  <c r="N1051" i="3"/>
  <c r="N957" i="3"/>
  <c r="K957" i="3"/>
  <c r="AF957" i="3" s="1"/>
  <c r="AI957" i="3" s="1"/>
  <c r="K945" i="3"/>
  <c r="AF945" i="3" s="1"/>
  <c r="AK945" i="3" s="1"/>
  <c r="N945" i="3"/>
  <c r="K937" i="3"/>
  <c r="AF937" i="3" s="1"/>
  <c r="AK937" i="3" s="1"/>
  <c r="N937" i="3"/>
  <c r="K933" i="3"/>
  <c r="AF933" i="3" s="1"/>
  <c r="AI933" i="3" s="1"/>
  <c r="N933" i="3"/>
  <c r="K925" i="3"/>
  <c r="AF925" i="3" s="1"/>
  <c r="AI925" i="3" s="1"/>
  <c r="N925" i="3"/>
  <c r="K871" i="3"/>
  <c r="AF871" i="3" s="1"/>
  <c r="AK871" i="3" s="1"/>
  <c r="N871" i="3"/>
  <c r="N857" i="3"/>
  <c r="K857" i="3"/>
  <c r="AF857" i="3" s="1"/>
  <c r="AK857" i="3" s="1"/>
  <c r="N853" i="3"/>
  <c r="K853" i="3"/>
  <c r="AF853" i="3" s="1"/>
  <c r="AK853" i="3" s="1"/>
  <c r="K773" i="3"/>
  <c r="AF773" i="3" s="1"/>
  <c r="AK773" i="3" s="1"/>
  <c r="N773" i="3"/>
  <c r="N763" i="3"/>
  <c r="K763" i="3"/>
  <c r="AF763" i="3" s="1"/>
  <c r="AK763" i="3" s="1"/>
  <c r="K741" i="3"/>
  <c r="AF741" i="3" s="1"/>
  <c r="AK741" i="3" s="1"/>
  <c r="N741" i="3"/>
  <c r="N715" i="3"/>
  <c r="K715" i="3"/>
  <c r="AF715" i="3" s="1"/>
  <c r="AI715" i="3" s="1"/>
  <c r="N643" i="3"/>
  <c r="K643" i="3"/>
  <c r="AF643" i="3" s="1"/>
  <c r="AK643" i="3" s="1"/>
  <c r="N581" i="3"/>
  <c r="K581" i="3"/>
  <c r="AF581" i="3" s="1"/>
  <c r="AI581" i="3" s="1"/>
  <c r="K565" i="3"/>
  <c r="AF565" i="3" s="1"/>
  <c r="AI565" i="3" s="1"/>
  <c r="N565" i="3"/>
  <c r="N557" i="3"/>
  <c r="K557" i="3"/>
  <c r="AF557" i="3" s="1"/>
  <c r="AK557" i="3" s="1"/>
  <c r="N547" i="3"/>
  <c r="K547" i="3"/>
  <c r="AF547" i="3" s="1"/>
  <c r="AK547" i="3" s="1"/>
  <c r="K503" i="3"/>
  <c r="AF503" i="3" s="1"/>
  <c r="AI503" i="3" s="1"/>
  <c r="N503" i="3"/>
  <c r="K451" i="3"/>
  <c r="AF451" i="3" s="1"/>
  <c r="AK451" i="3" s="1"/>
  <c r="N451" i="3"/>
  <c r="N447" i="3"/>
  <c r="K447" i="3"/>
  <c r="AF447" i="3" s="1"/>
  <c r="AK447" i="3" s="1"/>
  <c r="N437" i="3"/>
  <c r="K437" i="3"/>
  <c r="AF437" i="3" s="1"/>
  <c r="AK437" i="3" s="1"/>
  <c r="K379" i="3"/>
  <c r="AF379" i="3" s="1"/>
  <c r="AK379" i="3" s="1"/>
  <c r="N379" i="3"/>
  <c r="N337" i="3"/>
  <c r="K337" i="3"/>
  <c r="AF337" i="3" s="1"/>
  <c r="AI337" i="3" s="1"/>
  <c r="N275" i="3"/>
  <c r="K275" i="3"/>
  <c r="AF275" i="3" s="1"/>
  <c r="AI275" i="3" s="1"/>
  <c r="N233" i="3"/>
  <c r="K233" i="3"/>
  <c r="AF233" i="3" s="1"/>
  <c r="AI233" i="3" s="1"/>
  <c r="AK199" i="3"/>
  <c r="K151" i="3"/>
  <c r="AF151" i="3" s="1"/>
  <c r="AI151" i="3" s="1"/>
  <c r="N151" i="3"/>
  <c r="K129" i="3"/>
  <c r="AF129" i="3" s="1"/>
  <c r="AI129" i="3" s="1"/>
  <c r="N129" i="3"/>
  <c r="K5" i="3"/>
  <c r="AF5" i="3" s="1"/>
  <c r="AI5" i="3" s="1"/>
  <c r="N5" i="3"/>
  <c r="AI1146" i="3"/>
  <c r="AK800" i="3"/>
  <c r="AI800" i="3"/>
  <c r="AI766" i="3"/>
  <c r="AK766" i="3"/>
  <c r="AI1096" i="3"/>
  <c r="AK1096" i="3"/>
  <c r="AI1090" i="3"/>
  <c r="AK1090" i="3"/>
  <c r="AI1082" i="3"/>
  <c r="AK1082" i="3"/>
  <c r="AI1074" i="3"/>
  <c r="AK1074" i="3"/>
  <c r="AK1058" i="3"/>
  <c r="AI1058" i="3"/>
  <c r="AI1046" i="3"/>
  <c r="AK1046" i="3"/>
  <c r="N981" i="3"/>
  <c r="K981" i="3"/>
  <c r="AF981" i="3" s="1"/>
  <c r="AI981" i="3" s="1"/>
  <c r="AI1514" i="3"/>
  <c r="AK1514" i="3"/>
  <c r="K1497" i="3"/>
  <c r="AF1497" i="3" s="1"/>
  <c r="AI1497" i="3" s="1"/>
  <c r="N1497" i="3"/>
  <c r="K1479" i="3"/>
  <c r="AF1479" i="3" s="1"/>
  <c r="AI1479" i="3" s="1"/>
  <c r="N1479" i="3"/>
  <c r="AI1463" i="3"/>
  <c r="N1443" i="3"/>
  <c r="K1443" i="3"/>
  <c r="AF1443" i="3" s="1"/>
  <c r="AI1443" i="3" s="1"/>
  <c r="K1409" i="3"/>
  <c r="AF1409" i="3" s="1"/>
  <c r="AI1409" i="3" s="1"/>
  <c r="N1409" i="3"/>
  <c r="N1361" i="3"/>
  <c r="K1361" i="3"/>
  <c r="AF1361" i="3" s="1"/>
  <c r="AI1361" i="3" s="1"/>
  <c r="AI1279" i="3"/>
  <c r="N1225" i="3"/>
  <c r="K1225" i="3"/>
  <c r="AF1225" i="3" s="1"/>
  <c r="AI1225" i="3" s="1"/>
  <c r="K1173" i="3"/>
  <c r="AF1173" i="3" s="1"/>
  <c r="AI1173" i="3" s="1"/>
  <c r="N1173" i="3"/>
  <c r="N1167" i="3"/>
  <c r="K1167" i="3"/>
  <c r="AF1167" i="3" s="1"/>
  <c r="AI1167" i="3" s="1"/>
  <c r="N1155" i="3"/>
  <c r="K1155" i="3"/>
  <c r="AF1155" i="3" s="1"/>
  <c r="AI1155" i="3" s="1"/>
  <c r="K1067" i="3"/>
  <c r="AF1067" i="3" s="1"/>
  <c r="AI1067" i="3" s="1"/>
  <c r="N1067" i="3"/>
  <c r="K1033" i="3"/>
  <c r="AF1033" i="3" s="1"/>
  <c r="AI1033" i="3" s="1"/>
  <c r="N1033" i="3"/>
  <c r="N951" i="3"/>
  <c r="K951" i="3"/>
  <c r="AF951" i="3" s="1"/>
  <c r="AI951" i="3" s="1"/>
  <c r="N923" i="3"/>
  <c r="K923" i="3"/>
  <c r="AF923" i="3" s="1"/>
  <c r="AI923" i="3" s="1"/>
  <c r="N829" i="3"/>
  <c r="K829" i="3"/>
  <c r="AF829" i="3" s="1"/>
  <c r="AI829" i="3" s="1"/>
  <c r="K803" i="3"/>
  <c r="AF803" i="3" s="1"/>
  <c r="AI803" i="3" s="1"/>
  <c r="N803" i="3"/>
  <c r="K769" i="3"/>
  <c r="AF769" i="3" s="1"/>
  <c r="AI769" i="3" s="1"/>
  <c r="N769" i="3"/>
  <c r="N765" i="3"/>
  <c r="K765" i="3"/>
  <c r="AF765" i="3" s="1"/>
  <c r="AI765" i="3" s="1"/>
  <c r="N737" i="3"/>
  <c r="K737" i="3"/>
  <c r="AF737" i="3" s="1"/>
  <c r="AI737" i="3" s="1"/>
  <c r="N731" i="3"/>
  <c r="K731" i="3"/>
  <c r="AF731" i="3" s="1"/>
  <c r="AI731" i="3" s="1"/>
  <c r="N725" i="3"/>
  <c r="K725" i="3"/>
  <c r="AF725" i="3" s="1"/>
  <c r="AI725" i="3" s="1"/>
  <c r="N671" i="3"/>
  <c r="K671" i="3"/>
  <c r="AF671" i="3" s="1"/>
  <c r="AI671" i="3" s="1"/>
  <c r="K667" i="3"/>
  <c r="AF667" i="3" s="1"/>
  <c r="AI667" i="3" s="1"/>
  <c r="N667" i="3"/>
  <c r="N627" i="3"/>
  <c r="K627" i="3"/>
  <c r="AF627" i="3" s="1"/>
  <c r="AI627" i="3" s="1"/>
  <c r="K599" i="3"/>
  <c r="AF599" i="3" s="1"/>
  <c r="AI599" i="3" s="1"/>
  <c r="N599" i="3"/>
  <c r="K573" i="3"/>
  <c r="AF573" i="3" s="1"/>
  <c r="AI573" i="3" s="1"/>
  <c r="N573" i="3"/>
  <c r="N527" i="3"/>
  <c r="K527" i="3"/>
  <c r="AF527" i="3" s="1"/>
  <c r="AI527" i="3" s="1"/>
  <c r="K511" i="3"/>
  <c r="AF511" i="3" s="1"/>
  <c r="AI511" i="3" s="1"/>
  <c r="N511" i="3"/>
  <c r="N507" i="3"/>
  <c r="K507" i="3"/>
  <c r="AF507" i="3" s="1"/>
  <c r="AI507" i="3" s="1"/>
  <c r="K463" i="3"/>
  <c r="AF463" i="3" s="1"/>
  <c r="AI463" i="3" s="1"/>
  <c r="N463" i="3"/>
  <c r="K419" i="3"/>
  <c r="AF419" i="3" s="1"/>
  <c r="AI419" i="3" s="1"/>
  <c r="N419" i="3"/>
  <c r="K389" i="3"/>
  <c r="AF389" i="3" s="1"/>
  <c r="AI389" i="3" s="1"/>
  <c r="N389" i="3"/>
  <c r="K355" i="3"/>
  <c r="AF355" i="3" s="1"/>
  <c r="AI355" i="3" s="1"/>
  <c r="N355" i="3"/>
  <c r="N267" i="3"/>
  <c r="K267" i="3"/>
  <c r="AF267" i="3" s="1"/>
  <c r="AI267" i="3" s="1"/>
  <c r="K255" i="3"/>
  <c r="AF255" i="3" s="1"/>
  <c r="AK255" i="3" s="1"/>
  <c r="N255" i="3"/>
  <c r="K211" i="3"/>
  <c r="AF211" i="3" s="1"/>
  <c r="AI211" i="3" s="1"/>
  <c r="N211" i="3"/>
  <c r="K207" i="3"/>
  <c r="AF207" i="3" s="1"/>
  <c r="AI207" i="3" s="1"/>
  <c r="N207" i="3"/>
  <c r="N81" i="3"/>
  <c r="K81" i="3"/>
  <c r="AF81" i="3" s="1"/>
  <c r="AI81" i="3" s="1"/>
  <c r="AI1462" i="3"/>
  <c r="AK1462" i="3"/>
  <c r="AK532" i="3"/>
  <c r="AI532" i="3"/>
  <c r="K30" i="3"/>
  <c r="AF30" i="3" s="1"/>
  <c r="AI30" i="3" s="1"/>
  <c r="N30" i="3"/>
  <c r="AK418" i="3"/>
  <c r="AK1546" i="3"/>
  <c r="AI1130" i="3"/>
  <c r="AK1130" i="3"/>
  <c r="AI1114" i="3"/>
  <c r="AK1114" i="3"/>
  <c r="AI1054" i="3"/>
  <c r="AK1054" i="3"/>
  <c r="AK768" i="3"/>
  <c r="AI768" i="3"/>
  <c r="N755" i="3"/>
  <c r="K755" i="3"/>
  <c r="AF755" i="3" s="1"/>
  <c r="N1573" i="3"/>
  <c r="K1573" i="3"/>
  <c r="AF1573" i="3" s="1"/>
  <c r="AK1573" i="3" s="1"/>
  <c r="N1503" i="3"/>
  <c r="K1503" i="3"/>
  <c r="AF1503" i="3" s="1"/>
  <c r="AI1503" i="3" s="1"/>
  <c r="K1499" i="3"/>
  <c r="AF1499" i="3" s="1"/>
  <c r="AK1499" i="3" s="1"/>
  <c r="N1499" i="3"/>
  <c r="AK1463" i="3"/>
  <c r="N1423" i="3"/>
  <c r="K1423" i="3"/>
  <c r="AF1423" i="3" s="1"/>
  <c r="AI1423" i="3" s="1"/>
  <c r="K1419" i="3"/>
  <c r="AF1419" i="3" s="1"/>
  <c r="AI1419" i="3" s="1"/>
  <c r="N1419" i="3"/>
  <c r="N1381" i="3"/>
  <c r="K1381" i="3"/>
  <c r="AF1381" i="3" s="1"/>
  <c r="AI1381" i="3" s="1"/>
  <c r="N1367" i="3"/>
  <c r="K1367" i="3"/>
  <c r="AF1367" i="3" s="1"/>
  <c r="AI1367" i="3" s="1"/>
  <c r="N1337" i="3"/>
  <c r="K1337" i="3"/>
  <c r="AF1337" i="3" s="1"/>
  <c r="AI1337" i="3" s="1"/>
  <c r="N1325" i="3"/>
  <c r="K1325" i="3"/>
  <c r="AF1325" i="3" s="1"/>
  <c r="AK1325" i="3" s="1"/>
  <c r="K1281" i="3"/>
  <c r="AF1281" i="3" s="1"/>
  <c r="AI1281" i="3" s="1"/>
  <c r="N1281" i="3"/>
  <c r="K1261" i="3"/>
  <c r="AF1261" i="3" s="1"/>
  <c r="AI1261" i="3" s="1"/>
  <c r="N1261" i="3"/>
  <c r="K1237" i="3"/>
  <c r="AF1237" i="3" s="1"/>
  <c r="AI1237" i="3" s="1"/>
  <c r="N1237" i="3"/>
  <c r="K1169" i="3"/>
  <c r="AF1169" i="3" s="1"/>
  <c r="AK1169" i="3" s="1"/>
  <c r="N1169" i="3"/>
  <c r="K1123" i="3"/>
  <c r="AF1123" i="3" s="1"/>
  <c r="AI1123" i="3" s="1"/>
  <c r="N1123" i="3"/>
  <c r="N1095" i="3"/>
  <c r="K1095" i="3"/>
  <c r="AF1095" i="3" s="1"/>
  <c r="AI1095" i="3" s="1"/>
  <c r="K929" i="3"/>
  <c r="AF929" i="3" s="1"/>
  <c r="AI929" i="3" s="1"/>
  <c r="N929" i="3"/>
  <c r="K911" i="3"/>
  <c r="AF911" i="3" s="1"/>
  <c r="AK911" i="3" s="1"/>
  <c r="N911" i="3"/>
  <c r="N849" i="3"/>
  <c r="K849" i="3"/>
  <c r="AF849" i="3" s="1"/>
  <c r="AI849" i="3" s="1"/>
  <c r="N835" i="3"/>
  <c r="K835" i="3"/>
  <c r="AF835" i="3" s="1"/>
  <c r="AI835" i="3" s="1"/>
  <c r="N809" i="3"/>
  <c r="K809" i="3"/>
  <c r="AF809" i="3" s="1"/>
  <c r="AI809" i="3" s="1"/>
  <c r="N797" i="3"/>
  <c r="K797" i="3"/>
  <c r="AF797" i="3" s="1"/>
  <c r="AI797" i="3" s="1"/>
  <c r="K787" i="3"/>
  <c r="AF787" i="3" s="1"/>
  <c r="AK787" i="3" s="1"/>
  <c r="N787" i="3"/>
  <c r="K783" i="3"/>
  <c r="AF783" i="3" s="1"/>
  <c r="AI783" i="3" s="1"/>
  <c r="N783" i="3"/>
  <c r="K679" i="3"/>
  <c r="AF679" i="3" s="1"/>
  <c r="AI679" i="3" s="1"/>
  <c r="N679" i="3"/>
  <c r="N673" i="3"/>
  <c r="K673" i="3"/>
  <c r="AF673" i="3" s="1"/>
  <c r="AI673" i="3" s="1"/>
  <c r="N575" i="3"/>
  <c r="K575" i="3"/>
  <c r="AF575" i="3" s="1"/>
  <c r="AK575" i="3" s="1"/>
  <c r="K569" i="3"/>
  <c r="AF569" i="3" s="1"/>
  <c r="AI569" i="3" s="1"/>
  <c r="N569" i="3"/>
  <c r="N553" i="3"/>
  <c r="K553" i="3"/>
  <c r="AF553" i="3" s="1"/>
  <c r="AI553" i="3" s="1"/>
  <c r="K1449" i="3"/>
  <c r="AF1449" i="3" s="1"/>
  <c r="AI1449" i="3" s="1"/>
  <c r="N1449" i="3"/>
  <c r="N513" i="3"/>
  <c r="K513" i="3"/>
  <c r="AF513" i="3" s="1"/>
  <c r="AI513" i="3" s="1"/>
  <c r="K509" i="3"/>
  <c r="AF509" i="3" s="1"/>
  <c r="AI509" i="3" s="1"/>
  <c r="N509" i="3"/>
  <c r="K497" i="3"/>
  <c r="AF497" i="3" s="1"/>
  <c r="AK497" i="3" s="1"/>
  <c r="N497" i="3"/>
  <c r="AK457" i="3"/>
  <c r="N449" i="3"/>
  <c r="K449" i="3"/>
  <c r="AF449" i="3" s="1"/>
  <c r="AI449" i="3" s="1"/>
  <c r="K435" i="3"/>
  <c r="AF435" i="3" s="1"/>
  <c r="AI435" i="3" s="1"/>
  <c r="N435" i="3"/>
  <c r="K425" i="3"/>
  <c r="AF425" i="3" s="1"/>
  <c r="AI425" i="3" s="1"/>
  <c r="N425" i="3"/>
  <c r="N407" i="3"/>
  <c r="K407" i="3"/>
  <c r="AF407" i="3" s="1"/>
  <c r="AK407" i="3" s="1"/>
  <c r="K395" i="3"/>
  <c r="AF395" i="3" s="1"/>
  <c r="AK395" i="3" s="1"/>
  <c r="N395" i="3"/>
  <c r="K373" i="3"/>
  <c r="AF373" i="3" s="1"/>
  <c r="AI373" i="3" s="1"/>
  <c r="N373" i="3"/>
  <c r="N313" i="3"/>
  <c r="K313" i="3"/>
  <c r="AF313" i="3" s="1"/>
  <c r="AI313" i="3" s="1"/>
  <c r="K305" i="3"/>
  <c r="AF305" i="3" s="1"/>
  <c r="AI305" i="3" s="1"/>
  <c r="N305" i="3"/>
  <c r="K287" i="3"/>
  <c r="AF287" i="3" s="1"/>
  <c r="AK287" i="3" s="1"/>
  <c r="N287" i="3"/>
  <c r="N283" i="3"/>
  <c r="K283" i="3"/>
  <c r="AF283" i="3" s="1"/>
  <c r="AI283" i="3" s="1"/>
  <c r="K251" i="3"/>
  <c r="AF251" i="3" s="1"/>
  <c r="AI251" i="3" s="1"/>
  <c r="N251" i="3"/>
  <c r="K197" i="3"/>
  <c r="AF197" i="3" s="1"/>
  <c r="AK197" i="3" s="1"/>
  <c r="N197" i="3"/>
  <c r="K191" i="3"/>
  <c r="AF191" i="3" s="1"/>
  <c r="AK191" i="3" s="1"/>
  <c r="N191" i="3"/>
  <c r="K159" i="3"/>
  <c r="AF159" i="3" s="1"/>
  <c r="AI159" i="3" s="1"/>
  <c r="N159" i="3"/>
  <c r="K149" i="3"/>
  <c r="AF149" i="3" s="1"/>
  <c r="AI149" i="3" s="1"/>
  <c r="N149" i="3"/>
  <c r="K145" i="3"/>
  <c r="AF145" i="3" s="1"/>
  <c r="AK145" i="3" s="1"/>
  <c r="N145" i="3"/>
  <c r="K127" i="3"/>
  <c r="AF127" i="3" s="1"/>
  <c r="AI127" i="3" s="1"/>
  <c r="N127" i="3"/>
  <c r="K83" i="3"/>
  <c r="AF83" i="3" s="1"/>
  <c r="AK83" i="3" s="1"/>
  <c r="N83" i="3"/>
  <c r="N77" i="3"/>
  <c r="K77" i="3"/>
  <c r="AF77" i="3" s="1"/>
  <c r="AI77" i="3" s="1"/>
  <c r="AK59" i="3"/>
  <c r="K55" i="3"/>
  <c r="AF55" i="3" s="1"/>
  <c r="AI55" i="3" s="1"/>
  <c r="N55" i="3"/>
  <c r="N41" i="3"/>
  <c r="K41" i="3"/>
  <c r="AF41" i="3" s="1"/>
  <c r="AK41" i="3" s="1"/>
  <c r="K19" i="3"/>
  <c r="AF19" i="3" s="1"/>
  <c r="AI19" i="3" s="1"/>
  <c r="N19" i="3"/>
  <c r="Y69" i="6"/>
  <c r="AH69" i="6" s="1"/>
  <c r="AK582" i="3"/>
  <c r="BJ49" i="6"/>
  <c r="FL35" i="6"/>
  <c r="FO42" i="6"/>
  <c r="FK59" i="6"/>
  <c r="FJ9" i="6"/>
  <c r="AT48" i="17"/>
  <c r="AS47" i="17"/>
  <c r="FN4" i="17"/>
  <c r="BI4" i="17"/>
  <c r="EG44" i="17"/>
  <c r="EG62" i="17" s="1"/>
  <c r="AF52" i="6"/>
  <c r="FM24" i="6"/>
  <c r="FX26" i="6"/>
  <c r="FO32" i="6"/>
  <c r="AH54" i="6"/>
  <c r="FO54" i="6" s="1"/>
  <c r="AE47" i="6"/>
  <c r="FL4" i="6"/>
  <c r="GM24" i="6"/>
  <c r="DN52" i="6"/>
  <c r="AZ54" i="6"/>
  <c r="FW54" i="6" s="1"/>
  <c r="FW32" i="6"/>
  <c r="FV7" i="6"/>
  <c r="FX39" i="6"/>
  <c r="FU25" i="6"/>
  <c r="DO53" i="6"/>
  <c r="GN29" i="6"/>
  <c r="FW20" i="6"/>
  <c r="FT4" i="6"/>
  <c r="BO4" i="6"/>
  <c r="AW47" i="6"/>
  <c r="FT31" i="6"/>
  <c r="CF47" i="6"/>
  <c r="BI15" i="17"/>
  <c r="AT47" i="17"/>
  <c r="BJ4" i="17"/>
  <c r="GL15" i="6"/>
  <c r="FU22" i="6"/>
  <c r="AW48" i="6"/>
  <c r="FT7" i="6"/>
  <c r="FS40" i="6"/>
  <c r="FW29" i="6"/>
  <c r="AZ53" i="6"/>
  <c r="AW51" i="6"/>
  <c r="GL39" i="6"/>
  <c r="GM20" i="6"/>
  <c r="GL11" i="6"/>
  <c r="FX29" i="6"/>
  <c r="BA53" i="6"/>
  <c r="FR11" i="6"/>
  <c r="AK1548" i="3"/>
  <c r="AI1548" i="3"/>
  <c r="AI1541" i="3"/>
  <c r="AK1541" i="3"/>
  <c r="FK18" i="6"/>
  <c r="CD51" i="6"/>
  <c r="AU52" i="6"/>
  <c r="FR24" i="6"/>
  <c r="FU34" i="6"/>
  <c r="FJ60" i="6"/>
  <c r="FW34" i="6"/>
  <c r="AY49" i="6"/>
  <c r="GJ33" i="6"/>
  <c r="FW12" i="6"/>
  <c r="FN31" i="17"/>
  <c r="DO52" i="17"/>
  <c r="FR31" i="6"/>
  <c r="FM62" i="6"/>
  <c r="FM44" i="6"/>
  <c r="FS8" i="6"/>
  <c r="FU40" i="6"/>
  <c r="FW30" i="6"/>
  <c r="FR26" i="6"/>
  <c r="FR14" i="6"/>
  <c r="BH53" i="6"/>
  <c r="BI49" i="6"/>
  <c r="GK42" i="6"/>
  <c r="GI32" i="6"/>
  <c r="DJ54" i="6"/>
  <c r="GI54" i="6" s="1"/>
  <c r="GL23" i="6"/>
  <c r="GK14" i="6"/>
  <c r="GN5" i="6"/>
  <c r="DQ53" i="6"/>
  <c r="DS51" i="6"/>
  <c r="FV23" i="6"/>
  <c r="FX13" i="6"/>
  <c r="BA50" i="6"/>
  <c r="GJ44" i="6"/>
  <c r="FN33" i="6"/>
  <c r="FK42" i="6"/>
  <c r="FK62" i="6"/>
  <c r="FK44" i="6"/>
  <c r="FS6" i="6"/>
  <c r="FX37" i="6"/>
  <c r="FU23" i="6"/>
  <c r="FX31" i="6"/>
  <c r="FV26" i="6"/>
  <c r="FU17" i="6"/>
  <c r="GM32" i="6"/>
  <c r="DN54" i="6"/>
  <c r="GM54" i="6" s="1"/>
  <c r="GI24" i="6"/>
  <c r="DJ52" i="6"/>
  <c r="GH15" i="6"/>
  <c r="GK6" i="6"/>
  <c r="DU53" i="6"/>
  <c r="DW51" i="6"/>
  <c r="FX21" i="6"/>
  <c r="FS12" i="6"/>
  <c r="GH36" i="6"/>
  <c r="GM25" i="6"/>
  <c r="GI17" i="6"/>
  <c r="GH8" i="6"/>
  <c r="FX14" i="6"/>
  <c r="BJ50" i="6"/>
  <c r="GM42" i="6"/>
  <c r="GL33" i="6"/>
  <c r="GK24" i="6"/>
  <c r="DL52" i="6"/>
  <c r="GJ15" i="6"/>
  <c r="GI6" i="6"/>
  <c r="DQ52" i="6"/>
  <c r="FR25" i="6"/>
  <c r="FX15" i="6"/>
  <c r="GL42" i="6"/>
  <c r="GK33" i="6"/>
  <c r="GJ24" i="6"/>
  <c r="DK52" i="6"/>
  <c r="GI15" i="6"/>
  <c r="GH6" i="6"/>
  <c r="DT50" i="6"/>
  <c r="AB47" i="17"/>
  <c r="FE4" i="17"/>
  <c r="FQ38" i="17"/>
  <c r="FL29" i="17"/>
  <c r="AQ53" i="17"/>
  <c r="FR19" i="17"/>
  <c r="FF44" i="17"/>
  <c r="FF62" i="17"/>
  <c r="FR4" i="17"/>
  <c r="AW47" i="17"/>
  <c r="BM4" i="17"/>
  <c r="FL38" i="17"/>
  <c r="FR28" i="17"/>
  <c r="FR18" i="17"/>
  <c r="FL6" i="17"/>
  <c r="BE48" i="17"/>
  <c r="BG13" i="17"/>
  <c r="FL13" i="17"/>
  <c r="AQ50" i="17"/>
  <c r="GN44" i="6"/>
  <c r="GL36" i="6"/>
  <c r="GL28" i="6"/>
  <c r="GH20" i="6"/>
  <c r="DO49" i="6"/>
  <c r="GN10" i="6"/>
  <c r="DT51" i="6"/>
  <c r="FT18" i="6"/>
  <c r="GI34" i="6"/>
  <c r="GH25" i="6"/>
  <c r="GN15" i="6"/>
  <c r="GM6" i="6"/>
  <c r="FX27" i="6"/>
  <c r="FW18" i="6"/>
  <c r="BV4" i="6"/>
  <c r="BE47" i="6"/>
  <c r="GL44" i="6"/>
  <c r="GJ36" i="6"/>
  <c r="GI27" i="6"/>
  <c r="GH18" i="6"/>
  <c r="GN8" i="6"/>
  <c r="AF47" i="17"/>
  <c r="FI4" i="17"/>
  <c r="FN27" i="17"/>
  <c r="AW51" i="17"/>
  <c r="FR16" i="17"/>
  <c r="AA51" i="17"/>
  <c r="FD16" i="17"/>
  <c r="FM27" i="17"/>
  <c r="BI14" i="17"/>
  <c r="FN14" i="17"/>
  <c r="BR16" i="17"/>
  <c r="BI11" i="17"/>
  <c r="FN11" i="17"/>
  <c r="GI33" i="6"/>
  <c r="GN22" i="6"/>
  <c r="DN50" i="6"/>
  <c r="GM13" i="6"/>
  <c r="FX18" i="6"/>
  <c r="BW4" i="6"/>
  <c r="BF47" i="6"/>
  <c r="GM34" i="6"/>
  <c r="GL25" i="6"/>
  <c r="DL51" i="6"/>
  <c r="GK16" i="6"/>
  <c r="DK48" i="6"/>
  <c r="GJ7" i="6"/>
  <c r="FS26" i="6"/>
  <c r="FR17" i="6"/>
  <c r="GJ32" i="6"/>
  <c r="DK54" i="6"/>
  <c r="GJ54" i="6" s="1"/>
  <c r="GI23" i="6"/>
  <c r="GH14" i="6"/>
  <c r="DQ47" i="6"/>
  <c r="EJ4" i="6"/>
  <c r="DV52" i="6"/>
  <c r="FH60" i="17"/>
  <c r="FG42" i="17"/>
  <c r="FF33" i="17"/>
  <c r="FE24" i="17"/>
  <c r="AB52" i="17"/>
  <c r="FL33" i="17"/>
  <c r="FN23" i="17"/>
  <c r="FL30" i="17"/>
  <c r="FN20" i="17"/>
  <c r="AR48" i="17"/>
  <c r="FM7" i="17"/>
  <c r="AY53" i="17"/>
  <c r="BH14" i="17"/>
  <c r="FM14" i="17"/>
  <c r="BS4" i="17"/>
  <c r="BC47" i="17"/>
  <c r="BE52" i="17"/>
  <c r="GM37" i="6"/>
  <c r="GK27" i="6"/>
  <c r="GN18" i="6"/>
  <c r="GM9" i="6"/>
  <c r="FR12" i="6"/>
  <c r="BF53" i="6"/>
  <c r="GH4" i="6"/>
  <c r="DI47" i="6"/>
  <c r="EB4" i="6"/>
  <c r="GL37" i="6"/>
  <c r="GK28" i="6"/>
  <c r="GJ19" i="6"/>
  <c r="GI10" i="6"/>
  <c r="DJ49" i="6"/>
  <c r="DW50" i="6"/>
  <c r="FR29" i="6"/>
  <c r="AU53" i="6"/>
  <c r="FX19" i="6"/>
  <c r="FJ25" i="6"/>
  <c r="FO12" i="6"/>
  <c r="AQ49" i="6"/>
  <c r="CC50" i="6"/>
  <c r="CL52" i="6"/>
  <c r="DX50" i="6"/>
  <c r="AK52" i="17"/>
  <c r="GM41" i="6"/>
  <c r="DY47" i="6"/>
  <c r="DX51" i="6"/>
  <c r="GH43" i="6"/>
  <c r="CM53" i="6"/>
  <c r="GK41" i="6"/>
  <c r="AL53" i="17"/>
  <c r="AX47" i="6"/>
  <c r="BP4" i="6"/>
  <c r="FT26" i="6"/>
  <c r="FJ33" i="6"/>
  <c r="FW6" i="6"/>
  <c r="FW36" i="6"/>
  <c r="FT22" i="6"/>
  <c r="FO58" i="6"/>
  <c r="FW44" i="6"/>
  <c r="FM7" i="6"/>
  <c r="AF48" i="6"/>
  <c r="FR22" i="6"/>
  <c r="FX12" i="6"/>
  <c r="GK44" i="6"/>
  <c r="GL35" i="6"/>
  <c r="GH27" i="6"/>
  <c r="GN17" i="6"/>
  <c r="GM8" i="6"/>
  <c r="DS52" i="6"/>
  <c r="AZ52" i="6"/>
  <c r="FW24" i="6"/>
  <c r="FR15" i="6"/>
  <c r="BD52" i="6"/>
  <c r="FU27" i="6"/>
  <c r="FP35" i="6"/>
  <c r="BA47" i="6"/>
  <c r="FX4" i="6"/>
  <c r="FU42" i="6"/>
  <c r="AD51" i="6"/>
  <c r="FK16" i="6"/>
  <c r="FO61" i="6"/>
  <c r="FT9" i="6"/>
  <c r="FS42" i="6"/>
  <c r="FR33" i="6"/>
  <c r="FW27" i="6"/>
  <c r="BD53" i="6"/>
  <c r="BE49" i="6"/>
  <c r="GN33" i="6"/>
  <c r="GH23" i="6"/>
  <c r="DO50" i="6"/>
  <c r="GN13" i="6"/>
  <c r="GJ5" i="6"/>
  <c r="FR23" i="6"/>
  <c r="FT13" i="6"/>
  <c r="AW50" i="6"/>
  <c r="FT33" i="6"/>
  <c r="FS29" i="6"/>
  <c r="AV53" i="6"/>
  <c r="FO24" i="6"/>
  <c r="AH52" i="6"/>
  <c r="FP33" i="6"/>
  <c r="FK61" i="6"/>
  <c r="FX9" i="6"/>
  <c r="FT28" i="6"/>
  <c r="BA51" i="6"/>
  <c r="FX16" i="6"/>
  <c r="BD50" i="6"/>
  <c r="GK34" i="6"/>
  <c r="GN25" i="6"/>
  <c r="DN51" i="6"/>
  <c r="GM16" i="6"/>
  <c r="DM48" i="6"/>
  <c r="GL7" i="6"/>
  <c r="DW49" i="6"/>
  <c r="FX25" i="6"/>
  <c r="FW16" i="6"/>
  <c r="AZ51" i="6"/>
  <c r="FV28" i="6"/>
  <c r="FR9" i="6"/>
  <c r="FV39" i="6"/>
  <c r="FV31" i="6"/>
  <c r="AF49" i="6"/>
  <c r="FM49" i="6" s="1"/>
  <c r="FM10" i="6"/>
  <c r="FS44" i="6"/>
  <c r="FS34" i="6"/>
  <c r="FX28" i="6"/>
  <c r="FS19" i="6"/>
  <c r="FR10" i="6"/>
  <c r="AU49" i="6"/>
  <c r="GH35" i="6"/>
  <c r="GK26" i="6"/>
  <c r="GJ17" i="6"/>
  <c r="GI8" i="6"/>
  <c r="AV52" i="6"/>
  <c r="FS24" i="6"/>
  <c r="FU14" i="6"/>
  <c r="GJ38" i="6"/>
  <c r="GH28" i="6"/>
  <c r="GK19" i="6"/>
  <c r="DK49" i="6"/>
  <c r="GJ10" i="6"/>
  <c r="DV53" i="6"/>
  <c r="FW17" i="6"/>
  <c r="GI44" i="6"/>
  <c r="GN35" i="6"/>
  <c r="GM26" i="6"/>
  <c r="GL17" i="6"/>
  <c r="GK8" i="6"/>
  <c r="FT27" i="6"/>
  <c r="FS18" i="6"/>
  <c r="GH44" i="6"/>
  <c r="GM35" i="6"/>
  <c r="GL26" i="6"/>
  <c r="GK17" i="6"/>
  <c r="GJ8" i="6"/>
  <c r="FE58" i="17"/>
  <c r="AG53" i="17"/>
  <c r="FJ53" i="17" s="1"/>
  <c r="FJ29" i="17"/>
  <c r="FO40" i="17"/>
  <c r="FR31" i="17"/>
  <c r="FM22" i="17"/>
  <c r="FE29" i="17"/>
  <c r="AB53" i="17"/>
  <c r="AG49" i="17"/>
  <c r="FJ10" i="17"/>
  <c r="FQ39" i="17"/>
  <c r="FM31" i="17"/>
  <c r="FO21" i="17"/>
  <c r="FN8" i="17"/>
  <c r="BT10" i="17"/>
  <c r="BD49" i="17"/>
  <c r="FR15" i="17"/>
  <c r="FP5" i="17"/>
  <c r="BE51" i="17"/>
  <c r="GN38" i="6"/>
  <c r="GN30" i="6"/>
  <c r="GJ22" i="6"/>
  <c r="DJ50" i="6"/>
  <c r="GI13" i="6"/>
  <c r="FX10" i="6"/>
  <c r="BA49" i="6"/>
  <c r="GM44" i="6"/>
  <c r="GK36" i="6"/>
  <c r="GJ27" i="6"/>
  <c r="GI18" i="6"/>
  <c r="GH9" i="6"/>
  <c r="FS30" i="6"/>
  <c r="FR21" i="6"/>
  <c r="FT11" i="6"/>
  <c r="BD49" i="6"/>
  <c r="GL38" i="6"/>
  <c r="DL53" i="6"/>
  <c r="GK29" i="6"/>
  <c r="GJ20" i="6"/>
  <c r="GI11" i="6"/>
  <c r="FI58" i="17"/>
  <c r="AU53" i="17"/>
  <c r="FP29" i="17"/>
  <c r="FO20" i="17"/>
  <c r="FJ62" i="17"/>
  <c r="FJ44" i="17"/>
  <c r="FP38" i="17"/>
  <c r="AT53" i="17"/>
  <c r="FO29" i="17"/>
  <c r="FP6" i="17"/>
  <c r="BK13" i="17"/>
  <c r="FP13" i="17"/>
  <c r="BA52" i="17"/>
  <c r="GN34" i="6"/>
  <c r="GN26" i="6"/>
  <c r="GH16" i="6"/>
  <c r="DI51" i="6"/>
  <c r="GN6" i="6"/>
  <c r="DT52" i="6"/>
  <c r="FU11" i="6"/>
  <c r="DL47" i="6"/>
  <c r="EE4" i="6"/>
  <c r="GK4" i="6"/>
  <c r="GH37" i="6"/>
  <c r="GN27" i="6"/>
  <c r="GM18" i="6"/>
  <c r="GL9" i="6"/>
  <c r="DS50" i="6"/>
  <c r="FU28" i="6"/>
  <c r="BI47" i="6"/>
  <c r="GL34" i="6"/>
  <c r="GK25" i="6"/>
  <c r="GJ16" i="6"/>
  <c r="DK51" i="6"/>
  <c r="GI7" i="6"/>
  <c r="DJ48" i="6"/>
  <c r="FH35" i="17"/>
  <c r="FQ44" i="17"/>
  <c r="FN35" i="17"/>
  <c r="FP25" i="17"/>
  <c r="FJ59" i="17"/>
  <c r="AE54" i="17"/>
  <c r="FH54" i="17" s="1"/>
  <c r="FH32" i="17"/>
  <c r="FR40" i="17"/>
  <c r="AS54" i="17"/>
  <c r="FN54" i="17" s="1"/>
  <c r="FN32" i="17"/>
  <c r="FP22" i="17"/>
  <c r="BG10" i="17"/>
  <c r="FL10" i="17"/>
  <c r="AQ49" i="17"/>
  <c r="FL17" i="17"/>
  <c r="FQ6" i="17"/>
  <c r="AZ48" i="17"/>
  <c r="GH40" i="6"/>
  <c r="DN53" i="6"/>
  <c r="GM29" i="6"/>
  <c r="GI21" i="6"/>
  <c r="GH12" i="6"/>
  <c r="FT14" i="6"/>
  <c r="GN39" i="6"/>
  <c r="GM30" i="6"/>
  <c r="GL21" i="6"/>
  <c r="GK12" i="6"/>
  <c r="FL21" i="6"/>
  <c r="FM30" i="6"/>
  <c r="AL48" i="6"/>
  <c r="FP15" i="6"/>
  <c r="AO51" i="6"/>
  <c r="CL53" i="6"/>
  <c r="FL23" i="6"/>
  <c r="FP31" i="6"/>
  <c r="FN15" i="6"/>
  <c r="FO14" i="6"/>
  <c r="FO22" i="6"/>
  <c r="FO30" i="6"/>
  <c r="FK38" i="6"/>
  <c r="AQ51" i="6"/>
  <c r="FN19" i="6"/>
  <c r="FO28" i="6"/>
  <c r="FP37" i="6"/>
  <c r="AL50" i="6"/>
  <c r="CN52" i="6"/>
  <c r="CF52" i="6"/>
  <c r="CQ52" i="6"/>
  <c r="CG51" i="6"/>
  <c r="AJ51" i="17"/>
  <c r="CQ48" i="6"/>
  <c r="CF51" i="6"/>
  <c r="CG52" i="6"/>
  <c r="CP47" i="6"/>
  <c r="AL50" i="17"/>
  <c r="DY48" i="6"/>
  <c r="CA51" i="17"/>
  <c r="DZ50" i="6"/>
  <c r="CL48" i="6"/>
  <c r="AX48" i="6"/>
  <c r="DU52" i="6"/>
  <c r="AI47" i="6"/>
  <c r="FP4" i="6"/>
  <c r="FW21" i="6"/>
  <c r="AD49" i="6"/>
  <c r="FK10" i="6"/>
  <c r="FL60" i="6"/>
  <c r="FV9" i="6"/>
  <c r="FU38" i="6"/>
  <c r="FT30" i="6"/>
  <c r="FR7" i="6"/>
  <c r="AU48" i="6"/>
  <c r="BA52" i="6"/>
  <c r="FX24" i="6"/>
  <c r="BF48" i="6"/>
  <c r="GJ37" i="6"/>
  <c r="GJ29" i="6"/>
  <c r="DK53" i="6"/>
  <c r="GI20" i="6"/>
  <c r="GH11" i="6"/>
  <c r="FR27" i="6"/>
  <c r="FX17" i="6"/>
  <c r="FX22" i="6"/>
  <c r="FT37" i="6"/>
  <c r="FW25" i="6"/>
  <c r="AI50" i="6"/>
  <c r="FP13" i="6"/>
  <c r="FK32" i="6"/>
  <c r="AD54" i="6"/>
  <c r="FK54" i="6" s="1"/>
  <c r="FM59" i="6"/>
  <c r="FT35" i="6"/>
  <c r="AG47" i="6"/>
  <c r="FN4" i="6"/>
  <c r="FT20" i="6"/>
  <c r="FS11" i="6"/>
  <c r="GI36" i="6"/>
  <c r="GJ25" i="6"/>
  <c r="DJ51" i="6"/>
  <c r="GI16" i="6"/>
  <c r="DI48" i="6"/>
  <c r="GH7" i="6"/>
  <c r="DW52" i="6"/>
  <c r="DS49" i="6"/>
  <c r="FT25" i="6"/>
  <c r="AV51" i="6"/>
  <c r="FS16" i="6"/>
  <c r="FN13" i="6"/>
  <c r="AG50" i="6"/>
  <c r="AG53" i="6"/>
  <c r="FN29" i="6"/>
  <c r="FO44" i="6"/>
  <c r="FO62" i="6"/>
  <c r="FV5" i="6"/>
  <c r="FV35" i="6"/>
  <c r="AY52" i="6"/>
  <c r="FL13" i="6"/>
  <c r="AE50" i="6"/>
  <c r="FX35" i="6"/>
  <c r="FX20" i="6"/>
  <c r="BH47" i="6"/>
  <c r="DN47" i="6"/>
  <c r="GM4" i="6"/>
  <c r="GK38" i="6"/>
  <c r="GI28" i="6"/>
  <c r="GH19" i="6"/>
  <c r="GN9" i="6"/>
  <c r="FS28" i="6"/>
  <c r="FS25" i="6"/>
  <c r="AC50" i="6"/>
  <c r="FJ13" i="6"/>
  <c r="FJ29" i="6"/>
  <c r="AC53" i="6"/>
  <c r="FX33" i="6"/>
  <c r="FN35" i="6"/>
  <c r="FU6" i="6"/>
  <c r="FU21" i="6"/>
  <c r="FT12" i="6"/>
  <c r="BG52" i="6"/>
  <c r="GM36" i="6"/>
  <c r="GM28" i="6"/>
  <c r="GL19" i="6"/>
  <c r="DL49" i="6"/>
  <c r="GK10" i="6"/>
  <c r="FU26" i="6"/>
  <c r="FT17" i="6"/>
  <c r="GL40" i="6"/>
  <c r="GJ30" i="6"/>
  <c r="GM21" i="6"/>
  <c r="GL12" i="6"/>
  <c r="DU47" i="6"/>
  <c r="EN4" i="6"/>
  <c r="AW49" i="6"/>
  <c r="FT10" i="6"/>
  <c r="BJ53" i="6"/>
  <c r="GI38" i="6"/>
  <c r="DI53" i="6"/>
  <c r="GH29" i="6"/>
  <c r="GN19" i="6"/>
  <c r="DN49" i="6"/>
  <c r="GM10" i="6"/>
  <c r="AY53" i="6"/>
  <c r="FV29" i="6"/>
  <c r="FU20" i="6"/>
  <c r="FW10" i="6"/>
  <c r="AZ49" i="6"/>
  <c r="GH38" i="6"/>
  <c r="GN28" i="6"/>
  <c r="GM19" i="6"/>
  <c r="GL10" i="6"/>
  <c r="DM49" i="6"/>
  <c r="DV48" i="6"/>
  <c r="FG59" i="17"/>
  <c r="AB54" i="17"/>
  <c r="FE54" i="17" s="1"/>
  <c r="FE32" i="17"/>
  <c r="AG50" i="17"/>
  <c r="FJ50" i="17" s="1"/>
  <c r="FJ13" i="17"/>
  <c r="FM34" i="17"/>
  <c r="AT52" i="17"/>
  <c r="FO24" i="17"/>
  <c r="DQ48" i="6"/>
  <c r="FE13" i="17"/>
  <c r="AB50" i="17"/>
  <c r="FL42" i="17"/>
  <c r="FO33" i="17"/>
  <c r="FN24" i="17"/>
  <c r="AS52" i="17"/>
  <c r="BH11" i="17"/>
  <c r="FM11" i="17"/>
  <c r="BO13" i="17"/>
  <c r="AY50" i="17"/>
  <c r="FM18" i="17"/>
  <c r="FR7" i="17"/>
  <c r="AW48" i="17"/>
  <c r="DM54" i="6"/>
  <c r="GL54" i="6" s="1"/>
  <c r="GL32" i="6"/>
  <c r="DM52" i="6"/>
  <c r="GL24" i="6"/>
  <c r="GK15" i="6"/>
  <c r="GJ6" i="6"/>
  <c r="DR50" i="6"/>
  <c r="FS13" i="6"/>
  <c r="AV50" i="6"/>
  <c r="GM38" i="6"/>
  <c r="GL29" i="6"/>
  <c r="DM53" i="6"/>
  <c r="GK20" i="6"/>
  <c r="GJ11" i="6"/>
  <c r="DW53" i="6"/>
  <c r="DQ51" i="6"/>
  <c r="FT23" i="6"/>
  <c r="FV13" i="6"/>
  <c r="BJ52" i="6"/>
  <c r="GN40" i="6"/>
  <c r="GM31" i="6"/>
  <c r="GL22" i="6"/>
  <c r="DL50" i="6"/>
  <c r="GK13" i="6"/>
  <c r="DW47" i="6"/>
  <c r="DR52" i="6"/>
  <c r="FD60" i="17"/>
  <c r="FI32" i="17"/>
  <c r="AF54" i="17"/>
  <c r="FI54" i="17" s="1"/>
  <c r="AT54" i="17"/>
  <c r="FO54" i="17" s="1"/>
  <c r="FO32" i="17"/>
  <c r="FQ22" i="17"/>
  <c r="FI29" i="17"/>
  <c r="AF53" i="17"/>
  <c r="FL22" i="17"/>
  <c r="FR8" i="17"/>
  <c r="AT51" i="17"/>
  <c r="FO16" i="17"/>
  <c r="BJ16" i="17"/>
  <c r="FM6" i="17"/>
  <c r="BR13" i="17"/>
  <c r="GL4" i="6"/>
  <c r="EF4" i="6"/>
  <c r="DM47" i="6"/>
  <c r="GI37" i="6"/>
  <c r="GI29" i="6"/>
  <c r="DJ53" i="6"/>
  <c r="GJ18" i="6"/>
  <c r="GI9" i="6"/>
  <c r="DV50" i="6"/>
  <c r="FW13" i="6"/>
  <c r="BG49" i="6"/>
  <c r="GJ39" i="6"/>
  <c r="GI30" i="6"/>
  <c r="GH21" i="6"/>
  <c r="GN11" i="6"/>
  <c r="FV21" i="6"/>
  <c r="FX11" i="6"/>
  <c r="ED4" i="6"/>
  <c r="GJ4" i="6"/>
  <c r="DK47" i="6"/>
  <c r="GN36" i="6"/>
  <c r="GM27" i="6"/>
  <c r="GL18" i="6"/>
  <c r="GK9" i="6"/>
  <c r="AD49" i="17"/>
  <c r="FG49" i="17" s="1"/>
  <c r="FG10" i="17"/>
  <c r="FP37" i="17"/>
  <c r="FR27" i="17"/>
  <c r="FL18" i="17"/>
  <c r="AE51" i="17"/>
  <c r="FH16" i="17"/>
  <c r="FG7" i="17"/>
  <c r="AD48" i="17"/>
  <c r="BG44" i="17"/>
  <c r="BG62" i="17" s="1"/>
  <c r="FL44" i="17"/>
  <c r="FP34" i="17"/>
  <c r="FO25" i="17"/>
  <c r="FN12" i="17"/>
  <c r="BI12" i="17"/>
  <c r="BB52" i="17"/>
  <c r="FP9" i="17"/>
  <c r="GJ42" i="6"/>
  <c r="GM33" i="6"/>
  <c r="GK23" i="6"/>
  <c r="GJ14" i="6"/>
  <c r="GI5" i="6"/>
  <c r="DR53" i="6"/>
  <c r="FS17" i="6"/>
  <c r="BI52" i="6"/>
  <c r="GI42" i="6"/>
  <c r="BZ48" i="17"/>
  <c r="FK28" i="6"/>
  <c r="FL37" i="6"/>
  <c r="AP50" i="6"/>
  <c r="CM47" i="6"/>
  <c r="FP11" i="6"/>
  <c r="FP23" i="6"/>
  <c r="FK34" i="6"/>
  <c r="FJ41" i="6"/>
  <c r="FJ23" i="6"/>
  <c r="FL41" i="6"/>
  <c r="FR43" i="6"/>
  <c r="CE52" i="6"/>
  <c r="FN21" i="6"/>
  <c r="FO38" i="6"/>
  <c r="AQ52" i="6"/>
  <c r="AR50" i="6"/>
  <c r="FM22" i="6"/>
  <c r="FN31" i="6"/>
  <c r="FV43" i="6"/>
  <c r="CI52" i="6"/>
  <c r="FJ21" i="6"/>
  <c r="FM36" i="6"/>
  <c r="FT41" i="6"/>
  <c r="FL17" i="6"/>
  <c r="FM26" i="6"/>
  <c r="FP43" i="6"/>
  <c r="AO52" i="6"/>
  <c r="CD52" i="6"/>
  <c r="CE48" i="6"/>
  <c r="CQ51" i="6"/>
  <c r="CG47" i="6"/>
  <c r="FF41" i="17"/>
  <c r="FD23" i="17"/>
  <c r="GI41" i="6"/>
  <c r="CC47" i="6"/>
  <c r="CI48" i="6"/>
  <c r="DZ48" i="6"/>
  <c r="AM49" i="17"/>
  <c r="AN51" i="17"/>
  <c r="BW51" i="17"/>
  <c r="CP52" i="6"/>
  <c r="AO52" i="17"/>
  <c r="FK7" i="6"/>
  <c r="AD48" i="6"/>
  <c r="FM16" i="6"/>
  <c r="AF51" i="6"/>
  <c r="FM51" i="6" s="1"/>
  <c r="AV54" i="6"/>
  <c r="FS54" i="6" s="1"/>
  <c r="FS32" i="6"/>
  <c r="FO7" i="6"/>
  <c r="AH48" i="6"/>
  <c r="AH51" i="6"/>
  <c r="FO16" i="6"/>
  <c r="FJ35" i="6"/>
  <c r="AX54" i="6"/>
  <c r="FU54" i="6" s="1"/>
  <c r="FU32" i="6"/>
  <c r="FS27" i="6"/>
  <c r="FR18" i="6"/>
  <c r="GH39" i="6"/>
  <c r="GL31" i="6"/>
  <c r="GK22" i="6"/>
  <c r="DK50" i="6"/>
  <c r="GJ13" i="6"/>
  <c r="FT29" i="6"/>
  <c r="AW53" i="6"/>
  <c r="FS20" i="6"/>
  <c r="FU10" i="6"/>
  <c r="AX49" i="6"/>
  <c r="BF49" i="6"/>
  <c r="AF54" i="6"/>
  <c r="FM54" i="6" s="1"/>
  <c r="FM32" i="6"/>
  <c r="FM58" i="6"/>
  <c r="FR5" i="6"/>
  <c r="FS21" i="6"/>
  <c r="FP29" i="6"/>
  <c r="AI53" i="6"/>
  <c r="FK58" i="6"/>
  <c r="FT5" i="6"/>
  <c r="FV37" i="6"/>
  <c r="FV22" i="6"/>
  <c r="FU13" i="6"/>
  <c r="DJ47" i="6"/>
  <c r="GI4" i="6"/>
  <c r="EC4" i="6"/>
  <c r="GN37" i="6"/>
  <c r="GL27" i="6"/>
  <c r="GK18" i="6"/>
  <c r="GJ9" i="6"/>
  <c r="DQ50" i="6"/>
  <c r="FV27" i="6"/>
  <c r="FM61" i="6"/>
  <c r="BA48" i="6"/>
  <c r="FX7" i="6"/>
  <c r="FW40" i="6"/>
  <c r="FR20" i="6"/>
  <c r="AE53" i="6"/>
  <c r="FL29" i="6"/>
  <c r="FX5" i="6"/>
  <c r="FS38" i="6"/>
  <c r="FS23" i="6"/>
  <c r="FW11" i="6"/>
  <c r="GI40" i="6"/>
  <c r="GK30" i="6"/>
  <c r="GJ21" i="6"/>
  <c r="GI12" i="6"/>
  <c r="DR47" i="6"/>
  <c r="EK4" i="6"/>
  <c r="FT21" i="6"/>
  <c r="FV11" i="6"/>
  <c r="BE53" i="6"/>
  <c r="FV20" i="6"/>
  <c r="AH49" i="6"/>
  <c r="FO10" i="6"/>
  <c r="FR28" i="6"/>
  <c r="AD52" i="6"/>
  <c r="FK24" i="6"/>
  <c r="FL55" i="6"/>
  <c r="FL33" i="6"/>
  <c r="FM42" i="6"/>
  <c r="FN60" i="6"/>
  <c r="AY47" i="6"/>
  <c r="FV4" i="6"/>
  <c r="FW38" i="6"/>
  <c r="FT24" i="6"/>
  <c r="AW52" i="6"/>
  <c r="BJ48" i="6"/>
  <c r="GM40" i="6"/>
  <c r="GH31" i="6"/>
  <c r="GN21" i="6"/>
  <c r="GM12" i="6"/>
  <c r="DV47" i="6"/>
  <c r="DU50" i="6"/>
  <c r="FW28" i="6"/>
  <c r="BU4" i="6"/>
  <c r="BD47" i="6"/>
  <c r="GN42" i="6"/>
  <c r="GH32" i="6"/>
  <c r="DI54" i="6"/>
  <c r="GH54" i="6" s="1"/>
  <c r="GH24" i="6"/>
  <c r="DI52" i="6"/>
  <c r="GN14" i="6"/>
  <c r="GM5" i="6"/>
  <c r="FV12" i="6"/>
  <c r="GK40" i="6"/>
  <c r="GJ31" i="6"/>
  <c r="GI22" i="6"/>
  <c r="DI50" i="6"/>
  <c r="GH13" i="6"/>
  <c r="DT47" i="6"/>
  <c r="EM4" i="6"/>
  <c r="DS53" i="6"/>
  <c r="FW22" i="6"/>
  <c r="AU50" i="6"/>
  <c r="FR13" i="6"/>
  <c r="BF52" i="6"/>
  <c r="GJ40" i="6"/>
  <c r="GI31" i="6"/>
  <c r="GH22" i="6"/>
  <c r="GN12" i="6"/>
  <c r="DS47" i="6"/>
  <c r="EL4" i="6"/>
  <c r="DT49" i="6"/>
  <c r="FI61" i="17"/>
  <c r="AB51" i="17"/>
  <c r="FE16" i="17"/>
  <c r="FD7" i="17"/>
  <c r="AA48" i="17"/>
  <c r="FD48" i="17" s="1"/>
  <c r="FQ26" i="17"/>
  <c r="FD61" i="17"/>
  <c r="FJ42" i="17"/>
  <c r="FI33" i="17"/>
  <c r="AE52" i="17"/>
  <c r="FH24" i="17"/>
  <c r="FQ35" i="17"/>
  <c r="FP26" i="17"/>
  <c r="FO13" i="17"/>
  <c r="BJ13" i="17"/>
  <c r="BP44" i="17"/>
  <c r="BP62" i="17" s="1"/>
  <c r="BL10" i="17"/>
  <c r="FQ10" i="17"/>
  <c r="AV49" i="17"/>
  <c r="AY49" i="17"/>
  <c r="BO10" i="17"/>
  <c r="GJ26" i="6"/>
  <c r="GM17" i="6"/>
  <c r="GL8" i="6"/>
  <c r="FR16" i="6"/>
  <c r="AU51" i="6"/>
  <c r="BD48" i="6"/>
  <c r="GN31" i="6"/>
  <c r="GM22" i="6"/>
  <c r="GL13" i="6"/>
  <c r="DM50" i="6"/>
  <c r="FV25" i="6"/>
  <c r="AX51" i="6"/>
  <c r="FU16" i="6"/>
  <c r="BE48" i="6"/>
  <c r="BJ51" i="6"/>
  <c r="GH34" i="6"/>
  <c r="DO52" i="6"/>
  <c r="GN24" i="6"/>
  <c r="GM15" i="6"/>
  <c r="GL6" i="6"/>
  <c r="FD56" i="17"/>
  <c r="FD35" i="17"/>
  <c r="AF51" i="17"/>
  <c r="FI16" i="17"/>
  <c r="FH7" i="17"/>
  <c r="AE48" i="17"/>
  <c r="FH48" i="17" s="1"/>
  <c r="FM44" i="17"/>
  <c r="BH44" i="17"/>
  <c r="BH62" i="17" s="1"/>
  <c r="FQ34" i="17"/>
  <c r="FL25" i="17"/>
  <c r="DU48" i="6"/>
  <c r="FF59" i="17"/>
  <c r="AA54" i="17"/>
  <c r="FD54" i="17" s="1"/>
  <c r="FD32" i="17"/>
  <c r="AF50" i="17"/>
  <c r="FI13" i="17"/>
  <c r="FP42" i="17"/>
  <c r="AW52" i="17"/>
  <c r="FR24" i="17"/>
  <c r="FQ11" i="17"/>
  <c r="BL11" i="17"/>
  <c r="BS13" i="17"/>
  <c r="FQ18" i="17"/>
  <c r="FL9" i="17"/>
  <c r="GK39" i="6"/>
  <c r="GK31" i="6"/>
  <c r="GL20" i="6"/>
  <c r="GK11" i="6"/>
  <c r="AY51" i="6"/>
  <c r="BE52" i="6"/>
  <c r="DL54" i="6"/>
  <c r="GK54" i="6" s="1"/>
  <c r="GK32" i="6"/>
  <c r="GJ23" i="6"/>
  <c r="GI14" i="6"/>
  <c r="GH5" i="6"/>
  <c r="DU51" i="6"/>
  <c r="DQ49" i="6"/>
  <c r="FX23" i="6"/>
  <c r="FS14" i="6"/>
  <c r="GI39" i="6"/>
  <c r="GH30" i="6"/>
  <c r="GN20" i="6"/>
  <c r="GM11" i="6"/>
  <c r="DT53" i="6"/>
  <c r="DR51" i="6"/>
  <c r="FM30" i="17"/>
  <c r="FL21" i="17"/>
  <c r="FH4" i="17"/>
  <c r="AE47" i="17"/>
  <c r="FR36" i="17"/>
  <c r="FQ27" i="17"/>
  <c r="BK16" i="17"/>
  <c r="AU51" i="17"/>
  <c r="BO4" i="17"/>
  <c r="AY47" i="17"/>
  <c r="FR11" i="17"/>
  <c r="BM11" i="17"/>
  <c r="GK35" i="6"/>
  <c r="GI25" i="6"/>
  <c r="GL16" i="6"/>
  <c r="DM51" i="6"/>
  <c r="DL48" i="6"/>
  <c r="GK7" i="6"/>
  <c r="BJ47" i="6"/>
  <c r="BE51" i="6"/>
  <c r="CF48" i="6"/>
  <c r="FN41" i="6"/>
  <c r="AN48" i="6"/>
  <c r="FJ39" i="6"/>
  <c r="CE50" i="6"/>
  <c r="CK52" i="6"/>
  <c r="CI51" i="6"/>
  <c r="FL11" i="6"/>
  <c r="FL27" i="6"/>
  <c r="FJ37" i="6"/>
  <c r="AM51" i="6"/>
  <c r="FJ11" i="6"/>
  <c r="FK20" i="6"/>
  <c r="FM38" i="6"/>
  <c r="CH51" i="6"/>
  <c r="CD48" i="6"/>
  <c r="FO18" i="6"/>
  <c r="FO34" i="6"/>
  <c r="AR53" i="6"/>
  <c r="FX43" i="6"/>
  <c r="FJ15" i="6"/>
  <c r="CK53" i="6"/>
  <c r="CC53" i="6"/>
  <c r="CD49" i="6"/>
  <c r="CG53" i="6"/>
  <c r="CH49" i="6"/>
  <c r="GH41" i="6"/>
  <c r="DY52" i="6"/>
  <c r="CC52" i="6"/>
  <c r="CL47" i="6"/>
  <c r="CN49" i="6"/>
  <c r="GL41" i="6"/>
  <c r="CD53" i="6"/>
  <c r="CE49" i="6"/>
  <c r="CL51" i="6"/>
  <c r="FP41" i="17"/>
  <c r="AJ52" i="17"/>
  <c r="GM43" i="6"/>
  <c r="DX52" i="6"/>
  <c r="CO47" i="6"/>
  <c r="CM52" i="6"/>
  <c r="GL43" i="6"/>
  <c r="FS22" i="6"/>
  <c r="FU12" i="6"/>
  <c r="GM39" i="6"/>
  <c r="GL30" i="6"/>
  <c r="GK21" i="6"/>
  <c r="GJ12" i="6"/>
  <c r="AC53" i="17"/>
  <c r="FF29" i="17"/>
  <c r="FR39" i="17"/>
  <c r="FQ30" i="17"/>
  <c r="FP21" i="17"/>
  <c r="AC49" i="17"/>
  <c r="FF10" i="17"/>
  <c r="FO37" i="17"/>
  <c r="FN28" i="17"/>
  <c r="FQ17" i="17"/>
  <c r="AR49" i="17"/>
  <c r="FM10" i="17"/>
  <c r="BH10" i="17"/>
  <c r="FI59" i="17"/>
  <c r="AD54" i="17"/>
  <c r="FG54" i="17" s="1"/>
  <c r="FG32" i="17"/>
  <c r="FR33" i="17"/>
  <c r="AV52" i="17"/>
  <c r="FQ24" i="17"/>
  <c r="DW48" i="6"/>
  <c r="FH59" i="17"/>
  <c r="FF32" i="17"/>
  <c r="AC54" i="17"/>
  <c r="FF54" i="17" s="1"/>
  <c r="FR42" i="17"/>
  <c r="FQ33" i="17"/>
  <c r="AU52" i="17"/>
  <c r="FP12" i="17"/>
  <c r="BK12" i="17"/>
  <c r="BR10" i="17"/>
  <c r="BB49" i="17"/>
  <c r="FN17" i="17"/>
  <c r="FP7" i="17"/>
  <c r="GG39" i="17"/>
  <c r="GF30" i="17"/>
  <c r="GE21" i="17"/>
  <c r="DX12" i="17"/>
  <c r="GL12" i="17" s="1"/>
  <c r="GD12" i="17"/>
  <c r="GG44" i="17"/>
  <c r="GE36" i="17"/>
  <c r="GD27" i="17"/>
  <c r="GC18" i="17"/>
  <c r="GB9" i="17"/>
  <c r="DQ48" i="17"/>
  <c r="DG54" i="17"/>
  <c r="GF54" i="17" s="1"/>
  <c r="GF32" i="17"/>
  <c r="GE23" i="17"/>
  <c r="DX14" i="17"/>
  <c r="GL14" i="17" s="1"/>
  <c r="GD14" i="17"/>
  <c r="GC5" i="17"/>
  <c r="GF39" i="17"/>
  <c r="GE30" i="17"/>
  <c r="GD21" i="17"/>
  <c r="GC12" i="17"/>
  <c r="DW12" i="17"/>
  <c r="GK12" i="17" s="1"/>
  <c r="DQ51" i="17"/>
  <c r="FF35" i="17"/>
  <c r="AG48" i="17"/>
  <c r="FJ7" i="17"/>
  <c r="BH4" i="17"/>
  <c r="AR47" i="17"/>
  <c r="FM4" i="17"/>
  <c r="FQ36" i="17"/>
  <c r="FP27" i="17"/>
  <c r="FO17" i="17"/>
  <c r="FE35" i="17"/>
  <c r="FE56" i="17"/>
  <c r="AG51" i="17"/>
  <c r="FJ51" i="17" s="1"/>
  <c r="FJ16" i="17"/>
  <c r="AF48" i="17"/>
  <c r="FI7" i="17"/>
  <c r="FR44" i="17"/>
  <c r="FO27" i="17"/>
  <c r="FM17" i="17"/>
  <c r="FM5" i="17"/>
  <c r="BA53" i="17"/>
  <c r="FR17" i="17"/>
  <c r="FM8" i="17"/>
  <c r="AZ53" i="17"/>
  <c r="GD40" i="17"/>
  <c r="GC31" i="17"/>
  <c r="GB22" i="17"/>
  <c r="EB12" i="17"/>
  <c r="GP12" i="17" s="1"/>
  <c r="GH12" i="17"/>
  <c r="DF47" i="17"/>
  <c r="GE4" i="17"/>
  <c r="DY4" i="17"/>
  <c r="GB37" i="17"/>
  <c r="GH27" i="17"/>
  <c r="GG18" i="17"/>
  <c r="GF9" i="17"/>
  <c r="DP51" i="17"/>
  <c r="AY54" i="6"/>
  <c r="FV54" i="6" s="1"/>
  <c r="FV32" i="6"/>
  <c r="GG37" i="17"/>
  <c r="GF28" i="17"/>
  <c r="GE19" i="17"/>
  <c r="DE49" i="17"/>
  <c r="GD10" i="17"/>
  <c r="DX10" i="17"/>
  <c r="GF35" i="17"/>
  <c r="GE26" i="17"/>
  <c r="GD17" i="17"/>
  <c r="GC8" i="17"/>
  <c r="AA50" i="17"/>
  <c r="FD13" i="17"/>
  <c r="AV54" i="17"/>
  <c r="FQ54" i="17" s="1"/>
  <c r="FQ32" i="17"/>
  <c r="FP23" i="17"/>
  <c r="AU54" i="17"/>
  <c r="FP54" i="17" s="1"/>
  <c r="FP32" i="17"/>
  <c r="FO23" i="17"/>
  <c r="FO11" i="17"/>
  <c r="BJ11" i="17"/>
  <c r="AY48" i="17"/>
  <c r="AR51" i="17"/>
  <c r="FM16" i="17"/>
  <c r="BH16" i="17"/>
  <c r="FO6" i="17"/>
  <c r="GF44" i="17"/>
  <c r="GD36" i="17"/>
  <c r="GC27" i="17"/>
  <c r="GB18" i="17"/>
  <c r="GH8" i="17"/>
  <c r="GC42" i="17"/>
  <c r="GB33" i="17"/>
  <c r="GH23" i="17"/>
  <c r="EA14" i="17"/>
  <c r="GO14" i="17" s="1"/>
  <c r="GG14" i="17"/>
  <c r="GF5" i="17"/>
  <c r="DL49" i="17"/>
  <c r="EE10" i="17"/>
  <c r="EE49" i="17" s="1"/>
  <c r="AU54" i="6"/>
  <c r="FR54" i="6" s="1"/>
  <c r="FR32" i="6"/>
  <c r="GD38" i="17"/>
  <c r="DD53" i="17"/>
  <c r="GC29" i="17"/>
  <c r="GB20" i="17"/>
  <c r="GH10" i="17"/>
  <c r="EB10" i="17"/>
  <c r="DI49" i="17"/>
  <c r="DY44" i="17"/>
  <c r="DY62" i="17" s="1"/>
  <c r="GE44" i="17"/>
  <c r="GC36" i="17"/>
  <c r="GB27" i="17"/>
  <c r="GH17" i="17"/>
  <c r="GG8" i="17"/>
  <c r="AE53" i="17"/>
  <c r="FH29" i="17"/>
  <c r="FM40" i="17"/>
  <c r="FL31" i="17"/>
  <c r="FR21" i="17"/>
  <c r="FG29" i="17"/>
  <c r="AD53" i="17"/>
  <c r="FL40" i="17"/>
  <c r="FR30" i="17"/>
  <c r="FQ21" i="17"/>
  <c r="FQ9" i="17"/>
  <c r="FQ16" i="17"/>
  <c r="AV51" i="17"/>
  <c r="AQ48" i="17"/>
  <c r="FL7" i="17"/>
  <c r="GC39" i="17"/>
  <c r="GB30" i="17"/>
  <c r="GH20" i="17"/>
  <c r="EA11" i="17"/>
  <c r="GO11" i="17" s="1"/>
  <c r="GG11" i="17"/>
  <c r="GC44" i="17"/>
  <c r="DW44" i="17"/>
  <c r="DW62" i="17" s="1"/>
  <c r="GH35" i="17"/>
  <c r="GG26" i="17"/>
  <c r="GF17" i="17"/>
  <c r="DL52" i="17"/>
  <c r="EI10" i="17"/>
  <c r="EI49" i="17" s="1"/>
  <c r="DP49" i="17"/>
  <c r="FU31" i="6"/>
  <c r="GH38" i="17"/>
  <c r="GG29" i="17"/>
  <c r="DH53" i="17"/>
  <c r="GF20" i="17"/>
  <c r="GE11" i="17"/>
  <c r="DY11" i="17"/>
  <c r="GM11" i="17" s="1"/>
  <c r="DD47" i="17"/>
  <c r="DW4" i="17"/>
  <c r="GC4" i="17"/>
  <c r="GG36" i="17"/>
  <c r="GF27" i="17"/>
  <c r="GE18" i="17"/>
  <c r="GD9" i="17"/>
  <c r="FU35" i="6"/>
  <c r="FW9" i="6"/>
  <c r="FO60" i="6"/>
  <c r="FN42" i="6"/>
  <c r="FM33" i="6"/>
  <c r="FL24" i="6"/>
  <c r="AE52" i="6"/>
  <c r="FP7" i="6"/>
  <c r="AI48" i="6"/>
  <c r="FP48" i="6" s="1"/>
  <c r="FV6" i="6"/>
  <c r="FP44" i="6"/>
  <c r="FP62" i="6"/>
  <c r="FW39" i="6"/>
  <c r="FS9" i="6"/>
  <c r="FP24" i="6"/>
  <c r="AI52" i="6"/>
  <c r="FL7" i="6"/>
  <c r="AE48" i="6"/>
  <c r="FR6" i="6"/>
  <c r="FU33" i="6"/>
  <c r="FR8" i="6"/>
  <c r="AE51" i="6"/>
  <c r="FL16" i="6"/>
  <c r="FL10" i="6"/>
  <c r="AE49" i="6"/>
  <c r="BA54" i="6"/>
  <c r="FX54" i="6" s="1"/>
  <c r="FX32" i="6"/>
  <c r="FV38" i="6"/>
  <c r="FX6" i="6"/>
  <c r="FK35" i="6"/>
  <c r="FP16" i="6"/>
  <c r="AI51" i="6"/>
  <c r="FX44" i="6"/>
  <c r="FK29" i="6"/>
  <c r="AD53" i="6"/>
  <c r="FP10" i="6"/>
  <c r="AI49" i="6"/>
  <c r="AI1563" i="3"/>
  <c r="AK1563" i="3"/>
  <c r="CH53" i="6"/>
  <c r="CI49" i="6"/>
  <c r="CK48" i="6"/>
  <c r="AK51" i="17"/>
  <c r="AJ48" i="17"/>
  <c r="AN52" i="17"/>
  <c r="CF52" i="17"/>
  <c r="DX48" i="6"/>
  <c r="AK49" i="17"/>
  <c r="FG41" i="17"/>
  <c r="FE23" i="17"/>
  <c r="FD14" i="17"/>
  <c r="AI47" i="17"/>
  <c r="AJ49" i="17"/>
  <c r="BY52" i="17"/>
  <c r="FH43" i="17"/>
  <c r="FE26" i="17"/>
  <c r="FD17" i="17"/>
  <c r="AJ50" i="17"/>
  <c r="FG43" i="17"/>
  <c r="FD26" i="17"/>
  <c r="AI50" i="17"/>
  <c r="BY50" i="17"/>
  <c r="CG47" i="17"/>
  <c r="FG40" i="17"/>
  <c r="FF31" i="17"/>
  <c r="FE22" i="17"/>
  <c r="FR41" i="17"/>
  <c r="FF40" i="17"/>
  <c r="FE31" i="17"/>
  <c r="FD22" i="17"/>
  <c r="FJ12" i="17"/>
  <c r="FQ41" i="17"/>
  <c r="CA49" i="17"/>
  <c r="CB47" i="17"/>
  <c r="DS52" i="17"/>
  <c r="DT51" i="17"/>
  <c r="DS50" i="17"/>
  <c r="DS48" i="17"/>
  <c r="FI38" i="17"/>
  <c r="FG20" i="17"/>
  <c r="FF11" i="17"/>
  <c r="AM51" i="17"/>
  <c r="AL48" i="17"/>
  <c r="FH38" i="17"/>
  <c r="FF20" i="17"/>
  <c r="FE11" i="17"/>
  <c r="AL51" i="17"/>
  <c r="AK48" i="17"/>
  <c r="CF51" i="17"/>
  <c r="CK52" i="17"/>
  <c r="CE52" i="17"/>
  <c r="FK15" i="6"/>
  <c r="AR51" i="6"/>
  <c r="AQ50" i="6"/>
  <c r="AP47" i="6"/>
  <c r="FK37" i="6"/>
  <c r="FJ28" i="6"/>
  <c r="FP18" i="6"/>
  <c r="FO9" i="6"/>
  <c r="AN51" i="6"/>
  <c r="FN34" i="6"/>
  <c r="FM25" i="6"/>
  <c r="FO6" i="6"/>
  <c r="AM50" i="6"/>
  <c r="AR52" i="6"/>
  <c r="FM43" i="6"/>
  <c r="FJ26" i="6"/>
  <c r="FK6" i="6"/>
  <c r="FL38" i="6"/>
  <c r="FJ20" i="6"/>
  <c r="GH33" i="6"/>
  <c r="GH55" i="6"/>
  <c r="GN23" i="6"/>
  <c r="GM14" i="6"/>
  <c r="GL5" i="6"/>
  <c r="DU49" i="6"/>
  <c r="FU24" i="6"/>
  <c r="AX52" i="6"/>
  <c r="FW14" i="6"/>
  <c r="GH42" i="6"/>
  <c r="GN32" i="6"/>
  <c r="DO54" i="6"/>
  <c r="GN54" i="6" s="1"/>
  <c r="GM23" i="6"/>
  <c r="GL14" i="6"/>
  <c r="GK5" i="6"/>
  <c r="DV51" i="6"/>
  <c r="DR48" i="6"/>
  <c r="AC50" i="17"/>
  <c r="FF50" i="17" s="1"/>
  <c r="FF13" i="17"/>
  <c r="FM42" i="17"/>
  <c r="FR23" i="17"/>
  <c r="FP30" i="17"/>
  <c r="FR20" i="17"/>
  <c r="FQ7" i="17"/>
  <c r="BA48" i="17"/>
  <c r="FO12" i="17"/>
  <c r="BJ12" i="17"/>
  <c r="AD51" i="17"/>
  <c r="FG16" i="17"/>
  <c r="FF7" i="17"/>
  <c r="AC48" i="17"/>
  <c r="BJ44" i="17"/>
  <c r="BJ62" i="17" s="1"/>
  <c r="FL27" i="17"/>
  <c r="AS51" i="17"/>
  <c r="BI16" i="17"/>
  <c r="AC51" i="17"/>
  <c r="FF16" i="17"/>
  <c r="AB48" i="17"/>
  <c r="FE7" i="17"/>
  <c r="BI44" i="17"/>
  <c r="BI62" i="17" s="1"/>
  <c r="FR26" i="17"/>
  <c r="FL16" i="17"/>
  <c r="AQ51" i="17"/>
  <c r="BG16" i="17"/>
  <c r="BD47" i="17"/>
  <c r="BT4" i="17"/>
  <c r="AZ52" i="17"/>
  <c r="FR9" i="17"/>
  <c r="BU10" i="17"/>
  <c r="BE49" i="17"/>
  <c r="GB42" i="17"/>
  <c r="DI54" i="17"/>
  <c r="GH54" i="17" s="1"/>
  <c r="GH32" i="17"/>
  <c r="GG23" i="17"/>
  <c r="GF14" i="17"/>
  <c r="DZ14" i="17"/>
  <c r="GN14" i="17" s="1"/>
  <c r="GE5" i="17"/>
  <c r="GG38" i="17"/>
  <c r="DG53" i="17"/>
  <c r="GF29" i="17"/>
  <c r="GE20" i="17"/>
  <c r="DX11" i="17"/>
  <c r="GL11" i="17" s="1"/>
  <c r="GD11" i="17"/>
  <c r="ED44" i="17"/>
  <c r="ED62" i="17" s="1"/>
  <c r="FS37" i="6"/>
  <c r="GH34" i="17"/>
  <c r="GG25" i="17"/>
  <c r="GF16" i="17"/>
  <c r="DZ16" i="17"/>
  <c r="DG51" i="17"/>
  <c r="DF48" i="17"/>
  <c r="GE7" i="17"/>
  <c r="DH54" i="17"/>
  <c r="GG54" i="17" s="1"/>
  <c r="GG32" i="17"/>
  <c r="GF23" i="17"/>
  <c r="GE14" i="17"/>
  <c r="DY14" i="17"/>
  <c r="GM14" i="17" s="1"/>
  <c r="GD5" i="17"/>
  <c r="AA47" i="17"/>
  <c r="FD4" i="17"/>
  <c r="FE10" i="17"/>
  <c r="AB49" i="17"/>
  <c r="FR29" i="17"/>
  <c r="AW53" i="17"/>
  <c r="FQ20" i="17"/>
  <c r="FJ4" i="17"/>
  <c r="AG47" i="17"/>
  <c r="FD10" i="17"/>
  <c r="AA49" i="17"/>
  <c r="FR38" i="17"/>
  <c r="FQ29" i="17"/>
  <c r="AV53" i="17"/>
  <c r="FP20" i="17"/>
  <c r="FL8" i="17"/>
  <c r="BJ10" i="17"/>
  <c r="FO10" i="17"/>
  <c r="AT49" i="17"/>
  <c r="GF42" i="17"/>
  <c r="GE33" i="17"/>
  <c r="DE52" i="17"/>
  <c r="GD24" i="17"/>
  <c r="GC15" i="17"/>
  <c r="DW15" i="17"/>
  <c r="GK15" i="17" s="1"/>
  <c r="GB6" i="17"/>
  <c r="GC30" i="17"/>
  <c r="GB21" i="17"/>
  <c r="GH11" i="17"/>
  <c r="EB11" i="17"/>
  <c r="GP11" i="17" s="1"/>
  <c r="FR30" i="6"/>
  <c r="GB40" i="17"/>
  <c r="GH30" i="17"/>
  <c r="GG21" i="17"/>
  <c r="DZ12" i="17"/>
  <c r="GN12" i="17" s="1"/>
  <c r="GF12" i="17"/>
  <c r="GH37" i="17"/>
  <c r="GG28" i="17"/>
  <c r="GF19" i="17"/>
  <c r="DY10" i="17"/>
  <c r="DF49" i="17"/>
  <c r="GE10" i="17"/>
  <c r="DO50" i="17"/>
  <c r="EH13" i="17"/>
  <c r="DO48" i="17"/>
  <c r="FJ60" i="17"/>
  <c r="FI42" i="17"/>
  <c r="FH33" i="17"/>
  <c r="FG24" i="17"/>
  <c r="AD52" i="17"/>
  <c r="FR25" i="17"/>
  <c r="FL14" i="17"/>
  <c r="BG14" i="17"/>
  <c r="FH42" i="17"/>
  <c r="FG33" i="17"/>
  <c r="AC52" i="17"/>
  <c r="FF24" i="17"/>
  <c r="FR34" i="17"/>
  <c r="FQ25" i="17"/>
  <c r="FQ13" i="17"/>
  <c r="BL13" i="17"/>
  <c r="BE53" i="17"/>
  <c r="GF38" i="17"/>
  <c r="DF53" i="17"/>
  <c r="GE29" i="17"/>
  <c r="GD20" i="17"/>
  <c r="DW11" i="17"/>
  <c r="GK11" i="17" s="1"/>
  <c r="GC11" i="17"/>
  <c r="GD35" i="17"/>
  <c r="GC26" i="17"/>
  <c r="GB17" i="17"/>
  <c r="GH7" i="17"/>
  <c r="DI48" i="17"/>
  <c r="EF13" i="17"/>
  <c r="EF50" i="17" s="1"/>
  <c r="DM50" i="17"/>
  <c r="GF40" i="17"/>
  <c r="GE31" i="17"/>
  <c r="GD22" i="17"/>
  <c r="DD50" i="17"/>
  <c r="DW13" i="17"/>
  <c r="GC13" i="17"/>
  <c r="GE38" i="17"/>
  <c r="GD29" i="17"/>
  <c r="DE53" i="17"/>
  <c r="GC20" i="17"/>
  <c r="DV11" i="17"/>
  <c r="GJ11" i="17" s="1"/>
  <c r="GB11" i="17"/>
  <c r="DK53" i="17"/>
  <c r="EE44" i="17"/>
  <c r="EE62" i="17" s="1"/>
  <c r="DT48" i="6"/>
  <c r="FE59" i="17"/>
  <c r="FH13" i="17"/>
  <c r="AE50" i="17"/>
  <c r="FO42" i="17"/>
  <c r="AR52" i="17"/>
  <c r="FM24" i="17"/>
  <c r="DS48" i="6"/>
  <c r="FD59" i="17"/>
  <c r="FG13" i="17"/>
  <c r="AD50" i="17"/>
  <c r="FG50" i="17" s="1"/>
  <c r="FN42" i="17"/>
  <c r="FM33" i="17"/>
  <c r="AQ52" i="17"/>
  <c r="FL24" i="17"/>
  <c r="BG12" i="17"/>
  <c r="FL12" i="17"/>
  <c r="FN9" i="17"/>
  <c r="BQ10" i="17"/>
  <c r="BA49" i="17"/>
  <c r="DE54" i="17"/>
  <c r="GD54" i="17" s="1"/>
  <c r="GD32" i="17"/>
  <c r="GC23" i="17"/>
  <c r="GB14" i="17"/>
  <c r="DV14" i="17"/>
  <c r="GJ14" i="17" s="1"/>
  <c r="GC38" i="17"/>
  <c r="GB29" i="17"/>
  <c r="DC53" i="17"/>
  <c r="GH19" i="17"/>
  <c r="GG10" i="17"/>
  <c r="EA10" i="17"/>
  <c r="DH49" i="17"/>
  <c r="DQ50" i="17"/>
  <c r="EJ13" i="17"/>
  <c r="DM48" i="17"/>
  <c r="DC54" i="17"/>
  <c r="GB54" i="17" s="1"/>
  <c r="GB32" i="17"/>
  <c r="GH22" i="17"/>
  <c r="EA13" i="17"/>
  <c r="GG13" i="17"/>
  <c r="DH50" i="17"/>
  <c r="GB39" i="17"/>
  <c r="DI53" i="17"/>
  <c r="GH29" i="17"/>
  <c r="GG20" i="17"/>
  <c r="DZ11" i="17"/>
  <c r="GN11" i="17" s="1"/>
  <c r="GF11" i="17"/>
  <c r="EF44" i="17"/>
  <c r="EF62" i="17" s="1"/>
  <c r="DN51" i="17"/>
  <c r="EG16" i="17"/>
  <c r="AW54" i="6"/>
  <c r="FT54" i="6" s="1"/>
  <c r="FT32" i="6"/>
  <c r="FR38" i="6"/>
  <c r="FT6" i="6"/>
  <c r="AC62" i="6"/>
  <c r="FJ62" i="6" s="1"/>
  <c r="FJ44" i="6"/>
  <c r="FO35" i="6"/>
  <c r="AH53" i="6"/>
  <c r="FO29" i="6"/>
  <c r="DL53" i="17"/>
  <c r="EG10" i="17"/>
  <c r="EG49" i="17" s="1"/>
  <c r="DN49" i="17"/>
  <c r="FU37" i="6"/>
  <c r="FW5" i="6"/>
  <c r="FN62" i="6"/>
  <c r="FN44" i="6"/>
  <c r="DP53" i="17"/>
  <c r="FS31" i="6"/>
  <c r="FX36" i="6"/>
  <c r="FS5" i="6"/>
  <c r="AX53" i="6"/>
  <c r="FU29" i="6"/>
  <c r="FV30" i="6"/>
  <c r="FV44" i="6"/>
  <c r="FJ10" i="6"/>
  <c r="AC49" i="6"/>
  <c r="AD50" i="6"/>
  <c r="FK13" i="6"/>
  <c r="AC47" i="6"/>
  <c r="FJ4" i="6"/>
  <c r="DY51" i="6"/>
  <c r="CD50" i="6"/>
  <c r="CQ53" i="6"/>
  <c r="DX53" i="6"/>
  <c r="AK47" i="17"/>
  <c r="FH34" i="17"/>
  <c r="FG25" i="17"/>
  <c r="CC51" i="17"/>
  <c r="CB52" i="17"/>
  <c r="GH41" i="17"/>
  <c r="FH37" i="17"/>
  <c r="FG28" i="17"/>
  <c r="FF19" i="17"/>
  <c r="AM52" i="17"/>
  <c r="FG37" i="17"/>
  <c r="FF28" i="17"/>
  <c r="FE19" i="17"/>
  <c r="AL52" i="17"/>
  <c r="CC52" i="17"/>
  <c r="CE47" i="17"/>
  <c r="BX51" i="17"/>
  <c r="CG48" i="17"/>
  <c r="FF15" i="17"/>
  <c r="FE6" i="17"/>
  <c r="AN53" i="17"/>
  <c r="FN43" i="17"/>
  <c r="FE15" i="17"/>
  <c r="FD6" i="17"/>
  <c r="AM53" i="17"/>
  <c r="FM43" i="17"/>
  <c r="CG52" i="17"/>
  <c r="GF43" i="17"/>
  <c r="CF53" i="17"/>
  <c r="CK48" i="17"/>
  <c r="CC48" i="17"/>
  <c r="FD41" i="17"/>
  <c r="FJ31" i="17"/>
  <c r="FI22" i="17"/>
  <c r="AM47" i="17"/>
  <c r="FJ40" i="17"/>
  <c r="FI31" i="17"/>
  <c r="FH22" i="17"/>
  <c r="AL47" i="17"/>
  <c r="BX52" i="17"/>
  <c r="CK51" i="17"/>
  <c r="GC41" i="17"/>
  <c r="AN52" i="6"/>
  <c r="FN26" i="6"/>
  <c r="FM17" i="6"/>
  <c r="FN5" i="6"/>
  <c r="AQ48" i="6"/>
  <c r="DR51" i="17"/>
  <c r="FJ5" i="6"/>
  <c r="FW43" i="6"/>
  <c r="AQ53" i="6"/>
  <c r="AM48" i="6"/>
  <c r="FM39" i="6"/>
  <c r="FL30" i="6"/>
  <c r="FK21" i="6"/>
  <c r="FJ12" i="6"/>
  <c r="FL31" i="6"/>
  <c r="DR49" i="17"/>
  <c r="AR47" i="6"/>
  <c r="FP36" i="6"/>
  <c r="FO27" i="6"/>
  <c r="FN18" i="6"/>
  <c r="FM9" i="6"/>
  <c r="FS43" i="6"/>
  <c r="AR49" i="6"/>
  <c r="AM53" i="6"/>
  <c r="AO50" i="6"/>
  <c r="AN47" i="6"/>
  <c r="FM37" i="6"/>
  <c r="FL28" i="6"/>
  <c r="FK19" i="6"/>
  <c r="AN49" i="6"/>
  <c r="FN40" i="6"/>
  <c r="FM31" i="6"/>
  <c r="FL22" i="6"/>
  <c r="GJ35" i="6"/>
  <c r="GI26" i="6"/>
  <c r="GH17" i="6"/>
  <c r="DO48" i="6"/>
  <c r="GN7" i="6"/>
  <c r="FW26" i="6"/>
  <c r="FV17" i="6"/>
  <c r="GI35" i="6"/>
  <c r="GH26" i="6"/>
  <c r="GN16" i="6"/>
  <c r="DO51" i="6"/>
  <c r="DN48" i="6"/>
  <c r="GM7" i="6"/>
  <c r="FE61" i="17"/>
  <c r="FJ33" i="17"/>
  <c r="AF52" i="17"/>
  <c r="FI24" i="17"/>
  <c r="FR35" i="17"/>
  <c r="FM26" i="17"/>
  <c r="FG60" i="17"/>
  <c r="FF42" i="17"/>
  <c r="FE55" i="17"/>
  <c r="FE33" i="17"/>
  <c r="AA52" i="17"/>
  <c r="FD24" i="17"/>
  <c r="AW54" i="17"/>
  <c r="FR54" i="17" s="1"/>
  <c r="FR32" i="17"/>
  <c r="FM23" i="17"/>
  <c r="BK10" i="17"/>
  <c r="AU49" i="17"/>
  <c r="BC53" i="17"/>
  <c r="BP10" i="17"/>
  <c r="AZ49" i="17"/>
  <c r="BL14" i="17"/>
  <c r="FQ14" i="17"/>
  <c r="BG5" i="17"/>
  <c r="FL5" i="17"/>
  <c r="AD47" i="17"/>
  <c r="FG4" i="17"/>
  <c r="FO38" i="17"/>
  <c r="FN29" i="17"/>
  <c r="AS53" i="17"/>
  <c r="FM20" i="17"/>
  <c r="FF4" i="17"/>
  <c r="AC47" i="17"/>
  <c r="FN38" i="17"/>
  <c r="FM29" i="17"/>
  <c r="AR53" i="17"/>
  <c r="FL20" i="17"/>
  <c r="FR6" i="17"/>
  <c r="FM12" i="17"/>
  <c r="BH12" i="17"/>
  <c r="BO44" i="17"/>
  <c r="BO62" i="17" s="1"/>
  <c r="BP13" i="17"/>
  <c r="GC35" i="17"/>
  <c r="GB26" i="17"/>
  <c r="DI51" i="17"/>
  <c r="GH16" i="17"/>
  <c r="GG7" i="17"/>
  <c r="DH48" i="17"/>
  <c r="GH31" i="17"/>
  <c r="GG22" i="17"/>
  <c r="DG50" i="17"/>
  <c r="GF13" i="17"/>
  <c r="DZ13" i="17"/>
  <c r="EJ4" i="17"/>
  <c r="DQ47" i="17"/>
  <c r="DN53" i="17"/>
  <c r="EE16" i="17"/>
  <c r="DL51" i="17"/>
  <c r="FS33" i="6"/>
  <c r="GF4" i="17"/>
  <c r="DZ4" i="17"/>
  <c r="DG47" i="17"/>
  <c r="GC37" i="17"/>
  <c r="GB28" i="17"/>
  <c r="GH18" i="17"/>
  <c r="GG9" i="17"/>
  <c r="GB35" i="17"/>
  <c r="GH25" i="17"/>
  <c r="DH51" i="17"/>
  <c r="GG16" i="17"/>
  <c r="DG48" i="17"/>
  <c r="GF7" i="17"/>
  <c r="ED13" i="17"/>
  <c r="ED50" i="17" s="1"/>
  <c r="DK50" i="17"/>
  <c r="AR54" i="17"/>
  <c r="FM54" i="17" s="1"/>
  <c r="FM32" i="17"/>
  <c r="FL23" i="17"/>
  <c r="FJ58" i="17"/>
  <c r="AQ54" i="17"/>
  <c r="FL54" i="17" s="1"/>
  <c r="FL32" i="17"/>
  <c r="FR22" i="17"/>
  <c r="AW49" i="17"/>
  <c r="FR10" i="17"/>
  <c r="BM10" i="17"/>
  <c r="BD52" i="17"/>
  <c r="BQ13" i="17"/>
  <c r="BL12" i="17"/>
  <c r="FQ12" i="17"/>
  <c r="AY52" i="17"/>
  <c r="BT13" i="17"/>
  <c r="GB44" i="17"/>
  <c r="DV44" i="17"/>
  <c r="DV62" i="17" s="1"/>
  <c r="GG35" i="17"/>
  <c r="GF26" i="17"/>
  <c r="GE17" i="17"/>
  <c r="GD8" i="17"/>
  <c r="GE32" i="17"/>
  <c r="DF54" i="17"/>
  <c r="GE54" i="17" s="1"/>
  <c r="GD23" i="17"/>
  <c r="DW14" i="17"/>
  <c r="GK14" i="17" s="1"/>
  <c r="GC14" i="17"/>
  <c r="DV5" i="17"/>
  <c r="GB5" i="17"/>
  <c r="DM53" i="17"/>
  <c r="ED16" i="17"/>
  <c r="GD42" i="17"/>
  <c r="GC33" i="17"/>
  <c r="DC52" i="17"/>
  <c r="GB24" i="17"/>
  <c r="EB14" i="17"/>
  <c r="GP14" i="17" s="1"/>
  <c r="GH14" i="17"/>
  <c r="GG5" i="17"/>
  <c r="GC40" i="17"/>
  <c r="GB31" i="17"/>
  <c r="GH21" i="17"/>
  <c r="GG12" i="17"/>
  <c r="EA12" i="17"/>
  <c r="GO12" i="17" s="1"/>
  <c r="DL47" i="17"/>
  <c r="EE4" i="17"/>
  <c r="DR49" i="6"/>
  <c r="FE44" i="17"/>
  <c r="FE62" i="17"/>
  <c r="FJ35" i="17"/>
  <c r="FQ4" i="17"/>
  <c r="BL4" i="17"/>
  <c r="AV47" i="17"/>
  <c r="FN37" i="17"/>
  <c r="FM28" i="17"/>
  <c r="FD62" i="17"/>
  <c r="FD44" i="17"/>
  <c r="FI35" i="17"/>
  <c r="AU47" i="17"/>
  <c r="BK4" i="17"/>
  <c r="FP4" i="17"/>
  <c r="FM37" i="17"/>
  <c r="FL28" i="17"/>
  <c r="FN18" i="17"/>
  <c r="FQ5" i="17"/>
  <c r="FL11" i="17"/>
  <c r="BG11" i="17"/>
  <c r="GH40" i="17"/>
  <c r="GG31" i="17"/>
  <c r="GF22" i="17"/>
  <c r="DF50" i="17"/>
  <c r="GE13" i="17"/>
  <c r="DY13" i="17"/>
  <c r="DC47" i="17"/>
  <c r="DV4" i="17"/>
  <c r="GB4" i="17"/>
  <c r="GF37" i="17"/>
  <c r="GE28" i="17"/>
  <c r="GD19" i="17"/>
  <c r="DW10" i="17"/>
  <c r="GC10" i="17"/>
  <c r="DD49" i="17"/>
  <c r="EG13" i="17"/>
  <c r="EG50" i="17" s="1"/>
  <c r="DN50" i="17"/>
  <c r="FU39" i="6"/>
  <c r="GH42" i="17"/>
  <c r="GG33" i="17"/>
  <c r="GF24" i="17"/>
  <c r="DG52" i="17"/>
  <c r="DY15" i="17"/>
  <c r="GM15" i="17" s="1"/>
  <c r="GE15" i="17"/>
  <c r="GD6" i="17"/>
  <c r="GG40" i="17"/>
  <c r="GF31" i="17"/>
  <c r="GE22" i="17"/>
  <c r="DE50" i="17"/>
  <c r="GD13" i="17"/>
  <c r="DX13" i="17"/>
  <c r="EI4" i="17"/>
  <c r="DP47" i="17"/>
  <c r="DM52" i="17"/>
  <c r="EJ10" i="17"/>
  <c r="EJ49" i="17" s="1"/>
  <c r="DQ49" i="17"/>
  <c r="FP35" i="17"/>
  <c r="FO26" i="17"/>
  <c r="BH15" i="17"/>
  <c r="FF61" i="17"/>
  <c r="FJ24" i="17"/>
  <c r="AG52" i="17"/>
  <c r="FO35" i="17"/>
  <c r="FN26" i="17"/>
  <c r="FR14" i="17"/>
  <c r="BM14" i="17"/>
  <c r="AZ47" i="17"/>
  <c r="BP4" i="17"/>
  <c r="FP11" i="17"/>
  <c r="BK11" i="17"/>
  <c r="GF34" i="17"/>
  <c r="GE25" i="17"/>
  <c r="DX16" i="17"/>
  <c r="DE51" i="17"/>
  <c r="GD16" i="17"/>
  <c r="GC7" i="17"/>
  <c r="DD48" i="17"/>
  <c r="GE40" i="17"/>
  <c r="GD31" i="17"/>
  <c r="GC22" i="17"/>
  <c r="DV13" i="17"/>
  <c r="GB13" i="17"/>
  <c r="DC50" i="17"/>
  <c r="DN47" i="17"/>
  <c r="EG4" i="17"/>
  <c r="FT38" i="6"/>
  <c r="GC25" i="17"/>
  <c r="GB16" i="17"/>
  <c r="DV16" i="17"/>
  <c r="DC51" i="17"/>
  <c r="GH6" i="17"/>
  <c r="DD54" i="17"/>
  <c r="GC54" i="17" s="1"/>
  <c r="GC32" i="17"/>
  <c r="GB23" i="17"/>
  <c r="EB13" i="17"/>
  <c r="GH13" i="17"/>
  <c r="DI50" i="17"/>
  <c r="DO53" i="17"/>
  <c r="DM51" i="17"/>
  <c r="EF16" i="17"/>
  <c r="FW35" i="6"/>
  <c r="FR44" i="6"/>
  <c r="FN10" i="6"/>
  <c r="AG49" i="6"/>
  <c r="FX42" i="6"/>
  <c r="FL59" i="6"/>
  <c r="FJ32" i="6"/>
  <c r="AC54" i="6"/>
  <c r="FJ54" i="6" s="1"/>
  <c r="AH50" i="6"/>
  <c r="FO13" i="6"/>
  <c r="FO4" i="6"/>
  <c r="AH47" i="6"/>
  <c r="DN52" i="17"/>
  <c r="FS35" i="6"/>
  <c r="AF53" i="6"/>
  <c r="FM29" i="6"/>
  <c r="FT42" i="6"/>
  <c r="FP59" i="6"/>
  <c r="AG54" i="6"/>
  <c r="FN54" i="6" s="1"/>
  <c r="FN32" i="6"/>
  <c r="FV34" i="6"/>
  <c r="AZ47" i="6"/>
  <c r="FW4" i="6"/>
  <c r="FM60" i="6"/>
  <c r="FL42" i="6"/>
  <c r="FK33" i="6"/>
  <c r="FJ24" i="6"/>
  <c r="AC52" i="6"/>
  <c r="FS4" i="6"/>
  <c r="BN4" i="6"/>
  <c r="AV47" i="6"/>
  <c r="FP42" i="6"/>
  <c r="FO33" i="6"/>
  <c r="FN24" i="6"/>
  <c r="AG52" i="6"/>
  <c r="AG48" i="6"/>
  <c r="FN7" i="6"/>
  <c r="AI1569" i="3"/>
  <c r="AK1569" i="3"/>
  <c r="CC51" i="6"/>
  <c r="GK43" i="6"/>
  <c r="DZ52" i="6"/>
  <c r="FL43" i="17"/>
  <c r="BW52" i="17"/>
  <c r="DZ49" i="6"/>
  <c r="AI52" i="17"/>
  <c r="FJ36" i="17"/>
  <c r="FI27" i="17"/>
  <c r="FH18" i="17"/>
  <c r="FG9" i="17"/>
  <c r="CJ52" i="17"/>
  <c r="CH52" i="17"/>
  <c r="DT53" i="17"/>
  <c r="FJ39" i="17"/>
  <c r="FI30" i="17"/>
  <c r="FH21" i="17"/>
  <c r="FG12" i="17"/>
  <c r="FN41" i="17"/>
  <c r="FI39" i="17"/>
  <c r="FH30" i="17"/>
  <c r="FG21" i="17"/>
  <c r="FF12" i="17"/>
  <c r="BX48" i="17"/>
  <c r="CE53" i="17"/>
  <c r="BX47" i="17"/>
  <c r="CF49" i="17"/>
  <c r="FI26" i="17"/>
  <c r="FH17" i="17"/>
  <c r="FG8" i="17"/>
  <c r="AN50" i="17"/>
  <c r="FH26" i="17"/>
  <c r="FG17" i="17"/>
  <c r="FF8" i="17"/>
  <c r="AM50" i="17"/>
  <c r="EX11" i="17"/>
  <c r="CC50" i="17"/>
  <c r="CK47" i="17"/>
  <c r="CJ49" i="17"/>
  <c r="DS47" i="17"/>
  <c r="CA53" i="17"/>
  <c r="CB49" i="17"/>
  <c r="FE34" i="17"/>
  <c r="FD25" i="17"/>
  <c r="FJ15" i="17"/>
  <c r="FI6" i="17"/>
  <c r="FR43" i="17"/>
  <c r="FD34" i="17"/>
  <c r="FI15" i="17"/>
  <c r="FH6" i="17"/>
  <c r="FQ43" i="17"/>
  <c r="BY51" i="17"/>
  <c r="EX12" i="17"/>
  <c r="DR50" i="17"/>
  <c r="GD41" i="17"/>
  <c r="DT47" i="17"/>
  <c r="FJ38" i="6"/>
  <c r="FP28" i="6"/>
  <c r="FO19" i="6"/>
  <c r="FU43" i="6"/>
  <c r="FO41" i="6"/>
  <c r="FM23" i="6"/>
  <c r="FL14" i="6"/>
  <c r="FO8" i="6"/>
  <c r="DR52" i="17"/>
  <c r="AO48" i="6"/>
  <c r="FK39" i="6"/>
  <c r="FJ30" i="6"/>
  <c r="FP20" i="6"/>
  <c r="FO11" i="6"/>
  <c r="FW41" i="6"/>
  <c r="FK8" i="6"/>
  <c r="AO53" i="6"/>
  <c r="FO39" i="6"/>
  <c r="FN30" i="6"/>
  <c r="FM21" i="6"/>
  <c r="FL12" i="6"/>
  <c r="FM15" i="6"/>
  <c r="FS10" i="6"/>
  <c r="AV49" i="6"/>
  <c r="DO47" i="6"/>
  <c r="GN4" i="6"/>
  <c r="GK37" i="6"/>
  <c r="GJ28" i="6"/>
  <c r="GI19" i="6"/>
  <c r="DI49" i="6"/>
  <c r="GH10" i="6"/>
  <c r="FG44" i="17"/>
  <c r="FG62" i="17"/>
  <c r="FL4" i="17"/>
  <c r="BG4" i="17"/>
  <c r="AQ47" i="17"/>
  <c r="FM38" i="17"/>
  <c r="FO28" i="17"/>
  <c r="FM19" i="17"/>
  <c r="FG35" i="17"/>
  <c r="FP44" i="17"/>
  <c r="FM35" i="17"/>
  <c r="FL26" i="17"/>
  <c r="FR12" i="17"/>
  <c r="BM12" i="17"/>
  <c r="FP17" i="17"/>
  <c r="AS48" i="17"/>
  <c r="FN7" i="17"/>
  <c r="FQ40" i="17"/>
  <c r="FP31" i="17"/>
  <c r="FO22" i="17"/>
  <c r="FP40" i="17"/>
  <c r="FO31" i="17"/>
  <c r="FN22" i="17"/>
  <c r="BI10" i="17"/>
  <c r="FN10" i="17"/>
  <c r="AS49" i="17"/>
  <c r="FO14" i="17"/>
  <c r="BJ14" i="17"/>
  <c r="FN5" i="17"/>
  <c r="BO16" i="17"/>
  <c r="EB4" i="17"/>
  <c r="GH4" i="17"/>
  <c r="DI47" i="17"/>
  <c r="GE37" i="17"/>
  <c r="GD28" i="17"/>
  <c r="GC19" i="17"/>
  <c r="DV10" i="17"/>
  <c r="DC49" i="17"/>
  <c r="GB10" i="17"/>
  <c r="GC34" i="17"/>
  <c r="GB25" i="17"/>
  <c r="GH15" i="17"/>
  <c r="GG6" i="17"/>
  <c r="DP52" i="17"/>
  <c r="FX30" i="6"/>
  <c r="GE39" i="17"/>
  <c r="GD30" i="17"/>
  <c r="GC21" i="17"/>
  <c r="DV12" i="17"/>
  <c r="GJ12" i="17" s="1"/>
  <c r="GB12" i="17"/>
  <c r="GG4" i="17"/>
  <c r="EA4" i="17"/>
  <c r="DH47" i="17"/>
  <c r="GD37" i="17"/>
  <c r="GC28" i="17"/>
  <c r="GB19" i="17"/>
  <c r="GH9" i="17"/>
  <c r="DK48" i="17"/>
  <c r="FF60" i="17"/>
  <c r="FE42" i="17"/>
  <c r="FD33" i="17"/>
  <c r="FO34" i="17"/>
  <c r="FN25" i="17"/>
  <c r="FE60" i="17"/>
  <c r="FD42" i="17"/>
  <c r="AG54" i="17"/>
  <c r="FJ54" i="17" s="1"/>
  <c r="FJ32" i="17"/>
  <c r="FM25" i="17"/>
  <c r="AR50" i="17"/>
  <c r="BH13" i="17"/>
  <c r="FM13" i="17"/>
  <c r="BP16" i="17"/>
  <c r="AZ51" i="17"/>
  <c r="BG15" i="17"/>
  <c r="FL15" i="17"/>
  <c r="FR5" i="17"/>
  <c r="GB38" i="17"/>
  <c r="GH28" i="17"/>
  <c r="GG19" i="17"/>
  <c r="DG49" i="17"/>
  <c r="DZ10" i="17"/>
  <c r="GF10" i="17"/>
  <c r="GG34" i="17"/>
  <c r="GF25" i="17"/>
  <c r="DF51" i="17"/>
  <c r="GE16" i="17"/>
  <c r="DY16" i="17"/>
  <c r="GD7" i="17"/>
  <c r="DE48" i="17"/>
  <c r="DK52" i="17"/>
  <c r="DK47" i="17"/>
  <c r="ED4" i="17"/>
  <c r="GE35" i="17"/>
  <c r="GD26" i="17"/>
  <c r="GC17" i="17"/>
  <c r="GB8" i="17"/>
  <c r="GE42" i="17"/>
  <c r="GD33" i="17"/>
  <c r="GC24" i="17"/>
  <c r="DD52" i="17"/>
  <c r="DV15" i="17"/>
  <c r="GJ15" i="17" s="1"/>
  <c r="GB15" i="17"/>
  <c r="GH5" i="17"/>
  <c r="DM49" i="17"/>
  <c r="EF10" i="17"/>
  <c r="EF49" i="17" s="1"/>
  <c r="EH4" i="17"/>
  <c r="DO47" i="17"/>
  <c r="AA53" i="17"/>
  <c r="FD29" i="17"/>
  <c r="AF49" i="17"/>
  <c r="FI10" i="17"/>
  <c r="FP39" i="17"/>
  <c r="FN21" i="17"/>
  <c r="AE49" i="17"/>
  <c r="FH10" i="17"/>
  <c r="FO39" i="17"/>
  <c r="FN30" i="17"/>
  <c r="FM21" i="17"/>
  <c r="FM9" i="17"/>
  <c r="BE50" i="17"/>
  <c r="BU13" i="17"/>
  <c r="FN13" i="17"/>
  <c r="BI13" i="17"/>
  <c r="AS50" i="17"/>
  <c r="BQ4" i="17"/>
  <c r="BA47" i="17"/>
  <c r="GB34" i="17"/>
  <c r="GH24" i="17"/>
  <c r="DI52" i="17"/>
  <c r="GG15" i="17"/>
  <c r="GF6" i="17"/>
  <c r="GH39" i="17"/>
  <c r="GG30" i="17"/>
  <c r="GF21" i="17"/>
  <c r="DY12" i="17"/>
  <c r="GM12" i="17" s="1"/>
  <c r="GE12" i="17"/>
  <c r="DQ53" i="17"/>
  <c r="DO51" i="17"/>
  <c r="EH16" i="17"/>
  <c r="ED10" i="17"/>
  <c r="ED49" i="17" s="1"/>
  <c r="DK49" i="17"/>
  <c r="FX34" i="6"/>
  <c r="GD44" i="17"/>
  <c r="DX44" i="17"/>
  <c r="DX62" i="17" s="1"/>
  <c r="GB36" i="17"/>
  <c r="GH26" i="17"/>
  <c r="GG17" i="17"/>
  <c r="GF8" i="17"/>
  <c r="GH33" i="17"/>
  <c r="DH52" i="17"/>
  <c r="GG24" i="17"/>
  <c r="GF15" i="17"/>
  <c r="DZ15" i="17"/>
  <c r="GE6" i="17"/>
  <c r="DV49" i="6"/>
  <c r="FI44" i="17"/>
  <c r="FI62" i="17"/>
  <c r="FR37" i="17"/>
  <c r="FQ28" i="17"/>
  <c r="FH44" i="17"/>
  <c r="FH62" i="17"/>
  <c r="FQ37" i="17"/>
  <c r="FP28" i="17"/>
  <c r="FN6" i="17"/>
  <c r="FR13" i="17"/>
  <c r="BM13" i="17"/>
  <c r="AW50" i="17"/>
  <c r="BE47" i="17"/>
  <c r="BU4" i="17"/>
  <c r="GD4" i="17"/>
  <c r="DE47" i="17"/>
  <c r="DX4" i="17"/>
  <c r="GH36" i="17"/>
  <c r="GG27" i="17"/>
  <c r="GF18" i="17"/>
  <c r="GE9" i="17"/>
  <c r="GG42" i="17"/>
  <c r="GF33" i="17"/>
  <c r="GE24" i="17"/>
  <c r="DF52" i="17"/>
  <c r="GD15" i="17"/>
  <c r="DX15" i="17"/>
  <c r="GL15" i="17" s="1"/>
  <c r="GC6" i="17"/>
  <c r="DO49" i="17"/>
  <c r="EH10" i="17"/>
  <c r="EH49" i="17" s="1"/>
  <c r="DM47" i="17"/>
  <c r="EF4" i="17"/>
  <c r="FW33" i="6"/>
  <c r="GH44" i="17"/>
  <c r="GF36" i="17"/>
  <c r="GE27" i="17"/>
  <c r="GD18" i="17"/>
  <c r="GC9" i="17"/>
  <c r="GE34" i="17"/>
  <c r="GD25" i="17"/>
  <c r="DW16" i="17"/>
  <c r="DD51" i="17"/>
  <c r="GC16" i="17"/>
  <c r="DC48" i="17"/>
  <c r="GB7" i="17"/>
  <c r="DQ52" i="17"/>
  <c r="EE13" i="17"/>
  <c r="EE50" i="17" s="1"/>
  <c r="DL50" i="17"/>
  <c r="FR40" i="6"/>
  <c r="FV42" i="6"/>
  <c r="FV40" i="6"/>
  <c r="FX8" i="6"/>
  <c r="FJ16" i="6"/>
  <c r="AC51" i="6"/>
  <c r="FJ7" i="6"/>
  <c r="AC48" i="6"/>
  <c r="EI13" i="17"/>
  <c r="DP50" i="17"/>
  <c r="DL48" i="17"/>
  <c r="FX38" i="6"/>
  <c r="FR42" i="6"/>
  <c r="FM13" i="6"/>
  <c r="AF50" i="6"/>
  <c r="FK4" i="6"/>
  <c r="AD47" i="6"/>
  <c r="FT8" i="6"/>
  <c r="AG51" i="6"/>
  <c r="FN16" i="6"/>
  <c r="DP48" i="17"/>
  <c r="FW37" i="6"/>
  <c r="FN59" i="6"/>
  <c r="AE54" i="6"/>
  <c r="FL54" i="6" s="1"/>
  <c r="FL32" i="6"/>
  <c r="AF47" i="6"/>
  <c r="FM4" i="6"/>
  <c r="FW7" i="6"/>
  <c r="FM35" i="6"/>
  <c r="FX40" i="6"/>
  <c r="BM4" i="6"/>
  <c r="AU47" i="6"/>
  <c r="FR4" i="6"/>
  <c r="FJ57" i="6"/>
  <c r="FJ42" i="6"/>
  <c r="AI54" i="6"/>
  <c r="FP54" i="6" s="1"/>
  <c r="FP32" i="6"/>
  <c r="FS7" i="6"/>
  <c r="AV48" i="6"/>
  <c r="FL62" i="6"/>
  <c r="FL44" i="6"/>
  <c r="AI1571" i="3"/>
  <c r="AK1571" i="3"/>
  <c r="CQ50" i="6"/>
  <c r="BZ51" i="17"/>
  <c r="FE39" i="17"/>
  <c r="FD30" i="17"/>
  <c r="FJ20" i="17"/>
  <c r="FI11" i="17"/>
  <c r="AO48" i="17"/>
  <c r="BY53" i="17"/>
  <c r="BZ49" i="17"/>
  <c r="FJ23" i="17"/>
  <c r="FI14" i="17"/>
  <c r="FH5" i="17"/>
  <c r="AJ53" i="17"/>
  <c r="AO49" i="17"/>
  <c r="FI23" i="17"/>
  <c r="FH14" i="17"/>
  <c r="FG5" i="17"/>
  <c r="AI53" i="17"/>
  <c r="AN49" i="17"/>
  <c r="BZ53" i="17"/>
  <c r="BW49" i="17"/>
  <c r="CC53" i="17"/>
  <c r="GB43" i="17"/>
  <c r="GG43" i="17"/>
  <c r="BZ52" i="17"/>
  <c r="FE38" i="17"/>
  <c r="FJ19" i="17"/>
  <c r="AI51" i="17"/>
  <c r="FD38" i="17"/>
  <c r="FJ28" i="17"/>
  <c r="FI19" i="17"/>
  <c r="CC47" i="17"/>
  <c r="CI53" i="17"/>
  <c r="CB51" i="17"/>
  <c r="BW48" i="17"/>
  <c r="CH49" i="17"/>
  <c r="CF48" i="17"/>
  <c r="CE50" i="17"/>
  <c r="CK49" i="17"/>
  <c r="BW50" i="17"/>
  <c r="FG36" i="17"/>
  <c r="FF27" i="17"/>
  <c r="FE18" i="17"/>
  <c r="FD9" i="17"/>
  <c r="FF36" i="17"/>
  <c r="FE27" i="17"/>
  <c r="FD18" i="17"/>
  <c r="FJ8" i="17"/>
  <c r="EW14" i="17"/>
  <c r="EZ14" i="17"/>
  <c r="CE49" i="17"/>
  <c r="DS51" i="17"/>
  <c r="AP49" i="6"/>
  <c r="FL40" i="6"/>
  <c r="FK31" i="6"/>
  <c r="FJ22" i="6"/>
  <c r="FP12" i="6"/>
  <c r="AP51" i="6"/>
  <c r="AL49" i="6"/>
  <c r="AL51" i="6"/>
  <c r="FK43" i="6"/>
  <c r="FP34" i="6"/>
  <c r="FO25" i="6"/>
  <c r="FM6" i="6"/>
  <c r="DT50" i="17"/>
  <c r="FU41" i="6"/>
  <c r="FM41" i="6"/>
  <c r="FK23" i="6"/>
  <c r="FJ14" i="6"/>
  <c r="AP52" i="6"/>
  <c r="FP5" i="6"/>
  <c r="DT48" i="17"/>
  <c r="FO23" i="6"/>
  <c r="FN14" i="6"/>
  <c r="FM8" i="6"/>
  <c r="AL52" i="6"/>
  <c r="FJ36" i="6"/>
  <c r="FP26" i="6"/>
  <c r="FO17" i="6"/>
  <c r="FL5" i="6"/>
  <c r="AI188" i="3" l="1"/>
  <c r="AK188" i="3"/>
  <c r="AK1580" i="3"/>
  <c r="AI1580" i="3"/>
  <c r="AI1333" i="3"/>
  <c r="AK1333" i="3"/>
  <c r="AK1445" i="3"/>
  <c r="AI1445" i="3"/>
  <c r="AI887" i="3"/>
  <c r="AK887" i="3"/>
  <c r="AI1593" i="3"/>
  <c r="AK1593" i="3"/>
  <c r="AI1561" i="3"/>
  <c r="AK1561" i="3"/>
  <c r="AI132" i="3"/>
  <c r="AK132" i="3"/>
  <c r="AI438" i="3"/>
  <c r="AK438" i="3"/>
  <c r="AI1515" i="3"/>
  <c r="AK1515" i="3"/>
  <c r="AI1390" i="3"/>
  <c r="AK1390" i="3"/>
  <c r="AK848" i="3"/>
  <c r="AI848" i="3"/>
  <c r="AI750" i="3"/>
  <c r="AK750" i="3"/>
  <c r="AK121" i="3"/>
  <c r="AI121" i="3"/>
  <c r="AI554" i="3"/>
  <c r="AK860" i="3"/>
  <c r="AK198" i="3"/>
  <c r="AI738" i="3"/>
  <c r="AK738" i="3"/>
  <c r="AI1304" i="3"/>
  <c r="AK1304" i="3"/>
  <c r="V12" i="7"/>
  <c r="X11" i="7"/>
  <c r="BY4" i="6" s="1"/>
  <c r="W11" i="7"/>
  <c r="BQ4" i="6" s="1"/>
  <c r="AY69" i="6"/>
  <c r="FL50" i="6"/>
  <c r="AK815" i="3"/>
  <c r="AK461" i="3"/>
  <c r="AK1299" i="3"/>
  <c r="AK268" i="3"/>
  <c r="AI1266" i="3"/>
  <c r="AK1294" i="3"/>
  <c r="AK832" i="3"/>
  <c r="AK12" i="3"/>
  <c r="FJ55" i="17"/>
  <c r="FP55" i="6"/>
  <c r="FI48" i="17"/>
  <c r="GE8" i="17"/>
  <c r="GD39" i="17"/>
  <c r="EF39" i="17"/>
  <c r="EF58" i="17" s="1"/>
  <c r="FJ55" i="6"/>
  <c r="FJ52" i="17"/>
  <c r="FD49" i="17"/>
  <c r="AI1431" i="3"/>
  <c r="AK422" i="3"/>
  <c r="AK384" i="3"/>
  <c r="AK166" i="3"/>
  <c r="AK1519" i="3"/>
  <c r="AK10" i="3"/>
  <c r="AK1350" i="3"/>
  <c r="AK620" i="3"/>
  <c r="AK430" i="3"/>
  <c r="AK96" i="3"/>
  <c r="AK402" i="3"/>
  <c r="AK850" i="3"/>
  <c r="AK1500" i="3"/>
  <c r="AK870" i="3"/>
  <c r="AK1332" i="3"/>
  <c r="AK1535" i="3"/>
  <c r="AI1551" i="3"/>
  <c r="AK566" i="3"/>
  <c r="AK398" i="3"/>
  <c r="AI1521" i="3"/>
  <c r="GG57" i="17"/>
  <c r="FK49" i="6"/>
  <c r="AK694" i="3"/>
  <c r="AK1238" i="3"/>
  <c r="AI1356" i="3"/>
  <c r="AK1456" i="3"/>
  <c r="AK56" i="3"/>
  <c r="AI452" i="3"/>
  <c r="AK1244" i="3"/>
  <c r="AK1494" i="3"/>
  <c r="AK1156" i="3"/>
  <c r="AI881" i="3"/>
  <c r="AK792" i="3"/>
  <c r="AK520" i="3"/>
  <c r="AK875" i="3"/>
  <c r="AK423" i="3"/>
  <c r="AK183" i="3"/>
  <c r="AI1436" i="3"/>
  <c r="AK1246" i="3"/>
  <c r="AK606" i="3"/>
  <c r="AK1224" i="3"/>
  <c r="AI1492" i="3"/>
  <c r="AK564" i="3"/>
  <c r="AK312" i="3"/>
  <c r="DM34" i="17"/>
  <c r="DS34" i="6"/>
  <c r="AK57" i="3"/>
  <c r="AK224" i="3"/>
  <c r="AK816" i="3"/>
  <c r="AK445" i="3"/>
  <c r="AI184" i="3"/>
  <c r="AI206" i="3"/>
  <c r="AK1388" i="3"/>
  <c r="AI986" i="3"/>
  <c r="AK872" i="3"/>
  <c r="AK1014" i="3"/>
  <c r="AI140" i="3"/>
  <c r="AK786" i="3"/>
  <c r="AK1386" i="3"/>
  <c r="AI124" i="3"/>
  <c r="AK434" i="3"/>
  <c r="AI956" i="3"/>
  <c r="AK1222" i="3"/>
  <c r="AK982" i="3"/>
  <c r="AI946" i="3"/>
  <c r="AI1466" i="3"/>
  <c r="AI734" i="3"/>
  <c r="AK1154" i="3"/>
  <c r="AI168" i="3"/>
  <c r="AK46" i="3"/>
  <c r="AI381" i="3"/>
  <c r="AI1184" i="3"/>
  <c r="AI330" i="3"/>
  <c r="AK1320" i="3"/>
  <c r="AI8" i="3"/>
  <c r="AI334" i="3"/>
  <c r="FF55" i="17"/>
  <c r="AT15" i="17"/>
  <c r="AX15" i="6"/>
  <c r="CN7" i="6"/>
  <c r="CH7" i="17"/>
  <c r="CJ23" i="17"/>
  <c r="CP23" i="6"/>
  <c r="CH5" i="17"/>
  <c r="CN5" i="6"/>
  <c r="CG14" i="6"/>
  <c r="CA14" i="17"/>
  <c r="AI864" i="3"/>
  <c r="CH19" i="17"/>
  <c r="CN19" i="6"/>
  <c r="CG19" i="17"/>
  <c r="CM19" i="6"/>
  <c r="AK1511" i="3"/>
  <c r="AK114" i="3"/>
  <c r="FQ59" i="17"/>
  <c r="FI51" i="17"/>
  <c r="GL50" i="6"/>
  <c r="CO10" i="6"/>
  <c r="CO49" i="6" s="1"/>
  <c r="CI10" i="17"/>
  <c r="CI49" i="17" s="1"/>
  <c r="AI630" i="3"/>
  <c r="BF19" i="6"/>
  <c r="BA19" i="17"/>
  <c r="FN19" i="17" s="1"/>
  <c r="CM44" i="6"/>
  <c r="CM62" i="6" s="1"/>
  <c r="CG44" i="17"/>
  <c r="CG62" i="17" s="1"/>
  <c r="AK675" i="3"/>
  <c r="AY8" i="6"/>
  <c r="AU8" i="17"/>
  <c r="AK576" i="3"/>
  <c r="AK444" i="3"/>
  <c r="AK1202" i="3"/>
  <c r="AK296" i="3"/>
  <c r="CI36" i="17"/>
  <c r="CO36" i="6"/>
  <c r="GL41" i="17"/>
  <c r="GK36" i="17"/>
  <c r="EL41" i="17"/>
  <c r="EL60" i="17" s="1"/>
  <c r="FZ41" i="17"/>
  <c r="FV41" i="17"/>
  <c r="EY41" i="17"/>
  <c r="EY60" i="17" s="1"/>
  <c r="EM41" i="17"/>
  <c r="EM60" i="17" s="1"/>
  <c r="EP41" i="17"/>
  <c r="EP60" i="17" s="1"/>
  <c r="EO41" i="17"/>
  <c r="EO60" i="17" s="1"/>
  <c r="GJ41" i="17"/>
  <c r="EZ41" i="17"/>
  <c r="EZ60" i="17" s="1"/>
  <c r="GO41" i="17"/>
  <c r="GJ36" i="17"/>
  <c r="GL36" i="17"/>
  <c r="FY41" i="17"/>
  <c r="FW41" i="17"/>
  <c r="GN41" i="17"/>
  <c r="EN41" i="17"/>
  <c r="EN60" i="17" s="1"/>
  <c r="FX41" i="17"/>
  <c r="EV41" i="17"/>
  <c r="EV60" i="17" s="1"/>
  <c r="AK909" i="3"/>
  <c r="AK1081" i="3"/>
  <c r="AK476" i="3"/>
  <c r="AK508" i="3"/>
  <c r="AK1510" i="3"/>
  <c r="AK954" i="3"/>
  <c r="AI1432" i="3"/>
  <c r="AI1226" i="3"/>
  <c r="AK1334" i="3"/>
  <c r="AK1344" i="3"/>
  <c r="AI830" i="3"/>
  <c r="AI888" i="3"/>
  <c r="AI72" i="3"/>
  <c r="AI4" i="3"/>
  <c r="CG34" i="17" s="1"/>
  <c r="CW34" i="17" s="1"/>
  <c r="AK1218" i="3"/>
  <c r="AI208" i="3"/>
  <c r="AI1316" i="3"/>
  <c r="AI464" i="3"/>
  <c r="AK586" i="3"/>
  <c r="AK858" i="3"/>
  <c r="AK1232" i="3"/>
  <c r="AK368" i="3"/>
  <c r="ER41" i="17"/>
  <c r="ER60" i="17" s="1"/>
  <c r="EW41" i="17"/>
  <c r="EW60" i="17" s="1"/>
  <c r="GM41" i="17"/>
  <c r="EX41" i="17"/>
  <c r="EX60" i="17" s="1"/>
  <c r="AK570" i="3"/>
  <c r="AI1306" i="3"/>
  <c r="AK1180" i="3"/>
  <c r="AK162" i="3"/>
  <c r="AK104" i="3"/>
  <c r="AK530" i="3"/>
  <c r="AK1590" i="3"/>
  <c r="AK54" i="3"/>
  <c r="AK1426" i="3"/>
  <c r="AK736" i="3"/>
  <c r="AK404" i="3"/>
  <c r="AK1170" i="3"/>
  <c r="AK900" i="3"/>
  <c r="AK1164" i="3"/>
  <c r="AK112" i="3"/>
  <c r="AI756" i="3"/>
  <c r="AK978" i="3"/>
  <c r="AK310" i="3"/>
  <c r="AI1504" i="3"/>
  <c r="AK836" i="3"/>
  <c r="GK41" i="17"/>
  <c r="AK374" i="3"/>
  <c r="GP41" i="17"/>
  <c r="K5" i="17"/>
  <c r="J70" i="17"/>
  <c r="N44" i="17"/>
  <c r="O15" i="17"/>
  <c r="BO5" i="17"/>
  <c r="AW69" i="17"/>
  <c r="ED5" i="17"/>
  <c r="GJ5" i="17" s="1"/>
  <c r="EH15" i="17"/>
  <c r="EH50" i="17" s="1"/>
  <c r="FI55" i="17"/>
  <c r="EQ41" i="17"/>
  <c r="EQ60" i="17" s="1"/>
  <c r="FQ62" i="17"/>
  <c r="K1597" i="3"/>
  <c r="AF1597" i="3" s="1"/>
  <c r="AI1597" i="3" s="1"/>
  <c r="N1597" i="3"/>
  <c r="FH57" i="17"/>
  <c r="FR50" i="6"/>
  <c r="FM56" i="6"/>
  <c r="GF60" i="17"/>
  <c r="FP60" i="17"/>
  <c r="FJ53" i="6"/>
  <c r="GJ59" i="6"/>
  <c r="GC61" i="17"/>
  <c r="GH50" i="17"/>
  <c r="FF51" i="17"/>
  <c r="GJ58" i="6"/>
  <c r="FN48" i="6"/>
  <c r="GJ56" i="6"/>
  <c r="FL53" i="6"/>
  <c r="GF52" i="17"/>
  <c r="FK50" i="6"/>
  <c r="GM59" i="6"/>
  <c r="FR59" i="6"/>
  <c r="FJ48" i="6"/>
  <c r="GB48" i="17"/>
  <c r="FI56" i="17"/>
  <c r="FD57" i="17"/>
  <c r="FK52" i="6"/>
  <c r="FN53" i="6"/>
  <c r="FD55" i="17"/>
  <c r="GK62" i="6"/>
  <c r="GB53" i="17"/>
  <c r="FE49" i="17"/>
  <c r="FE48" i="17"/>
  <c r="FO50" i="6"/>
  <c r="FI52" i="17"/>
  <c r="FF48" i="17"/>
  <c r="FF52" i="17"/>
  <c r="FK57" i="6"/>
  <c r="FH49" i="17"/>
  <c r="FL48" i="6"/>
  <c r="GJ61" i="6"/>
  <c r="FE51" i="17"/>
  <c r="FH56" i="17"/>
  <c r="GB61" i="17"/>
  <c r="GH51" i="17"/>
  <c r="GM53" i="6"/>
  <c r="FG58" i="17"/>
  <c r="FJ61" i="17"/>
  <c r="AN64" i="17"/>
  <c r="GF48" i="17"/>
  <c r="FG53" i="17"/>
  <c r="FF53" i="17"/>
  <c r="CR64" i="17"/>
  <c r="FG55" i="17"/>
  <c r="FO51" i="6"/>
  <c r="FJ50" i="6"/>
  <c r="FM50" i="6"/>
  <c r="GF55" i="17"/>
  <c r="GC52" i="17"/>
  <c r="AI238" i="3"/>
  <c r="AK976" i="3"/>
  <c r="AK76" i="3"/>
  <c r="AI1418" i="3"/>
  <c r="AK1398" i="3"/>
  <c r="AK1582" i="3"/>
  <c r="FR62" i="6"/>
  <c r="GD57" i="17"/>
  <c r="FO60" i="17"/>
  <c r="GE62" i="17"/>
  <c r="FO49" i="6"/>
  <c r="GM55" i="6"/>
  <c r="GM62" i="6"/>
  <c r="AK813" i="3"/>
  <c r="AK225" i="3"/>
  <c r="AI1365" i="3"/>
  <c r="AK180" i="3"/>
  <c r="AK252" i="3"/>
  <c r="AK1488" i="3"/>
  <c r="AK642" i="3"/>
  <c r="AK44" i="3"/>
  <c r="AK1529" i="3"/>
  <c r="AK1322" i="3"/>
  <c r="AK798" i="3"/>
  <c r="AK320" i="3"/>
  <c r="AK286" i="3"/>
  <c r="AK232" i="3"/>
  <c r="AK1270" i="3"/>
  <c r="AI660" i="3"/>
  <c r="AI1470" i="3"/>
  <c r="AK680" i="3"/>
  <c r="AK394" i="3"/>
  <c r="AK272" i="3"/>
  <c r="AK86" i="3"/>
  <c r="AK120" i="3"/>
  <c r="AK1543" i="3"/>
  <c r="AK878" i="3"/>
  <c r="AI1438" i="3"/>
  <c r="AK742" i="3"/>
  <c r="AK712" i="3"/>
  <c r="AZ15" i="6" s="1"/>
  <c r="AI500" i="3"/>
  <c r="AK1527" i="3"/>
  <c r="AK796" i="3"/>
  <c r="AI100" i="3"/>
  <c r="AI718" i="3"/>
  <c r="AK958" i="3"/>
  <c r="AK1192" i="3"/>
  <c r="AK472" i="3"/>
  <c r="AK574" i="3"/>
  <c r="AI1016" i="3"/>
  <c r="AI50" i="3"/>
  <c r="AI820" i="3"/>
  <c r="AI210" i="3"/>
  <c r="AK230" i="3"/>
  <c r="AK385" i="3"/>
  <c r="AK1572" i="3"/>
  <c r="FR61" i="6"/>
  <c r="AK810" i="3"/>
  <c r="AK536" i="3"/>
  <c r="AK66" i="3"/>
  <c r="AK790" i="3"/>
  <c r="AI1440" i="3"/>
  <c r="AK598" i="3"/>
  <c r="AK462" i="3"/>
  <c r="AI992" i="3"/>
  <c r="AI158" i="3"/>
  <c r="AI1512" i="3"/>
  <c r="FN61" i="6"/>
  <c r="AI105" i="3"/>
  <c r="AK489" i="3"/>
  <c r="AI1024" i="3"/>
  <c r="AI710" i="3"/>
  <c r="GN51" i="6"/>
  <c r="FV62" i="6"/>
  <c r="FO56" i="6"/>
  <c r="FM57" i="6"/>
  <c r="GJ50" i="6"/>
  <c r="FN56" i="6"/>
  <c r="AI537" i="3"/>
  <c r="AK1179" i="3"/>
  <c r="AK262" i="3"/>
  <c r="AK27" i="3"/>
  <c r="AI1242" i="3"/>
  <c r="AK178" i="3"/>
  <c r="AK266" i="3"/>
  <c r="AI926" i="3"/>
  <c r="AK174" i="3"/>
  <c r="AK176" i="3"/>
  <c r="AI1302" i="3"/>
  <c r="AK126" i="3"/>
  <c r="AK1476" i="3"/>
  <c r="AK662" i="3"/>
  <c r="AK94" i="3"/>
  <c r="AK48" i="3"/>
  <c r="AK882" i="3"/>
  <c r="AK470" i="3"/>
  <c r="AI380" i="3"/>
  <c r="AK868" i="3"/>
  <c r="AK274" i="3"/>
  <c r="AI898" i="3"/>
  <c r="AK1278" i="3"/>
  <c r="AI450" i="3"/>
  <c r="AK1176" i="3"/>
  <c r="AI994" i="3"/>
  <c r="AK990" i="3"/>
  <c r="AK106" i="3"/>
  <c r="AK1549" i="3"/>
  <c r="AI974" i="3"/>
  <c r="AK1562" i="3"/>
  <c r="AI1562" i="3"/>
  <c r="AO64" i="6"/>
  <c r="AI1585" i="3"/>
  <c r="AK1585" i="3"/>
  <c r="AK226" i="3"/>
  <c r="AI226" i="3"/>
  <c r="AK1402" i="3"/>
  <c r="AI1402" i="3"/>
  <c r="AI970" i="3"/>
  <c r="AK970" i="3"/>
  <c r="AK1490" i="3"/>
  <c r="AI1490" i="3"/>
  <c r="AK490" i="3"/>
  <c r="AI490" i="3"/>
  <c r="AK1206" i="3"/>
  <c r="AI1206" i="3"/>
  <c r="AK788" i="3"/>
  <c r="AI788" i="3"/>
  <c r="AK276" i="3"/>
  <c r="AI276" i="3"/>
  <c r="AK315" i="3"/>
  <c r="AK172" i="3"/>
  <c r="AK1464" i="3"/>
  <c r="AI1486" i="3"/>
  <c r="AK82" i="3"/>
  <c r="AK1292" i="3"/>
  <c r="AI1292" i="3"/>
  <c r="AK352" i="3"/>
  <c r="AK358" i="3"/>
  <c r="AI358" i="3"/>
  <c r="AI1368" i="3"/>
  <c r="AK722" i="3"/>
  <c r="AI722" i="3"/>
  <c r="AI842" i="3"/>
  <c r="AK610" i="3"/>
  <c r="AI1416" i="3"/>
  <c r="AK1152" i="3"/>
  <c r="AI730" i="3"/>
  <c r="AK960" i="3"/>
  <c r="AI960" i="3"/>
  <c r="AI540" i="3"/>
  <c r="AI474" i="3"/>
  <c r="AK1198" i="3"/>
  <c r="AI346" i="3"/>
  <c r="AK346" i="3"/>
  <c r="AK392" i="3"/>
  <c r="AI392" i="3"/>
  <c r="AI590" i="3"/>
  <c r="AK856" i="3"/>
  <c r="AI856" i="3"/>
  <c r="AK1236" i="3"/>
  <c r="AK1578" i="3"/>
  <c r="AK1553" i="3"/>
  <c r="AK400" i="3"/>
  <c r="AI400" i="3"/>
  <c r="AK300" i="3"/>
  <c r="AI300" i="3"/>
  <c r="AK254" i="3"/>
  <c r="AK342" i="3"/>
  <c r="AI342" i="3"/>
  <c r="AI1216" i="3"/>
  <c r="AK678" i="3"/>
  <c r="AI504" i="3"/>
  <c r="AK504" i="3"/>
  <c r="AK1220" i="3"/>
  <c r="AI1220" i="3"/>
  <c r="AK20" i="3"/>
  <c r="AI20" i="3"/>
  <c r="AK604" i="3"/>
  <c r="AK278" i="3"/>
  <c r="AK282" i="3"/>
  <c r="AI348" i="3"/>
  <c r="AK288" i="3"/>
  <c r="AK560" i="3"/>
  <c r="AI560" i="3"/>
  <c r="AK1530" i="3"/>
  <c r="AK1000" i="3"/>
  <c r="AI1000" i="3"/>
  <c r="AI556" i="3"/>
  <c r="AK1172" i="3"/>
  <c r="AI1260" i="3"/>
  <c r="AI588" i="3"/>
  <c r="AK966" i="3"/>
  <c r="AI852" i="3"/>
  <c r="AI280" i="3"/>
  <c r="AI1346" i="3"/>
  <c r="AK1250" i="3"/>
  <c r="AI1250" i="3"/>
  <c r="AK144" i="3"/>
  <c r="AI578" i="3"/>
  <c r="AK128" i="3"/>
  <c r="AK36" i="3"/>
  <c r="AK600" i="3"/>
  <c r="AI600" i="3"/>
  <c r="AI98" i="3"/>
  <c r="AK1160" i="3"/>
  <c r="AK202" i="3"/>
  <c r="AK102" i="3"/>
  <c r="AK1565" i="3"/>
  <c r="AK948" i="3"/>
  <c r="AK874" i="3"/>
  <c r="AI874" i="3"/>
  <c r="AK1326" i="3"/>
  <c r="AI1326" i="3"/>
  <c r="AK234" i="3"/>
  <c r="AK1028" i="3"/>
  <c r="AK1228" i="3"/>
  <c r="AI1228" i="3"/>
  <c r="AK1324" i="3"/>
  <c r="AI1324" i="3"/>
  <c r="AK1450" i="3"/>
  <c r="AK1286" i="3"/>
  <c r="AK696" i="3"/>
  <c r="AI528" i="3"/>
  <c r="AK846" i="3"/>
  <c r="AK1318" i="3"/>
  <c r="AK1446" i="3"/>
  <c r="AI894" i="3"/>
  <c r="AI1376" i="3"/>
  <c r="AI1174" i="3"/>
  <c r="AK634" i="3"/>
  <c r="AK424" i="3"/>
  <c r="AK68" i="3"/>
  <c r="AK196" i="3"/>
  <c r="AK526" i="3"/>
  <c r="AI146" i="3"/>
  <c r="AK534" i="3"/>
  <c r="AI534" i="3"/>
  <c r="AK908" i="3"/>
  <c r="AK1144" i="3"/>
  <c r="AK920" i="3"/>
  <c r="AK108" i="3"/>
  <c r="AK1575" i="3"/>
  <c r="AK890" i="3"/>
  <c r="AI1547" i="3"/>
  <c r="AI338" i="3"/>
  <c r="AK740" i="3"/>
  <c r="AK1448" i="3"/>
  <c r="AI1448" i="3"/>
  <c r="AK190" i="3"/>
  <c r="AK975" i="3"/>
  <c r="AK1274" i="3"/>
  <c r="AI1274" i="3"/>
  <c r="AK1460" i="3"/>
  <c r="AI1460" i="3"/>
  <c r="AK1378" i="3"/>
  <c r="AK1404" i="3"/>
  <c r="AK1204" i="3"/>
  <c r="AK880" i="3"/>
  <c r="AK480" i="3"/>
  <c r="AI1584" i="3"/>
  <c r="AK1412" i="3"/>
  <c r="AK1230" i="3"/>
  <c r="AI1484" i="3"/>
  <c r="AK1484" i="3"/>
  <c r="AK1030" i="3"/>
  <c r="AK1200" i="3"/>
  <c r="AI855" i="3"/>
  <c r="AK652" i="3"/>
  <c r="AI651" i="3"/>
  <c r="AK1534" i="3"/>
  <c r="AI1534" i="3"/>
  <c r="AK1026" i="3"/>
  <c r="AI1026" i="3"/>
  <c r="AI1556" i="3"/>
  <c r="AK1556" i="3"/>
  <c r="AK776" i="3"/>
  <c r="AI776" i="3"/>
  <c r="AI1240" i="3"/>
  <c r="AK1256" i="3"/>
  <c r="AI1256" i="3"/>
  <c r="AK1258" i="3"/>
  <c r="AI1258" i="3"/>
  <c r="AK239" i="3"/>
  <c r="AI239" i="3"/>
  <c r="AI814" i="3"/>
  <c r="AK814" i="3"/>
  <c r="AI359" i="3"/>
  <c r="AK486" i="3"/>
  <c r="AK616" i="3"/>
  <c r="AK64" i="3"/>
  <c r="AK1577" i="3"/>
  <c r="AK844" i="3"/>
  <c r="AK1566" i="3"/>
  <c r="AK24" i="3"/>
  <c r="AK1560" i="3"/>
  <c r="AK212" i="3"/>
  <c r="AI1358" i="3"/>
  <c r="AK1338" i="3"/>
  <c r="AI628" i="3"/>
  <c r="AK1196" i="3"/>
  <c r="AK1472" i="3"/>
  <c r="AI1472" i="3"/>
  <c r="AK1360" i="3"/>
  <c r="AI1234" i="3"/>
  <c r="AK204" i="3"/>
  <c r="AK580" i="3"/>
  <c r="AI580" i="3"/>
  <c r="AI510" i="3"/>
  <c r="AI378" i="3"/>
  <c r="AK201" i="3"/>
  <c r="AI256" i="3"/>
  <c r="AK672" i="3"/>
  <c r="AK754" i="3"/>
  <c r="AI754" i="3"/>
  <c r="AK614" i="3"/>
  <c r="AI614" i="3"/>
  <c r="AI1340" i="3"/>
  <c r="AI408" i="3"/>
  <c r="AI502" i="3"/>
  <c r="AK862" i="3"/>
  <c r="AI6" i="3"/>
  <c r="AK6" i="3"/>
  <c r="AK1568" i="3"/>
  <c r="AI186" i="3"/>
  <c r="AK186" i="3"/>
  <c r="AK466" i="3"/>
  <c r="AI466" i="3"/>
  <c r="AK668" i="3"/>
  <c r="AK1586" i="3"/>
  <c r="AI1586" i="3"/>
  <c r="AK302" i="3"/>
  <c r="AI302" i="3"/>
  <c r="AI290" i="3"/>
  <c r="AK988" i="3"/>
  <c r="AK1478" i="3"/>
  <c r="AK824" i="3"/>
  <c r="AK1428" i="3"/>
  <c r="AK918" i="3"/>
  <c r="AI918" i="3"/>
  <c r="AI332" i="3"/>
  <c r="AK720" i="3"/>
  <c r="AI720" i="3"/>
  <c r="AK1382" i="3"/>
  <c r="AK1248" i="3"/>
  <c r="AI1248" i="3"/>
  <c r="AI714" i="3"/>
  <c r="AK902" i="3"/>
  <c r="AI902" i="3"/>
  <c r="AK602" i="3"/>
  <c r="AK376" i="3"/>
  <c r="AK340" i="3"/>
  <c r="AI340" i="3"/>
  <c r="AK1059" i="3"/>
  <c r="AK1579" i="3"/>
  <c r="AI1579" i="3"/>
  <c r="AK496" i="3"/>
  <c r="AK360" i="3"/>
  <c r="AI360" i="3"/>
  <c r="AK460" i="3"/>
  <c r="AK250" i="3"/>
  <c r="AI244" i="3"/>
  <c r="AK1516" i="3"/>
  <c r="AI1516" i="3"/>
  <c r="AK724" i="3"/>
  <c r="AK1252" i="3"/>
  <c r="AI1252" i="3"/>
  <c r="AK138" i="3"/>
  <c r="AI138" i="3"/>
  <c r="AK1348" i="3"/>
  <c r="AK270" i="3"/>
  <c r="AK516" i="3"/>
  <c r="AI122" i="3"/>
  <c r="AK122" i="3"/>
  <c r="AK774" i="3"/>
  <c r="AI774" i="3"/>
  <c r="AK618" i="3"/>
  <c r="AK594" i="3"/>
  <c r="AI594" i="3"/>
  <c r="AI164" i="3"/>
  <c r="AI366" i="3"/>
  <c r="AI952" i="3"/>
  <c r="AK952" i="3"/>
  <c r="AK406" i="3"/>
  <c r="AI406" i="3"/>
  <c r="AK42" i="3"/>
  <c r="AK492" i="3"/>
  <c r="AI492" i="3"/>
  <c r="AI90" i="3"/>
  <c r="AK90" i="3"/>
  <c r="AK1210" i="3"/>
  <c r="AK964" i="3"/>
  <c r="AI964" i="3"/>
  <c r="AK664" i="3"/>
  <c r="AI664" i="3"/>
  <c r="AK596" i="3"/>
  <c r="AK92" i="3"/>
  <c r="AI18" i="3"/>
  <c r="AK1296" i="3"/>
  <c r="AK369" i="3"/>
  <c r="AK228" i="3"/>
  <c r="AK910" i="3"/>
  <c r="AI1542" i="3"/>
  <c r="AK1542" i="3"/>
  <c r="AK246" i="3"/>
  <c r="AK622" i="3"/>
  <c r="AK1362" i="3"/>
  <c r="AI770" i="3"/>
  <c r="AK670" i="3"/>
  <c r="AK558" i="3"/>
  <c r="AK1020" i="3"/>
  <c r="AK1300" i="3"/>
  <c r="AK1298" i="3"/>
  <c r="AK802" i="3"/>
  <c r="AI884" i="3"/>
  <c r="AI1018" i="3"/>
  <c r="AK74" i="3"/>
  <c r="AI74" i="3"/>
  <c r="AK942" i="3"/>
  <c r="AI942" i="3"/>
  <c r="AK1264" i="3"/>
  <c r="AI1264" i="3"/>
  <c r="AK1212" i="3"/>
  <c r="AI1212" i="3"/>
  <c r="AK88" i="3"/>
  <c r="AI88" i="3"/>
  <c r="AI1430" i="3"/>
  <c r="AK242" i="3"/>
  <c r="AK906" i="3"/>
  <c r="AI906" i="3"/>
  <c r="AK1188" i="3"/>
  <c r="AK440" i="3"/>
  <c r="AI440" i="3"/>
  <c r="AK390" i="3"/>
  <c r="AI390" i="3"/>
  <c r="AK876" i="3"/>
  <c r="AK327" i="3"/>
  <c r="AK16" i="3"/>
  <c r="AK1502" i="3"/>
  <c r="AI1502" i="3"/>
  <c r="AK760" i="3"/>
  <c r="AK538" i="3"/>
  <c r="AI292" i="3"/>
  <c r="AK996" i="3"/>
  <c r="AI996" i="3"/>
  <c r="AI1442" i="3"/>
  <c r="AK522" i="3"/>
  <c r="AK592" i="3"/>
  <c r="AI592" i="3"/>
  <c r="AI716" i="3"/>
  <c r="AK382" i="3"/>
  <c r="AI322" i="3"/>
  <c r="AK134" i="3"/>
  <c r="AI134" i="3"/>
  <c r="AK1336" i="3"/>
  <c r="AI1374" i="3"/>
  <c r="AK1276" i="3"/>
  <c r="AI1276" i="3"/>
  <c r="AK794" i="3"/>
  <c r="AK658" i="3"/>
  <c r="AI658" i="3"/>
  <c r="AK456" i="3"/>
  <c r="AK227" i="3"/>
  <c r="AI1408" i="3"/>
  <c r="AI644" i="3"/>
  <c r="AK644" i="3"/>
  <c r="AK1434" i="3"/>
  <c r="AK692" i="3"/>
  <c r="AI692" i="3"/>
  <c r="AK1496" i="3"/>
  <c r="AI1496" i="3"/>
  <c r="AK1364" i="3"/>
  <c r="AI1364" i="3"/>
  <c r="AK1254" i="3"/>
  <c r="AI1254" i="3"/>
  <c r="AK912" i="3"/>
  <c r="AK826" i="3"/>
  <c r="AI1148" i="3"/>
  <c r="AK1148" i="3"/>
  <c r="AK1366" i="3"/>
  <c r="AK568" i="3"/>
  <c r="AI568" i="3"/>
  <c r="CA15" i="17" s="1"/>
  <c r="AK1392" i="3"/>
  <c r="AK818" i="3"/>
  <c r="AI922" i="3"/>
  <c r="AI666" i="3"/>
  <c r="AK78" i="3"/>
  <c r="AI78" i="3"/>
  <c r="AI514" i="3"/>
  <c r="AK1194" i="3"/>
  <c r="AI1194" i="3"/>
  <c r="AK1022" i="3"/>
  <c r="AK834" i="3"/>
  <c r="AK284" i="3"/>
  <c r="AK1526" i="3"/>
  <c r="AI308" i="3"/>
  <c r="AI1422" i="3"/>
  <c r="AK1166" i="3"/>
  <c r="AK1444" i="3"/>
  <c r="AK388" i="3"/>
  <c r="AK1004" i="3"/>
  <c r="AK150" i="3"/>
  <c r="AK1010" i="3"/>
  <c r="AK784" i="3"/>
  <c r="AI784" i="3"/>
  <c r="AK1424" i="3"/>
  <c r="AK1208" i="3"/>
  <c r="AI1208" i="3"/>
  <c r="AK584" i="3"/>
  <c r="AK160" i="3"/>
  <c r="AK746" i="3"/>
  <c r="AI746" i="3"/>
  <c r="AK654" i="3"/>
  <c r="AI654" i="3"/>
  <c r="AK478" i="3"/>
  <c r="AK316" i="3"/>
  <c r="AI939" i="3"/>
  <c r="AK236" i="3"/>
  <c r="AK294" i="3"/>
  <c r="AK304" i="3"/>
  <c r="AI304" i="3"/>
  <c r="AK326" i="3"/>
  <c r="AI326" i="3"/>
  <c r="AK1557" i="3"/>
  <c r="AK1513" i="3"/>
  <c r="AI772" i="3"/>
  <c r="AK772" i="3"/>
  <c r="AK1498" i="3"/>
  <c r="AK626" i="3"/>
  <c r="AK170" i="3"/>
  <c r="AK314" i="3"/>
  <c r="AI314" i="3"/>
  <c r="AK840" i="3"/>
  <c r="AK904" i="3"/>
  <c r="AK804" i="3"/>
  <c r="AI804" i="3"/>
  <c r="AK1523" i="3"/>
  <c r="AI1523" i="3"/>
  <c r="AK940" i="3"/>
  <c r="AK1394" i="3"/>
  <c r="AI1394" i="3"/>
  <c r="AK806" i="3"/>
  <c r="AK1452" i="3"/>
  <c r="AI1452" i="3"/>
  <c r="AK682" i="3"/>
  <c r="AK1186" i="3"/>
  <c r="AK896" i="3"/>
  <c r="AI328" i="3"/>
  <c r="AK328" i="3"/>
  <c r="AK458" i="3"/>
  <c r="AI458" i="3"/>
  <c r="AK1508" i="3"/>
  <c r="AK1570" i="3"/>
  <c r="AI1570" i="3"/>
  <c r="AK938" i="3"/>
  <c r="AK1272" i="3"/>
  <c r="AK928" i="3"/>
  <c r="AK1178" i="3"/>
  <c r="AK1384" i="3"/>
  <c r="AK1162" i="3"/>
  <c r="AI1162" i="3"/>
  <c r="AK32" i="3"/>
  <c r="AK34" i="3"/>
  <c r="AI1051" i="3"/>
  <c r="AK220" i="3"/>
  <c r="AI220" i="3"/>
  <c r="AI1280" i="3"/>
  <c r="AK1280" i="3"/>
  <c r="AK1008" i="3"/>
  <c r="AI1008" i="3"/>
  <c r="AK1482" i="3"/>
  <c r="AI1482" i="3"/>
  <c r="AK886" i="3"/>
  <c r="AI886" i="3"/>
  <c r="AK1396" i="3"/>
  <c r="AI1396" i="3"/>
  <c r="AK708" i="3"/>
  <c r="AI708" i="3"/>
  <c r="AK552" i="3"/>
  <c r="AI552" i="3"/>
  <c r="AI436" i="3"/>
  <c r="AK285" i="3"/>
  <c r="AI968" i="3"/>
  <c r="AK934" i="3"/>
  <c r="AK257" i="3"/>
  <c r="AK214" i="3"/>
  <c r="AK1262" i="3"/>
  <c r="AK646" i="3"/>
  <c r="AK350" i="3"/>
  <c r="AI350" i="3"/>
  <c r="AK248" i="3"/>
  <c r="AI980" i="3"/>
  <c r="AK980" i="3"/>
  <c r="AI1032" i="3"/>
  <c r="AK1536" i="3"/>
  <c r="AI1536" i="3"/>
  <c r="AK1003" i="3"/>
  <c r="AI1003" i="3"/>
  <c r="AK1354" i="3"/>
  <c r="AI1354" i="3"/>
  <c r="AK914" i="3"/>
  <c r="AK1190" i="3"/>
  <c r="AI1190" i="3"/>
  <c r="AI674" i="3"/>
  <c r="AI512" i="3"/>
  <c r="AK80" i="3"/>
  <c r="AK428" i="3"/>
  <c r="AI428" i="3"/>
  <c r="AK1517" i="3"/>
  <c r="AK446" i="3"/>
  <c r="AK812" i="3"/>
  <c r="AK1310" i="3"/>
  <c r="AK706" i="3"/>
  <c r="AK442" i="3"/>
  <c r="AI1158" i="3"/>
  <c r="AK1545" i="3"/>
  <c r="AI1545" i="3"/>
  <c r="AK1550" i="3"/>
  <c r="AI1550" i="3"/>
  <c r="AK1282" i="3"/>
  <c r="AK1506" i="3"/>
  <c r="AI1506" i="3"/>
  <c r="AK1370" i="3"/>
  <c r="AI1370" i="3"/>
  <c r="AK1458" i="3"/>
  <c r="AI1458" i="3"/>
  <c r="AK752" i="3"/>
  <c r="AK324" i="3"/>
  <c r="AK40" i="3"/>
  <c r="AI744" i="3"/>
  <c r="AI632" i="3"/>
  <c r="AI506" i="3"/>
  <c r="AI828" i="3"/>
  <c r="AK562" i="3"/>
  <c r="AK484" i="3"/>
  <c r="AI62" i="3"/>
  <c r="AI488" i="3"/>
  <c r="AK118" i="3"/>
  <c r="AK277" i="3"/>
  <c r="AK1528" i="3"/>
  <c r="AK468" i="3"/>
  <c r="AI468" i="3"/>
  <c r="AK932" i="3"/>
  <c r="AI1520" i="3"/>
  <c r="AI1594" i="3"/>
  <c r="AK1594" i="3"/>
  <c r="AK1589" i="3"/>
  <c r="AK1328" i="3"/>
  <c r="AI962" i="3"/>
  <c r="AK1380" i="3"/>
  <c r="AI1380" i="3"/>
  <c r="AK1012" i="3"/>
  <c r="AK726" i="3"/>
  <c r="AI726" i="3"/>
  <c r="AK1330" i="3"/>
  <c r="AK1352" i="3"/>
  <c r="AK1414" i="3"/>
  <c r="AK1410" i="3"/>
  <c r="AI1410" i="3"/>
  <c r="AI1006" i="3"/>
  <c r="AK550" i="3"/>
  <c r="AI550" i="3"/>
  <c r="AK1214" i="3"/>
  <c r="AI624" i="3"/>
  <c r="AK148" i="3"/>
  <c r="AI524" i="3"/>
  <c r="AI156" i="3"/>
  <c r="CH36" i="17" s="1"/>
  <c r="AK362" i="3"/>
  <c r="AK936" i="3"/>
  <c r="AI728" i="3"/>
  <c r="AI58" i="3"/>
  <c r="AK70" i="3"/>
  <c r="AI70" i="3"/>
  <c r="AK116" i="3"/>
  <c r="AK612" i="3"/>
  <c r="AK1531" i="3"/>
  <c r="AK544" i="3"/>
  <c r="AK192" i="3"/>
  <c r="AK1596" i="3"/>
  <c r="AI396" i="3"/>
  <c r="AK854" i="3"/>
  <c r="AI1406" i="3"/>
  <c r="AK650" i="3"/>
  <c r="AK1420" i="3"/>
  <c r="AK130" i="3"/>
  <c r="AK136" i="3"/>
  <c r="AK690" i="3"/>
  <c r="AI690" i="3"/>
  <c r="AK364" i="3"/>
  <c r="AK372" i="3"/>
  <c r="AK688" i="3"/>
  <c r="AI1540" i="3"/>
  <c r="AK778" i="3"/>
  <c r="AK43" i="3"/>
  <c r="AK1025" i="3"/>
  <c r="AI811" i="3"/>
  <c r="AK895" i="3"/>
  <c r="AK181" i="3"/>
  <c r="AK585" i="3"/>
  <c r="AK739" i="3"/>
  <c r="AI341" i="3"/>
  <c r="AK1429" i="3"/>
  <c r="AK1185" i="3"/>
  <c r="AK647" i="3"/>
  <c r="AK897" i="3"/>
  <c r="AI499" i="3"/>
  <c r="AK1013" i="3"/>
  <c r="AK23" i="3"/>
  <c r="AK45" i="3"/>
  <c r="AK89" i="3"/>
  <c r="AK1287" i="3"/>
  <c r="AI241" i="3"/>
  <c r="AK349" i="3"/>
  <c r="AK699" i="3"/>
  <c r="AK67" i="3"/>
  <c r="AK117" i="3"/>
  <c r="AK607" i="3"/>
  <c r="AI1345" i="3"/>
  <c r="AK147" i="3"/>
  <c r="AK1522" i="3"/>
  <c r="AK1217" i="3"/>
  <c r="AK1157" i="3"/>
  <c r="AI653" i="3"/>
  <c r="AK375" i="3"/>
  <c r="AK1133" i="3"/>
  <c r="AK139" i="3"/>
  <c r="AI583" i="3"/>
  <c r="AK515" i="3"/>
  <c r="AK883" i="3"/>
  <c r="AK987" i="3"/>
  <c r="AK1405" i="3"/>
  <c r="AI1253" i="3"/>
  <c r="AK235" i="3"/>
  <c r="AK301" i="3"/>
  <c r="AI1269" i="3"/>
  <c r="AK413" i="3"/>
  <c r="AK609" i="3"/>
  <c r="AK1544" i="3"/>
  <c r="AK325" i="3"/>
  <c r="AI701" i="3"/>
  <c r="AK253" i="3"/>
  <c r="AK175" i="3"/>
  <c r="AK559" i="3"/>
  <c r="AK1567" i="3"/>
  <c r="FV57" i="6"/>
  <c r="AK481" i="3"/>
  <c r="AI485" i="3"/>
  <c r="AK1357" i="3"/>
  <c r="AK799" i="3"/>
  <c r="AI1079" i="3"/>
  <c r="AK1049" i="3"/>
  <c r="AK371" i="3"/>
  <c r="AK1181" i="3"/>
  <c r="AI777" i="3"/>
  <c r="AK317" i="3"/>
  <c r="AK367" i="3"/>
  <c r="AK281" i="3"/>
  <c r="AK1441" i="3"/>
  <c r="AI631" i="3"/>
  <c r="AI1327" i="3"/>
  <c r="AK1481" i="3"/>
  <c r="AK551" i="3"/>
  <c r="AK1417" i="3"/>
  <c r="AI473" i="3"/>
  <c r="AK645" i="3"/>
  <c r="AK1207" i="3"/>
  <c r="AI1001" i="3"/>
  <c r="AI1289" i="3"/>
  <c r="AK1141" i="3"/>
  <c r="AI333" i="3"/>
  <c r="AI579" i="3"/>
  <c r="AK1427" i="3"/>
  <c r="AI1507" i="3"/>
  <c r="AK1267" i="3"/>
  <c r="AK563" i="3"/>
  <c r="AK807" i="3"/>
  <c r="AK767" i="3"/>
  <c r="AK955" i="3"/>
  <c r="AK1175" i="3"/>
  <c r="AK9" i="3"/>
  <c r="AK635" i="3"/>
  <c r="AI961" i="3"/>
  <c r="AK109" i="3"/>
  <c r="AI1103" i="3"/>
  <c r="AK467" i="3"/>
  <c r="GE51" i="17"/>
  <c r="GD56" i="17"/>
  <c r="GH57" i="6"/>
  <c r="FU52" i="6"/>
  <c r="GM61" i="6"/>
  <c r="GK51" i="6"/>
  <c r="AI357" i="3"/>
  <c r="AK465" i="3"/>
  <c r="AI1213" i="3"/>
  <c r="GE52" i="17"/>
  <c r="GE61" i="17"/>
  <c r="FT61" i="6"/>
  <c r="GG56" i="17"/>
  <c r="GB56" i="17"/>
  <c r="GI56" i="6"/>
  <c r="FW55" i="6"/>
  <c r="FN49" i="17"/>
  <c r="FN48" i="17"/>
  <c r="GD50" i="17"/>
  <c r="GE60" i="17"/>
  <c r="FX58" i="6"/>
  <c r="GJ51" i="6"/>
  <c r="AI853" i="3"/>
  <c r="FV59" i="6"/>
  <c r="FW60" i="6"/>
  <c r="GD61" i="17"/>
  <c r="GH49" i="6"/>
  <c r="FX61" i="6"/>
  <c r="GB51" i="17"/>
  <c r="GC49" i="17"/>
  <c r="GN48" i="6"/>
  <c r="GN58" i="6"/>
  <c r="GN52" i="6"/>
  <c r="AK623" i="3"/>
  <c r="AI1023" i="3"/>
  <c r="AK1017" i="3"/>
  <c r="AI833" i="3"/>
  <c r="AK63" i="3"/>
  <c r="AK1343" i="3"/>
  <c r="AI1329" i="3"/>
  <c r="AK247" i="3"/>
  <c r="AK1163" i="3"/>
  <c r="AK703" i="3"/>
  <c r="BD19" i="17" s="1"/>
  <c r="AK1073" i="3"/>
  <c r="AK1465" i="3"/>
  <c r="AI161" i="3"/>
  <c r="AK133" i="3"/>
  <c r="AI377" i="3"/>
  <c r="AK771" i="3"/>
  <c r="AK271" i="3"/>
  <c r="AI475" i="3"/>
  <c r="AK1421" i="3"/>
  <c r="AI221" i="3"/>
  <c r="AK157" i="3"/>
  <c r="AI75" i="3"/>
  <c r="AI439" i="3"/>
  <c r="AI193" i="3"/>
  <c r="AK1321" i="3"/>
  <c r="AI255" i="3"/>
  <c r="AI1245" i="3"/>
  <c r="AK29" i="3"/>
  <c r="AK249" i="3"/>
  <c r="AI447" i="3"/>
  <c r="AI937" i="3"/>
  <c r="AK1509" i="3"/>
  <c r="AK411" i="3"/>
  <c r="AK1039" i="3"/>
  <c r="AI1209" i="3"/>
  <c r="AK851" i="3"/>
  <c r="AK15" i="3"/>
  <c r="AK1493" i="3"/>
  <c r="AK135" i="3"/>
  <c r="AI995" i="3"/>
  <c r="AI1195" i="3"/>
  <c r="AK899" i="3"/>
  <c r="AI1559" i="3"/>
  <c r="FP58" i="17"/>
  <c r="GF61" i="17"/>
  <c r="GM48" i="6"/>
  <c r="GN62" i="6"/>
  <c r="AK1351" i="3"/>
  <c r="AK153" i="3"/>
  <c r="AK361" i="3"/>
  <c r="AI1371" i="3"/>
  <c r="AI1473" i="3"/>
  <c r="AK1021" i="3"/>
  <c r="AI491" i="3"/>
  <c r="AK745" i="3"/>
  <c r="AK1019" i="3"/>
  <c r="AI1433" i="3"/>
  <c r="AI245" i="3"/>
  <c r="AK1037" i="3"/>
  <c r="AK1307" i="3"/>
  <c r="AI1307" i="3"/>
  <c r="AK1323" i="3"/>
  <c r="AI1323" i="3"/>
  <c r="AI687" i="3"/>
  <c r="AK687" i="3"/>
  <c r="AI917" i="3"/>
  <c r="AK917" i="3"/>
  <c r="AI601" i="3"/>
  <c r="AK601" i="3"/>
  <c r="AI839" i="3"/>
  <c r="AK839" i="3"/>
  <c r="AI1145" i="3"/>
  <c r="CE35" i="17" s="1"/>
  <c r="CU35" i="17" s="1"/>
  <c r="AK1145" i="3"/>
  <c r="AI531" i="3"/>
  <c r="AK531" i="3"/>
  <c r="AI941" i="3"/>
  <c r="AK941" i="3"/>
  <c r="AI297" i="3"/>
  <c r="AK297" i="3"/>
  <c r="AI657" i="3"/>
  <c r="AK657" i="3"/>
  <c r="AI795" i="3"/>
  <c r="AK795" i="3"/>
  <c r="AI1293" i="3"/>
  <c r="AK1293" i="3"/>
  <c r="AI1471" i="3"/>
  <c r="AK1471" i="3"/>
  <c r="AI1564" i="3"/>
  <c r="AK1564" i="3"/>
  <c r="AK591" i="3"/>
  <c r="AK913" i="3"/>
  <c r="AI913" i="3"/>
  <c r="AK533" i="3"/>
  <c r="AI533" i="3"/>
  <c r="AK707" i="3"/>
  <c r="AI707" i="3"/>
  <c r="AI1483" i="3"/>
  <c r="AK1483" i="3"/>
  <c r="AK985" i="3"/>
  <c r="AI985" i="3"/>
  <c r="AI1393" i="3"/>
  <c r="AK1393" i="3"/>
  <c r="AI529" i="3"/>
  <c r="AK529" i="3"/>
  <c r="AK453" i="3"/>
  <c r="AI453" i="3"/>
  <c r="AI819" i="3"/>
  <c r="AK819" i="3"/>
  <c r="AI727" i="3"/>
  <c r="AK727" i="3"/>
  <c r="AI1395" i="3"/>
  <c r="AK1395" i="3"/>
  <c r="AK37" i="3"/>
  <c r="AI37" i="3"/>
  <c r="AI427" i="3"/>
  <c r="AK427" i="3"/>
  <c r="AI827" i="3"/>
  <c r="AK827" i="3"/>
  <c r="AI1119" i="3"/>
  <c r="AK1119" i="3"/>
  <c r="AI101" i="3"/>
  <c r="AK101" i="3"/>
  <c r="AI989" i="3"/>
  <c r="AK989" i="3"/>
  <c r="AK426" i="3"/>
  <c r="AI426" i="3"/>
  <c r="GH55" i="17"/>
  <c r="GB59" i="17"/>
  <c r="FM53" i="17"/>
  <c r="GI60" i="6"/>
  <c r="AI53" i="3"/>
  <c r="AI1591" i="3"/>
  <c r="AK1591" i="3"/>
  <c r="AI1291" i="3"/>
  <c r="AK1291" i="3"/>
  <c r="AK1223" i="3"/>
  <c r="AI1223" i="3"/>
  <c r="AI1349" i="3"/>
  <c r="AK1349" i="3"/>
  <c r="AI1387" i="3"/>
  <c r="AK1387" i="3"/>
  <c r="AI291" i="3"/>
  <c r="AK291" i="3"/>
  <c r="AI403" i="3"/>
  <c r="AK403" i="3"/>
  <c r="AI1239" i="3"/>
  <c r="AK1239" i="3"/>
  <c r="AI217" i="3"/>
  <c r="AK217" i="3"/>
  <c r="AI825" i="3"/>
  <c r="AK825" i="3"/>
  <c r="AI641" i="3"/>
  <c r="AK641" i="3"/>
  <c r="AI867" i="3"/>
  <c r="AK867" i="3"/>
  <c r="AK1411" i="3"/>
  <c r="AI1411" i="3"/>
  <c r="AI259" i="3"/>
  <c r="AK259" i="3"/>
  <c r="AI545" i="3"/>
  <c r="AK545" i="3"/>
  <c r="AI959" i="3"/>
  <c r="AK959" i="3"/>
  <c r="AI1407" i="3"/>
  <c r="AK1407" i="3"/>
  <c r="AI1093" i="3"/>
  <c r="AK523" i="3"/>
  <c r="AI523" i="3"/>
  <c r="AI1193" i="3"/>
  <c r="AK1193" i="3"/>
  <c r="AI1135" i="3"/>
  <c r="FR50" i="17"/>
  <c r="FU60" i="6"/>
  <c r="FR62" i="17"/>
  <c r="FL61" i="17"/>
  <c r="GL52" i="6"/>
  <c r="GN50" i="6"/>
  <c r="AI11" i="3"/>
  <c r="AK415" i="3"/>
  <c r="AI1459" i="3"/>
  <c r="AK229" i="3"/>
  <c r="AI229" i="3"/>
  <c r="AK999" i="3"/>
  <c r="AI999" i="3"/>
  <c r="AI1149" i="3"/>
  <c r="AK1149" i="3"/>
  <c r="AI353" i="3"/>
  <c r="AK353" i="3"/>
  <c r="AI1335" i="3"/>
  <c r="AK1335" i="3"/>
  <c r="AI1455" i="3"/>
  <c r="AK1455" i="3"/>
  <c r="AI329" i="3"/>
  <c r="AK329" i="3"/>
  <c r="AI25" i="3"/>
  <c r="AK25" i="3"/>
  <c r="AI775" i="3"/>
  <c r="AK775" i="3"/>
  <c r="AI1099" i="3"/>
  <c r="AK1099" i="3"/>
  <c r="AI1243" i="3"/>
  <c r="AK1243" i="3"/>
  <c r="AI93" i="3"/>
  <c r="AK93" i="3"/>
  <c r="AI125" i="3"/>
  <c r="AK125" i="3"/>
  <c r="FV58" i="6"/>
  <c r="GG61" i="17"/>
  <c r="GH62" i="17"/>
  <c r="GH60" i="17"/>
  <c r="GE56" i="17"/>
  <c r="FP62" i="17"/>
  <c r="GH61" i="17"/>
  <c r="FS55" i="6"/>
  <c r="FX62" i="6"/>
  <c r="FU55" i="6"/>
  <c r="GL51" i="6"/>
  <c r="GH50" i="6"/>
  <c r="GK50" i="6"/>
  <c r="AI223" i="3"/>
  <c r="AI493" i="3"/>
  <c r="AI557" i="3"/>
  <c r="AK587" i="3"/>
  <c r="AI661" i="3"/>
  <c r="AK859" i="3"/>
  <c r="AK1229" i="3"/>
  <c r="AK535" i="3"/>
  <c r="AI572" i="3"/>
  <c r="AK965" i="3"/>
  <c r="AK111" i="3"/>
  <c r="AK469" i="3"/>
  <c r="AK1007" i="3"/>
  <c r="AK1205" i="3"/>
  <c r="AI1599" i="3"/>
  <c r="AI759" i="3"/>
  <c r="AI1373" i="3"/>
  <c r="AI383" i="3"/>
  <c r="CQ64" i="6"/>
  <c r="GG52" i="17"/>
  <c r="GD48" i="17"/>
  <c r="FP61" i="17"/>
  <c r="FW56" i="6"/>
  <c r="GB62" i="17"/>
  <c r="GG51" i="17"/>
  <c r="CI64" i="6"/>
  <c r="GL58" i="6"/>
  <c r="GL61" i="6"/>
  <c r="GH52" i="6"/>
  <c r="GN57" i="6"/>
  <c r="FT53" i="6"/>
  <c r="GL53" i="6"/>
  <c r="GK55" i="6"/>
  <c r="AK173" i="3"/>
  <c r="AI593" i="3"/>
  <c r="AK683" i="3"/>
  <c r="AK1183" i="3"/>
  <c r="AI1241" i="3"/>
  <c r="AK1277" i="3"/>
  <c r="AK1137" i="3"/>
  <c r="AK1485" i="3"/>
  <c r="AK1035" i="3"/>
  <c r="AK1107" i="3"/>
  <c r="AK1413" i="3"/>
  <c r="AK123" i="3"/>
  <c r="AK561" i="3"/>
  <c r="AI69" i="3"/>
  <c r="AI237" i="3"/>
  <c r="FS48" i="6"/>
  <c r="GC51" i="17"/>
  <c r="BE64" i="17"/>
  <c r="FS49" i="6"/>
  <c r="FT57" i="6"/>
  <c r="CQ64" i="17"/>
  <c r="GG49" i="17"/>
  <c r="GE55" i="17"/>
  <c r="GK56" i="6"/>
  <c r="GJ60" i="6"/>
  <c r="GH53" i="6"/>
  <c r="AK179" i="3"/>
  <c r="AK1257" i="3"/>
  <c r="AK195" i="3"/>
  <c r="AK519" i="3"/>
  <c r="AI717" i="3"/>
  <c r="AI779" i="3"/>
  <c r="AK1369" i="3"/>
  <c r="AI231" i="3"/>
  <c r="AI339" i="3"/>
  <c r="AK417" i="3"/>
  <c r="AI555" i="3"/>
  <c r="AK723" i="3"/>
  <c r="AK817" i="3"/>
  <c r="AK1071" i="3"/>
  <c r="AK1143" i="3"/>
  <c r="AK617" i="3"/>
  <c r="AK677" i="3"/>
  <c r="AK1115" i="3"/>
  <c r="AI1375" i="3"/>
  <c r="AK31" i="3"/>
  <c r="AK265" i="3"/>
  <c r="AK603" i="3"/>
  <c r="AI869" i="3"/>
  <c r="AK863" i="3"/>
  <c r="AI1177" i="3"/>
  <c r="AK1467" i="3"/>
  <c r="AK397" i="3"/>
  <c r="AI1303" i="3"/>
  <c r="AI893" i="3"/>
  <c r="GD62" i="17"/>
  <c r="GG59" i="17"/>
  <c r="FR56" i="17"/>
  <c r="CS64" i="17"/>
  <c r="FR59" i="17"/>
  <c r="GM58" i="6"/>
  <c r="AI973" i="3"/>
  <c r="AK1127" i="3"/>
  <c r="AK1285" i="3"/>
  <c r="AK1385" i="3"/>
  <c r="AK433" i="3"/>
  <c r="AK615" i="3"/>
  <c r="AK1057" i="3"/>
  <c r="AK1121" i="3"/>
  <c r="AI1191" i="3"/>
  <c r="AK171" i="3"/>
  <c r="AK431" i="3"/>
  <c r="AK621" i="3"/>
  <c r="AK1091" i="3"/>
  <c r="AK1401" i="3"/>
  <c r="AI865" i="3"/>
  <c r="AK65" i="3"/>
  <c r="AK187" i="3"/>
  <c r="AI1383" i="3"/>
  <c r="AI713" i="3"/>
  <c r="AI963" i="3"/>
  <c r="AI1389" i="3"/>
  <c r="FX57" i="6"/>
  <c r="GF50" i="17"/>
  <c r="GH48" i="17"/>
  <c r="FM59" i="17"/>
  <c r="GI59" i="6"/>
  <c r="GH61" i="6"/>
  <c r="FR60" i="17"/>
  <c r="FV60" i="6"/>
  <c r="AI991" i="3"/>
  <c r="AI17" i="3"/>
  <c r="CL15" i="6" s="1"/>
  <c r="CL50" i="6" s="1"/>
  <c r="AK311" i="3"/>
  <c r="AK1159" i="3"/>
  <c r="AI1487" i="3"/>
  <c r="AI243" i="3"/>
  <c r="AK861" i="3"/>
  <c r="AI947" i="3"/>
  <c r="AI459" i="3"/>
  <c r="AK821" i="3"/>
  <c r="AK1391" i="3"/>
  <c r="AK1231" i="3"/>
  <c r="AI633" i="3"/>
  <c r="AK967" i="3"/>
  <c r="AK1061" i="3"/>
  <c r="FX59" i="6"/>
  <c r="FM62" i="17"/>
  <c r="FS59" i="6"/>
  <c r="GH57" i="17"/>
  <c r="GB55" i="17"/>
  <c r="GG55" i="17"/>
  <c r="FE57" i="17"/>
  <c r="FL58" i="6"/>
  <c r="GC55" i="17"/>
  <c r="FO59" i="17"/>
  <c r="FL51" i="6"/>
  <c r="AK755" i="3"/>
  <c r="AI755" i="3"/>
  <c r="AI191" i="3"/>
  <c r="AK391" i="3"/>
  <c r="AI391" i="3"/>
  <c r="AK77" i="3"/>
  <c r="AK149" i="3"/>
  <c r="AK283" i="3"/>
  <c r="AK509" i="3"/>
  <c r="AK849" i="3"/>
  <c r="AK1237" i="3"/>
  <c r="AK91" i="3"/>
  <c r="AI91" i="3"/>
  <c r="AI451" i="3"/>
  <c r="AK527" i="3"/>
  <c r="AK573" i="3"/>
  <c r="AK627" i="3"/>
  <c r="AK689" i="3"/>
  <c r="AI689" i="3"/>
  <c r="AK769" i="3"/>
  <c r="AK829" i="3"/>
  <c r="AK1409" i="3"/>
  <c r="AK337" i="3"/>
  <c r="AK1219" i="3"/>
  <c r="AK1359" i="3"/>
  <c r="AK370" i="3"/>
  <c r="AI379" i="3"/>
  <c r="AK401" i="3"/>
  <c r="AI401" i="3"/>
  <c r="AK471" i="3"/>
  <c r="AI471" i="3"/>
  <c r="AI497" i="3"/>
  <c r="AK789" i="3"/>
  <c r="P44" i="6"/>
  <c r="AK35" i="3"/>
  <c r="AK673" i="3"/>
  <c r="AK835" i="3"/>
  <c r="AK1029" i="3"/>
  <c r="AK1281" i="3"/>
  <c r="AK1367" i="3"/>
  <c r="AK1419" i="3"/>
  <c r="AI97" i="3"/>
  <c r="AK511" i="3"/>
  <c r="AK667" i="3"/>
  <c r="AK725" i="3"/>
  <c r="AK743" i="3"/>
  <c r="AI743" i="3"/>
  <c r="AK793" i="3"/>
  <c r="AK919" i="3"/>
  <c r="AI1043" i="3"/>
  <c r="AI1317" i="3"/>
  <c r="AK319" i="3"/>
  <c r="AI871" i="3"/>
  <c r="AK925" i="3"/>
  <c r="AK1011" i="3"/>
  <c r="BK24" i="6" s="1"/>
  <c r="AK1077" i="3"/>
  <c r="AK1125" i="3"/>
  <c r="AK1588" i="3"/>
  <c r="AK203" i="3"/>
  <c r="AI421" i="3"/>
  <c r="AK571" i="3"/>
  <c r="AI791" i="3"/>
  <c r="AI841" i="3"/>
  <c r="AK1031" i="3"/>
  <c r="AI1031" i="3"/>
  <c r="AK1045" i="3"/>
  <c r="AK1263" i="3"/>
  <c r="AI1297" i="3"/>
  <c r="AI1377" i="3"/>
  <c r="AK263" i="3"/>
  <c r="AK305" i="3"/>
  <c r="AK549" i="3"/>
  <c r="AK1469" i="3"/>
  <c r="AK498" i="3"/>
  <c r="AK39" i="3"/>
  <c r="AK189" i="3"/>
  <c r="AK295" i="3"/>
  <c r="AK479" i="3"/>
  <c r="AK521" i="3"/>
  <c r="AK605" i="3"/>
  <c r="AK649" i="3"/>
  <c r="AK721" i="3"/>
  <c r="AI741" i="3"/>
  <c r="AK781" i="3"/>
  <c r="AK823" i="3"/>
  <c r="AK915" i="3"/>
  <c r="AI915" i="3"/>
  <c r="AK1131" i="3"/>
  <c r="AK1173" i="3"/>
  <c r="AK1211" i="3"/>
  <c r="AK1255" i="3"/>
  <c r="BD37" i="6" s="1"/>
  <c r="AK1341" i="3"/>
  <c r="AK1379" i="3"/>
  <c r="AK1399" i="3"/>
  <c r="AI1461" i="3"/>
  <c r="AI1501" i="3"/>
  <c r="AK205" i="3"/>
  <c r="AK503" i="3"/>
  <c r="AK577" i="3"/>
  <c r="AK1105" i="3"/>
  <c r="AK1129" i="3"/>
  <c r="AK1201" i="3"/>
  <c r="AI454" i="3"/>
  <c r="AI95" i="3"/>
  <c r="AI287" i="3"/>
  <c r="AI363" i="3"/>
  <c r="AI517" i="3"/>
  <c r="AI629" i="3"/>
  <c r="AK659" i="3"/>
  <c r="AK831" i="3"/>
  <c r="AK903" i="3"/>
  <c r="AI903" i="3"/>
  <c r="AK983" i="3"/>
  <c r="AK1041" i="3"/>
  <c r="AK1075" i="3"/>
  <c r="AK1283" i="3"/>
  <c r="AI1325" i="3"/>
  <c r="AK1505" i="3"/>
  <c r="FX48" i="6"/>
  <c r="AI787" i="3"/>
  <c r="AK981" i="3"/>
  <c r="AK1397" i="3"/>
  <c r="AI1397" i="3"/>
  <c r="J70" i="6"/>
  <c r="K5" i="6"/>
  <c r="AK159" i="3"/>
  <c r="AK251" i="3"/>
  <c r="AK553" i="3"/>
  <c r="AK783" i="3"/>
  <c r="AK1423" i="3"/>
  <c r="AK355" i="3"/>
  <c r="AK389" i="3"/>
  <c r="AK419" i="3"/>
  <c r="AK507" i="3"/>
  <c r="AK671" i="3"/>
  <c r="AK753" i="3"/>
  <c r="AI753" i="3"/>
  <c r="AI857" i="3"/>
  <c r="AI945" i="3"/>
  <c r="AK1443" i="3"/>
  <c r="AK1479" i="3"/>
  <c r="N17" i="6"/>
  <c r="AK581" i="3"/>
  <c r="AK1189" i="3"/>
  <c r="AI197" i="3"/>
  <c r="AK387" i="3"/>
  <c r="AK441" i="3"/>
  <c r="AI441" i="3"/>
  <c r="AK705" i="3"/>
  <c r="AK837" i="3"/>
  <c r="AI911" i="3"/>
  <c r="AI1169" i="3"/>
  <c r="AI1227" i="3"/>
  <c r="AK215" i="3"/>
  <c r="AK373" i="3"/>
  <c r="AK449" i="3"/>
  <c r="AK513" i="3"/>
  <c r="AK1449" i="3"/>
  <c r="AK1095" i="3"/>
  <c r="AI107" i="3"/>
  <c r="AK119" i="3"/>
  <c r="AI119" i="3"/>
  <c r="CN4" i="6" s="1"/>
  <c r="CN47" i="6" s="1"/>
  <c r="AK463" i="3"/>
  <c r="AI547" i="3"/>
  <c r="AK589" i="3"/>
  <c r="AK735" i="3"/>
  <c r="AK801" i="3"/>
  <c r="AK923" i="3"/>
  <c r="AK1063" i="3"/>
  <c r="AK1155" i="3"/>
  <c r="AK1259" i="3"/>
  <c r="AI1259" i="3"/>
  <c r="AK1475" i="3"/>
  <c r="AK5" i="3"/>
  <c r="AK129" i="3"/>
  <c r="AK323" i="3"/>
  <c r="AK565" i="3"/>
  <c r="AK933" i="3"/>
  <c r="AK1439" i="3"/>
  <c r="O16" i="17"/>
  <c r="AK113" i="3"/>
  <c r="AK141" i="3"/>
  <c r="AK269" i="3"/>
  <c r="AK289" i="3"/>
  <c r="AK477" i="3"/>
  <c r="AK619" i="3"/>
  <c r="AK1053" i="3"/>
  <c r="AK1161" i="3"/>
  <c r="AK1199" i="3"/>
  <c r="AK1331" i="3"/>
  <c r="AK1415" i="3"/>
  <c r="AK425" i="3"/>
  <c r="AK679" i="3"/>
  <c r="AK873" i="3"/>
  <c r="AK929" i="3"/>
  <c r="AK1113" i="3"/>
  <c r="AK1147" i="3"/>
  <c r="AK1261" i="3"/>
  <c r="AK1555" i="3"/>
  <c r="AK49" i="3"/>
  <c r="AK115" i="3"/>
  <c r="AK261" i="3"/>
  <c r="AK345" i="3"/>
  <c r="AK495" i="3"/>
  <c r="AI575" i="3"/>
  <c r="AK663" i="3"/>
  <c r="AI747" i="3"/>
  <c r="AK1083" i="3"/>
  <c r="AK1221" i="3"/>
  <c r="AI1355" i="3"/>
  <c r="AK1437" i="3"/>
  <c r="AI1437" i="3"/>
  <c r="AK365" i="3"/>
  <c r="AK613" i="3"/>
  <c r="AK1047" i="3"/>
  <c r="AK1111" i="3"/>
  <c r="AK1265" i="3"/>
  <c r="AK448" i="3"/>
  <c r="AK73" i="3"/>
  <c r="AK163" i="3"/>
  <c r="AI539" i="3"/>
  <c r="AK637" i="3"/>
  <c r="AI669" i="3"/>
  <c r="AK729" i="3"/>
  <c r="AK805" i="3"/>
  <c r="AK921" i="3"/>
  <c r="AI1117" i="3"/>
  <c r="AI1203" i="3"/>
  <c r="AK1309" i="3"/>
  <c r="AI1309" i="3"/>
  <c r="AI1339" i="3"/>
  <c r="GB50" i="17"/>
  <c r="FN58" i="6"/>
  <c r="FJ58" i="6"/>
  <c r="FO57" i="17"/>
  <c r="FK56" i="6"/>
  <c r="GM36" i="17"/>
  <c r="CE64" i="6"/>
  <c r="AI145" i="3"/>
  <c r="AK167" i="3"/>
  <c r="AI167" i="3"/>
  <c r="AI643" i="3"/>
  <c r="AK1271" i="3"/>
  <c r="AI1271" i="3"/>
  <c r="AI1499" i="3"/>
  <c r="Z69" i="6"/>
  <c r="AI69" i="6" s="1"/>
  <c r="AK569" i="3"/>
  <c r="AI131" i="3"/>
  <c r="AK211" i="3"/>
  <c r="AK655" i="3"/>
  <c r="AI655" i="3"/>
  <c r="AI1453" i="3"/>
  <c r="AK233" i="3"/>
  <c r="AK1055" i="3"/>
  <c r="AK1425" i="3"/>
  <c r="BA34" i="17" s="1"/>
  <c r="BQ34" i="17" s="1"/>
  <c r="AI969" i="3"/>
  <c r="AK969" i="3"/>
  <c r="AK51" i="3"/>
  <c r="AI395" i="3"/>
  <c r="AK681" i="3"/>
  <c r="AI681" i="3"/>
  <c r="AK751" i="3"/>
  <c r="AI751" i="3"/>
  <c r="AK935" i="3"/>
  <c r="AK55" i="3"/>
  <c r="AK1518" i="3"/>
  <c r="AK797" i="3"/>
  <c r="AK907" i="3"/>
  <c r="AK1123" i="3"/>
  <c r="AI1573" i="3"/>
  <c r="AK399" i="3"/>
  <c r="AK567" i="3"/>
  <c r="AK595" i="3"/>
  <c r="AI639" i="3"/>
  <c r="AI685" i="3"/>
  <c r="AK737" i="3"/>
  <c r="AK803" i="3"/>
  <c r="AK889" i="3"/>
  <c r="AK1067" i="3"/>
  <c r="AK1491" i="3"/>
  <c r="AK87" i="3"/>
  <c r="AK143" i="3"/>
  <c r="AK299" i="3"/>
  <c r="AK525" i="3"/>
  <c r="AK715" i="3"/>
  <c r="BI8" i="6" s="1"/>
  <c r="BI48" i="6" s="1"/>
  <c r="AK905" i="3"/>
  <c r="AK1215" i="3"/>
  <c r="AK1249" i="3"/>
  <c r="AK47" i="3"/>
  <c r="AI83" i="3"/>
  <c r="AK405" i="3"/>
  <c r="AK541" i="3"/>
  <c r="AK709" i="3"/>
  <c r="AI709" i="3"/>
  <c r="AI773" i="3"/>
  <c r="AK931" i="3"/>
  <c r="AI971" i="3"/>
  <c r="AK1065" i="3"/>
  <c r="BK38" i="6" s="1"/>
  <c r="AI1315" i="3"/>
  <c r="AK1495" i="3"/>
  <c r="AK435" i="3"/>
  <c r="AK879" i="3"/>
  <c r="AK943" i="3"/>
  <c r="AK1009" i="3"/>
  <c r="AK1197" i="3"/>
  <c r="AK1337" i="3"/>
  <c r="AK13" i="3"/>
  <c r="AI79" i="3"/>
  <c r="AK103" i="3"/>
  <c r="AK165" i="3"/>
  <c r="AK213" i="3"/>
  <c r="AI695" i="3"/>
  <c r="CB8" i="17" s="1"/>
  <c r="CB48" i="17" s="1"/>
  <c r="AI763" i="3"/>
  <c r="AK877" i="3"/>
  <c r="AK927" i="3"/>
  <c r="AK1089" i="3"/>
  <c r="AI1235" i="3"/>
  <c r="AK1361" i="3"/>
  <c r="AK543" i="3"/>
  <c r="AK847" i="3"/>
  <c r="AK1477" i="3"/>
  <c r="AI41" i="3"/>
  <c r="AK85" i="3"/>
  <c r="AI85" i="3"/>
  <c r="AK169" i="3"/>
  <c r="AK335" i="3"/>
  <c r="AI691" i="3"/>
  <c r="AK843" i="3"/>
  <c r="AI843" i="3"/>
  <c r="AK1139" i="3"/>
  <c r="AK1275" i="3"/>
  <c r="AI1275" i="3"/>
  <c r="AK1347" i="3"/>
  <c r="FJ51" i="6"/>
  <c r="DR64" i="17"/>
  <c r="DX64" i="6"/>
  <c r="AK1503" i="3"/>
  <c r="AK267" i="3"/>
  <c r="AK749" i="3"/>
  <c r="AI749" i="3"/>
  <c r="AK765" i="3"/>
  <c r="AK1167" i="3"/>
  <c r="AK275" i="3"/>
  <c r="AK1087" i="3"/>
  <c r="AK61" i="3"/>
  <c r="BA44" i="17" s="1"/>
  <c r="AK137" i="3"/>
  <c r="AK293" i="3"/>
  <c r="AK625" i="3"/>
  <c r="AK1069" i="3"/>
  <c r="AK1109" i="3"/>
  <c r="AK1353" i="3"/>
  <c r="AK19" i="3"/>
  <c r="AK127" i="3"/>
  <c r="AK313" i="3"/>
  <c r="AK809" i="3"/>
  <c r="AK1273" i="3"/>
  <c r="AK1381" i="3"/>
  <c r="AK81" i="3"/>
  <c r="AK207" i="3"/>
  <c r="AI407" i="3"/>
  <c r="AK599" i="3"/>
  <c r="AI711" i="3"/>
  <c r="AK951" i="3"/>
  <c r="AK1033" i="3"/>
  <c r="AK1101" i="3"/>
  <c r="AI1171" i="3"/>
  <c r="AK1225" i="3"/>
  <c r="AK1311" i="3"/>
  <c r="AI1457" i="3"/>
  <c r="AK1497" i="3"/>
  <c r="AK309" i="3"/>
  <c r="AK155" i="3"/>
  <c r="AI665" i="3"/>
  <c r="AK733" i="3"/>
  <c r="AK785" i="3"/>
  <c r="AK901" i="3"/>
  <c r="AK1153" i="3"/>
  <c r="AI1153" i="3"/>
  <c r="AK1403" i="3"/>
  <c r="AI1403" i="3"/>
  <c r="AK1435" i="3"/>
  <c r="AK7" i="3"/>
  <c r="AK1319" i="3"/>
  <c r="AK30" i="3"/>
  <c r="AK33" i="3"/>
  <c r="AK177" i="3"/>
  <c r="AK219" i="3"/>
  <c r="AI437" i="3"/>
  <c r="AK731" i="3"/>
  <c r="AK845" i="3"/>
  <c r="AK953" i="3"/>
  <c r="AK1027" i="3"/>
  <c r="AK1097" i="3"/>
  <c r="AK1151" i="3"/>
  <c r="AK1187" i="3"/>
  <c r="AK1251" i="3"/>
  <c r="AI1305" i="3"/>
  <c r="AK1447" i="3"/>
  <c r="AK151" i="3"/>
  <c r="AK957" i="3"/>
  <c r="AK1576" i="3"/>
  <c r="AK432" i="3"/>
  <c r="AK21" i="3"/>
  <c r="AK273" i="3"/>
  <c r="AK307" i="3"/>
  <c r="AK347" i="3"/>
  <c r="AK455" i="3"/>
  <c r="AK487" i="3"/>
  <c r="AK611" i="3"/>
  <c r="AK949" i="3"/>
  <c r="AK1015" i="3"/>
  <c r="AK1233" i="3"/>
  <c r="AK1301" i="3"/>
  <c r="AI1301" i="3"/>
  <c r="AK1489" i="3"/>
  <c r="FR47" i="6"/>
  <c r="FZ4" i="6"/>
  <c r="ER4" i="6"/>
  <c r="GK16" i="17"/>
  <c r="GP60" i="17"/>
  <c r="GL4" i="17"/>
  <c r="EU35" i="17"/>
  <c r="ER13" i="17"/>
  <c r="FZ13" i="17"/>
  <c r="GM42" i="17"/>
  <c r="EL15" i="17"/>
  <c r="FT15" i="17"/>
  <c r="GR15" i="17" s="1"/>
  <c r="EM13" i="17"/>
  <c r="BH50" i="17"/>
  <c r="FU13" i="17"/>
  <c r="DH64" i="17"/>
  <c r="GG47" i="17"/>
  <c r="DI64" i="17"/>
  <c r="GH47" i="17"/>
  <c r="FT4" i="17"/>
  <c r="EL4" i="17"/>
  <c r="ES4" i="6"/>
  <c r="GA4" i="6"/>
  <c r="FW47" i="6"/>
  <c r="CC64" i="17"/>
  <c r="AO64" i="17"/>
  <c r="GH52" i="17"/>
  <c r="FQ58" i="17"/>
  <c r="FD53" i="17"/>
  <c r="GF49" i="17"/>
  <c r="FP57" i="6"/>
  <c r="DZ64" i="6"/>
  <c r="EX35" i="17"/>
  <c r="GL44" i="17"/>
  <c r="GL62" i="17"/>
  <c r="EV4" i="17"/>
  <c r="EZ13" i="17"/>
  <c r="GN60" i="17"/>
  <c r="DZ49" i="17"/>
  <c r="GN49" i="17" s="1"/>
  <c r="GN10" i="17"/>
  <c r="DV49" i="17"/>
  <c r="GJ49" i="17" s="1"/>
  <c r="GJ10" i="17"/>
  <c r="EY35" i="17"/>
  <c r="FW14" i="17"/>
  <c r="GU14" i="17" s="1"/>
  <c r="EO14" i="17"/>
  <c r="EN10" i="17"/>
  <c r="FV10" i="17"/>
  <c r="BI49" i="17"/>
  <c r="FL47" i="17"/>
  <c r="FS47" i="6"/>
  <c r="DO64" i="17"/>
  <c r="FN52" i="6"/>
  <c r="GE59" i="17"/>
  <c r="EU16" i="17"/>
  <c r="GP4" i="17"/>
  <c r="ET16" i="17"/>
  <c r="FN51" i="6"/>
  <c r="FI49" i="17"/>
  <c r="GB49" i="17"/>
  <c r="FG56" i="17"/>
  <c r="DT64" i="17"/>
  <c r="BY64" i="17"/>
  <c r="AJ64" i="17"/>
  <c r="AD64" i="6"/>
  <c r="FK47" i="6"/>
  <c r="AF64" i="6"/>
  <c r="FM47" i="6"/>
  <c r="GO42" i="17"/>
  <c r="GD47" i="17"/>
  <c r="DE64" i="17"/>
  <c r="EZ4" i="17"/>
  <c r="EN13" i="17"/>
  <c r="FV13" i="17"/>
  <c r="BI50" i="17"/>
  <c r="GM35" i="17"/>
  <c r="GM16" i="17"/>
  <c r="GO4" i="17"/>
  <c r="GM59" i="17"/>
  <c r="GJ16" i="17"/>
  <c r="GE57" i="17"/>
  <c r="DK64" i="17"/>
  <c r="GF58" i="17"/>
  <c r="FO55" i="6"/>
  <c r="FK55" i="6"/>
  <c r="DN64" i="17"/>
  <c r="GC48" i="17"/>
  <c r="GD51" i="17"/>
  <c r="AM64" i="6"/>
  <c r="AQ64" i="6"/>
  <c r="AL64" i="6"/>
  <c r="AH64" i="6"/>
  <c r="FO47" i="6"/>
  <c r="DV50" i="17"/>
  <c r="GJ50" i="17" s="1"/>
  <c r="GJ13" i="17"/>
  <c r="EP11" i="17"/>
  <c r="FX11" i="17"/>
  <c r="GV11" i="17" s="1"/>
  <c r="ER14" i="17"/>
  <c r="FZ14" i="17"/>
  <c r="GX14" i="17" s="1"/>
  <c r="EO35" i="17"/>
  <c r="FW35" i="17"/>
  <c r="DX50" i="17"/>
  <c r="GL50" i="17" s="1"/>
  <c r="GL13" i="17"/>
  <c r="EP4" i="17"/>
  <c r="FX4" i="17"/>
  <c r="FZ10" i="17"/>
  <c r="BM49" i="17"/>
  <c r="ER10" i="17"/>
  <c r="GF47" i="17"/>
  <c r="DG64" i="17"/>
  <c r="DZ50" i="17"/>
  <c r="GN13" i="17"/>
  <c r="EU13" i="17"/>
  <c r="AD64" i="17"/>
  <c r="FG47" i="17"/>
  <c r="EL5" i="17"/>
  <c r="FT5" i="17"/>
  <c r="EU10" i="17"/>
  <c r="EU49" i="17" s="1"/>
  <c r="BP49" i="17"/>
  <c r="EV10" i="17"/>
  <c r="EV49" i="17" s="1"/>
  <c r="BQ49" i="17"/>
  <c r="FT12" i="17"/>
  <c r="GR12" i="17" s="1"/>
  <c r="EL12" i="17"/>
  <c r="GL35" i="17"/>
  <c r="FY13" i="17"/>
  <c r="EQ13" i="17"/>
  <c r="EO10" i="17"/>
  <c r="FW10" i="17"/>
  <c r="BJ49" i="17"/>
  <c r="GK60" i="17"/>
  <c r="EN16" i="17"/>
  <c r="GK62" i="17"/>
  <c r="GK44" i="17"/>
  <c r="EB49" i="17"/>
  <c r="GP49" i="17" s="1"/>
  <c r="GP10" i="17"/>
  <c r="GL60" i="17"/>
  <c r="FW11" i="17"/>
  <c r="GU11" i="17" s="1"/>
  <c r="EO11" i="17"/>
  <c r="DF64" i="17"/>
  <c r="GE47" i="17"/>
  <c r="EM4" i="17"/>
  <c r="FU4" i="17"/>
  <c r="EP12" i="17"/>
  <c r="FX12" i="17"/>
  <c r="GV12" i="17" s="1"/>
  <c r="ER42" i="17"/>
  <c r="ER61" i="17" s="1"/>
  <c r="FZ42" i="17"/>
  <c r="EP16" i="17"/>
  <c r="EU44" i="17"/>
  <c r="EU62" i="17" s="1"/>
  <c r="GQ4" i="6"/>
  <c r="EO16" i="17"/>
  <c r="FW16" i="17"/>
  <c r="EU42" i="17"/>
  <c r="EU61" i="17" s="1"/>
  <c r="GM47" i="6"/>
  <c r="DN64" i="6"/>
  <c r="FD4" i="6"/>
  <c r="EN35" i="17"/>
  <c r="FV35" i="17"/>
  <c r="GS4" i="6"/>
  <c r="BT49" i="17"/>
  <c r="EY10" i="17"/>
  <c r="EY49" i="17" s="1"/>
  <c r="EU4" i="6"/>
  <c r="EW16" i="17"/>
  <c r="EV42" i="17"/>
  <c r="EV61" i="17" s="1"/>
  <c r="EL13" i="17"/>
  <c r="BG50" i="17"/>
  <c r="FT13" i="17"/>
  <c r="EO4" i="17"/>
  <c r="EN15" i="17"/>
  <c r="FL47" i="6"/>
  <c r="AE64" i="6"/>
  <c r="FM53" i="6"/>
  <c r="GC56" i="17"/>
  <c r="AN64" i="6"/>
  <c r="FV61" i="6"/>
  <c r="GG50" i="17"/>
  <c r="GD59" i="17"/>
  <c r="CO64" i="17"/>
  <c r="FN57" i="17"/>
  <c r="FM52" i="17"/>
  <c r="GD53" i="17"/>
  <c r="FM57" i="17"/>
  <c r="AP64" i="6"/>
  <c r="FP51" i="6"/>
  <c r="FP52" i="6"/>
  <c r="FN57" i="6"/>
  <c r="GD58" i="17"/>
  <c r="FL48" i="17"/>
  <c r="GC57" i="17"/>
  <c r="GF56" i="17"/>
  <c r="FF56" i="17"/>
  <c r="FI50" i="17"/>
  <c r="FQ56" i="17"/>
  <c r="FH52" i="17"/>
  <c r="FJ57" i="17"/>
  <c r="DV64" i="6"/>
  <c r="FP53" i="6"/>
  <c r="FJ56" i="6"/>
  <c r="FO48" i="6"/>
  <c r="GK60" i="6"/>
  <c r="FG48" i="17"/>
  <c r="FO58" i="17"/>
  <c r="DW64" i="6"/>
  <c r="FP59" i="17"/>
  <c r="FO52" i="17"/>
  <c r="FQ57" i="17"/>
  <c r="FT49" i="6"/>
  <c r="DU64" i="6"/>
  <c r="GI51" i="6"/>
  <c r="FP50" i="6"/>
  <c r="FR48" i="6"/>
  <c r="FL49" i="17"/>
  <c r="GH58" i="6"/>
  <c r="GM56" i="6"/>
  <c r="GN56" i="6"/>
  <c r="GH56" i="6"/>
  <c r="FR49" i="6"/>
  <c r="FX51" i="6"/>
  <c r="GN55" i="6"/>
  <c r="FS57" i="6"/>
  <c r="FW59" i="6"/>
  <c r="FU57" i="6"/>
  <c r="FW52" i="6"/>
  <c r="GL56" i="6"/>
  <c r="FM48" i="17"/>
  <c r="FH58" i="17"/>
  <c r="FO61" i="17"/>
  <c r="DQ64" i="6"/>
  <c r="FL53" i="17"/>
  <c r="GL55" i="6"/>
  <c r="GJ62" i="6"/>
  <c r="FX50" i="6"/>
  <c r="FX53" i="6"/>
  <c r="FT48" i="6"/>
  <c r="FW58" i="6"/>
  <c r="GM52" i="6"/>
  <c r="GI61" i="6"/>
  <c r="FM52" i="6"/>
  <c r="FL56" i="6"/>
  <c r="GK10" i="17"/>
  <c r="DW49" i="17"/>
  <c r="GK49" i="17" s="1"/>
  <c r="GM13" i="17"/>
  <c r="DY50" i="17"/>
  <c r="GM50" i="17" s="1"/>
  <c r="FT11" i="17"/>
  <c r="GR11" i="17" s="1"/>
  <c r="EL11" i="17"/>
  <c r="EQ4" i="17"/>
  <c r="FY4" i="17"/>
  <c r="GL42" i="17"/>
  <c r="GM60" i="17"/>
  <c r="EV13" i="17"/>
  <c r="GK59" i="17"/>
  <c r="GK35" i="17"/>
  <c r="EM12" i="17"/>
  <c r="FU12" i="17"/>
  <c r="GS12" i="17" s="1"/>
  <c r="EP10" i="17"/>
  <c r="BK49" i="17"/>
  <c r="GK58" i="17"/>
  <c r="GL59" i="17"/>
  <c r="EN42" i="17"/>
  <c r="EN61" i="17" s="1"/>
  <c r="FV42" i="17"/>
  <c r="EX42" i="17"/>
  <c r="EX61" i="17" s="1"/>
  <c r="AG64" i="17"/>
  <c r="FJ47" i="17"/>
  <c r="GJ60" i="17"/>
  <c r="GJ42" i="17"/>
  <c r="EY4" i="17"/>
  <c r="EN44" i="17"/>
  <c r="EN62" i="17" s="1"/>
  <c r="GP35" i="17"/>
  <c r="FM47" i="17"/>
  <c r="EM10" i="17"/>
  <c r="FU10" i="17"/>
  <c r="BH49" i="17"/>
  <c r="FH47" i="17"/>
  <c r="AE64" i="17"/>
  <c r="EX13" i="17"/>
  <c r="FX42" i="17"/>
  <c r="EP42" i="17"/>
  <c r="EP61" i="17" s="1"/>
  <c r="ET10" i="17"/>
  <c r="BO49" i="17"/>
  <c r="EV35" i="17"/>
  <c r="EO13" i="17"/>
  <c r="FW13" i="17"/>
  <c r="EO36" i="17"/>
  <c r="EO56" i="17" s="1"/>
  <c r="EZ4" i="6"/>
  <c r="EV4" i="6"/>
  <c r="GD4" i="6"/>
  <c r="GR4" i="6"/>
  <c r="ET13" i="17"/>
  <c r="BO50" i="17"/>
  <c r="AI64" i="6"/>
  <c r="FP47" i="6"/>
  <c r="EZ42" i="17"/>
  <c r="EZ61" i="17" s="1"/>
  <c r="EM14" i="17"/>
  <c r="FU14" i="17"/>
  <c r="GS14" i="17" s="1"/>
  <c r="AF64" i="17"/>
  <c r="FI47" i="17"/>
  <c r="ET4" i="6"/>
  <c r="GB4" i="6"/>
  <c r="FN47" i="17"/>
  <c r="AS64" i="17"/>
  <c r="FG61" i="17"/>
  <c r="GB52" i="17"/>
  <c r="FH50" i="17"/>
  <c r="GE53" i="17"/>
  <c r="GD52" i="17"/>
  <c r="GG60" i="17"/>
  <c r="FR53" i="17"/>
  <c r="GE48" i="17"/>
  <c r="FP49" i="6"/>
  <c r="FL52" i="6"/>
  <c r="GG53" i="17"/>
  <c r="GH49" i="17"/>
  <c r="GD60" i="17"/>
  <c r="FM51" i="17"/>
  <c r="GD49" i="17"/>
  <c r="GG62" i="17"/>
  <c r="FQ55" i="17"/>
  <c r="FR55" i="17"/>
  <c r="FQ49" i="17"/>
  <c r="DR64" i="6"/>
  <c r="GI57" i="6"/>
  <c r="FL62" i="17"/>
  <c r="FH51" i="17"/>
  <c r="GK58" i="6"/>
  <c r="GI53" i="6"/>
  <c r="FI53" i="17"/>
  <c r="FO55" i="17"/>
  <c r="FN60" i="17"/>
  <c r="FV53" i="6"/>
  <c r="FX56" i="6"/>
  <c r="GJ53" i="6"/>
  <c r="GI48" i="6"/>
  <c r="GN61" i="6"/>
  <c r="GH51" i="6"/>
  <c r="FX49" i="6"/>
  <c r="FS62" i="6"/>
  <c r="FP56" i="6"/>
  <c r="GI49" i="6"/>
  <c r="FE52" i="17"/>
  <c r="FG57" i="17"/>
  <c r="GJ48" i="6"/>
  <c r="FH61" i="17"/>
  <c r="GL62" i="6"/>
  <c r="GK61" i="6"/>
  <c r="GL57" i="6"/>
  <c r="GM60" i="6"/>
  <c r="GK52" i="6"/>
  <c r="GI52" i="6"/>
  <c r="GK57" i="6"/>
  <c r="GI58" i="6"/>
  <c r="ER12" i="17"/>
  <c r="FZ12" i="17"/>
  <c r="GX12" i="17" s="1"/>
  <c r="FU35" i="17"/>
  <c r="EM35" i="17"/>
  <c r="DO64" i="6"/>
  <c r="GN47" i="6"/>
  <c r="GP13" i="17"/>
  <c r="GL16" i="17"/>
  <c r="EU4" i="17"/>
  <c r="EM15" i="17"/>
  <c r="FX35" i="17"/>
  <c r="EP35" i="17"/>
  <c r="GP42" i="17"/>
  <c r="DC64" i="17"/>
  <c r="GB47" i="17"/>
  <c r="GJ59" i="17"/>
  <c r="FQ47" i="17"/>
  <c r="ET44" i="17"/>
  <c r="ET62" i="17" s="1"/>
  <c r="AC64" i="17"/>
  <c r="FF47" i="17"/>
  <c r="EQ14" i="17"/>
  <c r="FY14" i="17"/>
  <c r="GW14" i="17" s="1"/>
  <c r="GO13" i="17"/>
  <c r="FW42" i="17"/>
  <c r="EO42" i="17"/>
  <c r="EO61" i="17" s="1"/>
  <c r="EW42" i="17"/>
  <c r="EW61" i="17" s="1"/>
  <c r="EL35" i="17"/>
  <c r="DY49" i="17"/>
  <c r="GM49" i="17" s="1"/>
  <c r="GM10" i="17"/>
  <c r="GN42" i="17"/>
  <c r="AA64" i="17"/>
  <c r="FD47" i="17"/>
  <c r="GN16" i="17"/>
  <c r="EZ10" i="17"/>
  <c r="EZ49" i="17" s="1"/>
  <c r="BU49" i="17"/>
  <c r="EO44" i="17"/>
  <c r="EO62" i="17" s="1"/>
  <c r="DD64" i="17"/>
  <c r="GC47" i="17"/>
  <c r="GJ58" i="17"/>
  <c r="GM4" i="17"/>
  <c r="FZ11" i="17"/>
  <c r="GX11" i="17" s="1"/>
  <c r="ER11" i="17"/>
  <c r="EQ11" i="17"/>
  <c r="FY11" i="17"/>
  <c r="GW11" i="17" s="1"/>
  <c r="FV47" i="6"/>
  <c r="GI47" i="6"/>
  <c r="DJ64" i="6"/>
  <c r="FT44" i="17"/>
  <c r="EL44" i="17"/>
  <c r="EL62" i="17" s="1"/>
  <c r="GT4" i="6"/>
  <c r="FT42" i="17"/>
  <c r="EL42" i="17"/>
  <c r="EL61" i="17" s="1"/>
  <c r="BG49" i="17"/>
  <c r="EL10" i="17"/>
  <c r="FT10" i="17"/>
  <c r="EW35" i="17"/>
  <c r="BA64" i="6"/>
  <c r="FX47" i="6"/>
  <c r="GH47" i="6"/>
  <c r="DI64" i="6"/>
  <c r="FV11" i="17"/>
  <c r="GT11" i="17" s="1"/>
  <c r="EN11" i="17"/>
  <c r="EZ35" i="17"/>
  <c r="EN14" i="17"/>
  <c r="FV14" i="17"/>
  <c r="GT14" i="17" s="1"/>
  <c r="EN36" i="17"/>
  <c r="EN56" i="17" s="1"/>
  <c r="FA4" i="6"/>
  <c r="FR47" i="17"/>
  <c r="AW64" i="17"/>
  <c r="FE47" i="17"/>
  <c r="AB64" i="17"/>
  <c r="ET42" i="17"/>
  <c r="ET61" i="17" s="1"/>
  <c r="AW64" i="6"/>
  <c r="FT47" i="6"/>
  <c r="FF58" i="17"/>
  <c r="DS64" i="17"/>
  <c r="CK64" i="17"/>
  <c r="FJ61" i="6"/>
  <c r="FP58" i="6"/>
  <c r="FJ52" i="6"/>
  <c r="FL57" i="6"/>
  <c r="FN49" i="6"/>
  <c r="DP64" i="17"/>
  <c r="FJ56" i="17"/>
  <c r="DL64" i="17"/>
  <c r="FR49" i="17"/>
  <c r="DQ64" i="17"/>
  <c r="GG48" i="17"/>
  <c r="FN53" i="17"/>
  <c r="FN61" i="17"/>
  <c r="FD52" i="17"/>
  <c r="FF57" i="17"/>
  <c r="AR64" i="6"/>
  <c r="FO53" i="6"/>
  <c r="GH53" i="17"/>
  <c r="GF59" i="17"/>
  <c r="FL52" i="17"/>
  <c r="GC50" i="17"/>
  <c r="FG52" i="17"/>
  <c r="FI57" i="17"/>
  <c r="FO49" i="17"/>
  <c r="GF53" i="17"/>
  <c r="GC60" i="17"/>
  <c r="FG51" i="17"/>
  <c r="FL49" i="6"/>
  <c r="FP61" i="6"/>
  <c r="FL61" i="6"/>
  <c r="FM55" i="6"/>
  <c r="GC53" i="17"/>
  <c r="GF62" i="17"/>
  <c r="FJ48" i="17"/>
  <c r="GG58" i="17"/>
  <c r="GH58" i="17"/>
  <c r="FR57" i="17"/>
  <c r="FQ52" i="17"/>
  <c r="FM61" i="17"/>
  <c r="FF49" i="17"/>
  <c r="FR52" i="17"/>
  <c r="FP57" i="17"/>
  <c r="FU49" i="6"/>
  <c r="FD58" i="17"/>
  <c r="FN52" i="17"/>
  <c r="FE50" i="17"/>
  <c r="GL49" i="6"/>
  <c r="GM49" i="6"/>
  <c r="FN50" i="6"/>
  <c r="FS51" i="6"/>
  <c r="FU58" i="6"/>
  <c r="FQ60" i="17"/>
  <c r="GK53" i="6"/>
  <c r="FE53" i="17"/>
  <c r="GJ49" i="6"/>
  <c r="FW57" i="6"/>
  <c r="FT60" i="6"/>
  <c r="FO52" i="6"/>
  <c r="FK51" i="6"/>
  <c r="FM48" i="6"/>
  <c r="GI55" i="6"/>
  <c r="GN59" i="6"/>
  <c r="FD51" i="17"/>
  <c r="FR51" i="17"/>
  <c r="GN49" i="6"/>
  <c r="FL50" i="17"/>
  <c r="GJ52" i="6"/>
  <c r="GM57" i="6"/>
  <c r="GL60" i="6"/>
  <c r="GH60" i="6"/>
  <c r="FR52" i="6"/>
  <c r="FO57" i="6"/>
  <c r="GJ4" i="17"/>
  <c r="FP47" i="17"/>
  <c r="GO35" i="17"/>
  <c r="GJ62" i="17"/>
  <c r="GJ44" i="17"/>
  <c r="EY13" i="17"/>
  <c r="FY12" i="17"/>
  <c r="GW12" i="17" s="1"/>
  <c r="EQ12" i="17"/>
  <c r="GJ35" i="17"/>
  <c r="GN4" i="17"/>
  <c r="FZ35" i="17"/>
  <c r="ER35" i="17"/>
  <c r="AC64" i="6"/>
  <c r="FJ47" i="6"/>
  <c r="EA49" i="17"/>
  <c r="GO49" i="17" s="1"/>
  <c r="GO10" i="17"/>
  <c r="DW50" i="17"/>
  <c r="GK50" i="17" s="1"/>
  <c r="GK13" i="17"/>
  <c r="EL14" i="17"/>
  <c r="FT14" i="17"/>
  <c r="GR14" i="17" s="1"/>
  <c r="GO60" i="17"/>
  <c r="FT16" i="17"/>
  <c r="EL16" i="17"/>
  <c r="EO12" i="17"/>
  <c r="FW12" i="17"/>
  <c r="GU12" i="17" s="1"/>
  <c r="EM42" i="17"/>
  <c r="EM61" i="17" s="1"/>
  <c r="FU42" i="17"/>
  <c r="GK4" i="17"/>
  <c r="GL58" i="17"/>
  <c r="GM44" i="17"/>
  <c r="GM62" i="17"/>
  <c r="GK42" i="17"/>
  <c r="FU16" i="17"/>
  <c r="EM16" i="17"/>
  <c r="GN35" i="17"/>
  <c r="DX49" i="17"/>
  <c r="GL49" i="17" s="1"/>
  <c r="GL10" i="17"/>
  <c r="BR49" i="17"/>
  <c r="EW10" i="17"/>
  <c r="EW49" i="17" s="1"/>
  <c r="ET4" i="17"/>
  <c r="FU44" i="17"/>
  <c r="EM44" i="17"/>
  <c r="EM62" i="17" s="1"/>
  <c r="BL49" i="17"/>
  <c r="FY10" i="17"/>
  <c r="EQ10" i="17"/>
  <c r="FY35" i="17"/>
  <c r="EQ35" i="17"/>
  <c r="EN12" i="17"/>
  <c r="FV12" i="17"/>
  <c r="GT12" i="17" s="1"/>
  <c r="DK64" i="6"/>
  <c r="GJ47" i="6"/>
  <c r="GL47" i="6"/>
  <c r="DM64" i="6"/>
  <c r="EW13" i="17"/>
  <c r="FU11" i="17"/>
  <c r="GS11" i="17" s="1"/>
  <c r="EM11" i="17"/>
  <c r="EQ42" i="17"/>
  <c r="EQ61" i="17" s="1"/>
  <c r="FN47" i="6"/>
  <c r="AG64" i="6"/>
  <c r="GK47" i="6"/>
  <c r="DL64" i="6"/>
  <c r="EP13" i="17"/>
  <c r="FX13" i="17"/>
  <c r="GP4" i="6"/>
  <c r="EX4" i="17"/>
  <c r="FB4" i="6"/>
  <c r="FZ4" i="17"/>
  <c r="ER4" i="17"/>
  <c r="EN4" i="17"/>
  <c r="FV4" i="17"/>
  <c r="GE50" i="17"/>
  <c r="GC59" i="17"/>
  <c r="AL64" i="17"/>
  <c r="AM64" i="17"/>
  <c r="AK64" i="17"/>
  <c r="FJ49" i="6"/>
  <c r="GC58" i="17"/>
  <c r="FM55" i="17"/>
  <c r="FH55" i="17"/>
  <c r="GE49" i="17"/>
  <c r="GE58" i="17"/>
  <c r="GF57" i="17"/>
  <c r="GB60" i="17"/>
  <c r="GF51" i="17"/>
  <c r="GB57" i="17"/>
  <c r="FL59" i="17"/>
  <c r="AI64" i="17"/>
  <c r="FK53" i="6"/>
  <c r="GB58" i="17"/>
  <c r="GH56" i="17"/>
  <c r="GC62" i="17"/>
  <c r="FH53" i="17"/>
  <c r="FD50" i="17"/>
  <c r="GH59" i="17"/>
  <c r="CP64" i="17"/>
  <c r="FM49" i="17"/>
  <c r="BJ64" i="6"/>
  <c r="GK48" i="6"/>
  <c r="FR61" i="17"/>
  <c r="DT64" i="6"/>
  <c r="FT52" i="6"/>
  <c r="FS61" i="6"/>
  <c r="FK48" i="6"/>
  <c r="GJ57" i="6"/>
  <c r="GH59" i="6"/>
  <c r="FR48" i="17"/>
  <c r="FW49" i="6"/>
  <c r="GK49" i="6"/>
  <c r="FX55" i="6"/>
  <c r="GH48" i="6"/>
  <c r="FX52" i="6"/>
  <c r="DA64" i="17"/>
  <c r="FP53" i="17"/>
  <c r="GI50" i="6"/>
  <c r="FR58" i="17"/>
  <c r="FJ49" i="17"/>
  <c r="GH62" i="6"/>
  <c r="GI62" i="6"/>
  <c r="FS52" i="6"/>
  <c r="GL48" i="6"/>
  <c r="GM51" i="6"/>
  <c r="FS53" i="6"/>
  <c r="FU59" i="6"/>
  <c r="FW62" i="6"/>
  <c r="DY64" i="6"/>
  <c r="FR53" i="6"/>
  <c r="GL59" i="6"/>
  <c r="GM50" i="6"/>
  <c r="GN60" i="6"/>
  <c r="FX60" i="6"/>
  <c r="GN53" i="6"/>
  <c r="FU61" i="6"/>
  <c r="V13" i="7" l="1"/>
  <c r="X12" i="7"/>
  <c r="W12" i="7"/>
  <c r="EH4" i="6"/>
  <c r="EG4" i="6"/>
  <c r="AZ69" i="6"/>
  <c r="BZ4" i="6"/>
  <c r="FE4" i="6" s="1"/>
  <c r="EP4" i="6"/>
  <c r="EO4" i="6"/>
  <c r="BR4" i="6"/>
  <c r="BB36" i="17"/>
  <c r="AY15" i="6"/>
  <c r="FT19" i="6"/>
  <c r="BE36" i="6"/>
  <c r="BH36" i="6"/>
  <c r="GJ34" i="6"/>
  <c r="DS55" i="6"/>
  <c r="EF34" i="17"/>
  <c r="EF55" i="17" s="1"/>
  <c r="DM55" i="17"/>
  <c r="GD34" i="17"/>
  <c r="CO19" i="6"/>
  <c r="CF41" i="17"/>
  <c r="BC19" i="17"/>
  <c r="CE19" i="17"/>
  <c r="CE51" i="17" s="1"/>
  <c r="BE15" i="6"/>
  <c r="BH19" i="6"/>
  <c r="CO8" i="6"/>
  <c r="CO48" i="6" s="1"/>
  <c r="CN30" i="6"/>
  <c r="CN53" i="6" s="1"/>
  <c r="CN8" i="6"/>
  <c r="AY19" i="17"/>
  <c r="BE39" i="6"/>
  <c r="BF15" i="6"/>
  <c r="CE41" i="17"/>
  <c r="CO14" i="6"/>
  <c r="CH18" i="17"/>
  <c r="CH51" i="17" s="1"/>
  <c r="CK34" i="6"/>
  <c r="CK39" i="6"/>
  <c r="CO16" i="6"/>
  <c r="BF39" i="6"/>
  <c r="BB38" i="6"/>
  <c r="BD35" i="6"/>
  <c r="BG15" i="6"/>
  <c r="CL39" i="6"/>
  <c r="CO15" i="6"/>
  <c r="CO24" i="6"/>
  <c r="CO52" i="6" s="1"/>
  <c r="BA16" i="17"/>
  <c r="BQ16" i="17" s="1"/>
  <c r="BA40" i="17"/>
  <c r="BA59" i="17" s="1"/>
  <c r="CG36" i="17"/>
  <c r="CW36" i="17" s="1"/>
  <c r="CW56" i="17" s="1"/>
  <c r="BH18" i="6"/>
  <c r="AV8" i="17"/>
  <c r="AV48" i="17" s="1"/>
  <c r="CV41" i="17"/>
  <c r="CV60" i="17" s="1"/>
  <c r="CF60" i="17"/>
  <c r="FS15" i="6"/>
  <c r="BE50" i="6"/>
  <c r="FV19" i="6"/>
  <c r="BE56" i="6"/>
  <c r="BA62" i="17"/>
  <c r="FN62" i="17" s="1"/>
  <c r="BQ44" i="17"/>
  <c r="FN44" i="17"/>
  <c r="BD57" i="6"/>
  <c r="AY51" i="17"/>
  <c r="FL51" i="17" s="1"/>
  <c r="FL19" i="17"/>
  <c r="BE58" i="6"/>
  <c r="FS39" i="6"/>
  <c r="BF50" i="6"/>
  <c r="CE60" i="17"/>
  <c r="CU41" i="17"/>
  <c r="CU60" i="17" s="1"/>
  <c r="AZ50" i="6"/>
  <c r="FV36" i="6"/>
  <c r="BH56" i="6"/>
  <c r="BB56" i="17"/>
  <c r="BR36" i="17"/>
  <c r="FO36" i="17"/>
  <c r="CK58" i="6"/>
  <c r="BF58" i="6"/>
  <c r="CL58" i="6"/>
  <c r="CH56" i="17"/>
  <c r="CX36" i="17"/>
  <c r="CX56" i="17" s="1"/>
  <c r="CX64" i="17" s="1"/>
  <c r="BA51" i="17"/>
  <c r="BQ40" i="17"/>
  <c r="BQ59" i="17" s="1"/>
  <c r="CP31" i="6"/>
  <c r="CP53" i="6" s="1"/>
  <c r="CJ31" i="17"/>
  <c r="CJ53" i="17" s="1"/>
  <c r="CG40" i="17"/>
  <c r="FN40" i="17" s="1"/>
  <c r="CM40" i="6"/>
  <c r="BH33" i="6"/>
  <c r="BH55" i="6" s="1"/>
  <c r="BH24" i="6"/>
  <c r="BC24" i="17"/>
  <c r="BH8" i="6"/>
  <c r="BH48" i="6" s="1"/>
  <c r="BC8" i="17"/>
  <c r="BC48" i="17" s="1"/>
  <c r="CF15" i="6"/>
  <c r="CF50" i="6" s="1"/>
  <c r="CF64" i="6" s="1"/>
  <c r="BZ15" i="17"/>
  <c r="BZ50" i="17" s="1"/>
  <c r="BZ64" i="17" s="1"/>
  <c r="BB8" i="17"/>
  <c r="BG8" i="6"/>
  <c r="FU8" i="6" s="1"/>
  <c r="BG44" i="6"/>
  <c r="BB44" i="17"/>
  <c r="CL36" i="6"/>
  <c r="CF36" i="17"/>
  <c r="BB5" i="17"/>
  <c r="FO5" i="17" s="1"/>
  <c r="BG5" i="6"/>
  <c r="FU5" i="6" s="1"/>
  <c r="CJ15" i="17"/>
  <c r="CJ50" i="17" s="1"/>
  <c r="CP15" i="6"/>
  <c r="CP50" i="6" s="1"/>
  <c r="BB9" i="17"/>
  <c r="BG9" i="6"/>
  <c r="AQ37" i="17"/>
  <c r="AU37" i="6"/>
  <c r="AU14" i="17"/>
  <c r="AY14" i="6"/>
  <c r="CE36" i="17"/>
  <c r="BB4" i="17"/>
  <c r="BG4" i="6"/>
  <c r="AY41" i="17"/>
  <c r="BD41" i="6"/>
  <c r="BD42" i="17"/>
  <c r="BI42" i="6"/>
  <c r="CM39" i="6"/>
  <c r="FT39" i="6" s="1"/>
  <c r="CE34" i="17"/>
  <c r="CM36" i="6"/>
  <c r="CM56" i="6" s="1"/>
  <c r="BD19" i="6"/>
  <c r="BF44" i="6"/>
  <c r="BA15" i="17"/>
  <c r="AZ36" i="17"/>
  <c r="AY35" i="17"/>
  <c r="AY48" i="6"/>
  <c r="BC18" i="17"/>
  <c r="BB15" i="17"/>
  <c r="CN18" i="6"/>
  <c r="CN51" i="6" s="1"/>
  <c r="CH4" i="17"/>
  <c r="CH47" i="17" s="1"/>
  <c r="CI16" i="17"/>
  <c r="AY37" i="17"/>
  <c r="CK35" i="6"/>
  <c r="CK19" i="6"/>
  <c r="CK51" i="6" s="1"/>
  <c r="AZ39" i="17"/>
  <c r="CI8" i="17"/>
  <c r="CI48" i="17" s="1"/>
  <c r="BF16" i="6"/>
  <c r="CA50" i="17"/>
  <c r="BD8" i="17"/>
  <c r="BD48" i="17" s="1"/>
  <c r="BJ15" i="17"/>
  <c r="AT50" i="17"/>
  <c r="BD39" i="6"/>
  <c r="BD31" i="17"/>
  <c r="BI31" i="6"/>
  <c r="BB7" i="17"/>
  <c r="BG7" i="6"/>
  <c r="BK32" i="6"/>
  <c r="CJ8" i="17"/>
  <c r="CJ48" i="17" s="1"/>
  <c r="CP8" i="6"/>
  <c r="CP48" i="6" s="1"/>
  <c r="CN44" i="6"/>
  <c r="CN62" i="6" s="1"/>
  <c r="CH44" i="17"/>
  <c r="CH62" i="17" s="1"/>
  <c r="BB32" i="6"/>
  <c r="AV36" i="6"/>
  <c r="AR36" i="17"/>
  <c r="BC14" i="17"/>
  <c r="BH14" i="6"/>
  <c r="BH15" i="6"/>
  <c r="BC15" i="17"/>
  <c r="BS15" i="17" s="1"/>
  <c r="BB18" i="17"/>
  <c r="BG18" i="6"/>
  <c r="BD15" i="17"/>
  <c r="BD50" i="17" s="1"/>
  <c r="BI15" i="6"/>
  <c r="CH9" i="17"/>
  <c r="CN9" i="6"/>
  <c r="CN48" i="6" s="1"/>
  <c r="CG39" i="17"/>
  <c r="CO56" i="6"/>
  <c r="AZ15" i="17"/>
  <c r="CI14" i="17"/>
  <c r="CH8" i="17"/>
  <c r="CI24" i="17"/>
  <c r="CI52" i="17" s="1"/>
  <c r="AZ8" i="6"/>
  <c r="CI19" i="17"/>
  <c r="FP19" i="17" s="1"/>
  <c r="CH8" i="6"/>
  <c r="CH48" i="6" s="1"/>
  <c r="CF15" i="17"/>
  <c r="CF50" i="17" s="1"/>
  <c r="BC36" i="17"/>
  <c r="CG15" i="6"/>
  <c r="CG50" i="6" s="1"/>
  <c r="BI19" i="6"/>
  <c r="BG36" i="6"/>
  <c r="CF39" i="17"/>
  <c r="CI15" i="17"/>
  <c r="AU36" i="6"/>
  <c r="AQ36" i="17"/>
  <c r="BW36" i="17"/>
  <c r="CC36" i="6"/>
  <c r="BA36" i="17"/>
  <c r="CB15" i="17"/>
  <c r="CB50" i="17" s="1"/>
  <c r="CB64" i="17" s="1"/>
  <c r="CH15" i="6"/>
  <c r="CH50" i="6" s="1"/>
  <c r="BB43" i="6"/>
  <c r="CI18" i="17"/>
  <c r="CO18" i="6"/>
  <c r="FV18" i="6" s="1"/>
  <c r="BC10" i="17"/>
  <c r="BH10" i="6"/>
  <c r="BI23" i="6"/>
  <c r="FW23" i="6" s="1"/>
  <c r="BD23" i="17"/>
  <c r="FQ23" i="17" s="1"/>
  <c r="CD36" i="6"/>
  <c r="BX36" i="17"/>
  <c r="CP19" i="6"/>
  <c r="CP51" i="6" s="1"/>
  <c r="CJ19" i="17"/>
  <c r="CJ51" i="17" s="1"/>
  <c r="CE37" i="17"/>
  <c r="CK37" i="6"/>
  <c r="CM15" i="6"/>
  <c r="CM50" i="6" s="1"/>
  <c r="CG15" i="17"/>
  <c r="CG50" i="17" s="1"/>
  <c r="BB30" i="17"/>
  <c r="BG30" i="6"/>
  <c r="CH15" i="17"/>
  <c r="CH50" i="17" s="1"/>
  <c r="CN15" i="6"/>
  <c r="CN50" i="6" s="1"/>
  <c r="BE41" i="6"/>
  <c r="AZ41" i="17"/>
  <c r="CY36" i="17"/>
  <c r="CY56" i="17" s="1"/>
  <c r="CI56" i="17"/>
  <c r="AV15" i="17"/>
  <c r="AU15" i="17"/>
  <c r="CN36" i="6"/>
  <c r="CL41" i="6"/>
  <c r="CH30" i="17"/>
  <c r="CH53" i="17" s="1"/>
  <c r="CK41" i="6"/>
  <c r="BF40" i="6"/>
  <c r="CG8" i="6"/>
  <c r="CG48" i="6" s="1"/>
  <c r="CA8" i="17"/>
  <c r="CA48" i="17" s="1"/>
  <c r="CA64" i="17" s="1"/>
  <c r="BC16" i="17"/>
  <c r="BH16" i="6"/>
  <c r="CG16" i="17"/>
  <c r="CG51" i="17" s="1"/>
  <c r="CM16" i="6"/>
  <c r="CM51" i="6" s="1"/>
  <c r="BW37" i="17"/>
  <c r="CC37" i="6"/>
  <c r="AY36" i="17"/>
  <c r="FL36" i="17" s="1"/>
  <c r="CP42" i="6"/>
  <c r="CJ42" i="17"/>
  <c r="BG19" i="6"/>
  <c r="FU19" i="6" s="1"/>
  <c r="BB19" i="17"/>
  <c r="FO19" i="17" s="1"/>
  <c r="AU48" i="17"/>
  <c r="FP8" i="17"/>
  <c r="CH48" i="17"/>
  <c r="FU15" i="6"/>
  <c r="AX50" i="6"/>
  <c r="FN34" i="17"/>
  <c r="GX41" i="17"/>
  <c r="GT41" i="17"/>
  <c r="GU41" i="17"/>
  <c r="GV41" i="17"/>
  <c r="ET5" i="17"/>
  <c r="GW41" i="17"/>
  <c r="CE56" i="17"/>
  <c r="CU36" i="17"/>
  <c r="CU56" i="17" s="1"/>
  <c r="CU34" i="17"/>
  <c r="CU55" i="17" s="1"/>
  <c r="CE55" i="17"/>
  <c r="EX15" i="17"/>
  <c r="BQ36" i="17"/>
  <c r="BA56" i="17"/>
  <c r="FN36" i="17"/>
  <c r="BC33" i="17"/>
  <c r="CG58" i="17"/>
  <c r="CW39" i="17"/>
  <c r="CW58" i="17" s="1"/>
  <c r="AY56" i="17"/>
  <c r="BO36" i="17"/>
  <c r="BS44" i="17"/>
  <c r="BS62" i="17" s="1"/>
  <c r="BK44" i="17"/>
  <c r="BK62" i="17" s="1"/>
  <c r="DZ44" i="17"/>
  <c r="DZ62" i="17" s="1"/>
  <c r="EH44" i="17"/>
  <c r="EH62" i="17" s="1"/>
  <c r="GN15" i="17"/>
  <c r="S70" i="17"/>
  <c r="AA70" i="17" s="1"/>
  <c r="AQ70" i="17"/>
  <c r="GN50" i="17"/>
  <c r="L5" i="17"/>
  <c r="K70" i="17"/>
  <c r="EE5" i="17"/>
  <c r="DW5" i="17"/>
  <c r="BH5" i="17"/>
  <c r="BP5" i="17"/>
  <c r="GR5" i="17"/>
  <c r="O44" i="17"/>
  <c r="P15" i="17"/>
  <c r="BT15" i="17"/>
  <c r="EA15" i="17"/>
  <c r="EI15" i="17"/>
  <c r="EI50" i="17" s="1"/>
  <c r="BL15" i="17"/>
  <c r="BA39" i="17"/>
  <c r="FN39" i="17" s="1"/>
  <c r="BF36" i="6"/>
  <c r="BF56" i="6" s="1"/>
  <c r="AK1597" i="3"/>
  <c r="CE39" i="17"/>
  <c r="CK36" i="6"/>
  <c r="CK56" i="6" s="1"/>
  <c r="AY39" i="17"/>
  <c r="BD36" i="6"/>
  <c r="BD56" i="6" s="1"/>
  <c r="CI33" i="17"/>
  <c r="CO33" i="6"/>
  <c r="CG33" i="17"/>
  <c r="CM34" i="6"/>
  <c r="CM55" i="6" s="1"/>
  <c r="FJ64" i="17"/>
  <c r="BA33" i="17"/>
  <c r="BF34" i="6"/>
  <c r="BF55" i="6" s="1"/>
  <c r="FI64" i="17"/>
  <c r="AY34" i="17"/>
  <c r="BD34" i="6"/>
  <c r="BD55" i="6" s="1"/>
  <c r="FE64" i="17"/>
  <c r="FJ64" i="6"/>
  <c r="FN64" i="6"/>
  <c r="FM64" i="6"/>
  <c r="GF64" i="17"/>
  <c r="FO64" i="6"/>
  <c r="GS13" i="17"/>
  <c r="GS4" i="17"/>
  <c r="FT62" i="17"/>
  <c r="GR62" i="17" s="1"/>
  <c r="B47" i="22" s="1"/>
  <c r="HB4" i="6"/>
  <c r="GX13" i="17"/>
  <c r="GX4" i="6"/>
  <c r="GV35" i="17"/>
  <c r="GM58" i="17"/>
  <c r="GR4" i="17"/>
  <c r="GT10" i="17"/>
  <c r="FY60" i="17"/>
  <c r="GW60" i="17" s="1"/>
  <c r="G45" i="22" s="1"/>
  <c r="GU10" i="17"/>
  <c r="GY4" i="6"/>
  <c r="GH64" i="6"/>
  <c r="FU49" i="17"/>
  <c r="GS49" i="17" s="1"/>
  <c r="C34" i="22" s="1"/>
  <c r="GI64" i="6"/>
  <c r="GE64" i="17"/>
  <c r="GV4" i="17"/>
  <c r="GB64" i="17"/>
  <c r="GN64" i="6"/>
  <c r="FU62" i="17"/>
  <c r="GS62" i="17" s="1"/>
  <c r="C47" i="22" s="1"/>
  <c r="FW59" i="17"/>
  <c r="GU59" i="17" s="1"/>
  <c r="E44" i="22" s="1"/>
  <c r="EL49" i="17"/>
  <c r="FT59" i="17"/>
  <c r="GR59" i="17" s="1"/>
  <c r="B44" i="22" s="1"/>
  <c r="GL64" i="6"/>
  <c r="FY49" i="17"/>
  <c r="GW49" i="17" s="1"/>
  <c r="G34" i="22" s="1"/>
  <c r="GW13" i="17"/>
  <c r="GR44" i="17"/>
  <c r="GV42" i="17"/>
  <c r="FU59" i="17"/>
  <c r="GS59" i="17" s="1"/>
  <c r="C44" i="22" s="1"/>
  <c r="GX10" i="17"/>
  <c r="EQ49" i="17"/>
  <c r="GS42" i="17"/>
  <c r="FT49" i="17"/>
  <c r="GR49" i="17" s="1"/>
  <c r="B34" i="22" s="1"/>
  <c r="GX42" i="17"/>
  <c r="GT13" i="17"/>
  <c r="EP49" i="17"/>
  <c r="FB11" i="17"/>
  <c r="FL64" i="6"/>
  <c r="FV60" i="17"/>
  <c r="GT60" i="17" s="1"/>
  <c r="D45" i="22" s="1"/>
  <c r="K70" i="6"/>
  <c r="L5" i="6"/>
  <c r="P16" i="17"/>
  <c r="BL16" i="17"/>
  <c r="EA16" i="17"/>
  <c r="EI16" i="17"/>
  <c r="BT16" i="17"/>
  <c r="O17" i="6"/>
  <c r="T70" i="6"/>
  <c r="AC70" i="6" s="1"/>
  <c r="GK64" i="6"/>
  <c r="GW35" i="17"/>
  <c r="GZ4" i="6"/>
  <c r="GR42" i="17"/>
  <c r="GT42" i="17"/>
  <c r="GS44" i="17"/>
  <c r="GR10" i="17"/>
  <c r="GU42" i="17"/>
  <c r="FP64" i="6"/>
  <c r="FH64" i="17"/>
  <c r="EM49" i="17"/>
  <c r="GS10" i="17"/>
  <c r="EL50" i="17"/>
  <c r="GM64" i="6"/>
  <c r="FW49" i="17"/>
  <c r="GU49" i="17" s="1"/>
  <c r="E34" i="22" s="1"/>
  <c r="GT35" i="17"/>
  <c r="FB12" i="17"/>
  <c r="FG64" i="17"/>
  <c r="FZ49" i="17"/>
  <c r="GX49" i="17" s="1"/>
  <c r="H34" i="22" s="1"/>
  <c r="GU16" i="17"/>
  <c r="FK64" i="6"/>
  <c r="EN49" i="17"/>
  <c r="GH64" i="17"/>
  <c r="EM50" i="17"/>
  <c r="FB13" i="17"/>
  <c r="ET50" i="17"/>
  <c r="ET49" i="17"/>
  <c r="GW10" i="17"/>
  <c r="FR64" i="17"/>
  <c r="FX64" i="6"/>
  <c r="GC64" i="17"/>
  <c r="FD64" i="17"/>
  <c r="FX60" i="17"/>
  <c r="GV60" i="17" s="1"/>
  <c r="F45" i="22" s="1"/>
  <c r="FF64" i="17"/>
  <c r="FW58" i="17"/>
  <c r="GS35" i="17"/>
  <c r="FT50" i="17"/>
  <c r="GR50" i="17" s="1"/>
  <c r="B35" i="22" s="1"/>
  <c r="ER49" i="17"/>
  <c r="GR16" i="17"/>
  <c r="GW4" i="17"/>
  <c r="GU35" i="17"/>
  <c r="EN50" i="17"/>
  <c r="GS16" i="17"/>
  <c r="GX35" i="17"/>
  <c r="GU13" i="17"/>
  <c r="FZ60" i="17"/>
  <c r="GX60" i="17" s="1"/>
  <c r="H45" i="22" s="1"/>
  <c r="EO49" i="17"/>
  <c r="FW60" i="17"/>
  <c r="GU60" i="17" s="1"/>
  <c r="E45" i="22" s="1"/>
  <c r="GV13" i="17"/>
  <c r="GR13" i="17"/>
  <c r="GX4" i="17"/>
  <c r="FV49" i="17"/>
  <c r="GT49" i="17" s="1"/>
  <c r="D34" i="22" s="1"/>
  <c r="GG64" i="17"/>
  <c r="GT4" i="17"/>
  <c r="EW4" i="6" l="1"/>
  <c r="GE4" i="6"/>
  <c r="GU4" i="6"/>
  <c r="HC4" i="6" s="1"/>
  <c r="GV4" i="6"/>
  <c r="V14" i="7"/>
  <c r="X13" i="7"/>
  <c r="CA4" i="6" s="1"/>
  <c r="FF4" i="6" s="1"/>
  <c r="W13" i="7"/>
  <c r="BS4" i="6" s="1"/>
  <c r="BA69" i="6"/>
  <c r="CG56" i="17"/>
  <c r="BG50" i="6"/>
  <c r="CO50" i="6"/>
  <c r="GJ55" i="6"/>
  <c r="DS64" i="6"/>
  <c r="GJ64" i="6" s="1"/>
  <c r="GD55" i="17"/>
  <c r="DM64" i="17"/>
  <c r="GD64" i="17" s="1"/>
  <c r="CH64" i="6"/>
  <c r="FO56" i="17"/>
  <c r="CG64" i="6"/>
  <c r="FQ15" i="17"/>
  <c r="AV50" i="17"/>
  <c r="FQ50" i="17" s="1"/>
  <c r="BE60" i="6"/>
  <c r="FS41" i="6"/>
  <c r="AU56" i="6"/>
  <c r="BG56" i="6"/>
  <c r="FU36" i="6"/>
  <c r="FO18" i="17"/>
  <c r="BB51" i="17"/>
  <c r="FO51" i="17" s="1"/>
  <c r="BS14" i="17"/>
  <c r="BC50" i="17"/>
  <c r="FQ31" i="17"/>
  <c r="BD53" i="17"/>
  <c r="FQ53" i="17" s="1"/>
  <c r="FO15" i="17"/>
  <c r="CH64" i="17"/>
  <c r="FV8" i="6"/>
  <c r="BQ15" i="17"/>
  <c r="FN15" i="17"/>
  <c r="BA50" i="17"/>
  <c r="FN50" i="17" s="1"/>
  <c r="BI61" i="6"/>
  <c r="FW42" i="6"/>
  <c r="BG47" i="6"/>
  <c r="BX4" i="6"/>
  <c r="FU4" i="6"/>
  <c r="BK14" i="17"/>
  <c r="AU50" i="17"/>
  <c r="FP14" i="17"/>
  <c r="FO9" i="17"/>
  <c r="BG62" i="6"/>
  <c r="FU62" i="6" s="1"/>
  <c r="FU44" i="6"/>
  <c r="BH52" i="6"/>
  <c r="FV52" i="6" s="1"/>
  <c r="FV24" i="6"/>
  <c r="AV64" i="17"/>
  <c r="FQ48" i="17"/>
  <c r="FN16" i="17"/>
  <c r="CK55" i="6"/>
  <c r="FV56" i="6"/>
  <c r="BE64" i="6"/>
  <c r="FS50" i="6"/>
  <c r="CC57" i="6"/>
  <c r="BG53" i="6"/>
  <c r="FU53" i="6" s="1"/>
  <c r="FU30" i="6"/>
  <c r="BX56" i="17"/>
  <c r="BX64" i="17" s="1"/>
  <c r="CN36" i="17"/>
  <c r="CN56" i="17" s="1"/>
  <c r="CN64" i="17" s="1"/>
  <c r="FV10" i="6"/>
  <c r="BH49" i="6"/>
  <c r="FV49" i="6" s="1"/>
  <c r="CC56" i="6"/>
  <c r="FW19" i="6"/>
  <c r="BI51" i="6"/>
  <c r="FW51" i="6" s="1"/>
  <c r="BI50" i="6"/>
  <c r="BH36" i="17"/>
  <c r="AR56" i="17"/>
  <c r="FM36" i="17"/>
  <c r="FU7" i="6"/>
  <c r="BG48" i="6"/>
  <c r="FU48" i="6" s="1"/>
  <c r="BD58" i="6"/>
  <c r="FR58" i="6" s="1"/>
  <c r="FR39" i="6"/>
  <c r="BJ50" i="17"/>
  <c r="EO15" i="17"/>
  <c r="EO50" i="17" s="1"/>
  <c r="FT16" i="6"/>
  <c r="BF51" i="6"/>
  <c r="FT51" i="6" s="1"/>
  <c r="FV48" i="6"/>
  <c r="BF62" i="6"/>
  <c r="FT62" i="6" s="1"/>
  <c r="FT44" i="6"/>
  <c r="FQ42" i="17"/>
  <c r="BD61" i="17"/>
  <c r="BT42" i="17"/>
  <c r="FO4" i="17"/>
  <c r="BR4" i="17"/>
  <c r="BB47" i="17"/>
  <c r="AU57" i="6"/>
  <c r="FR37" i="6"/>
  <c r="CF56" i="17"/>
  <c r="CV36" i="17"/>
  <c r="CV56" i="17" s="1"/>
  <c r="FQ8" i="17"/>
  <c r="EV16" i="17"/>
  <c r="FV16" i="17"/>
  <c r="GT16" i="17" s="1"/>
  <c r="CO51" i="6"/>
  <c r="FT15" i="6"/>
  <c r="BQ62" i="17"/>
  <c r="FV62" i="17" s="1"/>
  <c r="GT62" i="17" s="1"/>
  <c r="D47" i="22" s="1"/>
  <c r="FV44" i="17"/>
  <c r="GT44" i="17" s="1"/>
  <c r="EV44" i="17"/>
  <c r="EV62" i="17" s="1"/>
  <c r="BH51" i="6"/>
  <c r="FV16" i="6"/>
  <c r="CK57" i="6"/>
  <c r="AU64" i="17"/>
  <c r="FP48" i="17"/>
  <c r="CJ61" i="17"/>
  <c r="CZ42" i="17"/>
  <c r="CZ61" i="17" s="1"/>
  <c r="CZ64" i="17" s="1"/>
  <c r="CM37" i="17"/>
  <c r="CM57" i="17" s="1"/>
  <c r="BW57" i="17"/>
  <c r="FP16" i="17"/>
  <c r="BS16" i="17"/>
  <c r="BC51" i="17"/>
  <c r="BF59" i="6"/>
  <c r="FT40" i="6"/>
  <c r="CN56" i="6"/>
  <c r="CN64" i="6" s="1"/>
  <c r="FO30" i="17"/>
  <c r="BB53" i="17"/>
  <c r="FO53" i="17" s="1"/>
  <c r="CU37" i="17"/>
  <c r="CU57" i="17" s="1"/>
  <c r="CE57" i="17"/>
  <c r="CD56" i="6"/>
  <c r="CD64" i="6" s="1"/>
  <c r="BC49" i="17"/>
  <c r="FP49" i="17" s="1"/>
  <c r="BS10" i="17"/>
  <c r="FP10" i="17"/>
  <c r="BW56" i="17"/>
  <c r="BW64" i="17" s="1"/>
  <c r="CM36" i="17"/>
  <c r="CM56" i="17" s="1"/>
  <c r="CM64" i="17" s="1"/>
  <c r="CF58" i="17"/>
  <c r="CV39" i="17"/>
  <c r="CV58" i="17" s="1"/>
  <c r="CI50" i="17"/>
  <c r="FS36" i="6"/>
  <c r="AV56" i="6"/>
  <c r="BB48" i="17"/>
  <c r="FO48" i="17" s="1"/>
  <c r="FO7" i="17"/>
  <c r="AY57" i="17"/>
  <c r="BO37" i="17"/>
  <c r="BO57" i="17" s="1"/>
  <c r="BR15" i="17"/>
  <c r="FW15" i="17" s="1"/>
  <c r="GU15" i="17" s="1"/>
  <c r="BB50" i="17"/>
  <c r="BO35" i="17"/>
  <c r="FL35" i="17"/>
  <c r="BD51" i="6"/>
  <c r="FR51" i="6" s="1"/>
  <c r="FR19" i="6"/>
  <c r="BD60" i="6"/>
  <c r="FR41" i="6"/>
  <c r="FL37" i="17"/>
  <c r="AQ57" i="17"/>
  <c r="FL57" i="17" s="1"/>
  <c r="BG37" i="17"/>
  <c r="BG57" i="17" s="1"/>
  <c r="CL56" i="6"/>
  <c r="FO8" i="17"/>
  <c r="CM59" i="6"/>
  <c r="FN51" i="17"/>
  <c r="FV15" i="6"/>
  <c r="BR56" i="17"/>
  <c r="FW36" i="17"/>
  <c r="GU36" i="17" s="1"/>
  <c r="EW36" i="17"/>
  <c r="EW56" i="17" s="1"/>
  <c r="FT50" i="6"/>
  <c r="FS58" i="6"/>
  <c r="BD51" i="17"/>
  <c r="FQ51" i="17" s="1"/>
  <c r="FR35" i="6"/>
  <c r="AX64" i="6"/>
  <c r="FU50" i="6"/>
  <c r="CL60" i="6"/>
  <c r="CP61" i="6"/>
  <c r="CP64" i="6" s="1"/>
  <c r="CK60" i="6"/>
  <c r="FP15" i="17"/>
  <c r="BK15" i="17"/>
  <c r="EP15" i="17" s="1"/>
  <c r="AZ60" i="17"/>
  <c r="FM60" i="17" s="1"/>
  <c r="BP41" i="17"/>
  <c r="FM41" i="17"/>
  <c r="AQ56" i="17"/>
  <c r="AQ64" i="17" s="1"/>
  <c r="BG36" i="17"/>
  <c r="BS36" i="17"/>
  <c r="BS56" i="17" s="1"/>
  <c r="FP36" i="17"/>
  <c r="BC56" i="17"/>
  <c r="FP56" i="17" s="1"/>
  <c r="AZ48" i="6"/>
  <c r="FW8" i="6"/>
  <c r="BP15" i="17"/>
  <c r="AZ50" i="17"/>
  <c r="FM15" i="17"/>
  <c r="BG51" i="6"/>
  <c r="FU51" i="6" s="1"/>
  <c r="FU18" i="6"/>
  <c r="BH50" i="6"/>
  <c r="CJ64" i="17"/>
  <c r="FW31" i="6"/>
  <c r="BI53" i="6"/>
  <c r="FW53" i="6" s="1"/>
  <c r="AT64" i="17"/>
  <c r="FO50" i="17"/>
  <c r="AZ58" i="17"/>
  <c r="FM58" i="17" s="1"/>
  <c r="BP39" i="17"/>
  <c r="BP58" i="17" s="1"/>
  <c r="FM39" i="17"/>
  <c r="CI51" i="17"/>
  <c r="FP18" i="17"/>
  <c r="BP36" i="17"/>
  <c r="AZ56" i="17"/>
  <c r="CM58" i="6"/>
  <c r="FT58" i="6" s="1"/>
  <c r="FL41" i="17"/>
  <c r="AY60" i="17"/>
  <c r="FL60" i="17" s="1"/>
  <c r="BO41" i="17"/>
  <c r="AY50" i="6"/>
  <c r="FV50" i="6" s="1"/>
  <c r="FV14" i="6"/>
  <c r="FU9" i="6"/>
  <c r="BB62" i="17"/>
  <c r="FO62" i="17" s="1"/>
  <c r="BR44" i="17"/>
  <c r="FO44" i="17"/>
  <c r="BC52" i="17"/>
  <c r="FP52" i="17" s="1"/>
  <c r="FP24" i="17"/>
  <c r="CG59" i="17"/>
  <c r="FN59" i="17" s="1"/>
  <c r="CW40" i="17"/>
  <c r="CW59" i="17" s="1"/>
  <c r="FV59" i="17" s="1"/>
  <c r="GT59" i="17" s="1"/>
  <c r="D44" i="22" s="1"/>
  <c r="FW15" i="6"/>
  <c r="FQ19" i="17"/>
  <c r="ET36" i="17"/>
  <c r="ET56" i="17" s="1"/>
  <c r="BA55" i="17"/>
  <c r="BQ33" i="17"/>
  <c r="BQ55" i="17" s="1"/>
  <c r="BO56" i="17"/>
  <c r="FT36" i="17"/>
  <c r="GR36" i="17" s="1"/>
  <c r="FL34" i="17"/>
  <c r="BO34" i="17"/>
  <c r="BO55" i="17" s="1"/>
  <c r="AY55" i="17"/>
  <c r="FL55" i="17" s="1"/>
  <c r="FV33" i="6"/>
  <c r="CO55" i="6"/>
  <c r="AY58" i="17"/>
  <c r="BO39" i="17"/>
  <c r="BO58" i="17" s="1"/>
  <c r="BQ56" i="17"/>
  <c r="FV36" i="17"/>
  <c r="GT36" i="17" s="1"/>
  <c r="CI55" i="17"/>
  <c r="CY33" i="17"/>
  <c r="CY55" i="17" s="1"/>
  <c r="CY64" i="17" s="1"/>
  <c r="BC55" i="17"/>
  <c r="BS33" i="17"/>
  <c r="BS55" i="17" s="1"/>
  <c r="EV36" i="17"/>
  <c r="EV56" i="17" s="1"/>
  <c r="CG55" i="17"/>
  <c r="CG64" i="17" s="1"/>
  <c r="CW33" i="17"/>
  <c r="CW55" i="17" s="1"/>
  <c r="CW64" i="17" s="1"/>
  <c r="CE58" i="17"/>
  <c r="CE64" i="17" s="1"/>
  <c r="CU39" i="17"/>
  <c r="CU58" i="17" s="1"/>
  <c r="CU64" i="17" s="1"/>
  <c r="FN56" i="17"/>
  <c r="BA58" i="17"/>
  <c r="FN58" i="17" s="1"/>
  <c r="BQ39" i="17"/>
  <c r="BQ58" i="17" s="1"/>
  <c r="FV58" i="17" s="1"/>
  <c r="GT58" i="17" s="1"/>
  <c r="D43" i="22" s="1"/>
  <c r="BL50" i="17"/>
  <c r="EQ15" i="17"/>
  <c r="EQ50" i="17" s="1"/>
  <c r="FY15" i="17"/>
  <c r="BU15" i="17"/>
  <c r="BM15" i="17"/>
  <c r="EB15" i="17"/>
  <c r="EJ15" i="17"/>
  <c r="EJ50" i="17" s="1"/>
  <c r="P44" i="17"/>
  <c r="FU5" i="17"/>
  <c r="EM5" i="17"/>
  <c r="M5" i="17"/>
  <c r="EF5" i="17"/>
  <c r="BI5" i="17"/>
  <c r="BQ5" i="17"/>
  <c r="L70" i="17"/>
  <c r="DX5" i="17"/>
  <c r="GL5" i="17" s="1"/>
  <c r="BT44" i="17"/>
  <c r="BT62" i="17" s="1"/>
  <c r="BL44" i="17"/>
  <c r="BL62" i="17" s="1"/>
  <c r="EI44" i="17"/>
  <c r="EI62" i="17" s="1"/>
  <c r="EA44" i="17"/>
  <c r="EA62" i="17" s="1"/>
  <c r="GK5" i="17"/>
  <c r="GN62" i="17"/>
  <c r="GN44" i="17"/>
  <c r="GO15" i="17"/>
  <c r="EA50" i="17"/>
  <c r="GO50" i="17" s="1"/>
  <c r="EP44" i="17"/>
  <c r="EP62" i="17" s="1"/>
  <c r="FX44" i="17"/>
  <c r="EY15" i="17"/>
  <c r="BT50" i="17"/>
  <c r="EU5" i="17"/>
  <c r="AR70" i="17"/>
  <c r="T70" i="17"/>
  <c r="AB70" i="17" s="1"/>
  <c r="EX44" i="17"/>
  <c r="EX62" i="17" s="1"/>
  <c r="FL56" i="17"/>
  <c r="FL39" i="17"/>
  <c r="FT56" i="6"/>
  <c r="FT36" i="6"/>
  <c r="FR36" i="6"/>
  <c r="CK64" i="6"/>
  <c r="FP33" i="17"/>
  <c r="FN33" i="17"/>
  <c r="BH64" i="6"/>
  <c r="FV55" i="6"/>
  <c r="CO64" i="6"/>
  <c r="FT34" i="6"/>
  <c r="FR34" i="6"/>
  <c r="GU58" i="17"/>
  <c r="E43" i="22" s="1"/>
  <c r="GN59" i="17"/>
  <c r="EY16" i="17"/>
  <c r="GN36" i="17"/>
  <c r="GN58" i="17"/>
  <c r="EP36" i="17"/>
  <c r="EP56" i="17" s="1"/>
  <c r="P17" i="6"/>
  <c r="GO16" i="17"/>
  <c r="L70" i="6"/>
  <c r="M5" i="6"/>
  <c r="EQ16" i="17"/>
  <c r="FY16" i="17"/>
  <c r="J17" i="17"/>
  <c r="BM16" i="17"/>
  <c r="BU16" i="17"/>
  <c r="EB16" i="17"/>
  <c r="EJ16" i="17"/>
  <c r="U70" i="6"/>
  <c r="AD70" i="6" s="1"/>
  <c r="FP55" i="17" l="1"/>
  <c r="EX4" i="6"/>
  <c r="GF4" i="6"/>
  <c r="HD4" i="6"/>
  <c r="V15" i="7"/>
  <c r="X14" i="7"/>
  <c r="W14" i="7"/>
  <c r="BU5" i="6"/>
  <c r="EK5" i="6"/>
  <c r="AU70" i="6"/>
  <c r="EB5" i="6"/>
  <c r="BM5" i="6"/>
  <c r="EJ5" i="6"/>
  <c r="EC5" i="6"/>
  <c r="GQ5" i="6" s="1"/>
  <c r="FX36" i="17"/>
  <c r="EX36" i="17"/>
  <c r="EX56" i="17" s="1"/>
  <c r="CI64" i="17"/>
  <c r="FU58" i="17"/>
  <c r="GS58" i="17" s="1"/>
  <c r="C43" i="22" s="1"/>
  <c r="CM64" i="6"/>
  <c r="CF64" i="17"/>
  <c r="CC64" i="6"/>
  <c r="AY64" i="17"/>
  <c r="EU15" i="17"/>
  <c r="EU50" i="17" s="1"/>
  <c r="BP50" i="17"/>
  <c r="FU50" i="17" s="1"/>
  <c r="GS50" i="17" s="1"/>
  <c r="C35" i="22" s="1"/>
  <c r="FU15" i="17"/>
  <c r="GS15" i="17" s="1"/>
  <c r="FR60" i="6"/>
  <c r="FT35" i="17"/>
  <c r="GR35" i="17" s="1"/>
  <c r="ET35" i="17"/>
  <c r="FB35" i="17" s="1"/>
  <c r="EX16" i="17"/>
  <c r="FX16" i="17"/>
  <c r="GV16" i="17" s="1"/>
  <c r="FV51" i="6"/>
  <c r="AY64" i="6"/>
  <c r="BI64" i="6"/>
  <c r="EP14" i="17"/>
  <c r="EP50" i="17" s="1"/>
  <c r="FX14" i="17"/>
  <c r="GV14" i="17" s="1"/>
  <c r="BK50" i="17"/>
  <c r="EX14" i="17"/>
  <c r="BS50" i="17"/>
  <c r="BO60" i="17"/>
  <c r="FT60" i="17" s="1"/>
  <c r="GR60" i="17" s="1"/>
  <c r="B45" i="22" s="1"/>
  <c r="FT41" i="17"/>
  <c r="GR41" i="17" s="1"/>
  <c r="ET41" i="17"/>
  <c r="BP60" i="17"/>
  <c r="FU60" i="17" s="1"/>
  <c r="GS60" i="17" s="1"/>
  <c r="C45" i="22" s="1"/>
  <c r="EU41" i="17"/>
  <c r="EU60" i="17" s="1"/>
  <c r="FU41" i="17"/>
  <c r="GS41" i="17" s="1"/>
  <c r="CL64" i="6"/>
  <c r="BD64" i="17"/>
  <c r="FQ64" i="17" s="1"/>
  <c r="FS56" i="6"/>
  <c r="AV64" i="6"/>
  <c r="CV64" i="17"/>
  <c r="FR57" i="6"/>
  <c r="BT61" i="17"/>
  <c r="EY42" i="17"/>
  <c r="FY42" i="17"/>
  <c r="GW42" i="17" s="1"/>
  <c r="FM56" i="17"/>
  <c r="AR64" i="17"/>
  <c r="FW61" i="6"/>
  <c r="EV15" i="17"/>
  <c r="EV50" i="17" s="1"/>
  <c r="BQ50" i="17"/>
  <c r="FV50" i="17" s="1"/>
  <c r="GT50" i="17" s="1"/>
  <c r="D35" i="22" s="1"/>
  <c r="FV15" i="17"/>
  <c r="GT15" i="17" s="1"/>
  <c r="FU56" i="6"/>
  <c r="BC64" i="17"/>
  <c r="FP64" i="17" s="1"/>
  <c r="FW48" i="6"/>
  <c r="AZ64" i="6"/>
  <c r="BG56" i="17"/>
  <c r="EL36" i="17"/>
  <c r="EL56" i="17" s="1"/>
  <c r="EW15" i="17"/>
  <c r="EW50" i="17" s="1"/>
  <c r="BR50" i="17"/>
  <c r="FW50" i="17" s="1"/>
  <c r="GU50" i="17" s="1"/>
  <c r="E35" i="22" s="1"/>
  <c r="FX10" i="17"/>
  <c r="GV10" i="17" s="1"/>
  <c r="EX10" i="17"/>
  <c r="BS49" i="17"/>
  <c r="FX49" i="17" s="1"/>
  <c r="GV49" i="17" s="1"/>
  <c r="F34" i="22" s="1"/>
  <c r="I34" i="22" s="1"/>
  <c r="FT59" i="6"/>
  <c r="BB64" i="17"/>
  <c r="FO64" i="17" s="1"/>
  <c r="FO47" i="17"/>
  <c r="FQ61" i="17"/>
  <c r="BH56" i="17"/>
  <c r="EM36" i="17"/>
  <c r="EM56" i="17" s="1"/>
  <c r="FU36" i="17"/>
  <c r="GS36" i="17" s="1"/>
  <c r="GC4" i="6"/>
  <c r="HA4" i="6" s="1"/>
  <c r="FC4" i="6"/>
  <c r="FH4" i="6" s="1"/>
  <c r="BR62" i="17"/>
  <c r="FW62" i="17" s="1"/>
  <c r="GU62" i="17" s="1"/>
  <c r="E47" i="22" s="1"/>
  <c r="FW44" i="17"/>
  <c r="GU44" i="17" s="1"/>
  <c r="EW44" i="17"/>
  <c r="EW62" i="17" s="1"/>
  <c r="BP56" i="17"/>
  <c r="EU36" i="17"/>
  <c r="EU56" i="17" s="1"/>
  <c r="FM50" i="17"/>
  <c r="AZ64" i="17"/>
  <c r="FP51" i="17"/>
  <c r="FW4" i="17"/>
  <c r="GU4" i="17" s="1"/>
  <c r="EW4" i="17"/>
  <c r="FB4" i="17" s="1"/>
  <c r="FX15" i="17"/>
  <c r="GV15" i="17" s="1"/>
  <c r="FW50" i="6"/>
  <c r="FP50" i="17"/>
  <c r="BG64" i="6"/>
  <c r="FU64" i="6" s="1"/>
  <c r="FU47" i="6"/>
  <c r="AU64" i="6"/>
  <c r="FS60" i="6"/>
  <c r="EV5" i="17"/>
  <c r="FT58" i="17"/>
  <c r="GR58" i="17" s="1"/>
  <c r="B43" i="22" s="1"/>
  <c r="FL64" i="17"/>
  <c r="FL58" i="17"/>
  <c r="FX62" i="17"/>
  <c r="GV62" i="17" s="1"/>
  <c r="F47" i="22" s="1"/>
  <c r="GV44" i="17"/>
  <c r="U70" i="17"/>
  <c r="AC70" i="17" s="1"/>
  <c r="AS70" i="17"/>
  <c r="DY5" i="17"/>
  <c r="BJ5" i="17"/>
  <c r="N5" i="17"/>
  <c r="EG5" i="17"/>
  <c r="M70" i="17"/>
  <c r="BR5" i="17"/>
  <c r="GW15" i="17"/>
  <c r="FN55" i="17"/>
  <c r="EQ44" i="17"/>
  <c r="EQ62" i="17" s="1"/>
  <c r="FY44" i="17"/>
  <c r="GP15" i="17"/>
  <c r="EB50" i="17"/>
  <c r="GP50" i="17" s="1"/>
  <c r="EY50" i="17"/>
  <c r="EY44" i="17"/>
  <c r="EY62" i="17" s="1"/>
  <c r="EN5" i="17"/>
  <c r="FV5" i="17"/>
  <c r="GT5" i="17" s="1"/>
  <c r="GS5" i="17"/>
  <c r="ER15" i="17"/>
  <c r="ER50" i="17" s="1"/>
  <c r="FZ15" i="17"/>
  <c r="GX15" i="17" s="1"/>
  <c r="BM50" i="17"/>
  <c r="FY50" i="17"/>
  <c r="GW50" i="17" s="1"/>
  <c r="G35" i="22" s="1"/>
  <c r="GO62" i="17"/>
  <c r="GO44" i="17"/>
  <c r="EJ44" i="17"/>
  <c r="EJ62" i="17" s="1"/>
  <c r="EB44" i="17"/>
  <c r="EB62" i="17" s="1"/>
  <c r="BU44" i="17"/>
  <c r="BU62" i="17" s="1"/>
  <c r="BM44" i="17"/>
  <c r="BM62" i="17" s="1"/>
  <c r="EZ15" i="17"/>
  <c r="EZ50" i="17" s="1"/>
  <c r="BU50" i="17"/>
  <c r="BA64" i="17"/>
  <c r="FN64" i="17" s="1"/>
  <c r="FR56" i="6"/>
  <c r="FV64" i="6"/>
  <c r="BF64" i="6"/>
  <c r="FT64" i="6" s="1"/>
  <c r="FT55" i="6"/>
  <c r="FR55" i="6"/>
  <c r="BD64" i="6"/>
  <c r="FR64" i="6" s="1"/>
  <c r="FX58" i="17"/>
  <c r="GV58" i="17" s="1"/>
  <c r="F43" i="22" s="1"/>
  <c r="FX59" i="17"/>
  <c r="GV59" i="17" s="1"/>
  <c r="F44" i="22" s="1"/>
  <c r="GV36" i="17"/>
  <c r="GO36" i="17"/>
  <c r="GP16" i="17"/>
  <c r="K17" i="17"/>
  <c r="ED17" i="17"/>
  <c r="BG17" i="17"/>
  <c r="BO17" i="17"/>
  <c r="DV17" i="17"/>
  <c r="J18" i="6"/>
  <c r="EY36" i="17"/>
  <c r="EY56" i="17" s="1"/>
  <c r="EZ16" i="17"/>
  <c r="M70" i="6"/>
  <c r="N5" i="6"/>
  <c r="GO59" i="17"/>
  <c r="GW16" i="17"/>
  <c r="ER16" i="17"/>
  <c r="FZ16" i="17"/>
  <c r="V70" i="6"/>
  <c r="AE70" i="6" s="1"/>
  <c r="EQ36" i="17"/>
  <c r="EQ56" i="17" s="1"/>
  <c r="FY36" i="17"/>
  <c r="GO58" i="17"/>
  <c r="V16" i="7" l="1"/>
  <c r="X15" i="7"/>
  <c r="BV5" i="6" s="1"/>
  <c r="FA5" i="6" s="1"/>
  <c r="W15" i="7"/>
  <c r="BN5" i="6" s="1"/>
  <c r="AV70" i="6"/>
  <c r="ED5" i="6"/>
  <c r="GP5" i="6"/>
  <c r="EZ5" i="6"/>
  <c r="ER5" i="6"/>
  <c r="FZ5" i="6"/>
  <c r="FW64" i="6"/>
  <c r="I45" i="22"/>
  <c r="ET60" i="17"/>
  <c r="FB41" i="17"/>
  <c r="FB60" i="17" s="1"/>
  <c r="FX50" i="17"/>
  <c r="GV50" i="17" s="1"/>
  <c r="F35" i="22" s="1"/>
  <c r="EX49" i="17"/>
  <c r="FB10" i="17"/>
  <c r="FB49" i="17" s="1"/>
  <c r="EY61" i="17"/>
  <c r="FB42" i="17"/>
  <c r="FB61" i="17" s="1"/>
  <c r="FB14" i="17"/>
  <c r="EX50" i="17"/>
  <c r="FM64" i="17"/>
  <c r="FS64" i="6"/>
  <c r="GW44" i="17"/>
  <c r="FZ44" i="17"/>
  <c r="ER44" i="17"/>
  <c r="ER62" i="17" s="1"/>
  <c r="EZ44" i="17"/>
  <c r="EZ62" i="17" s="1"/>
  <c r="FY62" i="17"/>
  <c r="GW62" i="17" s="1"/>
  <c r="G47" i="22" s="1"/>
  <c r="N70" i="17"/>
  <c r="EH5" i="17"/>
  <c r="O5" i="17"/>
  <c r="BS5" i="17"/>
  <c r="BK5" i="17"/>
  <c r="DZ5" i="17"/>
  <c r="GN5" i="17" s="1"/>
  <c r="GP44" i="17"/>
  <c r="GP62" i="17"/>
  <c r="FW5" i="17"/>
  <c r="EW5" i="17"/>
  <c r="EO5" i="17"/>
  <c r="FZ50" i="17"/>
  <c r="GX50" i="17" s="1"/>
  <c r="H35" i="22" s="1"/>
  <c r="FB15" i="17"/>
  <c r="FB50" i="17" s="1"/>
  <c r="V70" i="17"/>
  <c r="AD70" i="17" s="1"/>
  <c r="AT70" i="17"/>
  <c r="GM5" i="17"/>
  <c r="FY59" i="17"/>
  <c r="GW59" i="17" s="1"/>
  <c r="G44" i="22" s="1"/>
  <c r="FB16" i="17"/>
  <c r="W70" i="6"/>
  <c r="AF70" i="6" s="1"/>
  <c r="GP58" i="17"/>
  <c r="ER36" i="17"/>
  <c r="ER56" i="17" s="1"/>
  <c r="FZ36" i="17"/>
  <c r="GJ17" i="17"/>
  <c r="GX16" i="17"/>
  <c r="GW36" i="17"/>
  <c r="EZ36" i="17"/>
  <c r="EZ56" i="17" s="1"/>
  <c r="GP59" i="17"/>
  <c r="K18" i="6"/>
  <c r="ET17" i="17"/>
  <c r="FY58" i="17"/>
  <c r="GW58" i="17" s="1"/>
  <c r="G43" i="22" s="1"/>
  <c r="N70" i="6"/>
  <c r="O5" i="6"/>
  <c r="EL17" i="17"/>
  <c r="FT17" i="17"/>
  <c r="L17" i="17"/>
  <c r="BP17" i="17"/>
  <c r="EE17" i="17"/>
  <c r="BH17" i="17"/>
  <c r="DW17" i="17"/>
  <c r="GP36" i="17"/>
  <c r="V17" i="7" l="1"/>
  <c r="X16" i="7"/>
  <c r="BW5" i="6" s="1"/>
  <c r="W16" i="7"/>
  <c r="EE5" i="6"/>
  <c r="AW70" i="6"/>
  <c r="I35" i="22"/>
  <c r="EL5" i="6"/>
  <c r="GR5" i="6" s="1"/>
  <c r="BO5" i="6"/>
  <c r="GA5" i="6"/>
  <c r="GY5" i="6" s="1"/>
  <c r="ES5" i="6"/>
  <c r="GX5" i="6"/>
  <c r="GX44" i="17"/>
  <c r="EX5" i="17"/>
  <c r="GU5" i="17"/>
  <c r="FB44" i="17"/>
  <c r="FB62" i="17" s="1"/>
  <c r="FX5" i="17"/>
  <c r="GV5" i="17" s="1"/>
  <c r="EP5" i="17"/>
  <c r="W70" i="17"/>
  <c r="AE70" i="17" s="1"/>
  <c r="AU70" i="17"/>
  <c r="FZ62" i="17"/>
  <c r="GX62" i="17" s="1"/>
  <c r="H47" i="22" s="1"/>
  <c r="I47" i="22" s="1"/>
  <c r="P5" i="17"/>
  <c r="EA5" i="17"/>
  <c r="O70" i="17"/>
  <c r="BL5" i="17"/>
  <c r="EI5" i="17"/>
  <c r="BT5" i="17"/>
  <c r="FZ59" i="17"/>
  <c r="GX59" i="17" s="1"/>
  <c r="H44" i="22" s="1"/>
  <c r="I44" i="22" s="1"/>
  <c r="GK17" i="17"/>
  <c r="M17" i="17"/>
  <c r="DX17" i="17"/>
  <c r="BQ17" i="17"/>
  <c r="EF17" i="17"/>
  <c r="BI17" i="17"/>
  <c r="GJ37" i="17"/>
  <c r="GR17" i="17"/>
  <c r="FU17" i="17"/>
  <c r="EM17" i="17"/>
  <c r="O70" i="6"/>
  <c r="P5" i="6"/>
  <c r="L18" i="6"/>
  <c r="FZ58" i="17"/>
  <c r="GX58" i="17" s="1"/>
  <c r="H43" i="22" s="1"/>
  <c r="I43" i="22" s="1"/>
  <c r="ET37" i="17"/>
  <c r="ET57" i="17" s="1"/>
  <c r="GX36" i="17"/>
  <c r="X70" i="6"/>
  <c r="AG70" i="6" s="1"/>
  <c r="FB36" i="17"/>
  <c r="FB56" i="17" s="1"/>
  <c r="EL37" i="17"/>
  <c r="EL57" i="17" s="1"/>
  <c r="FT37" i="17"/>
  <c r="EU17" i="17"/>
  <c r="GZ5" i="6" l="1"/>
  <c r="V18" i="7"/>
  <c r="X17" i="7"/>
  <c r="W17" i="7"/>
  <c r="BP5" i="6" s="1"/>
  <c r="EN5" i="6"/>
  <c r="AY70" i="6"/>
  <c r="EM5" i="6"/>
  <c r="GS5" i="6" s="1"/>
  <c r="GB5" i="6"/>
  <c r="ET5" i="6"/>
  <c r="AX70" i="6"/>
  <c r="BX5" i="6"/>
  <c r="FC5" i="6" s="1"/>
  <c r="FB5" i="6"/>
  <c r="EY5" i="17"/>
  <c r="GO5" i="17"/>
  <c r="EJ5" i="17"/>
  <c r="P70" i="17"/>
  <c r="EB5" i="17"/>
  <c r="BU5" i="17"/>
  <c r="J6" i="17"/>
  <c r="BM5" i="17"/>
  <c r="EQ5" i="17"/>
  <c r="FY5" i="17"/>
  <c r="GW5" i="17" s="1"/>
  <c r="AV70" i="17"/>
  <c r="X70" i="17"/>
  <c r="AF70" i="17" s="1"/>
  <c r="GS17" i="17"/>
  <c r="GK37" i="17"/>
  <c r="GR37" i="17"/>
  <c r="EV17" i="17"/>
  <c r="GL17" i="17"/>
  <c r="EU37" i="17"/>
  <c r="EU57" i="17" s="1"/>
  <c r="P70" i="6"/>
  <c r="J6" i="6"/>
  <c r="FV17" i="17"/>
  <c r="EN17" i="17"/>
  <c r="N17" i="17"/>
  <c r="BR17" i="17"/>
  <c r="BJ17" i="17"/>
  <c r="EG17" i="17"/>
  <c r="DY17" i="17"/>
  <c r="FU37" i="17"/>
  <c r="EM37" i="17"/>
  <c r="EM57" i="17" s="1"/>
  <c r="M18" i="6"/>
  <c r="Y70" i="6"/>
  <c r="AH70" i="6" s="1"/>
  <c r="HA5" i="6" l="1"/>
  <c r="EU5" i="6"/>
  <c r="GC5" i="6"/>
  <c r="V19" i="7"/>
  <c r="W18" i="7"/>
  <c r="BQ5" i="6" s="1"/>
  <c r="X18" i="7"/>
  <c r="BY5" i="6" s="1"/>
  <c r="FD5" i="6" s="1"/>
  <c r="EG5" i="6"/>
  <c r="EF5" i="6"/>
  <c r="GT5" i="6" s="1"/>
  <c r="EO5" i="6"/>
  <c r="GP5" i="17"/>
  <c r="FZ5" i="17"/>
  <c r="ER5" i="17"/>
  <c r="Y70" i="17"/>
  <c r="AG70" i="17" s="1"/>
  <c r="AW70" i="17"/>
  <c r="K6" i="17"/>
  <c r="BG6" i="17"/>
  <c r="BO6" i="17"/>
  <c r="ED6" i="17"/>
  <c r="ED47" i="17" s="1"/>
  <c r="J71" i="17"/>
  <c r="DV6" i="17"/>
  <c r="EZ5" i="17"/>
  <c r="GT17" i="17"/>
  <c r="EN37" i="17"/>
  <c r="EN57" i="17" s="1"/>
  <c r="FV37" i="17"/>
  <c r="GM17" i="17"/>
  <c r="Z70" i="6"/>
  <c r="AI70" i="6" s="1"/>
  <c r="GS37" i="17"/>
  <c r="EV37" i="17"/>
  <c r="EV57" i="17" s="1"/>
  <c r="N18" i="6"/>
  <c r="EO17" i="17"/>
  <c r="FW17" i="17"/>
  <c r="O17" i="17"/>
  <c r="EH17" i="17"/>
  <c r="BK17" i="17"/>
  <c r="DZ17" i="17"/>
  <c r="BS17" i="17"/>
  <c r="GL37" i="17"/>
  <c r="EW17" i="17"/>
  <c r="J71" i="6"/>
  <c r="K6" i="6"/>
  <c r="EV5" i="6" l="1"/>
  <c r="GD5" i="6"/>
  <c r="HB5" i="6" s="1"/>
  <c r="V20" i="7"/>
  <c r="X19" i="7"/>
  <c r="BZ5" i="6" s="1"/>
  <c r="FE5" i="6" s="1"/>
  <c r="W19" i="7"/>
  <c r="BR5" i="6" s="1"/>
  <c r="EP5" i="6"/>
  <c r="AZ70" i="6"/>
  <c r="EH5" i="6"/>
  <c r="GV5" i="6" s="1"/>
  <c r="GU5" i="6"/>
  <c r="GX5" i="17"/>
  <c r="FB5" i="17"/>
  <c r="ET6" i="17"/>
  <c r="ET47" i="17" s="1"/>
  <c r="BO47" i="17"/>
  <c r="GJ6" i="17"/>
  <c r="DV47" i="17"/>
  <c r="GJ47" i="17" s="1"/>
  <c r="FT6" i="17"/>
  <c r="EL6" i="17"/>
  <c r="EL47" i="17" s="1"/>
  <c r="BG47" i="17"/>
  <c r="AQ71" i="17"/>
  <c r="S71" i="17"/>
  <c r="AA71" i="17" s="1"/>
  <c r="DW6" i="17"/>
  <c r="L6" i="17"/>
  <c r="EE6" i="17"/>
  <c r="EE47" i="17" s="1"/>
  <c r="BP6" i="17"/>
  <c r="K71" i="17"/>
  <c r="BH6" i="17"/>
  <c r="GU17" i="17"/>
  <c r="GN17" i="17"/>
  <c r="P17" i="17"/>
  <c r="BT17" i="17"/>
  <c r="BL17" i="17"/>
  <c r="EI17" i="17"/>
  <c r="EA17" i="17"/>
  <c r="EW37" i="17"/>
  <c r="EW57" i="17" s="1"/>
  <c r="FX17" i="17"/>
  <c r="EP17" i="17"/>
  <c r="O18" i="6"/>
  <c r="FW37" i="17"/>
  <c r="EO37" i="17"/>
  <c r="EO57" i="17" s="1"/>
  <c r="K71" i="6"/>
  <c r="L6" i="6"/>
  <c r="T71" i="6"/>
  <c r="AC71" i="6" s="1"/>
  <c r="EX17" i="17"/>
  <c r="GM37" i="17"/>
  <c r="GT37" i="17"/>
  <c r="V21" i="7" l="1"/>
  <c r="X20" i="7"/>
  <c r="CA5" i="6" s="1"/>
  <c r="FF5" i="6" s="1"/>
  <c r="W20" i="7"/>
  <c r="BS5" i="6" s="1"/>
  <c r="EB6" i="6"/>
  <c r="BA70" i="6"/>
  <c r="EJ6" i="6"/>
  <c r="EJ47" i="6" s="1"/>
  <c r="GE5" i="6"/>
  <c r="HC5" i="6" s="1"/>
  <c r="EW5" i="6"/>
  <c r="FT47" i="17"/>
  <c r="GR47" i="17" s="1"/>
  <c r="B32" i="22" s="1"/>
  <c r="EM6" i="17"/>
  <c r="EM47" i="17" s="1"/>
  <c r="FU6" i="17"/>
  <c r="BH47" i="17"/>
  <c r="L71" i="17"/>
  <c r="EF6" i="17"/>
  <c r="EF47" i="17" s="1"/>
  <c r="M6" i="17"/>
  <c r="BI6" i="17"/>
  <c r="DX6" i="17"/>
  <c r="BQ6" i="17"/>
  <c r="GR6" i="17"/>
  <c r="AR71" i="17"/>
  <c r="T71" i="17"/>
  <c r="AB71" i="17" s="1"/>
  <c r="DW47" i="17"/>
  <c r="GK47" i="17" s="1"/>
  <c r="GK6" i="17"/>
  <c r="GS6" i="17" s="1"/>
  <c r="BP47" i="17"/>
  <c r="EU6" i="17"/>
  <c r="EU47" i="17" s="1"/>
  <c r="EX37" i="17"/>
  <c r="EX57" i="17" s="1"/>
  <c r="EQ17" i="17"/>
  <c r="FY17" i="17"/>
  <c r="J18" i="17"/>
  <c r="EJ17" i="17"/>
  <c r="BM17" i="17"/>
  <c r="BU17" i="17"/>
  <c r="EB17" i="17"/>
  <c r="L71" i="6"/>
  <c r="M6" i="6"/>
  <c r="P18" i="6"/>
  <c r="EP37" i="17"/>
  <c r="EP57" i="17" s="1"/>
  <c r="FX37" i="17"/>
  <c r="EY17" i="17"/>
  <c r="U71" i="6"/>
  <c r="AD71" i="6" s="1"/>
  <c r="GO17" i="17"/>
  <c r="GV17" i="17"/>
  <c r="GU37" i="17"/>
  <c r="GN37" i="17"/>
  <c r="FH5" i="6" l="1"/>
  <c r="EB47" i="6"/>
  <c r="GP47" i="6" s="1"/>
  <c r="GP6" i="6"/>
  <c r="EX5" i="6"/>
  <c r="GF5" i="6"/>
  <c r="HD5" i="6" s="1"/>
  <c r="V22" i="7"/>
  <c r="X21" i="7"/>
  <c r="BU6" i="6" s="1"/>
  <c r="W21" i="7"/>
  <c r="BM6" i="6" s="1"/>
  <c r="EK6" i="6"/>
  <c r="EK47" i="6" s="1"/>
  <c r="EC6" i="6"/>
  <c r="AU71" i="6"/>
  <c r="GL6" i="17"/>
  <c r="DX47" i="17"/>
  <c r="GL47" i="17" s="1"/>
  <c r="U71" i="17"/>
  <c r="AC71" i="17" s="1"/>
  <c r="AS71" i="17"/>
  <c r="EN6" i="17"/>
  <c r="EN47" i="17" s="1"/>
  <c r="FV6" i="17"/>
  <c r="BI47" i="17"/>
  <c r="FU47" i="17"/>
  <c r="GS47" i="17" s="1"/>
  <c r="C32" i="22" s="1"/>
  <c r="N6" i="17"/>
  <c r="EG6" i="17"/>
  <c r="EG47" i="17" s="1"/>
  <c r="DY6" i="17"/>
  <c r="BJ6" i="17"/>
  <c r="M71" i="17"/>
  <c r="BR6" i="17"/>
  <c r="EV6" i="17"/>
  <c r="EV47" i="17" s="1"/>
  <c r="BQ47" i="17"/>
  <c r="GO37" i="17"/>
  <c r="J19" i="6"/>
  <c r="GP17" i="17"/>
  <c r="K18" i="17"/>
  <c r="BG18" i="17"/>
  <c r="DV18" i="17"/>
  <c r="BO18" i="17"/>
  <c r="ED18" i="17"/>
  <c r="GW17" i="17"/>
  <c r="EZ17" i="17"/>
  <c r="EQ37" i="17"/>
  <c r="EQ57" i="17" s="1"/>
  <c r="FY37" i="17"/>
  <c r="M71" i="6"/>
  <c r="N6" i="6"/>
  <c r="FZ17" i="17"/>
  <c r="ER17" i="17"/>
  <c r="EY37" i="17"/>
  <c r="EY57" i="17" s="1"/>
  <c r="GV37" i="17"/>
  <c r="V71" i="6"/>
  <c r="AE71" i="6" s="1"/>
  <c r="GQ6" i="6" l="1"/>
  <c r="EC47" i="6"/>
  <c r="GQ47" i="6" s="1"/>
  <c r="FZ6" i="6"/>
  <c r="BM47" i="6"/>
  <c r="FZ47" i="6" s="1"/>
  <c r="GX47" i="6" s="1"/>
  <c r="B6" i="22" s="1"/>
  <c r="ER6" i="6"/>
  <c r="ER47" i="6" s="1"/>
  <c r="EZ6" i="6"/>
  <c r="EZ47" i="6" s="1"/>
  <c r="BU47" i="6"/>
  <c r="GX6" i="6"/>
  <c r="V23" i="7"/>
  <c r="X22" i="7"/>
  <c r="BV6" i="6" s="1"/>
  <c r="W22" i="7"/>
  <c r="BN6" i="6" s="1"/>
  <c r="EL6" i="6"/>
  <c r="EL47" i="6" s="1"/>
  <c r="AV71" i="6"/>
  <c r="ED6" i="6"/>
  <c r="FV47" i="17"/>
  <c r="EO6" i="17"/>
  <c r="EO47" i="17" s="1"/>
  <c r="BJ47" i="17"/>
  <c r="FW6" i="17"/>
  <c r="DY47" i="17"/>
  <c r="GM47" i="17" s="1"/>
  <c r="GM6" i="17"/>
  <c r="BR47" i="17"/>
  <c r="EW6" i="17"/>
  <c r="EW47" i="17" s="1"/>
  <c r="GT47" i="17"/>
  <c r="D32" i="22" s="1"/>
  <c r="V71" i="17"/>
  <c r="AD71" i="17" s="1"/>
  <c r="AT71" i="17"/>
  <c r="O6" i="17"/>
  <c r="DZ6" i="17"/>
  <c r="BS6" i="17"/>
  <c r="EH6" i="17"/>
  <c r="EH47" i="17" s="1"/>
  <c r="N71" i="17"/>
  <c r="BK6" i="17"/>
  <c r="GT6" i="17"/>
  <c r="FZ37" i="17"/>
  <c r="ER37" i="17"/>
  <c r="ER57" i="17" s="1"/>
  <c r="FT18" i="17"/>
  <c r="EL18" i="17"/>
  <c r="N71" i="6"/>
  <c r="O6" i="6"/>
  <c r="FB17" i="17"/>
  <c r="L18" i="17"/>
  <c r="BH18" i="17"/>
  <c r="DW18" i="17"/>
  <c r="EE18" i="17"/>
  <c r="BP18" i="17"/>
  <c r="GX17" i="17"/>
  <c r="W71" i="6"/>
  <c r="AF71" i="6" s="1"/>
  <c r="GP37" i="17"/>
  <c r="ET18" i="17"/>
  <c r="K19" i="6"/>
  <c r="GW37" i="17"/>
  <c r="EZ37" i="17"/>
  <c r="EZ57" i="17" s="1"/>
  <c r="GJ18" i="17"/>
  <c r="GR6" i="6" l="1"/>
  <c r="ED47" i="6"/>
  <c r="GR47" i="6" s="1"/>
  <c r="ES6" i="6"/>
  <c r="ES47" i="6" s="1"/>
  <c r="BN47" i="6"/>
  <c r="GA47" i="6" s="1"/>
  <c r="GY47" i="6" s="1"/>
  <c r="C6" i="22" s="1"/>
  <c r="GA6" i="6"/>
  <c r="FA6" i="6"/>
  <c r="FA47" i="6" s="1"/>
  <c r="BV47" i="6"/>
  <c r="V24" i="7"/>
  <c r="X23" i="7"/>
  <c r="BW6" i="6" s="1"/>
  <c r="W23" i="7"/>
  <c r="BO6" i="6" s="1"/>
  <c r="AW71" i="6"/>
  <c r="EE6" i="6"/>
  <c r="GY6" i="6"/>
  <c r="BK47" i="17"/>
  <c r="FX6" i="17"/>
  <c r="EP6" i="17"/>
  <c r="EP47" i="17" s="1"/>
  <c r="GN6" i="17"/>
  <c r="DZ47" i="17"/>
  <c r="GN47" i="17" s="1"/>
  <c r="W71" i="17"/>
  <c r="AE71" i="17" s="1"/>
  <c r="AU71" i="17"/>
  <c r="P6" i="17"/>
  <c r="EI6" i="17"/>
  <c r="EI47" i="17" s="1"/>
  <c r="BT6" i="17"/>
  <c r="BL6" i="17"/>
  <c r="O71" i="17"/>
  <c r="EA6" i="17"/>
  <c r="FW47" i="17"/>
  <c r="GU47" i="17" s="1"/>
  <c r="E32" i="22" s="1"/>
  <c r="BS47" i="17"/>
  <c r="EX6" i="17"/>
  <c r="EX47" i="17" s="1"/>
  <c r="GU6" i="17"/>
  <c r="GX37" i="17"/>
  <c r="EL38" i="17"/>
  <c r="FT38" i="17"/>
  <c r="GK18" i="17"/>
  <c r="X71" i="6"/>
  <c r="AG71" i="6" s="1"/>
  <c r="L19" i="6"/>
  <c r="EM18" i="17"/>
  <c r="FU18" i="17"/>
  <c r="ET38" i="17"/>
  <c r="EU18" i="17"/>
  <c r="M18" i="17"/>
  <c r="EF18" i="17"/>
  <c r="BQ18" i="17"/>
  <c r="BI18" i="17"/>
  <c r="DX18" i="17"/>
  <c r="GJ38" i="17"/>
  <c r="FB37" i="17"/>
  <c r="FB57" i="17" s="1"/>
  <c r="O71" i="6"/>
  <c r="P6" i="6"/>
  <c r="GR18" i="17"/>
  <c r="V25" i="7" l="1"/>
  <c r="X24" i="7"/>
  <c r="BX6" i="6" s="1"/>
  <c r="W24" i="7"/>
  <c r="BP6" i="6" s="1"/>
  <c r="EF6" i="6"/>
  <c r="AX71" i="6"/>
  <c r="EN6" i="6"/>
  <c r="EN47" i="6" s="1"/>
  <c r="AY71" i="6"/>
  <c r="EM6" i="6"/>
  <c r="EM47" i="6" s="1"/>
  <c r="ET6" i="6"/>
  <c r="ET47" i="6" s="1"/>
  <c r="GB6" i="6"/>
  <c r="GZ6" i="6" s="1"/>
  <c r="BO47" i="6"/>
  <c r="GS6" i="6"/>
  <c r="EE47" i="6"/>
  <c r="FB6" i="6"/>
  <c r="FB47" i="6" s="1"/>
  <c r="BW47" i="6"/>
  <c r="GV6" i="17"/>
  <c r="BL47" i="17"/>
  <c r="FY6" i="17"/>
  <c r="EQ6" i="17"/>
  <c r="EQ47" i="17" s="1"/>
  <c r="BT47" i="17"/>
  <c r="EY6" i="17"/>
  <c r="GO6" i="17"/>
  <c r="GW6" i="17" s="1"/>
  <c r="EA47" i="17"/>
  <c r="GO47" i="17" s="1"/>
  <c r="AV71" i="17"/>
  <c r="X71" i="17"/>
  <c r="AF71" i="17" s="1"/>
  <c r="P71" i="17"/>
  <c r="EJ6" i="17"/>
  <c r="EJ47" i="17" s="1"/>
  <c r="EB6" i="17"/>
  <c r="J7" i="17"/>
  <c r="BM6" i="17"/>
  <c r="BU6" i="17"/>
  <c r="FX47" i="17"/>
  <c r="GV47" i="17" s="1"/>
  <c r="F32" i="22" s="1"/>
  <c r="GS18" i="17"/>
  <c r="GK38" i="17"/>
  <c r="P71" i="6"/>
  <c r="J7" i="6"/>
  <c r="GL18" i="17"/>
  <c r="Y71" i="6"/>
  <c r="AH71" i="6" s="1"/>
  <c r="FV18" i="17"/>
  <c r="EN18" i="17"/>
  <c r="N18" i="17"/>
  <c r="EG18" i="17"/>
  <c r="BJ18" i="17"/>
  <c r="BR18" i="17"/>
  <c r="DY18" i="17"/>
  <c r="M19" i="6"/>
  <c r="EM38" i="17"/>
  <c r="FU38" i="17"/>
  <c r="GR38" i="17"/>
  <c r="EV18" i="17"/>
  <c r="EU38" i="17"/>
  <c r="GS47" i="6" l="1"/>
  <c r="EF47" i="6"/>
  <c r="GT47" i="6" s="1"/>
  <c r="GT6" i="6"/>
  <c r="EU6" i="6"/>
  <c r="EU47" i="6" s="1"/>
  <c r="BP47" i="6"/>
  <c r="GC6" i="6"/>
  <c r="HA6" i="6"/>
  <c r="FC6" i="6"/>
  <c r="FC47" i="6" s="1"/>
  <c r="BX47" i="6"/>
  <c r="GB47" i="6"/>
  <c r="GZ47" i="6" s="1"/>
  <c r="D6" i="22" s="1"/>
  <c r="V26" i="7"/>
  <c r="X25" i="7"/>
  <c r="BY6" i="6" s="1"/>
  <c r="W25" i="7"/>
  <c r="BQ6" i="6" s="1"/>
  <c r="EO6" i="6"/>
  <c r="EO47" i="6" s="1"/>
  <c r="EG6" i="6"/>
  <c r="GP6" i="17"/>
  <c r="EB47" i="17"/>
  <c r="GP47" i="17" s="1"/>
  <c r="EZ6" i="17"/>
  <c r="EZ47" i="17" s="1"/>
  <c r="BU47" i="17"/>
  <c r="ER6" i="17"/>
  <c r="ER47" i="17" s="1"/>
  <c r="FZ6" i="17"/>
  <c r="BM47" i="17"/>
  <c r="Y71" i="17"/>
  <c r="AG71" i="17" s="1"/>
  <c r="AW71" i="17"/>
  <c r="J72" i="17"/>
  <c r="BG7" i="17"/>
  <c r="K7" i="17"/>
  <c r="DV7" i="17"/>
  <c r="ED7" i="17"/>
  <c r="BO7" i="17"/>
  <c r="AD76" i="17"/>
  <c r="EY47" i="17"/>
  <c r="FY47" i="17"/>
  <c r="GW47" i="17" s="1"/>
  <c r="G32" i="22" s="1"/>
  <c r="GT18" i="17"/>
  <c r="EO18" i="17"/>
  <c r="FW18" i="17"/>
  <c r="EV38" i="17"/>
  <c r="N19" i="6"/>
  <c r="K7" i="6"/>
  <c r="J72" i="6"/>
  <c r="GS38" i="17"/>
  <c r="GM18" i="17"/>
  <c r="O18" i="17"/>
  <c r="BK18" i="17"/>
  <c r="BS18" i="17"/>
  <c r="EH18" i="17"/>
  <c r="DZ18" i="17"/>
  <c r="GL38" i="17"/>
  <c r="Z71" i="6"/>
  <c r="AI71" i="6" s="1"/>
  <c r="EW18" i="17"/>
  <c r="EN38" i="17"/>
  <c r="FV38" i="17"/>
  <c r="V27" i="7" l="1"/>
  <c r="W26" i="7"/>
  <c r="X26" i="7"/>
  <c r="BZ6" i="6" s="1"/>
  <c r="BR6" i="6"/>
  <c r="EH6" i="6"/>
  <c r="EP6" i="6"/>
  <c r="EP47" i="6" s="1"/>
  <c r="AZ71" i="6"/>
  <c r="HB6" i="6"/>
  <c r="FD6" i="6"/>
  <c r="FD47" i="6" s="1"/>
  <c r="BY47" i="6"/>
  <c r="FB6" i="17"/>
  <c r="FB47" i="17" s="1"/>
  <c r="GU6" i="6"/>
  <c r="EG47" i="6"/>
  <c r="GU47" i="6" s="1"/>
  <c r="EV6" i="6"/>
  <c r="EV47" i="6" s="1"/>
  <c r="GD6" i="6"/>
  <c r="BQ47" i="6"/>
  <c r="GD47" i="6" s="1"/>
  <c r="HB47" i="6" s="1"/>
  <c r="F6" i="22" s="1"/>
  <c r="GC47" i="6"/>
  <c r="HA47" i="6"/>
  <c r="E6" i="22" s="1"/>
  <c r="ET7" i="17"/>
  <c r="FZ47" i="17"/>
  <c r="GX47" i="17" s="1"/>
  <c r="H32" i="22" s="1"/>
  <c r="I32" i="22" s="1"/>
  <c r="GJ7" i="17"/>
  <c r="FT7" i="17"/>
  <c r="EL7" i="17"/>
  <c r="S72" i="17"/>
  <c r="AA72" i="17" s="1"/>
  <c r="AQ72" i="17"/>
  <c r="AO71" i="17"/>
  <c r="BE71" i="17" s="1"/>
  <c r="AM69" i="17"/>
  <c r="BC69" i="17" s="1"/>
  <c r="AI69" i="17"/>
  <c r="AY69" i="17" s="1"/>
  <c r="BG69" i="17" s="1"/>
  <c r="AM70" i="17"/>
  <c r="BC70" i="17" s="1"/>
  <c r="AJ71" i="17"/>
  <c r="AZ71" i="17" s="1"/>
  <c r="AN71" i="17"/>
  <c r="BD71" i="17" s="1"/>
  <c r="AO69" i="17"/>
  <c r="BE69" i="17" s="1"/>
  <c r="AN69" i="17"/>
  <c r="BD69" i="17" s="1"/>
  <c r="AJ70" i="17"/>
  <c r="AZ70" i="17" s="1"/>
  <c r="AN70" i="17"/>
  <c r="BD70" i="17" s="1"/>
  <c r="AK71" i="17"/>
  <c r="BA71" i="17" s="1"/>
  <c r="AI70" i="17"/>
  <c r="AY70" i="17" s="1"/>
  <c r="BG70" i="17" s="1"/>
  <c r="AL69" i="17"/>
  <c r="BB69" i="17" s="1"/>
  <c r="AK70" i="17"/>
  <c r="BA70" i="17" s="1"/>
  <c r="AO70" i="17"/>
  <c r="BE70" i="17" s="1"/>
  <c r="AL71" i="17"/>
  <c r="BB71" i="17" s="1"/>
  <c r="AJ69" i="17"/>
  <c r="AZ69" i="17" s="1"/>
  <c r="AK69" i="17"/>
  <c r="BA69" i="17" s="1"/>
  <c r="AL70" i="17"/>
  <c r="BB70" i="17" s="1"/>
  <c r="AI71" i="17"/>
  <c r="AY71" i="17" s="1"/>
  <c r="BG71" i="17" s="1"/>
  <c r="AM71" i="17"/>
  <c r="BC71" i="17" s="1"/>
  <c r="BH7" i="17"/>
  <c r="EE7" i="17"/>
  <c r="K72" i="17"/>
  <c r="BP7" i="17"/>
  <c r="L7" i="17"/>
  <c r="DW7" i="17"/>
  <c r="GK7" i="17" s="1"/>
  <c r="GX6" i="17"/>
  <c r="GU18" i="17"/>
  <c r="EX18" i="17"/>
  <c r="P18" i="17"/>
  <c r="EI18" i="17"/>
  <c r="BT18" i="17"/>
  <c r="EA18" i="17"/>
  <c r="BL18" i="17"/>
  <c r="T72" i="6"/>
  <c r="AC72" i="6" s="1"/>
  <c r="EO38" i="17"/>
  <c r="FW38" i="17"/>
  <c r="GT38" i="17"/>
  <c r="EP18" i="17"/>
  <c r="FX18" i="17"/>
  <c r="L7" i="6"/>
  <c r="K72" i="6"/>
  <c r="GM38" i="17"/>
  <c r="AF76" i="6"/>
  <c r="GN18" i="17"/>
  <c r="O19" i="6"/>
  <c r="EW38" i="17"/>
  <c r="HC6" i="6" l="1"/>
  <c r="BZ47" i="6"/>
  <c r="FE6" i="6"/>
  <c r="EH47" i="6"/>
  <c r="GV47" i="6" s="1"/>
  <c r="GV6" i="6"/>
  <c r="BR47" i="6"/>
  <c r="GE47" i="6" s="1"/>
  <c r="HC47" i="6" s="1"/>
  <c r="G6" i="22" s="1"/>
  <c r="GE6" i="6"/>
  <c r="EW6" i="6"/>
  <c r="EW47" i="6" s="1"/>
  <c r="V28" i="7"/>
  <c r="X27" i="7"/>
  <c r="CA6" i="6" s="1"/>
  <c r="W27" i="7"/>
  <c r="BS6" i="6" s="1"/>
  <c r="BA71" i="6"/>
  <c r="EB7" i="6"/>
  <c r="GR7" i="17"/>
  <c r="EU7" i="17"/>
  <c r="BQ7" i="17"/>
  <c r="EF7" i="17"/>
  <c r="M7" i="17"/>
  <c r="DX7" i="17"/>
  <c r="L72" i="17"/>
  <c r="BI7" i="17"/>
  <c r="EM7" i="17"/>
  <c r="FU7" i="17"/>
  <c r="GS7" i="17" s="1"/>
  <c r="T72" i="17"/>
  <c r="AB72" i="17" s="1"/>
  <c r="AR72" i="17"/>
  <c r="FX38" i="17"/>
  <c r="EP38" i="17"/>
  <c r="M7" i="6"/>
  <c r="L72" i="6"/>
  <c r="EY18" i="17"/>
  <c r="J19" i="17"/>
  <c r="BU18" i="17"/>
  <c r="EJ18" i="17"/>
  <c r="BM18" i="17"/>
  <c r="EB18" i="17"/>
  <c r="EX38" i="17"/>
  <c r="AO69" i="6"/>
  <c r="BG69" i="6" s="1"/>
  <c r="AN69" i="6"/>
  <c r="BF69" i="6" s="1"/>
  <c r="AP69" i="6"/>
  <c r="BH69" i="6" s="1"/>
  <c r="AL69" i="6"/>
  <c r="BD69" i="6" s="1"/>
  <c r="BM69" i="6" s="1"/>
  <c r="AM69" i="6"/>
  <c r="BE69" i="6" s="1"/>
  <c r="AQ69" i="6"/>
  <c r="BI69" i="6" s="1"/>
  <c r="AR69" i="6"/>
  <c r="BJ69" i="6" s="1"/>
  <c r="AL70" i="6"/>
  <c r="BD70" i="6" s="1"/>
  <c r="BM70" i="6" s="1"/>
  <c r="AM70" i="6"/>
  <c r="BE70" i="6" s="1"/>
  <c r="AN70" i="6"/>
  <c r="BF70" i="6" s="1"/>
  <c r="AO70" i="6"/>
  <c r="BG70" i="6" s="1"/>
  <c r="AP70" i="6"/>
  <c r="BH70" i="6" s="1"/>
  <c r="AQ70" i="6"/>
  <c r="BI70" i="6" s="1"/>
  <c r="AR70" i="6"/>
  <c r="BJ70" i="6" s="1"/>
  <c r="AL71" i="6"/>
  <c r="BD71" i="6" s="1"/>
  <c r="BM71" i="6" s="1"/>
  <c r="AM71" i="6"/>
  <c r="BE71" i="6" s="1"/>
  <c r="AN71" i="6"/>
  <c r="BF71" i="6" s="1"/>
  <c r="AO71" i="6"/>
  <c r="BG71" i="6" s="1"/>
  <c r="AP71" i="6"/>
  <c r="BH71" i="6" s="1"/>
  <c r="AQ71" i="6"/>
  <c r="BI71" i="6" s="1"/>
  <c r="GN38" i="17"/>
  <c r="P19" i="6"/>
  <c r="AR71" i="6"/>
  <c r="BJ71" i="6" s="1"/>
  <c r="GV18" i="17"/>
  <c r="GU38" i="17"/>
  <c r="EQ18" i="17"/>
  <c r="FY18" i="17"/>
  <c r="U72" i="6"/>
  <c r="AD72" i="6" s="1"/>
  <c r="GO18" i="17"/>
  <c r="V29" i="7" l="1"/>
  <c r="X28" i="7"/>
  <c r="W28" i="7"/>
  <c r="BM7" i="6" s="1"/>
  <c r="AU72" i="6"/>
  <c r="BU7" i="6"/>
  <c r="EJ7" i="6"/>
  <c r="BS47" i="6"/>
  <c r="GF6" i="6"/>
  <c r="HD6" i="6" s="1"/>
  <c r="EX6" i="6"/>
  <c r="EX47" i="6" s="1"/>
  <c r="FE47" i="6"/>
  <c r="FH6" i="6"/>
  <c r="FH47" i="6" s="1"/>
  <c r="GP7" i="6"/>
  <c r="AV72" i="6"/>
  <c r="FF6" i="6"/>
  <c r="FF47" i="6" s="1"/>
  <c r="CA47" i="6"/>
  <c r="GL7" i="17"/>
  <c r="EV7" i="17"/>
  <c r="N7" i="17"/>
  <c r="EG7" i="17"/>
  <c r="DY7" i="17"/>
  <c r="BJ7" i="17"/>
  <c r="M72" i="17"/>
  <c r="BR7" i="17"/>
  <c r="EW7" i="17" s="1"/>
  <c r="FV7" i="17"/>
  <c r="GT7" i="17" s="1"/>
  <c r="EN7" i="17"/>
  <c r="U72" i="17"/>
  <c r="AC72" i="17" s="1"/>
  <c r="AS72" i="17"/>
  <c r="EY38" i="17"/>
  <c r="GW18" i="17"/>
  <c r="EZ18" i="17"/>
  <c r="V72" i="6"/>
  <c r="AE72" i="6" s="1"/>
  <c r="FY38" i="17"/>
  <c r="EQ38" i="17"/>
  <c r="J20" i="6"/>
  <c r="GP18" i="17"/>
  <c r="K19" i="17"/>
  <c r="ED19" i="17"/>
  <c r="BG19" i="17"/>
  <c r="BO19" i="17"/>
  <c r="DV19" i="17"/>
  <c r="N7" i="6"/>
  <c r="M72" i="6"/>
  <c r="GV38" i="17"/>
  <c r="GO38" i="17"/>
  <c r="FZ18" i="17"/>
  <c r="ER18" i="17"/>
  <c r="V30" i="7" l="1"/>
  <c r="X29" i="7"/>
  <c r="BV7" i="6" s="1"/>
  <c r="W29" i="7"/>
  <c r="BN7" i="6" s="1"/>
  <c r="GF47" i="6"/>
  <c r="HD47" i="6" s="1"/>
  <c r="H6" i="22" s="1"/>
  <c r="I6" i="22" s="1"/>
  <c r="EK7" i="6"/>
  <c r="EC7" i="6"/>
  <c r="GQ7" i="6" s="1"/>
  <c r="ER7" i="6"/>
  <c r="FZ7" i="6"/>
  <c r="GX7" i="6" s="1"/>
  <c r="EZ7" i="6"/>
  <c r="GM7" i="17"/>
  <c r="V72" i="17"/>
  <c r="AD72" i="17" s="1"/>
  <c r="AT72" i="17"/>
  <c r="BS7" i="17"/>
  <c r="N72" i="17"/>
  <c r="DZ7" i="17"/>
  <c r="O7" i="17"/>
  <c r="EH7" i="17"/>
  <c r="BK7" i="17"/>
  <c r="FW7" i="17"/>
  <c r="EO7" i="17"/>
  <c r="FB18" i="17"/>
  <c r="GW38" i="17"/>
  <c r="O7" i="6"/>
  <c r="N72" i="6"/>
  <c r="GJ19" i="17"/>
  <c r="FZ38" i="17"/>
  <c r="ER38" i="17"/>
  <c r="ET19" i="17"/>
  <c r="L19" i="17"/>
  <c r="BP19" i="17"/>
  <c r="BH19" i="17"/>
  <c r="EE19" i="17"/>
  <c r="DW19" i="17"/>
  <c r="GX18" i="17"/>
  <c r="FT19" i="17"/>
  <c r="EL19" i="17"/>
  <c r="EZ38" i="17"/>
  <c r="W72" i="6"/>
  <c r="AF72" i="6" s="1"/>
  <c r="K20" i="6"/>
  <c r="GP38" i="17"/>
  <c r="V31" i="7" l="1"/>
  <c r="W30" i="7"/>
  <c r="X30" i="7"/>
  <c r="BW7" i="6" s="1"/>
  <c r="AW72" i="6"/>
  <c r="ED7" i="6"/>
  <c r="BO7" i="6"/>
  <c r="GY7" i="6"/>
  <c r="GA7" i="6"/>
  <c r="ES7" i="6"/>
  <c r="EL7" i="6"/>
  <c r="FA7" i="6"/>
  <c r="EX7" i="17"/>
  <c r="P7" i="17"/>
  <c r="EI7" i="17"/>
  <c r="BL7" i="17"/>
  <c r="BT7" i="17"/>
  <c r="O72" i="17"/>
  <c r="EA7" i="17"/>
  <c r="GO7" i="17" s="1"/>
  <c r="GN7" i="17"/>
  <c r="FX7" i="17"/>
  <c r="EP7" i="17"/>
  <c r="AU72" i="17"/>
  <c r="W72" i="17"/>
  <c r="AE72" i="17" s="1"/>
  <c r="GU7" i="17"/>
  <c r="GX38" i="17"/>
  <c r="GR19" i="17"/>
  <c r="GK19" i="17"/>
  <c r="GJ61" i="17"/>
  <c r="M19" i="17"/>
  <c r="EF19" i="17"/>
  <c r="BQ19" i="17"/>
  <c r="BI19" i="17"/>
  <c r="DX19" i="17"/>
  <c r="EL39" i="17"/>
  <c r="EL58" i="17" s="1"/>
  <c r="FT39" i="17"/>
  <c r="GJ57" i="17"/>
  <c r="EM19" i="17"/>
  <c r="FU19" i="17"/>
  <c r="ET39" i="17"/>
  <c r="ET58" i="17" s="1"/>
  <c r="X72" i="6"/>
  <c r="AG72" i="6" s="1"/>
  <c r="L20" i="6"/>
  <c r="FB38" i="17"/>
  <c r="EU19" i="17"/>
  <c r="GJ39" i="17"/>
  <c r="P7" i="6"/>
  <c r="O72" i="6"/>
  <c r="ET7" i="6" l="1"/>
  <c r="GB7" i="6"/>
  <c r="EM7" i="6"/>
  <c r="AX72" i="6"/>
  <c r="FB7" i="6"/>
  <c r="V32" i="7"/>
  <c r="W31" i="7"/>
  <c r="BP7" i="6" s="1"/>
  <c r="X31" i="7"/>
  <c r="BX7" i="6" s="1"/>
  <c r="FC7" i="6" s="1"/>
  <c r="EE7" i="6"/>
  <c r="GR7" i="6"/>
  <c r="GZ7" i="6" s="1"/>
  <c r="GV7" i="17"/>
  <c r="EQ7" i="17"/>
  <c r="FY7" i="17"/>
  <c r="GW7" i="17" s="1"/>
  <c r="X72" i="17"/>
  <c r="AF72" i="17" s="1"/>
  <c r="AV72" i="17"/>
  <c r="BU7" i="17"/>
  <c r="J8" i="17"/>
  <c r="EB7" i="17"/>
  <c r="EJ7" i="17"/>
  <c r="P72" i="17"/>
  <c r="BM7" i="17"/>
  <c r="EY7" i="17"/>
  <c r="Y72" i="6"/>
  <c r="AH72" i="6" s="1"/>
  <c r="J8" i="6"/>
  <c r="P72" i="6"/>
  <c r="GK61" i="17"/>
  <c r="EU39" i="17"/>
  <c r="EU58" i="17" s="1"/>
  <c r="EV19" i="17"/>
  <c r="GK57" i="17"/>
  <c r="GR39" i="17"/>
  <c r="N19" i="17"/>
  <c r="BJ19" i="17"/>
  <c r="EG19" i="17"/>
  <c r="BR19" i="17"/>
  <c r="DY19" i="17"/>
  <c r="GS19" i="17"/>
  <c r="FT61" i="17"/>
  <c r="GR61" i="17" s="1"/>
  <c r="B46" i="22" s="1"/>
  <c r="M20" i="6"/>
  <c r="GK39" i="17"/>
  <c r="GL19" i="17"/>
  <c r="FT57" i="17"/>
  <c r="GR57" i="17" s="1"/>
  <c r="B42" i="22" s="1"/>
  <c r="EM39" i="17"/>
  <c r="EM58" i="17" s="1"/>
  <c r="FU39" i="17"/>
  <c r="EN19" i="17"/>
  <c r="FV19" i="17"/>
  <c r="EO7" i="6" l="1"/>
  <c r="EN7" i="6"/>
  <c r="V33" i="7"/>
  <c r="AZ72" i="6" s="1"/>
  <c r="X32" i="7"/>
  <c r="W32" i="7"/>
  <c r="BQ7" i="6" s="1"/>
  <c r="EG7" i="6"/>
  <c r="GU7" i="6" s="1"/>
  <c r="BY7" i="6"/>
  <c r="FD7" i="6" s="1"/>
  <c r="EF7" i="6"/>
  <c r="GT7" i="6" s="1"/>
  <c r="AY72" i="6"/>
  <c r="GS7" i="6"/>
  <c r="GC7" i="6"/>
  <c r="EU7" i="6"/>
  <c r="GP7" i="17"/>
  <c r="FZ7" i="17"/>
  <c r="GX7" i="17" s="1"/>
  <c r="ER7" i="17"/>
  <c r="Y72" i="17"/>
  <c r="AG72" i="17" s="1"/>
  <c r="AW72" i="17"/>
  <c r="EZ7" i="17"/>
  <c r="DV8" i="17"/>
  <c r="K8" i="17"/>
  <c r="BG8" i="17"/>
  <c r="BO8" i="17"/>
  <c r="J73" i="17"/>
  <c r="ED8" i="17"/>
  <c r="GT19" i="17"/>
  <c r="GS39" i="17"/>
  <c r="N20" i="6"/>
  <c r="EV39" i="17"/>
  <c r="EV58" i="17" s="1"/>
  <c r="GL61" i="17"/>
  <c r="FU57" i="17"/>
  <c r="GS57" i="17" s="1"/>
  <c r="C42" i="22" s="1"/>
  <c r="FW19" i="17"/>
  <c r="EO19" i="17"/>
  <c r="EN39" i="17"/>
  <c r="EN58" i="17" s="1"/>
  <c r="FV39" i="17"/>
  <c r="Z72" i="6"/>
  <c r="AI72" i="6" s="1"/>
  <c r="GL57" i="17"/>
  <c r="GM19" i="17"/>
  <c r="GL39" i="17"/>
  <c r="K8" i="6"/>
  <c r="J73" i="6"/>
  <c r="EW19" i="17"/>
  <c r="O19" i="17"/>
  <c r="EH19" i="17"/>
  <c r="DZ19" i="17"/>
  <c r="BK19" i="17"/>
  <c r="BS19" i="17"/>
  <c r="FU61" i="17"/>
  <c r="GS61" i="17" s="1"/>
  <c r="C46" i="22" s="1"/>
  <c r="EV7" i="6" l="1"/>
  <c r="GD7" i="6"/>
  <c r="HB7" i="6"/>
  <c r="HA7" i="6"/>
  <c r="V34" i="7"/>
  <c r="X33" i="7"/>
  <c r="BZ7" i="6" s="1"/>
  <c r="FE7" i="6" s="1"/>
  <c r="W33" i="7"/>
  <c r="BR7" i="6" s="1"/>
  <c r="EP7" i="6"/>
  <c r="FB7" i="17"/>
  <c r="GT39" i="17"/>
  <c r="AQ73" i="17"/>
  <c r="S73" i="17"/>
  <c r="AA73" i="17" s="1"/>
  <c r="GJ8" i="17"/>
  <c r="ET8" i="17"/>
  <c r="EL8" i="17"/>
  <c r="FT8" i="17"/>
  <c r="BH8" i="17"/>
  <c r="L8" i="17"/>
  <c r="DW8" i="17"/>
  <c r="K73" i="17"/>
  <c r="BP8" i="17"/>
  <c r="EE8" i="17"/>
  <c r="FV57" i="17"/>
  <c r="GT57" i="17" s="1"/>
  <c r="D42" i="22" s="1"/>
  <c r="GU19" i="17"/>
  <c r="EX19" i="17"/>
  <c r="GM39" i="17"/>
  <c r="EP19" i="17"/>
  <c r="FX19" i="17"/>
  <c r="P19" i="17"/>
  <c r="EA19" i="17"/>
  <c r="EI19" i="17"/>
  <c r="BT19" i="17"/>
  <c r="BL19" i="17"/>
  <c r="T73" i="6"/>
  <c r="AC73" i="6" s="1"/>
  <c r="GM61" i="17"/>
  <c r="GN19" i="17"/>
  <c r="K73" i="6"/>
  <c r="L8" i="6"/>
  <c r="EW39" i="17"/>
  <c r="EW58" i="17" s="1"/>
  <c r="EO39" i="17"/>
  <c r="EO58" i="17" s="1"/>
  <c r="FW39" i="17"/>
  <c r="FV61" i="17"/>
  <c r="GT61" i="17" s="1"/>
  <c r="D46" i="22" s="1"/>
  <c r="GM57" i="17"/>
  <c r="O20" i="6"/>
  <c r="V35" i="7" l="1"/>
  <c r="X34" i="7"/>
  <c r="CA7" i="6" s="1"/>
  <c r="FF7" i="6" s="1"/>
  <c r="W34" i="7"/>
  <c r="BS7" i="6" s="1"/>
  <c r="EB8" i="6"/>
  <c r="BA72" i="6"/>
  <c r="EJ8" i="6"/>
  <c r="EH7" i="6"/>
  <c r="GV7" i="6" s="1"/>
  <c r="GE7" i="6"/>
  <c r="HC7" i="6" s="1"/>
  <c r="EW7" i="6"/>
  <c r="GK8" i="17"/>
  <c r="EU8" i="17"/>
  <c r="L73" i="17"/>
  <c r="BI8" i="17"/>
  <c r="M8" i="17"/>
  <c r="EF8" i="17"/>
  <c r="BQ8" i="17"/>
  <c r="DX8" i="17"/>
  <c r="FU8" i="17"/>
  <c r="EM8" i="17"/>
  <c r="GR8" i="17"/>
  <c r="AR73" i="17"/>
  <c r="T73" i="17"/>
  <c r="AB73" i="17" s="1"/>
  <c r="GS8" i="17"/>
  <c r="GV19" i="17"/>
  <c r="GU39" i="17"/>
  <c r="EY19" i="17"/>
  <c r="J20" i="17"/>
  <c r="EB19" i="17"/>
  <c r="EJ19" i="17"/>
  <c r="BM19" i="17"/>
  <c r="BU19" i="17"/>
  <c r="GN39" i="17"/>
  <c r="GN57" i="17"/>
  <c r="EX39" i="17"/>
  <c r="EX58" i="17" s="1"/>
  <c r="P20" i="6"/>
  <c r="L73" i="6"/>
  <c r="M8" i="6"/>
  <c r="FW57" i="17"/>
  <c r="GU57" i="17" s="1"/>
  <c r="E42" i="22" s="1"/>
  <c r="GO19" i="17"/>
  <c r="FW61" i="17"/>
  <c r="GU61" i="17" s="1"/>
  <c r="E46" i="22" s="1"/>
  <c r="U73" i="6"/>
  <c r="AD73" i="6" s="1"/>
  <c r="GN61" i="17"/>
  <c r="EQ19" i="17"/>
  <c r="FY19" i="17"/>
  <c r="FX39" i="17"/>
  <c r="EP39" i="17"/>
  <c r="EP58" i="17" s="1"/>
  <c r="EX7" i="6" l="1"/>
  <c r="FH7" i="6" s="1"/>
  <c r="GF7" i="6"/>
  <c r="HD7" i="6"/>
  <c r="GP8" i="6"/>
  <c r="V36" i="7"/>
  <c r="X35" i="7"/>
  <c r="BU8" i="6" s="1"/>
  <c r="EZ8" i="6" s="1"/>
  <c r="W35" i="7"/>
  <c r="BM8" i="6" s="1"/>
  <c r="EC8" i="6"/>
  <c r="EK8" i="6"/>
  <c r="AU73" i="6"/>
  <c r="GL8" i="17"/>
  <c r="BR8" i="17"/>
  <c r="EG8" i="17"/>
  <c r="M73" i="17"/>
  <c r="DY8" i="17"/>
  <c r="N8" i="17"/>
  <c r="BJ8" i="17"/>
  <c r="FV8" i="17"/>
  <c r="GT8" i="17" s="1"/>
  <c r="EN8" i="17"/>
  <c r="EV8" i="17"/>
  <c r="AS73" i="17"/>
  <c r="U73" i="17"/>
  <c r="AC73" i="17" s="1"/>
  <c r="GW19" i="17"/>
  <c r="V73" i="6"/>
  <c r="AE73" i="6" s="1"/>
  <c r="GO39" i="17"/>
  <c r="EZ19" i="17"/>
  <c r="GO57" i="17"/>
  <c r="GO61" i="17"/>
  <c r="FY39" i="17"/>
  <c r="EQ39" i="17"/>
  <c r="EQ58" i="17" s="1"/>
  <c r="FX61" i="17"/>
  <c r="GV61" i="17" s="1"/>
  <c r="F46" i="22" s="1"/>
  <c r="FZ19" i="17"/>
  <c r="ER19" i="17"/>
  <c r="K20" i="17"/>
  <c r="BG20" i="17"/>
  <c r="BO20" i="17"/>
  <c r="DV20" i="17"/>
  <c r="ED20" i="17"/>
  <c r="FY61" i="17"/>
  <c r="GV39" i="17"/>
  <c r="M73" i="6"/>
  <c r="N8" i="6"/>
  <c r="J21" i="6"/>
  <c r="EY39" i="17"/>
  <c r="EY58" i="17" s="1"/>
  <c r="GP19" i="17"/>
  <c r="FX57" i="17"/>
  <c r="GV57" i="17" s="1"/>
  <c r="F42" i="22" s="1"/>
  <c r="FZ8" i="6" l="1"/>
  <c r="ER8" i="6"/>
  <c r="GQ8" i="6"/>
  <c r="V37" i="7"/>
  <c r="X36" i="7"/>
  <c r="W36" i="7"/>
  <c r="BN8" i="6" s="1"/>
  <c r="AV73" i="6"/>
  <c r="BV8" i="6"/>
  <c r="FA8" i="6" s="1"/>
  <c r="GX8" i="6"/>
  <c r="GM8" i="17"/>
  <c r="V73" i="17"/>
  <c r="AD73" i="17" s="1"/>
  <c r="AT73" i="17"/>
  <c r="EO8" i="17"/>
  <c r="FW8" i="17"/>
  <c r="GU8" i="17" s="1"/>
  <c r="BS8" i="17"/>
  <c r="BK8" i="17"/>
  <c r="N73" i="17"/>
  <c r="DZ8" i="17"/>
  <c r="O8" i="17"/>
  <c r="EH8" i="17"/>
  <c r="EW8" i="17"/>
  <c r="GW61" i="17"/>
  <c r="G46" i="22" s="1"/>
  <c r="GP61" i="17"/>
  <c r="ET20" i="17"/>
  <c r="GP39" i="17"/>
  <c r="GW39" i="17"/>
  <c r="K21" i="6"/>
  <c r="FT20" i="17"/>
  <c r="EL20" i="17"/>
  <c r="EZ39" i="17"/>
  <c r="EZ58" i="17" s="1"/>
  <c r="FB19" i="17"/>
  <c r="GP57" i="17"/>
  <c r="N73" i="6"/>
  <c r="O8" i="6"/>
  <c r="GX19" i="17"/>
  <c r="W73" i="6"/>
  <c r="AF73" i="6" s="1"/>
  <c r="GJ20" i="17"/>
  <c r="L20" i="17"/>
  <c r="BP20" i="17"/>
  <c r="EE20" i="17"/>
  <c r="BH20" i="17"/>
  <c r="DW20" i="17"/>
  <c r="FZ39" i="17"/>
  <c r="ER39" i="17"/>
  <c r="ER58" i="17" s="1"/>
  <c r="FY57" i="17"/>
  <c r="GW57" i="17" s="1"/>
  <c r="G42" i="22" s="1"/>
  <c r="GA8" i="6" l="1"/>
  <c r="ES8" i="6"/>
  <c r="EL8" i="6"/>
  <c r="AX73" i="6"/>
  <c r="ED8" i="6"/>
  <c r="V38" i="7"/>
  <c r="X37" i="7"/>
  <c r="BW8" i="6" s="1"/>
  <c r="FB8" i="6" s="1"/>
  <c r="W37" i="7"/>
  <c r="BO8" i="6" s="1"/>
  <c r="EE8" i="6"/>
  <c r="AW73" i="6"/>
  <c r="GY8" i="6"/>
  <c r="W73" i="17"/>
  <c r="AE73" i="17" s="1"/>
  <c r="AU73" i="17"/>
  <c r="EP8" i="17"/>
  <c r="FX8" i="17"/>
  <c r="P8" i="17"/>
  <c r="BL8" i="17"/>
  <c r="BT8" i="17"/>
  <c r="EA8" i="17"/>
  <c r="O73" i="17"/>
  <c r="EI8" i="17"/>
  <c r="EX8" i="17"/>
  <c r="GN8" i="17"/>
  <c r="GV8" i="17" s="1"/>
  <c r="GX39" i="17"/>
  <c r="GR20" i="17"/>
  <c r="FZ61" i="17"/>
  <c r="GX61" i="17" s="1"/>
  <c r="H46" i="22" s="1"/>
  <c r="I46" i="22" s="1"/>
  <c r="EU20" i="17"/>
  <c r="FB39" i="17"/>
  <c r="FB58" i="17" s="1"/>
  <c r="GK20" i="17"/>
  <c r="EL40" i="17"/>
  <c r="EL59" i="17" s="1"/>
  <c r="FT40" i="17"/>
  <c r="L21" i="6"/>
  <c r="FZ57" i="17"/>
  <c r="GX57" i="17" s="1"/>
  <c r="H42" i="22" s="1"/>
  <c r="I42" i="22" s="1"/>
  <c r="EM20" i="17"/>
  <c r="FU20" i="17"/>
  <c r="M20" i="17"/>
  <c r="BQ20" i="17"/>
  <c r="EF20" i="17"/>
  <c r="BI20" i="17"/>
  <c r="DX20" i="17"/>
  <c r="GJ40" i="17"/>
  <c r="GJ56" i="17"/>
  <c r="P8" i="6"/>
  <c r="O73" i="6"/>
  <c r="ET40" i="17"/>
  <c r="ET59" i="17" s="1"/>
  <c r="X73" i="6"/>
  <c r="AG73" i="6" s="1"/>
  <c r="GB8" i="6" l="1"/>
  <c r="ET8" i="6"/>
  <c r="EF8" i="6"/>
  <c r="V39" i="7"/>
  <c r="X38" i="7"/>
  <c r="BX8" i="6" s="1"/>
  <c r="W38" i="7"/>
  <c r="BP8" i="6" s="1"/>
  <c r="GR8" i="6"/>
  <c r="EM8" i="6"/>
  <c r="GS8" i="6" s="1"/>
  <c r="GO8" i="17"/>
  <c r="EY8" i="17"/>
  <c r="FY8" i="17"/>
  <c r="EQ8" i="17"/>
  <c r="AV73" i="17"/>
  <c r="X73" i="17"/>
  <c r="AF73" i="17" s="1"/>
  <c r="P73" i="17"/>
  <c r="EB8" i="17"/>
  <c r="J9" i="17"/>
  <c r="BM8" i="17"/>
  <c r="EJ8" i="17"/>
  <c r="BU8" i="17"/>
  <c r="GL20" i="17"/>
  <c r="N20" i="17"/>
  <c r="EG20" i="17"/>
  <c r="DY20" i="17"/>
  <c r="BR20" i="17"/>
  <c r="BJ20" i="17"/>
  <c r="FT56" i="17"/>
  <c r="GR56" i="17" s="1"/>
  <c r="B41" i="22" s="1"/>
  <c r="GK40" i="17"/>
  <c r="GK56" i="17"/>
  <c r="GS20" i="17"/>
  <c r="FV20" i="17"/>
  <c r="EN20" i="17"/>
  <c r="GR40" i="17"/>
  <c r="Y73" i="6"/>
  <c r="AH73" i="6" s="1"/>
  <c r="M21" i="6"/>
  <c r="EU40" i="17"/>
  <c r="EU59" i="17" s="1"/>
  <c r="P73" i="6"/>
  <c r="J9" i="6"/>
  <c r="EV20" i="17"/>
  <c r="FU40" i="17"/>
  <c r="EM40" i="17"/>
  <c r="EM59" i="17" s="1"/>
  <c r="HA8" i="6" l="1"/>
  <c r="EU8" i="6"/>
  <c r="GC8" i="6"/>
  <c r="GZ8" i="6"/>
  <c r="FC8" i="6"/>
  <c r="V40" i="7"/>
  <c r="X39" i="7"/>
  <c r="BY8" i="6" s="1"/>
  <c r="W39" i="7"/>
  <c r="BQ8" i="6" s="1"/>
  <c r="EN8" i="6"/>
  <c r="GT8" i="6" s="1"/>
  <c r="AY73" i="6"/>
  <c r="EG8" i="6"/>
  <c r="EO8" i="6"/>
  <c r="EZ8" i="17"/>
  <c r="GP8" i="17"/>
  <c r="GT20" i="17"/>
  <c r="GS40" i="17"/>
  <c r="AW73" i="17"/>
  <c r="Y73" i="17"/>
  <c r="AG73" i="17" s="1"/>
  <c r="ER8" i="17"/>
  <c r="FB8" i="17" s="1"/>
  <c r="FZ8" i="17"/>
  <c r="BG9" i="17"/>
  <c r="J74" i="17"/>
  <c r="ED9" i="17"/>
  <c r="ED48" i="17" s="1"/>
  <c r="K9" i="17"/>
  <c r="DV9" i="17"/>
  <c r="BO9" i="17"/>
  <c r="GW8" i="17"/>
  <c r="FU56" i="17"/>
  <c r="GS56" i="17" s="1"/>
  <c r="C41" i="22" s="1"/>
  <c r="Z73" i="6"/>
  <c r="AI73" i="6" s="1"/>
  <c r="FW20" i="17"/>
  <c r="EO20" i="17"/>
  <c r="GL40" i="17"/>
  <c r="GL56" i="17"/>
  <c r="EW20" i="17"/>
  <c r="O20" i="17"/>
  <c r="BS20" i="17"/>
  <c r="EH20" i="17"/>
  <c r="BK20" i="17"/>
  <c r="DZ20" i="17"/>
  <c r="EN40" i="17"/>
  <c r="EN59" i="17" s="1"/>
  <c r="FV40" i="17"/>
  <c r="GM20" i="17"/>
  <c r="J74" i="6"/>
  <c r="K9" i="6"/>
  <c r="N21" i="6"/>
  <c r="EV40" i="17"/>
  <c r="EV59" i="17" s="1"/>
  <c r="GU8" i="6" l="1"/>
  <c r="FD8" i="6"/>
  <c r="EV8" i="6"/>
  <c r="GD8" i="6"/>
  <c r="HB8" i="6" s="1"/>
  <c r="GX8" i="17"/>
  <c r="V41" i="7"/>
  <c r="X40" i="7"/>
  <c r="BZ8" i="6" s="1"/>
  <c r="FE8" i="6" s="1"/>
  <c r="W40" i="7"/>
  <c r="BR8" i="6" s="1"/>
  <c r="EP8" i="6"/>
  <c r="AZ73" i="6"/>
  <c r="EH8" i="6"/>
  <c r="GV8" i="6" s="1"/>
  <c r="ET9" i="17"/>
  <c r="ET48" i="17" s="1"/>
  <c r="BO48" i="17"/>
  <c r="AQ74" i="17"/>
  <c r="S74" i="17"/>
  <c r="AA74" i="17" s="1"/>
  <c r="GJ9" i="17"/>
  <c r="DV48" i="17"/>
  <c r="GJ48" i="17" s="1"/>
  <c r="BG48" i="17"/>
  <c r="FT9" i="17"/>
  <c r="EL9" i="17"/>
  <c r="EL48" i="17" s="1"/>
  <c r="L9" i="17"/>
  <c r="BH9" i="17"/>
  <c r="DW9" i="17"/>
  <c r="K74" i="17"/>
  <c r="EE9" i="17"/>
  <c r="EE48" i="17" s="1"/>
  <c r="BP9" i="17"/>
  <c r="GT40" i="17"/>
  <c r="O21" i="6"/>
  <c r="FV56" i="17"/>
  <c r="GT56" i="17" s="1"/>
  <c r="D41" i="22" s="1"/>
  <c r="EX20" i="17"/>
  <c r="FW40" i="17"/>
  <c r="EO40" i="17"/>
  <c r="EO59" i="17" s="1"/>
  <c r="L9" i="6"/>
  <c r="K74" i="6"/>
  <c r="GN20" i="17"/>
  <c r="EW40" i="17"/>
  <c r="EW59" i="17" s="1"/>
  <c r="T74" i="6"/>
  <c r="AC74" i="6" s="1"/>
  <c r="FX20" i="17"/>
  <c r="EP20" i="17"/>
  <c r="P20" i="17"/>
  <c r="BT20" i="17"/>
  <c r="EI20" i="17"/>
  <c r="EA20" i="17"/>
  <c r="BL20" i="17"/>
  <c r="GM40" i="17"/>
  <c r="GM56" i="17"/>
  <c r="GU20" i="17"/>
  <c r="GE8" i="6" l="1"/>
  <c r="EW8" i="6"/>
  <c r="V42" i="7"/>
  <c r="X41" i="7"/>
  <c r="CA8" i="6" s="1"/>
  <c r="FF8" i="6" s="1"/>
  <c r="W41" i="7"/>
  <c r="BS8" i="6" s="1"/>
  <c r="BA73" i="6"/>
  <c r="EB9" i="6"/>
  <c r="EJ9" i="6"/>
  <c r="EJ48" i="6" s="1"/>
  <c r="HC8" i="6"/>
  <c r="FT48" i="17"/>
  <c r="GR48" i="17" s="1"/>
  <c r="B33" i="22" s="1"/>
  <c r="DW48" i="17"/>
  <c r="GK48" i="17" s="1"/>
  <c r="GK9" i="17"/>
  <c r="EU9" i="17"/>
  <c r="EU48" i="17" s="1"/>
  <c r="BP48" i="17"/>
  <c r="FU9" i="17"/>
  <c r="BH48" i="17"/>
  <c r="EM9" i="17"/>
  <c r="EM48" i="17" s="1"/>
  <c r="BQ9" i="17"/>
  <c r="L74" i="17"/>
  <c r="DX9" i="17"/>
  <c r="M9" i="17"/>
  <c r="EF9" i="17"/>
  <c r="EF48" i="17" s="1"/>
  <c r="BI9" i="17"/>
  <c r="T74" i="17"/>
  <c r="AB74" i="17" s="1"/>
  <c r="AR74" i="17"/>
  <c r="GR9" i="17"/>
  <c r="FX40" i="17"/>
  <c r="EP40" i="17"/>
  <c r="EP59" i="17" s="1"/>
  <c r="M9" i="6"/>
  <c r="L74" i="6"/>
  <c r="GU40" i="17"/>
  <c r="EY20" i="17"/>
  <c r="GN40" i="17"/>
  <c r="GN56" i="17"/>
  <c r="GV20" i="17"/>
  <c r="P21" i="6"/>
  <c r="FY20" i="17"/>
  <c r="EQ20" i="17"/>
  <c r="EX40" i="17"/>
  <c r="EX59" i="17" s="1"/>
  <c r="FW56" i="17"/>
  <c r="GU56" i="17" s="1"/>
  <c r="E41" i="22" s="1"/>
  <c r="GO20" i="17"/>
  <c r="J21" i="17"/>
  <c r="BU20" i="17"/>
  <c r="BM20" i="17"/>
  <c r="EJ20" i="17"/>
  <c r="EB20" i="17"/>
  <c r="U74" i="6"/>
  <c r="AD74" i="6" s="1"/>
  <c r="FH8" i="6" l="1"/>
  <c r="GP9" i="6"/>
  <c r="EB48" i="6"/>
  <c r="GP48" i="6" s="1"/>
  <c r="V43" i="7"/>
  <c r="W42" i="7"/>
  <c r="BM9" i="6" s="1"/>
  <c r="X42" i="7"/>
  <c r="BU9" i="6" s="1"/>
  <c r="AU74" i="6"/>
  <c r="EC9" i="6"/>
  <c r="EK9" i="6"/>
  <c r="EK48" i="6" s="1"/>
  <c r="EX8" i="6"/>
  <c r="GF8" i="6"/>
  <c r="HD8" i="6" s="1"/>
  <c r="FU48" i="17"/>
  <c r="BQ48" i="17"/>
  <c r="EV9" i="17"/>
  <c r="EV48" i="17" s="1"/>
  <c r="M74" i="17"/>
  <c r="BR9" i="17"/>
  <c r="N9" i="17"/>
  <c r="BJ9" i="17"/>
  <c r="DY9" i="17"/>
  <c r="EG9" i="17"/>
  <c r="EG48" i="17" s="1"/>
  <c r="GL9" i="17"/>
  <c r="DX48" i="17"/>
  <c r="GL48" i="17" s="1"/>
  <c r="GS9" i="17"/>
  <c r="BI48" i="17"/>
  <c r="FV9" i="17"/>
  <c r="EN9" i="17"/>
  <c r="EN48" i="17" s="1"/>
  <c r="AS74" i="17"/>
  <c r="U74" i="17"/>
  <c r="AC74" i="17" s="1"/>
  <c r="GS48" i="17"/>
  <c r="C33" i="22" s="1"/>
  <c r="GV40" i="17"/>
  <c r="FZ20" i="17"/>
  <c r="ER20" i="17"/>
  <c r="EY40" i="17"/>
  <c r="EY59" i="17" s="1"/>
  <c r="EZ20" i="17"/>
  <c r="GW20" i="17"/>
  <c r="GP20" i="17"/>
  <c r="K21" i="17"/>
  <c r="BO21" i="17"/>
  <c r="ED21" i="17"/>
  <c r="BG21" i="17"/>
  <c r="DV21" i="17"/>
  <c r="EQ40" i="17"/>
  <c r="EQ59" i="17" s="1"/>
  <c r="FY40" i="17"/>
  <c r="V74" i="6"/>
  <c r="AE74" i="6" s="1"/>
  <c r="GO40" i="17"/>
  <c r="GO56" i="17"/>
  <c r="J22" i="6"/>
  <c r="M74" i="6"/>
  <c r="N9" i="6"/>
  <c r="FX56" i="17"/>
  <c r="GV56" i="17" s="1"/>
  <c r="F41" i="22" s="1"/>
  <c r="ER9" i="6" l="1"/>
  <c r="ER48" i="6" s="1"/>
  <c r="FZ9" i="6"/>
  <c r="BM48" i="6"/>
  <c r="V44" i="7"/>
  <c r="X43" i="7"/>
  <c r="BV9" i="6" s="1"/>
  <c r="W43" i="7"/>
  <c r="BN9" i="6" s="1"/>
  <c r="ED9" i="6"/>
  <c r="AV74" i="6"/>
  <c r="EL9" i="6"/>
  <c r="EL48" i="6" s="1"/>
  <c r="EC48" i="6"/>
  <c r="GQ48" i="6" s="1"/>
  <c r="GQ9" i="6"/>
  <c r="BU48" i="6"/>
  <c r="EZ9" i="6"/>
  <c r="EZ48" i="6" s="1"/>
  <c r="GX9" i="6"/>
  <c r="FV48" i="17"/>
  <c r="FY56" i="17"/>
  <c r="GW56" i="17" s="1"/>
  <c r="G41" i="22" s="1"/>
  <c r="EW9" i="17"/>
  <c r="EW48" i="17" s="1"/>
  <c r="BR48" i="17"/>
  <c r="GM9" i="17"/>
  <c r="DY48" i="17"/>
  <c r="GM48" i="17" s="1"/>
  <c r="AT74" i="17"/>
  <c r="V74" i="17"/>
  <c r="AD74" i="17" s="1"/>
  <c r="GT48" i="17"/>
  <c r="D33" i="22" s="1"/>
  <c r="BJ48" i="17"/>
  <c r="EO9" i="17"/>
  <c r="EO48" i="17" s="1"/>
  <c r="FW9" i="17"/>
  <c r="GT9" i="17"/>
  <c r="BK9" i="17"/>
  <c r="N74" i="17"/>
  <c r="BS9" i="17"/>
  <c r="O9" i="17"/>
  <c r="DZ9" i="17"/>
  <c r="EH9" i="17"/>
  <c r="EH48" i="17" s="1"/>
  <c r="GX20" i="17"/>
  <c r="FB20" i="17"/>
  <c r="GW40" i="17"/>
  <c r="K22" i="6"/>
  <c r="FZ40" i="17"/>
  <c r="ER40" i="17"/>
  <c r="ER59" i="17" s="1"/>
  <c r="GJ21" i="17"/>
  <c r="L21" i="17"/>
  <c r="BP21" i="17"/>
  <c r="DW21" i="17"/>
  <c r="BH21" i="17"/>
  <c r="EE21" i="17"/>
  <c r="GP40" i="17"/>
  <c r="GP56" i="17"/>
  <c r="FT21" i="17"/>
  <c r="EL21" i="17"/>
  <c r="O9" i="6"/>
  <c r="N74" i="6"/>
  <c r="W74" i="6"/>
  <c r="AF74" i="6" s="1"/>
  <c r="EZ40" i="17"/>
  <c r="EZ59" i="17" s="1"/>
  <c r="ET21" i="17"/>
  <c r="GY9" i="6" l="1"/>
  <c r="V45" i="7"/>
  <c r="X44" i="7"/>
  <c r="BW9" i="6" s="1"/>
  <c r="W44" i="7"/>
  <c r="BO9" i="6" s="1"/>
  <c r="EE9" i="6"/>
  <c r="EM9" i="6"/>
  <c r="EM48" i="6" s="1"/>
  <c r="AW74" i="6"/>
  <c r="FA9" i="6"/>
  <c r="FA48" i="6" s="1"/>
  <c r="BV48" i="6"/>
  <c r="FZ48" i="6"/>
  <c r="GX48" i="6" s="1"/>
  <c r="B7" i="22" s="1"/>
  <c r="ED48" i="6"/>
  <c r="GR48" i="6" s="1"/>
  <c r="GR9" i="6"/>
  <c r="GA9" i="6"/>
  <c r="BN48" i="6"/>
  <c r="GA48" i="6" s="1"/>
  <c r="GY48" i="6" s="1"/>
  <c r="C7" i="22" s="1"/>
  <c r="ES9" i="6"/>
  <c r="ES48" i="6" s="1"/>
  <c r="FW48" i="17"/>
  <c r="GU48" i="17" s="1"/>
  <c r="E33" i="22" s="1"/>
  <c r="GX40" i="17"/>
  <c r="EP9" i="17"/>
  <c r="EP48" i="17" s="1"/>
  <c r="FX9" i="17"/>
  <c r="BK48" i="17"/>
  <c r="DZ48" i="17"/>
  <c r="GN48" i="17" s="1"/>
  <c r="GN9" i="17"/>
  <c r="EI9" i="17"/>
  <c r="EI48" i="17" s="1"/>
  <c r="O74" i="17"/>
  <c r="BT9" i="17"/>
  <c r="P9" i="17"/>
  <c r="BL9" i="17"/>
  <c r="EA9" i="17"/>
  <c r="GU9" i="17"/>
  <c r="BS48" i="17"/>
  <c r="EX9" i="17"/>
  <c r="EX48" i="17" s="1"/>
  <c r="W74" i="17"/>
  <c r="AE74" i="17" s="1"/>
  <c r="AU74" i="17"/>
  <c r="P9" i="6"/>
  <c r="O74" i="6"/>
  <c r="EU21" i="17"/>
  <c r="M21" i="17"/>
  <c r="BQ21" i="17"/>
  <c r="BI21" i="17"/>
  <c r="EF21" i="17"/>
  <c r="DX21" i="17"/>
  <c r="L22" i="6"/>
  <c r="EM21" i="17"/>
  <c r="FU21" i="17"/>
  <c r="X74" i="6"/>
  <c r="AG74" i="6" s="1"/>
  <c r="FB40" i="17"/>
  <c r="FB59" i="17" s="1"/>
  <c r="GK21" i="17"/>
  <c r="GR21" i="17"/>
  <c r="FZ56" i="17"/>
  <c r="GX56" i="17" s="1"/>
  <c r="H41" i="22" s="1"/>
  <c r="I41" i="22" s="1"/>
  <c r="EE48" i="6" l="1"/>
  <c r="GS48" i="6" s="1"/>
  <c r="GS9" i="6"/>
  <c r="ET9" i="6"/>
  <c r="ET48" i="6" s="1"/>
  <c r="BO48" i="6"/>
  <c r="GB9" i="6"/>
  <c r="GZ9" i="6" s="1"/>
  <c r="FB9" i="6"/>
  <c r="FB48" i="6" s="1"/>
  <c r="BW48" i="6"/>
  <c r="V46" i="7"/>
  <c r="X45" i="7"/>
  <c r="BX9" i="6" s="1"/>
  <c r="W45" i="7"/>
  <c r="BP9" i="6" s="1"/>
  <c r="EN9" i="6"/>
  <c r="EN48" i="6" s="1"/>
  <c r="AX74" i="6"/>
  <c r="GV9" i="17"/>
  <c r="GO9" i="17"/>
  <c r="EA48" i="17"/>
  <c r="GO48" i="17" s="1"/>
  <c r="X74" i="17"/>
  <c r="AF74" i="17" s="1"/>
  <c r="AV74" i="17"/>
  <c r="EQ9" i="17"/>
  <c r="EQ48" i="17" s="1"/>
  <c r="FY9" i="17"/>
  <c r="BL48" i="17"/>
  <c r="FX48" i="17"/>
  <c r="P74" i="17"/>
  <c r="BM9" i="17"/>
  <c r="EB9" i="17"/>
  <c r="BU9" i="17"/>
  <c r="EJ9" i="17"/>
  <c r="EJ48" i="17" s="1"/>
  <c r="EY9" i="17"/>
  <c r="EY48" i="17" s="1"/>
  <c r="BT48" i="17"/>
  <c r="GV48" i="17"/>
  <c r="F33" i="22" s="1"/>
  <c r="GS21" i="17"/>
  <c r="M22" i="6"/>
  <c r="GL21" i="17"/>
  <c r="N21" i="17"/>
  <c r="BJ21" i="17"/>
  <c r="EG21" i="17"/>
  <c r="BR21" i="17"/>
  <c r="DY21" i="17"/>
  <c r="Y74" i="6"/>
  <c r="AH74" i="6" s="1"/>
  <c r="EN21" i="17"/>
  <c r="FV21" i="17"/>
  <c r="P74" i="6"/>
  <c r="EV21" i="17"/>
  <c r="EF9" i="6" l="1"/>
  <c r="GB48" i="6"/>
  <c r="GZ48" i="6" s="1"/>
  <c r="D7" i="22" s="1"/>
  <c r="EU9" i="6"/>
  <c r="EU48" i="6" s="1"/>
  <c r="GC9" i="6"/>
  <c r="BP48" i="6"/>
  <c r="V47" i="7"/>
  <c r="W46" i="7"/>
  <c r="BQ9" i="6" s="1"/>
  <c r="X46" i="7"/>
  <c r="BY9" i="6" s="1"/>
  <c r="EG9" i="6"/>
  <c r="AY74" i="6"/>
  <c r="EO9" i="6"/>
  <c r="EO48" i="6" s="1"/>
  <c r="FC9" i="6"/>
  <c r="FC48" i="6" s="1"/>
  <c r="BX48" i="6"/>
  <c r="HA9" i="6"/>
  <c r="FY48" i="17"/>
  <c r="GP9" i="17"/>
  <c r="EB48" i="17"/>
  <c r="GP48" i="17" s="1"/>
  <c r="FZ9" i="17"/>
  <c r="ER9" i="17"/>
  <c r="ER48" i="17" s="1"/>
  <c r="BM48" i="17"/>
  <c r="AW74" i="17"/>
  <c r="Y74" i="17"/>
  <c r="AG74" i="17" s="1"/>
  <c r="GW48" i="17"/>
  <c r="G33" i="22" s="1"/>
  <c r="EZ9" i="17"/>
  <c r="EZ48" i="17" s="1"/>
  <c r="BU48" i="17"/>
  <c r="GW9" i="17"/>
  <c r="GT21" i="17"/>
  <c r="FW21" i="17"/>
  <c r="EO21" i="17"/>
  <c r="GM21" i="17"/>
  <c r="O21" i="17"/>
  <c r="BS21" i="17"/>
  <c r="BK21" i="17"/>
  <c r="EH21" i="17"/>
  <c r="DZ21" i="17"/>
  <c r="N22" i="6"/>
  <c r="Z74" i="6"/>
  <c r="AI74" i="6" s="1"/>
  <c r="EW21" i="17"/>
  <c r="FD9" i="6" l="1"/>
  <c r="FD48" i="6" s="1"/>
  <c r="BY48" i="6"/>
  <c r="BQ48" i="6"/>
  <c r="EV9" i="6"/>
  <c r="EV48" i="6" s="1"/>
  <c r="GD9" i="6"/>
  <c r="GC48" i="6"/>
  <c r="HA48" i="6" s="1"/>
  <c r="E7" i="22" s="1"/>
  <c r="GU9" i="6"/>
  <c r="EG48" i="6"/>
  <c r="GU48" i="6" s="1"/>
  <c r="V48" i="7"/>
  <c r="W47" i="7"/>
  <c r="BR9" i="6" s="1"/>
  <c r="X47" i="7"/>
  <c r="BZ9" i="6" s="1"/>
  <c r="AZ74" i="6"/>
  <c r="EH9" i="6"/>
  <c r="EF48" i="6"/>
  <c r="GT48" i="6" s="1"/>
  <c r="GT9" i="6"/>
  <c r="HB9" i="6" s="1"/>
  <c r="FB9" i="17"/>
  <c r="FB48" i="17" s="1"/>
  <c r="GX9" i="17"/>
  <c r="AD77" i="17"/>
  <c r="FZ48" i="17"/>
  <c r="GX48" i="17" s="1"/>
  <c r="H33" i="22" s="1"/>
  <c r="I33" i="22" s="1"/>
  <c r="GU21" i="17"/>
  <c r="GN21" i="17"/>
  <c r="P21" i="17"/>
  <c r="EI21" i="17"/>
  <c r="EA21" i="17"/>
  <c r="BL21" i="17"/>
  <c r="BT21" i="17"/>
  <c r="O22" i="6"/>
  <c r="FX21" i="17"/>
  <c r="EP21" i="17"/>
  <c r="AF77" i="6"/>
  <c r="EX21" i="17"/>
  <c r="FE9" i="6" l="1"/>
  <c r="BZ48" i="6"/>
  <c r="GE9" i="6"/>
  <c r="HC9" i="6" s="1"/>
  <c r="EW9" i="6"/>
  <c r="EW48" i="6" s="1"/>
  <c r="BR48" i="6"/>
  <c r="GD48" i="6"/>
  <c r="HB48" i="6" s="1"/>
  <c r="F7" i="22" s="1"/>
  <c r="EH48" i="6"/>
  <c r="V49" i="7"/>
  <c r="X48" i="7"/>
  <c r="W48" i="7"/>
  <c r="EP9" i="6"/>
  <c r="EP48" i="6" s="1"/>
  <c r="BA74" i="6"/>
  <c r="BS9" i="6"/>
  <c r="CA9" i="6"/>
  <c r="AK72" i="17"/>
  <c r="BA72" i="17" s="1"/>
  <c r="AO72" i="17"/>
  <c r="BE72" i="17" s="1"/>
  <c r="AL73" i="17"/>
  <c r="BB73" i="17" s="1"/>
  <c r="AI74" i="17"/>
  <c r="AY74" i="17" s="1"/>
  <c r="BG74" i="17" s="1"/>
  <c r="AM74" i="17"/>
  <c r="BC74" i="17" s="1"/>
  <c r="AM72" i="17"/>
  <c r="BC72" i="17" s="1"/>
  <c r="AL72" i="17"/>
  <c r="BB72" i="17" s="1"/>
  <c r="AI73" i="17"/>
  <c r="AY73" i="17" s="1"/>
  <c r="BG73" i="17" s="1"/>
  <c r="AM73" i="17"/>
  <c r="BC73" i="17" s="1"/>
  <c r="AJ74" i="17"/>
  <c r="AZ74" i="17" s="1"/>
  <c r="AN74" i="17"/>
  <c r="BD74" i="17" s="1"/>
  <c r="AI72" i="17"/>
  <c r="AY72" i="17" s="1"/>
  <c r="BG72" i="17" s="1"/>
  <c r="AN73" i="17"/>
  <c r="BD73" i="17" s="1"/>
  <c r="AJ72" i="17"/>
  <c r="AZ72" i="17" s="1"/>
  <c r="AN72" i="17"/>
  <c r="BD72" i="17" s="1"/>
  <c r="AK73" i="17"/>
  <c r="BA73" i="17" s="1"/>
  <c r="AO73" i="17"/>
  <c r="BE73" i="17" s="1"/>
  <c r="AL74" i="17"/>
  <c r="BB74" i="17" s="1"/>
  <c r="AJ73" i="17"/>
  <c r="AZ73" i="17" s="1"/>
  <c r="AK74" i="17"/>
  <c r="BA74" i="17" s="1"/>
  <c r="AO74" i="17"/>
  <c r="BE74" i="17" s="1"/>
  <c r="GO21" i="17"/>
  <c r="EY21" i="17"/>
  <c r="GV21" i="17"/>
  <c r="J22" i="17"/>
  <c r="BU21" i="17"/>
  <c r="EJ21" i="17"/>
  <c r="EB21" i="17"/>
  <c r="BM21" i="17"/>
  <c r="P22" i="6"/>
  <c r="EQ21" i="17"/>
  <c r="FY21" i="17"/>
  <c r="AL72" i="6"/>
  <c r="BD72" i="6" s="1"/>
  <c r="BM72" i="6" s="1"/>
  <c r="AM72" i="6"/>
  <c r="BE72" i="6" s="1"/>
  <c r="AN72" i="6"/>
  <c r="BF72" i="6" s="1"/>
  <c r="AO72" i="6"/>
  <c r="BG72" i="6" s="1"/>
  <c r="AP72" i="6"/>
  <c r="BH72" i="6" s="1"/>
  <c r="AQ72" i="6"/>
  <c r="BI72" i="6" s="1"/>
  <c r="AR72" i="6"/>
  <c r="BJ72" i="6" s="1"/>
  <c r="AL73" i="6"/>
  <c r="BD73" i="6" s="1"/>
  <c r="BM73" i="6" s="1"/>
  <c r="AM73" i="6"/>
  <c r="BE73" i="6" s="1"/>
  <c r="AN73" i="6"/>
  <c r="BF73" i="6" s="1"/>
  <c r="AO73" i="6"/>
  <c r="BG73" i="6" s="1"/>
  <c r="AP73" i="6"/>
  <c r="BH73" i="6" s="1"/>
  <c r="AQ73" i="6"/>
  <c r="BI73" i="6" s="1"/>
  <c r="AR73" i="6"/>
  <c r="BJ73" i="6" s="1"/>
  <c r="AL74" i="6"/>
  <c r="BD74" i="6" s="1"/>
  <c r="BM74" i="6" s="1"/>
  <c r="AM74" i="6"/>
  <c r="BE74" i="6" s="1"/>
  <c r="AN74" i="6"/>
  <c r="BF74" i="6" s="1"/>
  <c r="AO74" i="6"/>
  <c r="BG74" i="6" s="1"/>
  <c r="AP74" i="6"/>
  <c r="BH74" i="6" s="1"/>
  <c r="AQ74" i="6"/>
  <c r="BI74" i="6" s="1"/>
  <c r="AR74" i="6"/>
  <c r="BJ74" i="6" s="1"/>
  <c r="CA48" i="6" l="1"/>
  <c r="FF9" i="6"/>
  <c r="FF48" i="6" s="1"/>
  <c r="BS48" i="6"/>
  <c r="GF48" i="6" s="1"/>
  <c r="GF9" i="6"/>
  <c r="EX9" i="6"/>
  <c r="EX48" i="6" s="1"/>
  <c r="GV48" i="6"/>
  <c r="HD48" i="6" s="1"/>
  <c r="H7" i="22" s="1"/>
  <c r="I7" i="22" s="1"/>
  <c r="GE48" i="6"/>
  <c r="HC48" i="6" s="1"/>
  <c r="G7" i="22" s="1"/>
  <c r="FE48" i="6"/>
  <c r="FH9" i="6"/>
  <c r="FH48" i="6" s="1"/>
  <c r="GV9" i="6"/>
  <c r="HD9" i="6" s="1"/>
  <c r="V50" i="7"/>
  <c r="X49" i="7"/>
  <c r="W49" i="7"/>
  <c r="GW21" i="17"/>
  <c r="GP21" i="17"/>
  <c r="EZ21" i="17"/>
  <c r="J23" i="6"/>
  <c r="FZ21" i="17"/>
  <c r="ER21" i="17"/>
  <c r="K22" i="17"/>
  <c r="DV22" i="17"/>
  <c r="BG22" i="17"/>
  <c r="ED22" i="17"/>
  <c r="BO22" i="17"/>
  <c r="V51" i="7" l="1"/>
  <c r="X50" i="7"/>
  <c r="W50" i="7"/>
  <c r="GX21" i="17"/>
  <c r="FB21" i="17"/>
  <c r="ET22" i="17"/>
  <c r="L22" i="17"/>
  <c r="EE22" i="17"/>
  <c r="DW22" i="17"/>
  <c r="BP22" i="17"/>
  <c r="BH22" i="17"/>
  <c r="K23" i="6"/>
  <c r="FT22" i="17"/>
  <c r="EL22" i="17"/>
  <c r="GJ22" i="17"/>
  <c r="V52" i="7" l="1"/>
  <c r="X51" i="7"/>
  <c r="W51" i="7"/>
  <c r="GR22" i="17"/>
  <c r="EU22" i="17"/>
  <c r="GK22" i="17"/>
  <c r="EM22" i="17"/>
  <c r="FU22" i="17"/>
  <c r="M22" i="17"/>
  <c r="DX22" i="17"/>
  <c r="BQ22" i="17"/>
  <c r="EF22" i="17"/>
  <c r="BI22" i="17"/>
  <c r="GJ33" i="17"/>
  <c r="L23" i="6"/>
  <c r="EL33" i="17"/>
  <c r="FT33" i="17"/>
  <c r="ET33" i="17"/>
  <c r="V53" i="7" l="1"/>
  <c r="X52" i="7"/>
  <c r="W52" i="7"/>
  <c r="GS22" i="17"/>
  <c r="EV22" i="17"/>
  <c r="GL22" i="17"/>
  <c r="FU33" i="17"/>
  <c r="EM33" i="17"/>
  <c r="FV22" i="17"/>
  <c r="EN22" i="17"/>
  <c r="M23" i="6"/>
  <c r="GR33" i="17"/>
  <c r="N22" i="17"/>
  <c r="DY22" i="17"/>
  <c r="BJ22" i="17"/>
  <c r="BR22" i="17"/>
  <c r="EG22" i="17"/>
  <c r="GK33" i="17"/>
  <c r="EU33" i="17"/>
  <c r="V54" i="7" l="1"/>
  <c r="X53" i="7"/>
  <c r="W53" i="7"/>
  <c r="GT22" i="17"/>
  <c r="GS33" i="17"/>
  <c r="EW22" i="17"/>
  <c r="O22" i="17"/>
  <c r="DZ22" i="17"/>
  <c r="BS22" i="17"/>
  <c r="EH22" i="17"/>
  <c r="BK22" i="17"/>
  <c r="EV33" i="17"/>
  <c r="EO22" i="17"/>
  <c r="FW22" i="17"/>
  <c r="GL33" i="17"/>
  <c r="GM22" i="17"/>
  <c r="N23" i="6"/>
  <c r="EN33" i="17"/>
  <c r="FV33" i="17"/>
  <c r="V55" i="7" l="1"/>
  <c r="X54" i="7"/>
  <c r="W54" i="7"/>
  <c r="EX22" i="17"/>
  <c r="GN22" i="17"/>
  <c r="O23" i="6"/>
  <c r="EW33" i="17"/>
  <c r="GM33" i="17"/>
  <c r="GT33" i="17"/>
  <c r="EP22" i="17"/>
  <c r="FX22" i="17"/>
  <c r="GU22" i="17"/>
  <c r="P22" i="17"/>
  <c r="EA22" i="17"/>
  <c r="BT22" i="17"/>
  <c r="EI22" i="17"/>
  <c r="BL22" i="17"/>
  <c r="EO33" i="17"/>
  <c r="FW33" i="17"/>
  <c r="V56" i="7" l="1"/>
  <c r="X55" i="7"/>
  <c r="W55" i="7"/>
  <c r="GV22" i="17"/>
  <c r="J23" i="17"/>
  <c r="EB22" i="17"/>
  <c r="BU22" i="17"/>
  <c r="EJ22" i="17"/>
  <c r="BM22" i="17"/>
  <c r="GN33" i="17"/>
  <c r="EY22" i="17"/>
  <c r="EP33" i="17"/>
  <c r="FX33" i="17"/>
  <c r="GO22" i="17"/>
  <c r="EX33" i="17"/>
  <c r="P23" i="6"/>
  <c r="FY22" i="17"/>
  <c r="EQ22" i="17"/>
  <c r="GU33" i="17"/>
  <c r="V57" i="7" l="1"/>
  <c r="X56" i="7"/>
  <c r="W56" i="7"/>
  <c r="EZ22" i="17"/>
  <c r="EY33" i="17"/>
  <c r="GW22" i="17"/>
  <c r="K23" i="17"/>
  <c r="BO23" i="17"/>
  <c r="BG23" i="17"/>
  <c r="ED23" i="17"/>
  <c r="ED51" i="17" s="1"/>
  <c r="DV23" i="17"/>
  <c r="GO33" i="17"/>
  <c r="GV33" i="17"/>
  <c r="GP22" i="17"/>
  <c r="EQ33" i="17"/>
  <c r="FY33" i="17"/>
  <c r="J24" i="6"/>
  <c r="FZ22" i="17"/>
  <c r="ER22" i="17"/>
  <c r="FB22" i="17" s="1"/>
  <c r="V58" i="7" l="1"/>
  <c r="X57" i="7"/>
  <c r="W57" i="7"/>
  <c r="EZ33" i="17"/>
  <c r="GX22" i="17"/>
  <c r="L23" i="17"/>
  <c r="EE23" i="17"/>
  <c r="EE51" i="17" s="1"/>
  <c r="BP23" i="17"/>
  <c r="BH23" i="17"/>
  <c r="DW23" i="17"/>
  <c r="GP33" i="17"/>
  <c r="GW33" i="17"/>
  <c r="FT23" i="17"/>
  <c r="EL23" i="17"/>
  <c r="BG51" i="17"/>
  <c r="FZ33" i="17"/>
  <c r="ER33" i="17"/>
  <c r="ET23" i="17"/>
  <c r="ET51" i="17" s="1"/>
  <c r="BO51" i="17"/>
  <c r="K24" i="6"/>
  <c r="GJ23" i="17"/>
  <c r="DV51" i="17"/>
  <c r="V59" i="7" l="1"/>
  <c r="W58" i="7"/>
  <c r="X58" i="7"/>
  <c r="FB33" i="17"/>
  <c r="L24" i="6"/>
  <c r="GR23" i="17"/>
  <c r="EU23" i="17"/>
  <c r="EU51" i="17" s="1"/>
  <c r="BP51" i="17"/>
  <c r="EL34" i="17"/>
  <c r="EL55" i="17" s="1"/>
  <c r="FT34" i="17"/>
  <c r="GJ34" i="17"/>
  <c r="GJ55" i="17"/>
  <c r="GJ51" i="17"/>
  <c r="FT51" i="17"/>
  <c r="GK23" i="17"/>
  <c r="DW51" i="17"/>
  <c r="ET34" i="17"/>
  <c r="ET55" i="17" s="1"/>
  <c r="EL51" i="17"/>
  <c r="GX33" i="17"/>
  <c r="FU23" i="17"/>
  <c r="EM23" i="17"/>
  <c r="EM51" i="17" s="1"/>
  <c r="BH51" i="17"/>
  <c r="M23" i="17"/>
  <c r="BQ23" i="17"/>
  <c r="EF23" i="17"/>
  <c r="EF51" i="17" s="1"/>
  <c r="DX23" i="17"/>
  <c r="BI23" i="17"/>
  <c r="V60" i="7" l="1"/>
  <c r="X59" i="7"/>
  <c r="W59" i="7"/>
  <c r="FU51" i="17"/>
  <c r="EU34" i="17"/>
  <c r="EU55" i="17" s="1"/>
  <c r="GS23" i="17"/>
  <c r="GR51" i="17"/>
  <c r="B36" i="22" s="1"/>
  <c r="M24" i="6"/>
  <c r="EV23" i="17"/>
  <c r="BQ51" i="17"/>
  <c r="GK34" i="17"/>
  <c r="GK55" i="17"/>
  <c r="FT55" i="17"/>
  <c r="GR55" i="17" s="1"/>
  <c r="B40" i="22" s="1"/>
  <c r="EN23" i="17"/>
  <c r="EN51" i="17" s="1"/>
  <c r="FV23" i="17"/>
  <c r="BI51" i="17"/>
  <c r="GR34" i="17"/>
  <c r="GL23" i="17"/>
  <c r="DX51" i="17"/>
  <c r="N23" i="17"/>
  <c r="DY23" i="17"/>
  <c r="BJ23" i="17"/>
  <c r="EG23" i="17"/>
  <c r="EG51" i="17" s="1"/>
  <c r="BR23" i="17"/>
  <c r="FU34" i="17"/>
  <c r="EM34" i="17"/>
  <c r="EM55" i="17" s="1"/>
  <c r="GK51" i="17"/>
  <c r="V61" i="7" l="1"/>
  <c r="X60" i="7"/>
  <c r="W60" i="7"/>
  <c r="GS51" i="17"/>
  <c r="C36" i="22" s="1"/>
  <c r="GS34" i="17"/>
  <c r="FU55" i="17"/>
  <c r="GS55" i="17" s="1"/>
  <c r="C40" i="22" s="1"/>
  <c r="FW23" i="17"/>
  <c r="EO23" i="17"/>
  <c r="EO51" i="17" s="1"/>
  <c r="BJ51" i="17"/>
  <c r="GL51" i="17"/>
  <c r="GL34" i="17"/>
  <c r="GL55" i="17"/>
  <c r="GT23" i="17"/>
  <c r="GM23" i="17"/>
  <c r="DY51" i="17"/>
  <c r="EW23" i="17"/>
  <c r="EW51" i="17" s="1"/>
  <c r="BR51" i="17"/>
  <c r="EV34" i="17"/>
  <c r="EV55" i="17" s="1"/>
  <c r="EV51" i="17"/>
  <c r="O23" i="17"/>
  <c r="EH23" i="17"/>
  <c r="EH51" i="17" s="1"/>
  <c r="DZ23" i="17"/>
  <c r="BS23" i="17"/>
  <c r="BK23" i="17"/>
  <c r="FV34" i="17"/>
  <c r="EN34" i="17"/>
  <c r="EN55" i="17" s="1"/>
  <c r="FV51" i="17"/>
  <c r="GT51" i="17" s="1"/>
  <c r="D36" i="22" s="1"/>
  <c r="N24" i="6"/>
  <c r="V62" i="7" l="1"/>
  <c r="X61" i="7"/>
  <c r="W61" i="7"/>
  <c r="FV55" i="17"/>
  <c r="GT55" i="17" s="1"/>
  <c r="D40" i="22" s="1"/>
  <c r="FX23" i="17"/>
  <c r="EP23" i="17"/>
  <c r="EP51" i="17" s="1"/>
  <c r="BK51" i="17"/>
  <c r="EO34" i="17"/>
  <c r="EO55" i="17" s="1"/>
  <c r="FW34" i="17"/>
  <c r="GT34" i="17"/>
  <c r="EX23" i="17"/>
  <c r="BS51" i="17"/>
  <c r="P23" i="17"/>
  <c r="EI23" i="17"/>
  <c r="EI51" i="17" s="1"/>
  <c r="BT23" i="17"/>
  <c r="BL23" i="17"/>
  <c r="EA23" i="17"/>
  <c r="GU23" i="17"/>
  <c r="GN23" i="17"/>
  <c r="DZ51" i="17"/>
  <c r="GM34" i="17"/>
  <c r="GM55" i="17"/>
  <c r="GM51" i="17"/>
  <c r="O24" i="6"/>
  <c r="EW34" i="17"/>
  <c r="EW55" i="17" s="1"/>
  <c r="FW51" i="17"/>
  <c r="GU51" i="17" s="1"/>
  <c r="E36" i="22" s="1"/>
  <c r="V63" i="7" l="1"/>
  <c r="W62" i="7"/>
  <c r="X62" i="7"/>
  <c r="GU34" i="17"/>
  <c r="EY23" i="17"/>
  <c r="EY51" i="17" s="1"/>
  <c r="BT51" i="17"/>
  <c r="GN34" i="17"/>
  <c r="GN55" i="17"/>
  <c r="EX51" i="17"/>
  <c r="FX34" i="17"/>
  <c r="EP34" i="17"/>
  <c r="EP55" i="17" s="1"/>
  <c r="FX51" i="17"/>
  <c r="P24" i="6"/>
  <c r="GO23" i="17"/>
  <c r="EA51" i="17"/>
  <c r="FW55" i="17"/>
  <c r="GU55" i="17" s="1"/>
  <c r="E40" i="22" s="1"/>
  <c r="GN51" i="17"/>
  <c r="EQ23" i="17"/>
  <c r="EQ51" i="17" s="1"/>
  <c r="FY23" i="17"/>
  <c r="BL51" i="17"/>
  <c r="J24" i="17"/>
  <c r="EB23" i="17"/>
  <c r="BM23" i="17"/>
  <c r="BU23" i="17"/>
  <c r="EJ23" i="17"/>
  <c r="EJ51" i="17" s="1"/>
  <c r="EX34" i="17"/>
  <c r="EX55" i="17" s="1"/>
  <c r="GV23" i="17"/>
  <c r="V64" i="7" l="1"/>
  <c r="W63" i="7"/>
  <c r="X63" i="7"/>
  <c r="GV51" i="17"/>
  <c r="F36" i="22" s="1"/>
  <c r="GO51" i="17"/>
  <c r="EZ23" i="17"/>
  <c r="BU51" i="17"/>
  <c r="K24" i="17"/>
  <c r="BG24" i="17"/>
  <c r="BO24" i="17"/>
  <c r="ED24" i="17"/>
  <c r="DV24" i="17"/>
  <c r="EQ34" i="17"/>
  <c r="EQ55" i="17" s="1"/>
  <c r="FY34" i="17"/>
  <c r="GW23" i="17"/>
  <c r="ER23" i="17"/>
  <c r="ER51" i="17" s="1"/>
  <c r="FZ23" i="17"/>
  <c r="BM51" i="17"/>
  <c r="FY51" i="17"/>
  <c r="GO34" i="17"/>
  <c r="GO55" i="17"/>
  <c r="J25" i="6"/>
  <c r="GV34" i="17"/>
  <c r="GP23" i="17"/>
  <c r="EB51" i="17"/>
  <c r="EY34" i="17"/>
  <c r="EY55" i="17" s="1"/>
  <c r="FX55" i="17"/>
  <c r="GV55" i="17" s="1"/>
  <c r="F40" i="22" s="1"/>
  <c r="V65" i="7" l="1"/>
  <c r="X64" i="7"/>
  <c r="W64" i="7"/>
  <c r="K25" i="6"/>
  <c r="GX23" i="17"/>
  <c r="GW34" i="17"/>
  <c r="ET24" i="17"/>
  <c r="EZ51" i="17"/>
  <c r="FB23" i="17"/>
  <c r="FB51" i="17" s="1"/>
  <c r="ER34" i="17"/>
  <c r="ER55" i="17" s="1"/>
  <c r="FZ34" i="17"/>
  <c r="EL24" i="17"/>
  <c r="FT24" i="17"/>
  <c r="EZ34" i="17"/>
  <c r="EZ55" i="17" s="1"/>
  <c r="GJ24" i="17"/>
  <c r="L24" i="17"/>
  <c r="EE24" i="17"/>
  <c r="BP24" i="17"/>
  <c r="DW24" i="17"/>
  <c r="BH24" i="17"/>
  <c r="GW51" i="17"/>
  <c r="G36" i="22" s="1"/>
  <c r="GP34" i="17"/>
  <c r="GP55" i="17"/>
  <c r="GP51" i="17"/>
  <c r="FZ51" i="17"/>
  <c r="FY55" i="17"/>
  <c r="GW55" i="17" s="1"/>
  <c r="G40" i="22" s="1"/>
  <c r="V66" i="7" l="1"/>
  <c r="X65" i="7"/>
  <c r="W65" i="7"/>
  <c r="FB34" i="17"/>
  <c r="FB55" i="17" s="1"/>
  <c r="GX51" i="17"/>
  <c r="H36" i="22" s="1"/>
  <c r="I36" i="22" s="1"/>
  <c r="FU24" i="17"/>
  <c r="EM24" i="17"/>
  <c r="M24" i="17"/>
  <c r="DX24" i="17"/>
  <c r="BQ24" i="17"/>
  <c r="BI24" i="17"/>
  <c r="EF24" i="17"/>
  <c r="GK24" i="17"/>
  <c r="GS24" i="17" s="1"/>
  <c r="EU24" i="17"/>
  <c r="GR24" i="17"/>
  <c r="FZ55" i="17"/>
  <c r="GX55" i="17" s="1"/>
  <c r="H40" i="22" s="1"/>
  <c r="I40" i="22" s="1"/>
  <c r="GX34" i="17"/>
  <c r="L25" i="6"/>
  <c r="V67" i="7" l="1"/>
  <c r="X66" i="7"/>
  <c r="W66" i="7"/>
  <c r="EN24" i="17"/>
  <c r="FV24" i="17"/>
  <c r="M25" i="6"/>
  <c r="EV24" i="17"/>
  <c r="GL24" i="17"/>
  <c r="N24" i="17"/>
  <c r="EG24" i="17"/>
  <c r="DY24" i="17"/>
  <c r="BR24" i="17"/>
  <c r="BJ24" i="17"/>
  <c r="V68" i="7" l="1"/>
  <c r="W67" i="7"/>
  <c r="X67" i="7"/>
  <c r="GT24" i="17"/>
  <c r="EW24" i="17"/>
  <c r="GM24" i="17"/>
  <c r="N25" i="6"/>
  <c r="EO24" i="17"/>
  <c r="FW24" i="17"/>
  <c r="O24" i="17"/>
  <c r="BK24" i="17"/>
  <c r="DZ24" i="17"/>
  <c r="BS24" i="17"/>
  <c r="EH24" i="17"/>
  <c r="V69" i="7" l="1"/>
  <c r="X68" i="7"/>
  <c r="W68" i="7"/>
  <c r="GN24" i="17"/>
  <c r="FX24" i="17"/>
  <c r="EP24" i="17"/>
  <c r="P24" i="17"/>
  <c r="EA24" i="17"/>
  <c r="BL24" i="17"/>
  <c r="BT24" i="17"/>
  <c r="EI24" i="17"/>
  <c r="GU24" i="17"/>
  <c r="EX24" i="17"/>
  <c r="O25" i="6"/>
  <c r="V70" i="7" l="1"/>
  <c r="W69" i="7"/>
  <c r="X69" i="7"/>
  <c r="FY24" i="17"/>
  <c r="EQ24" i="17"/>
  <c r="P25" i="6"/>
  <c r="GO24" i="17"/>
  <c r="GW24" i="17" s="1"/>
  <c r="J25" i="17"/>
  <c r="BU24" i="17"/>
  <c r="BM24" i="17"/>
  <c r="EJ24" i="17"/>
  <c r="EB24" i="17"/>
  <c r="GV24" i="17"/>
  <c r="EY24" i="17"/>
  <c r="V71" i="7" l="1"/>
  <c r="X70" i="7"/>
  <c r="W70" i="7"/>
  <c r="FZ24" i="17"/>
  <c r="ER24" i="17"/>
  <c r="EZ24" i="17"/>
  <c r="GP24" i="17"/>
  <c r="GX24" i="17" s="1"/>
  <c r="K25" i="17"/>
  <c r="BG25" i="17"/>
  <c r="DV25" i="17"/>
  <c r="ED25" i="17"/>
  <c r="BO25" i="17"/>
  <c r="J26" i="6"/>
  <c r="V72" i="7" l="1"/>
  <c r="X71" i="7"/>
  <c r="W71" i="7"/>
  <c r="GJ25" i="17"/>
  <c r="EL25" i="17"/>
  <c r="FT25" i="17"/>
  <c r="K26" i="6"/>
  <c r="ET25" i="17"/>
  <c r="L25" i="17"/>
  <c r="EE25" i="17"/>
  <c r="DW25" i="17"/>
  <c r="BH25" i="17"/>
  <c r="BP25" i="17"/>
  <c r="FB24" i="17"/>
  <c r="V73" i="7" l="1"/>
  <c r="X72" i="7"/>
  <c r="W72" i="7"/>
  <c r="GR25" i="17"/>
  <c r="L26" i="6"/>
  <c r="EU25" i="17"/>
  <c r="M25" i="17"/>
  <c r="BQ25" i="17"/>
  <c r="EF25" i="17"/>
  <c r="DX25" i="17"/>
  <c r="BI25" i="17"/>
  <c r="FU25" i="17"/>
  <c r="EM25" i="17"/>
  <c r="GK25" i="17"/>
  <c r="V74" i="7" l="1"/>
  <c r="W73" i="7"/>
  <c r="X73" i="7"/>
  <c r="GS25" i="17"/>
  <c r="GL25" i="17"/>
  <c r="EV25" i="17"/>
  <c r="M26" i="6"/>
  <c r="EN25" i="17"/>
  <c r="FV25" i="17"/>
  <c r="GT25" i="17" s="1"/>
  <c r="N25" i="17"/>
  <c r="BR25" i="17"/>
  <c r="BJ25" i="17"/>
  <c r="EG25" i="17"/>
  <c r="DY25" i="17"/>
  <c r="V75" i="7" l="1"/>
  <c r="W74" i="7"/>
  <c r="X74" i="7"/>
  <c r="EW25" i="17"/>
  <c r="GM25" i="17"/>
  <c r="O25" i="17"/>
  <c r="BK25" i="17"/>
  <c r="EH25" i="17"/>
  <c r="DZ25" i="17"/>
  <c r="BS25" i="17"/>
  <c r="N26" i="6"/>
  <c r="EO25" i="17"/>
  <c r="FW25" i="17"/>
  <c r="V76" i="7" l="1"/>
  <c r="X75" i="7"/>
  <c r="W75" i="7"/>
  <c r="EX25" i="17"/>
  <c r="P25" i="17"/>
  <c r="BT25" i="17"/>
  <c r="BL25" i="17"/>
  <c r="EI25" i="17"/>
  <c r="EA25" i="17"/>
  <c r="GN25" i="17"/>
  <c r="GU25" i="17"/>
  <c r="O26" i="6"/>
  <c r="FX25" i="17"/>
  <c r="GV25" i="17" s="1"/>
  <c r="EP25" i="17"/>
  <c r="V77" i="7" l="1"/>
  <c r="X76" i="7"/>
  <c r="W76" i="7"/>
  <c r="EY25" i="17"/>
  <c r="P26" i="6"/>
  <c r="GO25" i="17"/>
  <c r="J26" i="17"/>
  <c r="EJ25" i="17"/>
  <c r="BM25" i="17"/>
  <c r="EB25" i="17"/>
  <c r="BU25" i="17"/>
  <c r="FY25" i="17"/>
  <c r="EQ25" i="17"/>
  <c r="V78" i="7" l="1"/>
  <c r="X77" i="7"/>
  <c r="W77" i="7"/>
  <c r="J27" i="6"/>
  <c r="EZ25" i="17"/>
  <c r="K26" i="17"/>
  <c r="DV26" i="17"/>
  <c r="BO26" i="17"/>
  <c r="ED26" i="17"/>
  <c r="BG26" i="17"/>
  <c r="GP25" i="17"/>
  <c r="ER25" i="17"/>
  <c r="FZ25" i="17"/>
  <c r="GW25" i="17"/>
  <c r="V79" i="7" l="1"/>
  <c r="W78" i="7"/>
  <c r="X78" i="7"/>
  <c r="GX25" i="17"/>
  <c r="FT26" i="17"/>
  <c r="EL26" i="17"/>
  <c r="L26" i="17"/>
  <c r="DW26" i="17"/>
  <c r="BH26" i="17"/>
  <c r="EE26" i="17"/>
  <c r="BP26" i="17"/>
  <c r="ET26" i="17"/>
  <c r="FB25" i="17"/>
  <c r="GJ26" i="17"/>
  <c r="K27" i="6"/>
  <c r="V80" i="7" l="1"/>
  <c r="W79" i="7"/>
  <c r="X79" i="7"/>
  <c r="GR26" i="17"/>
  <c r="L27" i="6"/>
  <c r="EU26" i="17"/>
  <c r="M26" i="17"/>
  <c r="EF26" i="17"/>
  <c r="BQ26" i="17"/>
  <c r="BI26" i="17"/>
  <c r="DX26" i="17"/>
  <c r="EM26" i="17"/>
  <c r="FU26" i="17"/>
  <c r="GK26" i="17"/>
  <c r="V81" i="7" l="1"/>
  <c r="X80" i="7"/>
  <c r="W80" i="7"/>
  <c r="GS26" i="17"/>
  <c r="EV26" i="17"/>
  <c r="M27" i="6"/>
  <c r="GL26" i="17"/>
  <c r="N26" i="17"/>
  <c r="BR26" i="17"/>
  <c r="BJ26" i="17"/>
  <c r="DY26" i="17"/>
  <c r="EG26" i="17"/>
  <c r="FV26" i="17"/>
  <c r="EN26" i="17"/>
  <c r="V82" i="7" l="1"/>
  <c r="X81" i="7"/>
  <c r="W81" i="7"/>
  <c r="GT26" i="17"/>
  <c r="GM26" i="17"/>
  <c r="N27" i="6"/>
  <c r="FW26" i="17"/>
  <c r="EO26" i="17"/>
  <c r="EW26" i="17"/>
  <c r="O26" i="17"/>
  <c r="EH26" i="17"/>
  <c r="DZ26" i="17"/>
  <c r="BS26" i="17"/>
  <c r="BK26" i="17"/>
  <c r="V83" i="7" l="1"/>
  <c r="X82" i="7"/>
  <c r="W82" i="7"/>
  <c r="GN26" i="17"/>
  <c r="FX26" i="17"/>
  <c r="EP26" i="17"/>
  <c r="P26" i="17"/>
  <c r="BT26" i="17"/>
  <c r="EA26" i="17"/>
  <c r="EI26" i="17"/>
  <c r="BL26" i="17"/>
  <c r="O27" i="6"/>
  <c r="GU26" i="17"/>
  <c r="EX26" i="17"/>
  <c r="V84" i="7" l="1"/>
  <c r="W83" i="7"/>
  <c r="X83" i="7"/>
  <c r="GV26" i="17"/>
  <c r="GO26" i="17"/>
  <c r="EY26" i="17"/>
  <c r="P27" i="6"/>
  <c r="FY26" i="17"/>
  <c r="EQ26" i="17"/>
  <c r="J27" i="17"/>
  <c r="EJ26" i="17"/>
  <c r="BU26" i="17"/>
  <c r="EB26" i="17"/>
  <c r="BM26" i="17"/>
  <c r="V85" i="7" l="1"/>
  <c r="X84" i="7"/>
  <c r="W84" i="7"/>
  <c r="GW26" i="17"/>
  <c r="GP26" i="17"/>
  <c r="EZ26" i="17"/>
  <c r="FZ26" i="17"/>
  <c r="GX26" i="17" s="1"/>
  <c r="ER26" i="17"/>
  <c r="K27" i="17"/>
  <c r="ED27" i="17"/>
  <c r="DV27" i="17"/>
  <c r="BG27" i="17"/>
  <c r="BO27" i="17"/>
  <c r="J28" i="6"/>
  <c r="V86" i="7" l="1"/>
  <c r="W85" i="7"/>
  <c r="X85" i="7"/>
  <c r="FB26" i="17"/>
  <c r="K28" i="6"/>
  <c r="ET27" i="17"/>
  <c r="L27" i="17"/>
  <c r="EE27" i="17"/>
  <c r="BP27" i="17"/>
  <c r="DW27" i="17"/>
  <c r="BH27" i="17"/>
  <c r="EL27" i="17"/>
  <c r="FT27" i="17"/>
  <c r="GJ27" i="17"/>
  <c r="V87" i="7" l="1"/>
  <c r="X86" i="7"/>
  <c r="W86" i="7"/>
  <c r="GR27" i="17"/>
  <c r="EU27" i="17"/>
  <c r="L28" i="6"/>
  <c r="FU27" i="17"/>
  <c r="EM27" i="17"/>
  <c r="M27" i="17"/>
  <c r="BQ27" i="17"/>
  <c r="BI27" i="17"/>
  <c r="EF27" i="17"/>
  <c r="DX27" i="17"/>
  <c r="GK27" i="17"/>
  <c r="V88" i="7" l="1"/>
  <c r="X87" i="7"/>
  <c r="W87" i="7"/>
  <c r="GS27" i="17"/>
  <c r="GL27" i="17"/>
  <c r="N27" i="17"/>
  <c r="DY27" i="17"/>
  <c r="BJ27" i="17"/>
  <c r="EG27" i="17"/>
  <c r="BR27" i="17"/>
  <c r="M28" i="6"/>
  <c r="FV27" i="17"/>
  <c r="EN27" i="17"/>
  <c r="EV27" i="17"/>
  <c r="V89" i="7" l="1"/>
  <c r="X88" i="7"/>
  <c r="W88" i="7"/>
  <c r="GM27" i="17"/>
  <c r="N28" i="6"/>
  <c r="EW27" i="17"/>
  <c r="O27" i="17"/>
  <c r="EH27" i="17"/>
  <c r="BK27" i="17"/>
  <c r="BS27" i="17"/>
  <c r="DZ27" i="17"/>
  <c r="EO27" i="17"/>
  <c r="FW27" i="17"/>
  <c r="GT27" i="17"/>
  <c r="V90" i="7" l="1"/>
  <c r="W89" i="7"/>
  <c r="X89" i="7"/>
  <c r="GU27" i="17"/>
  <c r="EX27" i="17"/>
  <c r="FX27" i="17"/>
  <c r="EP27" i="17"/>
  <c r="O28" i="6"/>
  <c r="GN27" i="17"/>
  <c r="P27" i="17"/>
  <c r="BT27" i="17"/>
  <c r="EI27" i="17"/>
  <c r="EA27" i="17"/>
  <c r="BL27" i="17"/>
  <c r="V91" i="7" l="1"/>
  <c r="W90" i="7"/>
  <c r="X90" i="7"/>
  <c r="GV27" i="17"/>
  <c r="EY27" i="17"/>
  <c r="P28" i="6"/>
  <c r="EQ27" i="17"/>
  <c r="FY27" i="17"/>
  <c r="J28" i="17"/>
  <c r="EB27" i="17"/>
  <c r="EJ27" i="17"/>
  <c r="BU27" i="17"/>
  <c r="BM27" i="17"/>
  <c r="GO27" i="17"/>
  <c r="V92" i="7" l="1"/>
  <c r="X91" i="7"/>
  <c r="W91" i="7"/>
  <c r="GW27" i="17"/>
  <c r="GP27" i="17"/>
  <c r="ER27" i="17"/>
  <c r="FZ27" i="17"/>
  <c r="K28" i="17"/>
  <c r="ED28" i="17"/>
  <c r="ED52" i="17" s="1"/>
  <c r="DV28" i="17"/>
  <c r="BG28" i="17"/>
  <c r="BO28" i="17"/>
  <c r="EZ27" i="17"/>
  <c r="J29" i="6"/>
  <c r="V93" i="7" l="1"/>
  <c r="X92" i="7"/>
  <c r="W92" i="7"/>
  <c r="GX27" i="17"/>
  <c r="K29" i="6"/>
  <c r="FT28" i="17"/>
  <c r="EL28" i="17"/>
  <c r="EL52" i="17" s="1"/>
  <c r="BG52" i="17"/>
  <c r="GJ28" i="17"/>
  <c r="DV52" i="17"/>
  <c r="FB27" i="17"/>
  <c r="ET28" i="17"/>
  <c r="BO52" i="17"/>
  <c r="L28" i="17"/>
  <c r="BP28" i="17"/>
  <c r="DW28" i="17"/>
  <c r="EE28" i="17"/>
  <c r="EE52" i="17" s="1"/>
  <c r="BH28" i="17"/>
  <c r="V94" i="7" l="1"/>
  <c r="X93" i="7"/>
  <c r="W93" i="7"/>
  <c r="GR28" i="17"/>
  <c r="L29" i="6"/>
  <c r="GK28" i="17"/>
  <c r="DW52" i="17"/>
  <c r="ET52" i="17"/>
  <c r="GJ52" i="17"/>
  <c r="FT52" i="17"/>
  <c r="EU28" i="17"/>
  <c r="EU52" i="17" s="1"/>
  <c r="BP52" i="17"/>
  <c r="FU28" i="17"/>
  <c r="EM28" i="17"/>
  <c r="EM52" i="17" s="1"/>
  <c r="BH52" i="17"/>
  <c r="M28" i="17"/>
  <c r="DX28" i="17"/>
  <c r="BI28" i="17"/>
  <c r="EF28" i="17"/>
  <c r="EF52" i="17" s="1"/>
  <c r="BQ28" i="17"/>
  <c r="V95" i="7" l="1"/>
  <c r="W94" i="7"/>
  <c r="X94" i="7"/>
  <c r="GS28" i="17"/>
  <c r="GL28" i="17"/>
  <c r="DX52" i="17"/>
  <c r="GK52" i="17"/>
  <c r="EV28" i="17"/>
  <c r="EV52" i="17" s="1"/>
  <c r="BQ52" i="17"/>
  <c r="N28" i="17"/>
  <c r="EG28" i="17"/>
  <c r="EG52" i="17" s="1"/>
  <c r="DY28" i="17"/>
  <c r="BJ28" i="17"/>
  <c r="BR28" i="17"/>
  <c r="FU52" i="17"/>
  <c r="GR52" i="17"/>
  <c r="B37" i="22" s="1"/>
  <c r="M29" i="6"/>
  <c r="FV28" i="17"/>
  <c r="GT28" i="17" s="1"/>
  <c r="EN28" i="17"/>
  <c r="EN52" i="17" s="1"/>
  <c r="BI52" i="17"/>
  <c r="V96" i="7" l="1"/>
  <c r="W95" i="7"/>
  <c r="X95" i="7"/>
  <c r="EW28" i="17"/>
  <c r="BR52" i="17"/>
  <c r="O28" i="17"/>
  <c r="EH28" i="17"/>
  <c r="EH52" i="17" s="1"/>
  <c r="BS28" i="17"/>
  <c r="DZ28" i="17"/>
  <c r="BK28" i="17"/>
  <c r="GS52" i="17"/>
  <c r="C37" i="22" s="1"/>
  <c r="N29" i="6"/>
  <c r="FW28" i="17"/>
  <c r="EO28" i="17"/>
  <c r="EO52" i="17" s="1"/>
  <c r="BJ52" i="17"/>
  <c r="FV52" i="17"/>
  <c r="GM28" i="17"/>
  <c r="DY52" i="17"/>
  <c r="GL52" i="17"/>
  <c r="V97" i="7" l="1"/>
  <c r="X96" i="7"/>
  <c r="W96" i="7"/>
  <c r="GU28" i="17"/>
  <c r="GN28" i="17"/>
  <c r="DZ52" i="17"/>
  <c r="GT52" i="17"/>
  <c r="D37" i="22" s="1"/>
  <c r="EX28" i="17"/>
  <c r="EX52" i="17" s="1"/>
  <c r="BS52" i="17"/>
  <c r="EW52" i="17"/>
  <c r="FW52" i="17"/>
  <c r="O29" i="6"/>
  <c r="GM52" i="17"/>
  <c r="GU52" i="17" s="1"/>
  <c r="E37" i="22" s="1"/>
  <c r="FX28" i="17"/>
  <c r="EP28" i="17"/>
  <c r="EP52" i="17" s="1"/>
  <c r="BK52" i="17"/>
  <c r="P28" i="17"/>
  <c r="BT28" i="17"/>
  <c r="EI28" i="17"/>
  <c r="EI52" i="17" s="1"/>
  <c r="BL28" i="17"/>
  <c r="EA28" i="17"/>
  <c r="V98" i="7" l="1"/>
  <c r="X97" i="7"/>
  <c r="W97" i="7"/>
  <c r="FY28" i="17"/>
  <c r="EQ28" i="17"/>
  <c r="EQ52" i="17" s="1"/>
  <c r="BL52" i="17"/>
  <c r="FX52" i="17"/>
  <c r="P29" i="6"/>
  <c r="GN52" i="17"/>
  <c r="GV52" i="17" s="1"/>
  <c r="F37" i="22" s="1"/>
  <c r="GV28" i="17"/>
  <c r="EY28" i="17"/>
  <c r="EY52" i="17" s="1"/>
  <c r="BT52" i="17"/>
  <c r="GO28" i="17"/>
  <c r="GW28" i="17" s="1"/>
  <c r="EA52" i="17"/>
  <c r="J29" i="17"/>
  <c r="BU28" i="17"/>
  <c r="EJ28" i="17"/>
  <c r="EJ52" i="17" s="1"/>
  <c r="BM28" i="17"/>
  <c r="EB28" i="17"/>
  <c r="V99" i="7" l="1"/>
  <c r="X98" i="7"/>
  <c r="W98" i="7"/>
  <c r="FY52" i="17"/>
  <c r="EZ28" i="17"/>
  <c r="BU52" i="17"/>
  <c r="GP28" i="17"/>
  <c r="EB52" i="17"/>
  <c r="K29" i="17"/>
  <c r="BO29" i="17"/>
  <c r="ED29" i="17"/>
  <c r="DV29" i="17"/>
  <c r="BG29" i="17"/>
  <c r="J30" i="6"/>
  <c r="FZ28" i="17"/>
  <c r="ER28" i="17"/>
  <c r="ER52" i="17" s="1"/>
  <c r="BM52" i="17"/>
  <c r="GO52" i="17"/>
  <c r="V100" i="7" l="1"/>
  <c r="W99" i="7"/>
  <c r="X99" i="7"/>
  <c r="GW52" i="17"/>
  <c r="G37" i="22" s="1"/>
  <c r="GX28" i="17"/>
  <c r="ET29" i="17"/>
  <c r="EZ52" i="17"/>
  <c r="FB28" i="17"/>
  <c r="FB52" i="17" s="1"/>
  <c r="EL29" i="17"/>
  <c r="FT29" i="17"/>
  <c r="L29" i="17"/>
  <c r="BP29" i="17"/>
  <c r="EE29" i="17"/>
  <c r="BH29" i="17"/>
  <c r="DW29" i="17"/>
  <c r="K30" i="6"/>
  <c r="GJ29" i="17"/>
  <c r="GR29" i="17" s="1"/>
  <c r="GP52" i="17"/>
  <c r="FZ52" i="17"/>
  <c r="V101" i="7" l="1"/>
  <c r="X100" i="7"/>
  <c r="W100" i="7"/>
  <c r="GX52" i="17"/>
  <c r="H37" i="22" s="1"/>
  <c r="I37" i="22" s="1"/>
  <c r="L30" i="6"/>
  <c r="EM29" i="17"/>
  <c r="FU29" i="17"/>
  <c r="EU29" i="17"/>
  <c r="GK29" i="17"/>
  <c r="M29" i="17"/>
  <c r="DX29" i="17"/>
  <c r="EF29" i="17"/>
  <c r="BQ29" i="17"/>
  <c r="BI29" i="17"/>
  <c r="V102" i="7" l="1"/>
  <c r="W101" i="7"/>
  <c r="X101" i="7"/>
  <c r="GS29" i="17"/>
  <c r="GL29" i="17"/>
  <c r="M30" i="6"/>
  <c r="EN29" i="17"/>
  <c r="FV29" i="17"/>
  <c r="N29" i="17"/>
  <c r="BR29" i="17"/>
  <c r="BJ29" i="17"/>
  <c r="DY29" i="17"/>
  <c r="EG29" i="17"/>
  <c r="EV29" i="17"/>
  <c r="V103" i="7" l="1"/>
  <c r="X102" i="7"/>
  <c r="W102" i="7"/>
  <c r="GM29" i="17"/>
  <c r="FW29" i="17"/>
  <c r="EO29" i="17"/>
  <c r="EW29" i="17"/>
  <c r="O29" i="17"/>
  <c r="EH29" i="17"/>
  <c r="BK29" i="17"/>
  <c r="BS29" i="17"/>
  <c r="DZ29" i="17"/>
  <c r="N30" i="6"/>
  <c r="GT29" i="17"/>
  <c r="V104" i="7" l="1"/>
  <c r="X103" i="7"/>
  <c r="W103" i="7"/>
  <c r="GN29" i="17"/>
  <c r="P29" i="17"/>
  <c r="BT29" i="17"/>
  <c r="BL29" i="17"/>
  <c r="EA29" i="17"/>
  <c r="EI29" i="17"/>
  <c r="O30" i="6"/>
  <c r="EX29" i="17"/>
  <c r="EP29" i="17"/>
  <c r="FX29" i="17"/>
  <c r="GU29" i="17"/>
  <c r="V105" i="7" l="1"/>
  <c r="X104" i="7"/>
  <c r="W104" i="7"/>
  <c r="EY29" i="17"/>
  <c r="P30" i="6"/>
  <c r="J30" i="17"/>
  <c r="BM29" i="17"/>
  <c r="BU29" i="17"/>
  <c r="EB29" i="17"/>
  <c r="EJ29" i="17"/>
  <c r="GO29" i="17"/>
  <c r="GV29" i="17"/>
  <c r="FY29" i="17"/>
  <c r="EQ29" i="17"/>
  <c r="V106" i="7" l="1"/>
  <c r="W105" i="7"/>
  <c r="X105" i="7"/>
  <c r="GW29" i="17"/>
  <c r="EZ29" i="17"/>
  <c r="J31" i="6"/>
  <c r="ER29" i="17"/>
  <c r="FZ29" i="17"/>
  <c r="K30" i="17"/>
  <c r="BG30" i="17"/>
  <c r="DV30" i="17"/>
  <c r="BO30" i="17"/>
  <c r="ED30" i="17"/>
  <c r="GP29" i="17"/>
  <c r="GX29" i="17" s="1"/>
  <c r="V107" i="7" l="1"/>
  <c r="W106" i="7"/>
  <c r="X106" i="7"/>
  <c r="FB29" i="17"/>
  <c r="L30" i="17"/>
  <c r="BP30" i="17"/>
  <c r="DW30" i="17"/>
  <c r="BH30" i="17"/>
  <c r="EE30" i="17"/>
  <c r="ET30" i="17"/>
  <c r="K31" i="6"/>
  <c r="GJ30" i="17"/>
  <c r="EL30" i="17"/>
  <c r="FT30" i="17"/>
  <c r="V108" i="7" l="1"/>
  <c r="X107" i="7"/>
  <c r="W107" i="7"/>
  <c r="GR30" i="17"/>
  <c r="GK30" i="17"/>
  <c r="EU30" i="17"/>
  <c r="L31" i="6"/>
  <c r="M30" i="17"/>
  <c r="BI30" i="17"/>
  <c r="EF30" i="17"/>
  <c r="BQ30" i="17"/>
  <c r="DX30" i="17"/>
  <c r="FU30" i="17"/>
  <c r="EM30" i="17"/>
  <c r="V109" i="7" l="1"/>
  <c r="X108" i="7"/>
  <c r="W108" i="7"/>
  <c r="GS30" i="17"/>
  <c r="EN30" i="17"/>
  <c r="FV30" i="17"/>
  <c r="GL30" i="17"/>
  <c r="N30" i="17"/>
  <c r="EG30" i="17"/>
  <c r="BJ30" i="17"/>
  <c r="BR30" i="17"/>
  <c r="DY30" i="17"/>
  <c r="EV30" i="17"/>
  <c r="M31" i="6"/>
  <c r="V110" i="7" l="1"/>
  <c r="X109" i="7"/>
  <c r="W109" i="7"/>
  <c r="N31" i="6"/>
  <c r="EW30" i="17"/>
  <c r="EO30" i="17"/>
  <c r="FW30" i="17"/>
  <c r="GT30" i="17"/>
  <c r="GM30" i="17"/>
  <c r="O30" i="17"/>
  <c r="BS30" i="17"/>
  <c r="EH30" i="17"/>
  <c r="BK30" i="17"/>
  <c r="DZ30" i="17"/>
  <c r="V111" i="7" l="1"/>
  <c r="W110" i="7"/>
  <c r="X110" i="7"/>
  <c r="GU30" i="17"/>
  <c r="GN30" i="17"/>
  <c r="P30" i="17"/>
  <c r="EI30" i="17"/>
  <c r="EA30" i="17"/>
  <c r="BT30" i="17"/>
  <c r="BL30" i="17"/>
  <c r="O31" i="6"/>
  <c r="FX30" i="17"/>
  <c r="EP30" i="17"/>
  <c r="EX30" i="17"/>
  <c r="V112" i="7" l="1"/>
  <c r="W111" i="7"/>
  <c r="X111" i="7"/>
  <c r="FY30" i="17"/>
  <c r="EQ30" i="17"/>
  <c r="J31" i="17"/>
  <c r="BU30" i="17"/>
  <c r="EJ30" i="17"/>
  <c r="BM30" i="17"/>
  <c r="EB30" i="17"/>
  <c r="P31" i="6"/>
  <c r="EY30" i="17"/>
  <c r="GO30" i="17"/>
  <c r="GV30" i="17"/>
  <c r="V113" i="7" l="1"/>
  <c r="X112" i="7"/>
  <c r="W112" i="7"/>
  <c r="EZ30" i="17"/>
  <c r="GW30" i="17"/>
  <c r="GP30" i="17"/>
  <c r="K31" i="17"/>
  <c r="ED31" i="17"/>
  <c r="ED53" i="17" s="1"/>
  <c r="ED64" i="17" s="1"/>
  <c r="BG31" i="17"/>
  <c r="BO31" i="17"/>
  <c r="DV31" i="17"/>
  <c r="ER30" i="17"/>
  <c r="FB30" i="17" s="1"/>
  <c r="FZ30" i="17"/>
  <c r="V114" i="7" l="1"/>
  <c r="X113" i="7"/>
  <c r="W113" i="7"/>
  <c r="GJ31" i="17"/>
  <c r="DV53" i="17"/>
  <c r="L31" i="17"/>
  <c r="BP31" i="17"/>
  <c r="EE31" i="17"/>
  <c r="EE53" i="17" s="1"/>
  <c r="EE64" i="17" s="1"/>
  <c r="BH31" i="17"/>
  <c r="DW31" i="17"/>
  <c r="ET31" i="17"/>
  <c r="BO53" i="17"/>
  <c r="BO64" i="17" s="1"/>
  <c r="FT31" i="17"/>
  <c r="GR31" i="17" s="1"/>
  <c r="EL31" i="17"/>
  <c r="EL53" i="17" s="1"/>
  <c r="EL64" i="17" s="1"/>
  <c r="BG53" i="17"/>
  <c r="GX30" i="17"/>
  <c r="V115" i="7" l="1"/>
  <c r="X114" i="7"/>
  <c r="W114" i="7"/>
  <c r="GK31" i="17"/>
  <c r="DW53" i="17"/>
  <c r="M31" i="17"/>
  <c r="DX31" i="17"/>
  <c r="BI31" i="17"/>
  <c r="BQ31" i="17"/>
  <c r="EF31" i="17"/>
  <c r="EF53" i="17" s="1"/>
  <c r="EF64" i="17" s="1"/>
  <c r="ET53" i="17"/>
  <c r="ET64" i="17" s="1"/>
  <c r="FU31" i="17"/>
  <c r="EM31" i="17"/>
  <c r="EM53" i="17" s="1"/>
  <c r="EM64" i="17" s="1"/>
  <c r="BH53" i="17"/>
  <c r="GJ53" i="17"/>
  <c r="DV64" i="17"/>
  <c r="GJ64" i="17" s="1"/>
  <c r="FT53" i="17"/>
  <c r="BG64" i="17"/>
  <c r="FT64" i="17" s="1"/>
  <c r="EU31" i="17"/>
  <c r="EU53" i="17" s="1"/>
  <c r="EU64" i="17" s="1"/>
  <c r="BP53" i="17"/>
  <c r="BP64" i="17" s="1"/>
  <c r="V116" i="7" l="1"/>
  <c r="W115" i="7"/>
  <c r="X115" i="7"/>
  <c r="GR53" i="17"/>
  <c r="B38" i="22" s="1"/>
  <c r="EN31" i="17"/>
  <c r="EN53" i="17" s="1"/>
  <c r="EN64" i="17" s="1"/>
  <c r="FV31" i="17"/>
  <c r="BI53" i="17"/>
  <c r="GS31" i="17"/>
  <c r="GR64" i="17"/>
  <c r="GL31" i="17"/>
  <c r="DX53" i="17"/>
  <c r="N31" i="17"/>
  <c r="BJ31" i="17"/>
  <c r="BR31" i="17"/>
  <c r="EG31" i="17"/>
  <c r="EG53" i="17" s="1"/>
  <c r="EG64" i="17" s="1"/>
  <c r="DY31" i="17"/>
  <c r="FU53" i="17"/>
  <c r="BH64" i="17"/>
  <c r="FU64" i="17" s="1"/>
  <c r="EV31" i="17"/>
  <c r="EV53" i="17" s="1"/>
  <c r="EV64" i="17" s="1"/>
  <c r="BQ53" i="17"/>
  <c r="BQ64" i="17" s="1"/>
  <c r="GK53" i="17"/>
  <c r="DW64" i="17"/>
  <c r="GK64" i="17" s="1"/>
  <c r="V117" i="7" l="1"/>
  <c r="X116" i="7"/>
  <c r="W116" i="7"/>
  <c r="GS53" i="17"/>
  <c r="C38" i="22" s="1"/>
  <c r="GM31" i="17"/>
  <c r="DY53" i="17"/>
  <c r="O31" i="17"/>
  <c r="EH31" i="17"/>
  <c r="EH53" i="17" s="1"/>
  <c r="EH64" i="17" s="1"/>
  <c r="DZ31" i="17"/>
  <c r="BK31" i="17"/>
  <c r="BS31" i="17"/>
  <c r="GS64" i="17"/>
  <c r="B49" i="22"/>
  <c r="AY76" i="17"/>
  <c r="BG76" i="17" s="1"/>
  <c r="FV53" i="17"/>
  <c r="BI64" i="17"/>
  <c r="FV64" i="17" s="1"/>
  <c r="EW31" i="17"/>
  <c r="EW53" i="17" s="1"/>
  <c r="EW64" i="17" s="1"/>
  <c r="BR53" i="17"/>
  <c r="BR64" i="17" s="1"/>
  <c r="GL53" i="17"/>
  <c r="GT53" i="17" s="1"/>
  <c r="D38" i="22" s="1"/>
  <c r="DX64" i="17"/>
  <c r="GL64" i="17" s="1"/>
  <c r="GT31" i="17"/>
  <c r="FW31" i="17"/>
  <c r="EO31" i="17"/>
  <c r="EO53" i="17" s="1"/>
  <c r="EO64" i="17" s="1"/>
  <c r="BJ53" i="17"/>
  <c r="V118" i="7" l="1"/>
  <c r="W117" i="7"/>
  <c r="X117" i="7"/>
  <c r="GT64" i="17"/>
  <c r="D49" i="22" s="1"/>
  <c r="EX31" i="17"/>
  <c r="BS53" i="17"/>
  <c r="BS64" i="17" s="1"/>
  <c r="P31" i="17"/>
  <c r="BT31" i="17"/>
  <c r="EA31" i="17"/>
  <c r="EI31" i="17"/>
  <c r="EI53" i="17" s="1"/>
  <c r="EI64" i="17" s="1"/>
  <c r="BL31" i="17"/>
  <c r="FW53" i="17"/>
  <c r="BJ64" i="17"/>
  <c r="FW64" i="17" s="1"/>
  <c r="FX31" i="17"/>
  <c r="EP31" i="17"/>
  <c r="EP53" i="17" s="1"/>
  <c r="EP64" i="17" s="1"/>
  <c r="BK53" i="17"/>
  <c r="GM53" i="17"/>
  <c r="DY64" i="17"/>
  <c r="GM64" i="17" s="1"/>
  <c r="C49" i="22"/>
  <c r="AZ76" i="17"/>
  <c r="GN31" i="17"/>
  <c r="DZ53" i="17"/>
  <c r="GU31" i="17"/>
  <c r="V119" i="7" l="1"/>
  <c r="X118" i="7"/>
  <c r="W118" i="7"/>
  <c r="BA76" i="17"/>
  <c r="GV31" i="17"/>
  <c r="GU53" i="17"/>
  <c r="E38" i="22" s="1"/>
  <c r="EQ31" i="17"/>
  <c r="EQ53" i="17" s="1"/>
  <c r="EQ64" i="17" s="1"/>
  <c r="FY31" i="17"/>
  <c r="BL53" i="17"/>
  <c r="BU31" i="17"/>
  <c r="BM31" i="17"/>
  <c r="EB31" i="17"/>
  <c r="EJ31" i="17"/>
  <c r="EJ53" i="17" s="1"/>
  <c r="EJ64" i="17" s="1"/>
  <c r="GU64" i="17"/>
  <c r="GO31" i="17"/>
  <c r="EA53" i="17"/>
  <c r="EX53" i="17"/>
  <c r="EX64" i="17" s="1"/>
  <c r="GN53" i="17"/>
  <c r="DZ64" i="17"/>
  <c r="GN64" i="17" s="1"/>
  <c r="FX53" i="17"/>
  <c r="BK64" i="17"/>
  <c r="FX64" i="17" s="1"/>
  <c r="EY31" i="17"/>
  <c r="EY53" i="17" s="1"/>
  <c r="EY64" i="17" s="1"/>
  <c r="BT53" i="17"/>
  <c r="BT64" i="17" s="1"/>
  <c r="V120" i="7" l="1"/>
  <c r="X119" i="7"/>
  <c r="W119" i="7"/>
  <c r="GW31" i="17"/>
  <c r="GV53" i="17"/>
  <c r="F38" i="22" s="1"/>
  <c r="FY53" i="17"/>
  <c r="BL64" i="17"/>
  <c r="FY64" i="17" s="1"/>
  <c r="GV64" i="17"/>
  <c r="GO53" i="17"/>
  <c r="EA64" i="17"/>
  <c r="GO64" i="17" s="1"/>
  <c r="GP31" i="17"/>
  <c r="EB53" i="17"/>
  <c r="ER31" i="17"/>
  <c r="ER53" i="17" s="1"/>
  <c r="ER64" i="17" s="1"/>
  <c r="FZ31" i="17"/>
  <c r="BM53" i="17"/>
  <c r="BB76" i="17"/>
  <c r="E49" i="22"/>
  <c r="EZ31" i="17"/>
  <c r="EZ53" i="17" s="1"/>
  <c r="EZ64" i="17" s="1"/>
  <c r="BU53" i="17"/>
  <c r="BU64" i="17" s="1"/>
  <c r="V121" i="7" l="1"/>
  <c r="X120" i="7"/>
  <c r="W120" i="7"/>
  <c r="GW53" i="17"/>
  <c r="G38" i="22" s="1"/>
  <c r="GW64" i="17"/>
  <c r="G49" i="22" s="1"/>
  <c r="FB31" i="17"/>
  <c r="FB53" i="17" s="1"/>
  <c r="FB64" i="17" s="1"/>
  <c r="GP53" i="17"/>
  <c r="EB64" i="17"/>
  <c r="GP64" i="17" s="1"/>
  <c r="F49" i="22"/>
  <c r="BC76" i="17"/>
  <c r="FZ53" i="17"/>
  <c r="GX53" i="17" s="1"/>
  <c r="H38" i="22" s="1"/>
  <c r="BM64" i="17"/>
  <c r="FZ64" i="17" s="1"/>
  <c r="GX64" i="17" s="1"/>
  <c r="GX31" i="17"/>
  <c r="I38" i="22" l="1"/>
  <c r="V122" i="7"/>
  <c r="W121" i="7"/>
  <c r="X121" i="7"/>
  <c r="BD76" i="17"/>
  <c r="BE76" i="17"/>
  <c r="H49" i="22"/>
  <c r="I49" i="22" s="1"/>
  <c r="V123" i="7" l="1"/>
  <c r="W122" i="7"/>
  <c r="X122" i="7"/>
  <c r="V124" i="7" l="1"/>
  <c r="X123" i="7"/>
  <c r="W123" i="7"/>
  <c r="V125" i="7" l="1"/>
  <c r="X124" i="7"/>
  <c r="W124" i="7"/>
  <c r="V126" i="7" l="1"/>
  <c r="X125" i="7"/>
  <c r="W125" i="7"/>
  <c r="V127" i="7" l="1"/>
  <c r="W126" i="7"/>
  <c r="X126" i="7"/>
  <c r="V128" i="7" l="1"/>
  <c r="W127" i="7"/>
  <c r="X127" i="7"/>
  <c r="V129" i="7" l="1"/>
  <c r="X128" i="7"/>
  <c r="W128" i="7"/>
  <c r="V130" i="7" l="1"/>
  <c r="X129" i="7"/>
  <c r="W129" i="7"/>
  <c r="V131" i="7" l="1"/>
  <c r="X130" i="7"/>
  <c r="W130" i="7"/>
  <c r="V132" i="7" l="1"/>
  <c r="W131" i="7"/>
  <c r="X131" i="7"/>
  <c r="V133" i="7" l="1"/>
  <c r="X132" i="7"/>
  <c r="W132" i="7"/>
  <c r="V134" i="7" l="1"/>
  <c r="W133" i="7"/>
  <c r="X133" i="7"/>
  <c r="V135" i="7" l="1"/>
  <c r="X134" i="7"/>
  <c r="W134" i="7"/>
  <c r="V136" i="7" l="1"/>
  <c r="X135" i="7"/>
  <c r="W135" i="7"/>
  <c r="V137" i="7" l="1"/>
  <c r="X136" i="7"/>
  <c r="W136" i="7"/>
  <c r="V138" i="7" l="1"/>
  <c r="W137" i="7"/>
  <c r="X137" i="7"/>
  <c r="V139" i="7" l="1"/>
  <c r="W138" i="7"/>
  <c r="X138" i="7"/>
  <c r="V140" i="7" l="1"/>
  <c r="X139" i="7"/>
  <c r="W139" i="7"/>
  <c r="V141" i="7" l="1"/>
  <c r="X140" i="7"/>
  <c r="W140" i="7"/>
  <c r="V142" i="7" l="1"/>
  <c r="X141" i="7"/>
  <c r="W141" i="7"/>
  <c r="V143" i="7" l="1"/>
  <c r="W142" i="7"/>
  <c r="X142" i="7"/>
  <c r="V144" i="7" l="1"/>
  <c r="W143" i="7"/>
  <c r="X143" i="7"/>
  <c r="V145" i="7" l="1"/>
  <c r="X144" i="7"/>
  <c r="W144" i="7"/>
  <c r="V146" i="7" l="1"/>
  <c r="X145" i="7"/>
  <c r="W145" i="7"/>
  <c r="V147" i="7" l="1"/>
  <c r="X146" i="7"/>
  <c r="W146" i="7"/>
  <c r="V148" i="7" l="1"/>
  <c r="W147" i="7"/>
  <c r="X147" i="7"/>
  <c r="V149" i="7" l="1"/>
  <c r="X148" i="7"/>
  <c r="W148" i="7"/>
  <c r="V150" i="7" l="1"/>
  <c r="W149" i="7"/>
  <c r="X149" i="7"/>
  <c r="V151" i="7" l="1"/>
  <c r="X150" i="7"/>
  <c r="W150" i="7"/>
  <c r="V152" i="7" l="1"/>
  <c r="X151" i="7"/>
  <c r="W151" i="7"/>
  <c r="V153" i="7" l="1"/>
  <c r="X152" i="7"/>
  <c r="W152" i="7"/>
  <c r="V154" i="7" l="1"/>
  <c r="W153" i="7"/>
  <c r="X153" i="7"/>
  <c r="V155" i="7" l="1"/>
  <c r="W154" i="7"/>
  <c r="X154" i="7"/>
  <c r="V156" i="7" l="1"/>
  <c r="X155" i="7"/>
  <c r="W155" i="7"/>
  <c r="V157" i="7" l="1"/>
  <c r="X156" i="7"/>
  <c r="W156" i="7"/>
  <c r="V158" i="7" l="1"/>
  <c r="X157" i="7"/>
  <c r="W157" i="7"/>
  <c r="V159" i="7" l="1"/>
  <c r="W158" i="7"/>
  <c r="X158" i="7"/>
  <c r="V160" i="7" l="1"/>
  <c r="W159" i="7"/>
  <c r="X159" i="7"/>
  <c r="V161" i="7" l="1"/>
  <c r="X160" i="7"/>
  <c r="W160" i="7"/>
  <c r="V162" i="7" l="1"/>
  <c r="X161" i="7"/>
  <c r="W161" i="7"/>
  <c r="V163" i="7" l="1"/>
  <c r="X162" i="7"/>
  <c r="W162" i="7"/>
  <c r="V164" i="7" l="1"/>
  <c r="W163" i="7"/>
  <c r="X163" i="7"/>
  <c r="V165" i="7" l="1"/>
  <c r="X164" i="7"/>
  <c r="W164" i="7"/>
  <c r="V166" i="7" l="1"/>
  <c r="W165" i="7"/>
  <c r="X165" i="7"/>
  <c r="V167" i="7" l="1"/>
  <c r="X166" i="7"/>
  <c r="W166" i="7"/>
  <c r="V168" i="7" l="1"/>
  <c r="X167" i="7"/>
  <c r="W167" i="7"/>
  <c r="V169" i="7" l="1"/>
  <c r="X168" i="7"/>
  <c r="W168" i="7"/>
  <c r="V170" i="7" l="1"/>
  <c r="W169" i="7"/>
  <c r="X169" i="7"/>
  <c r="V171" i="7" l="1"/>
  <c r="W170" i="7"/>
  <c r="X170" i="7"/>
  <c r="V172" i="7" l="1"/>
  <c r="X171" i="7"/>
  <c r="W171" i="7"/>
  <c r="V173" i="7" l="1"/>
  <c r="X172" i="7"/>
  <c r="W172" i="7"/>
  <c r="V174" i="7" l="1"/>
  <c r="X173" i="7"/>
  <c r="W173" i="7"/>
  <c r="V175" i="7" l="1"/>
  <c r="W174" i="7"/>
  <c r="X174" i="7"/>
  <c r="V176" i="7" l="1"/>
  <c r="W175" i="7"/>
  <c r="X175" i="7"/>
  <c r="V177" i="7" l="1"/>
  <c r="X176" i="7"/>
  <c r="W176" i="7"/>
  <c r="V178" i="7" l="1"/>
  <c r="X177" i="7"/>
  <c r="W177" i="7"/>
  <c r="V179" i="7" l="1"/>
  <c r="X178" i="7"/>
  <c r="W178" i="7"/>
  <c r="V180" i="7" l="1"/>
  <c r="W179" i="7"/>
  <c r="X179" i="7"/>
  <c r="V181" i="7" l="1"/>
  <c r="X180" i="7"/>
  <c r="W180" i="7"/>
  <c r="V182" i="7" l="1"/>
  <c r="W181" i="7"/>
  <c r="X181" i="7"/>
  <c r="V183" i="7" l="1"/>
  <c r="X182" i="7"/>
  <c r="W182" i="7"/>
  <c r="V184" i="7" l="1"/>
  <c r="X183" i="7"/>
  <c r="W183" i="7"/>
  <c r="V185" i="7" l="1"/>
  <c r="X184" i="7"/>
  <c r="W184" i="7"/>
  <c r="V186" i="7" l="1"/>
  <c r="W185" i="7"/>
  <c r="X185" i="7"/>
  <c r="V187" i="7" l="1"/>
  <c r="W186" i="7"/>
  <c r="X186" i="7"/>
  <c r="V188" i="7" l="1"/>
  <c r="X187" i="7"/>
  <c r="W187" i="7"/>
  <c r="V189" i="7" l="1"/>
  <c r="X188" i="7"/>
  <c r="W188" i="7"/>
  <c r="V190" i="7" l="1"/>
  <c r="X189" i="7"/>
  <c r="W189" i="7"/>
  <c r="V191" i="7" l="1"/>
  <c r="W190" i="7"/>
  <c r="X190" i="7"/>
  <c r="V192" i="7" l="1"/>
  <c r="W191" i="7"/>
  <c r="X191" i="7"/>
  <c r="V193" i="7" l="1"/>
  <c r="X192" i="7"/>
  <c r="W192" i="7"/>
  <c r="V194" i="7" l="1"/>
  <c r="X193" i="7"/>
  <c r="W193" i="7"/>
  <c r="V195" i="7" l="1"/>
  <c r="X194" i="7"/>
  <c r="W194" i="7"/>
  <c r="V196" i="7" l="1"/>
  <c r="W195" i="7"/>
  <c r="X195" i="7"/>
  <c r="V197" i="7" l="1"/>
  <c r="X196" i="7"/>
  <c r="W196" i="7"/>
  <c r="V198" i="7" l="1"/>
  <c r="W197" i="7"/>
  <c r="X197" i="7"/>
  <c r="V199" i="7" l="1"/>
  <c r="X198" i="7"/>
  <c r="W198" i="7"/>
  <c r="V200" i="7" l="1"/>
  <c r="X199" i="7"/>
  <c r="W199" i="7"/>
  <c r="V201" i="7" l="1"/>
  <c r="X200" i="7"/>
  <c r="W200" i="7"/>
  <c r="V202" i="7" l="1"/>
  <c r="W201" i="7"/>
  <c r="X201" i="7"/>
  <c r="V203" i="7" l="1"/>
  <c r="W202" i="7"/>
  <c r="X202" i="7"/>
  <c r="V204" i="7" l="1"/>
  <c r="X203" i="7"/>
  <c r="W203" i="7"/>
  <c r="V205" i="7" l="1"/>
  <c r="X204" i="7"/>
  <c r="W204" i="7"/>
  <c r="V206" i="7" l="1"/>
  <c r="X205" i="7"/>
  <c r="W205" i="7"/>
  <c r="V207" i="7" l="1"/>
  <c r="W206" i="7"/>
  <c r="X206" i="7"/>
  <c r="V208" i="7" l="1"/>
  <c r="W207" i="7"/>
  <c r="X207" i="7"/>
  <c r="V209" i="7" l="1"/>
  <c r="X208" i="7"/>
  <c r="W208" i="7"/>
  <c r="V210" i="7" l="1"/>
  <c r="X209" i="7"/>
  <c r="W209" i="7"/>
  <c r="V211" i="7" l="1"/>
  <c r="X210" i="7"/>
  <c r="W210" i="7"/>
  <c r="V212" i="7" l="1"/>
  <c r="W211" i="7"/>
  <c r="X211" i="7"/>
  <c r="V213" i="7" l="1"/>
  <c r="X212" i="7"/>
  <c r="W212" i="7"/>
  <c r="V214" i="7" l="1"/>
  <c r="W213" i="7"/>
  <c r="X213" i="7"/>
  <c r="V215" i="7" l="1"/>
  <c r="X214" i="7"/>
  <c r="W214" i="7"/>
  <c r="V216" i="7" l="1"/>
  <c r="X215" i="7"/>
  <c r="W215" i="7"/>
  <c r="V217" i="7" l="1"/>
  <c r="X216" i="7"/>
  <c r="W216" i="7"/>
  <c r="V218" i="7" l="1"/>
  <c r="W217" i="7"/>
  <c r="X217" i="7"/>
  <c r="V219" i="7" l="1"/>
  <c r="W218" i="7"/>
  <c r="X218" i="7"/>
  <c r="V220" i="7" l="1"/>
  <c r="X219" i="7"/>
  <c r="W219" i="7"/>
  <c r="V221" i="7" l="1"/>
  <c r="X220" i="7"/>
  <c r="W220" i="7"/>
  <c r="V222" i="7" l="1"/>
  <c r="X221" i="7"/>
  <c r="W221" i="7"/>
  <c r="V223" i="7" l="1"/>
  <c r="W222" i="7"/>
  <c r="X222" i="7"/>
  <c r="V224" i="7" l="1"/>
  <c r="W223" i="7"/>
  <c r="X223" i="7"/>
  <c r="V225" i="7" l="1"/>
  <c r="X224" i="7"/>
  <c r="W224" i="7"/>
  <c r="V226" i="7" l="1"/>
  <c r="X225" i="7"/>
  <c r="W225" i="7"/>
  <c r="V227" i="7" l="1"/>
  <c r="X226" i="7"/>
  <c r="W226" i="7"/>
  <c r="V228" i="7" l="1"/>
  <c r="W227" i="7"/>
  <c r="X227" i="7"/>
  <c r="V229" i="7" l="1"/>
  <c r="X228" i="7"/>
  <c r="W228" i="7"/>
  <c r="V230" i="7" l="1"/>
  <c r="W229" i="7"/>
  <c r="X229" i="7"/>
  <c r="V231" i="7" l="1"/>
  <c r="X230" i="7"/>
  <c r="W230" i="7"/>
  <c r="V232" i="7" l="1"/>
  <c r="X231" i="7"/>
  <c r="W231" i="7"/>
  <c r="V233" i="7" l="1"/>
  <c r="X232" i="7"/>
  <c r="W232" i="7"/>
  <c r="V234" i="7" l="1"/>
  <c r="W233" i="7"/>
  <c r="X233" i="7"/>
  <c r="V235" i="7" l="1"/>
  <c r="W234" i="7"/>
  <c r="X234" i="7"/>
  <c r="V236" i="7" l="1"/>
  <c r="X235" i="7"/>
  <c r="W235" i="7"/>
  <c r="V237" i="7" l="1"/>
  <c r="X236" i="7"/>
  <c r="W236" i="7"/>
  <c r="V238" i="7" l="1"/>
  <c r="X237" i="7"/>
  <c r="W237" i="7"/>
  <c r="V239" i="7" l="1"/>
  <c r="W238" i="7"/>
  <c r="X238" i="7"/>
  <c r="V240" i="7" l="1"/>
  <c r="W239" i="7"/>
  <c r="X239" i="7"/>
  <c r="V241" i="7" l="1"/>
  <c r="X240" i="7"/>
  <c r="W240" i="7"/>
  <c r="V242" i="7" l="1"/>
  <c r="X241" i="7"/>
  <c r="W241" i="7"/>
  <c r="V243" i="7" l="1"/>
  <c r="X242" i="7"/>
  <c r="W242" i="7"/>
  <c r="V244" i="7" l="1"/>
  <c r="W243" i="7"/>
  <c r="X243" i="7"/>
  <c r="V245" i="7" l="1"/>
  <c r="X244" i="7"/>
  <c r="W244" i="7"/>
  <c r="V246" i="7" l="1"/>
  <c r="W245" i="7"/>
  <c r="X245" i="7"/>
  <c r="V247" i="7" l="1"/>
  <c r="X246" i="7"/>
  <c r="W246" i="7"/>
  <c r="V248" i="7" l="1"/>
  <c r="X247" i="7"/>
  <c r="W247" i="7"/>
  <c r="V249" i="7" l="1"/>
  <c r="X248" i="7"/>
  <c r="W248" i="7"/>
  <c r="V250" i="7" l="1"/>
  <c r="W249" i="7"/>
  <c r="X249" i="7"/>
  <c r="V251" i="7" l="1"/>
  <c r="W250" i="7"/>
  <c r="X250" i="7"/>
  <c r="V252" i="7" l="1"/>
  <c r="X251" i="7"/>
  <c r="W251" i="7"/>
  <c r="V253" i="7" l="1"/>
  <c r="X252" i="7"/>
  <c r="W252" i="7"/>
  <c r="V254" i="7" l="1"/>
  <c r="X253" i="7"/>
  <c r="W253" i="7"/>
  <c r="V255" i="7" l="1"/>
  <c r="W254" i="7"/>
  <c r="X254" i="7"/>
  <c r="V256" i="7" l="1"/>
  <c r="W255" i="7"/>
  <c r="X255" i="7"/>
  <c r="V257" i="7" l="1"/>
  <c r="X256" i="7"/>
  <c r="W256" i="7"/>
  <c r="V258" i="7" l="1"/>
  <c r="X257" i="7"/>
  <c r="W257" i="7"/>
  <c r="V259" i="7" l="1"/>
  <c r="X258" i="7"/>
  <c r="W258" i="7"/>
  <c r="V260" i="7" l="1"/>
  <c r="W259" i="7"/>
  <c r="X259" i="7"/>
  <c r="V261" i="7" l="1"/>
  <c r="X260" i="7"/>
  <c r="W260" i="7"/>
  <c r="V262" i="7" l="1"/>
  <c r="W261" i="7"/>
  <c r="X261" i="7"/>
  <c r="V263" i="7" l="1"/>
  <c r="X262" i="7"/>
  <c r="W262" i="7"/>
  <c r="V264" i="7" l="1"/>
  <c r="X263" i="7"/>
  <c r="W263" i="7"/>
  <c r="V265" i="7" l="1"/>
  <c r="X264" i="7"/>
  <c r="W264" i="7"/>
  <c r="V266" i="7" l="1"/>
  <c r="W265" i="7"/>
  <c r="X265" i="7"/>
  <c r="V267" i="7" l="1"/>
  <c r="W266" i="7"/>
  <c r="X266" i="7"/>
  <c r="V268" i="7" l="1"/>
  <c r="X267" i="7"/>
  <c r="W267" i="7"/>
  <c r="V269" i="7" l="1"/>
  <c r="X268" i="7"/>
  <c r="W268" i="7"/>
  <c r="V270" i="7" l="1"/>
  <c r="X269" i="7"/>
  <c r="W269" i="7"/>
  <c r="V271" i="7" l="1"/>
  <c r="W270" i="7"/>
  <c r="X270" i="7"/>
  <c r="W271" i="7" l="1"/>
  <c r="X271" i="7"/>
  <c r="EJ34" i="6" l="1"/>
  <c r="EG44" i="6"/>
  <c r="EK34" i="6"/>
  <c r="EO35" i="6"/>
  <c r="BS35" i="6"/>
  <c r="EL15" i="6"/>
  <c r="BV14" i="6"/>
  <c r="EJ35" i="6"/>
  <c r="EM11" i="6"/>
  <c r="BU38" i="6"/>
  <c r="BZ14" i="6"/>
  <c r="EK11" i="6"/>
  <c r="EP35" i="6"/>
  <c r="BR44" i="6"/>
  <c r="EP38" i="6"/>
  <c r="EG38" i="6"/>
  <c r="BX12" i="6"/>
  <c r="EK38" i="6"/>
  <c r="CA35" i="6"/>
  <c r="EL12" i="6"/>
  <c r="BZ34" i="6"/>
  <c r="DG34" i="6"/>
  <c r="BP38" i="6"/>
  <c r="CA14" i="6"/>
  <c r="BO35" i="6"/>
  <c r="EL11" i="6"/>
  <c r="BY12" i="6"/>
  <c r="CV34" i="6"/>
  <c r="BN38" i="6"/>
  <c r="EF35" i="6"/>
  <c r="EK35" i="6"/>
  <c r="EE38" i="6"/>
  <c r="CA12" i="6"/>
  <c r="DC38" i="6"/>
  <c r="BN34" i="6"/>
  <c r="CT38" i="6"/>
  <c r="BR38" i="6"/>
  <c r="EB35" i="6"/>
  <c r="BV12" i="6"/>
  <c r="CA38" i="6"/>
  <c r="BV17" i="6"/>
  <c r="EM34" i="6"/>
  <c r="BZ35" i="6"/>
  <c r="EM38" i="6"/>
  <c r="CS38" i="6"/>
  <c r="EJ38" i="6"/>
  <c r="EC38" i="6"/>
  <c r="GQ38" i="6" s="1"/>
  <c r="BY35" i="6"/>
  <c r="EC35" i="6"/>
  <c r="GQ35" i="6" s="1"/>
  <c r="EN15" i="6"/>
  <c r="EN12" i="6"/>
  <c r="EO14" i="6"/>
  <c r="CT34" i="6"/>
  <c r="EJ17" i="6"/>
  <c r="BU11" i="6"/>
  <c r="BR34" i="6"/>
  <c r="BX38" i="6"/>
  <c r="BP34" i="6"/>
  <c r="ED38" i="6"/>
  <c r="BZ38" i="6"/>
  <c r="EN14" i="6"/>
  <c r="BV35" i="6"/>
  <c r="EL38" i="6"/>
  <c r="BX14" i="6"/>
  <c r="FC14" i="6" s="1"/>
  <c r="BS34" i="6"/>
  <c r="EB38" i="6"/>
  <c r="GP38" i="6" s="1"/>
  <c r="BR35" i="6"/>
  <c r="EK12" i="6"/>
  <c r="BO34" i="6"/>
  <c r="EH38" i="6"/>
  <c r="GV38" i="6" s="1"/>
  <c r="BX11" i="6"/>
  <c r="FC11" i="6" s="1"/>
  <c r="EO12" i="6"/>
  <c r="CU38" i="6"/>
  <c r="DF34" i="6"/>
  <c r="EN38" i="6"/>
  <c r="BW35" i="6"/>
  <c r="EK15" i="6"/>
  <c r="EJ15" i="6"/>
  <c r="EG35" i="6"/>
  <c r="GU35" i="6" s="1"/>
  <c r="EH34" i="6"/>
  <c r="DB38" i="6"/>
  <c r="EJ11" i="6"/>
  <c r="ED34" i="6"/>
  <c r="CA11" i="6"/>
  <c r="FF11" i="6" s="1"/>
  <c r="CS34" i="6"/>
  <c r="CU34" i="6"/>
  <c r="CX34" i="6"/>
  <c r="EN35" i="6"/>
  <c r="DA38" i="6"/>
  <c r="BU14" i="6"/>
  <c r="EK14" i="6"/>
  <c r="EO15" i="6"/>
  <c r="EP11" i="6"/>
  <c r="EL14" i="6"/>
  <c r="DB34" i="6"/>
  <c r="BO38" i="6"/>
  <c r="EJ14" i="6"/>
  <c r="BM35" i="6"/>
  <c r="EE35" i="6"/>
  <c r="EB34" i="6"/>
  <c r="GP34" i="6" s="1"/>
  <c r="DF38" i="6"/>
  <c r="EL35" i="6"/>
  <c r="DG38" i="6"/>
  <c r="EO44" i="6"/>
  <c r="EO62" i="6" s="1"/>
  <c r="CS41" i="6"/>
  <c r="CS60" i="6" s="1"/>
  <c r="EE13" i="6"/>
  <c r="EM14" i="6"/>
  <c r="BQ35" i="6"/>
  <c r="DE38" i="6"/>
  <c r="ED35" i="6"/>
  <c r="GR35" i="6" s="1"/>
  <c r="EN40" i="6"/>
  <c r="EN59" i="6" s="1"/>
  <c r="CV36" i="6"/>
  <c r="CV56" i="6" s="1"/>
  <c r="BV33" i="6"/>
  <c r="BW41" i="6"/>
  <c r="EP14" i="6"/>
  <c r="BU15" i="6"/>
  <c r="EZ15" i="6" s="1"/>
  <c r="BM14" i="6"/>
  <c r="EG16" i="6"/>
  <c r="BU44" i="6"/>
  <c r="EJ12" i="6"/>
  <c r="BV11" i="6"/>
  <c r="FA11" i="6" s="1"/>
  <c r="BY38" i="6"/>
  <c r="FD38" i="6" s="1"/>
  <c r="DE34" i="6"/>
  <c r="BR11" i="6"/>
  <c r="BO10" i="6"/>
  <c r="BS38" i="6"/>
  <c r="CA39" i="6"/>
  <c r="BY34" i="6"/>
  <c r="EM35" i="6"/>
  <c r="EE34" i="6"/>
  <c r="GS34" i="6" s="1"/>
  <c r="EF34" i="6"/>
  <c r="BV34" i="6"/>
  <c r="FA34" i="6" s="1"/>
  <c r="CV38" i="6"/>
  <c r="BS14" i="6"/>
  <c r="CX37" i="6"/>
  <c r="CX57" i="6" s="1"/>
  <c r="BX17" i="6"/>
  <c r="CX38" i="6"/>
  <c r="EP12" i="6"/>
  <c r="CY34" i="6"/>
  <c r="EM12" i="6"/>
  <c r="DD38" i="6"/>
  <c r="EE14" i="6"/>
  <c r="GS14" i="6" s="1"/>
  <c r="BP41" i="6"/>
  <c r="BZ16" i="6"/>
  <c r="EL17" i="6"/>
  <c r="BW11" i="6"/>
  <c r="FB11" i="6" s="1"/>
  <c r="EG37" i="6"/>
  <c r="CW36" i="6"/>
  <c r="CW56" i="6" s="1"/>
  <c r="BP42" i="6"/>
  <c r="BW37" i="6"/>
  <c r="CU33" i="6"/>
  <c r="CW38" i="6"/>
  <c r="BX10" i="6"/>
  <c r="EF38" i="6"/>
  <c r="GT38" i="6" s="1"/>
  <c r="BP33" i="6"/>
  <c r="BM38" i="6"/>
  <c r="EO11" i="6"/>
  <c r="EH15" i="6"/>
  <c r="EH16" i="6"/>
  <c r="EG14" i="6"/>
  <c r="GU14" i="6" s="1"/>
  <c r="CT40" i="6"/>
  <c r="CT59" i="6" s="1"/>
  <c r="BX35" i="6"/>
  <c r="EH37" i="6"/>
  <c r="CX35" i="6"/>
  <c r="BS33" i="6"/>
  <c r="BW17" i="6"/>
  <c r="FB17" i="6" s="1"/>
  <c r="BQ42" i="6"/>
  <c r="BZ33" i="6"/>
  <c r="CU40" i="6"/>
  <c r="CU59" i="6" s="1"/>
  <c r="BR40" i="6"/>
  <c r="EO38" i="6"/>
  <c r="BZ11" i="6"/>
  <c r="FE11" i="6" s="1"/>
  <c r="BU12" i="6"/>
  <c r="EZ12" i="6" s="1"/>
  <c r="CA34" i="6"/>
  <c r="EG34" i="6"/>
  <c r="EK17" i="6"/>
  <c r="BZ12" i="6"/>
  <c r="FE12" i="6" s="1"/>
  <c r="BY11" i="6"/>
  <c r="EL39" i="6"/>
  <c r="EL58" i="6" s="1"/>
  <c r="DA33" i="6"/>
  <c r="CU36" i="6"/>
  <c r="CU56" i="6" s="1"/>
  <c r="BX15" i="6"/>
  <c r="EM15" i="6"/>
  <c r="EO34" i="6"/>
  <c r="BV38" i="6"/>
  <c r="FA38" i="6" s="1"/>
  <c r="DG42" i="6"/>
  <c r="DG61" i="6" s="1"/>
  <c r="EN11" i="6"/>
  <c r="EP34" i="6"/>
  <c r="BX34" i="6"/>
  <c r="EJ39" i="6"/>
  <c r="EJ58" i="6" s="1"/>
  <c r="BP13" i="6"/>
  <c r="BM34" i="6"/>
  <c r="EH35" i="6"/>
  <c r="GV35" i="6" s="1"/>
  <c r="CW34" i="6"/>
  <c r="BQ37" i="6"/>
  <c r="DE41" i="6"/>
  <c r="DE60" i="6" s="1"/>
  <c r="CY38" i="6"/>
  <c r="BP40" i="6"/>
  <c r="CX36" i="6"/>
  <c r="CX56" i="6" s="1"/>
  <c r="EC34" i="6"/>
  <c r="GQ34" i="6" s="1"/>
  <c r="CY35" i="6"/>
  <c r="BU17" i="6"/>
  <c r="EZ17" i="6" s="1"/>
  <c r="BP35" i="6"/>
  <c r="BS37" i="6"/>
  <c r="DD34" i="6"/>
  <c r="BW38" i="6"/>
  <c r="FB38" i="6" s="1"/>
  <c r="BW14" i="6"/>
  <c r="FB14" i="6" s="1"/>
  <c r="EN34" i="6"/>
  <c r="EE17" i="6"/>
  <c r="BN35" i="6"/>
  <c r="CU35" i="6"/>
  <c r="BQ38" i="6"/>
  <c r="BM16" i="6"/>
  <c r="BW12" i="6"/>
  <c r="FB12" i="6" s="1"/>
  <c r="EP40" i="6"/>
  <c r="EP59" i="6" s="1"/>
  <c r="CU41" i="6"/>
  <c r="CU60" i="6" s="1"/>
  <c r="EP33" i="6"/>
  <c r="BO12" i="6"/>
  <c r="EK41" i="6"/>
  <c r="EK60" i="6" s="1"/>
  <c r="DD35" i="6"/>
  <c r="CW35" i="6"/>
  <c r="EC39" i="6"/>
  <c r="BZ44" i="6"/>
  <c r="EB17" i="6"/>
  <c r="GP17" i="6" s="1"/>
  <c r="CS40" i="6"/>
  <c r="CS59" i="6" s="1"/>
  <c r="BQ10" i="6"/>
  <c r="EB15" i="6"/>
  <c r="GP15" i="6" s="1"/>
  <c r="EB33" i="6"/>
  <c r="EB39" i="6"/>
  <c r="DB42" i="6"/>
  <c r="DB61" i="6" s="1"/>
  <c r="BZ40" i="6"/>
  <c r="BQ16" i="6"/>
  <c r="EG40" i="6"/>
  <c r="BR41" i="6"/>
  <c r="DA35" i="6"/>
  <c r="ED41" i="6"/>
  <c r="BN33" i="6"/>
  <c r="EG10" i="6"/>
  <c r="BR36" i="6"/>
  <c r="BP12" i="6"/>
  <c r="ED44" i="6"/>
  <c r="EB41" i="6"/>
  <c r="EJ33" i="6"/>
  <c r="EJ55" i="6" s="1"/>
  <c r="EH40" i="6"/>
  <c r="EP36" i="6"/>
  <c r="EP56" i="6" s="1"/>
  <c r="BP17" i="6"/>
  <c r="EM44" i="6"/>
  <c r="EM62" i="6" s="1"/>
  <c r="CA36" i="6"/>
  <c r="EH13" i="6"/>
  <c r="EC15" i="6"/>
  <c r="GQ15" i="6" s="1"/>
  <c r="BO36" i="6"/>
  <c r="CV35" i="6"/>
  <c r="DG37" i="6"/>
  <c r="DG57" i="6" s="1"/>
  <c r="BP10" i="6"/>
  <c r="EN41" i="6"/>
  <c r="EN60" i="6" s="1"/>
  <c r="BM13" i="6"/>
  <c r="CT42" i="6"/>
  <c r="CT61" i="6" s="1"/>
  <c r="BN13" i="6"/>
  <c r="BU40" i="6"/>
  <c r="CX42" i="6"/>
  <c r="CX61" i="6" s="1"/>
  <c r="EG12" i="6"/>
  <c r="GU12" i="6" s="1"/>
  <c r="EE12" i="6"/>
  <c r="GS12" i="6" s="1"/>
  <c r="BN10" i="6"/>
  <c r="ED10" i="6"/>
  <c r="CT33" i="6"/>
  <c r="EK13" i="6"/>
  <c r="EK50" i="6" s="1"/>
  <c r="EC11" i="6"/>
  <c r="GQ11" i="6" s="1"/>
  <c r="DG36" i="6"/>
  <c r="DG56" i="6" s="1"/>
  <c r="DG33" i="6"/>
  <c r="CA41" i="6"/>
  <c r="EH33" i="6"/>
  <c r="BO33" i="6"/>
  <c r="EH41" i="6"/>
  <c r="EG39" i="6"/>
  <c r="CW40" i="6"/>
  <c r="CW59" i="6" s="1"/>
  <c r="BZ10" i="6"/>
  <c r="BO13" i="6"/>
  <c r="EB16" i="6"/>
  <c r="BX40" i="6"/>
  <c r="BR16" i="6"/>
  <c r="CV37" i="6"/>
  <c r="CV57" i="6" s="1"/>
  <c r="BS40" i="6"/>
  <c r="BO44" i="6"/>
  <c r="EN42" i="6"/>
  <c r="EN61" i="6" s="1"/>
  <c r="DG41" i="6"/>
  <c r="DG60" i="6" s="1"/>
  <c r="BQ44" i="6"/>
  <c r="BZ13" i="6"/>
  <c r="EP13" i="6"/>
  <c r="BP44" i="6"/>
  <c r="BN11" i="6"/>
  <c r="EO39" i="6"/>
  <c r="EO58" i="6" s="1"/>
  <c r="EK37" i="6"/>
  <c r="EK57" i="6" s="1"/>
  <c r="EP42" i="6"/>
  <c r="EP61" i="6" s="1"/>
  <c r="BM15" i="6"/>
  <c r="BO11" i="6"/>
  <c r="EG42" i="6"/>
  <c r="EK33" i="6"/>
  <c r="EK55" i="6" s="1"/>
  <c r="EC42" i="6"/>
  <c r="CA16" i="6"/>
  <c r="ED40" i="6"/>
  <c r="DF39" i="6"/>
  <c r="DF58" i="6" s="1"/>
  <c r="ED39" i="6"/>
  <c r="BQ34" i="6"/>
  <c r="ED37" i="6"/>
  <c r="DC33" i="6"/>
  <c r="CY37" i="6"/>
  <c r="CY57" i="6" s="1"/>
  <c r="ED14" i="6"/>
  <c r="GR14" i="6" s="1"/>
  <c r="CX40" i="6"/>
  <c r="CX59" i="6" s="1"/>
  <c r="EH10" i="6"/>
  <c r="BY37" i="6"/>
  <c r="BN16" i="6"/>
  <c r="EC16" i="6"/>
  <c r="CA10" i="6"/>
  <c r="BN40" i="6"/>
  <c r="BZ39" i="6"/>
  <c r="BM11" i="6"/>
  <c r="BM10" i="6"/>
  <c r="EB40" i="6"/>
  <c r="EG11" i="6"/>
  <c r="GU11" i="6" s="1"/>
  <c r="BS39" i="6"/>
  <c r="BS16" i="6"/>
  <c r="CY42" i="6"/>
  <c r="CY61" i="6" s="1"/>
  <c r="BQ33" i="6"/>
  <c r="DG40" i="6"/>
  <c r="DG59" i="6" s="1"/>
  <c r="CY40" i="6"/>
  <c r="CY59" i="6" s="1"/>
  <c r="BX16" i="6"/>
  <c r="EG13" i="6"/>
  <c r="BN44" i="6"/>
  <c r="DD39" i="6"/>
  <c r="DD58" i="6" s="1"/>
  <c r="EE42" i="6"/>
  <c r="EF42" i="6"/>
  <c r="EG15" i="6"/>
  <c r="GU15" i="6" s="1"/>
  <c r="EK44" i="6"/>
  <c r="EK62" i="6" s="1"/>
  <c r="EF10" i="6"/>
  <c r="EC10" i="6"/>
  <c r="EM13" i="6"/>
  <c r="EM50" i="6" s="1"/>
  <c r="BV44" i="6"/>
  <c r="EC44" i="6"/>
  <c r="EJ13" i="6"/>
  <c r="EJ50" i="6" s="1"/>
  <c r="EF16" i="6"/>
  <c r="CX39" i="6"/>
  <c r="CX58" i="6" s="1"/>
  <c r="BV40" i="6"/>
  <c r="BM41" i="6"/>
  <c r="CS42" i="6"/>
  <c r="CS61" i="6" s="1"/>
  <c r="BW33" i="6"/>
  <c r="DA40" i="6"/>
  <c r="DA59" i="6" s="1"/>
  <c r="BR12" i="6"/>
  <c r="EL37" i="6"/>
  <c r="EL57" i="6" s="1"/>
  <c r="BW42" i="6"/>
  <c r="EB37" i="6"/>
  <c r="BZ37" i="6"/>
  <c r="EP39" i="6"/>
  <c r="EP58" i="6" s="1"/>
  <c r="DB35" i="6"/>
  <c r="EN10" i="6"/>
  <c r="EN49" i="6" s="1"/>
  <c r="BQ11" i="6"/>
  <c r="DE37" i="6"/>
  <c r="DE57" i="6" s="1"/>
  <c r="BM17" i="6"/>
  <c r="DF33" i="6"/>
  <c r="EB11" i="6"/>
  <c r="GP11" i="6" s="1"/>
  <c r="BM39" i="6"/>
  <c r="CT37" i="6"/>
  <c r="CT57" i="6" s="1"/>
  <c r="EN33" i="6"/>
  <c r="EN55" i="6" s="1"/>
  <c r="CX33" i="6"/>
  <c r="CX55" i="6" s="1"/>
  <c r="BY15" i="6"/>
  <c r="FD15" i="6" s="1"/>
  <c r="EG33" i="6"/>
  <c r="CU42" i="6"/>
  <c r="CU61" i="6" s="1"/>
  <c r="EC41" i="6"/>
  <c r="EE36" i="6"/>
  <c r="EB44" i="6"/>
  <c r="CA42" i="6"/>
  <c r="EE44" i="6"/>
  <c r="BY42" i="6"/>
  <c r="EE33" i="6"/>
  <c r="BU13" i="6"/>
  <c r="EO10" i="6"/>
  <c r="EO49" i="6" s="1"/>
  <c r="EC14" i="6"/>
  <c r="GQ14" i="6" s="1"/>
  <c r="BM44" i="6"/>
  <c r="EF37" i="6"/>
  <c r="EP41" i="6"/>
  <c r="EP60" i="6" s="1"/>
  <c r="DC41" i="6"/>
  <c r="DC60" i="6" s="1"/>
  <c r="ED33" i="6"/>
  <c r="ED36" i="6"/>
  <c r="DB40" i="6"/>
  <c r="DB59" i="6" s="1"/>
  <c r="EE40" i="6"/>
  <c r="DF40" i="6"/>
  <c r="DF59" i="6" s="1"/>
  <c r="EF14" i="6"/>
  <c r="GT14" i="6" s="1"/>
  <c r="EN39" i="6"/>
  <c r="EN58" i="6" s="1"/>
  <c r="DD33" i="6"/>
  <c r="DD55" i="6" s="1"/>
  <c r="EC40" i="6"/>
  <c r="BX39" i="6"/>
  <c r="BR37" i="6"/>
  <c r="EH36" i="6"/>
  <c r="EC13" i="6"/>
  <c r="EC12" i="6"/>
  <c r="GQ12" i="6" s="1"/>
  <c r="EL42" i="6"/>
  <c r="EL61" i="6" s="1"/>
  <c r="EE39" i="6"/>
  <c r="BW13" i="6"/>
  <c r="BM42" i="6"/>
  <c r="EF36" i="6"/>
  <c r="DD40" i="6"/>
  <c r="DD59" i="6" s="1"/>
  <c r="EJ40" i="6"/>
  <c r="EJ59" i="6" s="1"/>
  <c r="EL40" i="6"/>
  <c r="EL59" i="6" s="1"/>
  <c r="BQ12" i="6"/>
  <c r="EK42" i="6"/>
  <c r="EK61" i="6" s="1"/>
  <c r="CY36" i="6"/>
  <c r="CY56" i="6" s="1"/>
  <c r="DD37" i="6"/>
  <c r="DD57" i="6" s="1"/>
  <c r="EO33" i="6"/>
  <c r="EO55" i="6" s="1"/>
  <c r="CW33" i="6"/>
  <c r="CW55" i="6" s="1"/>
  <c r="BY39" i="6"/>
  <c r="BQ39" i="6"/>
  <c r="EG41" i="6"/>
  <c r="CA15" i="6"/>
  <c r="FF15" i="6" s="1"/>
  <c r="BN39" i="6"/>
  <c r="EO42" i="6"/>
  <c r="EO61" i="6" s="1"/>
  <c r="EO16" i="6"/>
  <c r="EF13" i="6"/>
  <c r="EL41" i="6"/>
  <c r="EL60" i="6" s="1"/>
  <c r="BU42" i="6"/>
  <c r="EN44" i="6"/>
  <c r="EN62" i="6" s="1"/>
  <c r="EN37" i="6"/>
  <c r="EN57" i="6" s="1"/>
  <c r="EN16" i="6"/>
  <c r="BY13" i="6"/>
  <c r="EF44" i="6"/>
  <c r="EH14" i="6"/>
  <c r="GV14" i="6" s="1"/>
  <c r="BN42" i="6"/>
  <c r="BP16" i="6"/>
  <c r="BS10" i="6"/>
  <c r="BR42" i="6"/>
  <c r="EF40" i="6"/>
  <c r="DD41" i="6"/>
  <c r="DD60" i="6" s="1"/>
  <c r="EF33" i="6"/>
  <c r="EH39" i="6"/>
  <c r="BN17" i="6"/>
  <c r="ED13" i="6"/>
  <c r="DG35" i="6"/>
  <c r="BU16" i="6"/>
  <c r="EF12" i="6"/>
  <c r="GT12" i="6" s="1"/>
  <c r="CW39" i="6"/>
  <c r="CW58" i="6" s="1"/>
  <c r="CT35" i="6"/>
  <c r="CV39" i="6"/>
  <c r="CV58" i="6" s="1"/>
  <c r="BR39" i="6"/>
  <c r="BX13" i="6"/>
  <c r="DD42" i="6"/>
  <c r="DD61" i="6" s="1"/>
  <c r="ED42" i="6"/>
  <c r="EP15" i="6"/>
  <c r="ED17" i="6"/>
  <c r="GR17" i="6" s="1"/>
  <c r="ED11" i="6"/>
  <c r="GR11" i="6" s="1"/>
  <c r="BR10" i="6"/>
  <c r="EJ37" i="6"/>
  <c r="EJ57" i="6" s="1"/>
  <c r="EG36" i="6"/>
  <c r="CV33" i="6"/>
  <c r="CV55" i="6" s="1"/>
  <c r="DC35" i="6"/>
  <c r="DC37" i="6"/>
  <c r="DC57" i="6" s="1"/>
  <c r="CY33" i="6"/>
  <c r="CY55" i="6" s="1"/>
  <c r="BR33" i="6"/>
  <c r="CA37" i="6"/>
  <c r="BQ41" i="6"/>
  <c r="BZ41" i="6"/>
  <c r="EM16" i="6"/>
  <c r="EB12" i="6"/>
  <c r="GP12" i="6" s="1"/>
  <c r="EE15" i="6"/>
  <c r="GS15" i="6" s="1"/>
  <c r="EJ44" i="6"/>
  <c r="EJ62" i="6" s="1"/>
  <c r="CT39" i="6"/>
  <c r="CT58" i="6" s="1"/>
  <c r="EE16" i="6"/>
  <c r="DF35" i="6"/>
  <c r="BP36" i="6"/>
  <c r="BS12" i="6"/>
  <c r="EO41" i="6"/>
  <c r="EO60" i="6" s="1"/>
  <c r="DE42" i="6"/>
  <c r="DE61" i="6" s="1"/>
  <c r="BN37" i="6"/>
  <c r="EM39" i="6"/>
  <c r="EM58" i="6" s="1"/>
  <c r="CS39" i="6"/>
  <c r="CS58" i="6" s="1"/>
  <c r="BM40" i="6"/>
  <c r="EM40" i="6"/>
  <c r="EM59" i="6" s="1"/>
  <c r="BY41" i="6"/>
  <c r="BO17" i="6"/>
  <c r="BV16" i="6"/>
  <c r="CV42" i="6"/>
  <c r="CV61" i="6" s="1"/>
  <c r="BV42" i="6"/>
  <c r="EL16" i="6"/>
  <c r="DE40" i="6"/>
  <c r="DE59" i="6" s="1"/>
  <c r="EF39" i="6"/>
  <c r="EO37" i="6"/>
  <c r="EO57" i="6" s="1"/>
  <c r="DE39" i="6"/>
  <c r="DE58" i="6" s="1"/>
  <c r="CY41" i="6"/>
  <c r="CY60" i="6" s="1"/>
  <c r="BV13" i="6"/>
  <c r="BS42" i="6"/>
  <c r="EH42" i="6"/>
  <c r="CW42" i="6"/>
  <c r="CW61" i="6" s="1"/>
  <c r="BW10" i="6"/>
  <c r="EL36" i="6"/>
  <c r="EL56" i="6" s="1"/>
  <c r="BO14" i="6"/>
  <c r="EN36" i="6"/>
  <c r="EN56" i="6" s="1"/>
  <c r="BP15" i="6"/>
  <c r="ED16" i="6"/>
  <c r="BS41" i="6"/>
  <c r="ED15" i="6"/>
  <c r="GR15" i="6" s="1"/>
  <c r="BO42" i="6"/>
  <c r="DF37" i="6"/>
  <c r="DF57" i="6" s="1"/>
  <c r="BV37" i="6"/>
  <c r="BO40" i="6"/>
  <c r="BS15" i="6"/>
  <c r="CU39" i="6"/>
  <c r="CU58" i="6" s="1"/>
  <c r="CT41" i="6"/>
  <c r="CT60" i="6" s="1"/>
  <c r="CV40" i="6"/>
  <c r="CV59" i="6" s="1"/>
  <c r="CA33" i="6"/>
  <c r="EB42" i="6"/>
  <c r="BQ13" i="6"/>
  <c r="BN12" i="6"/>
  <c r="BV10" i="6"/>
  <c r="DA42" i="6"/>
  <c r="DA61" i="6" s="1"/>
  <c r="DE35" i="6"/>
  <c r="EM41" i="6"/>
  <c r="EM60" i="6" s="1"/>
  <c r="BR14" i="6"/>
  <c r="EE41" i="6"/>
  <c r="EJ16" i="6"/>
  <c r="EB36" i="6"/>
  <c r="EJ41" i="6"/>
  <c r="EJ60" i="6" s="1"/>
  <c r="EF41" i="6"/>
  <c r="EM17" i="6"/>
  <c r="FC17" i="6" s="1"/>
  <c r="EF11" i="6"/>
  <c r="GT11" i="6" s="1"/>
  <c r="EP10" i="6"/>
  <c r="EP49" i="6" s="1"/>
  <c r="EH11" i="6"/>
  <c r="GV11" i="6" s="1"/>
  <c r="BX42" i="6"/>
  <c r="EM37" i="6"/>
  <c r="EM57" i="6" s="1"/>
  <c r="EC37" i="6"/>
  <c r="BX41" i="6"/>
  <c r="CA40" i="6"/>
  <c r="ED12" i="6"/>
  <c r="GR12" i="6" s="1"/>
  <c r="CS33" i="6"/>
  <c r="DB39" i="6"/>
  <c r="DB58" i="6" s="1"/>
  <c r="BS13" i="6"/>
  <c r="BY44" i="6"/>
  <c r="DF41" i="6"/>
  <c r="DF60" i="6" s="1"/>
  <c r="DC42" i="6"/>
  <c r="DC61" i="6" s="1"/>
  <c r="CY39" i="6"/>
  <c r="CY58" i="6" s="1"/>
  <c r="EJ36" i="6"/>
  <c r="EJ56" i="6" s="1"/>
  <c r="BO15" i="6"/>
  <c r="EJ10" i="6"/>
  <c r="EJ49" i="6" s="1"/>
  <c r="BO37" i="6"/>
  <c r="EK16" i="6"/>
  <c r="CA13" i="6"/>
  <c r="BP39" i="6"/>
  <c r="EK39" i="6"/>
  <c r="EK58" i="6" s="1"/>
  <c r="BU37" i="6"/>
  <c r="DB37" i="6"/>
  <c r="DB57" i="6" s="1"/>
  <c r="BN14" i="6"/>
  <c r="EE11" i="6"/>
  <c r="GS11" i="6" s="1"/>
  <c r="EM42" i="6"/>
  <c r="EM61" i="6" s="1"/>
  <c r="BO39" i="6"/>
  <c r="EJ42" i="6"/>
  <c r="EJ61" i="6" s="1"/>
  <c r="BS36" i="6"/>
  <c r="EC33" i="6"/>
  <c r="BX37" i="6"/>
  <c r="EL13" i="6"/>
  <c r="EL50" i="6" s="1"/>
  <c r="CW41" i="6"/>
  <c r="CW60" i="6" s="1"/>
  <c r="BZ36" i="6"/>
  <c r="EH12" i="6"/>
  <c r="GV12" i="6" s="1"/>
  <c r="EO36" i="6"/>
  <c r="EO56" i="6" s="1"/>
  <c r="EN17" i="6"/>
  <c r="EB14" i="6"/>
  <c r="GP14" i="6" s="1"/>
  <c r="EN13" i="6"/>
  <c r="EN50" i="6" s="1"/>
  <c r="EF15" i="6"/>
  <c r="GT15" i="6" s="1"/>
  <c r="EC17" i="6"/>
  <c r="GQ17" i="6" s="1"/>
  <c r="BO16" i="6"/>
  <c r="EB10" i="6"/>
  <c r="EP37" i="6"/>
  <c r="EP57" i="6" s="1"/>
  <c r="BY40" i="6"/>
  <c r="BU10" i="6"/>
  <c r="CV41" i="6"/>
  <c r="CV60" i="6" s="1"/>
  <c r="EE10" i="6"/>
  <c r="BM33" i="6"/>
  <c r="BQ40" i="6"/>
  <c r="EO40" i="6"/>
  <c r="EO59" i="6" s="1"/>
  <c r="CX41" i="6"/>
  <c r="CX60" i="6" s="1"/>
  <c r="BU33" i="6"/>
  <c r="EZ33" i="6" s="1"/>
  <c r="DF36" i="6"/>
  <c r="DF56" i="6" s="1"/>
  <c r="EM36" i="6"/>
  <c r="EM56" i="6" s="1"/>
  <c r="EM33" i="6"/>
  <c r="EM55" i="6" s="1"/>
  <c r="BP14" i="6"/>
  <c r="BX33" i="6"/>
  <c r="BN41" i="6"/>
  <c r="BO41" i="6"/>
  <c r="EK40" i="6"/>
  <c r="EK59" i="6" s="1"/>
  <c r="EL33" i="6"/>
  <c r="BM12" i="6"/>
  <c r="DG39" i="6"/>
  <c r="DG58" i="6" s="1"/>
  <c r="EM10" i="6"/>
  <c r="EM49" i="6" s="1"/>
  <c r="BR13" i="6"/>
  <c r="BP11" i="6"/>
  <c r="EK10" i="6"/>
  <c r="EK49" i="6" s="1"/>
  <c r="BN15" i="6"/>
  <c r="EB13" i="6"/>
  <c r="BQ36" i="6"/>
  <c r="CS35" i="6"/>
  <c r="CW37" i="6"/>
  <c r="CW57" i="6" s="1"/>
  <c r="EC36" i="6"/>
  <c r="EK36" i="6"/>
  <c r="EK56" i="6" s="1"/>
  <c r="DB33" i="6"/>
  <c r="DB55" i="6" s="1"/>
  <c r="EL10" i="6"/>
  <c r="EL49" i="6" s="1"/>
  <c r="CU37" i="6"/>
  <c r="CU57" i="6" s="1"/>
  <c r="EL44" i="6"/>
  <c r="EL62" i="6" s="1"/>
  <c r="BS11" i="6"/>
  <c r="BP37" i="6"/>
  <c r="EE37" i="6"/>
  <c r="EO13" i="6"/>
  <c r="EO50" i="6" s="1"/>
  <c r="EP16" i="6"/>
  <c r="BY33" i="6"/>
  <c r="BV36" i="6"/>
  <c r="EL34" i="6"/>
  <c r="DA37" i="6"/>
  <c r="DA57" i="6" s="1"/>
  <c r="BN36" i="6"/>
  <c r="BW40" i="6"/>
  <c r="CA44" i="6"/>
  <c r="DC36" i="6"/>
  <c r="DC56" i="6" s="1"/>
  <c r="DA39" i="6"/>
  <c r="DA58" i="6" s="1"/>
  <c r="CT36" i="6"/>
  <c r="CT56" i="6" s="1"/>
  <c r="BV39" i="6"/>
  <c r="BW15" i="6"/>
  <c r="FB15" i="6" s="1"/>
  <c r="BX36" i="6"/>
  <c r="BY16" i="6"/>
  <c r="BW36" i="6"/>
  <c r="BY10" i="6"/>
  <c r="EO17" i="6"/>
  <c r="BU36" i="6"/>
  <c r="BZ17" i="6"/>
  <c r="BQ15" i="6"/>
  <c r="BS44" i="6"/>
  <c r="BW39" i="6"/>
  <c r="BQ14" i="6"/>
  <c r="CS36" i="6"/>
  <c r="CS56" i="6" s="1"/>
  <c r="BU35" i="6"/>
  <c r="EZ35" i="6" s="1"/>
  <c r="BR15" i="6"/>
  <c r="EW15" i="6" s="1"/>
  <c r="EG17" i="6"/>
  <c r="BM36" i="6"/>
  <c r="EH44" i="6"/>
  <c r="BX44" i="6"/>
  <c r="BU41" i="6"/>
  <c r="DA41" i="6"/>
  <c r="DA60" i="6" s="1"/>
  <c r="BZ42" i="6"/>
  <c r="BV41" i="6"/>
  <c r="DE36" i="6"/>
  <c r="DE56" i="6" s="1"/>
  <c r="BU34" i="6"/>
  <c r="DB41" i="6"/>
  <c r="DB60" i="6" s="1"/>
  <c r="DC40" i="6"/>
  <c r="DC59" i="6" s="1"/>
  <c r="BV15" i="6"/>
  <c r="FA15" i="6" s="1"/>
  <c r="BY36" i="6"/>
  <c r="DF42" i="6"/>
  <c r="DF61" i="6" s="1"/>
  <c r="BY14" i="6"/>
  <c r="FD14" i="6" s="1"/>
  <c r="DE33" i="6"/>
  <c r="DE55" i="6" s="1"/>
  <c r="DE64" i="6" s="1"/>
  <c r="BY17" i="6"/>
  <c r="FD17" i="6" s="1"/>
  <c r="DA34" i="6"/>
  <c r="DA55" i="6" s="1"/>
  <c r="BQ17" i="6"/>
  <c r="EP44" i="6"/>
  <c r="EP62" i="6" s="1"/>
  <c r="EF17" i="6"/>
  <c r="GT17" i="6" s="1"/>
  <c r="BW16" i="6"/>
  <c r="DD36" i="6"/>
  <c r="DD56" i="6" s="1"/>
  <c r="DD64" i="6" s="1"/>
  <c r="BZ15" i="6"/>
  <c r="DC34" i="6"/>
  <c r="BM37" i="6"/>
  <c r="BS17" i="6"/>
  <c r="BU39" i="6"/>
  <c r="CA17" i="6"/>
  <c r="FF17" i="6" s="1"/>
  <c r="BW44" i="6"/>
  <c r="DA36" i="6"/>
  <c r="DA56" i="6" s="1"/>
  <c r="EP17" i="6"/>
  <c r="BW34" i="6"/>
  <c r="CS37" i="6"/>
  <c r="CS57" i="6" s="1"/>
  <c r="BR17" i="6"/>
  <c r="DB36" i="6"/>
  <c r="DB56" i="6" s="1"/>
  <c r="EH17" i="6"/>
  <c r="GV17" i="6" s="1"/>
  <c r="EB18" i="6"/>
  <c r="GP18" i="6" s="1"/>
  <c r="DC39" i="6"/>
  <c r="DC58" i="6" s="1"/>
  <c r="BM18" i="6"/>
  <c r="BU18" i="6"/>
  <c r="EC18" i="6"/>
  <c r="GQ18" i="6" s="1"/>
  <c r="EJ18" i="6"/>
  <c r="BO18" i="6"/>
  <c r="EK18" i="6"/>
  <c r="BN18" i="6"/>
  <c r="EL18" i="6"/>
  <c r="BV18" i="6"/>
  <c r="BW18" i="6"/>
  <c r="ED18" i="6"/>
  <c r="GR18" i="6" s="1"/>
  <c r="BP18" i="6"/>
  <c r="EF18" i="6"/>
  <c r="BQ18" i="6"/>
  <c r="BX18" i="6"/>
  <c r="FC18" i="6" s="1"/>
  <c r="EE18" i="6"/>
  <c r="GS18" i="6" s="1"/>
  <c r="EM18" i="6"/>
  <c r="EN18" i="6"/>
  <c r="BY18" i="6"/>
  <c r="FD18" i="6" s="1"/>
  <c r="BZ18" i="6"/>
  <c r="FE18" i="6" s="1"/>
  <c r="CA18" i="6"/>
  <c r="BR18" i="6"/>
  <c r="EP18" i="6"/>
  <c r="BS18" i="6"/>
  <c r="EO18" i="6"/>
  <c r="EJ19" i="6"/>
  <c r="BN19" i="6"/>
  <c r="BU19" i="6"/>
  <c r="EZ19" i="6" s="1"/>
  <c r="EG18" i="6"/>
  <c r="GU18" i="6" s="1"/>
  <c r="BM19" i="6"/>
  <c r="EH18" i="6"/>
  <c r="GV18" i="6" s="1"/>
  <c r="EK19" i="6"/>
  <c r="EC19" i="6"/>
  <c r="EL19" i="6"/>
  <c r="BX19" i="6"/>
  <c r="FC19" i="6" s="1"/>
  <c r="EE19" i="6"/>
  <c r="GS19" i="6" s="1"/>
  <c r="BP19" i="6"/>
  <c r="BV19" i="6"/>
  <c r="BZ19" i="6"/>
  <c r="FE19" i="6" s="1"/>
  <c r="EB19" i="6"/>
  <c r="GP19" i="6" s="1"/>
  <c r="EG19" i="6"/>
  <c r="EF19" i="6"/>
  <c r="GT19" i="6" s="1"/>
  <c r="BW19" i="6"/>
  <c r="FB19" i="6" s="1"/>
  <c r="BO19" i="6"/>
  <c r="ED19" i="6"/>
  <c r="EM19" i="6"/>
  <c r="EH19" i="6"/>
  <c r="GV19" i="6" s="1"/>
  <c r="EP19" i="6"/>
  <c r="EN19" i="6"/>
  <c r="BR19" i="6"/>
  <c r="BQ19" i="6"/>
  <c r="BU20" i="6"/>
  <c r="EZ20" i="6" s="1"/>
  <c r="EO19" i="6"/>
  <c r="BY19" i="6"/>
  <c r="FD19" i="6" s="1"/>
  <c r="CA19" i="6"/>
  <c r="FF19" i="6" s="1"/>
  <c r="BS19" i="6"/>
  <c r="EJ20" i="6"/>
  <c r="EB20" i="6"/>
  <c r="GP20" i="6" s="1"/>
  <c r="EK20" i="6"/>
  <c r="BN20" i="6"/>
  <c r="BV20" i="6"/>
  <c r="BM20" i="6"/>
  <c r="EN20" i="6"/>
  <c r="EC20" i="6"/>
  <c r="BO20" i="6"/>
  <c r="ED20" i="6"/>
  <c r="EL20" i="6"/>
  <c r="BX20" i="6"/>
  <c r="BW20" i="6"/>
  <c r="BQ20" i="6"/>
  <c r="BY20" i="6"/>
  <c r="FD20" i="6" s="1"/>
  <c r="EM20" i="6"/>
  <c r="BP20" i="6"/>
  <c r="EE20" i="6"/>
  <c r="BZ20" i="6"/>
  <c r="FE20" i="6" s="1"/>
  <c r="BS20" i="6"/>
  <c r="EF20" i="6"/>
  <c r="EO20" i="6"/>
  <c r="EG20" i="6"/>
  <c r="GU20" i="6" s="1"/>
  <c r="BR20" i="6"/>
  <c r="EB21" i="6"/>
  <c r="BU21" i="6"/>
  <c r="EH20" i="6"/>
  <c r="GV20" i="6" s="1"/>
  <c r="CA20" i="6"/>
  <c r="FF20" i="6" s="1"/>
  <c r="EP20" i="6"/>
  <c r="EJ21" i="6"/>
  <c r="BM21" i="6"/>
  <c r="BN21" i="6"/>
  <c r="BV21" i="6"/>
  <c r="EK21" i="6"/>
  <c r="EC21" i="6"/>
  <c r="GQ21" i="6" s="1"/>
  <c r="BP21" i="6"/>
  <c r="BZ21" i="6"/>
  <c r="EM21" i="6"/>
  <c r="BO21" i="6"/>
  <c r="ED21" i="6"/>
  <c r="GR21" i="6" s="1"/>
  <c r="EL21" i="6"/>
  <c r="BW21" i="6"/>
  <c r="FB21" i="6" s="1"/>
  <c r="EE21" i="6"/>
  <c r="GS21" i="6" s="1"/>
  <c r="BY21" i="6"/>
  <c r="FD21" i="6" s="1"/>
  <c r="EG21" i="6"/>
  <c r="EN21" i="6"/>
  <c r="EJ22" i="6"/>
  <c r="EO21" i="6"/>
  <c r="BM22" i="6"/>
  <c r="BQ21" i="6"/>
  <c r="BX21" i="6"/>
  <c r="FC21" i="6" s="1"/>
  <c r="BW22" i="6"/>
  <c r="FB22" i="6" s="1"/>
  <c r="EF21" i="6"/>
  <c r="EB22" i="6"/>
  <c r="BR21" i="6"/>
  <c r="EH21" i="6"/>
  <c r="GV21" i="6" s="1"/>
  <c r="EL22" i="6"/>
  <c r="BS21" i="6"/>
  <c r="BU22" i="6"/>
  <c r="EZ22" i="6" s="1"/>
  <c r="CA21" i="6"/>
  <c r="FF21" i="6" s="1"/>
  <c r="BN22" i="6"/>
  <c r="EP21" i="6"/>
  <c r="BO22" i="6"/>
  <c r="EE22" i="6"/>
  <c r="GS22" i="6" s="1"/>
  <c r="ED22" i="6"/>
  <c r="GR22" i="6" s="1"/>
  <c r="EM22" i="6"/>
  <c r="BQ22" i="6"/>
  <c r="EK22" i="6"/>
  <c r="BV22" i="6"/>
  <c r="BR22" i="6"/>
  <c r="EC22" i="6"/>
  <c r="GQ22" i="6" s="1"/>
  <c r="BP22" i="6"/>
  <c r="BX22" i="6"/>
  <c r="BY22" i="6"/>
  <c r="EF22" i="6"/>
  <c r="GT22" i="6" s="1"/>
  <c r="EN22" i="6"/>
  <c r="EG22" i="6"/>
  <c r="BU23" i="6"/>
  <c r="EO22" i="6"/>
  <c r="BZ22" i="6"/>
  <c r="EH22" i="6"/>
  <c r="EP22" i="6"/>
  <c r="EB23" i="6"/>
  <c r="GP23" i="6" s="1"/>
  <c r="CA22" i="6"/>
  <c r="FF22" i="6" s="1"/>
  <c r="BM23" i="6"/>
  <c r="BS22" i="6"/>
  <c r="EK23" i="6"/>
  <c r="EK51" i="6" s="1"/>
  <c r="EJ23" i="6"/>
  <c r="EC23" i="6"/>
  <c r="BN23" i="6"/>
  <c r="BP23" i="6"/>
  <c r="BW23" i="6"/>
  <c r="FB23" i="6" s="1"/>
  <c r="BV23" i="6"/>
  <c r="BO23" i="6"/>
  <c r="EO23" i="6"/>
  <c r="EO51" i="6" s="1"/>
  <c r="EE23" i="6"/>
  <c r="GS23" i="6" s="1"/>
  <c r="BZ23" i="6"/>
  <c r="ED23" i="6"/>
  <c r="BX23" i="6"/>
  <c r="FC23" i="6" s="1"/>
  <c r="EF23" i="6"/>
  <c r="EM23" i="6"/>
  <c r="EL23" i="6"/>
  <c r="EL51" i="6" s="1"/>
  <c r="EN23" i="6"/>
  <c r="EN51" i="6" s="1"/>
  <c r="EG23" i="6"/>
  <c r="BM24" i="6"/>
  <c r="BR23" i="6"/>
  <c r="CA23" i="6"/>
  <c r="FF23" i="6" s="1"/>
  <c r="BY23" i="6"/>
  <c r="EJ24" i="6"/>
  <c r="BQ23" i="6"/>
  <c r="BS23" i="6"/>
  <c r="EH23" i="6"/>
  <c r="GV23" i="6" s="1"/>
  <c r="EB24" i="6"/>
  <c r="EP23" i="6"/>
  <c r="EP51" i="6" s="1"/>
  <c r="EK24" i="6"/>
  <c r="BN24" i="6"/>
  <c r="BU24" i="6"/>
  <c r="EL24" i="6"/>
  <c r="BV24" i="6"/>
  <c r="BO24" i="6"/>
  <c r="EC24" i="6"/>
  <c r="BW24" i="6"/>
  <c r="ED24" i="6"/>
  <c r="BX24" i="6"/>
  <c r="EM24" i="6"/>
  <c r="BP24" i="6"/>
  <c r="EE24" i="6"/>
  <c r="BQ24" i="6"/>
  <c r="EF24" i="6"/>
  <c r="BY24" i="6"/>
  <c r="EN24" i="6"/>
  <c r="BR24" i="6"/>
  <c r="BZ24" i="6"/>
  <c r="EG24" i="6"/>
  <c r="EO24" i="6"/>
  <c r="EH24" i="6"/>
  <c r="BS24" i="6"/>
  <c r="CA24" i="6"/>
  <c r="EP24" i="6"/>
  <c r="EB25" i="6"/>
  <c r="BM25" i="6"/>
  <c r="BU25" i="6"/>
  <c r="EJ25" i="6"/>
  <c r="BV25" i="6"/>
  <c r="EC25" i="6"/>
  <c r="BN25" i="6"/>
  <c r="EK25" i="6"/>
  <c r="EL25" i="6"/>
  <c r="ED25" i="6"/>
  <c r="BO25" i="6"/>
  <c r="BW25" i="6"/>
  <c r="FB25" i="6" s="1"/>
  <c r="BP25" i="6"/>
  <c r="EE25" i="6"/>
  <c r="BX25" i="6"/>
  <c r="EM25" i="6"/>
  <c r="BY25" i="6"/>
  <c r="EF25" i="6"/>
  <c r="BQ25" i="6"/>
  <c r="BR25" i="6"/>
  <c r="EN25" i="6"/>
  <c r="EJ26" i="6"/>
  <c r="BZ25" i="6"/>
  <c r="EO25" i="6"/>
  <c r="EG25" i="6"/>
  <c r="EL26" i="6"/>
  <c r="BW26" i="6"/>
  <c r="FB26" i="6" s="1"/>
  <c r="EP25" i="6"/>
  <c r="EH25" i="6"/>
  <c r="BM26" i="6"/>
  <c r="BS25" i="6"/>
  <c r="CA25" i="6"/>
  <c r="FF25" i="6" s="1"/>
  <c r="BU26" i="6"/>
  <c r="EZ26" i="6" s="1"/>
  <c r="EC26" i="6"/>
  <c r="EB26" i="6"/>
  <c r="GP26" i="6" s="1"/>
  <c r="EK26" i="6"/>
  <c r="ED26" i="6"/>
  <c r="GR26" i="6" s="1"/>
  <c r="BV26" i="6"/>
  <c r="BN26" i="6"/>
  <c r="BO26" i="6"/>
  <c r="BQ26" i="6"/>
  <c r="BX26" i="6"/>
  <c r="EF26" i="6"/>
  <c r="EN26" i="6"/>
  <c r="BY26" i="6"/>
  <c r="BP26" i="6"/>
  <c r="EK27" i="6"/>
  <c r="BZ26" i="6"/>
  <c r="FE26" i="6" s="1"/>
  <c r="BS26" i="6"/>
  <c r="EE26" i="6"/>
  <c r="EG26" i="6"/>
  <c r="EP26" i="6"/>
  <c r="EM26" i="6"/>
  <c r="BR26" i="6"/>
  <c r="EO26" i="6"/>
  <c r="EH26" i="6"/>
  <c r="GV26" i="6" s="1"/>
  <c r="CA26" i="6"/>
  <c r="BU27" i="6"/>
  <c r="BM27" i="6"/>
  <c r="EB27" i="6"/>
  <c r="GP27" i="6" s="1"/>
  <c r="BV27" i="6"/>
  <c r="FA27" i="6" s="1"/>
  <c r="EJ27" i="6"/>
  <c r="ED27" i="6"/>
  <c r="GR27" i="6" s="1"/>
  <c r="BN27" i="6"/>
  <c r="EC27" i="6"/>
  <c r="GQ27" i="6" s="1"/>
  <c r="EL27" i="6"/>
  <c r="BO27" i="6"/>
  <c r="BW27" i="6"/>
  <c r="FB27" i="6" s="1"/>
  <c r="BY27" i="6"/>
  <c r="FD27" i="6" s="1"/>
  <c r="EE27" i="6"/>
  <c r="EM27" i="6"/>
  <c r="BX27" i="6"/>
  <c r="FC27" i="6" s="1"/>
  <c r="BP27" i="6"/>
  <c r="EF27" i="6"/>
  <c r="EN27" i="6"/>
  <c r="BQ27" i="6"/>
  <c r="EG27" i="6"/>
  <c r="GU27" i="6" s="1"/>
  <c r="EO27" i="6"/>
  <c r="BZ27" i="6"/>
  <c r="FE27" i="6" s="1"/>
  <c r="BR27" i="6"/>
  <c r="EP27" i="6"/>
  <c r="EH27" i="6"/>
  <c r="BS27" i="6"/>
  <c r="CA27" i="6"/>
  <c r="FF27" i="6" s="1"/>
  <c r="BM28" i="6"/>
  <c r="BU28" i="6"/>
  <c r="EB28" i="6"/>
  <c r="EJ28" i="6"/>
  <c r="EJ52" i="6" s="1"/>
  <c r="EC28" i="6"/>
  <c r="BN28" i="6"/>
  <c r="BV28" i="6"/>
  <c r="EK28" i="6"/>
  <c r="EK52" i="6" s="1"/>
  <c r="ED28" i="6"/>
  <c r="BW28" i="6"/>
  <c r="BO28" i="6"/>
  <c r="EL28" i="6"/>
  <c r="EL52" i="6" s="1"/>
  <c r="BP28" i="6"/>
  <c r="EE28" i="6"/>
  <c r="BX28" i="6"/>
  <c r="EM28" i="6"/>
  <c r="EM52" i="6" s="1"/>
  <c r="EN28" i="6"/>
  <c r="EN52" i="6" s="1"/>
  <c r="BY28" i="6"/>
  <c r="BQ28" i="6"/>
  <c r="EF28" i="6"/>
  <c r="GT28" i="6" s="1"/>
  <c r="BZ28" i="6"/>
  <c r="FE28" i="6" s="1"/>
  <c r="BR28" i="6"/>
  <c r="EO28" i="6"/>
  <c r="EO52" i="6" s="1"/>
  <c r="EG28" i="6"/>
  <c r="GU28" i="6" s="1"/>
  <c r="EP28" i="6"/>
  <c r="EP52" i="6" s="1"/>
  <c r="CA28" i="6"/>
  <c r="BS28" i="6"/>
  <c r="EH28" i="6"/>
  <c r="GV28" i="6" s="1"/>
  <c r="EJ29" i="6"/>
  <c r="EB29" i="6"/>
  <c r="BM29" i="6"/>
  <c r="BU29" i="6"/>
  <c r="EK29" i="6"/>
  <c r="EC29" i="6"/>
  <c r="BN29" i="6"/>
  <c r="BV29" i="6"/>
  <c r="ED29" i="6"/>
  <c r="BO29" i="6"/>
  <c r="EL29" i="6"/>
  <c r="BW29" i="6"/>
  <c r="EM29" i="6"/>
  <c r="BP29" i="6"/>
  <c r="EE29" i="6"/>
  <c r="BX29" i="6"/>
  <c r="BQ29" i="6"/>
  <c r="EF29" i="6"/>
  <c r="BY29" i="6"/>
  <c r="EN29" i="6"/>
  <c r="CA29" i="6"/>
  <c r="BR29" i="6"/>
  <c r="EG29" i="6"/>
  <c r="EO29" i="6"/>
  <c r="BZ29" i="6"/>
  <c r="EP29" i="6"/>
  <c r="BS29" i="6"/>
  <c r="EH29" i="6"/>
  <c r="BM30" i="6"/>
  <c r="BU30" i="6"/>
  <c r="BV30" i="6"/>
  <c r="EJ30" i="6"/>
  <c r="EB30" i="6"/>
  <c r="EC30" i="6"/>
  <c r="EK30" i="6"/>
  <c r="BN30" i="6"/>
  <c r="EL30" i="6"/>
  <c r="ED30" i="6"/>
  <c r="BO30" i="6"/>
  <c r="BW30" i="6"/>
  <c r="FB30" i="6" s="1"/>
  <c r="BX30" i="6"/>
  <c r="FC30" i="6" s="1"/>
  <c r="EM30" i="6"/>
  <c r="EE30" i="6"/>
  <c r="GS30" i="6" s="1"/>
  <c r="BP30" i="6"/>
  <c r="BY30" i="6"/>
  <c r="FD30" i="6" s="1"/>
  <c r="EN30" i="6"/>
  <c r="EF30" i="6"/>
  <c r="GT30" i="6" s="1"/>
  <c r="BQ30" i="6"/>
  <c r="BR30" i="6"/>
  <c r="BZ30" i="6"/>
  <c r="EG30" i="6"/>
  <c r="EO30" i="6"/>
  <c r="EH30" i="6"/>
  <c r="CA30" i="6"/>
  <c r="BS30" i="6"/>
  <c r="EP30" i="6"/>
  <c r="EB31" i="6"/>
  <c r="GP31" i="6" s="1"/>
  <c r="EJ31" i="6"/>
  <c r="BU31" i="6"/>
  <c r="EZ31" i="6" s="1"/>
  <c r="BM31" i="6"/>
  <c r="EK31" i="6"/>
  <c r="EK53" i="6" s="1"/>
  <c r="EK64" i="6" s="1"/>
  <c r="BN31" i="6"/>
  <c r="BV31" i="6"/>
  <c r="EC31" i="6"/>
  <c r="GQ31" i="6" s="1"/>
  <c r="BW31" i="6"/>
  <c r="FB31" i="6" s="1"/>
  <c r="EL31" i="6"/>
  <c r="BO31" i="6"/>
  <c r="ED31" i="6"/>
  <c r="GR31" i="6" s="1"/>
  <c r="BP31" i="6"/>
  <c r="EE31" i="6"/>
  <c r="BX31" i="6"/>
  <c r="EM31" i="6"/>
  <c r="EM53" i="6" s="1"/>
  <c r="EF31" i="6"/>
  <c r="GT31" i="6" s="1"/>
  <c r="EN31" i="6"/>
  <c r="BY31" i="6"/>
  <c r="FD31" i="6" s="1"/>
  <c r="BQ31" i="6"/>
  <c r="BZ31" i="6"/>
  <c r="FE31" i="6" s="1"/>
  <c r="BR31" i="6"/>
  <c r="EO31" i="6"/>
  <c r="EG31" i="6"/>
  <c r="GU31" i="6" s="1"/>
  <c r="EP31" i="6"/>
  <c r="EP53" i="6" s="1"/>
  <c r="EH31" i="6"/>
  <c r="CA31" i="6"/>
  <c r="BS31" i="6"/>
  <c r="GC30" i="6" l="1"/>
  <c r="EU30" i="6"/>
  <c r="FC29" i="6"/>
  <c r="BX53" i="6"/>
  <c r="FB29" i="6"/>
  <c r="FB53" i="6" s="1"/>
  <c r="BW53" i="6"/>
  <c r="FA29" i="6"/>
  <c r="BV53" i="6"/>
  <c r="EZ29" i="6"/>
  <c r="BU53" i="6"/>
  <c r="GE27" i="6"/>
  <c r="EW27" i="6"/>
  <c r="EV27" i="6"/>
  <c r="GD27" i="6"/>
  <c r="ES27" i="6"/>
  <c r="GA27" i="6"/>
  <c r="GB26" i="6"/>
  <c r="ET26" i="6"/>
  <c r="GE25" i="6"/>
  <c r="EW25" i="6"/>
  <c r="GS24" i="6"/>
  <c r="EE52" i="6"/>
  <c r="GS52" i="6" s="1"/>
  <c r="GR24" i="6"/>
  <c r="ED52" i="6"/>
  <c r="GR52" i="6" s="1"/>
  <c r="FA24" i="6"/>
  <c r="BV52" i="6"/>
  <c r="EX23" i="6"/>
  <c r="GF23" i="6"/>
  <c r="EU23" i="6"/>
  <c r="GC23" i="6"/>
  <c r="HB22" i="6"/>
  <c r="GD22" i="6"/>
  <c r="EV22" i="6"/>
  <c r="GB22" i="6"/>
  <c r="ET22" i="6"/>
  <c r="GE21" i="6"/>
  <c r="EW21" i="6"/>
  <c r="ET21" i="6"/>
  <c r="GB21" i="6"/>
  <c r="FZ21" i="6"/>
  <c r="ER21" i="6"/>
  <c r="EV19" i="6"/>
  <c r="GD19" i="6"/>
  <c r="GA19" i="6"/>
  <c r="ES19" i="6"/>
  <c r="ES18" i="6"/>
  <c r="GA18" i="6"/>
  <c r="GY18" i="6" s="1"/>
  <c r="BW62" i="6"/>
  <c r="FB44" i="6"/>
  <c r="FB62" i="6" s="1"/>
  <c r="ER37" i="6"/>
  <c r="ER57" i="6" s="1"/>
  <c r="BM57" i="6"/>
  <c r="FZ37" i="6"/>
  <c r="FB16" i="6"/>
  <c r="BW51" i="6"/>
  <c r="FE42" i="6"/>
  <c r="FE61" i="6" s="1"/>
  <c r="BZ61" i="6"/>
  <c r="EH62" i="6"/>
  <c r="GV62" i="6" s="1"/>
  <c r="GV44" i="6"/>
  <c r="BS62" i="6"/>
  <c r="GF44" i="6"/>
  <c r="EX44" i="6"/>
  <c r="EX62" i="6" s="1"/>
  <c r="FC36" i="6"/>
  <c r="FC56" i="6" s="1"/>
  <c r="BX56" i="6"/>
  <c r="ES36" i="6"/>
  <c r="ES56" i="6" s="1"/>
  <c r="BN56" i="6"/>
  <c r="GA36" i="6"/>
  <c r="BY55" i="6"/>
  <c r="FD33" i="6"/>
  <c r="BP57" i="6"/>
  <c r="GC37" i="6"/>
  <c r="EU37" i="6"/>
  <c r="EU57" i="6" s="1"/>
  <c r="ES15" i="6"/>
  <c r="GA15" i="6"/>
  <c r="GY15" i="6" s="1"/>
  <c r="EU14" i="6"/>
  <c r="GC14" i="6"/>
  <c r="HA14" i="6" s="1"/>
  <c r="BM55" i="6"/>
  <c r="FZ33" i="6"/>
  <c r="ER33" i="6"/>
  <c r="BY59" i="6"/>
  <c r="FD40" i="6"/>
  <c r="FD59" i="6" s="1"/>
  <c r="BS56" i="6"/>
  <c r="EX36" i="6"/>
  <c r="EX56" i="6" s="1"/>
  <c r="GF36" i="6"/>
  <c r="BO57" i="6"/>
  <c r="ET37" i="6"/>
  <c r="ET57" i="6" s="1"/>
  <c r="GB37" i="6"/>
  <c r="GF13" i="6"/>
  <c r="EX13" i="6"/>
  <c r="BS50" i="6"/>
  <c r="CA59" i="6"/>
  <c r="FF40" i="6"/>
  <c r="FF59" i="6" s="1"/>
  <c r="BX61" i="6"/>
  <c r="FC42" i="6"/>
  <c r="FC61" i="6" s="1"/>
  <c r="EV13" i="6"/>
  <c r="GD13" i="6"/>
  <c r="BQ50" i="6"/>
  <c r="BV57" i="6"/>
  <c r="FA37" i="6"/>
  <c r="FA57" i="6" s="1"/>
  <c r="BS60" i="6"/>
  <c r="GF41" i="6"/>
  <c r="EX41" i="6"/>
  <c r="EX60" i="6" s="1"/>
  <c r="ET14" i="6"/>
  <c r="GB14" i="6"/>
  <c r="GZ14" i="6" s="1"/>
  <c r="EH61" i="6"/>
  <c r="GV61" i="6" s="1"/>
  <c r="GV42" i="6"/>
  <c r="GB17" i="6"/>
  <c r="GZ17" i="6" s="1"/>
  <c r="ET17" i="6"/>
  <c r="GS16" i="6"/>
  <c r="EE51" i="6"/>
  <c r="CA57" i="6"/>
  <c r="FF37" i="6"/>
  <c r="FF57" i="6" s="1"/>
  <c r="GE10" i="6"/>
  <c r="BR49" i="6"/>
  <c r="EW10" i="6"/>
  <c r="ED61" i="6"/>
  <c r="GR61" i="6" s="1"/>
  <c r="GR42" i="6"/>
  <c r="EZ16" i="6"/>
  <c r="BU51" i="6"/>
  <c r="EH58" i="6"/>
  <c r="GV58" i="6" s="1"/>
  <c r="GV39" i="6"/>
  <c r="BR61" i="6"/>
  <c r="EW42" i="6"/>
  <c r="EW61" i="6" s="1"/>
  <c r="GE42" i="6"/>
  <c r="EF50" i="6"/>
  <c r="GT50" i="6" s="1"/>
  <c r="GT13" i="6"/>
  <c r="HB13" i="6" s="1"/>
  <c r="CW64" i="6"/>
  <c r="EE58" i="6"/>
  <c r="GS58" i="6" s="1"/>
  <c r="GS39" i="6"/>
  <c r="EH56" i="6"/>
  <c r="GV56" i="6" s="1"/>
  <c r="GV36" i="6"/>
  <c r="HD36" i="6" s="1"/>
  <c r="EE59" i="6"/>
  <c r="GS59" i="6" s="1"/>
  <c r="GS40" i="6"/>
  <c r="BY61" i="6"/>
  <c r="FD42" i="6"/>
  <c r="FD61" i="6" s="1"/>
  <c r="EE56" i="6"/>
  <c r="GS56" i="6" s="1"/>
  <c r="GS36" i="6"/>
  <c r="BM58" i="6"/>
  <c r="FZ39" i="6"/>
  <c r="ER39" i="6"/>
  <c r="ER58" i="6" s="1"/>
  <c r="GT16" i="6"/>
  <c r="EF51" i="6"/>
  <c r="GT51" i="6" s="1"/>
  <c r="BN62" i="6"/>
  <c r="GA44" i="6"/>
  <c r="ES44" i="6"/>
  <c r="ES62" i="6" s="1"/>
  <c r="BS58" i="6"/>
  <c r="GF39" i="6"/>
  <c r="EX39" i="6"/>
  <c r="EX58" i="6" s="1"/>
  <c r="FZ11" i="6"/>
  <c r="GX11" i="6" s="1"/>
  <c r="ER11" i="6"/>
  <c r="GQ16" i="6"/>
  <c r="EC51" i="6"/>
  <c r="GQ51" i="6" s="1"/>
  <c r="ED57" i="6"/>
  <c r="GR57" i="6" s="1"/>
  <c r="GR37" i="6"/>
  <c r="ED59" i="6"/>
  <c r="GR59" i="6" s="1"/>
  <c r="GR40" i="6"/>
  <c r="EG61" i="6"/>
  <c r="GU61" i="6" s="1"/>
  <c r="GU42" i="6"/>
  <c r="EP50" i="6"/>
  <c r="EP64" i="6" s="1"/>
  <c r="GE16" i="6"/>
  <c r="EW16" i="6"/>
  <c r="BR51" i="6"/>
  <c r="BZ49" i="6"/>
  <c r="FE10" i="6"/>
  <c r="FE49" i="6" s="1"/>
  <c r="BO55" i="6"/>
  <c r="GB33" i="6"/>
  <c r="ET33" i="6"/>
  <c r="GR10" i="6"/>
  <c r="ED49" i="6"/>
  <c r="ER13" i="6"/>
  <c r="BM50" i="6"/>
  <c r="FZ13" i="6"/>
  <c r="CA56" i="6"/>
  <c r="FF36" i="6"/>
  <c r="FF56" i="6" s="1"/>
  <c r="EH59" i="6"/>
  <c r="GV59" i="6" s="1"/>
  <c r="GV40" i="6"/>
  <c r="EU12" i="6"/>
  <c r="GC12" i="6"/>
  <c r="HA12" i="6" s="1"/>
  <c r="ED60" i="6"/>
  <c r="GR60" i="6" s="1"/>
  <c r="GR41" i="6"/>
  <c r="EV16" i="6"/>
  <c r="GD16" i="6"/>
  <c r="HB16" i="6" s="1"/>
  <c r="BQ51" i="6"/>
  <c r="EB55" i="6"/>
  <c r="GP55" i="6" s="1"/>
  <c r="GP33" i="6"/>
  <c r="GX33" i="6" s="1"/>
  <c r="GD38" i="6"/>
  <c r="EV38" i="6"/>
  <c r="BS57" i="6"/>
  <c r="EX37" i="6"/>
  <c r="EX57" i="6" s="1"/>
  <c r="GF37" i="6"/>
  <c r="ER34" i="6"/>
  <c r="FZ34" i="6"/>
  <c r="BZ55" i="6"/>
  <c r="FE33" i="6"/>
  <c r="ER38" i="6"/>
  <c r="FZ38" i="6"/>
  <c r="FE16" i="6"/>
  <c r="BZ51" i="6"/>
  <c r="FD34" i="6"/>
  <c r="EW11" i="6"/>
  <c r="GE11" i="6"/>
  <c r="HC11" i="6" s="1"/>
  <c r="GD35" i="6"/>
  <c r="EV35" i="6"/>
  <c r="GX34" i="6"/>
  <c r="GB38" i="6"/>
  <c r="ET38" i="6"/>
  <c r="GV34" i="6"/>
  <c r="FB35" i="6"/>
  <c r="FE38" i="6"/>
  <c r="GE34" i="6"/>
  <c r="EW34" i="6"/>
  <c r="FD35" i="6"/>
  <c r="FF38" i="6"/>
  <c r="GS38" i="6"/>
  <c r="FF14" i="6"/>
  <c r="GU38" i="6"/>
  <c r="EX31" i="6"/>
  <c r="GF31" i="6"/>
  <c r="FZ31" i="6"/>
  <c r="ER31" i="6"/>
  <c r="GD30" i="6"/>
  <c r="EV30" i="6"/>
  <c r="GA30" i="6"/>
  <c r="ES30" i="6"/>
  <c r="EO53" i="6"/>
  <c r="EO64" i="6" s="1"/>
  <c r="FC31" i="6"/>
  <c r="FC53" i="6" s="1"/>
  <c r="FA31" i="6"/>
  <c r="FA53" i="6" s="1"/>
  <c r="GF30" i="6"/>
  <c r="EX30" i="6"/>
  <c r="HB30" i="6"/>
  <c r="HA30" i="6"/>
  <c r="GB30" i="6"/>
  <c r="ET30" i="6"/>
  <c r="FA30" i="6"/>
  <c r="GF29" i="6"/>
  <c r="EX29" i="6"/>
  <c r="BS53" i="6"/>
  <c r="GU29" i="6"/>
  <c r="EG53" i="6"/>
  <c r="GU53" i="6" s="1"/>
  <c r="FD29" i="6"/>
  <c r="FD53" i="6" s="1"/>
  <c r="BY53" i="6"/>
  <c r="GS29" i="6"/>
  <c r="EE53" i="6"/>
  <c r="GS53" i="6" s="1"/>
  <c r="GA29" i="6"/>
  <c r="ES29" i="6"/>
  <c r="BN53" i="6"/>
  <c r="GA53" i="6" s="1"/>
  <c r="ER29" i="6"/>
  <c r="FZ29" i="6"/>
  <c r="BM53" i="6"/>
  <c r="FZ53" i="6" s="1"/>
  <c r="EX28" i="6"/>
  <c r="GF28" i="6"/>
  <c r="HD28" i="6" s="1"/>
  <c r="GD28" i="6"/>
  <c r="HB28" i="6" s="1"/>
  <c r="EV28" i="6"/>
  <c r="FC28" i="6"/>
  <c r="ET28" i="6"/>
  <c r="GB28" i="6"/>
  <c r="FA28" i="6"/>
  <c r="GP28" i="6"/>
  <c r="GF27" i="6"/>
  <c r="EX27" i="6"/>
  <c r="ET27" i="6"/>
  <c r="GB27" i="6"/>
  <c r="GZ27" i="6"/>
  <c r="FZ27" i="6"/>
  <c r="GX27" i="6" s="1"/>
  <c r="ER27" i="6"/>
  <c r="GU26" i="6"/>
  <c r="GT26" i="6"/>
  <c r="GA26" i="6"/>
  <c r="ES26" i="6"/>
  <c r="GF25" i="6"/>
  <c r="EX25" i="6"/>
  <c r="FE25" i="6"/>
  <c r="GD25" i="6"/>
  <c r="EV25" i="6"/>
  <c r="FC25" i="6"/>
  <c r="GB25" i="6"/>
  <c r="ET25" i="6"/>
  <c r="ES25" i="6"/>
  <c r="GA25" i="6"/>
  <c r="EZ25" i="6"/>
  <c r="FF24" i="6"/>
  <c r="CA52" i="6"/>
  <c r="GU24" i="6"/>
  <c r="EG52" i="6"/>
  <c r="GU52" i="6" s="1"/>
  <c r="FD24" i="6"/>
  <c r="BY52" i="6"/>
  <c r="GC24" i="6"/>
  <c r="EU24" i="6"/>
  <c r="BP52" i="6"/>
  <c r="FB24" i="6"/>
  <c r="BW52" i="6"/>
  <c r="EV23" i="6"/>
  <c r="GD23" i="6"/>
  <c r="GE23" i="6"/>
  <c r="EW23" i="6"/>
  <c r="GR23" i="6"/>
  <c r="ET23" i="6"/>
  <c r="GB23" i="6"/>
  <c r="GA23" i="6"/>
  <c r="ES23" i="6"/>
  <c r="EX22" i="6"/>
  <c r="GF22" i="6"/>
  <c r="EZ23" i="6"/>
  <c r="FD22" i="6"/>
  <c r="GE22" i="6"/>
  <c r="EW22" i="6"/>
  <c r="GF21" i="6"/>
  <c r="EX21" i="6"/>
  <c r="GP22" i="6"/>
  <c r="EV21" i="6"/>
  <c r="GD21" i="6"/>
  <c r="EZ21" i="6"/>
  <c r="GS20" i="6"/>
  <c r="GD20" i="6"/>
  <c r="EV20" i="6"/>
  <c r="GR20" i="6"/>
  <c r="ER20" i="6"/>
  <c r="FZ20" i="6"/>
  <c r="GX20" i="6"/>
  <c r="GE19" i="6"/>
  <c r="EW19" i="6"/>
  <c r="HB19" i="6"/>
  <c r="FA19" i="6"/>
  <c r="ER19" i="6"/>
  <c r="FZ19" i="6"/>
  <c r="GE18" i="6"/>
  <c r="EW18" i="6"/>
  <c r="GD18" i="6"/>
  <c r="EV18" i="6"/>
  <c r="FB18" i="6"/>
  <c r="EZ18" i="6"/>
  <c r="BW55" i="6"/>
  <c r="FB34" i="6"/>
  <c r="BY56" i="6"/>
  <c r="FD36" i="6"/>
  <c r="FD56" i="6" s="1"/>
  <c r="BU55" i="6"/>
  <c r="EZ34" i="6"/>
  <c r="ER36" i="6"/>
  <c r="ER56" i="6" s="1"/>
  <c r="BM56" i="6"/>
  <c r="FZ36" i="6"/>
  <c r="GD15" i="6"/>
  <c r="HB15" i="6" s="1"/>
  <c r="EV15" i="6"/>
  <c r="FD10" i="6"/>
  <c r="BY49" i="6"/>
  <c r="GF11" i="6"/>
  <c r="HD11" i="6" s="1"/>
  <c r="EX11" i="6"/>
  <c r="DB64" i="6"/>
  <c r="BO60" i="6"/>
  <c r="GB41" i="6"/>
  <c r="ET41" i="6"/>
  <c r="ET60" i="6" s="1"/>
  <c r="GS10" i="6"/>
  <c r="EE49" i="6"/>
  <c r="GA14" i="6"/>
  <c r="GY14" i="6" s="1"/>
  <c r="ES14" i="6"/>
  <c r="BP58" i="6"/>
  <c r="EU39" i="6"/>
  <c r="EU58" i="6" s="1"/>
  <c r="GC39" i="6"/>
  <c r="BX60" i="6"/>
  <c r="FC41" i="6"/>
  <c r="FC60" i="6" s="1"/>
  <c r="EF60" i="6"/>
  <c r="GT60" i="6" s="1"/>
  <c r="GT41" i="6"/>
  <c r="EE60" i="6"/>
  <c r="GS60" i="6" s="1"/>
  <c r="GS41" i="6"/>
  <c r="EB61" i="6"/>
  <c r="GP61" i="6" s="1"/>
  <c r="GP42" i="6"/>
  <c r="GR16" i="6"/>
  <c r="ED51" i="6"/>
  <c r="GR51" i="6" s="1"/>
  <c r="BS61" i="6"/>
  <c r="EX42" i="6"/>
  <c r="EX61" i="6" s="1"/>
  <c r="GF42" i="6"/>
  <c r="BV61" i="6"/>
  <c r="FA42" i="6"/>
  <c r="FA61" i="6" s="1"/>
  <c r="BY60" i="6"/>
  <c r="FD41" i="6"/>
  <c r="FD60" i="6" s="1"/>
  <c r="EX12" i="6"/>
  <c r="GF12" i="6"/>
  <c r="HD12" i="6" s="1"/>
  <c r="BR55" i="6"/>
  <c r="GE33" i="6"/>
  <c r="EW33" i="6"/>
  <c r="CV64" i="6"/>
  <c r="EF55" i="6"/>
  <c r="GT55" i="6" s="1"/>
  <c r="GT33" i="6"/>
  <c r="BS49" i="6"/>
  <c r="GF10" i="6"/>
  <c r="EX10" i="6"/>
  <c r="EF62" i="6"/>
  <c r="GT62" i="6" s="1"/>
  <c r="GT44" i="6"/>
  <c r="EG60" i="6"/>
  <c r="GU60" i="6" s="1"/>
  <c r="GU41" i="6"/>
  <c r="EV12" i="6"/>
  <c r="GD12" i="6"/>
  <c r="HB12" i="6" s="1"/>
  <c r="EF56" i="6"/>
  <c r="GT56" i="6" s="1"/>
  <c r="GT36" i="6"/>
  <c r="BR57" i="6"/>
  <c r="EW37" i="6"/>
  <c r="EW57" i="6" s="1"/>
  <c r="GE37" i="6"/>
  <c r="EE62" i="6"/>
  <c r="GS62" i="6" s="1"/>
  <c r="GS44" i="6"/>
  <c r="EC60" i="6"/>
  <c r="GQ60" i="6" s="1"/>
  <c r="GQ41" i="6"/>
  <c r="CX64" i="6"/>
  <c r="GD11" i="6"/>
  <c r="HB11" i="6" s="1"/>
  <c r="EV11" i="6"/>
  <c r="BZ57" i="6"/>
  <c r="FE37" i="6"/>
  <c r="FE57" i="6" s="1"/>
  <c r="GE12" i="6"/>
  <c r="HC12" i="6" s="1"/>
  <c r="EW12" i="6"/>
  <c r="BM60" i="6"/>
  <c r="ER41" i="6"/>
  <c r="ER60" i="6" s="1"/>
  <c r="FZ41" i="6"/>
  <c r="EC49" i="6"/>
  <c r="GQ10" i="6"/>
  <c r="EF61" i="6"/>
  <c r="GT61" i="6" s="1"/>
  <c r="GT42" i="6"/>
  <c r="GU13" i="6"/>
  <c r="EG50" i="6"/>
  <c r="GU50" i="6" s="1"/>
  <c r="BQ55" i="6"/>
  <c r="GD55" i="6" s="1"/>
  <c r="HB55" i="6" s="1"/>
  <c r="F14" i="22" s="1"/>
  <c r="GD33" i="6"/>
  <c r="EV33" i="6"/>
  <c r="BZ58" i="6"/>
  <c r="FE39" i="6"/>
  <c r="FE58" i="6" s="1"/>
  <c r="ES16" i="6"/>
  <c r="GA16" i="6"/>
  <c r="BN51" i="6"/>
  <c r="GD34" i="6"/>
  <c r="EV34" i="6"/>
  <c r="FF16" i="6"/>
  <c r="CA51" i="6"/>
  <c r="ET11" i="6"/>
  <c r="GB11" i="6"/>
  <c r="GZ11" i="6" s="1"/>
  <c r="FE13" i="6"/>
  <c r="BZ50" i="6"/>
  <c r="BO62" i="6"/>
  <c r="ET44" i="6"/>
  <c r="ET62" i="6" s="1"/>
  <c r="GB44" i="6"/>
  <c r="BX59" i="6"/>
  <c r="FC40" i="6"/>
  <c r="FC59" i="6" s="1"/>
  <c r="EH55" i="6"/>
  <c r="GV33" i="6"/>
  <c r="GA10" i="6"/>
  <c r="BN49" i="6"/>
  <c r="ES10" i="6"/>
  <c r="BU59" i="6"/>
  <c r="EZ40" i="6"/>
  <c r="BO56" i="6"/>
  <c r="ET36" i="6"/>
  <c r="ET56" i="6" s="1"/>
  <c r="GB36" i="6"/>
  <c r="BR56" i="6"/>
  <c r="EW36" i="6"/>
  <c r="EW56" i="6" s="1"/>
  <c r="GE36" i="6"/>
  <c r="BZ59" i="6"/>
  <c r="FE40" i="6"/>
  <c r="FE59" i="6" s="1"/>
  <c r="BZ62" i="6"/>
  <c r="FE44" i="6"/>
  <c r="FE62" i="6" s="1"/>
  <c r="EU35" i="6"/>
  <c r="GC35" i="6"/>
  <c r="BQ57" i="6"/>
  <c r="GD37" i="6"/>
  <c r="EV37" i="6"/>
  <c r="EV57" i="6" s="1"/>
  <c r="GC13" i="6"/>
  <c r="EU13" i="6"/>
  <c r="BP50" i="6"/>
  <c r="GU34" i="6"/>
  <c r="HC34" i="6" s="1"/>
  <c r="BQ61" i="6"/>
  <c r="GD61" i="6" s="1"/>
  <c r="HB61" i="6" s="1"/>
  <c r="F20" i="22" s="1"/>
  <c r="GD42" i="6"/>
  <c r="EV42" i="6"/>
  <c r="EV61" i="6" s="1"/>
  <c r="EH57" i="6"/>
  <c r="GV57" i="6" s="1"/>
  <c r="GV37" i="6"/>
  <c r="HD37" i="6" s="1"/>
  <c r="GV16" i="6"/>
  <c r="EH51" i="6"/>
  <c r="GV51" i="6" s="1"/>
  <c r="BP55" i="6"/>
  <c r="EU33" i="6"/>
  <c r="GC33" i="6"/>
  <c r="CU55" i="6"/>
  <c r="CU64" i="6" s="1"/>
  <c r="EG57" i="6"/>
  <c r="GU57" i="6" s="1"/>
  <c r="GU37" i="6"/>
  <c r="HC37" i="6" s="1"/>
  <c r="BP60" i="6"/>
  <c r="GC60" i="6" s="1"/>
  <c r="HA60" i="6" s="1"/>
  <c r="E19" i="22" s="1"/>
  <c r="GC41" i="6"/>
  <c r="EU41" i="6"/>
  <c r="EU60" i="6" s="1"/>
  <c r="GT34" i="6"/>
  <c r="HB34" i="6" s="1"/>
  <c r="CA58" i="6"/>
  <c r="FF39" i="6"/>
  <c r="FF58" i="6" s="1"/>
  <c r="BU62" i="6"/>
  <c r="EZ44" i="6"/>
  <c r="GS35" i="6"/>
  <c r="GR34" i="6"/>
  <c r="GE35" i="6"/>
  <c r="HC35" i="6" s="1"/>
  <c r="EW35" i="6"/>
  <c r="GR38" i="6"/>
  <c r="GZ38" i="6" s="1"/>
  <c r="EZ11" i="6"/>
  <c r="FE35" i="6"/>
  <c r="FA12" i="6"/>
  <c r="ES34" i="6"/>
  <c r="GA34" i="6"/>
  <c r="GY34" i="6" s="1"/>
  <c r="FD12" i="6"/>
  <c r="EU38" i="6"/>
  <c r="GC38" i="6"/>
  <c r="FF35" i="6"/>
  <c r="FE14" i="6"/>
  <c r="FA14" i="6"/>
  <c r="EV31" i="6"/>
  <c r="GD31" i="6"/>
  <c r="GV29" i="6"/>
  <c r="HD29" i="6" s="1"/>
  <c r="EH53" i="6"/>
  <c r="GV53" i="6" s="1"/>
  <c r="FF31" i="6"/>
  <c r="GB31" i="6"/>
  <c r="GZ31" i="6" s="1"/>
  <c r="ET31" i="6"/>
  <c r="ET53" i="6" s="1"/>
  <c r="GU30" i="6"/>
  <c r="GV31" i="6"/>
  <c r="HD31" i="6" s="1"/>
  <c r="GE31" i="6"/>
  <c r="HC31" i="6" s="1"/>
  <c r="EW31" i="6"/>
  <c r="EN53" i="6"/>
  <c r="EN64" i="6" s="1"/>
  <c r="GS31" i="6"/>
  <c r="EL53" i="6"/>
  <c r="GA31" i="6"/>
  <c r="GY31" i="6" s="1"/>
  <c r="ES31" i="6"/>
  <c r="ES53" i="6" s="1"/>
  <c r="EJ53" i="6"/>
  <c r="FF30" i="6"/>
  <c r="FE30" i="6"/>
  <c r="GR30" i="6"/>
  <c r="GZ30" i="6" s="1"/>
  <c r="GQ30" i="6"/>
  <c r="GY30" i="6" s="1"/>
  <c r="EZ30" i="6"/>
  <c r="GE29" i="6"/>
  <c r="EW29" i="6"/>
  <c r="BR53" i="6"/>
  <c r="GT29" i="6"/>
  <c r="EF53" i="6"/>
  <c r="GT53" i="6" s="1"/>
  <c r="EU29" i="6"/>
  <c r="GC29" i="6"/>
  <c r="BP53" i="6"/>
  <c r="GC53" i="6" s="1"/>
  <c r="GB29" i="6"/>
  <c r="ET29" i="6"/>
  <c r="BO53" i="6"/>
  <c r="GB53" i="6" s="1"/>
  <c r="GQ29" i="6"/>
  <c r="GY29" i="6" s="1"/>
  <c r="EC53" i="6"/>
  <c r="GQ53" i="6" s="1"/>
  <c r="GY53" i="6" s="1"/>
  <c r="C12" i="22" s="1"/>
  <c r="GP29" i="6"/>
  <c r="GX29" i="6" s="1"/>
  <c r="EB53" i="6"/>
  <c r="GP53" i="6" s="1"/>
  <c r="GX53" i="6" s="1"/>
  <c r="B12" i="22" s="1"/>
  <c r="FF28" i="6"/>
  <c r="EW28" i="6"/>
  <c r="GE28" i="6"/>
  <c r="HC28" i="6" s="1"/>
  <c r="FD28" i="6"/>
  <c r="GS28" i="6"/>
  <c r="FB28" i="6"/>
  <c r="ES28" i="6"/>
  <c r="GA28" i="6"/>
  <c r="EZ28" i="6"/>
  <c r="GV27" i="6"/>
  <c r="HD27" i="6" s="1"/>
  <c r="GT27" i="6"/>
  <c r="HB27" i="6" s="1"/>
  <c r="GS27" i="6"/>
  <c r="EZ27" i="6"/>
  <c r="EW26" i="6"/>
  <c r="GE26" i="6"/>
  <c r="GS26" i="6"/>
  <c r="GC26" i="6"/>
  <c r="EU26" i="6"/>
  <c r="FC26" i="6"/>
  <c r="FA26" i="6"/>
  <c r="GQ26" i="6"/>
  <c r="GY26" i="6" s="1"/>
  <c r="FZ26" i="6"/>
  <c r="GX26" i="6" s="1"/>
  <c r="ER26" i="6"/>
  <c r="GT25" i="6"/>
  <c r="HB25" i="6" s="1"/>
  <c r="GS25" i="6"/>
  <c r="GR25" i="6"/>
  <c r="GZ25" i="6" s="1"/>
  <c r="GQ25" i="6"/>
  <c r="GY25" i="6" s="1"/>
  <c r="ER25" i="6"/>
  <c r="FZ25" i="6"/>
  <c r="EX24" i="6"/>
  <c r="GF24" i="6"/>
  <c r="BS52" i="6"/>
  <c r="GF52" i="6" s="1"/>
  <c r="FE24" i="6"/>
  <c r="BZ52" i="6"/>
  <c r="GT24" i="6"/>
  <c r="EF52" i="6"/>
  <c r="GT52" i="6" s="1"/>
  <c r="GQ24" i="6"/>
  <c r="EC52" i="6"/>
  <c r="GQ52" i="6" s="1"/>
  <c r="EZ24" i="6"/>
  <c r="BU52" i="6"/>
  <c r="GP24" i="6"/>
  <c r="GX24" i="6" s="1"/>
  <c r="EB52" i="6"/>
  <c r="GP52" i="6" s="1"/>
  <c r="GX52" i="6" s="1"/>
  <c r="B11" i="22" s="1"/>
  <c r="ER24" i="6"/>
  <c r="FZ24" i="6"/>
  <c r="BM52" i="6"/>
  <c r="FZ52" i="6" s="1"/>
  <c r="EM51" i="6"/>
  <c r="EM64" i="6" s="1"/>
  <c r="FE23" i="6"/>
  <c r="FA23" i="6"/>
  <c r="GQ23" i="6"/>
  <c r="GY23" i="6" s="1"/>
  <c r="ER23" i="6"/>
  <c r="FZ23" i="6"/>
  <c r="GX23" i="6" s="1"/>
  <c r="GV22" i="6"/>
  <c r="HD22" i="6" s="1"/>
  <c r="GU22" i="6"/>
  <c r="HC22" i="6" s="1"/>
  <c r="FC22" i="6"/>
  <c r="FA22" i="6"/>
  <c r="FH22" i="6" s="1"/>
  <c r="GZ22" i="6"/>
  <c r="ES22" i="6"/>
  <c r="GA22" i="6"/>
  <c r="GY22" i="6" s="1"/>
  <c r="GT21" i="6"/>
  <c r="HB21" i="6" s="1"/>
  <c r="FZ22" i="6"/>
  <c r="ER22" i="6"/>
  <c r="GU21" i="6"/>
  <c r="HC21" i="6" s="1"/>
  <c r="FE21" i="6"/>
  <c r="FA21" i="6"/>
  <c r="GP21" i="6"/>
  <c r="GX21" i="6" s="1"/>
  <c r="GT20" i="6"/>
  <c r="HB20" i="6" s="1"/>
  <c r="EU20" i="6"/>
  <c r="GC20" i="6"/>
  <c r="FB20" i="6"/>
  <c r="GB20" i="6"/>
  <c r="ET20" i="6"/>
  <c r="FA20" i="6"/>
  <c r="GR19" i="6"/>
  <c r="GU19" i="6"/>
  <c r="HC19" i="6" s="1"/>
  <c r="GC19" i="6"/>
  <c r="EU19" i="6"/>
  <c r="GQ19" i="6"/>
  <c r="GY19" i="6" s="1"/>
  <c r="HC18" i="6"/>
  <c r="FF18" i="6"/>
  <c r="GT18" i="6"/>
  <c r="HB18" i="6" s="1"/>
  <c r="FA18" i="6"/>
  <c r="GB18" i="6"/>
  <c r="GZ18" i="6" s="1"/>
  <c r="ET18" i="6"/>
  <c r="ER18" i="6"/>
  <c r="FZ18" i="6"/>
  <c r="GX18" i="6" s="1"/>
  <c r="BU58" i="6"/>
  <c r="FZ58" i="6" s="1"/>
  <c r="EZ39" i="6"/>
  <c r="GE15" i="6"/>
  <c r="HC15" i="6" s="1"/>
  <c r="FE15" i="6"/>
  <c r="FE50" i="6" s="1"/>
  <c r="EZ41" i="6"/>
  <c r="BU60" i="6"/>
  <c r="FZ60" i="6" s="1"/>
  <c r="GU17" i="6"/>
  <c r="EV14" i="6"/>
  <c r="EV50" i="6" s="1"/>
  <c r="GD14" i="6"/>
  <c r="HB14" i="6" s="1"/>
  <c r="FE17" i="6"/>
  <c r="BW56" i="6"/>
  <c r="FB36" i="6"/>
  <c r="FB56" i="6" s="1"/>
  <c r="BV58" i="6"/>
  <c r="FA39" i="6"/>
  <c r="FA58" i="6" s="1"/>
  <c r="CA62" i="6"/>
  <c r="FF44" i="6"/>
  <c r="FF62" i="6" s="1"/>
  <c r="EL55" i="6"/>
  <c r="BQ56" i="6"/>
  <c r="GD56" i="6" s="1"/>
  <c r="HB56" i="6" s="1"/>
  <c r="F15" i="22" s="1"/>
  <c r="EV36" i="6"/>
  <c r="EV56" i="6" s="1"/>
  <c r="GD36" i="6"/>
  <c r="HB36" i="6" s="1"/>
  <c r="GC11" i="6"/>
  <c r="HA11" i="6" s="1"/>
  <c r="EU11" i="6"/>
  <c r="FZ12" i="6"/>
  <c r="GX12" i="6" s="1"/>
  <c r="ER12" i="6"/>
  <c r="BN60" i="6"/>
  <c r="ES41" i="6"/>
  <c r="ES60" i="6" s="1"/>
  <c r="GA41" i="6"/>
  <c r="GY41" i="6" s="1"/>
  <c r="EB49" i="6"/>
  <c r="GP10" i="6"/>
  <c r="BX57" i="6"/>
  <c r="FC37" i="6"/>
  <c r="FC57" i="6" s="1"/>
  <c r="BO58" i="6"/>
  <c r="ET39" i="6"/>
  <c r="ET58" i="6" s="1"/>
  <c r="GB39" i="6"/>
  <c r="FF13" i="6"/>
  <c r="FF50" i="6" s="1"/>
  <c r="CA50" i="6"/>
  <c r="ET15" i="6"/>
  <c r="GB15" i="6"/>
  <c r="GZ15" i="6" s="1"/>
  <c r="CS55" i="6"/>
  <c r="CS64" i="6" s="1"/>
  <c r="EC57" i="6"/>
  <c r="GQ57" i="6" s="1"/>
  <c r="GQ37" i="6"/>
  <c r="GY37" i="6" s="1"/>
  <c r="EW14" i="6"/>
  <c r="GE14" i="6"/>
  <c r="HC14" i="6" s="1"/>
  <c r="BV49" i="6"/>
  <c r="FA10" i="6"/>
  <c r="FA49" i="6" s="1"/>
  <c r="CA55" i="6"/>
  <c r="FF33" i="6"/>
  <c r="EX15" i="6"/>
  <c r="GF15" i="6"/>
  <c r="HD15" i="6" s="1"/>
  <c r="BO61" i="6"/>
  <c r="ET42" i="6"/>
  <c r="ET61" i="6" s="1"/>
  <c r="GB42" i="6"/>
  <c r="EU15" i="6"/>
  <c r="EU50" i="6" s="1"/>
  <c r="GC15" i="6"/>
  <c r="HA15" i="6" s="1"/>
  <c r="FB10" i="6"/>
  <c r="FB49" i="6" s="1"/>
  <c r="BW49" i="6"/>
  <c r="FA13" i="6"/>
  <c r="FA50" i="6" s="1"/>
  <c r="BV50" i="6"/>
  <c r="EF58" i="6"/>
  <c r="GT58" i="6" s="1"/>
  <c r="GT39" i="6"/>
  <c r="BN57" i="6"/>
  <c r="GA57" i="6" s="1"/>
  <c r="GY57" i="6" s="1"/>
  <c r="C16" i="22" s="1"/>
  <c r="GA37" i="6"/>
  <c r="ES37" i="6"/>
  <c r="ES57" i="6" s="1"/>
  <c r="BP56" i="6"/>
  <c r="GC56" i="6" s="1"/>
  <c r="HA56" i="6" s="1"/>
  <c r="E15" i="22" s="1"/>
  <c r="EU36" i="6"/>
  <c r="EU56" i="6" s="1"/>
  <c r="GC36" i="6"/>
  <c r="HA36" i="6" s="1"/>
  <c r="BZ60" i="6"/>
  <c r="FE41" i="6"/>
  <c r="FE60" i="6" s="1"/>
  <c r="CY64" i="6"/>
  <c r="EG56" i="6"/>
  <c r="GU56" i="6" s="1"/>
  <c r="GU36" i="6"/>
  <c r="HC36" i="6" s="1"/>
  <c r="FC13" i="6"/>
  <c r="BX50" i="6"/>
  <c r="ED50" i="6"/>
  <c r="GR50" i="6" s="1"/>
  <c r="GR13" i="6"/>
  <c r="GC16" i="6"/>
  <c r="EU16" i="6"/>
  <c r="BP51" i="6"/>
  <c r="FD13" i="6"/>
  <c r="FD50" i="6" s="1"/>
  <c r="BY50" i="6"/>
  <c r="BU61" i="6"/>
  <c r="EZ42" i="6"/>
  <c r="BQ58" i="6"/>
  <c r="EV39" i="6"/>
  <c r="EV58" i="6" s="1"/>
  <c r="GD39" i="6"/>
  <c r="BM61" i="6"/>
  <c r="ER42" i="6"/>
  <c r="ER61" i="6" s="1"/>
  <c r="FZ42" i="6"/>
  <c r="BX58" i="6"/>
  <c r="FC39" i="6"/>
  <c r="FC58" i="6" s="1"/>
  <c r="ED56" i="6"/>
  <c r="GR56" i="6" s="1"/>
  <c r="GR36" i="6"/>
  <c r="EF57" i="6"/>
  <c r="GT57" i="6" s="1"/>
  <c r="GT37" i="6"/>
  <c r="HB37" i="6" s="1"/>
  <c r="BU50" i="6"/>
  <c r="EZ13" i="6"/>
  <c r="CA61" i="6"/>
  <c r="FF42" i="6"/>
  <c r="FF61" i="6" s="1"/>
  <c r="DF55" i="6"/>
  <c r="DF64" i="6" s="1"/>
  <c r="EB57" i="6"/>
  <c r="GP57" i="6" s="1"/>
  <c r="GP37" i="6"/>
  <c r="BV59" i="6"/>
  <c r="FA40" i="6"/>
  <c r="FA59" i="6" s="1"/>
  <c r="EC62" i="6"/>
  <c r="GQ62" i="6" s="1"/>
  <c r="GQ44" i="6"/>
  <c r="GY44" i="6" s="1"/>
  <c r="EF49" i="6"/>
  <c r="GT10" i="6"/>
  <c r="EE61" i="6"/>
  <c r="GS61" i="6" s="1"/>
  <c r="GS42" i="6"/>
  <c r="FC16" i="6"/>
  <c r="BX51" i="6"/>
  <c r="EB59" i="6"/>
  <c r="GP59" i="6" s="1"/>
  <c r="GP40" i="6"/>
  <c r="BN59" i="6"/>
  <c r="GA59" i="6" s="1"/>
  <c r="GA40" i="6"/>
  <c r="ES40" i="6"/>
  <c r="ES59" i="6" s="1"/>
  <c r="BY57" i="6"/>
  <c r="FD37" i="6"/>
  <c r="FD57" i="6" s="1"/>
  <c r="ED58" i="6"/>
  <c r="GR58" i="6" s="1"/>
  <c r="GR39" i="6"/>
  <c r="GZ39" i="6" s="1"/>
  <c r="EC61" i="6"/>
  <c r="GQ61" i="6" s="1"/>
  <c r="GQ42" i="6"/>
  <c r="ER15" i="6"/>
  <c r="FZ15" i="6"/>
  <c r="GX15" i="6" s="1"/>
  <c r="GA11" i="6"/>
  <c r="GY11" i="6" s="1"/>
  <c r="ES11" i="6"/>
  <c r="BQ62" i="6"/>
  <c r="EV44" i="6"/>
  <c r="EV62" i="6" s="1"/>
  <c r="GD44" i="6"/>
  <c r="BS59" i="6"/>
  <c r="GF59" i="6" s="1"/>
  <c r="HD59" i="6" s="1"/>
  <c r="H18" i="22" s="1"/>
  <c r="GF40" i="6"/>
  <c r="EX40" i="6"/>
  <c r="EX59" i="6" s="1"/>
  <c r="GP16" i="6"/>
  <c r="EB51" i="6"/>
  <c r="EG58" i="6"/>
  <c r="GU58" i="6" s="1"/>
  <c r="GU39" i="6"/>
  <c r="CA60" i="6"/>
  <c r="FF41" i="6"/>
  <c r="FF60" i="6" s="1"/>
  <c r="GA13" i="6"/>
  <c r="BN50" i="6"/>
  <c r="ES13" i="6"/>
  <c r="ES50" i="6" s="1"/>
  <c r="GC10" i="6"/>
  <c r="BP49" i="6"/>
  <c r="EU10" i="6"/>
  <c r="EU49" i="6" s="1"/>
  <c r="EU17" i="6"/>
  <c r="GC17" i="6"/>
  <c r="EB60" i="6"/>
  <c r="GP60" i="6" s="1"/>
  <c r="GP41" i="6"/>
  <c r="EG49" i="6"/>
  <c r="GU10" i="6"/>
  <c r="HC10" i="6" s="1"/>
  <c r="BR60" i="6"/>
  <c r="GE60" i="6" s="1"/>
  <c r="HC60" i="6" s="1"/>
  <c r="G19" i="22" s="1"/>
  <c r="EW41" i="6"/>
  <c r="EW60" i="6" s="1"/>
  <c r="GE41" i="6"/>
  <c r="BQ49" i="6"/>
  <c r="EV10" i="6"/>
  <c r="EV49" i="6" s="1"/>
  <c r="GD10" i="6"/>
  <c r="HB10" i="6" s="1"/>
  <c r="EC58" i="6"/>
  <c r="GQ58" i="6" s="1"/>
  <c r="GQ39" i="6"/>
  <c r="GB12" i="6"/>
  <c r="GZ12" i="6" s="1"/>
  <c r="ET12" i="6"/>
  <c r="GA35" i="6"/>
  <c r="ES35" i="6"/>
  <c r="BP59" i="6"/>
  <c r="GC59" i="6" s="1"/>
  <c r="HA59" i="6" s="1"/>
  <c r="E18" i="22" s="1"/>
  <c r="EU40" i="6"/>
  <c r="EU59" i="6" s="1"/>
  <c r="GC40" i="6"/>
  <c r="FC15" i="6"/>
  <c r="FD11" i="6"/>
  <c r="FF34" i="6"/>
  <c r="FF55" i="6" s="1"/>
  <c r="BR59" i="6"/>
  <c r="GE59" i="6" s="1"/>
  <c r="GE40" i="6"/>
  <c r="EW40" i="6"/>
  <c r="EW59" i="6" s="1"/>
  <c r="FC35" i="6"/>
  <c r="GV15" i="6"/>
  <c r="HB38" i="6"/>
  <c r="BW57" i="6"/>
  <c r="FB37" i="6"/>
  <c r="FB57" i="6" s="1"/>
  <c r="EX14" i="6"/>
  <c r="GF14" i="6"/>
  <c r="HD14" i="6" s="1"/>
  <c r="GF38" i="6"/>
  <c r="EX38" i="6"/>
  <c r="GU16" i="6"/>
  <c r="HC16" i="6" s="1"/>
  <c r="EG51" i="6"/>
  <c r="GU51" i="6" s="1"/>
  <c r="BW60" i="6"/>
  <c r="FB41" i="6"/>
  <c r="FB60" i="6" s="1"/>
  <c r="GS13" i="6"/>
  <c r="HA13" i="6" s="1"/>
  <c r="EE50" i="6"/>
  <c r="GS50" i="6" s="1"/>
  <c r="ER35" i="6"/>
  <c r="FZ35" i="6"/>
  <c r="GX35" i="6" s="1"/>
  <c r="EZ14" i="6"/>
  <c r="HD38" i="6"/>
  <c r="GX38" i="6"/>
  <c r="FA35" i="6"/>
  <c r="FH35" i="6" s="1"/>
  <c r="GC34" i="6"/>
  <c r="HA34" i="6" s="1"/>
  <c r="EU34" i="6"/>
  <c r="EU55" i="6" s="1"/>
  <c r="GP35" i="6"/>
  <c r="GT35" i="6"/>
  <c r="HB35" i="6" s="1"/>
  <c r="BR62" i="6"/>
  <c r="GE62" i="6" s="1"/>
  <c r="GE44" i="6"/>
  <c r="EW44" i="6"/>
  <c r="EW62" i="6" s="1"/>
  <c r="EZ38" i="6"/>
  <c r="EG62" i="6"/>
  <c r="GU62" i="6" s="1"/>
  <c r="GU44" i="6"/>
  <c r="HC44" i="6" s="1"/>
  <c r="HB31" i="6"/>
  <c r="GC31" i="6"/>
  <c r="EU31" i="6"/>
  <c r="EU53" i="6" s="1"/>
  <c r="GX31" i="6"/>
  <c r="GV30" i="6"/>
  <c r="HD30" i="6" s="1"/>
  <c r="EW30" i="6"/>
  <c r="GE30" i="6"/>
  <c r="GP30" i="6"/>
  <c r="GX30" i="6" s="1"/>
  <c r="ER30" i="6"/>
  <c r="FZ30" i="6"/>
  <c r="FE29" i="6"/>
  <c r="FE53" i="6" s="1"/>
  <c r="BZ53" i="6"/>
  <c r="FF29" i="6"/>
  <c r="FF53" i="6" s="1"/>
  <c r="CA53" i="6"/>
  <c r="GD29" i="6"/>
  <c r="EV29" i="6"/>
  <c r="BQ53" i="6"/>
  <c r="GD53" i="6" s="1"/>
  <c r="GR29" i="6"/>
  <c r="GZ29" i="6" s="1"/>
  <c r="ED53" i="6"/>
  <c r="GR53" i="6" s="1"/>
  <c r="GZ53" i="6" s="1"/>
  <c r="D12" i="22" s="1"/>
  <c r="FE52" i="6"/>
  <c r="GC28" i="6"/>
  <c r="EU28" i="6"/>
  <c r="GR28" i="6"/>
  <c r="GZ28" i="6" s="1"/>
  <c r="GQ28" i="6"/>
  <c r="GY28" i="6" s="1"/>
  <c r="ER28" i="6"/>
  <c r="FZ28" i="6"/>
  <c r="HC27" i="6"/>
  <c r="GC27" i="6"/>
  <c r="EU27" i="6"/>
  <c r="GY27" i="6"/>
  <c r="FF26" i="6"/>
  <c r="FH26" i="6" s="1"/>
  <c r="GF26" i="6"/>
  <c r="HD26" i="6" s="1"/>
  <c r="EX26" i="6"/>
  <c r="FD26" i="6"/>
  <c r="GD26" i="6"/>
  <c r="EV26" i="6"/>
  <c r="GZ26" i="6"/>
  <c r="GV25" i="6"/>
  <c r="GU25" i="6"/>
  <c r="HC25" i="6" s="1"/>
  <c r="FD25" i="6"/>
  <c r="GC25" i="6"/>
  <c r="EU25" i="6"/>
  <c r="FA25" i="6"/>
  <c r="GP25" i="6"/>
  <c r="GX25" i="6" s="1"/>
  <c r="GV24" i="6"/>
  <c r="HD24" i="6" s="1"/>
  <c r="EH52" i="6"/>
  <c r="GV52" i="6" s="1"/>
  <c r="HD52" i="6" s="1"/>
  <c r="H11" i="22" s="1"/>
  <c r="EW24" i="6"/>
  <c r="GE24" i="6"/>
  <c r="BR52" i="6"/>
  <c r="GE52" i="6" s="1"/>
  <c r="GD24" i="6"/>
  <c r="EV24" i="6"/>
  <c r="BQ52" i="6"/>
  <c r="GD52" i="6" s="1"/>
  <c r="FC24" i="6"/>
  <c r="BX52" i="6"/>
  <c r="ET24" i="6"/>
  <c r="GB24" i="6"/>
  <c r="BO52" i="6"/>
  <c r="GB52" i="6" s="1"/>
  <c r="GA24" i="6"/>
  <c r="ES24" i="6"/>
  <c r="BN52" i="6"/>
  <c r="GA52" i="6" s="1"/>
  <c r="HD23" i="6"/>
  <c r="FD23" i="6"/>
  <c r="FD51" i="6" s="1"/>
  <c r="GU23" i="6"/>
  <c r="HC23" i="6" s="1"/>
  <c r="GT23" i="6"/>
  <c r="HB23" i="6" s="1"/>
  <c r="HA23" i="6"/>
  <c r="FB51" i="6"/>
  <c r="EJ51" i="6"/>
  <c r="FE22" i="6"/>
  <c r="GC22" i="6"/>
  <c r="EU22" i="6"/>
  <c r="HA22" i="6"/>
  <c r="HD21" i="6"/>
  <c r="GZ21" i="6"/>
  <c r="GC21" i="6"/>
  <c r="HA21" i="6" s="1"/>
  <c r="EU21" i="6"/>
  <c r="GA21" i="6"/>
  <c r="GY21" i="6" s="1"/>
  <c r="ES21" i="6"/>
  <c r="GE20" i="6"/>
  <c r="HC20" i="6" s="1"/>
  <c r="EW20" i="6"/>
  <c r="GF20" i="6"/>
  <c r="HD20" i="6" s="1"/>
  <c r="EX20" i="6"/>
  <c r="FC20" i="6"/>
  <c r="FH20" i="6" s="1"/>
  <c r="GQ20" i="6"/>
  <c r="GY20" i="6" s="1"/>
  <c r="GA20" i="6"/>
  <c r="ES20" i="6"/>
  <c r="EX19" i="6"/>
  <c r="FH19" i="6" s="1"/>
  <c r="GF19" i="6"/>
  <c r="HD19" i="6" s="1"/>
  <c r="ET19" i="6"/>
  <c r="GB19" i="6"/>
  <c r="GX19" i="6"/>
  <c r="HA19" i="6"/>
  <c r="GF18" i="6"/>
  <c r="HD18" i="6" s="1"/>
  <c r="EX18" i="6"/>
  <c r="GC18" i="6"/>
  <c r="HA18" i="6" s="1"/>
  <c r="EU18" i="6"/>
  <c r="GB58" i="6"/>
  <c r="GZ58" i="6" s="1"/>
  <c r="D17" i="22" s="1"/>
  <c r="GE17" i="6"/>
  <c r="EW17" i="6"/>
  <c r="DA64" i="6"/>
  <c r="GF17" i="6"/>
  <c r="HD17" i="6" s="1"/>
  <c r="EX17" i="6"/>
  <c r="EV17" i="6"/>
  <c r="GD17" i="6"/>
  <c r="HB17" i="6" s="1"/>
  <c r="BV60" i="6"/>
  <c r="GA60" i="6" s="1"/>
  <c r="GY60" i="6" s="1"/>
  <c r="C19" i="22" s="1"/>
  <c r="FA41" i="6"/>
  <c r="FA60" i="6" s="1"/>
  <c r="FC44" i="6"/>
  <c r="FC62" i="6" s="1"/>
  <c r="BX62" i="6"/>
  <c r="EW50" i="6"/>
  <c r="BW58" i="6"/>
  <c r="FB39" i="6"/>
  <c r="FB58" i="6" s="1"/>
  <c r="BU56" i="6"/>
  <c r="EZ36" i="6"/>
  <c r="FD16" i="6"/>
  <c r="BY51" i="6"/>
  <c r="CT64" i="6"/>
  <c r="BW59" i="6"/>
  <c r="FB40" i="6"/>
  <c r="FB59" i="6" s="1"/>
  <c r="BV56" i="6"/>
  <c r="FA36" i="6"/>
  <c r="FA56" i="6" s="1"/>
  <c r="EE57" i="6"/>
  <c r="GS57" i="6" s="1"/>
  <c r="GS37" i="6"/>
  <c r="HA37" i="6" s="1"/>
  <c r="EC56" i="6"/>
  <c r="GQ56" i="6" s="1"/>
  <c r="GQ36" i="6"/>
  <c r="EB50" i="6"/>
  <c r="GP50" i="6" s="1"/>
  <c r="GP13" i="6"/>
  <c r="GX13" i="6" s="1"/>
  <c r="EW13" i="6"/>
  <c r="GE13" i="6"/>
  <c r="BR50" i="6"/>
  <c r="BX55" i="6"/>
  <c r="FC33" i="6"/>
  <c r="BQ59" i="6"/>
  <c r="GD59" i="6" s="1"/>
  <c r="EV40" i="6"/>
  <c r="EV59" i="6" s="1"/>
  <c r="GD40" i="6"/>
  <c r="BU49" i="6"/>
  <c r="EZ10" i="6"/>
  <c r="ET16" i="6"/>
  <c r="GB16" i="6"/>
  <c r="GZ16" i="6" s="1"/>
  <c r="BO51" i="6"/>
  <c r="GB51" i="6" s="1"/>
  <c r="BZ56" i="6"/>
  <c r="FE36" i="6"/>
  <c r="FE56" i="6" s="1"/>
  <c r="EC55" i="6"/>
  <c r="GQ55" i="6" s="1"/>
  <c r="GQ33" i="6"/>
  <c r="BU57" i="6"/>
  <c r="EZ37" i="6"/>
  <c r="BY62" i="6"/>
  <c r="FD44" i="6"/>
  <c r="FD62" i="6" s="1"/>
  <c r="EB56" i="6"/>
  <c r="GP56" i="6" s="1"/>
  <c r="GP36" i="6"/>
  <c r="ES12" i="6"/>
  <c r="GA12" i="6"/>
  <c r="GY12" i="6" s="1"/>
  <c r="BO59" i="6"/>
  <c r="GB59" i="6" s="1"/>
  <c r="GZ59" i="6" s="1"/>
  <c r="D18" i="22" s="1"/>
  <c r="GB40" i="6"/>
  <c r="ET40" i="6"/>
  <c r="ET59" i="6" s="1"/>
  <c r="FA16" i="6"/>
  <c r="BV51" i="6"/>
  <c r="BM59" i="6"/>
  <c r="FZ59" i="6" s="1"/>
  <c r="GX59" i="6" s="1"/>
  <c r="B18" i="22" s="1"/>
  <c r="FZ40" i="6"/>
  <c r="ER40" i="6"/>
  <c r="ER59" i="6" s="1"/>
  <c r="BQ60" i="6"/>
  <c r="GD60" i="6" s="1"/>
  <c r="HB60" i="6" s="1"/>
  <c r="F19" i="22" s="1"/>
  <c r="EV41" i="6"/>
  <c r="EV60" i="6" s="1"/>
  <c r="GD41" i="6"/>
  <c r="BR58" i="6"/>
  <c r="GE58" i="6" s="1"/>
  <c r="HC58" i="6" s="1"/>
  <c r="G17" i="22" s="1"/>
  <c r="GE39" i="6"/>
  <c r="EW39" i="6"/>
  <c r="EW58" i="6" s="1"/>
  <c r="ES17" i="6"/>
  <c r="GA17" i="6"/>
  <c r="GY17" i="6" s="1"/>
  <c r="EF59" i="6"/>
  <c r="GT59" i="6" s="1"/>
  <c r="GT40" i="6"/>
  <c r="HB40" i="6" s="1"/>
  <c r="BN61" i="6"/>
  <c r="GA61" i="6" s="1"/>
  <c r="GY61" i="6" s="1"/>
  <c r="C20" i="22" s="1"/>
  <c r="GA42" i="6"/>
  <c r="ES42" i="6"/>
  <c r="ES61" i="6" s="1"/>
  <c r="BN58" i="6"/>
  <c r="GA58" i="6" s="1"/>
  <c r="GY58" i="6" s="1"/>
  <c r="C17" i="22" s="1"/>
  <c r="ES39" i="6"/>
  <c r="ES58" i="6" s="1"/>
  <c r="GA39" i="6"/>
  <c r="BY58" i="6"/>
  <c r="FD39" i="6"/>
  <c r="FD58" i="6" s="1"/>
  <c r="FB13" i="6"/>
  <c r="FB50" i="6" s="1"/>
  <c r="BW50" i="6"/>
  <c r="EC50" i="6"/>
  <c r="GQ50" i="6" s="1"/>
  <c r="GQ13" i="6"/>
  <c r="GY13" i="6" s="1"/>
  <c r="EC59" i="6"/>
  <c r="GQ59" i="6" s="1"/>
  <c r="GQ40" i="6"/>
  <c r="GY40" i="6" s="1"/>
  <c r="ED55" i="6"/>
  <c r="GR55" i="6" s="1"/>
  <c r="GR33" i="6"/>
  <c r="GZ33" i="6" s="1"/>
  <c r="BM62" i="6"/>
  <c r="FZ62" i="6" s="1"/>
  <c r="FZ44" i="6"/>
  <c r="ER44" i="6"/>
  <c r="ER62" i="6" s="1"/>
  <c r="EE55" i="6"/>
  <c r="GS55" i="6" s="1"/>
  <c r="GS33" i="6"/>
  <c r="HA33" i="6" s="1"/>
  <c r="EB62" i="6"/>
  <c r="GP62" i="6" s="1"/>
  <c r="GP44" i="6"/>
  <c r="GX44" i="6" s="1"/>
  <c r="EG55" i="6"/>
  <c r="GU55" i="6" s="1"/>
  <c r="GU33" i="6"/>
  <c r="HC33" i="6" s="1"/>
  <c r="FZ17" i="6"/>
  <c r="GX17" i="6" s="1"/>
  <c r="ER17" i="6"/>
  <c r="BW61" i="6"/>
  <c r="FB42" i="6"/>
  <c r="FB61" i="6" s="1"/>
  <c r="FB33" i="6"/>
  <c r="BV62" i="6"/>
  <c r="FA44" i="6"/>
  <c r="FA62" i="6" s="1"/>
  <c r="EX16" i="6"/>
  <c r="GF16" i="6"/>
  <c r="BS51" i="6"/>
  <c r="GF51" i="6" s="1"/>
  <c r="FZ10" i="6"/>
  <c r="ER10" i="6"/>
  <c r="ER49" i="6" s="1"/>
  <c r="BM49" i="6"/>
  <c r="FF10" i="6"/>
  <c r="FF49" i="6" s="1"/>
  <c r="CA49" i="6"/>
  <c r="EH49" i="6"/>
  <c r="GV10" i="6"/>
  <c r="HD10" i="6" s="1"/>
  <c r="DC55" i="6"/>
  <c r="DC64" i="6" s="1"/>
  <c r="BP62" i="6"/>
  <c r="EU44" i="6"/>
  <c r="EU62" i="6" s="1"/>
  <c r="GC44" i="6"/>
  <c r="HA44" i="6" s="1"/>
  <c r="ET13" i="6"/>
  <c r="ET50" i="6" s="1"/>
  <c r="GB13" i="6"/>
  <c r="BO50" i="6"/>
  <c r="EH60" i="6"/>
  <c r="GV60" i="6" s="1"/>
  <c r="GV41" i="6"/>
  <c r="HD41" i="6" s="1"/>
  <c r="DG55" i="6"/>
  <c r="DG64" i="6" s="1"/>
  <c r="CT55" i="6"/>
  <c r="EH50" i="6"/>
  <c r="GV50" i="6" s="1"/>
  <c r="GV13" i="6"/>
  <c r="HD13" i="6" s="1"/>
  <c r="ED62" i="6"/>
  <c r="GR62" i="6" s="1"/>
  <c r="GR44" i="6"/>
  <c r="BN55" i="6"/>
  <c r="GA33" i="6"/>
  <c r="ES33" i="6"/>
  <c r="EG59" i="6"/>
  <c r="GU59" i="6" s="1"/>
  <c r="GU40" i="6"/>
  <c r="HC40" i="6" s="1"/>
  <c r="EB58" i="6"/>
  <c r="GP58" i="6" s="1"/>
  <c r="GP39" i="6"/>
  <c r="GX39" i="6" s="1"/>
  <c r="EP55" i="6"/>
  <c r="FZ16" i="6"/>
  <c r="ER16" i="6"/>
  <c r="BM51" i="6"/>
  <c r="FZ51" i="6" s="1"/>
  <c r="GS17" i="6"/>
  <c r="HA17" i="6" s="1"/>
  <c r="FC34" i="6"/>
  <c r="FC55" i="6" s="1"/>
  <c r="FH12" i="6"/>
  <c r="BS55" i="6"/>
  <c r="EX33" i="6"/>
  <c r="GF33" i="6"/>
  <c r="FC10" i="6"/>
  <c r="FC49" i="6" s="1"/>
  <c r="BX49" i="6"/>
  <c r="BP61" i="6"/>
  <c r="GC61" i="6" s="1"/>
  <c r="HA61" i="6" s="1"/>
  <c r="E20" i="22" s="1"/>
  <c r="EU42" i="6"/>
  <c r="EU61" i="6" s="1"/>
  <c r="GC42" i="6"/>
  <c r="BO49" i="6"/>
  <c r="ET10" i="6"/>
  <c r="ET49" i="6" s="1"/>
  <c r="GB10" i="6"/>
  <c r="FZ14" i="6"/>
  <c r="GX14" i="6" s="1"/>
  <c r="ER14" i="6"/>
  <c r="BV55" i="6"/>
  <c r="FA33" i="6"/>
  <c r="FH33" i="6" s="1"/>
  <c r="ET34" i="6"/>
  <c r="ET55" i="6" s="1"/>
  <c r="GB34" i="6"/>
  <c r="GF34" i="6"/>
  <c r="EX34" i="6"/>
  <c r="EX55" i="6" s="1"/>
  <c r="FC38" i="6"/>
  <c r="GY35" i="6"/>
  <c r="FA17" i="6"/>
  <c r="FH17" i="6" s="1"/>
  <c r="GE38" i="6"/>
  <c r="EW38" i="6"/>
  <c r="FF12" i="6"/>
  <c r="GA38" i="6"/>
  <c r="GY38" i="6" s="1"/>
  <c r="ES38" i="6"/>
  <c r="GB35" i="6"/>
  <c r="GZ35" i="6" s="1"/>
  <c r="ET35" i="6"/>
  <c r="FE34" i="6"/>
  <c r="FE55" i="6" s="1"/>
  <c r="FC12" i="6"/>
  <c r="GF35" i="6"/>
  <c r="HD35" i="6" s="1"/>
  <c r="EX35" i="6"/>
  <c r="EZ57" i="6" l="1"/>
  <c r="FH37" i="6"/>
  <c r="FH57" i="6" s="1"/>
  <c r="EZ56" i="6"/>
  <c r="FH36" i="6"/>
  <c r="FH56" i="6" s="1"/>
  <c r="BZ64" i="6"/>
  <c r="GU49" i="6"/>
  <c r="EG64" i="6"/>
  <c r="GU64" i="6" s="1"/>
  <c r="GX16" i="6"/>
  <c r="GX40" i="6"/>
  <c r="HA42" i="6"/>
  <c r="GX10" i="6"/>
  <c r="EZ60" i="6"/>
  <c r="FH41" i="6"/>
  <c r="FH60" i="6" s="1"/>
  <c r="GX58" i="6"/>
  <c r="B17" i="22" s="1"/>
  <c r="ER51" i="6"/>
  <c r="GY52" i="6"/>
  <c r="C11" i="22" s="1"/>
  <c r="EW52" i="6"/>
  <c r="HB53" i="6"/>
  <c r="F12" i="22" s="1"/>
  <c r="EW53" i="6"/>
  <c r="FH31" i="6"/>
  <c r="EV53" i="6"/>
  <c r="EZ62" i="6"/>
  <c r="FH44" i="6"/>
  <c r="FH62" i="6" s="1"/>
  <c r="GE56" i="6"/>
  <c r="EZ59" i="6"/>
  <c r="FH40" i="6"/>
  <c r="FH59" i="6" s="1"/>
  <c r="GE50" i="6"/>
  <c r="HC50" i="6" s="1"/>
  <c r="G9" i="22" s="1"/>
  <c r="GA51" i="6"/>
  <c r="GY10" i="6"/>
  <c r="GF61" i="6"/>
  <c r="HD61" i="6" s="1"/>
  <c r="H20" i="22" s="1"/>
  <c r="GS49" i="6"/>
  <c r="EE64" i="6"/>
  <c r="GS64" i="6" s="1"/>
  <c r="GB60" i="6"/>
  <c r="GZ60" i="6" s="1"/>
  <c r="D19" i="22" s="1"/>
  <c r="EZ55" i="6"/>
  <c r="FH34" i="6"/>
  <c r="FH55" i="6" s="1"/>
  <c r="FH18" i="6"/>
  <c r="FH23" i="6"/>
  <c r="FH51" i="6" s="1"/>
  <c r="EW51" i="6"/>
  <c r="HC24" i="6"/>
  <c r="HB26" i="6"/>
  <c r="ET52" i="6"/>
  <c r="HA53" i="6"/>
  <c r="E12" i="22" s="1"/>
  <c r="HC38" i="6"/>
  <c r="GD51" i="6"/>
  <c r="FZ50" i="6"/>
  <c r="GX50" i="6" s="1"/>
  <c r="B9" i="22" s="1"/>
  <c r="GY16" i="6"/>
  <c r="GA62" i="6"/>
  <c r="GY62" i="6" s="1"/>
  <c r="C21" i="22" s="1"/>
  <c r="EW49" i="6"/>
  <c r="GF62" i="6"/>
  <c r="HD62" i="6" s="1"/>
  <c r="H21" i="22" s="1"/>
  <c r="FH16" i="6"/>
  <c r="GZ52" i="6"/>
  <c r="D11" i="22" s="1"/>
  <c r="I11" i="22" s="1"/>
  <c r="FH29" i="6"/>
  <c r="EZ53" i="6"/>
  <c r="GC62" i="6"/>
  <c r="HA62" i="6" s="1"/>
  <c r="E21" i="22" s="1"/>
  <c r="HC62" i="6"/>
  <c r="G21" i="22" s="1"/>
  <c r="FH14" i="6"/>
  <c r="FH50" i="6" s="1"/>
  <c r="HC39" i="6"/>
  <c r="FH13" i="6"/>
  <c r="EZ50" i="6"/>
  <c r="HB39" i="6"/>
  <c r="GP49" i="6"/>
  <c r="EB64" i="6"/>
  <c r="GZ19" i="6"/>
  <c r="GY24" i="6"/>
  <c r="HA25" i="6"/>
  <c r="EZ52" i="6"/>
  <c r="FH28" i="6"/>
  <c r="HA28" i="6"/>
  <c r="FF52" i="6"/>
  <c r="HB29" i="6"/>
  <c r="FH30" i="6"/>
  <c r="EL64" i="6"/>
  <c r="ES55" i="6"/>
  <c r="FH11" i="6"/>
  <c r="GC55" i="6"/>
  <c r="HA55" i="6" s="1"/>
  <c r="E14" i="22" s="1"/>
  <c r="GZ36" i="6"/>
  <c r="HD33" i="6"/>
  <c r="GZ44" i="6"/>
  <c r="FF51" i="6"/>
  <c r="HC13" i="6"/>
  <c r="GQ49" i="6"/>
  <c r="EC64" i="6"/>
  <c r="GQ64" i="6" s="1"/>
  <c r="HB44" i="6"/>
  <c r="GF49" i="6"/>
  <c r="BS64" i="6"/>
  <c r="GZ51" i="6"/>
  <c r="D10" i="22" s="1"/>
  <c r="HA41" i="6"/>
  <c r="GC58" i="6"/>
  <c r="HA58" i="6" s="1"/>
  <c r="E17" i="22" s="1"/>
  <c r="HA10" i="6"/>
  <c r="GD49" i="6"/>
  <c r="HB49" i="6" s="1"/>
  <c r="F8" i="22" s="1"/>
  <c r="GX36" i="6"/>
  <c r="FB55" i="6"/>
  <c r="FB52" i="6"/>
  <c r="FB64" i="6" s="1"/>
  <c r="HD25" i="6"/>
  <c r="HC26" i="6"/>
  <c r="GX28" i="6"/>
  <c r="FC52" i="6"/>
  <c r="EX52" i="6"/>
  <c r="HA29" i="6"/>
  <c r="HC29" i="6"/>
  <c r="EW55" i="6"/>
  <c r="HD34" i="6"/>
  <c r="ER50" i="6"/>
  <c r="GE51" i="6"/>
  <c r="HC51" i="6" s="1"/>
  <c r="G10" i="22" s="1"/>
  <c r="GZ37" i="6"/>
  <c r="GF58" i="6"/>
  <c r="HD58" i="6" s="1"/>
  <c r="H17" i="22" s="1"/>
  <c r="HB51" i="6"/>
  <c r="F10" i="22" s="1"/>
  <c r="GE61" i="6"/>
  <c r="HC61" i="6" s="1"/>
  <c r="G20" i="22" s="1"/>
  <c r="EZ51" i="6"/>
  <c r="GE49" i="6"/>
  <c r="BR64" i="6"/>
  <c r="GE64" i="6" s="1"/>
  <c r="GS51" i="6"/>
  <c r="HD42" i="6"/>
  <c r="GF50" i="6"/>
  <c r="HD50" i="6" s="1"/>
  <c r="H9" i="22" s="1"/>
  <c r="GF56" i="6"/>
  <c r="HD56" i="6" s="1"/>
  <c r="H15" i="22" s="1"/>
  <c r="GY36" i="6"/>
  <c r="GX37" i="6"/>
  <c r="GB62" i="6"/>
  <c r="GZ62" i="6" s="1"/>
  <c r="D21" i="22" s="1"/>
  <c r="EX51" i="6"/>
  <c r="GZ24" i="6"/>
  <c r="BV64" i="6"/>
  <c r="BX64" i="6"/>
  <c r="HB59" i="6"/>
  <c r="F18" i="22" s="1"/>
  <c r="GA55" i="6"/>
  <c r="GY55" i="6" s="1"/>
  <c r="C14" i="22" s="1"/>
  <c r="FZ49" i="6"/>
  <c r="GX49" i="6" s="1"/>
  <c r="B8" i="22" s="1"/>
  <c r="BM64" i="6"/>
  <c r="GB50" i="6"/>
  <c r="GZ50" i="6" s="1"/>
  <c r="D9" i="22" s="1"/>
  <c r="GY33" i="6"/>
  <c r="EU52" i="6"/>
  <c r="CA64" i="6"/>
  <c r="FH38" i="6"/>
  <c r="FC50" i="6"/>
  <c r="FC64" i="6" s="1"/>
  <c r="GC49" i="6"/>
  <c r="HA49" i="6" s="1"/>
  <c r="E8" i="22" s="1"/>
  <c r="BP64" i="6"/>
  <c r="GC64" i="6" s="1"/>
  <c r="GD62" i="6"/>
  <c r="HB62" i="6" s="1"/>
  <c r="F21" i="22" s="1"/>
  <c r="GD58" i="6"/>
  <c r="HB58" i="6" s="1"/>
  <c r="F17" i="22" s="1"/>
  <c r="GZ13" i="6"/>
  <c r="HC17" i="6"/>
  <c r="FA51" i="6"/>
  <c r="FA64" i="6" s="1"/>
  <c r="HB52" i="6"/>
  <c r="F11" i="22" s="1"/>
  <c r="HA26" i="6"/>
  <c r="HA27" i="6"/>
  <c r="GE53" i="6"/>
  <c r="HC53" i="6" s="1"/>
  <c r="G12" i="22" s="1"/>
  <c r="EJ64" i="6"/>
  <c r="HA31" i="6"/>
  <c r="GZ34" i="6"/>
  <c r="HD51" i="6"/>
  <c r="H10" i="22" s="1"/>
  <c r="GC50" i="6"/>
  <c r="HA50" i="6" s="1"/>
  <c r="E9" i="22" s="1"/>
  <c r="ES49" i="6"/>
  <c r="ES64" i="6" s="1"/>
  <c r="GV55" i="6"/>
  <c r="EV55" i="6"/>
  <c r="HB42" i="6"/>
  <c r="GX41" i="6"/>
  <c r="GE57" i="6"/>
  <c r="HC57" i="6" s="1"/>
  <c r="G16" i="22" s="1"/>
  <c r="HB33" i="6"/>
  <c r="FD49" i="6"/>
  <c r="FZ56" i="6"/>
  <c r="GX56" i="6" s="1"/>
  <c r="B15" i="22" s="1"/>
  <c r="HA20" i="6"/>
  <c r="GX22" i="6"/>
  <c r="ET51" i="6"/>
  <c r="ET64" i="6" s="1"/>
  <c r="GC52" i="6"/>
  <c r="FD52" i="6"/>
  <c r="FA52" i="6"/>
  <c r="EV52" i="6"/>
  <c r="BY64" i="6"/>
  <c r="GF53" i="6"/>
  <c r="HD53" i="6" s="1"/>
  <c r="H12" i="22" s="1"/>
  <c r="I12" i="22" s="1"/>
  <c r="HA38" i="6"/>
  <c r="FD55" i="6"/>
  <c r="GR49" i="6"/>
  <c r="ED64" i="6"/>
  <c r="GR64" i="6" s="1"/>
  <c r="GB55" i="6"/>
  <c r="GZ55" i="6" s="1"/>
  <c r="D14" i="22" s="1"/>
  <c r="HA40" i="6"/>
  <c r="HA39" i="6"/>
  <c r="HD39" i="6"/>
  <c r="GZ42" i="6"/>
  <c r="HA16" i="6"/>
  <c r="GD50" i="6"/>
  <c r="HB50" i="6" s="1"/>
  <c r="F9" i="22" s="1"/>
  <c r="I9" i="22" s="1"/>
  <c r="EX50" i="6"/>
  <c r="GB57" i="6"/>
  <c r="GZ57" i="6" s="1"/>
  <c r="D16" i="22" s="1"/>
  <c r="FZ55" i="6"/>
  <c r="GX55" i="6" s="1"/>
  <c r="B14" i="22" s="1"/>
  <c r="GC57" i="6"/>
  <c r="HA57" i="6" s="1"/>
  <c r="E16" i="22" s="1"/>
  <c r="GA56" i="6"/>
  <c r="GY56" i="6" s="1"/>
  <c r="C15" i="22" s="1"/>
  <c r="HD44" i="6"/>
  <c r="FZ57" i="6"/>
  <c r="GX57" i="6" s="1"/>
  <c r="B16" i="22" s="1"/>
  <c r="HA52" i="6"/>
  <c r="E11" i="22" s="1"/>
  <c r="EZ49" i="6"/>
  <c r="FH10" i="6"/>
  <c r="GB49" i="6"/>
  <c r="GZ49" i="6" s="1"/>
  <c r="D8" i="22" s="1"/>
  <c r="BO64" i="6"/>
  <c r="GF55" i="6"/>
  <c r="GV49" i="6"/>
  <c r="EH64" i="6"/>
  <c r="GV64" i="6" s="1"/>
  <c r="GX62" i="6"/>
  <c r="B21" i="22" s="1"/>
  <c r="FF64" i="6"/>
  <c r="HC59" i="6"/>
  <c r="G18" i="22" s="1"/>
  <c r="GY39" i="6"/>
  <c r="BQ64" i="6"/>
  <c r="GP51" i="6"/>
  <c r="GX51" i="6" s="1"/>
  <c r="B10" i="22" s="1"/>
  <c r="GY42" i="6"/>
  <c r="GY59" i="6"/>
  <c r="C18" i="22" s="1"/>
  <c r="I18" i="22" s="1"/>
  <c r="FC51" i="6"/>
  <c r="GT49" i="6"/>
  <c r="EF64" i="6"/>
  <c r="GT64" i="6" s="1"/>
  <c r="FZ61" i="6"/>
  <c r="GX61" i="6" s="1"/>
  <c r="B20" i="22" s="1"/>
  <c r="EZ61" i="6"/>
  <c r="FH42" i="6"/>
  <c r="FH61" i="6" s="1"/>
  <c r="GC51" i="6"/>
  <c r="HC56" i="6"/>
  <c r="G15" i="22" s="1"/>
  <c r="GA50" i="6"/>
  <c r="GY50" i="6" s="1"/>
  <c r="C9" i="22" s="1"/>
  <c r="GB61" i="6"/>
  <c r="GZ61" i="6" s="1"/>
  <c r="D20" i="22" s="1"/>
  <c r="GX60" i="6"/>
  <c r="B19" i="22" s="1"/>
  <c r="EZ58" i="6"/>
  <c r="FH39" i="6"/>
  <c r="FH58" i="6" s="1"/>
  <c r="FE51" i="6"/>
  <c r="FE64" i="6" s="1"/>
  <c r="ER52" i="6"/>
  <c r="FH24" i="6"/>
  <c r="HB24" i="6"/>
  <c r="ES52" i="6"/>
  <c r="HC30" i="6"/>
  <c r="HA35" i="6"/>
  <c r="HD16" i="6"/>
  <c r="GD57" i="6"/>
  <c r="HB57" i="6" s="1"/>
  <c r="F16" i="22" s="1"/>
  <c r="GB56" i="6"/>
  <c r="GZ56" i="6" s="1"/>
  <c r="D15" i="22" s="1"/>
  <c r="GA49" i="6"/>
  <c r="GY49" i="6" s="1"/>
  <c r="C8" i="22" s="1"/>
  <c r="BN64" i="6"/>
  <c r="HC41" i="6"/>
  <c r="EX49" i="6"/>
  <c r="GE55" i="6"/>
  <c r="HC55" i="6" s="1"/>
  <c r="G14" i="22" s="1"/>
  <c r="GX42" i="6"/>
  <c r="HB41" i="6"/>
  <c r="GZ20" i="6"/>
  <c r="FH21" i="6"/>
  <c r="ES51" i="6"/>
  <c r="GZ23" i="6"/>
  <c r="EV51" i="6"/>
  <c r="HC52" i="6"/>
  <c r="G11" i="22" s="1"/>
  <c r="FH25" i="6"/>
  <c r="FH27" i="6"/>
  <c r="FD64" i="6"/>
  <c r="ER53" i="6"/>
  <c r="EX53" i="6"/>
  <c r="FH15" i="6"/>
  <c r="FA55" i="6"/>
  <c r="ER55" i="6"/>
  <c r="GF57" i="6"/>
  <c r="HD57" i="6" s="1"/>
  <c r="H16" i="22" s="1"/>
  <c r="GZ41" i="6"/>
  <c r="HD40" i="6"/>
  <c r="GZ10" i="6"/>
  <c r="GZ40" i="6"/>
  <c r="GY51" i="6"/>
  <c r="C10" i="22" s="1"/>
  <c r="HC42" i="6"/>
  <c r="GF60" i="6"/>
  <c r="HD60" i="6" s="1"/>
  <c r="H19" i="22" s="1"/>
  <c r="EU51" i="6"/>
  <c r="EU64" i="6" s="1"/>
  <c r="HA24" i="6"/>
  <c r="BU64" i="6"/>
  <c r="BW64" i="6"/>
  <c r="EV64" i="6" l="1"/>
  <c r="ER64" i="6"/>
  <c r="GD64" i="6"/>
  <c r="I21" i="22"/>
  <c r="GB64" i="6"/>
  <c r="GZ64" i="6" s="1"/>
  <c r="HD55" i="6"/>
  <c r="H14" i="22" s="1"/>
  <c r="I14" i="22" s="1"/>
  <c r="FZ64" i="6"/>
  <c r="HC49" i="6"/>
  <c r="G8" i="22" s="1"/>
  <c r="I8" i="22" s="1"/>
  <c r="I17" i="22"/>
  <c r="I20" i="22"/>
  <c r="EW64" i="6"/>
  <c r="HC64" i="6"/>
  <c r="I19" i="22"/>
  <c r="HB64" i="6"/>
  <c r="FH49" i="6"/>
  <c r="HA51" i="6"/>
  <c r="E10" i="22" s="1"/>
  <c r="I10" i="22" s="1"/>
  <c r="GF64" i="6"/>
  <c r="GP64" i="6"/>
  <c r="GX64" i="6" s="1"/>
  <c r="HA64" i="6"/>
  <c r="HD64" i="6"/>
  <c r="FH52" i="6"/>
  <c r="I16" i="22"/>
  <c r="EX64" i="6"/>
  <c r="GA64" i="6"/>
  <c r="GY64" i="6" s="1"/>
  <c r="I15" i="22"/>
  <c r="HD49" i="6"/>
  <c r="H8" i="22" s="1"/>
  <c r="EZ64" i="6"/>
  <c r="FH53" i="6"/>
  <c r="FH64" i="6" s="1"/>
  <c r="C23" i="22" l="1"/>
  <c r="BE76" i="6"/>
  <c r="D23" i="22"/>
  <c r="BF76" i="6"/>
  <c r="BD76" i="6"/>
  <c r="BM76" i="6" s="1"/>
  <c r="B23" i="22"/>
  <c r="F23" i="22"/>
  <c r="BH76" i="6"/>
  <c r="H23" i="22"/>
  <c r="BJ76" i="6"/>
  <c r="G23" i="22"/>
  <c r="BI76" i="6"/>
  <c r="E23" i="22"/>
  <c r="BG76" i="6"/>
  <c r="I23" i="22" l="1"/>
</calcChain>
</file>

<file path=xl/comments1.xml><?xml version="1.0" encoding="utf-8"?>
<comments xmlns="http://schemas.openxmlformats.org/spreadsheetml/2006/main">
  <authors>
    <author>T.A.Mitchell</author>
  </authors>
  <commentList>
    <comment ref="F786" authorId="0" shapeId="0">
      <text>
        <r>
          <rPr>
            <b/>
            <sz val="8"/>
            <color indexed="81"/>
            <rFont val="Tahoma"/>
            <family val="2"/>
          </rPr>
          <t>T.A.Mitchell:</t>
        </r>
        <r>
          <rPr>
            <sz val="8"/>
            <color indexed="81"/>
            <rFont val="Tahoma"/>
            <family val="2"/>
          </rPr>
          <t xml:space="preserve">
Was negative.  Corrected assuming readings were entered wrong way round in Original2 tab of fleet spreadsheet
</t>
        </r>
      </text>
    </comment>
  </commentList>
</comments>
</file>

<file path=xl/comments2.xml><?xml version="1.0" encoding="utf-8"?>
<comments xmlns="http://schemas.openxmlformats.org/spreadsheetml/2006/main">
  <authors>
    <author>pb</author>
  </authors>
  <commentList>
    <comment ref="T83" authorId="0" shapeId="0">
      <text>
        <r>
          <rPr>
            <b/>
            <sz val="8"/>
            <color indexed="81"/>
            <rFont val="Tahoma"/>
            <family val="2"/>
          </rPr>
          <t>pb:</t>
        </r>
        <r>
          <rPr>
            <sz val="8"/>
            <color indexed="81"/>
            <rFont val="Tahoma"/>
            <family val="2"/>
          </rPr>
          <t xml:space="preserve">
Not sure if correct</t>
        </r>
      </text>
    </comment>
    <comment ref="T90" authorId="0" shapeId="0">
      <text>
        <r>
          <rPr>
            <b/>
            <sz val="8"/>
            <color indexed="81"/>
            <rFont val="Tahoma"/>
            <family val="2"/>
          </rPr>
          <t>pb:</t>
        </r>
        <r>
          <rPr>
            <sz val="8"/>
            <color indexed="81"/>
            <rFont val="Tahoma"/>
            <family val="2"/>
          </rPr>
          <t xml:space="preserve">
Not sure if correct</t>
        </r>
      </text>
    </comment>
  </commentList>
</comments>
</file>

<file path=xl/comments3.xml><?xml version="1.0" encoding="utf-8"?>
<comments xmlns="http://schemas.openxmlformats.org/spreadsheetml/2006/main">
  <authors>
    <author>pb</author>
  </authors>
  <commentList>
    <comment ref="O122" authorId="0" shapeId="0">
      <text>
        <r>
          <rPr>
            <b/>
            <sz val="8"/>
            <color indexed="81"/>
            <rFont val="Tahoma"/>
            <family val="2"/>
          </rPr>
          <t>pb:</t>
        </r>
        <r>
          <rPr>
            <sz val="8"/>
            <color indexed="81"/>
            <rFont val="Tahoma"/>
            <family val="2"/>
          </rPr>
          <t xml:space="preserve">
Factor of 1.5 based on FC</t>
        </r>
      </text>
    </comment>
  </commentList>
</comments>
</file>

<file path=xl/sharedStrings.xml><?xml version="1.0" encoding="utf-8"?>
<sst xmlns="http://schemas.openxmlformats.org/spreadsheetml/2006/main" count="16556" uniqueCount="937">
  <si>
    <t>PC2</t>
  </si>
  <si>
    <t>Reg No</t>
  </si>
  <si>
    <t>Reg Date</t>
  </si>
  <si>
    <t>Manufacturer</t>
  </si>
  <si>
    <t>Model</t>
  </si>
  <si>
    <t>Model Type</t>
  </si>
  <si>
    <t>Fuel Type</t>
  </si>
  <si>
    <t>Emmission Status</t>
  </si>
  <si>
    <t>E2</t>
  </si>
  <si>
    <t>E3</t>
  </si>
  <si>
    <t>PRE-DATE</t>
  </si>
  <si>
    <t>E1</t>
  </si>
  <si>
    <t>E5</t>
  </si>
  <si>
    <t>E4</t>
  </si>
  <si>
    <t>A</t>
  </si>
  <si>
    <t>Aircraft Tractor</t>
  </si>
  <si>
    <t>Bus</t>
  </si>
  <si>
    <t>20 - 26t</t>
  </si>
  <si>
    <t>&gt; 32t</t>
  </si>
  <si>
    <t>28 - 32 t</t>
  </si>
  <si>
    <t>3.5 - 7.5t</t>
  </si>
  <si>
    <t>7.5 - 12t</t>
  </si>
  <si>
    <t>5.07kW</t>
  </si>
  <si>
    <t>650W drive, 1940W</t>
  </si>
  <si>
    <t>12 - 14t</t>
  </si>
  <si>
    <t>2.2kW</t>
  </si>
  <si>
    <t>4.5kW drive, 11.5kW lift</t>
  </si>
  <si>
    <t>6.9kW drive, 10kW lift</t>
  </si>
  <si>
    <t>7kW drive, 5kW lift</t>
  </si>
  <si>
    <t>20kW</t>
  </si>
  <si>
    <t>4kW</t>
  </si>
  <si>
    <t>15 - 18t</t>
  </si>
  <si>
    <t>Plant (deicer)</t>
  </si>
  <si>
    <t>II</t>
  </si>
  <si>
    <t>Artic HGV</t>
  </si>
  <si>
    <t>B</t>
  </si>
  <si>
    <t>Fleet Summary</t>
  </si>
  <si>
    <t>Forklift</t>
  </si>
  <si>
    <t>Platform Lift</t>
  </si>
  <si>
    <t>Bowser</t>
  </si>
  <si>
    <t>Sub Category</t>
  </si>
  <si>
    <t>Emission Standard</t>
  </si>
  <si>
    <t>&lt; Euro 1</t>
  </si>
  <si>
    <t>Euro 1</t>
  </si>
  <si>
    <t>Euro 2</t>
  </si>
  <si>
    <t>Euro 3</t>
  </si>
  <si>
    <t>Euro 4</t>
  </si>
  <si>
    <t>Euro 5</t>
  </si>
  <si>
    <t>Euro 6</t>
  </si>
  <si>
    <t>1.4l to 2l</t>
  </si>
  <si>
    <t>&gt; 2l</t>
  </si>
  <si>
    <t>&lt; 1.4l</t>
  </si>
  <si>
    <t>Diesel Car (&lt; 2.5t)</t>
  </si>
  <si>
    <t>Each vehicle in the fleet is assigned a vehicle category corresponding to the new TRL emission factors.  Assignment is generally based on the vehicle's gross weight, except for aircraft tugs and forklifts where the weight with no load is used and the maximum load weight is used to assign a separate vehicle category for a laden vehicle.</t>
  </si>
  <si>
    <t>Vehicles are also assigned to a type, either the standard broad TRL types, or a specialist type.  Each type is given code letters.  
A number added to this code indicates the vehicle category assigned in 1 above, the meaning of this number varies between vehicle type but runs from the smallest to largest vehicle category.</t>
  </si>
  <si>
    <t xml:space="preserve">The emissions standard of the vehicle is determined, equating Stages to Euro categories.  </t>
  </si>
  <si>
    <t>Petrol Car (&lt; 2.5t)</t>
  </si>
  <si>
    <t>N1(I)</t>
  </si>
  <si>
    <t>N1(II)</t>
  </si>
  <si>
    <t>N1(III)</t>
  </si>
  <si>
    <t>3.5t - 7.5t</t>
  </si>
  <si>
    <t>7.5t - 12t</t>
  </si>
  <si>
    <t>12t - 14t</t>
  </si>
  <si>
    <t>14t - 20t</t>
  </si>
  <si>
    <t>20t - 26t</t>
  </si>
  <si>
    <t>26t - 28t</t>
  </si>
  <si>
    <t>28t - 32t</t>
  </si>
  <si>
    <t>20t - 28t</t>
  </si>
  <si>
    <t>28t - 34t</t>
  </si>
  <si>
    <t>34t - 40t</t>
  </si>
  <si>
    <t>40t - 50t</t>
  </si>
  <si>
    <t>Diesel Light Goods Vehicle (&lt; 3.5t)</t>
  </si>
  <si>
    <t>Diesel Heavy Goods Vehicle (&gt; 3.5t) Rigid</t>
  </si>
  <si>
    <t>Diesel Heavy Goods Vehicle (&gt; 3.5t) Artic</t>
  </si>
  <si>
    <t>Diesel Bus</t>
  </si>
  <si>
    <t>15t - 18t</t>
  </si>
  <si>
    <t>&gt; 18t</t>
  </si>
  <si>
    <t>&lt; 15t</t>
  </si>
  <si>
    <t>Vehicle Code</t>
  </si>
  <si>
    <t>PC</t>
  </si>
  <si>
    <t>DC</t>
  </si>
  <si>
    <t>DV</t>
  </si>
  <si>
    <t>R</t>
  </si>
  <si>
    <t>Vehicle Sub Code</t>
  </si>
  <si>
    <t>AT</t>
  </si>
  <si>
    <t>PL</t>
  </si>
  <si>
    <t>F</t>
  </si>
  <si>
    <t>S</t>
  </si>
  <si>
    <t>BL</t>
  </si>
  <si>
    <t>WT</t>
  </si>
  <si>
    <t>R3</t>
  </si>
  <si>
    <t>R4</t>
  </si>
  <si>
    <t>R1</t>
  </si>
  <si>
    <t>R8</t>
  </si>
  <si>
    <t>R7</t>
  </si>
  <si>
    <t>DV3</t>
  </si>
  <si>
    <t>B2</t>
  </si>
  <si>
    <t>B3</t>
  </si>
  <si>
    <t>DC2</t>
  </si>
  <si>
    <t>DC3</t>
  </si>
  <si>
    <t>DC1</t>
  </si>
  <si>
    <t>PC1</t>
  </si>
  <si>
    <t>A1</t>
  </si>
  <si>
    <t>R5</t>
  </si>
  <si>
    <t>R2</t>
  </si>
  <si>
    <t>DV2</t>
  </si>
  <si>
    <t>PV1</t>
  </si>
  <si>
    <t>Vehicle</t>
  </si>
  <si>
    <t>Stn</t>
  </si>
  <si>
    <t>Alloc</t>
  </si>
  <si>
    <t>Sect</t>
  </si>
  <si>
    <t>LHR</t>
  </si>
  <si>
    <t>T5OPS</t>
  </si>
  <si>
    <t>T5AS</t>
  </si>
  <si>
    <t>AC</t>
  </si>
  <si>
    <t>AH</t>
  </si>
  <si>
    <t>ENOA</t>
  </si>
  <si>
    <t>EAA</t>
  </si>
  <si>
    <t>TBKTECH6</t>
  </si>
  <si>
    <t>AS</t>
  </si>
  <si>
    <t>ENAM</t>
  </si>
  <si>
    <t>TBJ</t>
  </si>
  <si>
    <t>TBEFSU</t>
  </si>
  <si>
    <t>TBAEAST</t>
  </si>
  <si>
    <t>T5MVT</t>
  </si>
  <si>
    <t>T3OPS</t>
  </si>
  <si>
    <t>T3LDG</t>
  </si>
  <si>
    <t>ATM</t>
  </si>
  <si>
    <t>AMTM</t>
  </si>
  <si>
    <t>ATE</t>
  </si>
  <si>
    <t>AMTH</t>
  </si>
  <si>
    <t>GFS</t>
  </si>
  <si>
    <t>098</t>
  </si>
  <si>
    <t>WCG</t>
  </si>
  <si>
    <t>CAL</t>
  </si>
  <si>
    <t>AV</t>
  </si>
  <si>
    <t>T5LDG</t>
  </si>
  <si>
    <t>BC</t>
  </si>
  <si>
    <t>T5GTS</t>
  </si>
  <si>
    <t>BUA</t>
  </si>
  <si>
    <t>CPB</t>
  </si>
  <si>
    <t>BV</t>
  </si>
  <si>
    <t>CA</t>
  </si>
  <si>
    <t>UV</t>
  </si>
  <si>
    <t>T5ADM</t>
  </si>
  <si>
    <t>SDT</t>
  </si>
  <si>
    <t>IM</t>
  </si>
  <si>
    <t>NETSERVICE</t>
  </si>
  <si>
    <t>SEC</t>
  </si>
  <si>
    <t>AIU</t>
  </si>
  <si>
    <t>T5EQS</t>
  </si>
  <si>
    <t>CCD</t>
  </si>
  <si>
    <t>SECURITY</t>
  </si>
  <si>
    <t>CCM</t>
  </si>
  <si>
    <t>SV</t>
  </si>
  <si>
    <t>T5PAX</t>
  </si>
  <si>
    <t>TFM</t>
  </si>
  <si>
    <t>CABSVC</t>
  </si>
  <si>
    <t>CSC</t>
  </si>
  <si>
    <t>FOPS</t>
  </si>
  <si>
    <t>FCTTR</t>
  </si>
  <si>
    <t>FCB</t>
  </si>
  <si>
    <t>AEA</t>
  </si>
  <si>
    <t>QS</t>
  </si>
  <si>
    <t>CAT</t>
  </si>
  <si>
    <t>T5BNORTH</t>
  </si>
  <si>
    <t>T5ANORTH</t>
  </si>
  <si>
    <t>ENCO</t>
  </si>
  <si>
    <t>COTBC</t>
  </si>
  <si>
    <t>T5BSOUTH</t>
  </si>
  <si>
    <t>ENSC</t>
  </si>
  <si>
    <t>SCLINK</t>
  </si>
  <si>
    <t>T5TRMB</t>
  </si>
  <si>
    <t>CAD</t>
  </si>
  <si>
    <t>T5ASOUTH</t>
  </si>
  <si>
    <t>ENLINE</t>
  </si>
  <si>
    <t>T3TER3CEG</t>
  </si>
  <si>
    <t>TBCCORE</t>
  </si>
  <si>
    <t>ENCOMM</t>
  </si>
  <si>
    <t>MAINCOMPAS</t>
  </si>
  <si>
    <t>TBHNDT</t>
  </si>
  <si>
    <t>TBKPAINT</t>
  </si>
  <si>
    <t>T5BAG</t>
  </si>
  <si>
    <t>T5CMG</t>
  </si>
  <si>
    <t>T5TRMA</t>
  </si>
  <si>
    <t>T5SAF</t>
  </si>
  <si>
    <t>SPL</t>
  </si>
  <si>
    <t>I</t>
  </si>
  <si>
    <t>Plant (Lights)</t>
  </si>
  <si>
    <t>&gt;18t</t>
  </si>
  <si>
    <t>III</t>
  </si>
  <si>
    <t>3.5-7.5 t</t>
  </si>
  <si>
    <t>HGV Rigid</t>
  </si>
  <si>
    <t>&lt;1.4l</t>
  </si>
  <si>
    <t>1.4 to 2l</t>
  </si>
  <si>
    <t>&gt;2l</t>
  </si>
  <si>
    <t>15kW</t>
  </si>
  <si>
    <t>14-20t</t>
  </si>
  <si>
    <t>9.6kW</t>
  </si>
  <si>
    <t>&gt;32t</t>
  </si>
  <si>
    <t>3.5 to 7.5t</t>
  </si>
  <si>
    <t>3.4kW</t>
  </si>
  <si>
    <t>14 - 20t</t>
  </si>
  <si>
    <t>HSB</t>
  </si>
  <si>
    <t>DB</t>
  </si>
  <si>
    <t>DUV</t>
  </si>
  <si>
    <t>MED</t>
  </si>
  <si>
    <t>EL</t>
  </si>
  <si>
    <t>ELT</t>
  </si>
  <si>
    <t>E10</t>
  </si>
  <si>
    <t>T5HOS</t>
  </si>
  <si>
    <t>ENPP</t>
  </si>
  <si>
    <t>PPETBD</t>
  </si>
  <si>
    <t>E37</t>
  </si>
  <si>
    <t>TBAWEST</t>
  </si>
  <si>
    <t>BACE</t>
  </si>
  <si>
    <t>T5BAGDC</t>
  </si>
  <si>
    <t>ETD</t>
  </si>
  <si>
    <t>E50</t>
  </si>
  <si>
    <t>E182</t>
  </si>
  <si>
    <t>ETSE</t>
  </si>
  <si>
    <t>ETSEO</t>
  </si>
  <si>
    <t>Code</t>
  </si>
  <si>
    <t>BT</t>
  </si>
  <si>
    <t>uCO2 Emission Factor, g per Litre of Fuel</t>
  </si>
  <si>
    <t>uCO2 Emissions, tonnes per annum</t>
  </si>
  <si>
    <t>Methodology for detailed vehicle by vehicle fleet calculation (excludes company cars)</t>
  </si>
  <si>
    <t>Version</t>
  </si>
  <si>
    <t>Notes</t>
  </si>
  <si>
    <t>Speed (mph)</t>
  </si>
  <si>
    <t>ODO (miles) (direct if possible)</t>
  </si>
  <si>
    <t>% of time</t>
  </si>
  <si>
    <t>idling</t>
  </si>
  <si>
    <t>laden</t>
  </si>
  <si>
    <t>Idling</t>
  </si>
  <si>
    <t>g/hr</t>
  </si>
  <si>
    <t>derived from lowest speed</t>
  </si>
  <si>
    <t>LGV</t>
  </si>
  <si>
    <t>PV</t>
  </si>
  <si>
    <t>Car</t>
  </si>
  <si>
    <t>Vehicle Category</t>
  </si>
  <si>
    <t>Rigid HGV</t>
  </si>
  <si>
    <t>Plant</t>
  </si>
  <si>
    <t>Plant (generator)</t>
  </si>
  <si>
    <t>EV</t>
  </si>
  <si>
    <t>PM</t>
  </si>
  <si>
    <t>PFS</t>
  </si>
  <si>
    <t>CCL</t>
  </si>
  <si>
    <t>FLD</t>
  </si>
  <si>
    <t>FL</t>
  </si>
  <si>
    <t>FLH</t>
  </si>
  <si>
    <t>TBALOG</t>
  </si>
  <si>
    <t>099</t>
  </si>
  <si>
    <t>MI</t>
  </si>
  <si>
    <t>UNI</t>
  </si>
  <si>
    <t>GO</t>
  </si>
  <si>
    <t>080</t>
  </si>
  <si>
    <t>FSW</t>
  </si>
  <si>
    <t>FV</t>
  </si>
  <si>
    <t>GPA</t>
  </si>
  <si>
    <t>GP9</t>
  </si>
  <si>
    <t>BASELH</t>
  </si>
  <si>
    <t>BASESH</t>
  </si>
  <si>
    <t>HR</t>
  </si>
  <si>
    <t>TBASOUTH</t>
  </si>
  <si>
    <t>HU</t>
  </si>
  <si>
    <t>OXYCOM</t>
  </si>
  <si>
    <t>LR</t>
  </si>
  <si>
    <t>LU</t>
  </si>
  <si>
    <t>LV</t>
  </si>
  <si>
    <t>BTV</t>
  </si>
  <si>
    <t>CVL</t>
  </si>
  <si>
    <t>FC l/100km -&gt; uCO2 (fuel=CH1.85;petrol = 0.75 kg/l)</t>
  </si>
  <si>
    <t>FC l/100km -&gt; uCO2 (fuel=CH1.85;diesel = 0.85 kg/l)</t>
  </si>
  <si>
    <t>FC l/100km -&gt; uCO2 from C balance</t>
  </si>
  <si>
    <t>FC g/km -&gt; uCO2 (fuel=CH1.85)</t>
  </si>
  <si>
    <t>Moving uCO2 Emissions - Landside (standard or unladen) (tonnes)</t>
  </si>
  <si>
    <t>Moving uCO2 Emissions - Airside (standard or unladen) (tonnes)</t>
  </si>
  <si>
    <t>Moving uCO2 Emissions - Landside (Laden) (tonnes)</t>
  </si>
  <si>
    <t>Moving uCO2 Emissions - Airside (Laden) (tonnes)</t>
  </si>
  <si>
    <t>Idling uCO2 Emissions - Landside (tonnes)</t>
  </si>
  <si>
    <t>Idling uCO2 Emissions - Airside (tonnes)</t>
  </si>
  <si>
    <t>Total uCO2 Emissions - Landside (tonnes)</t>
  </si>
  <si>
    <t>Total uCO2 Emissions - Airside (tonnes)</t>
  </si>
  <si>
    <t>Total uCO2 Emissions</t>
  </si>
  <si>
    <t>Mobile uCO2 Emissions (t)</t>
  </si>
  <si>
    <t>Idling uCO2 Emissions (t)</t>
  </si>
  <si>
    <t>Total uCO2 Emissions (t)</t>
  </si>
  <si>
    <t>ENLCY</t>
  </si>
  <si>
    <t>OW</t>
  </si>
  <si>
    <t>MB</t>
  </si>
  <si>
    <t>CSH</t>
  </si>
  <si>
    <t>SHOP</t>
  </si>
  <si>
    <t>MOBILE</t>
  </si>
  <si>
    <t>QSD</t>
  </si>
  <si>
    <t>VHSETRG</t>
  </si>
  <si>
    <t>T5ARR</t>
  </si>
  <si>
    <t>Electric</t>
  </si>
  <si>
    <t>&lt; 3.5t</t>
  </si>
  <si>
    <t>Number of Vehicles - Landside</t>
  </si>
  <si>
    <t>Number of Vehicles - Airside</t>
  </si>
  <si>
    <t>PC3</t>
  </si>
  <si>
    <t>DV1</t>
  </si>
  <si>
    <t>R6</t>
  </si>
  <si>
    <t>A2</t>
  </si>
  <si>
    <t>A3</t>
  </si>
  <si>
    <t>A4</t>
  </si>
  <si>
    <t>A5</t>
  </si>
  <si>
    <t>B1</t>
  </si>
  <si>
    <t>Vehicle Code Combined</t>
  </si>
  <si>
    <t>Emissions Status Euro</t>
  </si>
  <si>
    <t>E6</t>
  </si>
  <si>
    <t>TRL Emission Factors</t>
  </si>
  <si>
    <t>Vehicle category</t>
  </si>
  <si>
    <t>Average-speed emission factors (g/km)</t>
  </si>
  <si>
    <t>Vehicle type</t>
  </si>
  <si>
    <t>Fuel type</t>
  </si>
  <si>
    <t>Engine capacity (cc) or weight limit (tonnes)</t>
  </si>
  <si>
    <t>Function</t>
  </si>
  <si>
    <t>Coefficients</t>
  </si>
  <si>
    <t>Adjustment factor (k)</t>
  </si>
  <si>
    <t>Valid speed range</t>
  </si>
  <si>
    <t>Data source</t>
  </si>
  <si>
    <t>Report</t>
  </si>
  <si>
    <t>Comment</t>
  </si>
  <si>
    <t>Type</t>
  </si>
  <si>
    <t>Formula (y=EF in g/km; x=speed in km/h)</t>
  </si>
  <si>
    <t>a</t>
  </si>
  <si>
    <t>b</t>
  </si>
  <si>
    <t>c</t>
  </si>
  <si>
    <t>d</t>
  </si>
  <si>
    <t>e</t>
  </si>
  <si>
    <t>f</t>
  </si>
  <si>
    <t>g</t>
  </si>
  <si>
    <t>Minimum (km/h)</t>
  </si>
  <si>
    <t>Maximum (km/h)</t>
  </si>
  <si>
    <t>R001</t>
  </si>
  <si>
    <t>Car &lt;2.5 t</t>
  </si>
  <si>
    <t>Petrol</t>
  </si>
  <si>
    <t>&lt;1400 cc</t>
  </si>
  <si>
    <t>Pre-Euro 1</t>
  </si>
  <si>
    <t>Polynomial</t>
  </si>
  <si>
    <t>y=k*(a+bx+cx2+dx3+ex4+fx5+gx6)/x</t>
  </si>
  <si>
    <t>DfT EFs database</t>
  </si>
  <si>
    <t/>
  </si>
  <si>
    <t>Fit to g/h data</t>
  </si>
  <si>
    <t>R002</t>
  </si>
  <si>
    <t>R003</t>
  </si>
  <si>
    <t>R004</t>
  </si>
  <si>
    <t>R005</t>
  </si>
  <si>
    <t>R006</t>
  </si>
  <si>
    <t>Assumption, based on TA limits</t>
  </si>
  <si>
    <t>Code R5 * 0.594</t>
  </si>
  <si>
    <t>R007</t>
  </si>
  <si>
    <t>R008</t>
  </si>
  <si>
    <t>1400-2000 cc</t>
  </si>
  <si>
    <t>R009</t>
  </si>
  <si>
    <t>R010</t>
  </si>
  <si>
    <t>R011</t>
  </si>
  <si>
    <t>R012</t>
  </si>
  <si>
    <t>R013</t>
  </si>
  <si>
    <t>Code R12 * 0.594</t>
  </si>
  <si>
    <t>R014</t>
  </si>
  <si>
    <t>R015</t>
  </si>
  <si>
    <t>&gt;2000 cc</t>
  </si>
  <si>
    <t>R016</t>
  </si>
  <si>
    <t>R017</t>
  </si>
  <si>
    <t>R018</t>
  </si>
  <si>
    <t>R019</t>
  </si>
  <si>
    <t>R020</t>
  </si>
  <si>
    <t>Code R19 * 0.594</t>
  </si>
  <si>
    <t>R021</t>
  </si>
  <si>
    <t>R022</t>
  </si>
  <si>
    <t>Diesel</t>
  </si>
  <si>
    <t>Assumption</t>
  </si>
  <si>
    <t>As Code 29</t>
  </si>
  <si>
    <t>R023</t>
  </si>
  <si>
    <t>As Code 30</t>
  </si>
  <si>
    <t>R024</t>
  </si>
  <si>
    <t>As Code 31</t>
  </si>
  <si>
    <t>R025</t>
  </si>
  <si>
    <t>As Code 32</t>
  </si>
  <si>
    <t>R026</t>
  </si>
  <si>
    <t>As Code 33</t>
  </si>
  <si>
    <t>R027</t>
  </si>
  <si>
    <t>Code R26 * 0.675</t>
  </si>
  <si>
    <t>R028</t>
  </si>
  <si>
    <t>Code R26 * 0.300</t>
  </si>
  <si>
    <t>R029</t>
  </si>
  <si>
    <t>R030</t>
  </si>
  <si>
    <t>R031</t>
  </si>
  <si>
    <t>R032</t>
  </si>
  <si>
    <t>R033</t>
  </si>
  <si>
    <t>R034</t>
  </si>
  <si>
    <t>Code R33 * 0.675</t>
  </si>
  <si>
    <t>R035</t>
  </si>
  <si>
    <t>Code R33 * 0.300</t>
  </si>
  <si>
    <t>R036</t>
  </si>
  <si>
    <t>R037</t>
  </si>
  <si>
    <t>R038</t>
  </si>
  <si>
    <t>R039</t>
  </si>
  <si>
    <t>R040</t>
  </si>
  <si>
    <t>Code 39 *(0.25/0.5)</t>
  </si>
  <si>
    <t>R041</t>
  </si>
  <si>
    <t>Code R40 * 0.675</t>
  </si>
  <si>
    <t>R042</t>
  </si>
  <si>
    <t>Code R40 * 0.300</t>
  </si>
  <si>
    <t>R043</t>
  </si>
  <si>
    <t>LPG</t>
  </si>
  <si>
    <t>All</t>
  </si>
  <si>
    <t>Code 44 *(0,97/0,5)</t>
  </si>
  <si>
    <t>R044</t>
  </si>
  <si>
    <t>R045</t>
  </si>
  <si>
    <t>R046</t>
  </si>
  <si>
    <t>Code 45 *(0,08/0,15)</t>
  </si>
  <si>
    <t>R047</t>
  </si>
  <si>
    <t>Code 45 *(0,06/0,15)</t>
  </si>
  <si>
    <t>R048</t>
  </si>
  <si>
    <t>R049</t>
  </si>
  <si>
    <t>Car 2.5-3.5 t</t>
  </si>
  <si>
    <t>Code 50*(6,91/1,7)</t>
  </si>
  <si>
    <t>R050</t>
  </si>
  <si>
    <t>R051</t>
  </si>
  <si>
    <t>R052</t>
  </si>
  <si>
    <t>Code 51*(0,5/0,8)</t>
  </si>
  <si>
    <t>R053</t>
  </si>
  <si>
    <t>Code 51*(0,29/0,8)</t>
  </si>
  <si>
    <t>R054</t>
  </si>
  <si>
    <t>Code R53 * 0.594</t>
  </si>
  <si>
    <t>R055</t>
  </si>
  <si>
    <t>R056</t>
  </si>
  <si>
    <t>Code 57*(6,91/2,4)</t>
  </si>
  <si>
    <t>R057</t>
  </si>
  <si>
    <t>R058</t>
  </si>
  <si>
    <t>R059</t>
  </si>
  <si>
    <t>Code 58*(0,86/1,6)</t>
  </si>
  <si>
    <t>R060</t>
  </si>
  <si>
    <t>Code 58*(0,46/1,6)</t>
  </si>
  <si>
    <t>R061</t>
  </si>
  <si>
    <t>Code R60 * 0.675</t>
  </si>
  <si>
    <t>R062</t>
  </si>
  <si>
    <t>Code R60 * 0.300</t>
  </si>
  <si>
    <t>R063</t>
  </si>
  <si>
    <t>Car (taxi)</t>
  </si>
  <si>
    <t>Based on LGV N1(III)</t>
  </si>
  <si>
    <t>As Code R105</t>
  </si>
  <si>
    <t>R064</t>
  </si>
  <si>
    <t>As Code R106</t>
  </si>
  <si>
    <t>R065</t>
  </si>
  <si>
    <t>As Code R107</t>
  </si>
  <si>
    <t>R066</t>
  </si>
  <si>
    <t>As Code R108</t>
  </si>
  <si>
    <t>R067</t>
  </si>
  <si>
    <t>As Code R109</t>
  </si>
  <si>
    <t>R068</t>
  </si>
  <si>
    <t>As Code R110</t>
  </si>
  <si>
    <t>R069</t>
  </si>
  <si>
    <t>As Code R111</t>
  </si>
  <si>
    <t>R070</t>
  </si>
  <si>
    <t>LGV N1(I)</t>
  </si>
  <si>
    <t>As Code 1</t>
  </si>
  <si>
    <t>R071</t>
  </si>
  <si>
    <t>As Code 2</t>
  </si>
  <si>
    <t>R072</t>
  </si>
  <si>
    <t>As Code 3</t>
  </si>
  <si>
    <t>R073</t>
  </si>
  <si>
    <t>As Code 4</t>
  </si>
  <si>
    <t>R074</t>
  </si>
  <si>
    <t>As Code 5</t>
  </si>
  <si>
    <t>R075</t>
  </si>
  <si>
    <t>Code R74 * 0.594</t>
  </si>
  <si>
    <t>R076</t>
  </si>
  <si>
    <t>R077</t>
  </si>
  <si>
    <t>Code 78*(3,7/0,97)</t>
  </si>
  <si>
    <t>R078</t>
  </si>
  <si>
    <t>R079</t>
  </si>
  <si>
    <t>R080</t>
  </si>
  <si>
    <t>R081</t>
  </si>
  <si>
    <t>Code 80*(0,25/0,5)</t>
  </si>
  <si>
    <t>R082</t>
  </si>
  <si>
    <t>Code R81 * 0.675</t>
  </si>
  <si>
    <t>R083</t>
  </si>
  <si>
    <t>Code R81 * 0.300</t>
  </si>
  <si>
    <t>R084</t>
  </si>
  <si>
    <t>LGV N1(II)</t>
  </si>
  <si>
    <t>Code 86*(5,8/0,65)</t>
  </si>
  <si>
    <t>R085</t>
  </si>
  <si>
    <t>Code 86*(1,4/0,65)</t>
  </si>
  <si>
    <t>R086</t>
  </si>
  <si>
    <t>R087</t>
  </si>
  <si>
    <t>Code 86*(0,43/0,65)</t>
  </si>
  <si>
    <t>R088</t>
  </si>
  <si>
    <t>Code 86*(0,23/0,65)</t>
  </si>
  <si>
    <t>R089</t>
  </si>
  <si>
    <t>Code R88 * 0.594</t>
  </si>
  <si>
    <t>R090</t>
  </si>
  <si>
    <t>R091</t>
  </si>
  <si>
    <t>R092</t>
  </si>
  <si>
    <t>Code 93*(1,4/1,3)</t>
  </si>
  <si>
    <t>R093</t>
  </si>
  <si>
    <t>R094</t>
  </si>
  <si>
    <t>Code 93*(0,72/1,3)</t>
  </si>
  <si>
    <t>R095</t>
  </si>
  <si>
    <t>Code 93*(0,39/1,3)</t>
  </si>
  <si>
    <t>R096</t>
  </si>
  <si>
    <t>Code R95 * 0.668</t>
  </si>
  <si>
    <t>R097</t>
  </si>
  <si>
    <t>Code R95 * 0.298</t>
  </si>
  <si>
    <t>R098</t>
  </si>
  <si>
    <t>LGV N1(III)</t>
  </si>
  <si>
    <t>Assumption, based database</t>
  </si>
  <si>
    <t>Code 99*4</t>
  </si>
  <si>
    <t>R099</t>
  </si>
  <si>
    <t>R100</t>
  </si>
  <si>
    <t>R101</t>
  </si>
  <si>
    <t>Code 100*(0,5/0,8)</t>
  </si>
  <si>
    <t>R102</t>
  </si>
  <si>
    <t>Code 100*(0,27/0,8)</t>
  </si>
  <si>
    <t>R103</t>
  </si>
  <si>
    <t>Code R102 * 0.594</t>
  </si>
  <si>
    <t>R104</t>
  </si>
  <si>
    <t>R105</t>
  </si>
  <si>
    <t>R106</t>
  </si>
  <si>
    <t>R107</t>
  </si>
  <si>
    <t>R108</t>
  </si>
  <si>
    <t>R109</t>
  </si>
  <si>
    <t>Code 108*(0,39/0,78)</t>
  </si>
  <si>
    <t>R110</t>
  </si>
  <si>
    <t>Code R109 * 0.673</t>
  </si>
  <si>
    <t>R111</t>
  </si>
  <si>
    <t>Code R109 * 0.300</t>
  </si>
  <si>
    <t>R112</t>
  </si>
  <si>
    <t>HGV - rigid</t>
  </si>
  <si>
    <t>Pre-Euro I</t>
  </si>
  <si>
    <t>ARTEMIS WP400</t>
  </si>
  <si>
    <t>Boulter &amp; Barlow (2005)</t>
  </si>
  <si>
    <t>R113</t>
  </si>
  <si>
    <t>Euro I</t>
  </si>
  <si>
    <t>R114</t>
  </si>
  <si>
    <t>Euro II</t>
  </si>
  <si>
    <t>R115</t>
  </si>
  <si>
    <t>Euro III</t>
  </si>
  <si>
    <t>R116</t>
  </si>
  <si>
    <t>Euro IV</t>
  </si>
  <si>
    <t>R117</t>
  </si>
  <si>
    <t>Euro V</t>
  </si>
  <si>
    <t>R118</t>
  </si>
  <si>
    <t>Euro VI</t>
  </si>
  <si>
    <t xml:space="preserve">Assumption, based on TA limits in EU scen.A </t>
  </si>
  <si>
    <t>Code 117(0,4/2,0)</t>
  </si>
  <si>
    <t>R119</t>
  </si>
  <si>
    <t>7.5-12 t</t>
  </si>
  <si>
    <t>R120</t>
  </si>
  <si>
    <t>R121</t>
  </si>
  <si>
    <t>R122</t>
  </si>
  <si>
    <t>R123</t>
  </si>
  <si>
    <t>R124</t>
  </si>
  <si>
    <t>R125</t>
  </si>
  <si>
    <t>Code 124(0,4/2,0)</t>
  </si>
  <si>
    <t>R126</t>
  </si>
  <si>
    <t>12-14 t</t>
  </si>
  <si>
    <t>R127</t>
  </si>
  <si>
    <t>R128</t>
  </si>
  <si>
    <t>R129</t>
  </si>
  <si>
    <t>R130</t>
  </si>
  <si>
    <t>R131</t>
  </si>
  <si>
    <t>R132</t>
  </si>
  <si>
    <t>Code 131(0,4/2,0)</t>
  </si>
  <si>
    <t>R133</t>
  </si>
  <si>
    <t>14-20 t</t>
  </si>
  <si>
    <t>R134</t>
  </si>
  <si>
    <t>R135</t>
  </si>
  <si>
    <t>R136</t>
  </si>
  <si>
    <t>R137</t>
  </si>
  <si>
    <t>R138</t>
  </si>
  <si>
    <t>R139</t>
  </si>
  <si>
    <t>Code 138(0,4/2,0)</t>
  </si>
  <si>
    <t>R140</t>
  </si>
  <si>
    <t>20-26 t</t>
  </si>
  <si>
    <t>R141</t>
  </si>
  <si>
    <t>R142</t>
  </si>
  <si>
    <t>R143</t>
  </si>
  <si>
    <t>R144</t>
  </si>
  <si>
    <t>R145</t>
  </si>
  <si>
    <t>R146</t>
  </si>
  <si>
    <t>Code 145(0,4/2,0)</t>
  </si>
  <si>
    <t>R147</t>
  </si>
  <si>
    <t>26-28 t</t>
  </si>
  <si>
    <t>R148</t>
  </si>
  <si>
    <t>R149</t>
  </si>
  <si>
    <t>R150</t>
  </si>
  <si>
    <t>R151</t>
  </si>
  <si>
    <t>R152</t>
  </si>
  <si>
    <t>R153</t>
  </si>
  <si>
    <t>Code 152(0,4/2,0)</t>
  </si>
  <si>
    <t>R154</t>
  </si>
  <si>
    <t>28-32 t</t>
  </si>
  <si>
    <t>R155</t>
  </si>
  <si>
    <t>R156</t>
  </si>
  <si>
    <t>R157</t>
  </si>
  <si>
    <t>R158</t>
  </si>
  <si>
    <t>R159</t>
  </si>
  <si>
    <t>R160</t>
  </si>
  <si>
    <t>Code 159(0,4/2,0)</t>
  </si>
  <si>
    <t>R161</t>
  </si>
  <si>
    <t>&gt;32 t</t>
  </si>
  <si>
    <t>R162</t>
  </si>
  <si>
    <t>R163</t>
  </si>
  <si>
    <t>R164</t>
  </si>
  <si>
    <t>R165</t>
  </si>
  <si>
    <t>R166</t>
  </si>
  <si>
    <t>R167</t>
  </si>
  <si>
    <t>Code 166(0,4/2,0)</t>
  </si>
  <si>
    <t>R168</t>
  </si>
  <si>
    <t>HGV - artic</t>
  </si>
  <si>
    <t>R169</t>
  </si>
  <si>
    <t>R170</t>
  </si>
  <si>
    <t>R171</t>
  </si>
  <si>
    <t>R172</t>
  </si>
  <si>
    <t>R173</t>
  </si>
  <si>
    <t>R174</t>
  </si>
  <si>
    <t>Code 173(0,4/2,0)</t>
  </si>
  <si>
    <t>R175</t>
  </si>
  <si>
    <t>20-28 t</t>
  </si>
  <si>
    <t>R176</t>
  </si>
  <si>
    <t>R177</t>
  </si>
  <si>
    <t>R178</t>
  </si>
  <si>
    <t>R179</t>
  </si>
  <si>
    <t>R180</t>
  </si>
  <si>
    <t>R181</t>
  </si>
  <si>
    <t>Code 180(0,4/2,0)</t>
  </si>
  <si>
    <t>R182</t>
  </si>
  <si>
    <t>28-34 t</t>
  </si>
  <si>
    <t>R183</t>
  </si>
  <si>
    <t>R184</t>
  </si>
  <si>
    <t>R185</t>
  </si>
  <si>
    <t>R186</t>
  </si>
  <si>
    <t>R187</t>
  </si>
  <si>
    <t>R188</t>
  </si>
  <si>
    <t>Code 187(0,4/2,0)</t>
  </si>
  <si>
    <t>R189</t>
  </si>
  <si>
    <t>34-40 t</t>
  </si>
  <si>
    <t>R190</t>
  </si>
  <si>
    <t>R191</t>
  </si>
  <si>
    <t>R192</t>
  </si>
  <si>
    <t>R193</t>
  </si>
  <si>
    <t>R194</t>
  </si>
  <si>
    <t>R195</t>
  </si>
  <si>
    <t>Code 194(0,4/2,0)</t>
  </si>
  <si>
    <t>R196</t>
  </si>
  <si>
    <t>40-50 t</t>
  </si>
  <si>
    <t>R197</t>
  </si>
  <si>
    <t>R198</t>
  </si>
  <si>
    <t>R199</t>
  </si>
  <si>
    <t>R200</t>
  </si>
  <si>
    <t>R201</t>
  </si>
  <si>
    <t>R202</t>
  </si>
  <si>
    <t>Code 201(0,4/2,0)</t>
  </si>
  <si>
    <t>R203</t>
  </si>
  <si>
    <t>&lt;15 t</t>
  </si>
  <si>
    <t>R204</t>
  </si>
  <si>
    <t>R205</t>
  </si>
  <si>
    <t>R206</t>
  </si>
  <si>
    <t>R207</t>
  </si>
  <si>
    <t>R208</t>
  </si>
  <si>
    <t>R209</t>
  </si>
  <si>
    <t>Code 208(0,4/2,0)</t>
  </si>
  <si>
    <t>R210</t>
  </si>
  <si>
    <t>15-18 t</t>
  </si>
  <si>
    <t>R211</t>
  </si>
  <si>
    <t>R212</t>
  </si>
  <si>
    <t>R213</t>
  </si>
  <si>
    <t>R214</t>
  </si>
  <si>
    <t>R215</t>
  </si>
  <si>
    <t>R216</t>
  </si>
  <si>
    <t>Code 215(0,4/2,0)</t>
  </si>
  <si>
    <t>R217</t>
  </si>
  <si>
    <t>&gt;18 t</t>
  </si>
  <si>
    <t>R218</t>
  </si>
  <si>
    <t>R219</t>
  </si>
  <si>
    <t>R220</t>
  </si>
  <si>
    <t>R221</t>
  </si>
  <si>
    <t>R222</t>
  </si>
  <si>
    <t>R223</t>
  </si>
  <si>
    <t>Code 222(0,4/2,0)</t>
  </si>
  <si>
    <t>R224</t>
  </si>
  <si>
    <t>Coach</t>
  </si>
  <si>
    <t>R225</t>
  </si>
  <si>
    <t>R226</t>
  </si>
  <si>
    <t>R227</t>
  </si>
  <si>
    <t>R228</t>
  </si>
  <si>
    <t>R229</t>
  </si>
  <si>
    <t>R230</t>
  </si>
  <si>
    <t>Code 229(0,4/2,0)</t>
  </si>
  <si>
    <t>R231</t>
  </si>
  <si>
    <t>R232</t>
  </si>
  <si>
    <t>R233</t>
  </si>
  <si>
    <t>R234</t>
  </si>
  <si>
    <t>R235</t>
  </si>
  <si>
    <t>R236</t>
  </si>
  <si>
    <t>R237</t>
  </si>
  <si>
    <t>Code 236(0,4/2,0)</t>
  </si>
  <si>
    <t>R238</t>
  </si>
  <si>
    <t>Moped</t>
  </si>
  <si>
    <t>&lt; 50 cc</t>
  </si>
  <si>
    <t>COPERT IV</t>
  </si>
  <si>
    <t>R239</t>
  </si>
  <si>
    <t>R240</t>
  </si>
  <si>
    <t>R241</t>
  </si>
  <si>
    <t>R242</t>
  </si>
  <si>
    <t>M/cycle, 2-stroke</t>
  </si>
  <si>
    <t>&lt;=150</t>
  </si>
  <si>
    <t>ARTEMIS WP500</t>
  </si>
  <si>
    <t>Elst et al.(2006)</t>
  </si>
  <si>
    <t>R243</t>
  </si>
  <si>
    <t>R244</t>
  </si>
  <si>
    <t>R245</t>
  </si>
  <si>
    <t>R246</t>
  </si>
  <si>
    <t>150-250</t>
  </si>
  <si>
    <t>R247</t>
  </si>
  <si>
    <t>R248</t>
  </si>
  <si>
    <t>R249</t>
  </si>
  <si>
    <t>R250</t>
  </si>
  <si>
    <t>M/cycle, 4-stroke</t>
  </si>
  <si>
    <t>R251</t>
  </si>
  <si>
    <t>R252</t>
  </si>
  <si>
    <t>R253</t>
  </si>
  <si>
    <t>R254</t>
  </si>
  <si>
    <t>R255</t>
  </si>
  <si>
    <t>R256</t>
  </si>
  <si>
    <t>R257</t>
  </si>
  <si>
    <t>R258</t>
  </si>
  <si>
    <t>250-750</t>
  </si>
  <si>
    <t>R259</t>
  </si>
  <si>
    <t>R260</t>
  </si>
  <si>
    <t>R261</t>
  </si>
  <si>
    <t>R262</t>
  </si>
  <si>
    <t>&gt;750</t>
  </si>
  <si>
    <t>R263</t>
  </si>
  <si>
    <t>R264</t>
  </si>
  <si>
    <t>R265</t>
  </si>
  <si>
    <t>Believed to be total (regulated + unregulated)</t>
  </si>
  <si>
    <t>Landside</t>
  </si>
  <si>
    <t>Airside</t>
  </si>
  <si>
    <t>Speed (km/h)</t>
  </si>
  <si>
    <t>g/km to apply</t>
  </si>
  <si>
    <t>Category</t>
  </si>
  <si>
    <t>ML</t>
  </si>
  <si>
    <t>MV</t>
  </si>
  <si>
    <t>MW</t>
  </si>
  <si>
    <t>SPH</t>
  </si>
  <si>
    <t>SF</t>
  </si>
  <si>
    <t>PSW</t>
  </si>
  <si>
    <t>PSN</t>
  </si>
  <si>
    <t>PSC</t>
  </si>
  <si>
    <t>FDS</t>
  </si>
  <si>
    <t>Total</t>
  </si>
  <si>
    <t>SW</t>
  </si>
  <si>
    <t>TK3</t>
  </si>
  <si>
    <t>TT</t>
  </si>
  <si>
    <t>TU</t>
  </si>
  <si>
    <t>TRV</t>
  </si>
  <si>
    <t>UD</t>
  </si>
  <si>
    <t>The vehicle is assigned either to Airside or Landside.  Vehicles with no RFT and fuelled by red diesel are allocated airside, as are any vehicles whose type indicates they are airside (e.g. BUA Bus Airside)</t>
  </si>
  <si>
    <t>Annual mileage is calculated.  The raw annual odo column contains pre-calculated data factored to 12 months.  
If no annual mileage is given, it is calculated from the number of hours (excluding the estimated idling hours) using the assumed
speed</t>
  </si>
  <si>
    <t>Annual hours are calculated.  If total hours are given, the proportion of idling assumed is applied to obtain idling hours.  If total
hours are not given, moving hours are calculated from the annual mileage and assumed speed, and the percentage of idling time
is applied to this.</t>
  </si>
  <si>
    <t>Mileage is split between laden and standard/unladen</t>
  </si>
  <si>
    <t>The above codes are concatenated in the form Vehicle Type, Vehicle Size, Emissions Standard, Air or Land Side.  This code
 is used when summing number of vehicles, miles or hours in the NOx calc sheet</t>
  </si>
  <si>
    <t>The NOx calc sheet lists vehicle types and sizes, and the corresponding code (see 5 above).  Each vehicle type and emissions
standard is also assigned a TRL vehicle type code both laden and unladen/standard operation</t>
  </si>
  <si>
    <t>Summation functions calculate total number of vehicles, idling hours and standard / laden annual mileage for each vehicle type
 with a given emissions standard</t>
  </si>
  <si>
    <t>The emission factors are applied to the summed mileages and idling hours</t>
  </si>
  <si>
    <t>Calculated emissions are sumemd across all modes of operation and landside / airside.  Further totals are calculated by
vehicle type and emissions control technology.</t>
  </si>
  <si>
    <t>Hidden columns not important</t>
  </si>
  <si>
    <t>Green = manually allocated data</t>
  </si>
  <si>
    <t>Grey = Automatically allocated data</t>
  </si>
  <si>
    <t>Pink = Result summed for emission calculation</t>
  </si>
  <si>
    <t>Brown = supplied data</t>
  </si>
  <si>
    <t>Blue = Calculated result</t>
  </si>
  <si>
    <t>Combined Airside and Landside Results</t>
  </si>
  <si>
    <t>Number of vehicles</t>
  </si>
  <si>
    <t>Total NOx Emissions (t)</t>
  </si>
  <si>
    <t>Idling NOx Emissions (t)</t>
  </si>
  <si>
    <t>Mobile NOx Emissions (t)</t>
  </si>
  <si>
    <t>Annual Mileage</t>
  </si>
  <si>
    <t>Idling Hours per annum</t>
  </si>
  <si>
    <t>g/km</t>
  </si>
  <si>
    <t>UWD</t>
  </si>
  <si>
    <t>WB</t>
  </si>
  <si>
    <t>WV</t>
  </si>
  <si>
    <t>Vehicle Type</t>
  </si>
  <si>
    <t>Baggage Tug</t>
  </si>
  <si>
    <t>Steps</t>
  </si>
  <si>
    <t>Loader</t>
  </si>
  <si>
    <t>Belt Loader</t>
  </si>
  <si>
    <t>Sweeper</t>
  </si>
  <si>
    <t>Airside / Landside</t>
  </si>
  <si>
    <t>45t</t>
  </si>
  <si>
    <t>400t</t>
  </si>
  <si>
    <t>35t</t>
  </si>
  <si>
    <t>L</t>
  </si>
  <si>
    <t>34t</t>
  </si>
  <si>
    <t>Raw Annual Odo (miles)</t>
  </si>
  <si>
    <t>Raw Annual Hours</t>
  </si>
  <si>
    <t>TRL Vehicle category</t>
  </si>
  <si>
    <t>TRL Vehicle Sub Category</t>
  </si>
  <si>
    <t>Battery Vehicle Motor Rating</t>
  </si>
  <si>
    <t>Max Load</t>
  </si>
  <si>
    <t>Vehicle Code used for emissions calc</t>
  </si>
  <si>
    <t>Sub Code used for emissions calc</t>
  </si>
  <si>
    <t>Combined Code used for emissions calc</t>
  </si>
  <si>
    <t>Combined Code with Emissions and Land / Airside used for emissions calc</t>
  </si>
  <si>
    <t>Speed calculated from Odo and Hours (exc idling)  (mph)</t>
  </si>
  <si>
    <t>Speed calculated from Odo and Total Hours (mph)</t>
  </si>
  <si>
    <t>Proportion Idling</t>
  </si>
  <si>
    <t>Do not insert columns here</t>
  </si>
  <si>
    <t>Petrol Light Goods Vehicle (&lt; 3.5t)</t>
  </si>
  <si>
    <t>PV2</t>
  </si>
  <si>
    <t>PV3</t>
  </si>
  <si>
    <t>Raw Hours with idling removed</t>
  </si>
  <si>
    <t>Non-Idling Hours calculated from Odo</t>
  </si>
  <si>
    <t>Odo calculated from non-idling hours (miles)</t>
  </si>
  <si>
    <t>d=b*(c/100)</t>
  </si>
  <si>
    <t>e=speed*d</t>
  </si>
  <si>
    <t>f=a/speed</t>
  </si>
  <si>
    <t>Idling Hours</t>
  </si>
  <si>
    <t>=b*c direct from hours or (a*c)/(1-c) from mileage</t>
  </si>
  <si>
    <t>Idling NOx Emissions - Landside (tonnes)</t>
  </si>
  <si>
    <t>Idling NOx Emissions - Airside (tonnes)</t>
  </si>
  <si>
    <t>Hours Idling - Landside</t>
  </si>
  <si>
    <t>Company Cars Excluded From Above</t>
  </si>
  <si>
    <t>Split between vehicle sizes and Euro standards uses the TRL fleet composition for 2009</t>
  </si>
  <si>
    <t>Pre Euro 1</t>
  </si>
  <si>
    <t>Apportioned Fuel use, litres (assuming same mileage all vehicles)</t>
  </si>
  <si>
    <t>Fuel Economy Factors, litres per 100km</t>
  </si>
  <si>
    <t>NOx Emissions, tonnes per annum</t>
  </si>
  <si>
    <t>NOx Emission Factor, g per Litre of Fuel</t>
  </si>
  <si>
    <t>GRAND TOTAL (exc company cars)</t>
  </si>
  <si>
    <t>Totals (inc company cars)</t>
  </si>
  <si>
    <t>All Emission Standards</t>
  </si>
  <si>
    <t>Proportion of fleet x fuel consumption factor</t>
  </si>
  <si>
    <t>Sum of above for Petrol cars</t>
  </si>
  <si>
    <t>Sum of above for diesel cars</t>
  </si>
  <si>
    <t>Hours Idling - Airside</t>
  </si>
  <si>
    <t>Do not change the codes in italics below</t>
  </si>
  <si>
    <t>Do not insert columns</t>
  </si>
  <si>
    <t>Total NOx Emissions - Landside (tonnes)</t>
  </si>
  <si>
    <t>Total NOx Emissions - Airside (tonnes)</t>
  </si>
  <si>
    <t>Total NOx Emissions</t>
  </si>
  <si>
    <t>Tonnes</t>
  </si>
  <si>
    <t>Annual Mileage - Landside (standard or unladen)</t>
  </si>
  <si>
    <t>Annual Mileage - Airside  (standard or unladen)</t>
  </si>
  <si>
    <t>Moving NOx Emissions - Landside (standard or unladen) (tonnes)</t>
  </si>
  <si>
    <t>Moving NOx Emissions - Airside (standard or unladen) (tonnes)</t>
  </si>
  <si>
    <t>Annual Mileage - Landside (Laden)</t>
  </si>
  <si>
    <t>Annual Mileage - Airside (Laden)</t>
  </si>
  <si>
    <t>Moving NOx Emissions - Landside (Laden) (tonnes)</t>
  </si>
  <si>
    <t>Moving NOx Emissions - Airside (Laden) (tonnes)</t>
  </si>
  <si>
    <t>ODO (miles) (direct if possible) (Standard or Unladen)</t>
  </si>
  <si>
    <t>ODO (miles) (direct if possible) (Laden)</t>
  </si>
  <si>
    <t>Proportion Laden</t>
  </si>
  <si>
    <t>Proportion of mobile time laden</t>
  </si>
  <si>
    <t>Proportion of mobile time standard or unladen</t>
  </si>
  <si>
    <t>TRL Code, R### (Standard / Unladen / Idling)</t>
  </si>
  <si>
    <t>TRL Code, R### (Laden)</t>
  </si>
  <si>
    <t>Vehicle type assumed</t>
  </si>
  <si>
    <t>When Laden</t>
  </si>
  <si>
    <t>Totals</t>
  </si>
  <si>
    <t>GRAND TOTAL</t>
  </si>
  <si>
    <t>13t</t>
  </si>
  <si>
    <t>11.4t</t>
  </si>
  <si>
    <t>Emission standard</t>
  </si>
  <si>
    <t>Fleet Nox and CO2 Calculation tool</t>
  </si>
  <si>
    <t>Takes TAM Nox Fleet Calc V5 as starting point - includes user data entry sheet and hides working sheets</t>
  </si>
  <si>
    <t>Vehicle ID</t>
  </si>
  <si>
    <t>Annual Odo - Miles</t>
  </si>
  <si>
    <t>Annual Odo - Hours</t>
  </si>
  <si>
    <t>Vehicle Code Level 1</t>
  </si>
  <si>
    <t>Vehicle Code Level 2</t>
  </si>
  <si>
    <t>Nox Results</t>
  </si>
  <si>
    <t>Nox emissions in tonnes</t>
  </si>
  <si>
    <t>CO2 Results</t>
  </si>
  <si>
    <t>CO2 emissions in tonnes</t>
  </si>
  <si>
    <t>Airside/Landside</t>
  </si>
  <si>
    <t>Information data only</t>
  </si>
  <si>
    <t>Required data for calculations</t>
  </si>
  <si>
    <t>Fleet emissions tool data input sheet</t>
  </si>
  <si>
    <t>For vehicle categories see vehicle code sheet</t>
  </si>
  <si>
    <t>Vehicle Codes</t>
  </si>
  <si>
    <t>Level 1</t>
  </si>
  <si>
    <t>Level 2</t>
  </si>
  <si>
    <t>Fuel Type:  A - gasoil, B - Electric, D - diesel, U - Unleaded petrol</t>
  </si>
  <si>
    <t>Notes on Fleet Calc Spreadsheet</t>
  </si>
  <si>
    <t>The Emission Factor sheet lists the TRL vehicle types, NOx emission factor coefficients and resulting emission factors at the air and landside speeds (as defined on this sheet) and also for idling (calculated in g/hour assuming the slowest speed for which
the NOX relationship is valid)</t>
  </si>
  <si>
    <t>Red Tab: Input data</t>
  </si>
  <si>
    <t>Yellow Tabs: Notes</t>
  </si>
  <si>
    <t>Green Tabs: Results</t>
  </si>
  <si>
    <t>Corrections to linked data from fleet input to fleet calc, data rows extended to 1600</t>
  </si>
  <si>
    <t>yellow highlighted rows inported from fleet input</t>
  </si>
  <si>
    <t>Corrections to electric vehicle calculations</t>
  </si>
  <si>
    <t>airside speed set to 10 mph as per new 2012 Nox data</t>
  </si>
  <si>
    <t>0–20</t>
  </si>
  <si>
    <t>20–37</t>
  </si>
  <si>
    <t>37–75</t>
  </si>
  <si>
    <t>75–130</t>
  </si>
  <si>
    <t>130–300</t>
  </si>
  <si>
    <t>300–560</t>
  </si>
  <si>
    <t>560–1000</t>
  </si>
  <si>
    <t>&gt; 1000</t>
  </si>
  <si>
    <t>&gt;1000</t>
  </si>
  <si>
    <t>kW</t>
  </si>
  <si>
    <t>g/kWh</t>
  </si>
  <si>
    <t>IIIA</t>
  </si>
  <si>
    <t>IIIB</t>
  </si>
  <si>
    <t>4.7, 3.3</t>
  </si>
  <si>
    <t>Laden</t>
  </si>
  <si>
    <t>Unladen</t>
  </si>
  <si>
    <t>100 kW</t>
  </si>
  <si>
    <t>50 kW</t>
  </si>
  <si>
    <t>&lt; 100 kW</t>
  </si>
  <si>
    <t>&gt; 300 kW</t>
  </si>
  <si>
    <t>100 - 300 kW</t>
  </si>
  <si>
    <t>New 2014 emissions factors for road vehicles, new power method for GSE calculations.  New GSE vehicle codes.</t>
  </si>
  <si>
    <t>GSE codes</t>
  </si>
  <si>
    <t>kw</t>
  </si>
  <si>
    <t>Units</t>
  </si>
  <si>
    <t>Diesel CO2</t>
  </si>
  <si>
    <t>kg/litre</t>
  </si>
  <si>
    <t>g/kwh</t>
  </si>
  <si>
    <t>Fuel</t>
  </si>
  <si>
    <t>CO2</t>
  </si>
  <si>
    <t>Dec data</t>
  </si>
  <si>
    <t>Diesel density</t>
  </si>
  <si>
    <t>kgCO2/Kgfuel</t>
  </si>
  <si>
    <t>Included in airside</t>
  </si>
  <si>
    <t>for road vehicles</t>
  </si>
  <si>
    <t>Year</t>
  </si>
  <si>
    <t>Speed functions no-longer used data taken from'Nox Emission factots V2 - tool inpus.XLS'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</si>
</sst>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
    <numFmt numFmtId="165" formatCode="0.0000000"/>
    <numFmt numFmtId="166" formatCode="0.000000"/>
  </numFmts>
  <fonts count="50" x14ac:knownFonts="1">
    <font>
      <sz val="10"/>
      <color indexed="8"/>
      <name val="ARIAL"/>
      <charset val="1"/>
    </font>
    <font>
      <sz val="10"/>
      <color indexed="8"/>
      <name val="Arial"/>
      <family val="2"/>
    </font>
    <font>
      <b/>
      <u/>
      <sz val="10"/>
      <color indexed="8"/>
      <name val="ARIAL"/>
      <family val="2"/>
    </font>
    <font>
      <b/>
      <sz val="10"/>
      <color indexed="8"/>
      <name val="ARIAL"/>
      <family val="2"/>
    </font>
    <font>
      <sz val="8"/>
      <name val="Arial"/>
      <family val="2"/>
    </font>
    <font>
      <sz val="10"/>
      <color indexed="12"/>
      <name val="Arial"/>
      <family val="2"/>
    </font>
    <font>
      <sz val="10"/>
      <color indexed="10"/>
      <name val="Arial"/>
      <family val="2"/>
    </font>
    <font>
      <sz val="10"/>
      <color indexed="8"/>
      <name val="Arial"/>
      <family val="2"/>
    </font>
    <font>
      <i/>
      <sz val="10"/>
      <color indexed="8"/>
      <name val="ARIAL"/>
      <family val="2"/>
    </font>
    <font>
      <b/>
      <u/>
      <sz val="10"/>
      <color indexed="12"/>
      <name val="ARIAL"/>
      <family val="2"/>
    </font>
    <font>
      <b/>
      <sz val="14"/>
      <color indexed="9"/>
      <name val="Arial"/>
      <family val="2"/>
    </font>
    <font>
      <b/>
      <sz val="9"/>
      <color indexed="12"/>
      <name val="Arial"/>
      <family val="2"/>
    </font>
    <font>
      <b/>
      <sz val="9"/>
      <name val="Arial"/>
      <family val="2"/>
    </font>
    <font>
      <sz val="9"/>
      <name val="Arial"/>
      <family val="2"/>
    </font>
    <font>
      <sz val="9"/>
      <color indexed="8"/>
      <name val="Arial"/>
      <family val="2"/>
    </font>
    <font>
      <sz val="9"/>
      <color indexed="12"/>
      <name val="Arial"/>
      <family val="2"/>
    </font>
    <font>
      <sz val="9"/>
      <color indexed="61"/>
      <name val="Arial"/>
      <family val="2"/>
    </font>
    <font>
      <sz val="10"/>
      <name val="Arial"/>
      <family val="2"/>
    </font>
    <font>
      <b/>
      <sz val="8"/>
      <color indexed="81"/>
      <name val="Tahoma"/>
      <family val="2"/>
    </font>
    <font>
      <sz val="8"/>
      <color indexed="81"/>
      <name val="Tahoma"/>
      <family val="2"/>
    </font>
    <font>
      <sz val="8"/>
      <color indexed="8"/>
      <name val="Arial"/>
      <family val="2"/>
    </font>
    <font>
      <sz val="8"/>
      <color indexed="12"/>
      <name val="Arial"/>
      <family val="2"/>
    </font>
    <font>
      <sz val="10"/>
      <color indexed="12"/>
      <name val="Arial"/>
      <family val="2"/>
    </font>
    <font>
      <b/>
      <sz val="10"/>
      <color indexed="10"/>
      <name val="ARIAL"/>
      <family val="2"/>
    </font>
    <font>
      <sz val="8"/>
      <color indexed="16"/>
      <name val="Arial"/>
      <family val="2"/>
    </font>
    <font>
      <b/>
      <u/>
      <sz val="10"/>
      <color indexed="16"/>
      <name val="Arial"/>
      <family val="2"/>
    </font>
    <font>
      <sz val="10"/>
      <color indexed="16"/>
      <name val="Arial"/>
      <family val="2"/>
    </font>
    <font>
      <sz val="8"/>
      <color indexed="17"/>
      <name val="Arial"/>
      <family val="2"/>
    </font>
    <font>
      <b/>
      <u/>
      <sz val="10"/>
      <color indexed="17"/>
      <name val="Arial"/>
      <family val="2"/>
    </font>
    <font>
      <sz val="10"/>
      <color indexed="17"/>
      <name val="Arial"/>
      <family val="2"/>
    </font>
    <font>
      <sz val="8"/>
      <color indexed="23"/>
      <name val="Arial"/>
      <family val="2"/>
    </font>
    <font>
      <b/>
      <u/>
      <sz val="10"/>
      <color indexed="23"/>
      <name val="Arial"/>
      <family val="2"/>
    </font>
    <font>
      <sz val="10"/>
      <color indexed="23"/>
      <name val="Arial"/>
      <family val="2"/>
    </font>
    <font>
      <sz val="8"/>
      <color indexed="14"/>
      <name val="Arial"/>
      <family val="2"/>
    </font>
    <font>
      <b/>
      <u/>
      <sz val="10"/>
      <color indexed="14"/>
      <name val="Arial"/>
      <family val="2"/>
    </font>
    <font>
      <sz val="10"/>
      <color indexed="14"/>
      <name val="Arial"/>
      <family val="2"/>
    </font>
    <font>
      <b/>
      <u/>
      <sz val="10"/>
      <color indexed="12"/>
      <name val="ARIAL"/>
      <family val="2"/>
    </font>
    <font>
      <b/>
      <sz val="18"/>
      <color indexed="8"/>
      <name val="Arial"/>
      <family val="2"/>
    </font>
    <font>
      <sz val="12"/>
      <color indexed="8"/>
      <name val="ARIAL"/>
      <family val="2"/>
    </font>
    <font>
      <b/>
      <sz val="12"/>
      <color indexed="8"/>
      <name val="ARIAL"/>
      <family val="2"/>
    </font>
    <font>
      <b/>
      <sz val="16"/>
      <color indexed="8"/>
      <name val="ARIAL"/>
      <family val="2"/>
    </font>
    <font>
      <b/>
      <sz val="22"/>
      <color indexed="8"/>
      <name val="ARIAL"/>
      <family val="2"/>
    </font>
    <font>
      <sz val="11"/>
      <color rgb="FF9C0006"/>
      <name val="Calibri"/>
      <family val="2"/>
      <scheme val="minor"/>
    </font>
    <font>
      <sz val="10"/>
      <color rgb="FF9C0006"/>
      <name val="Arial"/>
      <family val="2"/>
    </font>
    <font>
      <sz val="10"/>
      <color theme="0" tint="-0.499984740745262"/>
      <name val="Arial"/>
      <family val="2"/>
    </font>
    <font>
      <b/>
      <sz val="14"/>
      <color indexed="8"/>
      <name val="Arial"/>
      <family val="2"/>
    </font>
    <font>
      <b/>
      <sz val="14"/>
      <color theme="0" tint="-0.249977111117893"/>
      <name val="Arial"/>
      <family val="2"/>
    </font>
    <font>
      <b/>
      <sz val="9"/>
      <color theme="0" tint="-0.249977111117893"/>
      <name val="Arial"/>
      <family val="2"/>
    </font>
    <font>
      <sz val="9"/>
      <color theme="0" tint="-0.249977111117893"/>
      <name val="Arial"/>
      <family val="2"/>
    </font>
    <font>
      <sz val="10"/>
      <color theme="0" tint="-0.249977111117893"/>
      <name val="Arial"/>
      <family val="2"/>
    </font>
  </fonts>
  <fills count="18">
    <fill>
      <patternFill patternType="none"/>
    </fill>
    <fill>
      <patternFill patternType="gray125"/>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45"/>
        <bgColor indexed="25"/>
      </patternFill>
    </fill>
    <fill>
      <patternFill patternType="solid">
        <fgColor indexed="10"/>
        <bgColor indexed="64"/>
      </patternFill>
    </fill>
    <fill>
      <patternFill patternType="solid">
        <fgColor indexed="58"/>
        <bgColor indexed="64"/>
      </patternFill>
    </fill>
    <fill>
      <patternFill patternType="solid">
        <fgColor indexed="57"/>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7CE"/>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249977111117893"/>
        <bgColor indexed="64"/>
      </patternFill>
    </fill>
  </fills>
  <borders count="52">
    <border>
      <left/>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s>
  <cellStyleXfs count="2">
    <xf numFmtId="0" fontId="0" fillId="0" borderId="0">
      <alignment vertical="top"/>
    </xf>
    <xf numFmtId="0" fontId="42" fillId="14" borderId="0" applyNumberFormat="0" applyBorder="0" applyAlignment="0" applyProtection="0"/>
  </cellStyleXfs>
  <cellXfs count="290">
    <xf numFmtId="0" fontId="0" fillId="0" borderId="0" xfId="0">
      <alignment vertical="top"/>
    </xf>
    <xf numFmtId="0" fontId="0" fillId="0" borderId="0" xfId="0" applyFill="1" applyBorder="1">
      <alignment vertical="top"/>
    </xf>
    <xf numFmtId="0" fontId="2" fillId="0" borderId="0" xfId="0" applyFont="1" applyFill="1" applyBorder="1" applyAlignment="1">
      <alignment wrapText="1"/>
    </xf>
    <xf numFmtId="0" fontId="3" fillId="0" borderId="0" xfId="0" applyFont="1">
      <alignment vertical="top"/>
    </xf>
    <xf numFmtId="0" fontId="2" fillId="0" borderId="0" xfId="0" applyFont="1">
      <alignment vertical="top"/>
    </xf>
    <xf numFmtId="0" fontId="6" fillId="0" borderId="0" xfId="0" applyFont="1">
      <alignment vertical="top"/>
    </xf>
    <xf numFmtId="0" fontId="8" fillId="0" borderId="0" xfId="0" applyFont="1">
      <alignment vertical="top"/>
    </xf>
    <xf numFmtId="0" fontId="9" fillId="0" borderId="0" xfId="0" applyFont="1" applyFill="1" applyBorder="1" applyAlignment="1">
      <alignment wrapText="1"/>
    </xf>
    <xf numFmtId="0" fontId="5" fillId="0" borderId="0" xfId="0" applyFont="1" applyFill="1" applyBorder="1">
      <alignment vertical="top"/>
    </xf>
    <xf numFmtId="0" fontId="9" fillId="0" borderId="0" xfId="0" applyFont="1" applyFill="1" applyBorder="1" applyAlignment="1">
      <alignment horizontal="right" wrapText="1"/>
    </xf>
    <xf numFmtId="1" fontId="5" fillId="0" borderId="0" xfId="0" applyNumberFormat="1" applyFont="1" applyFill="1" applyBorder="1">
      <alignment vertical="top"/>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NumberFormat="1" applyFont="1" applyFill="1" applyBorder="1" applyAlignment="1">
      <alignment horizontal="center" vertical="center"/>
    </xf>
    <xf numFmtId="0" fontId="14" fillId="3" borderId="7" xfId="0" applyFont="1" applyFill="1" applyBorder="1" applyAlignment="1">
      <alignment horizontal="center" vertical="center"/>
    </xf>
    <xf numFmtId="0" fontId="15" fillId="4" borderId="7" xfId="0" applyFont="1" applyFill="1" applyBorder="1" applyAlignment="1">
      <alignment horizontal="center" vertical="center"/>
    </xf>
    <xf numFmtId="0" fontId="11"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2" xfId="0" applyFont="1" applyFill="1" applyBorder="1" applyAlignment="1">
      <alignment horizontal="center" vertical="center"/>
    </xf>
    <xf numFmtId="0" fontId="13" fillId="3" borderId="13" xfId="0" applyNumberFormat="1" applyFont="1" applyFill="1" applyBorder="1" applyAlignment="1">
      <alignment horizontal="center" vertical="center"/>
    </xf>
    <xf numFmtId="0" fontId="14" fillId="3" borderId="12" xfId="0" applyFont="1" applyFill="1" applyBorder="1" applyAlignment="1">
      <alignment horizontal="center" vertical="center"/>
    </xf>
    <xf numFmtId="0" fontId="15" fillId="4" borderId="12" xfId="0" applyFont="1" applyFill="1" applyBorder="1" applyAlignment="1">
      <alignment horizontal="center" vertical="center"/>
    </xf>
    <xf numFmtId="0" fontId="13" fillId="3" borderId="12" xfId="0" applyNumberFormat="1" applyFont="1" applyFill="1" applyBorder="1" applyAlignment="1">
      <alignment horizontal="center" vertical="center"/>
    </xf>
    <xf numFmtId="0" fontId="16" fillId="3" borderId="12" xfId="0" applyFont="1" applyFill="1" applyBorder="1" applyAlignment="1">
      <alignment horizontal="center" vertical="center"/>
    </xf>
    <xf numFmtId="0" fontId="13" fillId="3" borderId="13" xfId="0" applyFont="1" applyFill="1" applyBorder="1" applyAlignment="1">
      <alignment horizontal="center" vertical="center"/>
    </xf>
    <xf numFmtId="0" fontId="13" fillId="3" borderId="14" xfId="0" applyFont="1" applyFill="1" applyBorder="1" applyAlignment="1">
      <alignment horizontal="center" vertical="center"/>
    </xf>
    <xf numFmtId="0" fontId="13" fillId="3" borderId="15" xfId="0" applyFont="1" applyFill="1" applyBorder="1" applyAlignment="1">
      <alignment horizontal="center" vertical="center"/>
    </xf>
    <xf numFmtId="0" fontId="11" fillId="3" borderId="17" xfId="0" applyFont="1" applyFill="1" applyBorder="1" applyAlignment="1">
      <alignment horizontal="center" vertical="center"/>
    </xf>
    <xf numFmtId="0" fontId="13" fillId="3" borderId="18"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2" xfId="0" applyFont="1" applyFill="1" applyBorder="1" applyAlignment="1">
      <alignment horizontal="center" vertical="center"/>
    </xf>
    <xf numFmtId="0" fontId="13" fillId="3" borderId="2" xfId="0" applyNumberFormat="1" applyFont="1" applyFill="1" applyBorder="1" applyAlignment="1">
      <alignment horizontal="center" vertical="center"/>
    </xf>
    <xf numFmtId="0" fontId="14" fillId="3" borderId="2" xfId="0" applyFont="1" applyFill="1" applyBorder="1" applyAlignment="1">
      <alignment horizontal="center" vertical="center"/>
    </xf>
    <xf numFmtId="0" fontId="16" fillId="3" borderId="2" xfId="0" applyFont="1" applyFill="1" applyBorder="1" applyAlignment="1">
      <alignment horizontal="center" vertical="center"/>
    </xf>
    <xf numFmtId="0" fontId="15" fillId="4" borderId="2" xfId="0" applyFont="1" applyFill="1" applyBorder="1" applyAlignment="1">
      <alignment horizontal="center" vertical="center"/>
    </xf>
    <xf numFmtId="0" fontId="11" fillId="3" borderId="21" xfId="0" applyFont="1" applyFill="1" applyBorder="1" applyAlignment="1">
      <alignment horizontal="center" vertical="center"/>
    </xf>
    <xf numFmtId="0" fontId="14" fillId="3" borderId="22" xfId="0" applyFont="1" applyFill="1" applyBorder="1" applyAlignment="1">
      <alignment horizontal="center" vertical="center"/>
    </xf>
    <xf numFmtId="0" fontId="13" fillId="3" borderId="23" xfId="0" applyFont="1" applyFill="1" applyBorder="1" applyAlignment="1">
      <alignment horizontal="center" vertical="center"/>
    </xf>
    <xf numFmtId="0" fontId="16" fillId="3" borderId="7" xfId="0" applyFont="1" applyFill="1" applyBorder="1" applyAlignment="1">
      <alignment horizontal="center" vertical="center"/>
    </xf>
    <xf numFmtId="0" fontId="11" fillId="3" borderId="24" xfId="0" applyFont="1" applyFill="1" applyBorder="1" applyAlignment="1">
      <alignment horizontal="center" vertical="center"/>
    </xf>
    <xf numFmtId="0" fontId="14" fillId="3" borderId="25" xfId="0" applyFont="1" applyFill="1" applyBorder="1" applyAlignment="1">
      <alignment horizontal="center" vertical="center"/>
    </xf>
    <xf numFmtId="0" fontId="13" fillId="3" borderId="26" xfId="0" applyFont="1" applyFill="1" applyBorder="1" applyAlignment="1">
      <alignment horizontal="center" vertical="center"/>
    </xf>
    <xf numFmtId="0" fontId="13" fillId="3" borderId="27" xfId="0" applyFont="1" applyFill="1" applyBorder="1" applyAlignment="1">
      <alignment horizontal="center" vertical="center"/>
    </xf>
    <xf numFmtId="0" fontId="11" fillId="3" borderId="28" xfId="0" applyFont="1" applyFill="1" applyBorder="1" applyAlignment="1">
      <alignment horizontal="center" vertical="center"/>
    </xf>
    <xf numFmtId="0" fontId="14" fillId="3" borderId="29" xfId="0" applyFont="1" applyFill="1" applyBorder="1" applyAlignment="1">
      <alignment horizontal="center" vertical="center"/>
    </xf>
    <xf numFmtId="0" fontId="13" fillId="3" borderId="30" xfId="0" applyFont="1" applyFill="1" applyBorder="1" applyAlignment="1">
      <alignment horizontal="center" vertical="center"/>
    </xf>
    <xf numFmtId="0" fontId="13" fillId="3" borderId="0" xfId="0" applyFont="1" applyFill="1" applyBorder="1" applyAlignment="1">
      <alignment horizontal="center" vertical="center"/>
    </xf>
    <xf numFmtId="0" fontId="15" fillId="4" borderId="4" xfId="0" applyFont="1" applyFill="1" applyBorder="1" applyAlignment="1">
      <alignment horizontal="center" vertical="center"/>
    </xf>
    <xf numFmtId="0" fontId="13" fillId="3" borderId="32" xfId="0" applyFont="1" applyFill="1" applyBorder="1" applyAlignment="1">
      <alignment horizontal="center" vertical="center"/>
    </xf>
    <xf numFmtId="0" fontId="13" fillId="3" borderId="22" xfId="0" applyFont="1" applyFill="1" applyBorder="1" applyAlignment="1">
      <alignment horizontal="center" vertical="center"/>
    </xf>
    <xf numFmtId="0" fontId="13" fillId="3" borderId="25"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20" xfId="0" applyFont="1" applyFill="1" applyBorder="1" applyAlignment="1">
      <alignment horizontal="center" vertical="center"/>
    </xf>
    <xf numFmtId="0" fontId="13" fillId="3" borderId="14" xfId="0" applyNumberFormat="1" applyFont="1" applyFill="1" applyBorder="1" applyAlignment="1">
      <alignment horizontal="center" vertical="center"/>
    </xf>
    <xf numFmtId="0" fontId="14" fillId="3" borderId="0" xfId="0" applyFont="1" applyFill="1" applyBorder="1" applyAlignment="1">
      <alignment horizontal="center" vertical="center"/>
    </xf>
    <xf numFmtId="0" fontId="14" fillId="3" borderId="9" xfId="0" applyFont="1" applyFill="1" applyBorder="1" applyAlignment="1">
      <alignment horizontal="center" vertical="center" wrapText="1"/>
    </xf>
    <xf numFmtId="0" fontId="13" fillId="3" borderId="34" xfId="0" applyFont="1" applyFill="1" applyBorder="1" applyAlignment="1">
      <alignment horizontal="center" vertical="center"/>
    </xf>
    <xf numFmtId="0" fontId="7" fillId="3" borderId="7" xfId="0" applyFont="1" applyFill="1" applyBorder="1" applyAlignment="1">
      <alignment horizontal="center" vertical="center"/>
    </xf>
    <xf numFmtId="0" fontId="13" fillId="4" borderId="5" xfId="0" applyFont="1" applyFill="1" applyBorder="1" applyAlignment="1">
      <alignment horizontal="center" vertical="center"/>
    </xf>
    <xf numFmtId="0" fontId="13" fillId="3" borderId="35" xfId="0" applyFont="1" applyFill="1" applyBorder="1" applyAlignment="1">
      <alignment horizontal="center" vertical="center"/>
    </xf>
    <xf numFmtId="0" fontId="7" fillId="3" borderId="12" xfId="0" applyFont="1" applyFill="1" applyBorder="1" applyAlignment="1">
      <alignment horizontal="center" vertical="center"/>
    </xf>
    <xf numFmtId="0" fontId="13" fillId="4" borderId="10" xfId="0" applyFont="1" applyFill="1" applyBorder="1" applyAlignment="1">
      <alignment horizontal="center" vertical="center"/>
    </xf>
    <xf numFmtId="0" fontId="13" fillId="3" borderId="36" xfId="0" applyFont="1" applyFill="1" applyBorder="1" applyAlignment="1">
      <alignment horizontal="center" vertical="center"/>
    </xf>
    <xf numFmtId="0" fontId="14" fillId="3" borderId="13" xfId="0" applyFont="1" applyFill="1" applyBorder="1" applyAlignment="1">
      <alignment horizontal="center" vertical="center" wrapText="1"/>
    </xf>
    <xf numFmtId="0" fontId="13" fillId="4" borderId="12" xfId="0" applyFont="1" applyFill="1" applyBorder="1" applyAlignment="1">
      <alignment horizontal="center" vertical="center"/>
    </xf>
    <xf numFmtId="0" fontId="14" fillId="3" borderId="14" xfId="0" applyFont="1" applyFill="1" applyBorder="1" applyAlignment="1">
      <alignment horizontal="center" vertical="center" wrapText="1"/>
    </xf>
    <xf numFmtId="0" fontId="13" fillId="3" borderId="38" xfId="0" applyFont="1" applyFill="1" applyBorder="1" applyAlignment="1">
      <alignment horizontal="center" vertical="center"/>
    </xf>
    <xf numFmtId="0" fontId="13" fillId="4" borderId="2" xfId="0" applyFont="1" applyFill="1" applyBorder="1" applyAlignment="1">
      <alignment horizontal="center" vertical="center"/>
    </xf>
    <xf numFmtId="0" fontId="14" fillId="3" borderId="4" xfId="0" applyFont="1" applyFill="1" applyBorder="1" applyAlignment="1">
      <alignment horizontal="center" vertical="center" wrapText="1"/>
    </xf>
    <xf numFmtId="0" fontId="13" fillId="4" borderId="13" xfId="0" applyFont="1" applyFill="1" applyBorder="1" applyAlignment="1">
      <alignment horizontal="center" vertical="center"/>
    </xf>
    <xf numFmtId="0" fontId="13" fillId="4" borderId="20" xfId="0" applyFont="1" applyFill="1" applyBorder="1" applyAlignment="1">
      <alignment horizontal="center" vertical="center"/>
    </xf>
    <xf numFmtId="0" fontId="7" fillId="3" borderId="22" xfId="0" applyFont="1" applyFill="1" applyBorder="1" applyAlignment="1">
      <alignment horizontal="center" vertical="center"/>
    </xf>
    <xf numFmtId="0" fontId="14" fillId="3" borderId="4" xfId="0" applyFont="1" applyFill="1" applyBorder="1" applyAlignment="1">
      <alignment horizontal="center" vertical="center"/>
    </xf>
    <xf numFmtId="0" fontId="7" fillId="3" borderId="4" xfId="0" applyFont="1" applyFill="1" applyBorder="1" applyAlignment="1">
      <alignment horizontal="center" vertical="center"/>
    </xf>
    <xf numFmtId="0" fontId="13" fillId="3" borderId="39" xfId="0" applyFont="1" applyFill="1" applyBorder="1" applyAlignment="1">
      <alignment horizontal="center" vertical="center"/>
    </xf>
    <xf numFmtId="0" fontId="7" fillId="3" borderId="25" xfId="0" applyFont="1" applyFill="1" applyBorder="1" applyAlignment="1">
      <alignment horizontal="center" vertical="center"/>
    </xf>
    <xf numFmtId="0" fontId="14" fillId="3" borderId="9" xfId="0" applyFont="1" applyFill="1" applyBorder="1" applyAlignment="1">
      <alignment horizontal="center" vertical="center"/>
    </xf>
    <xf numFmtId="0" fontId="7" fillId="3" borderId="9" xfId="0" applyFont="1" applyFill="1" applyBorder="1" applyAlignment="1">
      <alignment horizontal="center" vertical="center"/>
    </xf>
    <xf numFmtId="0" fontId="17" fillId="3" borderId="12"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33" xfId="0" applyFont="1" applyFill="1" applyBorder="1" applyAlignment="1">
      <alignment horizontal="center" vertical="center"/>
    </xf>
    <xf numFmtId="0" fontId="14" fillId="3" borderId="13"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29" xfId="0" applyFont="1" applyFill="1" applyBorder="1" applyAlignment="1">
      <alignment horizontal="center" vertical="center"/>
    </xf>
    <xf numFmtId="0" fontId="14" fillId="3" borderId="18" xfId="0" applyFont="1" applyFill="1" applyBorder="1" applyAlignment="1">
      <alignment horizontal="center" vertical="center"/>
    </xf>
    <xf numFmtId="0" fontId="7" fillId="3" borderId="18" xfId="0" applyFont="1" applyFill="1" applyBorder="1" applyAlignment="1">
      <alignment horizontal="center" vertical="center"/>
    </xf>
    <xf numFmtId="0" fontId="17" fillId="3" borderId="2" xfId="0" applyFont="1" applyFill="1" applyBorder="1" applyAlignment="1">
      <alignment horizontal="center" vertical="center"/>
    </xf>
    <xf numFmtId="0" fontId="7" fillId="3" borderId="2" xfId="0" applyFont="1" applyFill="1" applyBorder="1" applyAlignment="1">
      <alignment horizontal="center" vertical="center"/>
    </xf>
    <xf numFmtId="0" fontId="0" fillId="0" borderId="0" xfId="0" applyAlignment="1"/>
    <xf numFmtId="0" fontId="0" fillId="5" borderId="0" xfId="0" applyFill="1">
      <alignment vertical="top"/>
    </xf>
    <xf numFmtId="0" fontId="5" fillId="0" borderId="0" xfId="0" applyNumberFormat="1" applyFont="1" applyFill="1" applyBorder="1">
      <alignment vertical="top"/>
    </xf>
    <xf numFmtId="0" fontId="20" fillId="0" borderId="0" xfId="0" applyFont="1" applyFill="1" applyBorder="1">
      <alignment vertical="top"/>
    </xf>
    <xf numFmtId="0" fontId="21" fillId="0" borderId="0" xfId="0" applyFont="1" applyFill="1" applyBorder="1">
      <alignment vertical="top"/>
    </xf>
    <xf numFmtId="0" fontId="22" fillId="0" borderId="0" xfId="0" applyFont="1" applyFill="1" applyBorder="1">
      <alignment vertical="top"/>
    </xf>
    <xf numFmtId="0" fontId="21" fillId="0" borderId="0" xfId="0" quotePrefix="1" applyFont="1" applyFill="1" applyBorder="1">
      <alignment vertical="top"/>
    </xf>
    <xf numFmtId="0" fontId="23" fillId="0" borderId="0" xfId="0" applyFont="1">
      <alignment vertical="top"/>
    </xf>
    <xf numFmtId="0" fontId="0" fillId="0" borderId="0" xfId="0" applyAlignment="1">
      <alignment vertical="top" wrapText="1"/>
    </xf>
    <xf numFmtId="0" fontId="24" fillId="0" borderId="0" xfId="0" applyFont="1" applyFill="1" applyBorder="1">
      <alignment vertical="top"/>
    </xf>
    <xf numFmtId="0" fontId="25" fillId="0" borderId="0" xfId="0" applyFont="1" applyFill="1" applyBorder="1" applyAlignment="1">
      <alignment wrapText="1"/>
    </xf>
    <xf numFmtId="0" fontId="26" fillId="0" borderId="0" xfId="0" applyFont="1" applyFill="1" applyBorder="1">
      <alignment vertical="top"/>
    </xf>
    <xf numFmtId="0" fontId="27" fillId="0" borderId="0" xfId="0" applyFont="1" applyFill="1" applyBorder="1">
      <alignment vertical="top"/>
    </xf>
    <xf numFmtId="0" fontId="28" fillId="0" borderId="0" xfId="0" applyFont="1" applyFill="1" applyBorder="1" applyAlignment="1">
      <alignment wrapText="1"/>
    </xf>
    <xf numFmtId="0" fontId="29" fillId="0" borderId="0" xfId="0" applyFont="1" applyFill="1" applyBorder="1">
      <alignment vertical="top"/>
    </xf>
    <xf numFmtId="164" fontId="29" fillId="0" borderId="0" xfId="0" applyNumberFormat="1" applyFont="1" applyFill="1" applyBorder="1">
      <alignment vertical="top"/>
    </xf>
    <xf numFmtId="0" fontId="29" fillId="6" borderId="0" xfId="0" applyFont="1" applyFill="1" applyBorder="1">
      <alignment vertical="top"/>
    </xf>
    <xf numFmtId="0" fontId="30" fillId="0" borderId="0" xfId="0" applyFont="1" applyFill="1" applyBorder="1" applyAlignment="1">
      <alignment horizontal="left" vertical="top"/>
    </xf>
    <xf numFmtId="0" fontId="31" fillId="0" borderId="0" xfId="0" applyFont="1" applyFill="1" applyBorder="1" applyAlignment="1">
      <alignment horizontal="left" wrapText="1"/>
    </xf>
    <xf numFmtId="0" fontId="32" fillId="0" borderId="0" xfId="0" applyFont="1" applyFill="1" applyBorder="1" applyAlignment="1">
      <alignment horizontal="left" vertical="top"/>
    </xf>
    <xf numFmtId="0" fontId="30" fillId="0" borderId="0" xfId="0" applyFont="1" applyFill="1" applyBorder="1">
      <alignment vertical="top"/>
    </xf>
    <xf numFmtId="0" fontId="31" fillId="0" borderId="0" xfId="0" applyFont="1" applyFill="1" applyBorder="1" applyAlignment="1">
      <alignment wrapText="1"/>
    </xf>
    <xf numFmtId="0" fontId="32" fillId="0" borderId="0" xfId="0" applyFont="1" applyFill="1" applyBorder="1">
      <alignment vertical="top"/>
    </xf>
    <xf numFmtId="0" fontId="31" fillId="0" borderId="0" xfId="0" applyFont="1" applyFill="1" applyBorder="1" applyAlignment="1">
      <alignment horizontal="right" wrapText="1"/>
    </xf>
    <xf numFmtId="0" fontId="32" fillId="0" borderId="0" xfId="0" applyNumberFormat="1" applyFont="1" applyFill="1" applyBorder="1">
      <alignment vertical="top"/>
    </xf>
    <xf numFmtId="0" fontId="33" fillId="0" borderId="0" xfId="0" quotePrefix="1" applyFont="1" applyFill="1" applyBorder="1">
      <alignment vertical="top"/>
    </xf>
    <xf numFmtId="0" fontId="34" fillId="0" borderId="0" xfId="0" applyFont="1" applyFill="1" applyBorder="1" applyAlignment="1">
      <alignment wrapText="1"/>
    </xf>
    <xf numFmtId="0" fontId="35" fillId="0" borderId="0" xfId="0" applyFont="1" applyFill="1" applyBorder="1">
      <alignment vertical="top"/>
    </xf>
    <xf numFmtId="0" fontId="33" fillId="0" borderId="0" xfId="0" applyFont="1" applyFill="1" applyBorder="1">
      <alignment vertical="top"/>
    </xf>
    <xf numFmtId="0" fontId="36" fillId="0" borderId="0" xfId="0" applyFont="1" applyFill="1" applyBorder="1" applyAlignment="1">
      <alignment horizontal="right" wrapText="1"/>
    </xf>
    <xf numFmtId="1" fontId="22" fillId="0" borderId="0" xfId="0" applyNumberFormat="1" applyFont="1" applyFill="1" applyBorder="1">
      <alignment vertical="top"/>
    </xf>
    <xf numFmtId="0" fontId="7" fillId="0" borderId="0" xfId="0" applyFont="1">
      <alignment vertical="top"/>
    </xf>
    <xf numFmtId="0" fontId="29" fillId="0" borderId="0" xfId="0" applyFont="1">
      <alignment vertical="top"/>
    </xf>
    <xf numFmtId="0" fontId="22" fillId="0" borderId="0" xfId="0" applyFont="1">
      <alignment vertical="top"/>
    </xf>
    <xf numFmtId="1" fontId="29" fillId="0" borderId="0" xfId="0" applyNumberFormat="1" applyFont="1">
      <alignment vertical="top"/>
    </xf>
    <xf numFmtId="0" fontId="22" fillId="0" borderId="0" xfId="0" quotePrefix="1" applyFont="1">
      <alignment vertical="top"/>
    </xf>
    <xf numFmtId="0" fontId="13" fillId="3" borderId="40" xfId="0" applyFont="1" applyFill="1" applyBorder="1" applyAlignment="1">
      <alignment horizontal="center" vertical="center"/>
    </xf>
    <xf numFmtId="0" fontId="13" fillId="3" borderId="41" xfId="0" applyFont="1" applyFill="1" applyBorder="1" applyAlignment="1">
      <alignment horizontal="center" vertical="center"/>
    </xf>
    <xf numFmtId="0" fontId="15" fillId="4" borderId="14" xfId="0" applyFont="1" applyFill="1" applyBorder="1" applyAlignment="1">
      <alignment horizontal="center" vertical="center"/>
    </xf>
    <xf numFmtId="0" fontId="13" fillId="3" borderId="42" xfId="0" applyFont="1" applyFill="1" applyBorder="1" applyAlignment="1">
      <alignment horizontal="center" vertical="center"/>
    </xf>
    <xf numFmtId="0" fontId="13" fillId="3" borderId="43" xfId="0" applyFont="1" applyFill="1" applyBorder="1" applyAlignment="1">
      <alignment horizontal="center" vertical="center"/>
    </xf>
    <xf numFmtId="0" fontId="13" fillId="4" borderId="7" xfId="0" applyFont="1" applyFill="1" applyBorder="1" applyAlignment="1">
      <alignment horizontal="center" vertical="center"/>
    </xf>
    <xf numFmtId="0" fontId="13" fillId="3" borderId="31" xfId="0" applyFont="1" applyFill="1" applyBorder="1" applyAlignment="1">
      <alignment horizontal="center" vertical="center"/>
    </xf>
    <xf numFmtId="0" fontId="16" fillId="3" borderId="14" xfId="0" applyFont="1" applyFill="1" applyBorder="1" applyAlignment="1">
      <alignment horizontal="center" vertical="center"/>
    </xf>
    <xf numFmtId="0" fontId="13" fillId="4" borderId="14" xfId="0" applyFont="1" applyFill="1" applyBorder="1" applyAlignment="1">
      <alignment horizontal="center" vertical="center"/>
    </xf>
    <xf numFmtId="0" fontId="13" fillId="3" borderId="37" xfId="0" applyFont="1" applyFill="1" applyBorder="1" applyAlignment="1">
      <alignment horizontal="center" vertical="center"/>
    </xf>
    <xf numFmtId="0" fontId="17" fillId="3" borderId="7" xfId="0" applyFont="1" applyFill="1" applyBorder="1" applyAlignment="1">
      <alignment horizontal="center" vertical="center"/>
    </xf>
    <xf numFmtId="0" fontId="3" fillId="9" borderId="21" xfId="0" applyFont="1" applyFill="1" applyBorder="1" applyAlignment="1">
      <alignment vertical="top" textRotation="180"/>
    </xf>
    <xf numFmtId="0" fontId="3" fillId="9" borderId="4" xfId="0" applyFont="1" applyFill="1" applyBorder="1" applyAlignment="1">
      <alignment vertical="top" textRotation="180"/>
    </xf>
    <xf numFmtId="0" fontId="3" fillId="10" borderId="4" xfId="0" applyFont="1" applyFill="1" applyBorder="1" applyAlignment="1">
      <alignment vertical="top" textRotation="180"/>
    </xf>
    <xf numFmtId="0" fontId="3" fillId="10" borderId="31" xfId="0" applyFont="1" applyFill="1" applyBorder="1" applyAlignment="1">
      <alignment vertical="top" textRotation="180"/>
    </xf>
    <xf numFmtId="0" fontId="0" fillId="11" borderId="12" xfId="0" applyFill="1" applyBorder="1">
      <alignment vertical="top"/>
    </xf>
    <xf numFmtId="0" fontId="0" fillId="12" borderId="12" xfId="0" applyFill="1" applyBorder="1">
      <alignment vertical="top"/>
    </xf>
    <xf numFmtId="0" fontId="37" fillId="0" borderId="0" xfId="0" applyFont="1">
      <alignment vertical="top"/>
    </xf>
    <xf numFmtId="0" fontId="39" fillId="0" borderId="0" xfId="0" applyFont="1">
      <alignment vertical="top"/>
    </xf>
    <xf numFmtId="0" fontId="3" fillId="0" borderId="12" xfId="0" applyFont="1" applyBorder="1">
      <alignment vertical="top"/>
    </xf>
    <xf numFmtId="0" fontId="0" fillId="0" borderId="12" xfId="0" applyBorder="1">
      <alignment vertical="top"/>
    </xf>
    <xf numFmtId="2" fontId="0" fillId="0" borderId="12" xfId="0" applyNumberFormat="1" applyBorder="1">
      <alignment vertical="top"/>
    </xf>
    <xf numFmtId="0" fontId="7" fillId="0" borderId="12" xfId="0" applyFont="1" applyBorder="1">
      <alignment vertical="top"/>
    </xf>
    <xf numFmtId="0" fontId="40" fillId="0" borderId="0" xfId="0" applyFont="1">
      <alignment vertical="top"/>
    </xf>
    <xf numFmtId="4" fontId="0" fillId="0" borderId="12" xfId="0" applyNumberFormat="1" applyBorder="1">
      <alignment vertical="top"/>
    </xf>
    <xf numFmtId="0" fontId="37" fillId="10" borderId="45" xfId="0" applyFont="1" applyFill="1" applyBorder="1">
      <alignment vertical="top"/>
    </xf>
    <xf numFmtId="0" fontId="0" fillId="10" borderId="47" xfId="0" applyFill="1" applyBorder="1">
      <alignment vertical="top"/>
    </xf>
    <xf numFmtId="0" fontId="0" fillId="10" borderId="46" xfId="0" applyFill="1" applyBorder="1">
      <alignment vertical="top"/>
    </xf>
    <xf numFmtId="0" fontId="37" fillId="9" borderId="45" xfId="0" applyFont="1" applyFill="1" applyBorder="1">
      <alignment vertical="top"/>
    </xf>
    <xf numFmtId="0" fontId="0" fillId="9" borderId="47" xfId="0" applyFill="1" applyBorder="1">
      <alignment vertical="top"/>
    </xf>
    <xf numFmtId="0" fontId="0" fillId="9" borderId="46" xfId="0" applyFill="1" applyBorder="1">
      <alignment vertical="top"/>
    </xf>
    <xf numFmtId="0" fontId="41" fillId="0" borderId="0" xfId="0" applyFont="1">
      <alignment vertical="top"/>
    </xf>
    <xf numFmtId="0" fontId="38" fillId="0" borderId="12" xfId="0" applyFont="1" applyBorder="1">
      <alignment vertical="top"/>
    </xf>
    <xf numFmtId="0" fontId="39" fillId="0" borderId="12" xfId="0" applyFont="1" applyBorder="1">
      <alignment vertical="top"/>
    </xf>
    <xf numFmtId="0" fontId="7" fillId="0" borderId="0" xfId="0" applyFont="1" applyAlignment="1">
      <alignment vertical="top" wrapText="1"/>
    </xf>
    <xf numFmtId="0" fontId="24" fillId="13" borderId="0" xfId="0" applyFont="1" applyFill="1" applyBorder="1">
      <alignment vertical="top"/>
    </xf>
    <xf numFmtId="0" fontId="24" fillId="13" borderId="0" xfId="0" applyFont="1" applyFill="1" applyBorder="1" applyAlignment="1">
      <alignment horizontal="left" vertical="top"/>
    </xf>
    <xf numFmtId="0" fontId="25" fillId="13" borderId="0" xfId="0" applyFont="1" applyFill="1" applyBorder="1" applyAlignment="1">
      <alignment wrapText="1"/>
    </xf>
    <xf numFmtId="0" fontId="25" fillId="13" borderId="0" xfId="0" applyFont="1" applyFill="1" applyBorder="1" applyAlignment="1">
      <alignment horizontal="left" wrapText="1"/>
    </xf>
    <xf numFmtId="0" fontId="26" fillId="13" borderId="0" xfId="0" applyFont="1" applyFill="1" applyBorder="1">
      <alignment vertical="top"/>
    </xf>
    <xf numFmtId="0" fontId="26" fillId="13" borderId="0" xfId="0" applyFont="1" applyFill="1" applyBorder="1" applyAlignment="1">
      <alignment horizontal="left" vertical="top"/>
    </xf>
    <xf numFmtId="0" fontId="27" fillId="13" borderId="0" xfId="0" applyFont="1" applyFill="1" applyBorder="1">
      <alignment vertical="top"/>
    </xf>
    <xf numFmtId="0" fontId="27" fillId="13" borderId="0" xfId="0" applyFont="1" applyFill="1" applyBorder="1" applyAlignment="1">
      <alignment horizontal="left" vertical="top"/>
    </xf>
    <xf numFmtId="0" fontId="28" fillId="13" borderId="0" xfId="0" applyFont="1" applyFill="1" applyBorder="1" applyAlignment="1">
      <alignment wrapText="1"/>
    </xf>
    <xf numFmtId="0" fontId="28" fillId="13" borderId="0" xfId="0" applyFont="1" applyFill="1" applyBorder="1" applyAlignment="1">
      <alignment horizontal="left" wrapText="1"/>
    </xf>
    <xf numFmtId="0" fontId="29" fillId="13" borderId="0" xfId="0" applyFont="1" applyFill="1" applyBorder="1">
      <alignment vertical="top"/>
    </xf>
    <xf numFmtId="0" fontId="29" fillId="13" borderId="0" xfId="0" applyFont="1" applyFill="1" applyBorder="1" applyAlignment="1">
      <alignment horizontal="left" vertical="top"/>
    </xf>
    <xf numFmtId="0" fontId="25" fillId="13" borderId="0" xfId="0" applyFont="1" applyFill="1" applyBorder="1" applyAlignment="1">
      <alignment horizontal="right" wrapText="1"/>
    </xf>
    <xf numFmtId="1" fontId="26" fillId="13" borderId="0" xfId="0" applyNumberFormat="1" applyFont="1" applyFill="1" applyBorder="1">
      <alignment vertical="top"/>
    </xf>
    <xf numFmtId="0" fontId="0" fillId="12" borderId="16" xfId="0" applyFill="1" applyBorder="1">
      <alignment vertical="top"/>
    </xf>
    <xf numFmtId="0" fontId="7" fillId="12" borderId="12" xfId="0" applyFont="1" applyFill="1" applyBorder="1">
      <alignment vertical="top"/>
    </xf>
    <xf numFmtId="3" fontId="0" fillId="0" borderId="0" xfId="0" applyNumberFormat="1">
      <alignment vertical="top"/>
    </xf>
    <xf numFmtId="0" fontId="1" fillId="0" borderId="0" xfId="0" applyFont="1">
      <alignment vertical="top"/>
    </xf>
    <xf numFmtId="0" fontId="1" fillId="0" borderId="0" xfId="0" applyFont="1" applyAlignment="1"/>
    <xf numFmtId="0" fontId="1" fillId="0" borderId="0" xfId="0" applyNumberFormat="1" applyFont="1" applyAlignment="1"/>
    <xf numFmtId="0" fontId="0" fillId="0" borderId="0" xfId="0" applyNumberFormat="1" applyAlignment="1"/>
    <xf numFmtId="0" fontId="1" fillId="0" borderId="0" xfId="0" applyFont="1" applyFill="1" applyAlignment="1"/>
    <xf numFmtId="0" fontId="8" fillId="0" borderId="0" xfId="0" applyFont="1" applyFill="1">
      <alignment vertical="top"/>
    </xf>
    <xf numFmtId="0" fontId="0" fillId="0" borderId="0" xfId="0" applyFill="1" applyAlignment="1"/>
    <xf numFmtId="0" fontId="0" fillId="0" borderId="0" xfId="0" applyFill="1">
      <alignment vertical="top"/>
    </xf>
    <xf numFmtId="0" fontId="1" fillId="0" borderId="0" xfId="0" applyFont="1" applyFill="1">
      <alignment vertical="top"/>
    </xf>
    <xf numFmtId="0" fontId="29" fillId="13" borderId="0" xfId="0" applyFont="1" applyFill="1">
      <alignment vertical="top"/>
    </xf>
    <xf numFmtId="0" fontId="1" fillId="0" borderId="12" xfId="0" applyFont="1" applyBorder="1">
      <alignment vertical="top"/>
    </xf>
    <xf numFmtId="0" fontId="0" fillId="13" borderId="0" xfId="0" applyFill="1">
      <alignment vertical="top"/>
    </xf>
    <xf numFmtId="1" fontId="29" fillId="13" borderId="0" xfId="0" applyNumberFormat="1" applyFont="1" applyFill="1">
      <alignment vertical="top"/>
    </xf>
    <xf numFmtId="0" fontId="43" fillId="13" borderId="0" xfId="1" applyFont="1" applyFill="1" applyAlignment="1">
      <alignment vertical="top"/>
    </xf>
    <xf numFmtId="0" fontId="22" fillId="13" borderId="0" xfId="0" applyFont="1" applyFill="1">
      <alignment vertical="top"/>
    </xf>
    <xf numFmtId="0" fontId="22" fillId="13" borderId="0" xfId="0" quotePrefix="1" applyFont="1" applyFill="1">
      <alignment vertical="top"/>
    </xf>
    <xf numFmtId="0" fontId="0" fillId="13" borderId="0" xfId="0" applyFill="1" applyAlignment="1"/>
    <xf numFmtId="0" fontId="3" fillId="13" borderId="0" xfId="0" applyFont="1" applyFill="1">
      <alignment vertical="top"/>
    </xf>
    <xf numFmtId="0" fontId="1" fillId="13" borderId="0" xfId="0" applyFont="1" applyFill="1">
      <alignment vertical="top"/>
    </xf>
    <xf numFmtId="0" fontId="1" fillId="11" borderId="12" xfId="0" applyFont="1" applyFill="1" applyBorder="1">
      <alignment vertical="top"/>
    </xf>
    <xf numFmtId="0" fontId="17" fillId="0" borderId="0" xfId="0" applyFont="1" applyFill="1" applyBorder="1" applyAlignment="1">
      <alignment horizontal="center" vertical="center"/>
    </xf>
    <xf numFmtId="0" fontId="44" fillId="0" borderId="0" xfId="0" applyFont="1" applyFill="1">
      <alignment vertical="top"/>
    </xf>
    <xf numFmtId="0" fontId="13" fillId="0" borderId="0"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9" xfId="0" applyFont="1" applyFill="1" applyBorder="1" applyAlignment="1">
      <alignment horizontal="center" vertical="center"/>
    </xf>
    <xf numFmtId="2" fontId="0" fillId="13" borderId="0" xfId="0" applyNumberFormat="1" applyFill="1">
      <alignment vertical="top"/>
    </xf>
    <xf numFmtId="2" fontId="17" fillId="0" borderId="0" xfId="0" applyNumberFormat="1" applyFont="1" applyFill="1" applyBorder="1" applyAlignment="1">
      <alignment horizontal="center" vertical="center"/>
    </xf>
    <xf numFmtId="1" fontId="0" fillId="0" borderId="0" xfId="0" applyNumberFormat="1">
      <alignment vertical="top"/>
    </xf>
    <xf numFmtId="0" fontId="45" fillId="0" borderId="0" xfId="0" applyFont="1" applyAlignment="1"/>
    <xf numFmtId="0" fontId="3" fillId="15" borderId="0" xfId="0" applyFont="1" applyFill="1" applyAlignment="1">
      <alignment horizontal="center"/>
    </xf>
    <xf numFmtId="2" fontId="0" fillId="15" borderId="0" xfId="0" applyNumberFormat="1" applyFill="1" applyAlignment="1"/>
    <xf numFmtId="0" fontId="0" fillId="15" borderId="0" xfId="0" applyFill="1">
      <alignment vertical="top"/>
    </xf>
    <xf numFmtId="0" fontId="0" fillId="15" borderId="0" xfId="0" applyFill="1" applyAlignment="1"/>
    <xf numFmtId="0" fontId="3" fillId="16" borderId="0" xfId="0" applyFont="1" applyFill="1" applyAlignment="1">
      <alignment horizontal="center"/>
    </xf>
    <xf numFmtId="0" fontId="0" fillId="16" borderId="0" xfId="0" applyFill="1">
      <alignment vertical="top"/>
    </xf>
    <xf numFmtId="0" fontId="47" fillId="17" borderId="1" xfId="0" applyFont="1" applyFill="1" applyBorder="1" applyAlignment="1">
      <alignment horizontal="center" vertical="center" wrapText="1"/>
    </xf>
    <xf numFmtId="0" fontId="47" fillId="17" borderId="2" xfId="0" applyFont="1" applyFill="1" applyBorder="1" applyAlignment="1">
      <alignment horizontal="center" vertical="center" wrapText="1"/>
    </xf>
    <xf numFmtId="0" fontId="48" fillId="17" borderId="6" xfId="0" applyFont="1" applyFill="1" applyBorder="1" applyAlignment="1">
      <alignment horizontal="center" vertical="center"/>
    </xf>
    <xf numFmtId="0" fontId="48" fillId="17" borderId="7" xfId="0" applyFont="1" applyFill="1" applyBorder="1" applyAlignment="1">
      <alignment horizontal="center" vertical="center"/>
    </xf>
    <xf numFmtId="0" fontId="48" fillId="17" borderId="7" xfId="0" applyNumberFormat="1" applyFont="1" applyFill="1" applyBorder="1" applyAlignment="1">
      <alignment horizontal="center" vertical="center"/>
    </xf>
    <xf numFmtId="0" fontId="48" fillId="17" borderId="5" xfId="0" applyFont="1" applyFill="1" applyBorder="1" applyAlignment="1">
      <alignment horizontal="center" vertical="center"/>
    </xf>
    <xf numFmtId="0" fontId="48" fillId="17" borderId="11" xfId="0" applyFont="1" applyFill="1" applyBorder="1" applyAlignment="1">
      <alignment horizontal="center" vertical="center"/>
    </xf>
    <xf numFmtId="0" fontId="48" fillId="17" borderId="12" xfId="0" applyFont="1" applyFill="1" applyBorder="1" applyAlignment="1">
      <alignment horizontal="center" vertical="center"/>
    </xf>
    <xf numFmtId="0" fontId="48" fillId="17" borderId="13" xfId="0" applyNumberFormat="1" applyFont="1" applyFill="1" applyBorder="1" applyAlignment="1">
      <alignment horizontal="center" vertical="center"/>
    </xf>
    <xf numFmtId="0" fontId="48" fillId="17" borderId="10" xfId="0" applyFont="1" applyFill="1" applyBorder="1" applyAlignment="1">
      <alignment horizontal="center" vertical="center"/>
    </xf>
    <xf numFmtId="0" fontId="48" fillId="17" borderId="12" xfId="0" applyNumberFormat="1" applyFont="1" applyFill="1" applyBorder="1" applyAlignment="1">
      <alignment horizontal="center" vertical="center"/>
    </xf>
    <xf numFmtId="0" fontId="48" fillId="17" borderId="13" xfId="0" applyFont="1" applyFill="1" applyBorder="1" applyAlignment="1">
      <alignment horizontal="center" vertical="center"/>
    </xf>
    <xf numFmtId="0" fontId="48" fillId="17" borderId="16" xfId="0" applyFont="1" applyFill="1" applyBorder="1" applyAlignment="1">
      <alignment horizontal="center" vertical="center"/>
    </xf>
    <xf numFmtId="165" fontId="48" fillId="17" borderId="12" xfId="0" applyNumberFormat="1" applyFont="1" applyFill="1" applyBorder="1" applyAlignment="1">
      <alignment horizontal="center" vertical="center"/>
    </xf>
    <xf numFmtId="166" fontId="48" fillId="17" borderId="12" xfId="0" applyNumberFormat="1" applyFont="1" applyFill="1" applyBorder="1" applyAlignment="1">
      <alignment horizontal="center" vertical="center"/>
    </xf>
    <xf numFmtId="0" fontId="48" fillId="17" borderId="19" xfId="0" applyFont="1" applyFill="1" applyBorder="1" applyAlignment="1">
      <alignment horizontal="center" vertical="center"/>
    </xf>
    <xf numFmtId="0" fontId="48" fillId="17" borderId="2" xfId="0" applyFont="1" applyFill="1" applyBorder="1" applyAlignment="1">
      <alignment horizontal="center" vertical="center"/>
    </xf>
    <xf numFmtId="0" fontId="48" fillId="17" borderId="2" xfId="0" applyNumberFormat="1" applyFont="1" applyFill="1" applyBorder="1" applyAlignment="1">
      <alignment horizontal="center" vertical="center"/>
    </xf>
    <xf numFmtId="0" fontId="48" fillId="17" borderId="20" xfId="0" applyFont="1" applyFill="1" applyBorder="1" applyAlignment="1">
      <alignment horizontal="center" vertical="center"/>
    </xf>
    <xf numFmtId="0" fontId="48" fillId="17" borderId="4" xfId="0" applyFont="1" applyFill="1" applyBorder="1" applyAlignment="1">
      <alignment horizontal="center" vertical="center"/>
    </xf>
    <xf numFmtId="0" fontId="48" fillId="17" borderId="31" xfId="0" applyFont="1" applyFill="1" applyBorder="1" applyAlignment="1">
      <alignment horizontal="center" vertical="center"/>
    </xf>
    <xf numFmtId="0" fontId="48" fillId="17" borderId="18" xfId="0" applyNumberFormat="1" applyFont="1" applyFill="1" applyBorder="1" applyAlignment="1">
      <alignment horizontal="center" vertical="center"/>
    </xf>
    <xf numFmtId="0" fontId="48" fillId="17" borderId="14" xfId="0" applyFont="1" applyFill="1" applyBorder="1" applyAlignment="1">
      <alignment horizontal="center" vertical="center"/>
    </xf>
    <xf numFmtId="0" fontId="48" fillId="17" borderId="14" xfId="0" applyNumberFormat="1" applyFont="1" applyFill="1" applyBorder="1" applyAlignment="1">
      <alignment horizontal="center" vertical="center"/>
    </xf>
    <xf numFmtId="0" fontId="48" fillId="17" borderId="33" xfId="0" applyFont="1" applyFill="1" applyBorder="1" applyAlignment="1">
      <alignment horizontal="center" vertical="center"/>
    </xf>
    <xf numFmtId="165" fontId="48" fillId="17" borderId="13" xfId="0" applyNumberFormat="1" applyFont="1" applyFill="1" applyBorder="1" applyAlignment="1">
      <alignment horizontal="center" vertical="center"/>
    </xf>
    <xf numFmtId="0" fontId="48" fillId="17" borderId="15" xfId="0" applyFont="1" applyFill="1" applyBorder="1" applyAlignment="1">
      <alignment horizontal="center" vertical="center"/>
    </xf>
    <xf numFmtId="0" fontId="49" fillId="17" borderId="7" xfId="0" applyFont="1" applyFill="1" applyBorder="1" applyAlignment="1">
      <alignment horizontal="center" vertical="center"/>
    </xf>
    <xf numFmtId="0" fontId="49" fillId="17" borderId="12" xfId="0" applyFont="1" applyFill="1" applyBorder="1" applyAlignment="1">
      <alignment horizontal="center" vertical="center"/>
    </xf>
    <xf numFmtId="0" fontId="48" fillId="17" borderId="37" xfId="0" applyFont="1" applyFill="1" applyBorder="1" applyAlignment="1">
      <alignment horizontal="center" vertical="center"/>
    </xf>
    <xf numFmtId="0" fontId="48" fillId="17" borderId="34" xfId="0" applyFont="1" applyFill="1" applyBorder="1" applyAlignment="1">
      <alignment horizontal="center" vertical="center"/>
    </xf>
    <xf numFmtId="0" fontId="48" fillId="17" borderId="35" xfId="0" applyFont="1" applyFill="1" applyBorder="1" applyAlignment="1">
      <alignment horizontal="center" vertical="center"/>
    </xf>
    <xf numFmtId="0" fontId="48" fillId="17" borderId="38" xfId="0" applyFont="1" applyFill="1" applyBorder="1" applyAlignment="1">
      <alignment horizontal="center" vertical="center"/>
    </xf>
    <xf numFmtId="0" fontId="49" fillId="17" borderId="13" xfId="0" applyFont="1" applyFill="1" applyBorder="1" applyAlignment="1">
      <alignment horizontal="center" vertical="center"/>
    </xf>
    <xf numFmtId="0" fontId="49" fillId="17" borderId="13" xfId="0" applyFont="1" applyFill="1" applyBorder="1">
      <alignment vertical="top"/>
    </xf>
    <xf numFmtId="0" fontId="49" fillId="17" borderId="12" xfId="0" applyFont="1" applyFill="1" applyBorder="1">
      <alignment vertical="top"/>
    </xf>
    <xf numFmtId="0" fontId="49" fillId="17" borderId="2" xfId="0" applyFont="1" applyFill="1" applyBorder="1" applyAlignment="1">
      <alignment horizontal="center" vertical="center"/>
    </xf>
    <xf numFmtId="2" fontId="0" fillId="15" borderId="0" xfId="0" applyNumberFormat="1" applyFill="1">
      <alignment vertical="top"/>
    </xf>
    <xf numFmtId="0" fontId="1" fillId="12" borderId="12" xfId="0" applyFont="1" applyFill="1" applyBorder="1">
      <alignment vertical="top"/>
    </xf>
    <xf numFmtId="0" fontId="39" fillId="0" borderId="12" xfId="0" applyFont="1" applyBorder="1" applyAlignment="1">
      <alignment horizontal="center" vertical="top"/>
    </xf>
    <xf numFmtId="0" fontId="39" fillId="0" borderId="12" xfId="0" applyFont="1" applyBorder="1" applyAlignment="1">
      <alignment horizontal="left" vertical="top"/>
    </xf>
    <xf numFmtId="0" fontId="3" fillId="16" borderId="0" xfId="0" applyFont="1" applyFill="1" applyAlignment="1">
      <alignment horizontal="center" vertical="top"/>
    </xf>
    <xf numFmtId="0" fontId="3" fillId="15" borderId="0" xfId="0" applyFont="1" applyFill="1" applyAlignment="1">
      <alignment horizontal="center" vertical="top"/>
    </xf>
    <xf numFmtId="0" fontId="47" fillId="17" borderId="13" xfId="0" applyFont="1" applyFill="1" applyBorder="1" applyAlignment="1">
      <alignment horizontal="center" vertical="center" wrapText="1"/>
    </xf>
    <xf numFmtId="0" fontId="47" fillId="17" borderId="2" xfId="0" applyFont="1" applyFill="1" applyBorder="1" applyAlignment="1">
      <alignment horizontal="center" vertical="center" wrapText="1"/>
    </xf>
    <xf numFmtId="0" fontId="47" fillId="17" borderId="15" xfId="0" applyFont="1" applyFill="1" applyBorder="1" applyAlignment="1">
      <alignment horizontal="center" vertical="center" wrapText="1"/>
    </xf>
    <xf numFmtId="0" fontId="47" fillId="17" borderId="20" xfId="0" applyFont="1" applyFill="1" applyBorder="1" applyAlignment="1">
      <alignment horizontal="center" vertical="center" wrapText="1"/>
    </xf>
    <xf numFmtId="0" fontId="10" fillId="7" borderId="45" xfId="0" applyFont="1" applyFill="1" applyBorder="1" applyAlignment="1">
      <alignment horizontal="center" vertical="center"/>
    </xf>
    <xf numFmtId="0" fontId="10" fillId="7" borderId="47" xfId="0" applyFont="1" applyFill="1" applyBorder="1" applyAlignment="1">
      <alignment horizontal="center" vertical="center"/>
    </xf>
    <xf numFmtId="0" fontId="10" fillId="7" borderId="46" xfId="0" applyFont="1" applyFill="1" applyBorder="1" applyAlignment="1">
      <alignment horizontal="center" vertical="center"/>
    </xf>
    <xf numFmtId="0" fontId="46" fillId="17" borderId="48" xfId="0" applyFont="1" applyFill="1" applyBorder="1" applyAlignment="1">
      <alignment horizontal="center" vertical="center"/>
    </xf>
    <xf numFmtId="0" fontId="46" fillId="17" borderId="49" xfId="0" applyFont="1" applyFill="1" applyBorder="1" applyAlignment="1">
      <alignment horizontal="center" vertical="center"/>
    </xf>
    <xf numFmtId="0" fontId="46" fillId="17" borderId="50" xfId="0" applyFont="1" applyFill="1" applyBorder="1" applyAlignment="1">
      <alignment horizontal="center" vertical="center"/>
    </xf>
    <xf numFmtId="0" fontId="11" fillId="2" borderId="24"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47" fillId="17" borderId="44" xfId="0" applyFont="1" applyFill="1" applyBorder="1" applyAlignment="1">
      <alignment horizontal="center" vertical="center" wrapText="1"/>
    </xf>
    <xf numFmtId="0" fontId="47" fillId="17" borderId="33" xfId="0" applyFont="1" applyFill="1" applyBorder="1" applyAlignment="1">
      <alignment horizontal="center" vertical="center" wrapText="1"/>
    </xf>
    <xf numFmtId="0" fontId="47" fillId="17" borderId="9" xfId="0" applyFont="1" applyFill="1" applyBorder="1" applyAlignment="1">
      <alignment horizontal="center" vertical="center" wrapText="1"/>
    </xf>
    <xf numFmtId="0" fontId="47" fillId="17" borderId="18"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0" fillId="8" borderId="48" xfId="0" applyFont="1" applyFill="1" applyBorder="1" applyAlignment="1">
      <alignment horizontal="center" vertical="center"/>
    </xf>
    <xf numFmtId="0" fontId="10" fillId="8" borderId="49" xfId="0" applyFont="1" applyFill="1" applyBorder="1" applyAlignment="1">
      <alignment horizontal="center" vertical="center"/>
    </xf>
    <xf numFmtId="0" fontId="10" fillId="8" borderId="50" xfId="0" applyFont="1" applyFill="1" applyBorder="1" applyAlignment="1">
      <alignment horizontal="center" vertical="center"/>
    </xf>
    <xf numFmtId="0" fontId="12" fillId="2" borderId="44"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2" xfId="0" applyFont="1" applyFill="1" applyBorder="1" applyAlignment="1">
      <alignment horizontal="center" vertical="center" wrapText="1"/>
    </xf>
  </cellXfs>
  <cellStyles count="2">
    <cellStyle name="Bad" xfId="1" builtinId="27"/>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hartsheet" Target="chartsheets/sheet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hartsheet" Target="chartsheets/sheet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7849017580145"/>
          <c:y val="3.3898305084745811E-2"/>
          <c:w val="0.81489141675284504"/>
          <c:h val="0.66723163841808186"/>
        </c:manualLayout>
      </c:layout>
      <c:barChart>
        <c:barDir val="col"/>
        <c:grouping val="clustered"/>
        <c:varyColors val="0"/>
        <c:ser>
          <c:idx val="0"/>
          <c:order val="0"/>
          <c:tx>
            <c:v>New Analysis</c:v>
          </c:tx>
          <c:invertIfNegative val="0"/>
          <c:cat>
            <c:strRef>
              <c:f>NOx_Calc!$A$47:$A$62</c:f>
              <c:strCache>
                <c:ptCount val="16"/>
                <c:pt idx="0">
                  <c:v>Petrol Car (&lt; 2.5t)</c:v>
                </c:pt>
                <c:pt idx="1">
                  <c:v>Diesel Car (&lt; 2.5t)</c:v>
                </c:pt>
                <c:pt idx="2">
                  <c:v>Petrol Light Goods Vehicle (&lt; 3.5t)</c:v>
                </c:pt>
                <c:pt idx="3">
                  <c:v>Diesel Light Goods Vehicle (&lt; 3.5t)</c:v>
                </c:pt>
                <c:pt idx="4">
                  <c:v>Diesel Heavy Goods Vehicle (&gt; 3.5t) Rigid</c:v>
                </c:pt>
                <c:pt idx="5">
                  <c:v>Diesel Heavy Goods Vehicle (&gt; 3.5t) Artic</c:v>
                </c:pt>
                <c:pt idx="6">
                  <c:v>Diesel Bus</c:v>
                </c:pt>
                <c:pt idx="7">
                  <c:v>Baggage Tug</c:v>
                </c:pt>
                <c:pt idx="8">
                  <c:v>Aircraft Tractor</c:v>
                </c:pt>
                <c:pt idx="9">
                  <c:v>Platform Lift</c:v>
                </c:pt>
                <c:pt idx="10">
                  <c:v>Forklift</c:v>
                </c:pt>
                <c:pt idx="11">
                  <c:v>Steps</c:v>
                </c:pt>
                <c:pt idx="12">
                  <c:v>Loader</c:v>
                </c:pt>
                <c:pt idx="13">
                  <c:v>Belt Loader</c:v>
                </c:pt>
                <c:pt idx="14">
                  <c:v>Sweeper</c:v>
                </c:pt>
                <c:pt idx="15">
                  <c:v>Bowser</c:v>
                </c:pt>
              </c:strCache>
            </c:strRef>
          </c:cat>
          <c:val>
            <c:numRef>
              <c:f>NOx_Calc!$FH$47:$FH$62</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150"/>
        <c:axId val="256527696"/>
        <c:axId val="256531056"/>
      </c:barChart>
      <c:catAx>
        <c:axId val="256527696"/>
        <c:scaling>
          <c:orientation val="minMax"/>
        </c:scaling>
        <c:delete val="0"/>
        <c:axPos val="b"/>
        <c:title>
          <c:tx>
            <c:rich>
              <a:bodyPr/>
              <a:lstStyle/>
              <a:p>
                <a:pPr>
                  <a:defRPr/>
                </a:pPr>
                <a:r>
                  <a:rPr lang="en-GB"/>
                  <a:t>Vehicle Type</a:t>
                </a:r>
              </a:p>
            </c:rich>
          </c:tx>
          <c:layout>
            <c:manualLayout>
              <c:xMode val="edge"/>
              <c:yMode val="edge"/>
              <c:x val="0.46535672270460809"/>
              <c:y val="0.94406774221157141"/>
            </c:manualLayout>
          </c:layout>
          <c:overlay val="0"/>
        </c:title>
        <c:numFmt formatCode="General" sourceLinked="1"/>
        <c:majorTickMark val="out"/>
        <c:minorTickMark val="none"/>
        <c:tickLblPos val="nextTo"/>
        <c:txPr>
          <a:bodyPr rot="-1800000" vert="horz"/>
          <a:lstStyle/>
          <a:p>
            <a:pPr>
              <a:defRPr sz="1200"/>
            </a:pPr>
            <a:endParaRPr lang="en-US"/>
          </a:p>
        </c:txPr>
        <c:crossAx val="256531056"/>
        <c:crosses val="autoZero"/>
        <c:auto val="1"/>
        <c:lblAlgn val="ctr"/>
        <c:lblOffset val="100"/>
        <c:tickLblSkip val="1"/>
        <c:tickMarkSkip val="1"/>
        <c:noMultiLvlLbl val="0"/>
      </c:catAx>
      <c:valAx>
        <c:axId val="256531056"/>
        <c:scaling>
          <c:orientation val="minMax"/>
        </c:scaling>
        <c:delete val="0"/>
        <c:axPos val="l"/>
        <c:majorGridlines/>
        <c:title>
          <c:tx>
            <c:rich>
              <a:bodyPr/>
              <a:lstStyle/>
              <a:p>
                <a:pPr>
                  <a:defRPr sz="1200" baseline="0"/>
                </a:pPr>
                <a:r>
                  <a:rPr lang="en-GB" sz="1200" baseline="0"/>
                  <a:t>NOx Emissions (t/annum)</a:t>
                </a:r>
              </a:p>
            </c:rich>
          </c:tx>
          <c:layout>
            <c:manualLayout>
              <c:xMode val="edge"/>
              <c:yMode val="edge"/>
              <c:x val="1.1375354178490739E-2"/>
              <c:y val="0.18474569924683326"/>
            </c:manualLayout>
          </c:layout>
          <c:overlay val="0"/>
        </c:title>
        <c:numFmt formatCode="General" sourceLinked="1"/>
        <c:majorTickMark val="out"/>
        <c:minorTickMark val="none"/>
        <c:tickLblPos val="nextTo"/>
        <c:txPr>
          <a:bodyPr rot="0" vert="horz"/>
          <a:lstStyle/>
          <a:p>
            <a:pPr>
              <a:defRPr/>
            </a:pPr>
            <a:endParaRPr lang="en-US"/>
          </a:p>
        </c:txPr>
        <c:crossAx val="256527696"/>
        <c:crosses val="autoZero"/>
        <c:crossBetween val="between"/>
      </c:valAx>
    </c:plotArea>
    <c:plotVisOnly val="1"/>
    <c:dispBlanksAs val="gap"/>
    <c:showDLblsOverMax val="0"/>
  </c:char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44674250258557"/>
          <c:y val="5.0847457627118745E-2"/>
          <c:w val="0.73526370217166459"/>
          <c:h val="0.73333333333333361"/>
        </c:manualLayout>
      </c:layout>
      <c:barChart>
        <c:barDir val="col"/>
        <c:grouping val="stacked"/>
        <c:varyColors val="0"/>
        <c:ser>
          <c:idx val="4"/>
          <c:order val="0"/>
          <c:tx>
            <c:v>Idling NOx Emissions</c:v>
          </c:tx>
          <c:spPr>
            <a:solidFill>
              <a:schemeClr val="accent2">
                <a:lumMod val="75000"/>
              </a:schemeClr>
            </a:solidFill>
          </c:spPr>
          <c:invertIfNegative val="0"/>
          <c:cat>
            <c:strRef>
              <c:f>NOx_Calc!$GP$3:$GV$3</c:f>
              <c:strCache>
                <c:ptCount val="7"/>
                <c:pt idx="0">
                  <c:v>Pre Euro 1</c:v>
                </c:pt>
                <c:pt idx="1">
                  <c:v>Euro 1</c:v>
                </c:pt>
                <c:pt idx="2">
                  <c:v>Euro 2</c:v>
                </c:pt>
                <c:pt idx="3">
                  <c:v>Euro 3</c:v>
                </c:pt>
                <c:pt idx="4">
                  <c:v>Euro 4</c:v>
                </c:pt>
                <c:pt idx="5">
                  <c:v>Euro 5</c:v>
                </c:pt>
                <c:pt idx="6">
                  <c:v>Euro 6</c:v>
                </c:pt>
              </c:strCache>
            </c:strRef>
          </c:cat>
          <c:val>
            <c:numRef>
              <c:f>NOx_Calc!$GP$64:$GV$64</c:f>
              <c:numCache>
                <c:formatCode>General</c:formatCode>
                <c:ptCount val="7"/>
                <c:pt idx="0">
                  <c:v>0</c:v>
                </c:pt>
                <c:pt idx="1">
                  <c:v>0</c:v>
                </c:pt>
                <c:pt idx="2">
                  <c:v>0</c:v>
                </c:pt>
                <c:pt idx="3">
                  <c:v>0</c:v>
                </c:pt>
                <c:pt idx="4">
                  <c:v>0</c:v>
                </c:pt>
                <c:pt idx="5">
                  <c:v>0</c:v>
                </c:pt>
                <c:pt idx="6">
                  <c:v>0</c:v>
                </c:pt>
              </c:numCache>
            </c:numRef>
          </c:val>
        </c:ser>
        <c:ser>
          <c:idx val="5"/>
          <c:order val="1"/>
          <c:tx>
            <c:v>Mobile NOx Emissions</c:v>
          </c:tx>
          <c:spPr>
            <a:solidFill>
              <a:schemeClr val="accent3">
                <a:lumMod val="75000"/>
              </a:schemeClr>
            </a:solidFill>
          </c:spPr>
          <c:invertIfNegative val="0"/>
          <c:cat>
            <c:strRef>
              <c:f>NOx_Calc!$FZ$3:$GF$3</c:f>
              <c:strCache>
                <c:ptCount val="7"/>
                <c:pt idx="0">
                  <c:v>&lt; Euro 1</c:v>
                </c:pt>
                <c:pt idx="1">
                  <c:v>Euro 1</c:v>
                </c:pt>
                <c:pt idx="2">
                  <c:v>Euro 2</c:v>
                </c:pt>
                <c:pt idx="3">
                  <c:v>Euro 3</c:v>
                </c:pt>
                <c:pt idx="4">
                  <c:v>Euro 4</c:v>
                </c:pt>
                <c:pt idx="5">
                  <c:v>Euro 5</c:v>
                </c:pt>
                <c:pt idx="6">
                  <c:v>Euro 6</c:v>
                </c:pt>
              </c:strCache>
            </c:strRef>
          </c:cat>
          <c:val>
            <c:numRef>
              <c:f>NOx_Calc!$FZ$64:$GF$64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256243472"/>
        <c:axId val="256241792"/>
      </c:barChart>
      <c:catAx>
        <c:axId val="256243472"/>
        <c:scaling>
          <c:orientation val="minMax"/>
        </c:scaling>
        <c:delete val="0"/>
        <c:axPos val="b"/>
        <c:title>
          <c:tx>
            <c:rich>
              <a:bodyPr/>
              <a:lstStyle/>
              <a:p>
                <a:pPr>
                  <a:defRPr/>
                </a:pPr>
                <a:r>
                  <a:rPr lang="en-GB"/>
                  <a:t>Emissions Category</a:t>
                </a:r>
              </a:p>
            </c:rich>
          </c:tx>
          <c:layout>
            <c:manualLayout>
              <c:xMode val="edge"/>
              <c:yMode val="edge"/>
              <c:x val="0.30610132929738382"/>
              <c:y val="0.91186433727034122"/>
            </c:manualLayout>
          </c:layout>
          <c:overlay val="0"/>
        </c:title>
        <c:numFmt formatCode="General" sourceLinked="1"/>
        <c:majorTickMark val="out"/>
        <c:minorTickMark val="none"/>
        <c:tickLblPos val="nextTo"/>
        <c:txPr>
          <a:bodyPr rot="0" vert="horz"/>
          <a:lstStyle/>
          <a:p>
            <a:pPr>
              <a:defRPr/>
            </a:pPr>
            <a:endParaRPr lang="en-US"/>
          </a:p>
        </c:txPr>
        <c:crossAx val="256241792"/>
        <c:crosses val="autoZero"/>
        <c:auto val="1"/>
        <c:lblAlgn val="ctr"/>
        <c:lblOffset val="100"/>
        <c:tickLblSkip val="1"/>
        <c:tickMarkSkip val="1"/>
        <c:noMultiLvlLbl val="0"/>
      </c:catAx>
      <c:valAx>
        <c:axId val="256241792"/>
        <c:scaling>
          <c:orientation val="minMax"/>
        </c:scaling>
        <c:delete val="0"/>
        <c:axPos val="l"/>
        <c:majorGridlines/>
        <c:title>
          <c:tx>
            <c:rich>
              <a:bodyPr/>
              <a:lstStyle/>
              <a:p>
                <a:pPr>
                  <a:defRPr/>
                </a:pPr>
                <a:r>
                  <a:rPr lang="en-GB"/>
                  <a:t>NOx Emissions (t/annum)</a:t>
                </a:r>
              </a:p>
            </c:rich>
          </c:tx>
          <c:layout>
            <c:manualLayout>
              <c:xMode val="edge"/>
              <c:yMode val="edge"/>
              <c:x val="8.2730441627688004E-3"/>
              <c:y val="0.16610161331735707"/>
            </c:manualLayout>
          </c:layout>
          <c:overlay val="0"/>
        </c:title>
        <c:numFmt formatCode="General" sourceLinked="1"/>
        <c:majorTickMark val="out"/>
        <c:minorTickMark val="none"/>
        <c:tickLblPos val="nextTo"/>
        <c:txPr>
          <a:bodyPr rot="0" vert="horz"/>
          <a:lstStyle/>
          <a:p>
            <a:pPr>
              <a:defRPr/>
            </a:pPr>
            <a:endParaRPr lang="en-US"/>
          </a:p>
        </c:txPr>
        <c:crossAx val="256243472"/>
        <c:crosses val="autoZero"/>
        <c:crossBetween val="between"/>
      </c:valAx>
    </c:plotArea>
    <c:legend>
      <c:legendPos val="r"/>
      <c:layout>
        <c:manualLayout>
          <c:xMode val="edge"/>
          <c:yMode val="edge"/>
          <c:x val="0.85749792874896436"/>
          <c:y val="0.18749999999999997"/>
          <c:w val="0.12178956089478044"/>
          <c:h val="0.23641304347826089"/>
        </c:manualLayout>
      </c:layout>
      <c:overlay val="0"/>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'Tabular Results'!$A$32:$A$47</c:f>
              <c:strCache>
                <c:ptCount val="16"/>
                <c:pt idx="0">
                  <c:v>Petrol Car (&lt; 2.5t)</c:v>
                </c:pt>
                <c:pt idx="1">
                  <c:v>Diesel Car (&lt; 2.5t)</c:v>
                </c:pt>
                <c:pt idx="2">
                  <c:v>Petrol Light Goods Vehicle (&lt; 3.5t)</c:v>
                </c:pt>
                <c:pt idx="3">
                  <c:v>Diesel Light Goods Vehicle (&lt; 3.5t)</c:v>
                </c:pt>
                <c:pt idx="4">
                  <c:v>Diesel Heavy Goods Vehicle (&gt; 3.5t) Rigid</c:v>
                </c:pt>
                <c:pt idx="5">
                  <c:v>Diesel Heavy Goods Vehicle (&gt; 3.5t) Artic</c:v>
                </c:pt>
                <c:pt idx="6">
                  <c:v>Diesel Bus</c:v>
                </c:pt>
                <c:pt idx="7">
                  <c:v>Baggage Tug</c:v>
                </c:pt>
                <c:pt idx="8">
                  <c:v>Aircraft Tractor</c:v>
                </c:pt>
                <c:pt idx="9">
                  <c:v>Platform Lift</c:v>
                </c:pt>
                <c:pt idx="10">
                  <c:v>Forklift</c:v>
                </c:pt>
                <c:pt idx="11">
                  <c:v>Steps</c:v>
                </c:pt>
                <c:pt idx="12">
                  <c:v>Loader</c:v>
                </c:pt>
                <c:pt idx="13">
                  <c:v>Belt Loader</c:v>
                </c:pt>
                <c:pt idx="14">
                  <c:v>Sweeper</c:v>
                </c:pt>
                <c:pt idx="15">
                  <c:v>Bowser</c:v>
                </c:pt>
              </c:strCache>
            </c:strRef>
          </c:cat>
          <c:val>
            <c:numRef>
              <c:f>'Tabular Results'!$I$32:$I$47</c:f>
              <c:numCache>
                <c:formatCode>#,##0.00</c:formatCode>
                <c:ptCount val="16"/>
                <c:pt idx="0">
                  <c:v>0</c:v>
                </c:pt>
                <c:pt idx="1">
                  <c:v>0</c:v>
                </c:pt>
                <c:pt idx="2">
                  <c:v>0</c:v>
                </c:pt>
                <c:pt idx="3">
                  <c:v>0</c:v>
                </c:pt>
                <c:pt idx="4">
                  <c:v>0</c:v>
                </c:pt>
                <c:pt idx="5">
                  <c:v>0</c:v>
                </c:pt>
                <c:pt idx="6">
                  <c:v>0</c:v>
                </c:pt>
                <c:pt idx="7" formatCode="0.00">
                  <c:v>0</c:v>
                </c:pt>
                <c:pt idx="8" formatCode="0.00">
                  <c:v>0</c:v>
                </c:pt>
                <c:pt idx="9" formatCode="0.00">
                  <c:v>0</c:v>
                </c:pt>
                <c:pt idx="10" formatCode="0.00">
                  <c:v>0</c:v>
                </c:pt>
                <c:pt idx="11" formatCode="0.00">
                  <c:v>0</c:v>
                </c:pt>
                <c:pt idx="12" formatCode="0.00">
                  <c:v>0</c:v>
                </c:pt>
                <c:pt idx="13" formatCode="0.00">
                  <c:v>0</c:v>
                </c:pt>
                <c:pt idx="14" formatCode="0.00">
                  <c:v>0</c:v>
                </c:pt>
                <c:pt idx="15" formatCode="0.00">
                  <c:v>0</c:v>
                </c:pt>
              </c:numCache>
            </c:numRef>
          </c:val>
        </c:ser>
        <c:dLbls>
          <c:showLegendKey val="0"/>
          <c:showVal val="0"/>
          <c:showCatName val="0"/>
          <c:showSerName val="0"/>
          <c:showPercent val="0"/>
          <c:showBubbleSize val="0"/>
        </c:dLbls>
        <c:gapWidth val="150"/>
        <c:axId val="470114816"/>
        <c:axId val="470114256"/>
      </c:barChart>
      <c:catAx>
        <c:axId val="470114816"/>
        <c:scaling>
          <c:orientation val="minMax"/>
        </c:scaling>
        <c:delete val="0"/>
        <c:axPos val="b"/>
        <c:numFmt formatCode="General" sourceLinked="1"/>
        <c:majorTickMark val="out"/>
        <c:minorTickMark val="none"/>
        <c:tickLblPos val="nextTo"/>
        <c:txPr>
          <a:bodyPr rot="-1800000"/>
          <a:lstStyle/>
          <a:p>
            <a:pPr>
              <a:defRPr/>
            </a:pPr>
            <a:endParaRPr lang="en-US"/>
          </a:p>
        </c:txPr>
        <c:crossAx val="470114256"/>
        <c:crosses val="autoZero"/>
        <c:auto val="1"/>
        <c:lblAlgn val="ctr"/>
        <c:lblOffset val="100"/>
        <c:noMultiLvlLbl val="0"/>
      </c:catAx>
      <c:valAx>
        <c:axId val="470114256"/>
        <c:scaling>
          <c:orientation val="minMax"/>
        </c:scaling>
        <c:delete val="0"/>
        <c:axPos val="l"/>
        <c:majorGridlines/>
        <c:title>
          <c:tx>
            <c:rich>
              <a:bodyPr rot="-5400000" vert="horz"/>
              <a:lstStyle/>
              <a:p>
                <a:pPr>
                  <a:defRPr sz="1200" baseline="0"/>
                </a:pPr>
                <a:r>
                  <a:rPr lang="en-US" sz="1200" baseline="0"/>
                  <a:t>Total CO2 emissions, tonnes per year</a:t>
                </a:r>
              </a:p>
            </c:rich>
          </c:tx>
          <c:overlay val="0"/>
        </c:title>
        <c:numFmt formatCode="#,##0.00" sourceLinked="1"/>
        <c:majorTickMark val="out"/>
        <c:minorTickMark val="none"/>
        <c:tickLblPos val="nextTo"/>
        <c:crossAx val="470114816"/>
        <c:crosses val="autoZero"/>
        <c:crossBetween val="between"/>
      </c:valAx>
    </c:plotArea>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9432527830589E-2"/>
          <c:y val="2.7888595282633835E-2"/>
          <c:w val="0.80110562041813871"/>
          <c:h val="0.8888789311013956"/>
        </c:manualLayout>
      </c:layout>
      <c:barChart>
        <c:barDir val="col"/>
        <c:grouping val="stacked"/>
        <c:varyColors val="0"/>
        <c:ser>
          <c:idx val="1"/>
          <c:order val="0"/>
          <c:tx>
            <c:v>Idling emissions</c:v>
          </c:tx>
          <c:invertIfNegative val="0"/>
          <c:cat>
            <c:strRef>
              <c:f>'Tabular Results'!$B$31:$H$31</c:f>
              <c:strCache>
                <c:ptCount val="7"/>
                <c:pt idx="0">
                  <c:v>Pre Euro 1</c:v>
                </c:pt>
                <c:pt idx="1">
                  <c:v>Euro 1</c:v>
                </c:pt>
                <c:pt idx="2">
                  <c:v>Euro 2</c:v>
                </c:pt>
                <c:pt idx="3">
                  <c:v>Euro 3</c:v>
                </c:pt>
                <c:pt idx="4">
                  <c:v>Euro 4</c:v>
                </c:pt>
                <c:pt idx="5">
                  <c:v>Euro 5</c:v>
                </c:pt>
                <c:pt idx="6">
                  <c:v>Euro 6</c:v>
                </c:pt>
              </c:strCache>
            </c:strRef>
          </c:cat>
          <c:val>
            <c:numRef>
              <c:f>uCO2_Calc!$GJ$64:$GP$64</c:f>
              <c:numCache>
                <c:formatCode>General</c:formatCode>
                <c:ptCount val="7"/>
                <c:pt idx="0">
                  <c:v>0</c:v>
                </c:pt>
                <c:pt idx="1">
                  <c:v>0</c:v>
                </c:pt>
                <c:pt idx="2">
                  <c:v>0</c:v>
                </c:pt>
                <c:pt idx="3">
                  <c:v>0</c:v>
                </c:pt>
                <c:pt idx="4">
                  <c:v>0</c:v>
                </c:pt>
                <c:pt idx="5">
                  <c:v>0</c:v>
                </c:pt>
                <c:pt idx="6">
                  <c:v>0</c:v>
                </c:pt>
              </c:numCache>
            </c:numRef>
          </c:val>
        </c:ser>
        <c:ser>
          <c:idx val="2"/>
          <c:order val="1"/>
          <c:tx>
            <c:v>Mobile CO2 emissions</c:v>
          </c:tx>
          <c:invertIfNegative val="0"/>
          <c:cat>
            <c:strRef>
              <c:f>'Tabular Results'!$B$31:$H$31</c:f>
              <c:strCache>
                <c:ptCount val="7"/>
                <c:pt idx="0">
                  <c:v>Pre Euro 1</c:v>
                </c:pt>
                <c:pt idx="1">
                  <c:v>Euro 1</c:v>
                </c:pt>
                <c:pt idx="2">
                  <c:v>Euro 2</c:v>
                </c:pt>
                <c:pt idx="3">
                  <c:v>Euro 3</c:v>
                </c:pt>
                <c:pt idx="4">
                  <c:v>Euro 4</c:v>
                </c:pt>
                <c:pt idx="5">
                  <c:v>Euro 5</c:v>
                </c:pt>
                <c:pt idx="6">
                  <c:v>Euro 6</c:v>
                </c:pt>
              </c:strCache>
            </c:strRef>
          </c:cat>
          <c:val>
            <c:numRef>
              <c:f>uCO2_Calc!$FT$64:$FZ$64</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overlap val="100"/>
        <c:axId val="259794848"/>
        <c:axId val="259792608"/>
      </c:barChart>
      <c:catAx>
        <c:axId val="259794848"/>
        <c:scaling>
          <c:orientation val="minMax"/>
        </c:scaling>
        <c:delete val="0"/>
        <c:axPos val="b"/>
        <c:numFmt formatCode="General" sourceLinked="1"/>
        <c:majorTickMark val="out"/>
        <c:minorTickMark val="none"/>
        <c:tickLblPos val="nextTo"/>
        <c:crossAx val="259792608"/>
        <c:crosses val="autoZero"/>
        <c:auto val="1"/>
        <c:lblAlgn val="ctr"/>
        <c:lblOffset val="100"/>
        <c:noMultiLvlLbl val="0"/>
      </c:catAx>
      <c:valAx>
        <c:axId val="259792608"/>
        <c:scaling>
          <c:orientation val="minMax"/>
        </c:scaling>
        <c:delete val="0"/>
        <c:axPos val="l"/>
        <c:majorGridlines/>
        <c:title>
          <c:tx>
            <c:rich>
              <a:bodyPr rot="-5400000" vert="horz"/>
              <a:lstStyle/>
              <a:p>
                <a:pPr>
                  <a:defRPr baseline="0"/>
                </a:pPr>
                <a:r>
                  <a:rPr lang="en-US" baseline="0"/>
                  <a:t>Total CO2 Emissions, toones per year</a:t>
                </a:r>
              </a:p>
            </c:rich>
          </c:tx>
          <c:overlay val="0"/>
        </c:title>
        <c:numFmt formatCode="General" sourceLinked="1"/>
        <c:majorTickMark val="out"/>
        <c:minorTickMark val="none"/>
        <c:tickLblPos val="nextTo"/>
        <c:crossAx val="259794848"/>
        <c:crosses val="autoZero"/>
        <c:crossBetween val="between"/>
      </c:valAx>
    </c:plotArea>
    <c:legend>
      <c:legendPos val="r"/>
      <c:layout>
        <c:manualLayout>
          <c:xMode val="edge"/>
          <c:yMode val="edge"/>
          <c:x val="0.80016583747927028"/>
          <c:y val="6.2585034013605448E-2"/>
          <c:w val="0.17578772802653397"/>
          <c:h val="9.2517006802721083E-2"/>
        </c:manualLayout>
      </c:layout>
      <c:overlay val="0"/>
    </c:legend>
    <c:plotVisOnly val="1"/>
    <c:dispBlanksAs val="gap"/>
    <c:showDLblsOverMax val="0"/>
  </c:chart>
  <c:txPr>
    <a:bodyPr/>
    <a:lstStyle/>
    <a:p>
      <a:pPr>
        <a:defRPr sz="1200" baseline="0"/>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codeName="Chart16">
    <tabColor indexed="56"/>
  </sheetPr>
  <sheetViews>
    <sheetView zoomScale="98"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codeName="Chart17">
    <tabColor indexed="56"/>
  </sheetPr>
  <sheetViews>
    <sheetView zoomScale="98" workbookViewId="0"/>
  </sheetViews>
  <pageMargins left="0.75" right="0.75" top="1" bottom="1" header="0.5" footer="0.5"/>
  <headerFooter alignWithMargins="0"/>
  <drawing r:id="rId1"/>
</chartsheet>
</file>

<file path=xl/chartsheets/sheet3.xml><?xml version="1.0" encoding="utf-8"?>
<chartsheet xmlns="http://schemas.openxmlformats.org/spreadsheetml/2006/main" xmlns:r="http://schemas.openxmlformats.org/officeDocument/2006/relationships">
  <sheetPr codeName="Chart18">
    <tabColor rgb="FF00B050"/>
  </sheetPr>
  <sheetViews>
    <sheetView zoomScale="93"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Chart19">
    <tabColor rgb="FF00B050"/>
  </sheetPr>
  <sheetViews>
    <sheetView zoomScale="93"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0" y="0"/>
    <xdr:ext cx="9276184" cy="60415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276184" cy="60415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66903" cy="60304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66903" cy="603045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3"/>
  </sheetPr>
  <dimension ref="A1:B17"/>
  <sheetViews>
    <sheetView workbookViewId="0">
      <selection activeCell="B14" sqref="B14"/>
    </sheetView>
  </sheetViews>
  <sheetFormatPr defaultRowHeight="12.75" x14ac:dyDescent="0.2"/>
  <cols>
    <col min="2" max="2" width="100.28515625" customWidth="1"/>
  </cols>
  <sheetData>
    <row r="1" spans="1:2" ht="23.25" x14ac:dyDescent="0.2">
      <c r="A1" s="148" t="s">
        <v>871</v>
      </c>
    </row>
    <row r="2" spans="1:2" ht="20.25" x14ac:dyDescent="0.2">
      <c r="A2" s="154"/>
    </row>
    <row r="3" spans="1:2" ht="15.75" x14ac:dyDescent="0.2">
      <c r="A3" s="149" t="s">
        <v>893</v>
      </c>
    </row>
    <row r="4" spans="1:2" ht="15.75" x14ac:dyDescent="0.2">
      <c r="A4" s="149" t="s">
        <v>894</v>
      </c>
    </row>
    <row r="5" spans="1:2" ht="15.75" x14ac:dyDescent="0.2">
      <c r="A5" s="149" t="s">
        <v>895</v>
      </c>
    </row>
    <row r="7" spans="1:2" x14ac:dyDescent="0.2">
      <c r="A7" s="3" t="s">
        <v>227</v>
      </c>
      <c r="B7" s="3" t="s">
        <v>228</v>
      </c>
    </row>
    <row r="8" spans="1:2" x14ac:dyDescent="0.2">
      <c r="A8">
        <v>1</v>
      </c>
      <c r="B8" t="s">
        <v>872</v>
      </c>
    </row>
    <row r="9" spans="1:2" x14ac:dyDescent="0.2">
      <c r="A9">
        <v>2</v>
      </c>
      <c r="B9" s="126" t="s">
        <v>896</v>
      </c>
    </row>
    <row r="10" spans="1:2" x14ac:dyDescent="0.2">
      <c r="A10">
        <v>3</v>
      </c>
      <c r="B10" t="s">
        <v>898</v>
      </c>
    </row>
    <row r="11" spans="1:2" x14ac:dyDescent="0.2">
      <c r="A11">
        <v>4</v>
      </c>
      <c r="B11" s="103" t="s">
        <v>899</v>
      </c>
    </row>
    <row r="12" spans="1:2" x14ac:dyDescent="0.2">
      <c r="A12">
        <v>5</v>
      </c>
      <c r="B12" t="s">
        <v>921</v>
      </c>
    </row>
    <row r="13" spans="1:2" x14ac:dyDescent="0.2">
      <c r="A13">
        <v>6</v>
      </c>
      <c r="B13" s="183"/>
    </row>
    <row r="14" spans="1:2" x14ac:dyDescent="0.2">
      <c r="A14">
        <v>7</v>
      </c>
    </row>
    <row r="15" spans="1:2" x14ac:dyDescent="0.2">
      <c r="A15">
        <v>8</v>
      </c>
    </row>
    <row r="16" spans="1:2" x14ac:dyDescent="0.2">
      <c r="A16">
        <v>9</v>
      </c>
    </row>
    <row r="17" spans="1:1" x14ac:dyDescent="0.2">
      <c r="A17">
        <v>10</v>
      </c>
    </row>
  </sheetData>
  <phoneticPr fontId="4"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I50"/>
  <sheetViews>
    <sheetView topLeftCell="B4" workbookViewId="0">
      <selection activeCell="K1" sqref="K1:S49"/>
    </sheetView>
  </sheetViews>
  <sheetFormatPr defaultRowHeight="12.75" x14ac:dyDescent="0.2"/>
  <cols>
    <col min="1" max="1" width="36.42578125" customWidth="1"/>
    <col min="2" max="2" width="13.5703125" customWidth="1"/>
    <col min="11" max="11" width="35.28515625" customWidth="1"/>
  </cols>
  <sheetData>
    <row r="1" spans="1:9" ht="23.25" x14ac:dyDescent="0.2">
      <c r="A1" s="148" t="s">
        <v>878</v>
      </c>
    </row>
    <row r="4" spans="1:9" ht="15.75" x14ac:dyDescent="0.2">
      <c r="A4" s="258" t="s">
        <v>240</v>
      </c>
      <c r="B4" s="257" t="s">
        <v>879</v>
      </c>
      <c r="C4" s="257"/>
      <c r="D4" s="257"/>
      <c r="E4" s="257"/>
      <c r="F4" s="257"/>
      <c r="G4" s="257"/>
      <c r="H4" s="257"/>
      <c r="I4" s="257"/>
    </row>
    <row r="5" spans="1:9" ht="15.75" customHeight="1" x14ac:dyDescent="0.2">
      <c r="A5" s="258"/>
      <c r="B5" s="150" t="s">
        <v>831</v>
      </c>
      <c r="C5" s="150" t="s">
        <v>43</v>
      </c>
      <c r="D5" s="150" t="s">
        <v>44</v>
      </c>
      <c r="E5" s="150" t="s">
        <v>45</v>
      </c>
      <c r="F5" s="150" t="s">
        <v>46</v>
      </c>
      <c r="G5" s="150" t="s">
        <v>47</v>
      </c>
      <c r="H5" s="150" t="s">
        <v>48</v>
      </c>
      <c r="I5" s="150" t="s">
        <v>756</v>
      </c>
    </row>
    <row r="6" spans="1:9" x14ac:dyDescent="0.2">
      <c r="A6" s="151" t="s">
        <v>56</v>
      </c>
      <c r="B6" s="152">
        <f>NOx_Calc!GX47</f>
        <v>0</v>
      </c>
      <c r="C6" s="152">
        <f>NOx_Calc!GY47</f>
        <v>0</v>
      </c>
      <c r="D6" s="152">
        <f>NOx_Calc!GZ47</f>
        <v>0</v>
      </c>
      <c r="E6" s="152">
        <f>NOx_Calc!HA47</f>
        <v>0</v>
      </c>
      <c r="F6" s="152">
        <f>NOx_Calc!HB47</f>
        <v>0</v>
      </c>
      <c r="G6" s="152">
        <f>NOx_Calc!HC47</f>
        <v>0</v>
      </c>
      <c r="H6" s="152">
        <f>NOx_Calc!HD47</f>
        <v>0</v>
      </c>
      <c r="I6" s="152">
        <f>SUM(B6:H6)</f>
        <v>0</v>
      </c>
    </row>
    <row r="7" spans="1:9" x14ac:dyDescent="0.2">
      <c r="A7" s="151" t="s">
        <v>52</v>
      </c>
      <c r="B7" s="152">
        <f>NOx_Calc!GX48</f>
        <v>0</v>
      </c>
      <c r="C7" s="152">
        <f>NOx_Calc!GY48</f>
        <v>0</v>
      </c>
      <c r="D7" s="152">
        <f>NOx_Calc!GZ48</f>
        <v>0</v>
      </c>
      <c r="E7" s="152">
        <f>NOx_Calc!HA48</f>
        <v>0</v>
      </c>
      <c r="F7" s="152">
        <f>NOx_Calc!HB48</f>
        <v>0</v>
      </c>
      <c r="G7" s="152">
        <f>NOx_Calc!HC48</f>
        <v>0</v>
      </c>
      <c r="H7" s="152">
        <f>NOx_Calc!HD48</f>
        <v>0</v>
      </c>
      <c r="I7" s="152">
        <f t="shared" ref="I7:I23" si="0">SUM(B7:H7)</f>
        <v>0</v>
      </c>
    </row>
    <row r="8" spans="1:9" x14ac:dyDescent="0.2">
      <c r="A8" s="151" t="s">
        <v>815</v>
      </c>
      <c r="B8" s="152">
        <f>NOx_Calc!GX49</f>
        <v>0</v>
      </c>
      <c r="C8" s="152">
        <f>NOx_Calc!GY49</f>
        <v>0</v>
      </c>
      <c r="D8" s="152">
        <f>NOx_Calc!GZ49</f>
        <v>0</v>
      </c>
      <c r="E8" s="152">
        <f>NOx_Calc!HA49</f>
        <v>0</v>
      </c>
      <c r="F8" s="152">
        <f>NOx_Calc!HB49</f>
        <v>0</v>
      </c>
      <c r="G8" s="152">
        <f>NOx_Calc!HC49</f>
        <v>0</v>
      </c>
      <c r="H8" s="152">
        <f>NOx_Calc!HD49</f>
        <v>0</v>
      </c>
      <c r="I8" s="152">
        <f t="shared" si="0"/>
        <v>0</v>
      </c>
    </row>
    <row r="9" spans="1:9" x14ac:dyDescent="0.2">
      <c r="A9" s="151" t="s">
        <v>71</v>
      </c>
      <c r="B9" s="152">
        <f>NOx_Calc!GX50</f>
        <v>0</v>
      </c>
      <c r="C9" s="152">
        <f>NOx_Calc!GY50</f>
        <v>0</v>
      </c>
      <c r="D9" s="152">
        <f>NOx_Calc!GZ50</f>
        <v>0</v>
      </c>
      <c r="E9" s="152">
        <f>NOx_Calc!HA50</f>
        <v>0</v>
      </c>
      <c r="F9" s="152">
        <f>NOx_Calc!HB50</f>
        <v>0</v>
      </c>
      <c r="G9" s="152">
        <f>NOx_Calc!HC50</f>
        <v>0</v>
      </c>
      <c r="H9" s="152">
        <f>NOx_Calc!HD50</f>
        <v>0</v>
      </c>
      <c r="I9" s="152">
        <f t="shared" si="0"/>
        <v>0</v>
      </c>
    </row>
    <row r="10" spans="1:9" x14ac:dyDescent="0.2">
      <c r="A10" s="151" t="s">
        <v>72</v>
      </c>
      <c r="B10" s="152">
        <f>NOx_Calc!GX51</f>
        <v>0</v>
      </c>
      <c r="C10" s="152">
        <f>NOx_Calc!GY51</f>
        <v>0</v>
      </c>
      <c r="D10" s="152">
        <f>NOx_Calc!GZ51</f>
        <v>0</v>
      </c>
      <c r="E10" s="152">
        <f>NOx_Calc!HA51</f>
        <v>0</v>
      </c>
      <c r="F10" s="152">
        <f>NOx_Calc!HB51</f>
        <v>0</v>
      </c>
      <c r="G10" s="152">
        <f>NOx_Calc!HC51</f>
        <v>0</v>
      </c>
      <c r="H10" s="152">
        <f>NOx_Calc!HD51</f>
        <v>0</v>
      </c>
      <c r="I10" s="152">
        <f t="shared" si="0"/>
        <v>0</v>
      </c>
    </row>
    <row r="11" spans="1:9" x14ac:dyDescent="0.2">
      <c r="A11" s="151" t="s">
        <v>73</v>
      </c>
      <c r="B11" s="152">
        <f>NOx_Calc!GX52</f>
        <v>0</v>
      </c>
      <c r="C11" s="152">
        <f>NOx_Calc!GY52</f>
        <v>0</v>
      </c>
      <c r="D11" s="152">
        <f>NOx_Calc!GZ52</f>
        <v>0</v>
      </c>
      <c r="E11" s="152">
        <f>NOx_Calc!HA52</f>
        <v>0</v>
      </c>
      <c r="F11" s="152">
        <f>NOx_Calc!HB52</f>
        <v>0</v>
      </c>
      <c r="G11" s="152">
        <f>NOx_Calc!HC52</f>
        <v>0</v>
      </c>
      <c r="H11" s="152">
        <f>NOx_Calc!HD52</f>
        <v>0</v>
      </c>
      <c r="I11" s="152">
        <f t="shared" si="0"/>
        <v>0</v>
      </c>
    </row>
    <row r="12" spans="1:9" x14ac:dyDescent="0.2">
      <c r="A12" s="151" t="s">
        <v>74</v>
      </c>
      <c r="B12" s="152">
        <f>NOx_Calc!GX53</f>
        <v>0</v>
      </c>
      <c r="C12" s="152">
        <f>NOx_Calc!GY53</f>
        <v>0</v>
      </c>
      <c r="D12" s="152">
        <f>NOx_Calc!GZ53</f>
        <v>0</v>
      </c>
      <c r="E12" s="152">
        <f>NOx_Calc!HA53</f>
        <v>0</v>
      </c>
      <c r="F12" s="152">
        <f>NOx_Calc!HB53</f>
        <v>0</v>
      </c>
      <c r="G12" s="152">
        <f>NOx_Calc!HC53</f>
        <v>0</v>
      </c>
      <c r="H12" s="152">
        <f>NOx_Calc!HD53</f>
        <v>0</v>
      </c>
      <c r="I12" s="152">
        <f t="shared" si="0"/>
        <v>0</v>
      </c>
    </row>
    <row r="13" spans="1:9" x14ac:dyDescent="0.2">
      <c r="A13" s="151" t="s">
        <v>790</v>
      </c>
      <c r="B13" s="152">
        <f>NOx_Calc!GX54</f>
        <v>0</v>
      </c>
      <c r="C13" s="152">
        <f>NOx_Calc!GY54</f>
        <v>0</v>
      </c>
      <c r="D13" s="152">
        <f>NOx_Calc!GZ54</f>
        <v>0</v>
      </c>
      <c r="E13" s="152">
        <f>NOx_Calc!HA54</f>
        <v>0</v>
      </c>
      <c r="F13" s="152">
        <f>NOx_Calc!HB54</f>
        <v>0</v>
      </c>
      <c r="G13" s="152">
        <f>NOx_Calc!HC54</f>
        <v>0</v>
      </c>
      <c r="H13" s="152">
        <f>NOx_Calc!HD54</f>
        <v>0</v>
      </c>
      <c r="I13" s="152">
        <f t="shared" si="0"/>
        <v>0</v>
      </c>
    </row>
    <row r="14" spans="1:9" x14ac:dyDescent="0.2">
      <c r="A14" s="151" t="s">
        <v>15</v>
      </c>
      <c r="B14" s="152">
        <f>NOx_Calc!GX55</f>
        <v>0</v>
      </c>
      <c r="C14" s="152">
        <f>NOx_Calc!GY55</f>
        <v>0</v>
      </c>
      <c r="D14" s="152">
        <f>NOx_Calc!GZ55</f>
        <v>0</v>
      </c>
      <c r="E14" s="152">
        <f>NOx_Calc!HA55</f>
        <v>0</v>
      </c>
      <c r="F14" s="152">
        <f>NOx_Calc!HB55</f>
        <v>0</v>
      </c>
      <c r="G14" s="152">
        <f>NOx_Calc!HC55</f>
        <v>0</v>
      </c>
      <c r="H14" s="152">
        <f>NOx_Calc!HD55</f>
        <v>0</v>
      </c>
      <c r="I14" s="152">
        <f t="shared" si="0"/>
        <v>0</v>
      </c>
    </row>
    <row r="15" spans="1:9" x14ac:dyDescent="0.2">
      <c r="A15" s="151" t="s">
        <v>38</v>
      </c>
      <c r="B15" s="152">
        <f>NOx_Calc!GX56</f>
        <v>0</v>
      </c>
      <c r="C15" s="152">
        <f>NOx_Calc!GY56</f>
        <v>0</v>
      </c>
      <c r="D15" s="152">
        <f>NOx_Calc!GZ56</f>
        <v>0</v>
      </c>
      <c r="E15" s="152">
        <f>NOx_Calc!HA56</f>
        <v>0</v>
      </c>
      <c r="F15" s="152">
        <f>NOx_Calc!HB56</f>
        <v>0</v>
      </c>
      <c r="G15" s="152">
        <f>NOx_Calc!HC56</f>
        <v>0</v>
      </c>
      <c r="H15" s="152">
        <f>NOx_Calc!HD56</f>
        <v>0</v>
      </c>
      <c r="I15" s="152">
        <f t="shared" si="0"/>
        <v>0</v>
      </c>
    </row>
    <row r="16" spans="1:9" x14ac:dyDescent="0.2">
      <c r="A16" s="151" t="s">
        <v>37</v>
      </c>
      <c r="B16" s="152">
        <f>NOx_Calc!GX57</f>
        <v>0</v>
      </c>
      <c r="C16" s="152">
        <f>NOx_Calc!GY57</f>
        <v>0</v>
      </c>
      <c r="D16" s="152">
        <f>NOx_Calc!GZ57</f>
        <v>0</v>
      </c>
      <c r="E16" s="152">
        <f>NOx_Calc!HA57</f>
        <v>0</v>
      </c>
      <c r="F16" s="152">
        <f>NOx_Calc!HB57</f>
        <v>0</v>
      </c>
      <c r="G16" s="152">
        <f>NOx_Calc!HC57</f>
        <v>0</v>
      </c>
      <c r="H16" s="152">
        <f>NOx_Calc!HD57</f>
        <v>0</v>
      </c>
      <c r="I16" s="152">
        <f t="shared" si="0"/>
        <v>0</v>
      </c>
    </row>
    <row r="17" spans="1:9" x14ac:dyDescent="0.2">
      <c r="A17" s="151" t="s">
        <v>791</v>
      </c>
      <c r="B17" s="152">
        <f>NOx_Calc!GX58</f>
        <v>0</v>
      </c>
      <c r="C17" s="152">
        <f>NOx_Calc!GY58</f>
        <v>0</v>
      </c>
      <c r="D17" s="152">
        <f>NOx_Calc!GZ58</f>
        <v>0</v>
      </c>
      <c r="E17" s="152">
        <f>NOx_Calc!HA58</f>
        <v>0</v>
      </c>
      <c r="F17" s="152">
        <f>NOx_Calc!HB58</f>
        <v>0</v>
      </c>
      <c r="G17" s="152">
        <f>NOx_Calc!HC58</f>
        <v>0</v>
      </c>
      <c r="H17" s="152">
        <f>NOx_Calc!HD58</f>
        <v>0</v>
      </c>
      <c r="I17" s="152">
        <f t="shared" si="0"/>
        <v>0</v>
      </c>
    </row>
    <row r="18" spans="1:9" x14ac:dyDescent="0.2">
      <c r="A18" s="151" t="s">
        <v>792</v>
      </c>
      <c r="B18" s="152">
        <f>NOx_Calc!GX59</f>
        <v>0</v>
      </c>
      <c r="C18" s="152">
        <f>NOx_Calc!GY59</f>
        <v>0</v>
      </c>
      <c r="D18" s="152">
        <f>NOx_Calc!GZ59</f>
        <v>0</v>
      </c>
      <c r="E18" s="152">
        <f>NOx_Calc!HA59</f>
        <v>0</v>
      </c>
      <c r="F18" s="152">
        <f>NOx_Calc!HB59</f>
        <v>0</v>
      </c>
      <c r="G18" s="152">
        <f>NOx_Calc!HC59</f>
        <v>0</v>
      </c>
      <c r="H18" s="152">
        <f>NOx_Calc!HD59</f>
        <v>0</v>
      </c>
      <c r="I18" s="152">
        <f t="shared" si="0"/>
        <v>0</v>
      </c>
    </row>
    <row r="19" spans="1:9" x14ac:dyDescent="0.2">
      <c r="A19" s="151" t="s">
        <v>793</v>
      </c>
      <c r="B19" s="152">
        <f>NOx_Calc!GX60</f>
        <v>0</v>
      </c>
      <c r="C19" s="152">
        <f>NOx_Calc!GY60</f>
        <v>0</v>
      </c>
      <c r="D19" s="152">
        <f>NOx_Calc!GZ60</f>
        <v>0</v>
      </c>
      <c r="E19" s="152">
        <f>NOx_Calc!HA60</f>
        <v>0</v>
      </c>
      <c r="F19" s="152">
        <f>NOx_Calc!HB60</f>
        <v>0</v>
      </c>
      <c r="G19" s="152">
        <f>NOx_Calc!HC60</f>
        <v>0</v>
      </c>
      <c r="H19" s="152">
        <f>NOx_Calc!HD60</f>
        <v>0</v>
      </c>
      <c r="I19" s="152">
        <f t="shared" si="0"/>
        <v>0</v>
      </c>
    </row>
    <row r="20" spans="1:9" x14ac:dyDescent="0.2">
      <c r="A20" s="151" t="s">
        <v>794</v>
      </c>
      <c r="B20" s="152">
        <f>NOx_Calc!GX61</f>
        <v>0</v>
      </c>
      <c r="C20" s="152">
        <f>NOx_Calc!GY61</f>
        <v>0</v>
      </c>
      <c r="D20" s="152">
        <f>NOx_Calc!GZ61</f>
        <v>0</v>
      </c>
      <c r="E20" s="152">
        <f>NOx_Calc!HA61</f>
        <v>0</v>
      </c>
      <c r="F20" s="152">
        <f>NOx_Calc!HB61</f>
        <v>0</v>
      </c>
      <c r="G20" s="152">
        <f>NOx_Calc!HC61</f>
        <v>0</v>
      </c>
      <c r="H20" s="152">
        <f>NOx_Calc!HD61</f>
        <v>0</v>
      </c>
      <c r="I20" s="152">
        <f t="shared" si="0"/>
        <v>0</v>
      </c>
    </row>
    <row r="21" spans="1:9" x14ac:dyDescent="0.2">
      <c r="A21" s="151" t="s">
        <v>39</v>
      </c>
      <c r="B21" s="152">
        <f>NOx_Calc!GX62</f>
        <v>0</v>
      </c>
      <c r="C21" s="152">
        <f>NOx_Calc!GY62</f>
        <v>0</v>
      </c>
      <c r="D21" s="152">
        <f>NOx_Calc!GZ62</f>
        <v>0</v>
      </c>
      <c r="E21" s="152">
        <f>NOx_Calc!HA62</f>
        <v>0</v>
      </c>
      <c r="F21" s="152">
        <f>NOx_Calc!HB62</f>
        <v>0</v>
      </c>
      <c r="G21" s="152">
        <f>NOx_Calc!HC62</f>
        <v>0</v>
      </c>
      <c r="H21" s="152">
        <f>NOx_Calc!HD62</f>
        <v>0</v>
      </c>
      <c r="I21" s="152">
        <f t="shared" si="0"/>
        <v>0</v>
      </c>
    </row>
    <row r="22" spans="1:9" x14ac:dyDescent="0.2">
      <c r="A22" s="151"/>
      <c r="B22" s="152"/>
      <c r="C22" s="152"/>
      <c r="D22" s="152"/>
      <c r="E22" s="152"/>
      <c r="F22" s="152"/>
      <c r="G22" s="152"/>
      <c r="H22" s="152"/>
      <c r="I22" s="152"/>
    </row>
    <row r="23" spans="1:9" x14ac:dyDescent="0.2">
      <c r="A23" s="153" t="s">
        <v>867</v>
      </c>
      <c r="B23" s="152">
        <f>NOx_Calc!GX64</f>
        <v>0</v>
      </c>
      <c r="C23" s="152">
        <f>NOx_Calc!GY64</f>
        <v>0</v>
      </c>
      <c r="D23" s="152">
        <f>NOx_Calc!GZ64</f>
        <v>0</v>
      </c>
      <c r="E23" s="152">
        <f>NOx_Calc!HA64</f>
        <v>0</v>
      </c>
      <c r="F23" s="152">
        <f>NOx_Calc!HB64</f>
        <v>0</v>
      </c>
      <c r="G23" s="152">
        <f>NOx_Calc!HC64</f>
        <v>0</v>
      </c>
      <c r="H23" s="152">
        <f>NOx_Calc!HD64</f>
        <v>0</v>
      </c>
      <c r="I23" s="152">
        <f t="shared" si="0"/>
        <v>0</v>
      </c>
    </row>
    <row r="26" spans="1:9" ht="23.25" x14ac:dyDescent="0.2">
      <c r="A26" s="148" t="s">
        <v>880</v>
      </c>
    </row>
    <row r="30" spans="1:9" ht="15.75" x14ac:dyDescent="0.2">
      <c r="A30" s="258" t="s">
        <v>240</v>
      </c>
      <c r="B30" s="257" t="s">
        <v>881</v>
      </c>
      <c r="C30" s="257"/>
      <c r="D30" s="257"/>
      <c r="E30" s="257"/>
      <c r="F30" s="257"/>
      <c r="G30" s="257"/>
      <c r="H30" s="257"/>
      <c r="I30" s="257"/>
    </row>
    <row r="31" spans="1:9" x14ac:dyDescent="0.2">
      <c r="A31" s="258"/>
      <c r="B31" s="150" t="s">
        <v>831</v>
      </c>
      <c r="C31" s="150" t="s">
        <v>43</v>
      </c>
      <c r="D31" s="150" t="s">
        <v>44</v>
      </c>
      <c r="E31" s="150" t="s">
        <v>45</v>
      </c>
      <c r="F31" s="150" t="s">
        <v>46</v>
      </c>
      <c r="G31" s="150" t="s">
        <v>47</v>
      </c>
      <c r="H31" s="150" t="s">
        <v>48</v>
      </c>
      <c r="I31" s="150" t="s">
        <v>756</v>
      </c>
    </row>
    <row r="32" spans="1:9" x14ac:dyDescent="0.2">
      <c r="A32" s="151" t="s">
        <v>56</v>
      </c>
      <c r="B32" s="155">
        <f>uCO2_Calc!GR47</f>
        <v>0</v>
      </c>
      <c r="C32" s="155">
        <f>uCO2_Calc!GS47</f>
        <v>0</v>
      </c>
      <c r="D32" s="155">
        <f>uCO2_Calc!GT47</f>
        <v>0</v>
      </c>
      <c r="E32" s="155">
        <f>uCO2_Calc!GU47</f>
        <v>0</v>
      </c>
      <c r="F32" s="155">
        <f>uCO2_Calc!GV47</f>
        <v>0</v>
      </c>
      <c r="G32" s="155">
        <f>uCO2_Calc!GW47</f>
        <v>0</v>
      </c>
      <c r="H32" s="155">
        <f>uCO2_Calc!GX47</f>
        <v>0</v>
      </c>
      <c r="I32" s="155">
        <f>SUM(B32:H32)</f>
        <v>0</v>
      </c>
    </row>
    <row r="33" spans="1:9" x14ac:dyDescent="0.2">
      <c r="A33" s="151" t="s">
        <v>52</v>
      </c>
      <c r="B33" s="155">
        <f>uCO2_Calc!GR48</f>
        <v>0</v>
      </c>
      <c r="C33" s="155">
        <f>uCO2_Calc!GS48</f>
        <v>0</v>
      </c>
      <c r="D33" s="155">
        <f>uCO2_Calc!GT48</f>
        <v>0</v>
      </c>
      <c r="E33" s="155">
        <f>uCO2_Calc!GU48</f>
        <v>0</v>
      </c>
      <c r="F33" s="155">
        <f>uCO2_Calc!GV48</f>
        <v>0</v>
      </c>
      <c r="G33" s="155">
        <f>uCO2_Calc!GW48</f>
        <v>0</v>
      </c>
      <c r="H33" s="155">
        <f>uCO2_Calc!GX48</f>
        <v>0</v>
      </c>
      <c r="I33" s="155">
        <f t="shared" ref="I33:I49" si="1">SUM(B33:H33)</f>
        <v>0</v>
      </c>
    </row>
    <row r="34" spans="1:9" x14ac:dyDescent="0.2">
      <c r="A34" s="151" t="s">
        <v>815</v>
      </c>
      <c r="B34" s="155">
        <f>uCO2_Calc!GR49</f>
        <v>0</v>
      </c>
      <c r="C34" s="155">
        <f>uCO2_Calc!GS49</f>
        <v>0</v>
      </c>
      <c r="D34" s="155">
        <f>uCO2_Calc!GT49</f>
        <v>0</v>
      </c>
      <c r="E34" s="155">
        <f>uCO2_Calc!GU49</f>
        <v>0</v>
      </c>
      <c r="F34" s="155">
        <f>uCO2_Calc!GV49</f>
        <v>0</v>
      </c>
      <c r="G34" s="155">
        <f>uCO2_Calc!GW49</f>
        <v>0</v>
      </c>
      <c r="H34" s="155">
        <f>uCO2_Calc!GX49</f>
        <v>0</v>
      </c>
      <c r="I34" s="155">
        <f t="shared" si="1"/>
        <v>0</v>
      </c>
    </row>
    <row r="35" spans="1:9" x14ac:dyDescent="0.2">
      <c r="A35" s="151" t="s">
        <v>71</v>
      </c>
      <c r="B35" s="155">
        <f>uCO2_Calc!GR50</f>
        <v>0</v>
      </c>
      <c r="C35" s="155">
        <f>uCO2_Calc!GS50</f>
        <v>0</v>
      </c>
      <c r="D35" s="155">
        <f>uCO2_Calc!GT50</f>
        <v>0</v>
      </c>
      <c r="E35" s="155">
        <f>uCO2_Calc!GU50</f>
        <v>0</v>
      </c>
      <c r="F35" s="155">
        <f>uCO2_Calc!GV50</f>
        <v>0</v>
      </c>
      <c r="G35" s="155">
        <f>uCO2_Calc!GW50</f>
        <v>0</v>
      </c>
      <c r="H35" s="155">
        <f>uCO2_Calc!GX50</f>
        <v>0</v>
      </c>
      <c r="I35" s="155">
        <f t="shared" si="1"/>
        <v>0</v>
      </c>
    </row>
    <row r="36" spans="1:9" x14ac:dyDescent="0.2">
      <c r="A36" s="151" t="s">
        <v>72</v>
      </c>
      <c r="B36" s="155">
        <f>uCO2_Calc!GR51</f>
        <v>0</v>
      </c>
      <c r="C36" s="155">
        <f>uCO2_Calc!GS51</f>
        <v>0</v>
      </c>
      <c r="D36" s="155">
        <f>uCO2_Calc!GT51</f>
        <v>0</v>
      </c>
      <c r="E36" s="155">
        <f>uCO2_Calc!GU51</f>
        <v>0</v>
      </c>
      <c r="F36" s="155">
        <f>uCO2_Calc!GV51</f>
        <v>0</v>
      </c>
      <c r="G36" s="155">
        <f>uCO2_Calc!GW51</f>
        <v>0</v>
      </c>
      <c r="H36" s="155">
        <f>uCO2_Calc!GX51</f>
        <v>0</v>
      </c>
      <c r="I36" s="155">
        <f t="shared" si="1"/>
        <v>0</v>
      </c>
    </row>
    <row r="37" spans="1:9" x14ac:dyDescent="0.2">
      <c r="A37" s="151" t="s">
        <v>73</v>
      </c>
      <c r="B37" s="155">
        <f>uCO2_Calc!GR52</f>
        <v>0</v>
      </c>
      <c r="C37" s="155">
        <f>uCO2_Calc!GS52</f>
        <v>0</v>
      </c>
      <c r="D37" s="155">
        <f>uCO2_Calc!GT52</f>
        <v>0</v>
      </c>
      <c r="E37" s="155">
        <f>uCO2_Calc!GU52</f>
        <v>0</v>
      </c>
      <c r="F37" s="155">
        <f>uCO2_Calc!GV52</f>
        <v>0</v>
      </c>
      <c r="G37" s="155">
        <f>uCO2_Calc!GW52</f>
        <v>0</v>
      </c>
      <c r="H37" s="155">
        <f>uCO2_Calc!GX52</f>
        <v>0</v>
      </c>
      <c r="I37" s="155">
        <f t="shared" si="1"/>
        <v>0</v>
      </c>
    </row>
    <row r="38" spans="1:9" x14ac:dyDescent="0.2">
      <c r="A38" s="151" t="s">
        <v>74</v>
      </c>
      <c r="B38" s="155">
        <f>uCO2_Calc!GR53</f>
        <v>0</v>
      </c>
      <c r="C38" s="155">
        <f>uCO2_Calc!GS53</f>
        <v>0</v>
      </c>
      <c r="D38" s="155">
        <f>uCO2_Calc!GT53</f>
        <v>0</v>
      </c>
      <c r="E38" s="155">
        <f>uCO2_Calc!GU53</f>
        <v>0</v>
      </c>
      <c r="F38" s="155">
        <f>uCO2_Calc!GV53</f>
        <v>0</v>
      </c>
      <c r="G38" s="155">
        <f>uCO2_Calc!GW53</f>
        <v>0</v>
      </c>
      <c r="H38" s="155">
        <f>uCO2_Calc!GX53</f>
        <v>0</v>
      </c>
      <c r="I38" s="155">
        <f t="shared" si="1"/>
        <v>0</v>
      </c>
    </row>
    <row r="39" spans="1:9" x14ac:dyDescent="0.2">
      <c r="A39" s="151" t="s">
        <v>790</v>
      </c>
      <c r="B39" s="152">
        <f>uCO2_Calc!GR54</f>
        <v>0</v>
      </c>
      <c r="C39" s="152">
        <f>uCO2_Calc!GS54</f>
        <v>0</v>
      </c>
      <c r="D39" s="152">
        <f>uCO2_Calc!GT54</f>
        <v>0</v>
      </c>
      <c r="E39" s="152">
        <f>uCO2_Calc!GU54</f>
        <v>0</v>
      </c>
      <c r="F39" s="152">
        <f>uCO2_Calc!GV54</f>
        <v>0</v>
      </c>
      <c r="G39" s="152">
        <f>uCO2_Calc!GW54</f>
        <v>0</v>
      </c>
      <c r="H39" s="152">
        <f>uCO2_Calc!GX54</f>
        <v>0</v>
      </c>
      <c r="I39" s="152">
        <f t="shared" si="1"/>
        <v>0</v>
      </c>
    </row>
    <row r="40" spans="1:9" x14ac:dyDescent="0.2">
      <c r="A40" s="151" t="s">
        <v>15</v>
      </c>
      <c r="B40" s="152">
        <f>uCO2_Calc!GR55</f>
        <v>0</v>
      </c>
      <c r="C40" s="152">
        <f>uCO2_Calc!GS55</f>
        <v>0</v>
      </c>
      <c r="D40" s="152">
        <f>uCO2_Calc!GT55</f>
        <v>0</v>
      </c>
      <c r="E40" s="152">
        <f>uCO2_Calc!GU55</f>
        <v>0</v>
      </c>
      <c r="F40" s="152">
        <f>uCO2_Calc!GV55</f>
        <v>0</v>
      </c>
      <c r="G40" s="152">
        <f>uCO2_Calc!GW55</f>
        <v>0</v>
      </c>
      <c r="H40" s="152">
        <f>uCO2_Calc!GX55</f>
        <v>0</v>
      </c>
      <c r="I40" s="152">
        <f t="shared" si="1"/>
        <v>0</v>
      </c>
    </row>
    <row r="41" spans="1:9" x14ac:dyDescent="0.2">
      <c r="A41" s="151" t="s">
        <v>38</v>
      </c>
      <c r="B41" s="152">
        <f>uCO2_Calc!GR56</f>
        <v>0</v>
      </c>
      <c r="C41" s="152">
        <f>uCO2_Calc!GS56</f>
        <v>0</v>
      </c>
      <c r="D41" s="152">
        <f>uCO2_Calc!GT56</f>
        <v>0</v>
      </c>
      <c r="E41" s="152">
        <f>uCO2_Calc!GU56</f>
        <v>0</v>
      </c>
      <c r="F41" s="152">
        <f>uCO2_Calc!GV56</f>
        <v>0</v>
      </c>
      <c r="G41" s="152">
        <f>uCO2_Calc!GW56</f>
        <v>0</v>
      </c>
      <c r="H41" s="152">
        <f>uCO2_Calc!GX56</f>
        <v>0</v>
      </c>
      <c r="I41" s="152">
        <f t="shared" si="1"/>
        <v>0</v>
      </c>
    </row>
    <row r="42" spans="1:9" x14ac:dyDescent="0.2">
      <c r="A42" s="151" t="s">
        <v>37</v>
      </c>
      <c r="B42" s="152">
        <f>uCO2_Calc!GR57</f>
        <v>0</v>
      </c>
      <c r="C42" s="152">
        <f>uCO2_Calc!GS57</f>
        <v>0</v>
      </c>
      <c r="D42" s="152">
        <f>uCO2_Calc!GT57</f>
        <v>0</v>
      </c>
      <c r="E42" s="152">
        <f>uCO2_Calc!GU57</f>
        <v>0</v>
      </c>
      <c r="F42" s="152">
        <f>uCO2_Calc!GV57</f>
        <v>0</v>
      </c>
      <c r="G42" s="152">
        <f>uCO2_Calc!GW57</f>
        <v>0</v>
      </c>
      <c r="H42" s="152">
        <f>uCO2_Calc!GX57</f>
        <v>0</v>
      </c>
      <c r="I42" s="152">
        <f t="shared" si="1"/>
        <v>0</v>
      </c>
    </row>
    <row r="43" spans="1:9" x14ac:dyDescent="0.2">
      <c r="A43" s="151" t="s">
        <v>791</v>
      </c>
      <c r="B43" s="152">
        <f>uCO2_Calc!GR58</f>
        <v>0</v>
      </c>
      <c r="C43" s="152">
        <f>uCO2_Calc!GS58</f>
        <v>0</v>
      </c>
      <c r="D43" s="152">
        <f>uCO2_Calc!GT58</f>
        <v>0</v>
      </c>
      <c r="E43" s="152">
        <f>uCO2_Calc!GU58</f>
        <v>0</v>
      </c>
      <c r="F43" s="152">
        <f>uCO2_Calc!GV58</f>
        <v>0</v>
      </c>
      <c r="G43" s="152">
        <f>uCO2_Calc!GW58</f>
        <v>0</v>
      </c>
      <c r="H43" s="152">
        <f>uCO2_Calc!GX58</f>
        <v>0</v>
      </c>
      <c r="I43" s="152">
        <f t="shared" si="1"/>
        <v>0</v>
      </c>
    </row>
    <row r="44" spans="1:9" x14ac:dyDescent="0.2">
      <c r="A44" s="151" t="s">
        <v>792</v>
      </c>
      <c r="B44" s="152">
        <f>uCO2_Calc!GR59</f>
        <v>0</v>
      </c>
      <c r="C44" s="152">
        <f>uCO2_Calc!GS59</f>
        <v>0</v>
      </c>
      <c r="D44" s="152">
        <f>uCO2_Calc!GT59</f>
        <v>0</v>
      </c>
      <c r="E44" s="152">
        <f>uCO2_Calc!GU59</f>
        <v>0</v>
      </c>
      <c r="F44" s="152">
        <f>uCO2_Calc!GV59</f>
        <v>0</v>
      </c>
      <c r="G44" s="152">
        <f>uCO2_Calc!GW59</f>
        <v>0</v>
      </c>
      <c r="H44" s="152">
        <f>uCO2_Calc!GX59</f>
        <v>0</v>
      </c>
      <c r="I44" s="152">
        <f t="shared" si="1"/>
        <v>0</v>
      </c>
    </row>
    <row r="45" spans="1:9" x14ac:dyDescent="0.2">
      <c r="A45" s="151" t="s">
        <v>793</v>
      </c>
      <c r="B45" s="152">
        <f>uCO2_Calc!GR60</f>
        <v>0</v>
      </c>
      <c r="C45" s="152">
        <f>uCO2_Calc!GS60</f>
        <v>0</v>
      </c>
      <c r="D45" s="152">
        <f>uCO2_Calc!GT60</f>
        <v>0</v>
      </c>
      <c r="E45" s="152">
        <f>uCO2_Calc!GU60</f>
        <v>0</v>
      </c>
      <c r="F45" s="152">
        <f>uCO2_Calc!GV60</f>
        <v>0</v>
      </c>
      <c r="G45" s="152">
        <f>uCO2_Calc!GW60</f>
        <v>0</v>
      </c>
      <c r="H45" s="152">
        <f>uCO2_Calc!GX60</f>
        <v>0</v>
      </c>
      <c r="I45" s="152">
        <f t="shared" si="1"/>
        <v>0</v>
      </c>
    </row>
    <row r="46" spans="1:9" x14ac:dyDescent="0.2">
      <c r="A46" s="151" t="s">
        <v>794</v>
      </c>
      <c r="B46" s="152">
        <f>uCO2_Calc!GR61</f>
        <v>0</v>
      </c>
      <c r="C46" s="152">
        <f>uCO2_Calc!GS61</f>
        <v>0</v>
      </c>
      <c r="D46" s="152">
        <f>uCO2_Calc!GT61</f>
        <v>0</v>
      </c>
      <c r="E46" s="152">
        <f>uCO2_Calc!GU61</f>
        <v>0</v>
      </c>
      <c r="F46" s="152">
        <f>uCO2_Calc!GV61</f>
        <v>0</v>
      </c>
      <c r="G46" s="152">
        <f>uCO2_Calc!GW61</f>
        <v>0</v>
      </c>
      <c r="H46" s="152">
        <f>uCO2_Calc!GX61</f>
        <v>0</v>
      </c>
      <c r="I46" s="152">
        <f t="shared" si="1"/>
        <v>0</v>
      </c>
    </row>
    <row r="47" spans="1:9" x14ac:dyDescent="0.2">
      <c r="A47" s="151" t="s">
        <v>39</v>
      </c>
      <c r="B47" s="152">
        <f>uCO2_Calc!GR62</f>
        <v>0</v>
      </c>
      <c r="C47" s="152">
        <f>uCO2_Calc!GS62</f>
        <v>0</v>
      </c>
      <c r="D47" s="152">
        <f>uCO2_Calc!GT62</f>
        <v>0</v>
      </c>
      <c r="E47" s="152">
        <f>uCO2_Calc!GU62</f>
        <v>0</v>
      </c>
      <c r="F47" s="152">
        <f>uCO2_Calc!GV62</f>
        <v>0</v>
      </c>
      <c r="G47" s="152">
        <f>uCO2_Calc!GW62</f>
        <v>0</v>
      </c>
      <c r="H47" s="152">
        <f>uCO2_Calc!GX62</f>
        <v>0</v>
      </c>
      <c r="I47" s="152">
        <f t="shared" si="1"/>
        <v>0</v>
      </c>
    </row>
    <row r="48" spans="1:9" x14ac:dyDescent="0.2">
      <c r="A48" s="151"/>
      <c r="B48" s="155"/>
      <c r="C48" s="155"/>
      <c r="D48" s="155"/>
      <c r="E48" s="155"/>
      <c r="F48" s="155"/>
      <c r="G48" s="155"/>
      <c r="H48" s="155"/>
      <c r="I48" s="155"/>
    </row>
    <row r="49" spans="1:9" x14ac:dyDescent="0.2">
      <c r="A49" s="153" t="s">
        <v>867</v>
      </c>
      <c r="B49" s="155">
        <f>uCO2_Calc!GR64</f>
        <v>0</v>
      </c>
      <c r="C49" s="155">
        <f>uCO2_Calc!GS64</f>
        <v>0</v>
      </c>
      <c r="D49" s="155">
        <f>uCO2_Calc!GT64</f>
        <v>0</v>
      </c>
      <c r="E49" s="155">
        <f>uCO2_Calc!GU64</f>
        <v>0</v>
      </c>
      <c r="F49" s="155">
        <f>uCO2_Calc!GV64</f>
        <v>0</v>
      </c>
      <c r="G49" s="155">
        <f>uCO2_Calc!GW64</f>
        <v>0</v>
      </c>
      <c r="H49" s="155">
        <f>uCO2_Calc!GX64</f>
        <v>0</v>
      </c>
      <c r="I49" s="155">
        <f t="shared" si="1"/>
        <v>0</v>
      </c>
    </row>
    <row r="50" spans="1:9" x14ac:dyDescent="0.2">
      <c r="A50" s="204"/>
    </row>
  </sheetData>
  <mergeCells count="4">
    <mergeCell ref="A4:A5"/>
    <mergeCell ref="A30:A31"/>
    <mergeCell ref="B30:I30"/>
    <mergeCell ref="B4:I4"/>
  </mergeCells>
  <pageMargins left="0.70866141732283472" right="0.70866141732283472" top="0.74803149606299213" bottom="0.74803149606299213" header="0.31496062992125984" footer="0.31496062992125984"/>
  <pageSetup paperSize="9" scale="7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3"/>
  </sheetPr>
  <dimension ref="A1:B23"/>
  <sheetViews>
    <sheetView topLeftCell="A13" workbookViewId="0">
      <selection activeCell="B41" sqref="B41"/>
    </sheetView>
  </sheetViews>
  <sheetFormatPr defaultRowHeight="12.75" x14ac:dyDescent="0.2"/>
  <cols>
    <col min="2" max="2" width="105.140625" customWidth="1"/>
  </cols>
  <sheetData>
    <row r="1" spans="1:2" x14ac:dyDescent="0.2">
      <c r="B1" s="3" t="s">
        <v>226</v>
      </c>
    </row>
    <row r="2" spans="1:2" ht="47.45" customHeight="1" x14ac:dyDescent="0.2">
      <c r="A2">
        <v>1</v>
      </c>
      <c r="B2" s="103" t="s">
        <v>53</v>
      </c>
    </row>
    <row r="3" spans="1:2" ht="51.75" customHeight="1" x14ac:dyDescent="0.2">
      <c r="A3">
        <v>2</v>
      </c>
      <c r="B3" s="103" t="s">
        <v>54</v>
      </c>
    </row>
    <row r="4" spans="1:2" ht="18.75" customHeight="1" x14ac:dyDescent="0.2">
      <c r="A4">
        <v>3</v>
      </c>
      <c r="B4" t="s">
        <v>55</v>
      </c>
    </row>
    <row r="5" spans="1:2" ht="25.5" x14ac:dyDescent="0.2">
      <c r="A5">
        <v>4</v>
      </c>
      <c r="B5" s="103" t="s">
        <v>763</v>
      </c>
    </row>
    <row r="6" spans="1:2" ht="38.25" x14ac:dyDescent="0.2">
      <c r="A6">
        <v>5</v>
      </c>
      <c r="B6" s="103" t="s">
        <v>767</v>
      </c>
    </row>
    <row r="7" spans="1:2" ht="51" x14ac:dyDescent="0.2">
      <c r="A7">
        <v>6</v>
      </c>
      <c r="B7" s="103" t="s">
        <v>764</v>
      </c>
    </row>
    <row r="8" spans="1:2" ht="63.75" x14ac:dyDescent="0.2">
      <c r="A8">
        <v>7</v>
      </c>
      <c r="B8" s="103" t="s">
        <v>765</v>
      </c>
    </row>
    <row r="9" spans="1:2" x14ac:dyDescent="0.2">
      <c r="A9">
        <v>8</v>
      </c>
      <c r="B9" t="s">
        <v>766</v>
      </c>
    </row>
    <row r="10" spans="1:2" ht="38.25" x14ac:dyDescent="0.2">
      <c r="A10">
        <v>9</v>
      </c>
      <c r="B10" s="103" t="s">
        <v>768</v>
      </c>
    </row>
    <row r="11" spans="1:2" ht="38.25" x14ac:dyDescent="0.2">
      <c r="A11">
        <v>10</v>
      </c>
      <c r="B11" s="103" t="s">
        <v>769</v>
      </c>
    </row>
    <row r="12" spans="1:2" ht="51" x14ac:dyDescent="0.2">
      <c r="A12">
        <v>11</v>
      </c>
      <c r="B12" s="165" t="s">
        <v>892</v>
      </c>
    </row>
    <row r="13" spans="1:2" x14ac:dyDescent="0.2">
      <c r="A13">
        <v>12</v>
      </c>
      <c r="B13" t="s">
        <v>770</v>
      </c>
    </row>
    <row r="14" spans="1:2" ht="25.5" x14ac:dyDescent="0.2">
      <c r="A14">
        <v>13</v>
      </c>
      <c r="B14" s="103" t="s">
        <v>771</v>
      </c>
    </row>
    <row r="16" spans="1:2" x14ac:dyDescent="0.2">
      <c r="A16" s="3" t="s">
        <v>891</v>
      </c>
    </row>
    <row r="17" spans="1:1" x14ac:dyDescent="0.2">
      <c r="A17" s="126" t="s">
        <v>897</v>
      </c>
    </row>
    <row r="18" spans="1:1" x14ac:dyDescent="0.2">
      <c r="A18" t="s">
        <v>772</v>
      </c>
    </row>
    <row r="19" spans="1:1" x14ac:dyDescent="0.2">
      <c r="A19" t="s">
        <v>776</v>
      </c>
    </row>
    <row r="20" spans="1:1" x14ac:dyDescent="0.2">
      <c r="A20" t="s">
        <v>773</v>
      </c>
    </row>
    <row r="21" spans="1:1" x14ac:dyDescent="0.2">
      <c r="A21" t="s">
        <v>774</v>
      </c>
    </row>
    <row r="22" spans="1:1" x14ac:dyDescent="0.2">
      <c r="A22" t="s">
        <v>777</v>
      </c>
    </row>
    <row r="23" spans="1:1" x14ac:dyDescent="0.2">
      <c r="A23" t="s">
        <v>775</v>
      </c>
    </row>
  </sheetData>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D46"/>
  <sheetViews>
    <sheetView workbookViewId="0">
      <selection activeCell="A35" sqref="A35:D44"/>
    </sheetView>
  </sheetViews>
  <sheetFormatPr defaultRowHeight="12.75" x14ac:dyDescent="0.2"/>
  <cols>
    <col min="1" max="1" width="39.42578125" customWidth="1"/>
    <col min="2" max="2" width="16.7109375" customWidth="1"/>
  </cols>
  <sheetData>
    <row r="1" spans="1:4" ht="20.25" x14ac:dyDescent="0.2">
      <c r="A1" s="154" t="s">
        <v>887</v>
      </c>
    </row>
    <row r="4" spans="1:4" ht="15.75" x14ac:dyDescent="0.2">
      <c r="A4" s="258" t="s">
        <v>789</v>
      </c>
      <c r="B4" s="163"/>
      <c r="C4" s="257" t="s">
        <v>78</v>
      </c>
      <c r="D4" s="257"/>
    </row>
    <row r="5" spans="1:4" ht="15.75" x14ac:dyDescent="0.2">
      <c r="A5" s="258"/>
      <c r="B5" s="164" t="s">
        <v>40</v>
      </c>
      <c r="C5" s="164" t="s">
        <v>888</v>
      </c>
      <c r="D5" s="164" t="s">
        <v>889</v>
      </c>
    </row>
    <row r="6" spans="1:4" x14ac:dyDescent="0.2">
      <c r="A6" s="150" t="s">
        <v>56</v>
      </c>
      <c r="B6" s="151" t="s">
        <v>51</v>
      </c>
      <c r="C6" s="151" t="s">
        <v>79</v>
      </c>
      <c r="D6" s="151" t="s">
        <v>101</v>
      </c>
    </row>
    <row r="7" spans="1:4" x14ac:dyDescent="0.2">
      <c r="A7" s="150"/>
      <c r="B7" s="151" t="s">
        <v>49</v>
      </c>
      <c r="C7" s="151" t="s">
        <v>79</v>
      </c>
      <c r="D7" s="151" t="s">
        <v>0</v>
      </c>
    </row>
    <row r="8" spans="1:4" x14ac:dyDescent="0.2">
      <c r="A8" s="150"/>
      <c r="B8" s="151" t="s">
        <v>50</v>
      </c>
      <c r="C8" s="151" t="s">
        <v>79</v>
      </c>
      <c r="D8" s="151" t="s">
        <v>301</v>
      </c>
    </row>
    <row r="9" spans="1:4" x14ac:dyDescent="0.2">
      <c r="A9" s="150" t="s">
        <v>52</v>
      </c>
      <c r="B9" s="151" t="s">
        <v>51</v>
      </c>
      <c r="C9" s="151" t="s">
        <v>80</v>
      </c>
      <c r="D9" s="151" t="s">
        <v>100</v>
      </c>
    </row>
    <row r="10" spans="1:4" x14ac:dyDescent="0.2">
      <c r="A10" s="150"/>
      <c r="B10" s="151" t="s">
        <v>49</v>
      </c>
      <c r="C10" s="151" t="s">
        <v>80</v>
      </c>
      <c r="D10" s="151" t="s">
        <v>98</v>
      </c>
    </row>
    <row r="11" spans="1:4" x14ac:dyDescent="0.2">
      <c r="A11" s="150"/>
      <c r="B11" s="151" t="s">
        <v>50</v>
      </c>
      <c r="C11" s="151" t="s">
        <v>80</v>
      </c>
      <c r="D11" s="151" t="s">
        <v>99</v>
      </c>
    </row>
    <row r="12" spans="1:4" x14ac:dyDescent="0.2">
      <c r="A12" s="150" t="s">
        <v>815</v>
      </c>
      <c r="B12" s="151" t="s">
        <v>57</v>
      </c>
      <c r="C12" s="151" t="s">
        <v>238</v>
      </c>
      <c r="D12" s="151" t="s">
        <v>106</v>
      </c>
    </row>
    <row r="13" spans="1:4" x14ac:dyDescent="0.2">
      <c r="A13" s="150"/>
      <c r="B13" s="151" t="s">
        <v>58</v>
      </c>
      <c r="C13" s="151" t="s">
        <v>238</v>
      </c>
      <c r="D13" s="151" t="s">
        <v>816</v>
      </c>
    </row>
    <row r="14" spans="1:4" x14ac:dyDescent="0.2">
      <c r="A14" s="150"/>
      <c r="B14" s="151" t="s">
        <v>59</v>
      </c>
      <c r="C14" s="151" t="s">
        <v>238</v>
      </c>
      <c r="D14" s="151" t="s">
        <v>817</v>
      </c>
    </row>
    <row r="15" spans="1:4" x14ac:dyDescent="0.2">
      <c r="A15" s="150" t="s">
        <v>71</v>
      </c>
      <c r="B15" s="151" t="s">
        <v>57</v>
      </c>
      <c r="C15" s="151" t="s">
        <v>81</v>
      </c>
      <c r="D15" s="151" t="s">
        <v>302</v>
      </c>
    </row>
    <row r="16" spans="1:4" x14ac:dyDescent="0.2">
      <c r="A16" s="150"/>
      <c r="B16" s="151" t="s">
        <v>58</v>
      </c>
      <c r="C16" s="151" t="s">
        <v>81</v>
      </c>
      <c r="D16" s="151" t="s">
        <v>105</v>
      </c>
    </row>
    <row r="17" spans="1:4" x14ac:dyDescent="0.2">
      <c r="A17" s="150"/>
      <c r="B17" s="151" t="s">
        <v>59</v>
      </c>
      <c r="C17" s="151" t="s">
        <v>81</v>
      </c>
      <c r="D17" s="151" t="s">
        <v>95</v>
      </c>
    </row>
    <row r="18" spans="1:4" x14ac:dyDescent="0.2">
      <c r="A18" s="150" t="s">
        <v>72</v>
      </c>
      <c r="B18" s="151" t="s">
        <v>60</v>
      </c>
      <c r="C18" s="151" t="s">
        <v>82</v>
      </c>
      <c r="D18" s="151" t="s">
        <v>92</v>
      </c>
    </row>
    <row r="19" spans="1:4" x14ac:dyDescent="0.2">
      <c r="A19" s="150"/>
      <c r="B19" s="151" t="s">
        <v>61</v>
      </c>
      <c r="C19" s="151" t="s">
        <v>82</v>
      </c>
      <c r="D19" s="151" t="s">
        <v>104</v>
      </c>
    </row>
    <row r="20" spans="1:4" x14ac:dyDescent="0.2">
      <c r="A20" s="150"/>
      <c r="B20" s="151" t="s">
        <v>62</v>
      </c>
      <c r="C20" s="151" t="s">
        <v>82</v>
      </c>
      <c r="D20" s="151" t="s">
        <v>90</v>
      </c>
    </row>
    <row r="21" spans="1:4" x14ac:dyDescent="0.2">
      <c r="A21" s="150"/>
      <c r="B21" s="151" t="s">
        <v>63</v>
      </c>
      <c r="C21" s="151" t="s">
        <v>82</v>
      </c>
      <c r="D21" s="151" t="s">
        <v>91</v>
      </c>
    </row>
    <row r="22" spans="1:4" x14ac:dyDescent="0.2">
      <c r="A22" s="150"/>
      <c r="B22" s="151" t="s">
        <v>64</v>
      </c>
      <c r="C22" s="151" t="s">
        <v>82</v>
      </c>
      <c r="D22" s="151" t="s">
        <v>103</v>
      </c>
    </row>
    <row r="23" spans="1:4" x14ac:dyDescent="0.2">
      <c r="A23" s="150"/>
      <c r="B23" s="151" t="s">
        <v>65</v>
      </c>
      <c r="C23" s="151" t="s">
        <v>82</v>
      </c>
      <c r="D23" s="151" t="s">
        <v>303</v>
      </c>
    </row>
    <row r="24" spans="1:4" x14ac:dyDescent="0.2">
      <c r="A24" s="150"/>
      <c r="B24" s="151" t="s">
        <v>66</v>
      </c>
      <c r="C24" s="151" t="s">
        <v>82</v>
      </c>
      <c r="D24" s="151" t="s">
        <v>94</v>
      </c>
    </row>
    <row r="25" spans="1:4" x14ac:dyDescent="0.2">
      <c r="A25" s="150"/>
      <c r="B25" s="151" t="s">
        <v>18</v>
      </c>
      <c r="C25" s="151" t="s">
        <v>82</v>
      </c>
      <c r="D25" s="151" t="s">
        <v>93</v>
      </c>
    </row>
    <row r="26" spans="1:4" x14ac:dyDescent="0.2">
      <c r="A26" s="150" t="s">
        <v>73</v>
      </c>
      <c r="B26" s="151" t="s">
        <v>63</v>
      </c>
      <c r="C26" s="151" t="s">
        <v>14</v>
      </c>
      <c r="D26" s="151" t="s">
        <v>102</v>
      </c>
    </row>
    <row r="27" spans="1:4" x14ac:dyDescent="0.2">
      <c r="A27" s="150"/>
      <c r="B27" s="151" t="s">
        <v>67</v>
      </c>
      <c r="C27" s="151" t="s">
        <v>14</v>
      </c>
      <c r="D27" s="151" t="s">
        <v>304</v>
      </c>
    </row>
    <row r="28" spans="1:4" x14ac:dyDescent="0.2">
      <c r="A28" s="150"/>
      <c r="B28" s="151" t="s">
        <v>68</v>
      </c>
      <c r="C28" s="151" t="s">
        <v>14</v>
      </c>
      <c r="D28" s="151" t="s">
        <v>305</v>
      </c>
    </row>
    <row r="29" spans="1:4" x14ac:dyDescent="0.2">
      <c r="A29" s="150"/>
      <c r="B29" s="151" t="s">
        <v>69</v>
      </c>
      <c r="C29" s="151" t="s">
        <v>14</v>
      </c>
      <c r="D29" s="151" t="s">
        <v>306</v>
      </c>
    </row>
    <row r="30" spans="1:4" x14ac:dyDescent="0.2">
      <c r="A30" s="150"/>
      <c r="B30" s="151" t="s">
        <v>70</v>
      </c>
      <c r="C30" s="151" t="s">
        <v>14</v>
      </c>
      <c r="D30" s="151" t="s">
        <v>307</v>
      </c>
    </row>
    <row r="31" spans="1:4" x14ac:dyDescent="0.2">
      <c r="A31" s="150" t="s">
        <v>74</v>
      </c>
      <c r="B31" s="151" t="s">
        <v>77</v>
      </c>
      <c r="C31" s="151" t="s">
        <v>35</v>
      </c>
      <c r="D31" s="151" t="s">
        <v>308</v>
      </c>
    </row>
    <row r="32" spans="1:4" x14ac:dyDescent="0.2">
      <c r="A32" s="150"/>
      <c r="B32" s="151" t="s">
        <v>75</v>
      </c>
      <c r="C32" s="151" t="s">
        <v>35</v>
      </c>
      <c r="D32" s="151" t="s">
        <v>96</v>
      </c>
    </row>
    <row r="33" spans="1:4" x14ac:dyDescent="0.2">
      <c r="A33" s="150"/>
      <c r="B33" s="151" t="s">
        <v>76</v>
      </c>
      <c r="C33" s="151" t="s">
        <v>35</v>
      </c>
      <c r="D33" s="151" t="s">
        <v>97</v>
      </c>
    </row>
    <row r="34" spans="1:4" x14ac:dyDescent="0.2">
      <c r="A34" s="150" t="s">
        <v>790</v>
      </c>
      <c r="B34" s="151" t="s">
        <v>297</v>
      </c>
      <c r="C34" s="151" t="s">
        <v>223</v>
      </c>
      <c r="D34" s="151"/>
    </row>
    <row r="35" spans="1:4" x14ac:dyDescent="0.2">
      <c r="A35" s="150" t="s">
        <v>15</v>
      </c>
      <c r="B35" s="193" t="s">
        <v>918</v>
      </c>
      <c r="C35" s="151" t="s">
        <v>84</v>
      </c>
      <c r="D35" s="151">
        <v>100</v>
      </c>
    </row>
    <row r="36" spans="1:4" x14ac:dyDescent="0.2">
      <c r="A36" s="150"/>
      <c r="B36" s="193" t="s">
        <v>920</v>
      </c>
      <c r="C36" s="151" t="s">
        <v>84</v>
      </c>
      <c r="D36" s="151">
        <v>200</v>
      </c>
    </row>
    <row r="37" spans="1:4" x14ac:dyDescent="0.2">
      <c r="A37" s="150"/>
      <c r="B37" s="193" t="s">
        <v>919</v>
      </c>
      <c r="C37" s="151" t="s">
        <v>84</v>
      </c>
      <c r="D37" s="151">
        <v>400</v>
      </c>
    </row>
    <row r="38" spans="1:4" x14ac:dyDescent="0.2">
      <c r="A38" s="150" t="s">
        <v>38</v>
      </c>
      <c r="B38" s="193" t="s">
        <v>916</v>
      </c>
      <c r="C38" s="151" t="s">
        <v>85</v>
      </c>
      <c r="D38" s="151">
        <v>100</v>
      </c>
    </row>
    <row r="39" spans="1:4" x14ac:dyDescent="0.2">
      <c r="A39" s="150" t="s">
        <v>37</v>
      </c>
      <c r="B39" s="193" t="s">
        <v>917</v>
      </c>
      <c r="C39" s="151" t="s">
        <v>86</v>
      </c>
      <c r="D39" s="151">
        <v>50</v>
      </c>
    </row>
    <row r="40" spans="1:4" x14ac:dyDescent="0.2">
      <c r="A40" s="150"/>
      <c r="B40" s="151" t="s">
        <v>297</v>
      </c>
      <c r="C40" s="151" t="s">
        <v>86</v>
      </c>
      <c r="D40" s="151"/>
    </row>
    <row r="41" spans="1:4" x14ac:dyDescent="0.2">
      <c r="A41" s="150" t="s">
        <v>791</v>
      </c>
      <c r="B41" s="193" t="s">
        <v>917</v>
      </c>
      <c r="C41" s="151" t="s">
        <v>87</v>
      </c>
      <c r="D41" s="151">
        <v>50</v>
      </c>
    </row>
    <row r="42" spans="1:4" x14ac:dyDescent="0.2">
      <c r="A42" s="150" t="s">
        <v>792</v>
      </c>
      <c r="B42" s="193" t="s">
        <v>917</v>
      </c>
      <c r="C42" s="151" t="s">
        <v>799</v>
      </c>
      <c r="D42" s="151">
        <v>50</v>
      </c>
    </row>
    <row r="43" spans="1:4" x14ac:dyDescent="0.2">
      <c r="A43" s="150" t="s">
        <v>793</v>
      </c>
      <c r="B43" s="193" t="s">
        <v>917</v>
      </c>
      <c r="C43" s="151" t="s">
        <v>88</v>
      </c>
      <c r="D43" s="151">
        <v>50</v>
      </c>
    </row>
    <row r="44" spans="1:4" x14ac:dyDescent="0.2">
      <c r="A44" s="150" t="s">
        <v>794</v>
      </c>
      <c r="B44" s="193" t="s">
        <v>916</v>
      </c>
      <c r="C44" s="151" t="s">
        <v>757</v>
      </c>
      <c r="D44" s="151">
        <v>100</v>
      </c>
    </row>
    <row r="45" spans="1:4" x14ac:dyDescent="0.2">
      <c r="A45" s="150"/>
      <c r="B45" s="151" t="s">
        <v>297</v>
      </c>
      <c r="C45" s="151" t="s">
        <v>757</v>
      </c>
      <c r="D45" s="151"/>
    </row>
    <row r="46" spans="1:4" x14ac:dyDescent="0.2">
      <c r="A46" s="150" t="s">
        <v>39</v>
      </c>
      <c r="B46" s="151" t="s">
        <v>298</v>
      </c>
      <c r="C46" s="151" t="s">
        <v>89</v>
      </c>
      <c r="D46" s="151" t="s">
        <v>95</v>
      </c>
    </row>
  </sheetData>
  <mergeCells count="2">
    <mergeCell ref="C4:D4"/>
    <mergeCell ref="A4:A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00000"/>
  </sheetPr>
  <dimension ref="A1:L1601"/>
  <sheetViews>
    <sheetView tabSelected="1" zoomScaleNormal="100" workbookViewId="0">
      <pane ySplit="4170" topLeftCell="A7" activePane="bottomLeft"/>
      <selection activeCell="G2" sqref="G2"/>
      <selection pane="bottomLeft" activeCell="M6" sqref="M6"/>
    </sheetView>
  </sheetViews>
  <sheetFormatPr defaultRowHeight="12.75" x14ac:dyDescent="0.2"/>
  <cols>
    <col min="1" max="1" width="9.85546875" customWidth="1"/>
    <col min="3" max="3" width="30.28515625" customWidth="1"/>
    <col min="4" max="4" width="29.28515625" customWidth="1"/>
    <col min="5" max="5" width="27.140625" customWidth="1"/>
    <col min="6" max="6" width="10.42578125" customWidth="1"/>
    <col min="8" max="8" width="16.7109375" customWidth="1"/>
    <col min="9" max="9" width="10.28515625" customWidth="1"/>
    <col min="10" max="10" width="9.5703125" customWidth="1"/>
  </cols>
  <sheetData>
    <row r="1" spans="1:12" ht="27.75" x14ac:dyDescent="0.25">
      <c r="A1" s="162" t="s">
        <v>885</v>
      </c>
      <c r="F1" s="211" t="s">
        <v>935</v>
      </c>
      <c r="G1" s="95">
        <v>2012</v>
      </c>
    </row>
    <row r="2" spans="1:12" x14ac:dyDescent="0.2">
      <c r="A2" s="6" t="s">
        <v>886</v>
      </c>
    </row>
    <row r="3" spans="1:12" x14ac:dyDescent="0.2">
      <c r="A3" s="6" t="s">
        <v>890</v>
      </c>
    </row>
    <row r="4" spans="1:12" ht="13.5" thickBot="1" x14ac:dyDescent="0.25"/>
    <row r="5" spans="1:12" ht="24" thickBot="1" x14ac:dyDescent="0.25">
      <c r="A5" s="159" t="s">
        <v>883</v>
      </c>
      <c r="B5" s="160"/>
      <c r="C5" s="160"/>
      <c r="D5" s="160"/>
      <c r="E5" s="161"/>
      <c r="F5" s="156" t="s">
        <v>884</v>
      </c>
      <c r="G5" s="157"/>
      <c r="H5" s="157"/>
      <c r="I5" s="157"/>
      <c r="J5" s="157"/>
      <c r="K5" s="157"/>
      <c r="L5" s="158"/>
    </row>
    <row r="6" spans="1:12" ht="108" x14ac:dyDescent="0.2">
      <c r="A6" s="142" t="s">
        <v>873</v>
      </c>
      <c r="B6" s="143" t="s">
        <v>1</v>
      </c>
      <c r="C6" s="143" t="s">
        <v>3</v>
      </c>
      <c r="D6" s="143" t="s">
        <v>4</v>
      </c>
      <c r="E6" s="143" t="s">
        <v>5</v>
      </c>
      <c r="F6" s="144" t="s">
        <v>882</v>
      </c>
      <c r="G6" s="144" t="s">
        <v>6</v>
      </c>
      <c r="H6" s="144" t="s">
        <v>7</v>
      </c>
      <c r="I6" s="144" t="s">
        <v>874</v>
      </c>
      <c r="J6" s="144" t="s">
        <v>875</v>
      </c>
      <c r="K6" s="144" t="s">
        <v>876</v>
      </c>
      <c r="L6" s="145" t="s">
        <v>877</v>
      </c>
    </row>
    <row r="7" spans="1:12" x14ac:dyDescent="0.2">
      <c r="A7" s="146"/>
      <c r="B7" s="146"/>
      <c r="C7" s="146"/>
      <c r="D7" s="146"/>
      <c r="E7" s="146"/>
      <c r="F7" s="147"/>
      <c r="G7" s="147"/>
      <c r="H7" s="147"/>
      <c r="I7" s="147"/>
      <c r="J7" s="147"/>
      <c r="K7" s="147"/>
      <c r="L7" s="147"/>
    </row>
    <row r="8" spans="1:12" x14ac:dyDescent="0.2">
      <c r="A8" s="146"/>
      <c r="B8" s="146"/>
      <c r="C8" s="146"/>
      <c r="D8" s="146"/>
      <c r="E8" s="146"/>
      <c r="F8" s="147"/>
      <c r="G8" s="147"/>
      <c r="H8" s="147"/>
      <c r="I8" s="147"/>
      <c r="J8" s="147"/>
      <c r="K8" s="147"/>
      <c r="L8" s="147"/>
    </row>
    <row r="9" spans="1:12" x14ac:dyDescent="0.2">
      <c r="A9" s="146"/>
      <c r="B9" s="146"/>
      <c r="C9" s="146"/>
      <c r="D9" s="146"/>
      <c r="E9" s="146"/>
      <c r="F9" s="147"/>
      <c r="G9" s="147"/>
      <c r="H9" s="147"/>
      <c r="I9" s="147"/>
      <c r="J9" s="147"/>
      <c r="K9" s="147"/>
      <c r="L9" s="147"/>
    </row>
    <row r="10" spans="1:12" x14ac:dyDescent="0.2">
      <c r="A10" s="146"/>
      <c r="B10" s="146"/>
      <c r="C10" s="146"/>
      <c r="D10" s="146"/>
      <c r="E10" s="146"/>
      <c r="F10" s="147"/>
      <c r="G10" s="147"/>
      <c r="H10" s="147"/>
      <c r="I10" s="147"/>
      <c r="J10" s="147"/>
      <c r="K10" s="147"/>
      <c r="L10" s="147"/>
    </row>
    <row r="11" spans="1:12" x14ac:dyDescent="0.2">
      <c r="A11" s="146"/>
      <c r="B11" s="146"/>
      <c r="C11" s="146"/>
      <c r="D11" s="146"/>
      <c r="E11" s="146"/>
      <c r="F11" s="147"/>
      <c r="G11" s="147"/>
      <c r="H11" s="147"/>
      <c r="I11" s="147"/>
      <c r="J11" s="147"/>
      <c r="K11" s="147"/>
      <c r="L11" s="147"/>
    </row>
    <row r="12" spans="1:12" x14ac:dyDescent="0.2">
      <c r="A12" s="146"/>
      <c r="B12" s="146"/>
      <c r="C12" s="146"/>
      <c r="D12" s="146"/>
      <c r="E12" s="146"/>
      <c r="F12" s="147"/>
      <c r="G12" s="147"/>
      <c r="H12" s="147"/>
      <c r="I12" s="147"/>
      <c r="J12" s="147"/>
      <c r="K12" s="147"/>
      <c r="L12" s="147"/>
    </row>
    <row r="13" spans="1:12" x14ac:dyDescent="0.2">
      <c r="A13" s="146"/>
      <c r="B13" s="146"/>
      <c r="C13" s="146"/>
      <c r="D13" s="146"/>
      <c r="E13" s="146"/>
      <c r="F13" s="147"/>
      <c r="G13" s="147"/>
      <c r="H13" s="147"/>
      <c r="I13" s="147"/>
      <c r="J13" s="147"/>
      <c r="K13" s="147"/>
      <c r="L13" s="147"/>
    </row>
    <row r="14" spans="1:12" x14ac:dyDescent="0.2">
      <c r="A14" s="146"/>
      <c r="B14" s="146"/>
      <c r="C14" s="146"/>
      <c r="D14" s="146"/>
      <c r="E14" s="146"/>
      <c r="F14" s="147"/>
      <c r="G14" s="147"/>
      <c r="H14" s="147"/>
      <c r="I14" s="147"/>
      <c r="J14" s="147"/>
      <c r="K14" s="147"/>
      <c r="L14" s="147"/>
    </row>
    <row r="15" spans="1:12" x14ac:dyDescent="0.2">
      <c r="A15" s="146"/>
      <c r="B15" s="146"/>
      <c r="C15" s="146"/>
      <c r="D15" s="146"/>
      <c r="E15" s="146"/>
      <c r="F15" s="147"/>
      <c r="G15" s="147"/>
      <c r="H15" s="147"/>
      <c r="I15" s="147"/>
      <c r="J15" s="147"/>
      <c r="K15" s="147"/>
      <c r="L15" s="147"/>
    </row>
    <row r="16" spans="1:12" x14ac:dyDescent="0.2">
      <c r="A16" s="146"/>
      <c r="B16" s="146"/>
      <c r="C16" s="146"/>
      <c r="D16" s="146"/>
      <c r="E16" s="146"/>
      <c r="F16" s="147"/>
      <c r="G16" s="147"/>
      <c r="H16" s="147"/>
      <c r="I16" s="147"/>
      <c r="J16" s="147"/>
      <c r="K16" s="147"/>
      <c r="L16" s="147"/>
    </row>
    <row r="17" spans="1:12" x14ac:dyDescent="0.2">
      <c r="A17" s="146"/>
      <c r="B17" s="146"/>
      <c r="C17" s="146"/>
      <c r="D17" s="146"/>
      <c r="E17" s="146"/>
      <c r="F17" s="147"/>
      <c r="G17" s="147"/>
      <c r="H17" s="147"/>
      <c r="I17" s="147"/>
      <c r="J17" s="147"/>
      <c r="K17" s="147"/>
      <c r="L17" s="147"/>
    </row>
    <row r="18" spans="1:12" x14ac:dyDescent="0.2">
      <c r="A18" s="146"/>
      <c r="B18" s="146"/>
      <c r="C18" s="146"/>
      <c r="D18" s="146"/>
      <c r="E18" s="146"/>
      <c r="F18" s="147"/>
      <c r="G18" s="147"/>
      <c r="H18" s="147"/>
      <c r="I18" s="147"/>
      <c r="J18" s="147"/>
      <c r="K18" s="147"/>
      <c r="L18" s="147"/>
    </row>
    <row r="19" spans="1:12" x14ac:dyDescent="0.2">
      <c r="A19" s="146"/>
      <c r="B19" s="146"/>
      <c r="C19" s="146"/>
      <c r="D19" s="146"/>
      <c r="E19" s="146"/>
      <c r="F19" s="147"/>
      <c r="G19" s="147"/>
      <c r="H19" s="147"/>
      <c r="I19" s="147"/>
      <c r="J19" s="147"/>
      <c r="K19" s="147"/>
      <c r="L19" s="147"/>
    </row>
    <row r="20" spans="1:12" x14ac:dyDescent="0.2">
      <c r="A20" s="146"/>
      <c r="B20" s="146"/>
      <c r="C20" s="146"/>
      <c r="D20" s="146"/>
      <c r="E20" s="146"/>
      <c r="F20" s="147"/>
      <c r="G20" s="147"/>
      <c r="H20" s="147"/>
      <c r="I20" s="147"/>
      <c r="J20" s="147"/>
      <c r="K20" s="147"/>
      <c r="L20" s="147"/>
    </row>
    <row r="21" spans="1:12" x14ac:dyDescent="0.2">
      <c r="A21" s="146"/>
      <c r="B21" s="146"/>
      <c r="C21" s="146"/>
      <c r="D21" s="146"/>
      <c r="E21" s="146"/>
      <c r="F21" s="147"/>
      <c r="G21" s="147"/>
      <c r="H21" s="147"/>
      <c r="I21" s="147"/>
      <c r="J21" s="147"/>
      <c r="K21" s="147"/>
      <c r="L21" s="147"/>
    </row>
    <row r="22" spans="1:12" x14ac:dyDescent="0.2">
      <c r="A22" s="146"/>
      <c r="B22" s="146"/>
      <c r="C22" s="146"/>
      <c r="D22" s="146"/>
      <c r="E22" s="146"/>
      <c r="F22" s="147"/>
      <c r="G22" s="147"/>
      <c r="H22" s="147"/>
      <c r="I22" s="147"/>
      <c r="J22" s="147"/>
      <c r="K22" s="147"/>
      <c r="L22" s="147"/>
    </row>
    <row r="23" spans="1:12" x14ac:dyDescent="0.2">
      <c r="A23" s="146"/>
      <c r="B23" s="146"/>
      <c r="C23" s="146"/>
      <c r="D23" s="146"/>
      <c r="E23" s="146"/>
      <c r="F23" s="147"/>
      <c r="G23" s="147"/>
      <c r="H23" s="147"/>
      <c r="I23" s="147"/>
      <c r="J23" s="147"/>
      <c r="K23" s="147"/>
      <c r="L23" s="147"/>
    </row>
    <row r="24" spans="1:12" x14ac:dyDescent="0.2">
      <c r="A24" s="146"/>
      <c r="B24" s="146"/>
      <c r="C24" s="146"/>
      <c r="D24" s="146"/>
      <c r="E24" s="146"/>
      <c r="F24" s="147"/>
      <c r="G24" s="147"/>
      <c r="H24" s="147"/>
      <c r="I24" s="147"/>
      <c r="J24" s="147"/>
      <c r="K24" s="147"/>
      <c r="L24" s="147"/>
    </row>
    <row r="25" spans="1:12" x14ac:dyDescent="0.2">
      <c r="A25" s="146"/>
      <c r="B25" s="146"/>
      <c r="C25" s="146"/>
      <c r="D25" s="146"/>
      <c r="E25" s="146"/>
      <c r="F25" s="147"/>
      <c r="G25" s="147"/>
      <c r="H25" s="147"/>
      <c r="I25" s="147"/>
      <c r="J25" s="147"/>
      <c r="K25" s="147"/>
      <c r="L25" s="147"/>
    </row>
    <row r="26" spans="1:12" x14ac:dyDescent="0.2">
      <c r="A26" s="146"/>
      <c r="B26" s="146"/>
      <c r="C26" s="146"/>
      <c r="D26" s="146"/>
      <c r="E26" s="146"/>
      <c r="F26" s="147"/>
      <c r="G26" s="147"/>
      <c r="H26" s="147"/>
      <c r="I26" s="147"/>
      <c r="J26" s="147"/>
      <c r="K26" s="147"/>
      <c r="L26" s="147"/>
    </row>
    <row r="27" spans="1:12" x14ac:dyDescent="0.2">
      <c r="A27" s="146"/>
      <c r="B27" s="146"/>
      <c r="C27" s="146"/>
      <c r="D27" s="146"/>
      <c r="E27" s="146"/>
      <c r="F27" s="147"/>
      <c r="G27" s="147"/>
      <c r="H27" s="147"/>
      <c r="I27" s="147"/>
      <c r="J27" s="147"/>
      <c r="K27" s="147"/>
      <c r="L27" s="147"/>
    </row>
    <row r="28" spans="1:12" x14ac:dyDescent="0.2">
      <c r="A28" s="146"/>
      <c r="B28" s="146"/>
      <c r="C28" s="146"/>
      <c r="D28" s="146"/>
      <c r="E28" s="146"/>
      <c r="F28" s="147"/>
      <c r="G28" s="147"/>
      <c r="H28" s="147"/>
      <c r="I28" s="147"/>
      <c r="J28" s="147"/>
      <c r="K28" s="147"/>
      <c r="L28" s="147"/>
    </row>
    <row r="29" spans="1:12" x14ac:dyDescent="0.2">
      <c r="A29" s="146"/>
      <c r="B29" s="146"/>
      <c r="C29" s="146"/>
      <c r="D29" s="146"/>
      <c r="E29" s="146"/>
      <c r="F29" s="147"/>
      <c r="G29" s="147"/>
      <c r="H29" s="147"/>
      <c r="I29" s="147"/>
      <c r="J29" s="147"/>
      <c r="K29" s="147"/>
      <c r="L29" s="147"/>
    </row>
    <row r="30" spans="1:12" x14ac:dyDescent="0.2">
      <c r="A30" s="146"/>
      <c r="B30" s="146"/>
      <c r="C30" s="146"/>
      <c r="D30" s="146"/>
      <c r="E30" s="146"/>
      <c r="F30" s="147"/>
      <c r="G30" s="147"/>
      <c r="H30" s="147"/>
      <c r="I30" s="147"/>
      <c r="J30" s="147"/>
      <c r="K30" s="147"/>
      <c r="L30" s="147"/>
    </row>
    <row r="31" spans="1:12" x14ac:dyDescent="0.2">
      <c r="A31" s="146"/>
      <c r="B31" s="146"/>
      <c r="C31" s="146"/>
      <c r="D31" s="146"/>
      <c r="E31" s="146"/>
      <c r="F31" s="147"/>
      <c r="G31" s="147"/>
      <c r="H31" s="147"/>
      <c r="I31" s="147"/>
      <c r="J31" s="147"/>
      <c r="K31" s="147"/>
      <c r="L31" s="147"/>
    </row>
    <row r="32" spans="1:12" x14ac:dyDescent="0.2">
      <c r="A32" s="146"/>
      <c r="B32" s="146"/>
      <c r="C32" s="146"/>
      <c r="D32" s="146"/>
      <c r="E32" s="146"/>
      <c r="F32" s="147"/>
      <c r="G32" s="147"/>
      <c r="H32" s="147"/>
      <c r="I32" s="147"/>
      <c r="J32" s="147"/>
      <c r="K32" s="147"/>
      <c r="L32" s="147"/>
    </row>
    <row r="33" spans="1:12" x14ac:dyDescent="0.2">
      <c r="A33" s="146"/>
      <c r="B33" s="146"/>
      <c r="C33" s="146"/>
      <c r="D33" s="146"/>
      <c r="E33" s="146"/>
      <c r="F33" s="147"/>
      <c r="G33" s="147"/>
      <c r="H33" s="147"/>
      <c r="I33" s="147"/>
      <c r="J33" s="147"/>
      <c r="K33" s="147"/>
      <c r="L33" s="147"/>
    </row>
    <row r="34" spans="1:12" x14ac:dyDescent="0.2">
      <c r="A34" s="146"/>
      <c r="B34" s="146"/>
      <c r="C34" s="146"/>
      <c r="D34" s="146"/>
      <c r="E34" s="146"/>
      <c r="F34" s="147"/>
      <c r="G34" s="147"/>
      <c r="H34" s="147"/>
      <c r="I34" s="147"/>
      <c r="J34" s="147"/>
      <c r="K34" s="147"/>
      <c r="L34" s="147"/>
    </row>
    <row r="35" spans="1:12" x14ac:dyDescent="0.2">
      <c r="A35" s="146"/>
      <c r="B35" s="146"/>
      <c r="C35" s="146"/>
      <c r="D35" s="146"/>
      <c r="E35" s="146"/>
      <c r="F35" s="147"/>
      <c r="G35" s="147"/>
      <c r="H35" s="147"/>
      <c r="I35" s="147"/>
      <c r="J35" s="147"/>
      <c r="K35" s="147"/>
      <c r="L35" s="147"/>
    </row>
    <row r="36" spans="1:12" x14ac:dyDescent="0.2">
      <c r="A36" s="146"/>
      <c r="B36" s="146"/>
      <c r="C36" s="146"/>
      <c r="D36" s="146"/>
      <c r="E36" s="146"/>
      <c r="F36" s="147"/>
      <c r="G36" s="147"/>
      <c r="H36" s="147"/>
      <c r="I36" s="147"/>
      <c r="J36" s="147"/>
      <c r="K36" s="147"/>
      <c r="L36" s="147"/>
    </row>
    <row r="37" spans="1:12" x14ac:dyDescent="0.2">
      <c r="A37" s="146"/>
      <c r="B37" s="146"/>
      <c r="C37" s="146"/>
      <c r="D37" s="146"/>
      <c r="E37" s="146"/>
      <c r="F37" s="147"/>
      <c r="G37" s="147"/>
      <c r="H37" s="147"/>
      <c r="I37" s="147"/>
      <c r="J37" s="147"/>
      <c r="K37" s="147"/>
      <c r="L37" s="147"/>
    </row>
    <row r="38" spans="1:12" x14ac:dyDescent="0.2">
      <c r="A38" s="146"/>
      <c r="B38" s="146"/>
      <c r="C38" s="146"/>
      <c r="D38" s="146"/>
      <c r="E38" s="146"/>
      <c r="F38" s="147"/>
      <c r="G38" s="147"/>
      <c r="H38" s="147"/>
      <c r="I38" s="147"/>
      <c r="J38" s="147"/>
      <c r="K38" s="147"/>
      <c r="L38" s="147"/>
    </row>
    <row r="39" spans="1:12" x14ac:dyDescent="0.2">
      <c r="A39" s="146"/>
      <c r="B39" s="146"/>
      <c r="C39" s="146"/>
      <c r="D39" s="146"/>
      <c r="E39" s="146"/>
      <c r="F39" s="147"/>
      <c r="G39" s="147"/>
      <c r="H39" s="147"/>
      <c r="I39" s="147"/>
      <c r="J39" s="147"/>
      <c r="K39" s="147"/>
      <c r="L39" s="147"/>
    </row>
    <row r="40" spans="1:12" x14ac:dyDescent="0.2">
      <c r="A40" s="146"/>
      <c r="B40" s="146"/>
      <c r="C40" s="146"/>
      <c r="D40" s="146"/>
      <c r="E40" s="146"/>
      <c r="F40" s="147"/>
      <c r="G40" s="147"/>
      <c r="H40" s="147"/>
      <c r="I40" s="147"/>
      <c r="J40" s="147"/>
      <c r="K40" s="147"/>
      <c r="L40" s="147"/>
    </row>
    <row r="41" spans="1:12" x14ac:dyDescent="0.2">
      <c r="A41" s="146"/>
      <c r="B41" s="146"/>
      <c r="C41" s="146"/>
      <c r="D41" s="146"/>
      <c r="E41" s="146"/>
      <c r="F41" s="147"/>
      <c r="G41" s="147"/>
      <c r="H41" s="147"/>
      <c r="I41" s="147"/>
      <c r="J41" s="147"/>
      <c r="K41" s="147"/>
      <c r="L41" s="147"/>
    </row>
    <row r="42" spans="1:12" x14ac:dyDescent="0.2">
      <c r="A42" s="146"/>
      <c r="B42" s="146"/>
      <c r="C42" s="146"/>
      <c r="D42" s="146"/>
      <c r="E42" s="146"/>
      <c r="F42" s="147"/>
      <c r="G42" s="147"/>
      <c r="H42" s="147"/>
      <c r="I42" s="147"/>
      <c r="J42" s="147"/>
      <c r="K42" s="147"/>
      <c r="L42" s="147"/>
    </row>
    <row r="43" spans="1:12" x14ac:dyDescent="0.2">
      <c r="A43" s="146"/>
      <c r="B43" s="146"/>
      <c r="C43" s="146"/>
      <c r="D43" s="146"/>
      <c r="E43" s="146"/>
      <c r="F43" s="147"/>
      <c r="G43" s="147"/>
      <c r="H43" s="147"/>
      <c r="I43" s="147"/>
      <c r="J43" s="147"/>
      <c r="K43" s="147"/>
      <c r="L43" s="147"/>
    </row>
    <row r="44" spans="1:12" x14ac:dyDescent="0.2">
      <c r="A44" s="146"/>
      <c r="B44" s="146"/>
      <c r="C44" s="146"/>
      <c r="D44" s="146"/>
      <c r="E44" s="146"/>
      <c r="F44" s="147"/>
      <c r="G44" s="147"/>
      <c r="H44" s="147"/>
      <c r="I44" s="147"/>
      <c r="J44" s="147"/>
      <c r="K44" s="147"/>
      <c r="L44" s="147"/>
    </row>
    <row r="45" spans="1:12" x14ac:dyDescent="0.2">
      <c r="A45" s="146"/>
      <c r="B45" s="146"/>
      <c r="C45" s="146"/>
      <c r="D45" s="146"/>
      <c r="E45" s="146"/>
      <c r="F45" s="147"/>
      <c r="G45" s="147"/>
      <c r="H45" s="147"/>
      <c r="I45" s="147"/>
      <c r="J45" s="147"/>
      <c r="K45" s="147"/>
      <c r="L45" s="147"/>
    </row>
    <row r="46" spans="1:12" x14ac:dyDescent="0.2">
      <c r="A46" s="146"/>
      <c r="B46" s="146"/>
      <c r="C46" s="146"/>
      <c r="D46" s="146"/>
      <c r="E46" s="146"/>
      <c r="F46" s="147"/>
      <c r="G46" s="147"/>
      <c r="H46" s="147"/>
      <c r="I46" s="147"/>
      <c r="J46" s="147"/>
      <c r="K46" s="147"/>
      <c r="L46" s="147"/>
    </row>
    <row r="47" spans="1:12" x14ac:dyDescent="0.2">
      <c r="A47" s="146"/>
      <c r="B47" s="146"/>
      <c r="C47" s="146"/>
      <c r="D47" s="146"/>
      <c r="E47" s="146"/>
      <c r="F47" s="147"/>
      <c r="G47" s="147"/>
      <c r="H47" s="147"/>
      <c r="I47" s="147"/>
      <c r="J47" s="147"/>
      <c r="K47" s="147"/>
      <c r="L47" s="147"/>
    </row>
    <row r="48" spans="1:12" x14ac:dyDescent="0.2">
      <c r="A48" s="146"/>
      <c r="B48" s="146"/>
      <c r="C48" s="146"/>
      <c r="D48" s="146"/>
      <c r="E48" s="146"/>
      <c r="F48" s="147"/>
      <c r="G48" s="147"/>
      <c r="H48" s="147"/>
      <c r="I48" s="147"/>
      <c r="J48" s="147"/>
      <c r="K48" s="147"/>
      <c r="L48" s="147"/>
    </row>
    <row r="49" spans="1:12" x14ac:dyDescent="0.2">
      <c r="A49" s="146"/>
      <c r="B49" s="146"/>
      <c r="C49" s="146"/>
      <c r="D49" s="146"/>
      <c r="E49" s="146"/>
      <c r="F49" s="147"/>
      <c r="G49" s="147"/>
      <c r="H49" s="147"/>
      <c r="I49" s="147"/>
      <c r="J49" s="147"/>
      <c r="K49" s="147"/>
      <c r="L49" s="147"/>
    </row>
    <row r="50" spans="1:12" x14ac:dyDescent="0.2">
      <c r="A50" s="146"/>
      <c r="B50" s="146"/>
      <c r="C50" s="146"/>
      <c r="D50" s="146"/>
      <c r="E50" s="146"/>
      <c r="F50" s="147"/>
      <c r="G50" s="147"/>
      <c r="H50" s="147"/>
      <c r="I50" s="147"/>
      <c r="J50" s="147"/>
      <c r="K50" s="147"/>
      <c r="L50" s="147"/>
    </row>
    <row r="51" spans="1:12" x14ac:dyDescent="0.2">
      <c r="A51" s="146"/>
      <c r="B51" s="146"/>
      <c r="C51" s="146"/>
      <c r="D51" s="146"/>
      <c r="E51" s="146"/>
      <c r="F51" s="147"/>
      <c r="G51" s="147"/>
      <c r="H51" s="147"/>
      <c r="I51" s="147"/>
      <c r="J51" s="147"/>
      <c r="K51" s="147"/>
      <c r="L51" s="147"/>
    </row>
    <row r="52" spans="1:12" x14ac:dyDescent="0.2">
      <c r="A52" s="146"/>
      <c r="B52" s="146"/>
      <c r="C52" s="146"/>
      <c r="D52" s="146"/>
      <c r="E52" s="146"/>
      <c r="F52" s="147"/>
      <c r="G52" s="147"/>
      <c r="H52" s="147"/>
      <c r="I52" s="147"/>
      <c r="J52" s="147"/>
      <c r="K52" s="147"/>
      <c r="L52" s="147"/>
    </row>
    <row r="53" spans="1:12" x14ac:dyDescent="0.2">
      <c r="A53" s="146"/>
      <c r="B53" s="146"/>
      <c r="C53" s="146"/>
      <c r="D53" s="146"/>
      <c r="E53" s="146"/>
      <c r="F53" s="147"/>
      <c r="G53" s="147"/>
      <c r="H53" s="147"/>
      <c r="I53" s="147"/>
      <c r="J53" s="147"/>
      <c r="K53" s="147"/>
      <c r="L53" s="147"/>
    </row>
    <row r="54" spans="1:12" x14ac:dyDescent="0.2">
      <c r="A54" s="146"/>
      <c r="B54" s="146"/>
      <c r="C54" s="146"/>
      <c r="D54" s="146"/>
      <c r="E54" s="146"/>
      <c r="F54" s="147"/>
      <c r="G54" s="147"/>
      <c r="H54" s="147"/>
      <c r="I54" s="147"/>
      <c r="J54" s="147"/>
      <c r="K54" s="147"/>
      <c r="L54" s="147"/>
    </row>
    <row r="55" spans="1:12" x14ac:dyDescent="0.2">
      <c r="A55" s="146"/>
      <c r="B55" s="146"/>
      <c r="C55" s="146"/>
      <c r="D55" s="146"/>
      <c r="E55" s="146"/>
      <c r="F55" s="147"/>
      <c r="G55" s="147"/>
      <c r="H55" s="147"/>
      <c r="I55" s="147"/>
      <c r="J55" s="147"/>
      <c r="K55" s="147"/>
      <c r="L55" s="147"/>
    </row>
    <row r="56" spans="1:12" x14ac:dyDescent="0.2">
      <c r="A56" s="146"/>
      <c r="B56" s="146"/>
      <c r="C56" s="146"/>
      <c r="D56" s="146"/>
      <c r="E56" s="146"/>
      <c r="F56" s="147"/>
      <c r="G56" s="147"/>
      <c r="H56" s="147"/>
      <c r="I56" s="147"/>
      <c r="J56" s="147"/>
      <c r="K56" s="147"/>
      <c r="L56" s="147"/>
    </row>
    <row r="57" spans="1:12" x14ac:dyDescent="0.2">
      <c r="A57" s="146"/>
      <c r="B57" s="146"/>
      <c r="C57" s="146"/>
      <c r="D57" s="146"/>
      <c r="E57" s="146"/>
      <c r="F57" s="147"/>
      <c r="G57" s="147"/>
      <c r="H57" s="147"/>
      <c r="I57" s="147"/>
      <c r="J57" s="147"/>
      <c r="K57" s="147"/>
      <c r="L57" s="147"/>
    </row>
    <row r="58" spans="1:12" x14ac:dyDescent="0.2">
      <c r="A58" s="146"/>
      <c r="B58" s="146"/>
      <c r="C58" s="146"/>
      <c r="D58" s="146"/>
      <c r="E58" s="146"/>
      <c r="F58" s="147"/>
      <c r="G58" s="147"/>
      <c r="H58" s="147"/>
      <c r="I58" s="147"/>
      <c r="J58" s="147"/>
      <c r="K58" s="147"/>
      <c r="L58" s="147"/>
    </row>
    <row r="59" spans="1:12" x14ac:dyDescent="0.2">
      <c r="A59" s="146"/>
      <c r="B59" s="146"/>
      <c r="C59" s="146"/>
      <c r="D59" s="146"/>
      <c r="E59" s="146"/>
      <c r="F59" s="147"/>
      <c r="G59" s="147"/>
      <c r="H59" s="147"/>
      <c r="I59" s="147"/>
      <c r="J59" s="147"/>
      <c r="K59" s="147"/>
      <c r="L59" s="147"/>
    </row>
    <row r="60" spans="1:12" x14ac:dyDescent="0.2">
      <c r="A60" s="146"/>
      <c r="B60" s="146"/>
      <c r="C60" s="146"/>
      <c r="D60" s="146"/>
      <c r="E60" s="146"/>
      <c r="F60" s="147"/>
      <c r="G60" s="147"/>
      <c r="H60" s="147"/>
      <c r="I60" s="147"/>
      <c r="J60" s="147"/>
      <c r="K60" s="147"/>
      <c r="L60" s="147"/>
    </row>
    <row r="61" spans="1:12" x14ac:dyDescent="0.2">
      <c r="A61" s="146"/>
      <c r="B61" s="146"/>
      <c r="C61" s="146"/>
      <c r="D61" s="146"/>
      <c r="E61" s="146"/>
      <c r="F61" s="147"/>
      <c r="G61" s="147"/>
      <c r="H61" s="147"/>
      <c r="I61" s="147"/>
      <c r="J61" s="147"/>
      <c r="K61" s="147"/>
      <c r="L61" s="147"/>
    </row>
    <row r="62" spans="1:12" x14ac:dyDescent="0.2">
      <c r="A62" s="146"/>
      <c r="B62" s="146"/>
      <c r="C62" s="146"/>
      <c r="D62" s="146"/>
      <c r="E62" s="146"/>
      <c r="F62" s="147"/>
      <c r="G62" s="147"/>
      <c r="H62" s="147"/>
      <c r="I62" s="147"/>
      <c r="J62" s="147"/>
      <c r="K62" s="147"/>
      <c r="L62" s="147"/>
    </row>
    <row r="63" spans="1:12" x14ac:dyDescent="0.2">
      <c r="A63" s="146"/>
      <c r="B63" s="146"/>
      <c r="C63" s="146"/>
      <c r="D63" s="146"/>
      <c r="E63" s="146"/>
      <c r="F63" s="147"/>
      <c r="G63" s="147"/>
      <c r="H63" s="147"/>
      <c r="I63" s="147"/>
      <c r="J63" s="147"/>
      <c r="K63" s="147"/>
      <c r="L63" s="147"/>
    </row>
    <row r="64" spans="1:12" x14ac:dyDescent="0.2">
      <c r="A64" s="146"/>
      <c r="B64" s="146"/>
      <c r="C64" s="146"/>
      <c r="D64" s="146"/>
      <c r="E64" s="146"/>
      <c r="F64" s="147"/>
      <c r="G64" s="147"/>
      <c r="H64" s="147"/>
      <c r="I64" s="147"/>
      <c r="J64" s="147"/>
      <c r="K64" s="147"/>
      <c r="L64" s="147"/>
    </row>
    <row r="65" spans="1:12" x14ac:dyDescent="0.2">
      <c r="A65" s="146"/>
      <c r="B65" s="146"/>
      <c r="C65" s="146"/>
      <c r="D65" s="146"/>
      <c r="E65" s="146"/>
      <c r="F65" s="147"/>
      <c r="G65" s="147"/>
      <c r="H65" s="147"/>
      <c r="I65" s="147"/>
      <c r="J65" s="147"/>
      <c r="K65" s="147"/>
      <c r="L65" s="147"/>
    </row>
    <row r="66" spans="1:12" x14ac:dyDescent="0.2">
      <c r="A66" s="146"/>
      <c r="B66" s="146"/>
      <c r="C66" s="146"/>
      <c r="D66" s="146"/>
      <c r="E66" s="146"/>
      <c r="F66" s="147"/>
      <c r="G66" s="147"/>
      <c r="H66" s="147"/>
      <c r="I66" s="147"/>
      <c r="J66" s="147"/>
      <c r="K66" s="147"/>
      <c r="L66" s="147"/>
    </row>
    <row r="67" spans="1:12" x14ac:dyDescent="0.2">
      <c r="A67" s="146"/>
      <c r="B67" s="146"/>
      <c r="C67" s="146"/>
      <c r="D67" s="146"/>
      <c r="E67" s="146"/>
      <c r="F67" s="147"/>
      <c r="G67" s="147"/>
      <c r="H67" s="147"/>
      <c r="I67" s="147"/>
      <c r="J67" s="147"/>
      <c r="K67" s="147"/>
      <c r="L67" s="147"/>
    </row>
    <row r="68" spans="1:12" x14ac:dyDescent="0.2">
      <c r="A68" s="146"/>
      <c r="B68" s="146"/>
      <c r="C68" s="146"/>
      <c r="D68" s="146"/>
      <c r="E68" s="146"/>
      <c r="F68" s="147"/>
      <c r="G68" s="147"/>
      <c r="H68" s="147"/>
      <c r="I68" s="147"/>
      <c r="J68" s="147"/>
      <c r="K68" s="147"/>
      <c r="L68" s="147"/>
    </row>
    <row r="69" spans="1:12" x14ac:dyDescent="0.2">
      <c r="A69" s="146"/>
      <c r="B69" s="146"/>
      <c r="C69" s="146"/>
      <c r="D69" s="146"/>
      <c r="E69" s="146"/>
      <c r="F69" s="147"/>
      <c r="G69" s="147"/>
      <c r="H69" s="147"/>
      <c r="I69" s="147"/>
      <c r="J69" s="147"/>
      <c r="K69" s="147"/>
      <c r="L69" s="147"/>
    </row>
    <row r="70" spans="1:12" x14ac:dyDescent="0.2">
      <c r="A70" s="146"/>
      <c r="B70" s="146"/>
      <c r="C70" s="146"/>
      <c r="D70" s="146"/>
      <c r="E70" s="146"/>
      <c r="F70" s="147"/>
      <c r="G70" s="147"/>
      <c r="H70" s="147"/>
      <c r="I70" s="147"/>
      <c r="J70" s="147"/>
      <c r="K70" s="147"/>
      <c r="L70" s="147"/>
    </row>
    <row r="71" spans="1:12" x14ac:dyDescent="0.2">
      <c r="A71" s="146"/>
      <c r="B71" s="146"/>
      <c r="C71" s="146"/>
      <c r="D71" s="146"/>
      <c r="E71" s="146"/>
      <c r="F71" s="147"/>
      <c r="G71" s="147"/>
      <c r="H71" s="147"/>
      <c r="I71" s="147"/>
      <c r="J71" s="147"/>
      <c r="K71" s="147"/>
      <c r="L71" s="147"/>
    </row>
    <row r="72" spans="1:12" x14ac:dyDescent="0.2">
      <c r="A72" s="146"/>
      <c r="B72" s="146"/>
      <c r="C72" s="146"/>
      <c r="D72" s="146"/>
      <c r="E72" s="146"/>
      <c r="F72" s="147"/>
      <c r="G72" s="147"/>
      <c r="H72" s="147"/>
      <c r="I72" s="147"/>
      <c r="J72" s="147"/>
      <c r="K72" s="147"/>
      <c r="L72" s="147"/>
    </row>
    <row r="73" spans="1:12" x14ac:dyDescent="0.2">
      <c r="A73" s="146"/>
      <c r="B73" s="146"/>
      <c r="C73" s="146"/>
      <c r="D73" s="146"/>
      <c r="E73" s="146"/>
      <c r="F73" s="147"/>
      <c r="G73" s="147"/>
      <c r="H73" s="147"/>
      <c r="I73" s="147"/>
      <c r="J73" s="147"/>
      <c r="K73" s="147"/>
      <c r="L73" s="147"/>
    </row>
    <row r="74" spans="1:12" x14ac:dyDescent="0.2">
      <c r="A74" s="146"/>
      <c r="B74" s="146"/>
      <c r="C74" s="146"/>
      <c r="D74" s="146"/>
      <c r="E74" s="146"/>
      <c r="F74" s="147"/>
      <c r="G74" s="147"/>
      <c r="H74" s="147"/>
      <c r="I74" s="147"/>
      <c r="J74" s="147"/>
      <c r="K74" s="147"/>
      <c r="L74" s="147"/>
    </row>
    <row r="75" spans="1:12" x14ac:dyDescent="0.2">
      <c r="A75" s="146"/>
      <c r="B75" s="146"/>
      <c r="C75" s="146"/>
      <c r="D75" s="146"/>
      <c r="E75" s="146"/>
      <c r="F75" s="147"/>
      <c r="G75" s="147"/>
      <c r="H75" s="147"/>
      <c r="I75" s="147"/>
      <c r="J75" s="147"/>
      <c r="K75" s="147"/>
      <c r="L75" s="147"/>
    </row>
    <row r="76" spans="1:12" x14ac:dyDescent="0.2">
      <c r="A76" s="146"/>
      <c r="B76" s="146"/>
      <c r="C76" s="146"/>
      <c r="D76" s="146"/>
      <c r="E76" s="146"/>
      <c r="F76" s="147"/>
      <c r="G76" s="147"/>
      <c r="H76" s="147"/>
      <c r="I76" s="147"/>
      <c r="J76" s="147"/>
      <c r="K76" s="147"/>
      <c r="L76" s="147"/>
    </row>
    <row r="77" spans="1:12" x14ac:dyDescent="0.2">
      <c r="A77" s="146"/>
      <c r="B77" s="146"/>
      <c r="C77" s="146"/>
      <c r="D77" s="146"/>
      <c r="E77" s="146"/>
      <c r="F77" s="147"/>
      <c r="G77" s="147"/>
      <c r="H77" s="147"/>
      <c r="I77" s="147"/>
      <c r="J77" s="147"/>
      <c r="K77" s="147"/>
      <c r="L77" s="147"/>
    </row>
    <row r="78" spans="1:12" x14ac:dyDescent="0.2">
      <c r="A78" s="146"/>
      <c r="B78" s="146"/>
      <c r="C78" s="146"/>
      <c r="D78" s="146"/>
      <c r="E78" s="146"/>
      <c r="F78" s="147"/>
      <c r="G78" s="147"/>
      <c r="H78" s="147"/>
      <c r="I78" s="147"/>
      <c r="J78" s="147"/>
      <c r="K78" s="147"/>
      <c r="L78" s="147"/>
    </row>
    <row r="79" spans="1:12" x14ac:dyDescent="0.2">
      <c r="A79" s="146"/>
      <c r="B79" s="146"/>
      <c r="C79" s="146"/>
      <c r="D79" s="146"/>
      <c r="E79" s="146"/>
      <c r="F79" s="147"/>
      <c r="G79" s="147"/>
      <c r="H79" s="147"/>
      <c r="I79" s="147"/>
      <c r="J79" s="147"/>
      <c r="K79" s="147"/>
      <c r="L79" s="147"/>
    </row>
    <row r="80" spans="1:12" x14ac:dyDescent="0.2">
      <c r="A80" s="146"/>
      <c r="B80" s="146"/>
      <c r="C80" s="146"/>
      <c r="D80" s="146"/>
      <c r="E80" s="146"/>
      <c r="F80" s="147"/>
      <c r="G80" s="147"/>
      <c r="H80" s="147"/>
      <c r="I80" s="147"/>
      <c r="J80" s="147"/>
      <c r="K80" s="147"/>
      <c r="L80" s="147"/>
    </row>
    <row r="81" spans="1:12" x14ac:dyDescent="0.2">
      <c r="A81" s="146"/>
      <c r="B81" s="146"/>
      <c r="C81" s="146"/>
      <c r="D81" s="146"/>
      <c r="E81" s="146"/>
      <c r="F81" s="147"/>
      <c r="G81" s="147"/>
      <c r="H81" s="147"/>
      <c r="I81" s="147"/>
      <c r="J81" s="147"/>
      <c r="K81" s="147"/>
      <c r="L81" s="147"/>
    </row>
    <row r="82" spans="1:12" x14ac:dyDescent="0.2">
      <c r="A82" s="146"/>
      <c r="B82" s="146"/>
      <c r="C82" s="146"/>
      <c r="D82" s="146"/>
      <c r="E82" s="146"/>
      <c r="F82" s="147"/>
      <c r="G82" s="147"/>
      <c r="H82" s="147"/>
      <c r="I82" s="147"/>
      <c r="J82" s="147"/>
      <c r="K82" s="147"/>
      <c r="L82" s="147"/>
    </row>
    <row r="83" spans="1:12" x14ac:dyDescent="0.2">
      <c r="A83" s="146"/>
      <c r="B83" s="146"/>
      <c r="C83" s="146"/>
      <c r="D83" s="146"/>
      <c r="E83" s="146"/>
      <c r="F83" s="147"/>
      <c r="G83" s="147"/>
      <c r="H83" s="147"/>
      <c r="I83" s="147"/>
      <c r="J83" s="147"/>
      <c r="K83" s="147"/>
      <c r="L83" s="147"/>
    </row>
    <row r="84" spans="1:12" x14ac:dyDescent="0.2">
      <c r="A84" s="146"/>
      <c r="B84" s="146"/>
      <c r="C84" s="146"/>
      <c r="D84" s="146"/>
      <c r="E84" s="146"/>
      <c r="F84" s="147"/>
      <c r="G84" s="147"/>
      <c r="H84" s="147"/>
      <c r="I84" s="147"/>
      <c r="J84" s="147"/>
      <c r="K84" s="147"/>
      <c r="L84" s="147"/>
    </row>
    <row r="85" spans="1:12" x14ac:dyDescent="0.2">
      <c r="A85" s="146"/>
      <c r="B85" s="146"/>
      <c r="C85" s="146"/>
      <c r="D85" s="146"/>
      <c r="E85" s="146"/>
      <c r="F85" s="147"/>
      <c r="G85" s="147"/>
      <c r="H85" s="147"/>
      <c r="I85" s="147"/>
      <c r="J85" s="147"/>
      <c r="K85" s="147"/>
      <c r="L85" s="147"/>
    </row>
    <row r="86" spans="1:12" x14ac:dyDescent="0.2">
      <c r="A86" s="146"/>
      <c r="B86" s="146"/>
      <c r="C86" s="146"/>
      <c r="D86" s="146"/>
      <c r="E86" s="146"/>
      <c r="F86" s="147"/>
      <c r="G86" s="147"/>
      <c r="H86" s="147"/>
      <c r="I86" s="147"/>
      <c r="J86" s="147"/>
      <c r="K86" s="147"/>
      <c r="L86" s="147"/>
    </row>
    <row r="87" spans="1:12" x14ac:dyDescent="0.2">
      <c r="A87" s="146"/>
      <c r="B87" s="146"/>
      <c r="C87" s="146"/>
      <c r="D87" s="146"/>
      <c r="E87" s="146"/>
      <c r="F87" s="147"/>
      <c r="G87" s="147"/>
      <c r="H87" s="147"/>
      <c r="I87" s="147"/>
      <c r="J87" s="147"/>
      <c r="K87" s="147"/>
      <c r="L87" s="147"/>
    </row>
    <row r="88" spans="1:12" x14ac:dyDescent="0.2">
      <c r="A88" s="146"/>
      <c r="B88" s="146"/>
      <c r="C88" s="146"/>
      <c r="D88" s="146"/>
      <c r="E88" s="146"/>
      <c r="F88" s="147"/>
      <c r="G88" s="147"/>
      <c r="H88" s="147"/>
      <c r="I88" s="147"/>
      <c r="J88" s="147"/>
      <c r="K88" s="147"/>
      <c r="L88" s="147"/>
    </row>
    <row r="89" spans="1:12" x14ac:dyDescent="0.2">
      <c r="A89" s="146"/>
      <c r="B89" s="146"/>
      <c r="C89" s="146"/>
      <c r="D89" s="146"/>
      <c r="E89" s="146"/>
      <c r="F89" s="147"/>
      <c r="G89" s="147"/>
      <c r="H89" s="147"/>
      <c r="I89" s="147"/>
      <c r="J89" s="147"/>
      <c r="K89" s="147"/>
      <c r="L89" s="147"/>
    </row>
    <row r="90" spans="1:12" x14ac:dyDescent="0.2">
      <c r="A90" s="146"/>
      <c r="B90" s="146"/>
      <c r="C90" s="146"/>
      <c r="D90" s="146"/>
      <c r="E90" s="146"/>
      <c r="F90" s="147"/>
      <c r="G90" s="147"/>
      <c r="H90" s="147"/>
      <c r="I90" s="147"/>
      <c r="J90" s="147"/>
      <c r="K90" s="147"/>
      <c r="L90" s="147"/>
    </row>
    <row r="91" spans="1:12" x14ac:dyDescent="0.2">
      <c r="A91" s="146"/>
      <c r="B91" s="146"/>
      <c r="C91" s="146"/>
      <c r="D91" s="146"/>
      <c r="E91" s="146"/>
      <c r="F91" s="147"/>
      <c r="G91" s="147"/>
      <c r="H91" s="147"/>
      <c r="I91" s="147"/>
      <c r="J91" s="147"/>
      <c r="K91" s="147"/>
      <c r="L91" s="147"/>
    </row>
    <row r="92" spans="1:12" x14ac:dyDescent="0.2">
      <c r="A92" s="146"/>
      <c r="B92" s="146"/>
      <c r="C92" s="146"/>
      <c r="D92" s="146"/>
      <c r="E92" s="146"/>
      <c r="F92" s="147"/>
      <c r="G92" s="147"/>
      <c r="H92" s="147"/>
      <c r="I92" s="147"/>
      <c r="J92" s="147"/>
      <c r="K92" s="147"/>
      <c r="L92" s="147"/>
    </row>
    <row r="93" spans="1:12" x14ac:dyDescent="0.2">
      <c r="A93" s="146"/>
      <c r="B93" s="146"/>
      <c r="C93" s="146"/>
      <c r="D93" s="146"/>
      <c r="E93" s="146"/>
      <c r="F93" s="147"/>
      <c r="G93" s="147"/>
      <c r="H93" s="147"/>
      <c r="I93" s="147"/>
      <c r="J93" s="147"/>
      <c r="K93" s="147"/>
      <c r="L93" s="147"/>
    </row>
    <row r="94" spans="1:12" x14ac:dyDescent="0.2">
      <c r="A94" s="146"/>
      <c r="B94" s="146"/>
      <c r="C94" s="146"/>
      <c r="D94" s="146"/>
      <c r="E94" s="146"/>
      <c r="F94" s="147"/>
      <c r="G94" s="147"/>
      <c r="H94" s="147"/>
      <c r="I94" s="147"/>
      <c r="J94" s="147"/>
      <c r="K94" s="147"/>
      <c r="L94" s="147"/>
    </row>
    <row r="95" spans="1:12" x14ac:dyDescent="0.2">
      <c r="A95" s="146"/>
      <c r="B95" s="146"/>
      <c r="C95" s="146"/>
      <c r="D95" s="146"/>
      <c r="E95" s="146"/>
      <c r="F95" s="147"/>
      <c r="G95" s="147"/>
      <c r="H95" s="147"/>
      <c r="I95" s="147"/>
      <c r="J95" s="147"/>
      <c r="K95" s="147"/>
      <c r="L95" s="147"/>
    </row>
    <row r="96" spans="1:12" x14ac:dyDescent="0.2">
      <c r="A96" s="146"/>
      <c r="B96" s="146"/>
      <c r="C96" s="146"/>
      <c r="D96" s="146"/>
      <c r="E96" s="146"/>
      <c r="F96" s="147"/>
      <c r="G96" s="147"/>
      <c r="H96" s="147"/>
      <c r="I96" s="147"/>
      <c r="J96" s="147"/>
      <c r="K96" s="147"/>
      <c r="L96" s="147"/>
    </row>
    <row r="97" spans="1:12" x14ac:dyDescent="0.2">
      <c r="A97" s="146"/>
      <c r="B97" s="146"/>
      <c r="C97" s="146"/>
      <c r="D97" s="146"/>
      <c r="E97" s="146"/>
      <c r="F97" s="147"/>
      <c r="G97" s="147"/>
      <c r="H97" s="147"/>
      <c r="I97" s="147"/>
      <c r="J97" s="147"/>
      <c r="K97" s="147"/>
      <c r="L97" s="147"/>
    </row>
    <row r="98" spans="1:12" x14ac:dyDescent="0.2">
      <c r="A98" s="146"/>
      <c r="B98" s="146"/>
      <c r="C98" s="146"/>
      <c r="D98" s="146"/>
      <c r="E98" s="146"/>
      <c r="F98" s="147"/>
      <c r="G98" s="147"/>
      <c r="H98" s="147"/>
      <c r="I98" s="147"/>
      <c r="J98" s="147"/>
      <c r="K98" s="147"/>
      <c r="L98" s="147"/>
    </row>
    <row r="99" spans="1:12" x14ac:dyDescent="0.2">
      <c r="A99" s="146"/>
      <c r="B99" s="146"/>
      <c r="C99" s="146"/>
      <c r="D99" s="146"/>
      <c r="E99" s="146"/>
      <c r="F99" s="147"/>
      <c r="G99" s="147"/>
      <c r="H99" s="147"/>
      <c r="I99" s="147"/>
      <c r="J99" s="147"/>
      <c r="K99" s="147"/>
      <c r="L99" s="147"/>
    </row>
    <row r="100" spans="1:12" x14ac:dyDescent="0.2">
      <c r="A100" s="146"/>
      <c r="B100" s="146"/>
      <c r="C100" s="146"/>
      <c r="D100" s="146"/>
      <c r="E100" s="146"/>
      <c r="F100" s="147"/>
      <c r="G100" s="147"/>
      <c r="H100" s="147"/>
      <c r="I100" s="147"/>
      <c r="J100" s="147"/>
      <c r="K100" s="147"/>
      <c r="L100" s="147"/>
    </row>
    <row r="101" spans="1:12" x14ac:dyDescent="0.2">
      <c r="A101" s="146"/>
      <c r="B101" s="146"/>
      <c r="C101" s="146"/>
      <c r="D101" s="146"/>
      <c r="E101" s="146"/>
      <c r="F101" s="147"/>
      <c r="G101" s="147"/>
      <c r="H101" s="147"/>
      <c r="I101" s="147"/>
      <c r="J101" s="147"/>
      <c r="K101" s="147"/>
      <c r="L101" s="147"/>
    </row>
    <row r="102" spans="1:12" x14ac:dyDescent="0.2">
      <c r="A102" s="146"/>
      <c r="B102" s="146"/>
      <c r="C102" s="146"/>
      <c r="D102" s="146"/>
      <c r="E102" s="146"/>
      <c r="F102" s="147"/>
      <c r="G102" s="147"/>
      <c r="H102" s="147"/>
      <c r="I102" s="147"/>
      <c r="J102" s="147"/>
      <c r="K102" s="147"/>
      <c r="L102" s="147"/>
    </row>
    <row r="103" spans="1:12" x14ac:dyDescent="0.2">
      <c r="A103" s="146"/>
      <c r="B103" s="146"/>
      <c r="C103" s="146"/>
      <c r="D103" s="146"/>
      <c r="E103" s="146"/>
      <c r="F103" s="147"/>
      <c r="G103" s="147"/>
      <c r="H103" s="147"/>
      <c r="I103" s="147"/>
      <c r="J103" s="147"/>
      <c r="K103" s="147"/>
      <c r="L103" s="147"/>
    </row>
    <row r="104" spans="1:12" x14ac:dyDescent="0.2">
      <c r="A104" s="146"/>
      <c r="B104" s="146"/>
      <c r="C104" s="146"/>
      <c r="D104" s="146"/>
      <c r="E104" s="146"/>
      <c r="F104" s="147"/>
      <c r="G104" s="147"/>
      <c r="H104" s="147"/>
      <c r="I104" s="147"/>
      <c r="J104" s="147"/>
      <c r="K104" s="147"/>
      <c r="L104" s="147"/>
    </row>
    <row r="105" spans="1:12" x14ac:dyDescent="0.2">
      <c r="A105" s="146"/>
      <c r="B105" s="146"/>
      <c r="C105" s="146"/>
      <c r="D105" s="146"/>
      <c r="E105" s="146"/>
      <c r="F105" s="147"/>
      <c r="G105" s="147"/>
      <c r="H105" s="147"/>
      <c r="I105" s="147"/>
      <c r="J105" s="147"/>
      <c r="K105" s="147"/>
      <c r="L105" s="147"/>
    </row>
    <row r="106" spans="1:12" x14ac:dyDescent="0.2">
      <c r="A106" s="146"/>
      <c r="B106" s="146"/>
      <c r="C106" s="146"/>
      <c r="D106" s="146"/>
      <c r="E106" s="146"/>
      <c r="F106" s="147"/>
      <c r="G106" s="147"/>
      <c r="H106" s="147"/>
      <c r="I106" s="147"/>
      <c r="J106" s="147"/>
      <c r="K106" s="147"/>
      <c r="L106" s="147"/>
    </row>
    <row r="107" spans="1:12" x14ac:dyDescent="0.2">
      <c r="A107" s="146"/>
      <c r="B107" s="146"/>
      <c r="C107" s="146"/>
      <c r="D107" s="146"/>
      <c r="E107" s="146"/>
      <c r="F107" s="147"/>
      <c r="G107" s="147"/>
      <c r="H107" s="147"/>
      <c r="I107" s="147"/>
      <c r="J107" s="147"/>
      <c r="K107" s="147"/>
      <c r="L107" s="147"/>
    </row>
    <row r="108" spans="1:12" x14ac:dyDescent="0.2">
      <c r="A108" s="146"/>
      <c r="B108" s="146"/>
      <c r="C108" s="146"/>
      <c r="D108" s="146"/>
      <c r="E108" s="146"/>
      <c r="F108" s="147"/>
      <c r="G108" s="147"/>
      <c r="H108" s="147"/>
      <c r="I108" s="147"/>
      <c r="J108" s="147"/>
      <c r="K108" s="147"/>
      <c r="L108" s="147"/>
    </row>
    <row r="109" spans="1:12" x14ac:dyDescent="0.2">
      <c r="A109" s="146"/>
      <c r="B109" s="146"/>
      <c r="C109" s="146"/>
      <c r="D109" s="146"/>
      <c r="E109" s="146"/>
      <c r="F109" s="147"/>
      <c r="G109" s="147"/>
      <c r="H109" s="147"/>
      <c r="I109" s="147"/>
      <c r="J109" s="147"/>
      <c r="K109" s="147"/>
      <c r="L109" s="147"/>
    </row>
    <row r="110" spans="1:12" x14ac:dyDescent="0.2">
      <c r="A110" s="146"/>
      <c r="B110" s="146"/>
      <c r="C110" s="146"/>
      <c r="D110" s="146"/>
      <c r="E110" s="146"/>
      <c r="F110" s="147"/>
      <c r="G110" s="147"/>
      <c r="H110" s="147"/>
      <c r="I110" s="147"/>
      <c r="J110" s="147"/>
      <c r="K110" s="147"/>
      <c r="L110" s="147"/>
    </row>
    <row r="111" spans="1:12" x14ac:dyDescent="0.2">
      <c r="A111" s="146"/>
      <c r="B111" s="146"/>
      <c r="C111" s="146"/>
      <c r="D111" s="146"/>
      <c r="E111" s="146"/>
      <c r="F111" s="147"/>
      <c r="G111" s="147"/>
      <c r="H111" s="147"/>
      <c r="I111" s="147"/>
      <c r="J111" s="147"/>
      <c r="K111" s="147"/>
      <c r="L111" s="147"/>
    </row>
    <row r="112" spans="1:12" x14ac:dyDescent="0.2">
      <c r="A112" s="146"/>
      <c r="B112" s="146"/>
      <c r="C112" s="146"/>
      <c r="D112" s="146"/>
      <c r="E112" s="146"/>
      <c r="F112" s="147"/>
      <c r="G112" s="147"/>
      <c r="H112" s="147"/>
      <c r="I112" s="147"/>
      <c r="J112" s="147"/>
      <c r="K112" s="147"/>
      <c r="L112" s="147"/>
    </row>
    <row r="113" spans="1:12" x14ac:dyDescent="0.2">
      <c r="A113" s="146"/>
      <c r="B113" s="146"/>
      <c r="C113" s="146"/>
      <c r="D113" s="146"/>
      <c r="E113" s="146"/>
      <c r="F113" s="147"/>
      <c r="G113" s="147"/>
      <c r="H113" s="147"/>
      <c r="I113" s="147"/>
      <c r="J113" s="147"/>
      <c r="K113" s="147"/>
      <c r="L113" s="147"/>
    </row>
    <row r="114" spans="1:12" x14ac:dyDescent="0.2">
      <c r="A114" s="146"/>
      <c r="B114" s="146"/>
      <c r="C114" s="146"/>
      <c r="D114" s="146"/>
      <c r="E114" s="146"/>
      <c r="F114" s="147"/>
      <c r="G114" s="147"/>
      <c r="H114" s="147"/>
      <c r="I114" s="147"/>
      <c r="J114" s="147"/>
      <c r="K114" s="147"/>
      <c r="L114" s="147"/>
    </row>
    <row r="115" spans="1:12" x14ac:dyDescent="0.2">
      <c r="A115" s="146"/>
      <c r="B115" s="146"/>
      <c r="C115" s="146"/>
      <c r="D115" s="146"/>
      <c r="E115" s="146"/>
      <c r="F115" s="147"/>
      <c r="G115" s="147"/>
      <c r="H115" s="147"/>
      <c r="I115" s="147"/>
      <c r="J115" s="147"/>
      <c r="K115" s="147"/>
      <c r="L115" s="147"/>
    </row>
    <row r="116" spans="1:12" x14ac:dyDescent="0.2">
      <c r="A116" s="146"/>
      <c r="B116" s="146"/>
      <c r="C116" s="146"/>
      <c r="D116" s="146"/>
      <c r="E116" s="146"/>
      <c r="F116" s="147"/>
      <c r="G116" s="147"/>
      <c r="H116" s="147"/>
      <c r="I116" s="147"/>
      <c r="J116" s="147"/>
      <c r="K116" s="147"/>
      <c r="L116" s="147"/>
    </row>
    <row r="117" spans="1:12" x14ac:dyDescent="0.2">
      <c r="A117" s="146"/>
      <c r="B117" s="146"/>
      <c r="C117" s="146"/>
      <c r="D117" s="146"/>
      <c r="E117" s="146"/>
      <c r="F117" s="147"/>
      <c r="G117" s="147"/>
      <c r="H117" s="147"/>
      <c r="I117" s="147"/>
      <c r="J117" s="147"/>
      <c r="K117" s="147"/>
      <c r="L117" s="147"/>
    </row>
    <row r="118" spans="1:12" x14ac:dyDescent="0.2">
      <c r="A118" s="146"/>
      <c r="B118" s="146"/>
      <c r="C118" s="146"/>
      <c r="D118" s="146"/>
      <c r="E118" s="146"/>
      <c r="F118" s="147"/>
      <c r="G118" s="147"/>
      <c r="H118" s="147"/>
      <c r="I118" s="147"/>
      <c r="J118" s="147"/>
      <c r="K118" s="147"/>
      <c r="L118" s="147"/>
    </row>
    <row r="119" spans="1:12" x14ac:dyDescent="0.2">
      <c r="A119" s="146"/>
      <c r="B119" s="146"/>
      <c r="C119" s="146"/>
      <c r="D119" s="146"/>
      <c r="E119" s="146"/>
      <c r="F119" s="147"/>
      <c r="G119" s="147"/>
      <c r="H119" s="147"/>
      <c r="I119" s="147"/>
      <c r="J119" s="147"/>
      <c r="K119" s="147"/>
      <c r="L119" s="147"/>
    </row>
    <row r="120" spans="1:12" x14ac:dyDescent="0.2">
      <c r="A120" s="146"/>
      <c r="B120" s="146"/>
      <c r="C120" s="146"/>
      <c r="D120" s="146"/>
      <c r="E120" s="146"/>
      <c r="F120" s="147"/>
      <c r="G120" s="147"/>
      <c r="H120" s="147"/>
      <c r="I120" s="147"/>
      <c r="J120" s="147"/>
      <c r="K120" s="147"/>
      <c r="L120" s="147"/>
    </row>
    <row r="121" spans="1:12" x14ac:dyDescent="0.2">
      <c r="A121" s="146"/>
      <c r="B121" s="146"/>
      <c r="C121" s="146"/>
      <c r="D121" s="146"/>
      <c r="E121" s="146"/>
      <c r="F121" s="147"/>
      <c r="G121" s="147"/>
      <c r="H121" s="147"/>
      <c r="I121" s="147"/>
      <c r="J121" s="147"/>
      <c r="K121" s="147"/>
      <c r="L121" s="147"/>
    </row>
    <row r="122" spans="1:12" x14ac:dyDescent="0.2">
      <c r="A122" s="146"/>
      <c r="B122" s="146"/>
      <c r="C122" s="146"/>
      <c r="D122" s="146"/>
      <c r="E122" s="146"/>
      <c r="F122" s="147"/>
      <c r="G122" s="147"/>
      <c r="H122" s="147"/>
      <c r="I122" s="147"/>
      <c r="J122" s="147"/>
      <c r="K122" s="147"/>
      <c r="L122" s="147"/>
    </row>
    <row r="123" spans="1:12" x14ac:dyDescent="0.2">
      <c r="A123" s="146"/>
      <c r="B123" s="146"/>
      <c r="C123" s="146"/>
      <c r="D123" s="146"/>
      <c r="E123" s="146"/>
      <c r="F123" s="147"/>
      <c r="G123" s="147"/>
      <c r="H123" s="147"/>
      <c r="I123" s="147"/>
      <c r="J123" s="147"/>
      <c r="K123" s="147"/>
      <c r="L123" s="147"/>
    </row>
    <row r="124" spans="1:12" x14ac:dyDescent="0.2">
      <c r="A124" s="146"/>
      <c r="B124" s="146"/>
      <c r="C124" s="146"/>
      <c r="D124" s="146"/>
      <c r="E124" s="146"/>
      <c r="F124" s="147"/>
      <c r="G124" s="147"/>
      <c r="H124" s="147"/>
      <c r="I124" s="147"/>
      <c r="J124" s="147"/>
      <c r="K124" s="147"/>
      <c r="L124" s="147"/>
    </row>
    <row r="125" spans="1:12" x14ac:dyDescent="0.2">
      <c r="A125" s="146"/>
      <c r="B125" s="146"/>
      <c r="C125" s="146"/>
      <c r="D125" s="146"/>
      <c r="E125" s="146"/>
      <c r="F125" s="147"/>
      <c r="G125" s="147"/>
      <c r="H125" s="147"/>
      <c r="I125" s="147"/>
      <c r="J125" s="147"/>
      <c r="K125" s="147"/>
      <c r="L125" s="147"/>
    </row>
    <row r="126" spans="1:12" x14ac:dyDescent="0.2">
      <c r="A126" s="146"/>
      <c r="B126" s="146"/>
      <c r="C126" s="146"/>
      <c r="D126" s="146"/>
      <c r="E126" s="146"/>
      <c r="F126" s="147"/>
      <c r="G126" s="147"/>
      <c r="H126" s="147"/>
      <c r="I126" s="147"/>
      <c r="J126" s="147"/>
      <c r="K126" s="147"/>
      <c r="L126" s="147"/>
    </row>
    <row r="127" spans="1:12" x14ac:dyDescent="0.2">
      <c r="A127" s="146"/>
      <c r="B127" s="146"/>
      <c r="C127" s="146"/>
      <c r="D127" s="146"/>
      <c r="E127" s="146"/>
      <c r="F127" s="147"/>
      <c r="G127" s="147"/>
      <c r="H127" s="147"/>
      <c r="I127" s="147"/>
      <c r="J127" s="147"/>
      <c r="K127" s="147"/>
      <c r="L127" s="147"/>
    </row>
    <row r="128" spans="1:12" x14ac:dyDescent="0.2">
      <c r="A128" s="146"/>
      <c r="B128" s="146"/>
      <c r="C128" s="146"/>
      <c r="D128" s="146"/>
      <c r="E128" s="146"/>
      <c r="F128" s="147"/>
      <c r="G128" s="147"/>
      <c r="H128" s="147"/>
      <c r="I128" s="147"/>
      <c r="J128" s="147"/>
      <c r="K128" s="147"/>
      <c r="L128" s="147"/>
    </row>
    <row r="129" spans="1:12" x14ac:dyDescent="0.2">
      <c r="A129" s="146"/>
      <c r="B129" s="146"/>
      <c r="C129" s="146"/>
      <c r="D129" s="146"/>
      <c r="E129" s="146"/>
      <c r="F129" s="147"/>
      <c r="G129" s="147"/>
      <c r="H129" s="147"/>
      <c r="I129" s="147"/>
      <c r="J129" s="147"/>
      <c r="K129" s="147"/>
      <c r="L129" s="147"/>
    </row>
    <row r="130" spans="1:12" x14ac:dyDescent="0.2">
      <c r="A130" s="146"/>
      <c r="B130" s="146"/>
      <c r="C130" s="146"/>
      <c r="D130" s="146"/>
      <c r="E130" s="146"/>
      <c r="F130" s="147"/>
      <c r="G130" s="147"/>
      <c r="H130" s="147"/>
      <c r="I130" s="147"/>
      <c r="J130" s="147"/>
      <c r="K130" s="147"/>
      <c r="L130" s="147"/>
    </row>
    <row r="131" spans="1:12" x14ac:dyDescent="0.2">
      <c r="A131" s="146"/>
      <c r="B131" s="146"/>
      <c r="C131" s="146"/>
      <c r="D131" s="146"/>
      <c r="E131" s="146"/>
      <c r="F131" s="147"/>
      <c r="G131" s="147"/>
      <c r="H131" s="147"/>
      <c r="I131" s="147"/>
      <c r="J131" s="147"/>
      <c r="K131" s="147"/>
      <c r="L131" s="147"/>
    </row>
    <row r="132" spans="1:12" x14ac:dyDescent="0.2">
      <c r="A132" s="146"/>
      <c r="B132" s="146"/>
      <c r="C132" s="146"/>
      <c r="D132" s="146"/>
      <c r="E132" s="146"/>
      <c r="F132" s="147"/>
      <c r="G132" s="147"/>
      <c r="H132" s="147"/>
      <c r="I132" s="147"/>
      <c r="J132" s="147"/>
      <c r="K132" s="147"/>
      <c r="L132" s="147"/>
    </row>
    <row r="133" spans="1:12" x14ac:dyDescent="0.2">
      <c r="A133" s="146"/>
      <c r="B133" s="146"/>
      <c r="C133" s="146"/>
      <c r="D133" s="146"/>
      <c r="E133" s="146"/>
      <c r="F133" s="147"/>
      <c r="G133" s="147"/>
      <c r="H133" s="147"/>
      <c r="I133" s="147"/>
      <c r="J133" s="147"/>
      <c r="K133" s="147"/>
      <c r="L133" s="147"/>
    </row>
    <row r="134" spans="1:12" x14ac:dyDescent="0.2">
      <c r="A134" s="146"/>
      <c r="B134" s="146"/>
      <c r="C134" s="146"/>
      <c r="D134" s="146"/>
      <c r="E134" s="146"/>
      <c r="F134" s="147"/>
      <c r="G134" s="147"/>
      <c r="H134" s="147"/>
      <c r="I134" s="147"/>
      <c r="J134" s="147"/>
      <c r="K134" s="147"/>
      <c r="L134" s="147"/>
    </row>
    <row r="135" spans="1:12" x14ac:dyDescent="0.2">
      <c r="A135" s="146"/>
      <c r="B135" s="146"/>
      <c r="C135" s="146"/>
      <c r="D135" s="146"/>
      <c r="E135" s="146"/>
      <c r="F135" s="147"/>
      <c r="G135" s="147"/>
      <c r="H135" s="147"/>
      <c r="I135" s="147"/>
      <c r="J135" s="147"/>
      <c r="K135" s="147"/>
      <c r="L135" s="147"/>
    </row>
    <row r="136" spans="1:12" x14ac:dyDescent="0.2">
      <c r="A136" s="146"/>
      <c r="B136" s="146"/>
      <c r="C136" s="146"/>
      <c r="D136" s="146"/>
      <c r="E136" s="146"/>
      <c r="F136" s="147"/>
      <c r="G136" s="147"/>
      <c r="H136" s="147"/>
      <c r="I136" s="147"/>
      <c r="J136" s="147"/>
      <c r="K136" s="147"/>
      <c r="L136" s="147"/>
    </row>
    <row r="137" spans="1:12" x14ac:dyDescent="0.2">
      <c r="A137" s="146"/>
      <c r="B137" s="146"/>
      <c r="C137" s="146"/>
      <c r="D137" s="146"/>
      <c r="E137" s="146"/>
      <c r="F137" s="147"/>
      <c r="G137" s="147"/>
      <c r="H137" s="147"/>
      <c r="I137" s="147"/>
      <c r="J137" s="147"/>
      <c r="K137" s="147"/>
      <c r="L137" s="147"/>
    </row>
    <row r="138" spans="1:12" x14ac:dyDescent="0.2">
      <c r="A138" s="146"/>
      <c r="B138" s="146"/>
      <c r="C138" s="146"/>
      <c r="D138" s="146"/>
      <c r="E138" s="146"/>
      <c r="F138" s="147"/>
      <c r="G138" s="147"/>
      <c r="H138" s="147"/>
      <c r="I138" s="147"/>
      <c r="J138" s="147"/>
      <c r="K138" s="147"/>
      <c r="L138" s="147"/>
    </row>
    <row r="139" spans="1:12" x14ac:dyDescent="0.2">
      <c r="A139" s="146"/>
      <c r="B139" s="146"/>
      <c r="C139" s="146"/>
      <c r="D139" s="146"/>
      <c r="E139" s="146"/>
      <c r="F139" s="147"/>
      <c r="G139" s="147"/>
      <c r="H139" s="147"/>
      <c r="I139" s="147"/>
      <c r="J139" s="147"/>
      <c r="K139" s="147"/>
      <c r="L139" s="147"/>
    </row>
    <row r="140" spans="1:12" x14ac:dyDescent="0.2">
      <c r="A140" s="146"/>
      <c r="B140" s="146"/>
      <c r="C140" s="146"/>
      <c r="D140" s="146"/>
      <c r="E140" s="146"/>
      <c r="F140" s="147"/>
      <c r="G140" s="147"/>
      <c r="H140" s="147"/>
      <c r="I140" s="147"/>
      <c r="J140" s="147"/>
      <c r="K140" s="147"/>
      <c r="L140" s="147"/>
    </row>
    <row r="141" spans="1:12" x14ac:dyDescent="0.2">
      <c r="A141" s="146"/>
      <c r="B141" s="146"/>
      <c r="C141" s="146"/>
      <c r="D141" s="146"/>
      <c r="E141" s="146"/>
      <c r="F141" s="147"/>
      <c r="G141" s="147"/>
      <c r="H141" s="147"/>
      <c r="I141" s="147"/>
      <c r="J141" s="147"/>
      <c r="K141" s="147"/>
      <c r="L141" s="147"/>
    </row>
    <row r="142" spans="1:12" x14ac:dyDescent="0.2">
      <c r="A142" s="146"/>
      <c r="B142" s="146"/>
      <c r="C142" s="146"/>
      <c r="D142" s="146"/>
      <c r="E142" s="146"/>
      <c r="F142" s="147"/>
      <c r="G142" s="147"/>
      <c r="H142" s="147"/>
      <c r="I142" s="147"/>
      <c r="J142" s="147"/>
      <c r="K142" s="147"/>
      <c r="L142" s="147"/>
    </row>
    <row r="143" spans="1:12" x14ac:dyDescent="0.2">
      <c r="A143" s="146"/>
      <c r="B143" s="146"/>
      <c r="C143" s="146"/>
      <c r="D143" s="146"/>
      <c r="E143" s="146"/>
      <c r="F143" s="147"/>
      <c r="G143" s="147"/>
      <c r="H143" s="147"/>
      <c r="I143" s="147"/>
      <c r="J143" s="147"/>
      <c r="K143" s="147"/>
      <c r="L143" s="147"/>
    </row>
    <row r="144" spans="1:12" x14ac:dyDescent="0.2">
      <c r="A144" s="146"/>
      <c r="B144" s="146"/>
      <c r="C144" s="146"/>
      <c r="D144" s="146"/>
      <c r="E144" s="146"/>
      <c r="F144" s="147"/>
      <c r="G144" s="147"/>
      <c r="H144" s="147"/>
      <c r="I144" s="147"/>
      <c r="J144" s="147"/>
      <c r="K144" s="147"/>
      <c r="L144" s="147"/>
    </row>
    <row r="145" spans="1:12" x14ac:dyDescent="0.2">
      <c r="A145" s="146"/>
      <c r="B145" s="146"/>
      <c r="C145" s="146"/>
      <c r="D145" s="146"/>
      <c r="E145" s="146"/>
      <c r="F145" s="147"/>
      <c r="G145" s="147"/>
      <c r="H145" s="147"/>
      <c r="I145" s="147"/>
      <c r="J145" s="147"/>
      <c r="K145" s="147"/>
      <c r="L145" s="147"/>
    </row>
    <row r="146" spans="1:12" x14ac:dyDescent="0.2">
      <c r="A146" s="146"/>
      <c r="B146" s="146"/>
      <c r="C146" s="146"/>
      <c r="D146" s="146"/>
      <c r="E146" s="146"/>
      <c r="F146" s="147"/>
      <c r="G146" s="147"/>
      <c r="H146" s="147"/>
      <c r="I146" s="147"/>
      <c r="J146" s="147"/>
      <c r="K146" s="147"/>
      <c r="L146" s="147"/>
    </row>
    <row r="147" spans="1:12" x14ac:dyDescent="0.2">
      <c r="A147" s="146"/>
      <c r="B147" s="146"/>
      <c r="C147" s="146"/>
      <c r="D147" s="146"/>
      <c r="E147" s="146"/>
      <c r="F147" s="147"/>
      <c r="G147" s="147"/>
      <c r="H147" s="147"/>
      <c r="I147" s="147"/>
      <c r="J147" s="147"/>
      <c r="K147" s="147"/>
      <c r="L147" s="147"/>
    </row>
    <row r="148" spans="1:12" x14ac:dyDescent="0.2">
      <c r="A148" s="146"/>
      <c r="B148" s="146"/>
      <c r="C148" s="146"/>
      <c r="D148" s="146"/>
      <c r="E148" s="146"/>
      <c r="F148" s="147"/>
      <c r="G148" s="147"/>
      <c r="H148" s="147"/>
      <c r="I148" s="147"/>
      <c r="J148" s="147"/>
      <c r="K148" s="147"/>
      <c r="L148" s="147"/>
    </row>
    <row r="149" spans="1:12" x14ac:dyDescent="0.2">
      <c r="A149" s="146"/>
      <c r="B149" s="146"/>
      <c r="C149" s="146"/>
      <c r="D149" s="146"/>
      <c r="E149" s="146"/>
      <c r="F149" s="147"/>
      <c r="G149" s="147"/>
      <c r="H149" s="147"/>
      <c r="I149" s="147"/>
      <c r="J149" s="147"/>
      <c r="K149" s="147"/>
      <c r="L149" s="147"/>
    </row>
    <row r="150" spans="1:12" x14ac:dyDescent="0.2">
      <c r="A150" s="146"/>
      <c r="B150" s="146"/>
      <c r="C150" s="146"/>
      <c r="D150" s="146"/>
      <c r="E150" s="146"/>
      <c r="F150" s="147"/>
      <c r="G150" s="147"/>
      <c r="H150" s="147"/>
      <c r="I150" s="147"/>
      <c r="J150" s="147"/>
      <c r="K150" s="147"/>
      <c r="L150" s="147"/>
    </row>
    <row r="151" spans="1:12" x14ac:dyDescent="0.2">
      <c r="A151" s="146"/>
      <c r="B151" s="146"/>
      <c r="C151" s="146"/>
      <c r="D151" s="146"/>
      <c r="E151" s="146"/>
      <c r="F151" s="147"/>
      <c r="G151" s="147"/>
      <c r="H151" s="147"/>
      <c r="I151" s="147"/>
      <c r="J151" s="147"/>
      <c r="K151" s="147"/>
      <c r="L151" s="147"/>
    </row>
    <row r="152" spans="1:12" x14ac:dyDescent="0.2">
      <c r="A152" s="146"/>
      <c r="B152" s="146"/>
      <c r="C152" s="146"/>
      <c r="D152" s="146"/>
      <c r="E152" s="146"/>
      <c r="F152" s="147"/>
      <c r="G152" s="147"/>
      <c r="H152" s="147"/>
      <c r="I152" s="147"/>
      <c r="J152" s="147"/>
      <c r="K152" s="147"/>
      <c r="L152" s="147"/>
    </row>
    <row r="153" spans="1:12" x14ac:dyDescent="0.2">
      <c r="A153" s="146"/>
      <c r="B153" s="146"/>
      <c r="C153" s="146"/>
      <c r="D153" s="146"/>
      <c r="E153" s="146"/>
      <c r="F153" s="147"/>
      <c r="G153" s="147"/>
      <c r="H153" s="147"/>
      <c r="I153" s="147"/>
      <c r="J153" s="147"/>
      <c r="K153" s="147"/>
      <c r="L153" s="147"/>
    </row>
    <row r="154" spans="1:12" x14ac:dyDescent="0.2">
      <c r="A154" s="146"/>
      <c r="B154" s="146"/>
      <c r="C154" s="146"/>
      <c r="D154" s="146"/>
      <c r="E154" s="146"/>
      <c r="F154" s="147"/>
      <c r="G154" s="147"/>
      <c r="H154" s="147"/>
      <c r="I154" s="147"/>
      <c r="J154" s="147"/>
      <c r="K154" s="147"/>
      <c r="L154" s="147"/>
    </row>
    <row r="155" spans="1:12" x14ac:dyDescent="0.2">
      <c r="A155" s="146"/>
      <c r="B155" s="146"/>
      <c r="C155" s="146"/>
      <c r="D155" s="146"/>
      <c r="E155" s="146"/>
      <c r="F155" s="147"/>
      <c r="G155" s="147"/>
      <c r="H155" s="147"/>
      <c r="I155" s="147"/>
      <c r="J155" s="147"/>
      <c r="K155" s="147"/>
      <c r="L155" s="147"/>
    </row>
    <row r="156" spans="1:12" x14ac:dyDescent="0.2">
      <c r="A156" s="146"/>
      <c r="B156" s="146"/>
      <c r="C156" s="146"/>
      <c r="D156" s="146"/>
      <c r="E156" s="146"/>
      <c r="F156" s="147"/>
      <c r="G156" s="147"/>
      <c r="H156" s="147"/>
      <c r="I156" s="147"/>
      <c r="J156" s="147"/>
      <c r="K156" s="147"/>
      <c r="L156" s="147"/>
    </row>
    <row r="157" spans="1:12" x14ac:dyDescent="0.2">
      <c r="A157" s="146"/>
      <c r="B157" s="146"/>
      <c r="C157" s="146"/>
      <c r="D157" s="146"/>
      <c r="E157" s="146"/>
      <c r="F157" s="147"/>
      <c r="G157" s="147"/>
      <c r="H157" s="147"/>
      <c r="I157" s="147"/>
      <c r="J157" s="147"/>
      <c r="K157" s="147"/>
      <c r="L157" s="147"/>
    </row>
    <row r="158" spans="1:12" x14ac:dyDescent="0.2">
      <c r="A158" s="146"/>
      <c r="B158" s="146"/>
      <c r="C158" s="146"/>
      <c r="D158" s="146"/>
      <c r="E158" s="146"/>
      <c r="F158" s="147"/>
      <c r="G158" s="147"/>
      <c r="H158" s="147"/>
      <c r="I158" s="147"/>
      <c r="J158" s="147"/>
      <c r="K158" s="147"/>
      <c r="L158" s="147"/>
    </row>
    <row r="159" spans="1:12" x14ac:dyDescent="0.2">
      <c r="A159" s="146"/>
      <c r="B159" s="146"/>
      <c r="C159" s="146"/>
      <c r="D159" s="146"/>
      <c r="E159" s="146"/>
      <c r="F159" s="147"/>
      <c r="G159" s="147"/>
      <c r="H159" s="147"/>
      <c r="I159" s="147"/>
      <c r="J159" s="147"/>
      <c r="K159" s="147"/>
      <c r="L159" s="147"/>
    </row>
    <row r="160" spans="1:12" x14ac:dyDescent="0.2">
      <c r="A160" s="146"/>
      <c r="B160" s="146"/>
      <c r="C160" s="146"/>
      <c r="D160" s="146"/>
      <c r="E160" s="146"/>
      <c r="F160" s="147"/>
      <c r="G160" s="147"/>
      <c r="H160" s="147"/>
      <c r="I160" s="147"/>
      <c r="J160" s="147"/>
      <c r="K160" s="147"/>
      <c r="L160" s="147"/>
    </row>
    <row r="161" spans="1:12" x14ac:dyDescent="0.2">
      <c r="A161" s="146"/>
      <c r="B161" s="146"/>
      <c r="C161" s="146"/>
      <c r="D161" s="146"/>
      <c r="E161" s="146"/>
      <c r="F161" s="147"/>
      <c r="G161" s="147"/>
      <c r="H161" s="147"/>
      <c r="I161" s="147"/>
      <c r="J161" s="147"/>
      <c r="K161" s="147"/>
      <c r="L161" s="147"/>
    </row>
    <row r="162" spans="1:12" x14ac:dyDescent="0.2">
      <c r="A162" s="146"/>
      <c r="B162" s="146"/>
      <c r="C162" s="146"/>
      <c r="D162" s="146"/>
      <c r="E162" s="146"/>
      <c r="F162" s="147"/>
      <c r="G162" s="147"/>
      <c r="H162" s="147"/>
      <c r="I162" s="147"/>
      <c r="J162" s="147"/>
      <c r="K162" s="147"/>
      <c r="L162" s="147"/>
    </row>
    <row r="163" spans="1:12" x14ac:dyDescent="0.2">
      <c r="A163" s="146"/>
      <c r="B163" s="146"/>
      <c r="C163" s="146"/>
      <c r="D163" s="146"/>
      <c r="E163" s="146"/>
      <c r="F163" s="147"/>
      <c r="G163" s="147"/>
      <c r="H163" s="147"/>
      <c r="I163" s="147"/>
      <c r="J163" s="147"/>
      <c r="K163" s="147"/>
      <c r="L163" s="147"/>
    </row>
    <row r="164" spans="1:12" x14ac:dyDescent="0.2">
      <c r="A164" s="146"/>
      <c r="B164" s="146"/>
      <c r="C164" s="146"/>
      <c r="D164" s="146"/>
      <c r="E164" s="146"/>
      <c r="F164" s="147"/>
      <c r="G164" s="147"/>
      <c r="H164" s="147"/>
      <c r="I164" s="147"/>
      <c r="J164" s="147"/>
      <c r="K164" s="147"/>
      <c r="L164" s="147"/>
    </row>
    <row r="165" spans="1:12" x14ac:dyDescent="0.2">
      <c r="A165" s="146"/>
      <c r="B165" s="146"/>
      <c r="C165" s="146"/>
      <c r="D165" s="146"/>
      <c r="E165" s="146"/>
      <c r="F165" s="147"/>
      <c r="G165" s="147"/>
      <c r="H165" s="147"/>
      <c r="I165" s="147"/>
      <c r="J165" s="147"/>
      <c r="K165" s="147"/>
      <c r="L165" s="147"/>
    </row>
    <row r="166" spans="1:12" x14ac:dyDescent="0.2">
      <c r="A166" s="146"/>
      <c r="B166" s="146"/>
      <c r="C166" s="146"/>
      <c r="D166" s="146"/>
      <c r="E166" s="146"/>
      <c r="F166" s="147"/>
      <c r="G166" s="147"/>
      <c r="H166" s="147"/>
      <c r="I166" s="147"/>
      <c r="J166" s="147"/>
      <c r="K166" s="147"/>
      <c r="L166" s="147"/>
    </row>
    <row r="167" spans="1:12" x14ac:dyDescent="0.2">
      <c r="A167" s="146"/>
      <c r="B167" s="146"/>
      <c r="C167" s="146"/>
      <c r="D167" s="146"/>
      <c r="E167" s="146"/>
      <c r="F167" s="147"/>
      <c r="G167" s="147"/>
      <c r="H167" s="147"/>
      <c r="I167" s="147"/>
      <c r="J167" s="147"/>
      <c r="K167" s="147"/>
      <c r="L167" s="147"/>
    </row>
    <row r="168" spans="1:12" x14ac:dyDescent="0.2">
      <c r="A168" s="146"/>
      <c r="B168" s="146"/>
      <c r="C168" s="146"/>
      <c r="D168" s="146"/>
      <c r="E168" s="146"/>
      <c r="F168" s="147"/>
      <c r="G168" s="147"/>
      <c r="H168" s="147"/>
      <c r="I168" s="147"/>
      <c r="J168" s="147"/>
      <c r="K168" s="147"/>
      <c r="L168" s="147"/>
    </row>
    <row r="169" spans="1:12" x14ac:dyDescent="0.2">
      <c r="A169" s="146"/>
      <c r="B169" s="146"/>
      <c r="C169" s="146"/>
      <c r="D169" s="146"/>
      <c r="E169" s="146"/>
      <c r="F169" s="147"/>
      <c r="G169" s="147"/>
      <c r="H169" s="147"/>
      <c r="I169" s="147"/>
      <c r="J169" s="147"/>
      <c r="K169" s="147"/>
      <c r="L169" s="147"/>
    </row>
    <row r="170" spans="1:12" x14ac:dyDescent="0.2">
      <c r="A170" s="146"/>
      <c r="B170" s="146"/>
      <c r="C170" s="146"/>
      <c r="D170" s="146"/>
      <c r="E170" s="146"/>
      <c r="F170" s="147"/>
      <c r="G170" s="147"/>
      <c r="H170" s="147"/>
      <c r="I170" s="147"/>
      <c r="J170" s="147"/>
      <c r="K170" s="147"/>
      <c r="L170" s="147"/>
    </row>
    <row r="171" spans="1:12" x14ac:dyDescent="0.2">
      <c r="A171" s="146"/>
      <c r="B171" s="146"/>
      <c r="C171" s="146"/>
      <c r="D171" s="146"/>
      <c r="E171" s="146"/>
      <c r="F171" s="147"/>
      <c r="G171" s="147"/>
      <c r="H171" s="147"/>
      <c r="I171" s="147"/>
      <c r="J171" s="147"/>
      <c r="K171" s="147"/>
      <c r="L171" s="147"/>
    </row>
    <row r="172" spans="1:12" x14ac:dyDescent="0.2">
      <c r="A172" s="146"/>
      <c r="B172" s="146"/>
      <c r="C172" s="146"/>
      <c r="D172" s="146"/>
      <c r="E172" s="146"/>
      <c r="F172" s="147"/>
      <c r="G172" s="147"/>
      <c r="H172" s="147"/>
      <c r="I172" s="147"/>
      <c r="J172" s="147"/>
      <c r="K172" s="147"/>
      <c r="L172" s="147"/>
    </row>
    <row r="173" spans="1:12" x14ac:dyDescent="0.2">
      <c r="A173" s="146"/>
      <c r="B173" s="146"/>
      <c r="C173" s="146"/>
      <c r="D173" s="146"/>
      <c r="E173" s="146"/>
      <c r="F173" s="147"/>
      <c r="G173" s="147"/>
      <c r="H173" s="147"/>
      <c r="I173" s="147"/>
      <c r="J173" s="147"/>
      <c r="K173" s="147"/>
      <c r="L173" s="147"/>
    </row>
    <row r="174" spans="1:12" x14ac:dyDescent="0.2">
      <c r="A174" s="146"/>
      <c r="B174" s="146"/>
      <c r="C174" s="146"/>
      <c r="D174" s="146"/>
      <c r="E174" s="146"/>
      <c r="F174" s="147"/>
      <c r="G174" s="147"/>
      <c r="H174" s="147"/>
      <c r="I174" s="147"/>
      <c r="J174" s="147"/>
      <c r="K174" s="147"/>
      <c r="L174" s="147"/>
    </row>
    <row r="175" spans="1:12" x14ac:dyDescent="0.2">
      <c r="A175" s="146"/>
      <c r="B175" s="146"/>
      <c r="C175" s="146"/>
      <c r="D175" s="146"/>
      <c r="E175" s="146"/>
      <c r="F175" s="147"/>
      <c r="G175" s="147"/>
      <c r="H175" s="147"/>
      <c r="I175" s="147"/>
      <c r="J175" s="147"/>
      <c r="K175" s="147"/>
      <c r="L175" s="147"/>
    </row>
    <row r="176" spans="1:12" x14ac:dyDescent="0.2">
      <c r="A176" s="146"/>
      <c r="B176" s="146"/>
      <c r="C176" s="146"/>
      <c r="D176" s="146"/>
      <c r="E176" s="146"/>
      <c r="F176" s="147"/>
      <c r="G176" s="147"/>
      <c r="H176" s="147"/>
      <c r="I176" s="147"/>
      <c r="J176" s="147"/>
      <c r="K176" s="147"/>
      <c r="L176" s="147"/>
    </row>
    <row r="177" spans="1:12" x14ac:dyDescent="0.2">
      <c r="A177" s="146"/>
      <c r="B177" s="146"/>
      <c r="C177" s="146"/>
      <c r="D177" s="146"/>
      <c r="E177" s="146"/>
      <c r="F177" s="147"/>
      <c r="G177" s="147"/>
      <c r="H177" s="147"/>
      <c r="I177" s="147"/>
      <c r="J177" s="147"/>
      <c r="K177" s="147"/>
      <c r="L177" s="147"/>
    </row>
    <row r="178" spans="1:12" x14ac:dyDescent="0.2">
      <c r="A178" s="146"/>
      <c r="B178" s="146"/>
      <c r="C178" s="146"/>
      <c r="D178" s="146"/>
      <c r="E178" s="146"/>
      <c r="F178" s="147"/>
      <c r="G178" s="147"/>
      <c r="H178" s="147"/>
      <c r="I178" s="147"/>
      <c r="J178" s="147"/>
      <c r="K178" s="147"/>
      <c r="L178" s="147"/>
    </row>
    <row r="179" spans="1:12" x14ac:dyDescent="0.2">
      <c r="A179" s="146"/>
      <c r="B179" s="146"/>
      <c r="C179" s="146"/>
      <c r="D179" s="146"/>
      <c r="E179" s="146"/>
      <c r="F179" s="147"/>
      <c r="G179" s="147"/>
      <c r="H179" s="147"/>
      <c r="I179" s="147"/>
      <c r="J179" s="147"/>
      <c r="K179" s="147"/>
      <c r="L179" s="147"/>
    </row>
    <row r="180" spans="1:12" x14ac:dyDescent="0.2">
      <c r="A180" s="146"/>
      <c r="B180" s="146"/>
      <c r="C180" s="146"/>
      <c r="D180" s="146"/>
      <c r="E180" s="146"/>
      <c r="F180" s="147"/>
      <c r="G180" s="147"/>
      <c r="H180" s="147"/>
      <c r="I180" s="147"/>
      <c r="J180" s="147"/>
      <c r="K180" s="147"/>
      <c r="L180" s="147"/>
    </row>
    <row r="181" spans="1:12" x14ac:dyDescent="0.2">
      <c r="A181" s="146"/>
      <c r="B181" s="146"/>
      <c r="C181" s="146"/>
      <c r="D181" s="146"/>
      <c r="E181" s="146"/>
      <c r="F181" s="147"/>
      <c r="G181" s="147"/>
      <c r="H181" s="147"/>
      <c r="I181" s="147"/>
      <c r="J181" s="147"/>
      <c r="K181" s="147"/>
      <c r="L181" s="147"/>
    </row>
    <row r="182" spans="1:12" x14ac:dyDescent="0.2">
      <c r="A182" s="146"/>
      <c r="B182" s="146"/>
      <c r="C182" s="146"/>
      <c r="D182" s="146"/>
      <c r="E182" s="146"/>
      <c r="F182" s="147"/>
      <c r="G182" s="147"/>
      <c r="H182" s="147"/>
      <c r="I182" s="147"/>
      <c r="J182" s="147"/>
      <c r="K182" s="147"/>
      <c r="L182" s="147"/>
    </row>
    <row r="183" spans="1:12" x14ac:dyDescent="0.2">
      <c r="A183" s="146"/>
      <c r="B183" s="146"/>
      <c r="C183" s="146"/>
      <c r="D183" s="146"/>
      <c r="E183" s="146"/>
      <c r="F183" s="147"/>
      <c r="G183" s="147"/>
      <c r="H183" s="147"/>
      <c r="I183" s="147"/>
      <c r="J183" s="147"/>
      <c r="K183" s="147"/>
      <c r="L183" s="147"/>
    </row>
    <row r="184" spans="1:12" x14ac:dyDescent="0.2">
      <c r="A184" s="146"/>
      <c r="B184" s="146"/>
      <c r="C184" s="146"/>
      <c r="D184" s="146"/>
      <c r="E184" s="146"/>
      <c r="F184" s="147"/>
      <c r="G184" s="147"/>
      <c r="H184" s="147"/>
      <c r="I184" s="147"/>
      <c r="J184" s="147"/>
      <c r="K184" s="147"/>
      <c r="L184" s="147"/>
    </row>
    <row r="185" spans="1:12" x14ac:dyDescent="0.2">
      <c r="A185" s="146"/>
      <c r="B185" s="146"/>
      <c r="C185" s="146"/>
      <c r="D185" s="146"/>
      <c r="E185" s="146"/>
      <c r="F185" s="147"/>
      <c r="G185" s="147"/>
      <c r="H185" s="147"/>
      <c r="I185" s="147"/>
      <c r="J185" s="147"/>
      <c r="K185" s="147"/>
      <c r="L185" s="147"/>
    </row>
    <row r="186" spans="1:12" x14ac:dyDescent="0.2">
      <c r="A186" s="146"/>
      <c r="B186" s="146"/>
      <c r="C186" s="146"/>
      <c r="D186" s="146"/>
      <c r="E186" s="146"/>
      <c r="F186" s="147"/>
      <c r="G186" s="147"/>
      <c r="H186" s="147"/>
      <c r="I186" s="147"/>
      <c r="J186" s="147"/>
      <c r="K186" s="147"/>
      <c r="L186" s="147"/>
    </row>
    <row r="187" spans="1:12" x14ac:dyDescent="0.2">
      <c r="A187" s="146"/>
      <c r="B187" s="146"/>
      <c r="C187" s="146"/>
      <c r="D187" s="146"/>
      <c r="E187" s="146"/>
      <c r="F187" s="147"/>
      <c r="G187" s="147"/>
      <c r="H187" s="147"/>
      <c r="I187" s="147"/>
      <c r="J187" s="147"/>
      <c r="K187" s="147"/>
      <c r="L187" s="147"/>
    </row>
    <row r="188" spans="1:12" x14ac:dyDescent="0.2">
      <c r="A188" s="146"/>
      <c r="B188" s="146"/>
      <c r="C188" s="146"/>
      <c r="D188" s="146"/>
      <c r="E188" s="146"/>
      <c r="F188" s="147"/>
      <c r="G188" s="147"/>
      <c r="H188" s="147"/>
      <c r="I188" s="147"/>
      <c r="J188" s="147"/>
      <c r="K188" s="147"/>
      <c r="L188" s="147"/>
    </row>
    <row r="189" spans="1:12" x14ac:dyDescent="0.2">
      <c r="A189" s="146"/>
      <c r="B189" s="146"/>
      <c r="C189" s="146"/>
      <c r="D189" s="146"/>
      <c r="E189" s="146"/>
      <c r="F189" s="147"/>
      <c r="G189" s="147"/>
      <c r="H189" s="147"/>
      <c r="I189" s="147"/>
      <c r="J189" s="147"/>
      <c r="K189" s="147"/>
      <c r="L189" s="147"/>
    </row>
    <row r="190" spans="1:12" x14ac:dyDescent="0.2">
      <c r="A190" s="146"/>
      <c r="B190" s="146"/>
      <c r="C190" s="146"/>
      <c r="D190" s="146"/>
      <c r="E190" s="146"/>
      <c r="F190" s="147"/>
      <c r="G190" s="147"/>
      <c r="H190" s="147"/>
      <c r="I190" s="147"/>
      <c r="J190" s="147"/>
      <c r="K190" s="147"/>
      <c r="L190" s="147"/>
    </row>
    <row r="191" spans="1:12" x14ac:dyDescent="0.2">
      <c r="A191" s="146"/>
      <c r="B191" s="146"/>
      <c r="C191" s="146"/>
      <c r="D191" s="146"/>
      <c r="E191" s="146"/>
      <c r="F191" s="147"/>
      <c r="G191" s="147"/>
      <c r="H191" s="147"/>
      <c r="I191" s="147"/>
      <c r="J191" s="147"/>
      <c r="K191" s="147"/>
      <c r="L191" s="147"/>
    </row>
    <row r="192" spans="1:12" x14ac:dyDescent="0.2">
      <c r="A192" s="146"/>
      <c r="B192" s="146"/>
      <c r="C192" s="146"/>
      <c r="D192" s="146"/>
      <c r="E192" s="146"/>
      <c r="F192" s="147"/>
      <c r="G192" s="147"/>
      <c r="H192" s="147"/>
      <c r="I192" s="147"/>
      <c r="J192" s="147"/>
      <c r="K192" s="147"/>
      <c r="L192" s="147"/>
    </row>
    <row r="193" spans="1:12" x14ac:dyDescent="0.2">
      <c r="A193" s="146"/>
      <c r="B193" s="146"/>
      <c r="C193" s="146"/>
      <c r="D193" s="146"/>
      <c r="E193" s="146"/>
      <c r="F193" s="147"/>
      <c r="G193" s="147"/>
      <c r="H193" s="147"/>
      <c r="I193" s="147"/>
      <c r="J193" s="147"/>
      <c r="K193" s="147"/>
      <c r="L193" s="147"/>
    </row>
    <row r="194" spans="1:12" x14ac:dyDescent="0.2">
      <c r="A194" s="146"/>
      <c r="B194" s="146"/>
      <c r="C194" s="146"/>
      <c r="D194" s="146"/>
      <c r="E194" s="146"/>
      <c r="F194" s="147"/>
      <c r="G194" s="147"/>
      <c r="H194" s="147"/>
      <c r="I194" s="147"/>
      <c r="J194" s="147"/>
      <c r="K194" s="147"/>
      <c r="L194" s="147"/>
    </row>
    <row r="195" spans="1:12" x14ac:dyDescent="0.2">
      <c r="A195" s="146"/>
      <c r="B195" s="146"/>
      <c r="C195" s="146"/>
      <c r="D195" s="146"/>
      <c r="E195" s="146"/>
      <c r="F195" s="147"/>
      <c r="G195" s="147"/>
      <c r="H195" s="147"/>
      <c r="I195" s="147"/>
      <c r="J195" s="147"/>
      <c r="K195" s="147"/>
      <c r="L195" s="147"/>
    </row>
    <row r="196" spans="1:12" x14ac:dyDescent="0.2">
      <c r="A196" s="146"/>
      <c r="B196" s="146"/>
      <c r="C196" s="146"/>
      <c r="D196" s="146"/>
      <c r="E196" s="146"/>
      <c r="F196" s="147"/>
      <c r="G196" s="147"/>
      <c r="H196" s="147"/>
      <c r="I196" s="147"/>
      <c r="J196" s="147"/>
      <c r="K196" s="147"/>
      <c r="L196" s="147"/>
    </row>
    <row r="197" spans="1:12" x14ac:dyDescent="0.2">
      <c r="A197" s="146"/>
      <c r="B197" s="146"/>
      <c r="C197" s="146"/>
      <c r="D197" s="146"/>
      <c r="E197" s="146"/>
      <c r="F197" s="147"/>
      <c r="G197" s="147"/>
      <c r="H197" s="147"/>
      <c r="I197" s="147"/>
      <c r="J197" s="147"/>
      <c r="K197" s="147"/>
      <c r="L197" s="147"/>
    </row>
    <row r="198" spans="1:12" x14ac:dyDescent="0.2">
      <c r="A198" s="146"/>
      <c r="B198" s="146"/>
      <c r="C198" s="146"/>
      <c r="D198" s="146"/>
      <c r="E198" s="146"/>
      <c r="F198" s="147"/>
      <c r="G198" s="147"/>
      <c r="H198" s="147"/>
      <c r="I198" s="147"/>
      <c r="J198" s="147"/>
      <c r="K198" s="147"/>
      <c r="L198" s="147"/>
    </row>
    <row r="199" spans="1:12" x14ac:dyDescent="0.2">
      <c r="A199" s="146"/>
      <c r="B199" s="146"/>
      <c r="C199" s="146"/>
      <c r="D199" s="146"/>
      <c r="E199" s="146"/>
      <c r="F199" s="147"/>
      <c r="G199" s="147"/>
      <c r="H199" s="147"/>
      <c r="I199" s="147"/>
      <c r="J199" s="147"/>
      <c r="K199" s="147"/>
      <c r="L199" s="147"/>
    </row>
    <row r="200" spans="1:12" x14ac:dyDescent="0.2">
      <c r="A200" s="146"/>
      <c r="B200" s="146"/>
      <c r="C200" s="146"/>
      <c r="D200" s="146"/>
      <c r="E200" s="146"/>
      <c r="F200" s="147"/>
      <c r="G200" s="147"/>
      <c r="H200" s="147"/>
      <c r="I200" s="147"/>
      <c r="J200" s="147"/>
      <c r="K200" s="147"/>
      <c r="L200" s="147"/>
    </row>
    <row r="201" spans="1:12" x14ac:dyDescent="0.2">
      <c r="A201" s="146"/>
      <c r="B201" s="146"/>
      <c r="C201" s="146"/>
      <c r="D201" s="146"/>
      <c r="E201" s="146"/>
      <c r="F201" s="147"/>
      <c r="G201" s="147"/>
      <c r="H201" s="147"/>
      <c r="I201" s="147"/>
      <c r="J201" s="147"/>
      <c r="K201" s="147"/>
      <c r="L201" s="147"/>
    </row>
    <row r="202" spans="1:12" x14ac:dyDescent="0.2">
      <c r="A202" s="146"/>
      <c r="B202" s="146"/>
      <c r="C202" s="146"/>
      <c r="D202" s="146"/>
      <c r="E202" s="146"/>
      <c r="F202" s="147"/>
      <c r="G202" s="147"/>
      <c r="H202" s="147"/>
      <c r="I202" s="147"/>
      <c r="J202" s="147"/>
      <c r="K202" s="147"/>
      <c r="L202" s="147"/>
    </row>
    <row r="203" spans="1:12" x14ac:dyDescent="0.2">
      <c r="A203" s="146"/>
      <c r="B203" s="146"/>
      <c r="C203" s="146"/>
      <c r="D203" s="146"/>
      <c r="E203" s="146"/>
      <c r="F203" s="147"/>
      <c r="G203" s="147"/>
      <c r="H203" s="147"/>
      <c r="I203" s="147"/>
      <c r="J203" s="147"/>
      <c r="K203" s="147"/>
      <c r="L203" s="147"/>
    </row>
    <row r="204" spans="1:12" x14ac:dyDescent="0.2">
      <c r="A204" s="146"/>
      <c r="B204" s="146"/>
      <c r="C204" s="146"/>
      <c r="D204" s="146"/>
      <c r="E204" s="146"/>
      <c r="F204" s="147"/>
      <c r="G204" s="147"/>
      <c r="H204" s="147"/>
      <c r="I204" s="147"/>
      <c r="J204" s="147"/>
      <c r="K204" s="147"/>
      <c r="L204" s="147"/>
    </row>
    <row r="205" spans="1:12" x14ac:dyDescent="0.2">
      <c r="A205" s="146"/>
      <c r="B205" s="146"/>
      <c r="C205" s="146"/>
      <c r="D205" s="146"/>
      <c r="E205" s="146"/>
      <c r="F205" s="147"/>
      <c r="G205" s="147"/>
      <c r="H205" s="147"/>
      <c r="I205" s="147"/>
      <c r="J205" s="147"/>
      <c r="K205" s="147"/>
      <c r="L205" s="147"/>
    </row>
    <row r="206" spans="1:12" x14ac:dyDescent="0.2">
      <c r="A206" s="146"/>
      <c r="B206" s="146"/>
      <c r="C206" s="146"/>
      <c r="D206" s="146"/>
      <c r="E206" s="146"/>
      <c r="F206" s="147"/>
      <c r="G206" s="147"/>
      <c r="H206" s="147"/>
      <c r="I206" s="147"/>
      <c r="J206" s="147"/>
      <c r="K206" s="147"/>
      <c r="L206" s="147"/>
    </row>
    <row r="207" spans="1:12" x14ac:dyDescent="0.2">
      <c r="A207" s="146"/>
      <c r="B207" s="146"/>
      <c r="C207" s="146"/>
      <c r="D207" s="146"/>
      <c r="E207" s="146"/>
      <c r="F207" s="147"/>
      <c r="G207" s="147"/>
      <c r="H207" s="147"/>
      <c r="I207" s="147"/>
      <c r="J207" s="147"/>
      <c r="K207" s="147"/>
      <c r="L207" s="147"/>
    </row>
    <row r="208" spans="1:12" x14ac:dyDescent="0.2">
      <c r="A208" s="146"/>
      <c r="B208" s="146"/>
      <c r="C208" s="146"/>
      <c r="D208" s="146"/>
      <c r="E208" s="146"/>
      <c r="F208" s="147"/>
      <c r="G208" s="147"/>
      <c r="H208" s="147"/>
      <c r="I208" s="147"/>
      <c r="J208" s="147"/>
      <c r="K208" s="147"/>
      <c r="L208" s="147"/>
    </row>
    <row r="209" spans="1:12" x14ac:dyDescent="0.2">
      <c r="A209" s="146"/>
      <c r="B209" s="146"/>
      <c r="C209" s="146"/>
      <c r="D209" s="146"/>
      <c r="E209" s="146"/>
      <c r="F209" s="147"/>
      <c r="G209" s="147"/>
      <c r="H209" s="147"/>
      <c r="I209" s="147"/>
      <c r="J209" s="147"/>
      <c r="K209" s="147"/>
      <c r="L209" s="147"/>
    </row>
    <row r="210" spans="1:12" x14ac:dyDescent="0.2">
      <c r="A210" s="146"/>
      <c r="B210" s="146"/>
      <c r="C210" s="146"/>
      <c r="D210" s="146"/>
      <c r="E210" s="146"/>
      <c r="F210" s="147"/>
      <c r="G210" s="147"/>
      <c r="H210" s="147"/>
      <c r="I210" s="147"/>
      <c r="J210" s="147"/>
      <c r="K210" s="147"/>
      <c r="L210" s="147"/>
    </row>
    <row r="211" spans="1:12" x14ac:dyDescent="0.2">
      <c r="A211" s="146"/>
      <c r="B211" s="146"/>
      <c r="C211" s="146"/>
      <c r="D211" s="146"/>
      <c r="E211" s="146"/>
      <c r="F211" s="147"/>
      <c r="G211" s="147"/>
      <c r="H211" s="147"/>
      <c r="I211" s="147"/>
      <c r="J211" s="147"/>
      <c r="K211" s="147"/>
      <c r="L211" s="147"/>
    </row>
    <row r="212" spans="1:12" x14ac:dyDescent="0.2">
      <c r="A212" s="146"/>
      <c r="B212" s="146"/>
      <c r="C212" s="146"/>
      <c r="D212" s="146"/>
      <c r="E212" s="146"/>
      <c r="F212" s="147"/>
      <c r="G212" s="147"/>
      <c r="H212" s="147"/>
      <c r="I212" s="147"/>
      <c r="J212" s="147"/>
      <c r="K212" s="147"/>
      <c r="L212" s="147"/>
    </row>
    <row r="213" spans="1:12" x14ac:dyDescent="0.2">
      <c r="A213" s="146"/>
      <c r="B213" s="146"/>
      <c r="C213" s="146"/>
      <c r="D213" s="146"/>
      <c r="E213" s="146"/>
      <c r="F213" s="147"/>
      <c r="G213" s="147"/>
      <c r="H213" s="147"/>
      <c r="I213" s="147"/>
      <c r="J213" s="147"/>
      <c r="K213" s="147"/>
      <c r="L213" s="147"/>
    </row>
    <row r="214" spans="1:12" x14ac:dyDescent="0.2">
      <c r="A214" s="146"/>
      <c r="B214" s="146"/>
      <c r="C214" s="146"/>
      <c r="D214" s="146"/>
      <c r="E214" s="146"/>
      <c r="F214" s="147"/>
      <c r="G214" s="147"/>
      <c r="H214" s="147"/>
      <c r="I214" s="147"/>
      <c r="J214" s="147"/>
      <c r="K214" s="147"/>
      <c r="L214" s="147"/>
    </row>
    <row r="215" spans="1:12" x14ac:dyDescent="0.2">
      <c r="A215" s="146"/>
      <c r="B215" s="146"/>
      <c r="C215" s="146"/>
      <c r="D215" s="146"/>
      <c r="E215" s="146"/>
      <c r="F215" s="147"/>
      <c r="G215" s="147"/>
      <c r="H215" s="147"/>
      <c r="I215" s="147"/>
      <c r="J215" s="147"/>
      <c r="K215" s="147"/>
      <c r="L215" s="147"/>
    </row>
    <row r="216" spans="1:12" x14ac:dyDescent="0.2">
      <c r="A216" s="146"/>
      <c r="B216" s="146"/>
      <c r="C216" s="146"/>
      <c r="D216" s="146"/>
      <c r="E216" s="146"/>
      <c r="F216" s="147"/>
      <c r="G216" s="147"/>
      <c r="H216" s="147"/>
      <c r="I216" s="147"/>
      <c r="J216" s="147"/>
      <c r="K216" s="147"/>
      <c r="L216" s="147"/>
    </row>
    <row r="217" spans="1:12" x14ac:dyDescent="0.2">
      <c r="A217" s="146"/>
      <c r="B217" s="146"/>
      <c r="C217" s="146"/>
      <c r="D217" s="146"/>
      <c r="E217" s="146"/>
      <c r="F217" s="147"/>
      <c r="G217" s="147"/>
      <c r="H217" s="147"/>
      <c r="I217" s="147"/>
      <c r="J217" s="147"/>
      <c r="K217" s="147"/>
      <c r="L217" s="147"/>
    </row>
    <row r="218" spans="1:12" x14ac:dyDescent="0.2">
      <c r="A218" s="146"/>
      <c r="B218" s="146"/>
      <c r="C218" s="146"/>
      <c r="D218" s="146"/>
      <c r="E218" s="146"/>
      <c r="F218" s="147"/>
      <c r="G218" s="147"/>
      <c r="H218" s="147"/>
      <c r="I218" s="147"/>
      <c r="J218" s="147"/>
      <c r="K218" s="147"/>
      <c r="L218" s="147"/>
    </row>
    <row r="219" spans="1:12" x14ac:dyDescent="0.2">
      <c r="A219" s="146"/>
      <c r="B219" s="146"/>
      <c r="C219" s="146"/>
      <c r="D219" s="146"/>
      <c r="E219" s="146"/>
      <c r="F219" s="147"/>
      <c r="G219" s="147"/>
      <c r="H219" s="147"/>
      <c r="I219" s="147"/>
      <c r="J219" s="147"/>
      <c r="K219" s="147"/>
      <c r="L219" s="147"/>
    </row>
    <row r="220" spans="1:12" x14ac:dyDescent="0.2">
      <c r="A220" s="146"/>
      <c r="B220" s="146"/>
      <c r="C220" s="146"/>
      <c r="D220" s="146"/>
      <c r="E220" s="146"/>
      <c r="F220" s="147"/>
      <c r="G220" s="147"/>
      <c r="H220" s="147"/>
      <c r="I220" s="147"/>
      <c r="J220" s="147"/>
      <c r="K220" s="147"/>
      <c r="L220" s="147"/>
    </row>
    <row r="221" spans="1:12" x14ac:dyDescent="0.2">
      <c r="A221" s="146"/>
      <c r="B221" s="146"/>
      <c r="C221" s="146"/>
      <c r="D221" s="146"/>
      <c r="E221" s="146"/>
      <c r="F221" s="147"/>
      <c r="G221" s="147"/>
      <c r="H221" s="147"/>
      <c r="I221" s="147"/>
      <c r="J221" s="147"/>
      <c r="K221" s="147"/>
      <c r="L221" s="147"/>
    </row>
    <row r="222" spans="1:12" x14ac:dyDescent="0.2">
      <c r="A222" s="146"/>
      <c r="B222" s="146"/>
      <c r="C222" s="146"/>
      <c r="D222" s="146"/>
      <c r="E222" s="146"/>
      <c r="F222" s="147"/>
      <c r="G222" s="147"/>
      <c r="H222" s="147"/>
      <c r="I222" s="147"/>
      <c r="J222" s="147"/>
      <c r="K222" s="147"/>
      <c r="L222" s="147"/>
    </row>
    <row r="223" spans="1:12" x14ac:dyDescent="0.2">
      <c r="A223" s="146"/>
      <c r="B223" s="146"/>
      <c r="C223" s="146"/>
      <c r="D223" s="146"/>
      <c r="E223" s="146"/>
      <c r="F223" s="147"/>
      <c r="G223" s="147"/>
      <c r="H223" s="147"/>
      <c r="I223" s="147"/>
      <c r="J223" s="147"/>
      <c r="K223" s="147"/>
      <c r="L223" s="147"/>
    </row>
    <row r="224" spans="1:12" x14ac:dyDescent="0.2">
      <c r="A224" s="146"/>
      <c r="B224" s="146"/>
      <c r="C224" s="146"/>
      <c r="D224" s="146"/>
      <c r="E224" s="146"/>
      <c r="F224" s="147"/>
      <c r="G224" s="147"/>
      <c r="H224" s="147"/>
      <c r="I224" s="147"/>
      <c r="J224" s="147"/>
      <c r="K224" s="147"/>
      <c r="L224" s="147"/>
    </row>
    <row r="225" spans="1:12" x14ac:dyDescent="0.2">
      <c r="A225" s="146"/>
      <c r="B225" s="146"/>
      <c r="C225" s="146"/>
      <c r="D225" s="146"/>
      <c r="E225" s="146"/>
      <c r="F225" s="147"/>
      <c r="G225" s="147"/>
      <c r="H225" s="147"/>
      <c r="I225" s="147"/>
      <c r="J225" s="147"/>
      <c r="K225" s="147"/>
      <c r="L225" s="147"/>
    </row>
    <row r="226" spans="1:12" x14ac:dyDescent="0.2">
      <c r="A226" s="146"/>
      <c r="B226" s="146"/>
      <c r="C226" s="146"/>
      <c r="D226" s="146"/>
      <c r="E226" s="146"/>
      <c r="F226" s="147"/>
      <c r="G226" s="147"/>
      <c r="H226" s="147"/>
      <c r="I226" s="147"/>
      <c r="J226" s="147"/>
      <c r="K226" s="147"/>
      <c r="L226" s="147"/>
    </row>
    <row r="227" spans="1:12" x14ac:dyDescent="0.2">
      <c r="A227" s="146"/>
      <c r="B227" s="146"/>
      <c r="C227" s="146"/>
      <c r="D227" s="146"/>
      <c r="E227" s="146"/>
      <c r="F227" s="147"/>
      <c r="G227" s="147"/>
      <c r="H227" s="147"/>
      <c r="I227" s="147"/>
      <c r="J227" s="147"/>
      <c r="K227" s="147"/>
      <c r="L227" s="147"/>
    </row>
    <row r="228" spans="1:12" x14ac:dyDescent="0.2">
      <c r="A228" s="146"/>
      <c r="B228" s="146"/>
      <c r="C228" s="146"/>
      <c r="D228" s="146"/>
      <c r="E228" s="146"/>
      <c r="F228" s="147"/>
      <c r="G228" s="147"/>
      <c r="H228" s="147"/>
      <c r="I228" s="147"/>
      <c r="J228" s="147"/>
      <c r="K228" s="147"/>
      <c r="L228" s="147"/>
    </row>
    <row r="229" spans="1:12" x14ac:dyDescent="0.2">
      <c r="A229" s="146"/>
      <c r="B229" s="146"/>
      <c r="C229" s="146"/>
      <c r="D229" s="146"/>
      <c r="E229" s="146"/>
      <c r="F229" s="147"/>
      <c r="G229" s="147"/>
      <c r="H229" s="147"/>
      <c r="I229" s="147"/>
      <c r="J229" s="147"/>
      <c r="K229" s="147"/>
      <c r="L229" s="147"/>
    </row>
    <row r="230" spans="1:12" x14ac:dyDescent="0.2">
      <c r="A230" s="146"/>
      <c r="B230" s="146"/>
      <c r="C230" s="146"/>
      <c r="D230" s="146"/>
      <c r="E230" s="146"/>
      <c r="F230" s="147"/>
      <c r="G230" s="147"/>
      <c r="H230" s="147"/>
      <c r="I230" s="147"/>
      <c r="J230" s="147"/>
      <c r="K230" s="147"/>
      <c r="L230" s="147"/>
    </row>
    <row r="231" spans="1:12" x14ac:dyDescent="0.2">
      <c r="A231" s="146"/>
      <c r="B231" s="146"/>
      <c r="C231" s="146"/>
      <c r="D231" s="146"/>
      <c r="E231" s="146"/>
      <c r="F231" s="147"/>
      <c r="G231" s="147"/>
      <c r="H231" s="147"/>
      <c r="I231" s="147"/>
      <c r="J231" s="147"/>
      <c r="K231" s="147"/>
      <c r="L231" s="147"/>
    </row>
    <row r="232" spans="1:12" x14ac:dyDescent="0.2">
      <c r="A232" s="146"/>
      <c r="B232" s="146"/>
      <c r="C232" s="146"/>
      <c r="D232" s="146"/>
      <c r="E232" s="146"/>
      <c r="F232" s="147"/>
      <c r="G232" s="147"/>
      <c r="H232" s="147"/>
      <c r="I232" s="147"/>
      <c r="J232" s="147"/>
      <c r="K232" s="147"/>
      <c r="L232" s="147"/>
    </row>
    <row r="233" spans="1:12" x14ac:dyDescent="0.2">
      <c r="A233" s="146"/>
      <c r="B233" s="146"/>
      <c r="C233" s="146"/>
      <c r="D233" s="146"/>
      <c r="E233" s="146"/>
      <c r="F233" s="147"/>
      <c r="G233" s="147"/>
      <c r="H233" s="147"/>
      <c r="I233" s="147"/>
      <c r="J233" s="147"/>
      <c r="K233" s="147"/>
      <c r="L233" s="147"/>
    </row>
    <row r="234" spans="1:12" x14ac:dyDescent="0.2">
      <c r="A234" s="146"/>
      <c r="B234" s="146"/>
      <c r="C234" s="146"/>
      <c r="D234" s="146"/>
      <c r="E234" s="146"/>
      <c r="F234" s="147"/>
      <c r="G234" s="147"/>
      <c r="H234" s="147"/>
      <c r="I234" s="147"/>
      <c r="J234" s="147"/>
      <c r="K234" s="147"/>
      <c r="L234" s="147"/>
    </row>
    <row r="235" spans="1:12" x14ac:dyDescent="0.2">
      <c r="A235" s="146"/>
      <c r="B235" s="146"/>
      <c r="C235" s="146"/>
      <c r="D235" s="146"/>
      <c r="E235" s="146"/>
      <c r="F235" s="147"/>
      <c r="G235" s="147"/>
      <c r="H235" s="147"/>
      <c r="I235" s="147"/>
      <c r="J235" s="147"/>
      <c r="K235" s="147"/>
      <c r="L235" s="147"/>
    </row>
    <row r="236" spans="1:12" x14ac:dyDescent="0.2">
      <c r="A236" s="146"/>
      <c r="B236" s="146"/>
      <c r="C236" s="146"/>
      <c r="D236" s="146"/>
      <c r="E236" s="146"/>
      <c r="F236" s="147"/>
      <c r="G236" s="147"/>
      <c r="H236" s="147"/>
      <c r="I236" s="147"/>
      <c r="J236" s="147"/>
      <c r="K236" s="147"/>
      <c r="L236" s="147"/>
    </row>
    <row r="237" spans="1:12" x14ac:dyDescent="0.2">
      <c r="A237" s="146"/>
      <c r="B237" s="146"/>
      <c r="C237" s="146"/>
      <c r="D237" s="146"/>
      <c r="E237" s="146"/>
      <c r="F237" s="147"/>
      <c r="G237" s="147"/>
      <c r="H237" s="147"/>
      <c r="I237" s="147"/>
      <c r="J237" s="147"/>
      <c r="K237" s="147"/>
      <c r="L237" s="147"/>
    </row>
    <row r="238" spans="1:12" x14ac:dyDescent="0.2">
      <c r="A238" s="146"/>
      <c r="B238" s="146"/>
      <c r="C238" s="146"/>
      <c r="D238" s="146"/>
      <c r="E238" s="146"/>
      <c r="F238" s="147"/>
      <c r="G238" s="147"/>
      <c r="H238" s="147"/>
      <c r="I238" s="147"/>
      <c r="J238" s="147"/>
      <c r="K238" s="147"/>
      <c r="L238" s="147"/>
    </row>
    <row r="239" spans="1:12" x14ac:dyDescent="0.2">
      <c r="A239" s="146"/>
      <c r="B239" s="146"/>
      <c r="C239" s="146"/>
      <c r="D239" s="146"/>
      <c r="E239" s="146"/>
      <c r="F239" s="147"/>
      <c r="G239" s="147"/>
      <c r="H239" s="147"/>
      <c r="I239" s="147"/>
      <c r="J239" s="147"/>
      <c r="K239" s="147"/>
      <c r="L239" s="147"/>
    </row>
    <row r="240" spans="1:12" x14ac:dyDescent="0.2">
      <c r="A240" s="146"/>
      <c r="B240" s="146"/>
      <c r="C240" s="146"/>
      <c r="D240" s="146"/>
      <c r="E240" s="146"/>
      <c r="F240" s="147"/>
      <c r="G240" s="147"/>
      <c r="H240" s="147"/>
      <c r="I240" s="147"/>
      <c r="J240" s="147"/>
      <c r="K240" s="147"/>
      <c r="L240" s="147"/>
    </row>
    <row r="241" spans="1:12" x14ac:dyDescent="0.2">
      <c r="A241" s="146"/>
      <c r="B241" s="146"/>
      <c r="C241" s="146"/>
      <c r="D241" s="146"/>
      <c r="E241" s="146"/>
      <c r="F241" s="147"/>
      <c r="G241" s="147"/>
      <c r="H241" s="147"/>
      <c r="I241" s="147"/>
      <c r="J241" s="147"/>
      <c r="K241" s="147"/>
      <c r="L241" s="147"/>
    </row>
    <row r="242" spans="1:12" x14ac:dyDescent="0.2">
      <c r="A242" s="146"/>
      <c r="B242" s="146"/>
      <c r="C242" s="146"/>
      <c r="D242" s="146"/>
      <c r="E242" s="146"/>
      <c r="F242" s="147"/>
      <c r="G242" s="147"/>
      <c r="H242" s="147"/>
      <c r="I242" s="147"/>
      <c r="J242" s="147"/>
      <c r="K242" s="147"/>
      <c r="L242" s="147"/>
    </row>
    <row r="243" spans="1:12" x14ac:dyDescent="0.2">
      <c r="A243" s="146"/>
      <c r="B243" s="146"/>
      <c r="C243" s="146"/>
      <c r="D243" s="146"/>
      <c r="E243" s="146"/>
      <c r="F243" s="147"/>
      <c r="G243" s="147"/>
      <c r="H243" s="147"/>
      <c r="I243" s="147"/>
      <c r="J243" s="147"/>
      <c r="K243" s="147"/>
      <c r="L243" s="147"/>
    </row>
    <row r="244" spans="1:12" x14ac:dyDescent="0.2">
      <c r="A244" s="146"/>
      <c r="B244" s="146"/>
      <c r="C244" s="146"/>
      <c r="D244" s="146"/>
      <c r="E244" s="146"/>
      <c r="F244" s="147"/>
      <c r="G244" s="147"/>
      <c r="H244" s="147"/>
      <c r="I244" s="147"/>
      <c r="J244" s="147"/>
      <c r="K244" s="147"/>
      <c r="L244" s="147"/>
    </row>
    <row r="245" spans="1:12" x14ac:dyDescent="0.2">
      <c r="A245" s="146"/>
      <c r="B245" s="146"/>
      <c r="C245" s="146"/>
      <c r="D245" s="146"/>
      <c r="E245" s="146"/>
      <c r="F245" s="147"/>
      <c r="G245" s="147"/>
      <c r="H245" s="147"/>
      <c r="I245" s="147"/>
      <c r="J245" s="147"/>
      <c r="K245" s="147"/>
      <c r="L245" s="147"/>
    </row>
    <row r="246" spans="1:12" x14ac:dyDescent="0.2">
      <c r="A246" s="146"/>
      <c r="B246" s="146"/>
      <c r="C246" s="146"/>
      <c r="D246" s="146"/>
      <c r="E246" s="146"/>
      <c r="F246" s="147"/>
      <c r="G246" s="147"/>
      <c r="H246" s="147"/>
      <c r="I246" s="147"/>
      <c r="J246" s="147"/>
      <c r="K246" s="147"/>
      <c r="L246" s="147"/>
    </row>
    <row r="247" spans="1:12" x14ac:dyDescent="0.2">
      <c r="A247" s="146"/>
      <c r="B247" s="146"/>
      <c r="C247" s="146"/>
      <c r="D247" s="146"/>
      <c r="E247" s="146"/>
      <c r="F247" s="147"/>
      <c r="G247" s="147"/>
      <c r="H247" s="147"/>
      <c r="I247" s="147"/>
      <c r="J247" s="147"/>
      <c r="K247" s="147"/>
      <c r="L247" s="147"/>
    </row>
    <row r="248" spans="1:12" x14ac:dyDescent="0.2">
      <c r="A248" s="146"/>
      <c r="B248" s="146"/>
      <c r="C248" s="146"/>
      <c r="D248" s="146"/>
      <c r="E248" s="146"/>
      <c r="F248" s="147"/>
      <c r="G248" s="147"/>
      <c r="H248" s="147"/>
      <c r="I248" s="147"/>
      <c r="J248" s="147"/>
      <c r="K248" s="147"/>
      <c r="L248" s="147"/>
    </row>
    <row r="249" spans="1:12" x14ac:dyDescent="0.2">
      <c r="A249" s="146"/>
      <c r="B249" s="146"/>
      <c r="C249" s="146"/>
      <c r="D249" s="146"/>
      <c r="E249" s="146"/>
      <c r="F249" s="147"/>
      <c r="G249" s="147"/>
      <c r="H249" s="147"/>
      <c r="I249" s="147"/>
      <c r="J249" s="147"/>
      <c r="K249" s="147"/>
      <c r="L249" s="147"/>
    </row>
    <row r="250" spans="1:12" x14ac:dyDescent="0.2">
      <c r="A250" s="146"/>
      <c r="B250" s="146"/>
      <c r="C250" s="146"/>
      <c r="D250" s="146"/>
      <c r="E250" s="146"/>
      <c r="F250" s="147"/>
      <c r="G250" s="147"/>
      <c r="H250" s="147"/>
      <c r="I250" s="147"/>
      <c r="J250" s="147"/>
      <c r="K250" s="147"/>
      <c r="L250" s="147"/>
    </row>
    <row r="251" spans="1:12" x14ac:dyDescent="0.2">
      <c r="A251" s="146"/>
      <c r="B251" s="146"/>
      <c r="C251" s="146"/>
      <c r="D251" s="146"/>
      <c r="E251" s="146"/>
      <c r="F251" s="147"/>
      <c r="G251" s="147"/>
      <c r="H251" s="147"/>
      <c r="I251" s="147"/>
      <c r="J251" s="147"/>
      <c r="K251" s="147"/>
      <c r="L251" s="147"/>
    </row>
    <row r="252" spans="1:12" x14ac:dyDescent="0.2">
      <c r="A252" s="146"/>
      <c r="B252" s="146"/>
      <c r="C252" s="146"/>
      <c r="D252" s="146"/>
      <c r="E252" s="146"/>
      <c r="F252" s="147"/>
      <c r="G252" s="147"/>
      <c r="H252" s="147"/>
      <c r="I252" s="147"/>
      <c r="J252" s="147"/>
      <c r="K252" s="147"/>
      <c r="L252" s="147"/>
    </row>
    <row r="253" spans="1:12" x14ac:dyDescent="0.2">
      <c r="A253" s="146"/>
      <c r="B253" s="146"/>
      <c r="C253" s="146"/>
      <c r="D253" s="146"/>
      <c r="E253" s="146"/>
      <c r="F253" s="147"/>
      <c r="G253" s="147"/>
      <c r="H253" s="147"/>
      <c r="I253" s="147"/>
      <c r="J253" s="147"/>
      <c r="K253" s="147"/>
      <c r="L253" s="147"/>
    </row>
    <row r="254" spans="1:12" x14ac:dyDescent="0.2">
      <c r="A254" s="146"/>
      <c r="B254" s="146"/>
      <c r="C254" s="146"/>
      <c r="D254" s="146"/>
      <c r="E254" s="146"/>
      <c r="F254" s="147"/>
      <c r="G254" s="147"/>
      <c r="H254" s="147"/>
      <c r="I254" s="147"/>
      <c r="J254" s="147"/>
      <c r="K254" s="147"/>
      <c r="L254" s="147"/>
    </row>
    <row r="255" spans="1:12" x14ac:dyDescent="0.2">
      <c r="A255" s="146"/>
      <c r="B255" s="146"/>
      <c r="C255" s="146"/>
      <c r="D255" s="146"/>
      <c r="E255" s="146"/>
      <c r="F255" s="147"/>
      <c r="G255" s="147"/>
      <c r="H255" s="147"/>
      <c r="I255" s="147"/>
      <c r="J255" s="147"/>
      <c r="K255" s="147"/>
      <c r="L255" s="147"/>
    </row>
    <row r="256" spans="1:12" x14ac:dyDescent="0.2">
      <c r="A256" s="146"/>
      <c r="B256" s="146"/>
      <c r="C256" s="146"/>
      <c r="D256" s="146"/>
      <c r="E256" s="146"/>
      <c r="F256" s="147"/>
      <c r="G256" s="147"/>
      <c r="H256" s="147"/>
      <c r="I256" s="147"/>
      <c r="J256" s="147"/>
      <c r="K256" s="147"/>
      <c r="L256" s="147"/>
    </row>
    <row r="257" spans="1:12" x14ac:dyDescent="0.2">
      <c r="A257" s="146"/>
      <c r="B257" s="146"/>
      <c r="C257" s="146"/>
      <c r="D257" s="146"/>
      <c r="E257" s="146"/>
      <c r="F257" s="147"/>
      <c r="G257" s="147"/>
      <c r="H257" s="147"/>
      <c r="I257" s="147"/>
      <c r="J257" s="147"/>
      <c r="K257" s="147"/>
      <c r="L257" s="147"/>
    </row>
    <row r="258" spans="1:12" x14ac:dyDescent="0.2">
      <c r="A258" s="146"/>
      <c r="B258" s="146"/>
      <c r="C258" s="146"/>
      <c r="D258" s="146"/>
      <c r="E258" s="146"/>
      <c r="F258" s="147"/>
      <c r="G258" s="147"/>
      <c r="H258" s="147"/>
      <c r="I258" s="147"/>
      <c r="J258" s="147"/>
      <c r="K258" s="147"/>
      <c r="L258" s="147"/>
    </row>
    <row r="259" spans="1:12" x14ac:dyDescent="0.2">
      <c r="A259" s="146"/>
      <c r="B259" s="146"/>
      <c r="C259" s="146"/>
      <c r="D259" s="146"/>
      <c r="E259" s="146"/>
      <c r="F259" s="147"/>
      <c r="G259" s="147"/>
      <c r="H259" s="147"/>
      <c r="I259" s="147"/>
      <c r="J259" s="147"/>
      <c r="K259" s="147"/>
      <c r="L259" s="147"/>
    </row>
    <row r="260" spans="1:12" x14ac:dyDescent="0.2">
      <c r="A260" s="146"/>
      <c r="B260" s="146"/>
      <c r="C260" s="146"/>
      <c r="D260" s="146"/>
      <c r="E260" s="146"/>
      <c r="F260" s="147"/>
      <c r="G260" s="147"/>
      <c r="H260" s="147"/>
      <c r="I260" s="147"/>
      <c r="J260" s="147"/>
      <c r="K260" s="147"/>
      <c r="L260" s="147"/>
    </row>
    <row r="261" spans="1:12" x14ac:dyDescent="0.2">
      <c r="A261" s="146"/>
      <c r="B261" s="146"/>
      <c r="C261" s="146"/>
      <c r="D261" s="146"/>
      <c r="E261" s="146"/>
      <c r="F261" s="147"/>
      <c r="G261" s="147"/>
      <c r="H261" s="147"/>
      <c r="I261" s="147"/>
      <c r="J261" s="147"/>
      <c r="K261" s="147"/>
      <c r="L261" s="147"/>
    </row>
    <row r="262" spans="1:12" x14ac:dyDescent="0.2">
      <c r="A262" s="146"/>
      <c r="B262" s="146"/>
      <c r="C262" s="146"/>
      <c r="D262" s="146"/>
      <c r="E262" s="146"/>
      <c r="F262" s="147"/>
      <c r="G262" s="147"/>
      <c r="H262" s="147"/>
      <c r="I262" s="147"/>
      <c r="J262" s="147"/>
      <c r="K262" s="147"/>
      <c r="L262" s="147"/>
    </row>
    <row r="263" spans="1:12" x14ac:dyDescent="0.2">
      <c r="A263" s="146"/>
      <c r="B263" s="146"/>
      <c r="C263" s="146"/>
      <c r="D263" s="146"/>
      <c r="E263" s="146"/>
      <c r="F263" s="147"/>
      <c r="G263" s="147"/>
      <c r="H263" s="147"/>
      <c r="I263" s="147"/>
      <c r="J263" s="147"/>
      <c r="K263" s="147"/>
      <c r="L263" s="147"/>
    </row>
    <row r="264" spans="1:12" x14ac:dyDescent="0.2">
      <c r="A264" s="146"/>
      <c r="B264" s="146"/>
      <c r="C264" s="146"/>
      <c r="D264" s="146"/>
      <c r="E264" s="146"/>
      <c r="F264" s="147"/>
      <c r="G264" s="147"/>
      <c r="H264" s="147"/>
      <c r="I264" s="147"/>
      <c r="J264" s="147"/>
      <c r="K264" s="147"/>
      <c r="L264" s="147"/>
    </row>
    <row r="265" spans="1:12" x14ac:dyDescent="0.2">
      <c r="A265" s="146"/>
      <c r="B265" s="146"/>
      <c r="C265" s="146"/>
      <c r="D265" s="146"/>
      <c r="E265" s="146"/>
      <c r="F265" s="147"/>
      <c r="G265" s="147"/>
      <c r="H265" s="147"/>
      <c r="I265" s="147"/>
      <c r="J265" s="147"/>
      <c r="K265" s="147"/>
      <c r="L265" s="147"/>
    </row>
    <row r="266" spans="1:12" x14ac:dyDescent="0.2">
      <c r="A266" s="146"/>
      <c r="B266" s="146"/>
      <c r="C266" s="146"/>
      <c r="D266" s="146"/>
      <c r="E266" s="146"/>
      <c r="F266" s="147"/>
      <c r="G266" s="147"/>
      <c r="H266" s="147"/>
      <c r="I266" s="147"/>
      <c r="J266" s="147"/>
      <c r="K266" s="147"/>
      <c r="L266" s="147"/>
    </row>
    <row r="267" spans="1:12" x14ac:dyDescent="0.2">
      <c r="A267" s="146"/>
      <c r="B267" s="146"/>
      <c r="C267" s="146"/>
      <c r="D267" s="146"/>
      <c r="E267" s="146"/>
      <c r="F267" s="147"/>
      <c r="G267" s="147"/>
      <c r="H267" s="147"/>
      <c r="I267" s="147"/>
      <c r="J267" s="147"/>
      <c r="K267" s="147"/>
      <c r="L267" s="147"/>
    </row>
    <row r="268" spans="1:12" x14ac:dyDescent="0.2">
      <c r="A268" s="146"/>
      <c r="B268" s="146"/>
      <c r="C268" s="146"/>
      <c r="D268" s="146"/>
      <c r="E268" s="146"/>
      <c r="F268" s="147"/>
      <c r="G268" s="147"/>
      <c r="H268" s="147"/>
      <c r="I268" s="147"/>
      <c r="J268" s="147"/>
      <c r="K268" s="147"/>
      <c r="L268" s="147"/>
    </row>
    <row r="269" spans="1:12" x14ac:dyDescent="0.2">
      <c r="A269" s="146"/>
      <c r="B269" s="146"/>
      <c r="C269" s="146"/>
      <c r="D269" s="146"/>
      <c r="E269" s="146"/>
      <c r="F269" s="147"/>
      <c r="G269" s="147"/>
      <c r="H269" s="147"/>
      <c r="I269" s="147"/>
      <c r="J269" s="147"/>
      <c r="K269" s="147"/>
      <c r="L269" s="147"/>
    </row>
    <row r="270" spans="1:12" x14ac:dyDescent="0.2">
      <c r="A270" s="146"/>
      <c r="B270" s="146"/>
      <c r="C270" s="146"/>
      <c r="D270" s="146"/>
      <c r="E270" s="146"/>
      <c r="F270" s="147"/>
      <c r="G270" s="147"/>
      <c r="H270" s="147"/>
      <c r="I270" s="147"/>
      <c r="J270" s="147"/>
      <c r="K270" s="147"/>
      <c r="L270" s="147"/>
    </row>
    <row r="271" spans="1:12" x14ac:dyDescent="0.2">
      <c r="A271" s="146"/>
      <c r="B271" s="146"/>
      <c r="C271" s="146"/>
      <c r="D271" s="146"/>
      <c r="E271" s="146"/>
      <c r="F271" s="147"/>
      <c r="G271" s="147"/>
      <c r="H271" s="147"/>
      <c r="I271" s="147"/>
      <c r="J271" s="147"/>
      <c r="K271" s="147"/>
      <c r="L271" s="147"/>
    </row>
    <row r="272" spans="1:12" x14ac:dyDescent="0.2">
      <c r="A272" s="146"/>
      <c r="B272" s="146"/>
      <c r="C272" s="146"/>
      <c r="D272" s="146"/>
      <c r="E272" s="146"/>
      <c r="F272" s="147"/>
      <c r="G272" s="147"/>
      <c r="H272" s="147"/>
      <c r="I272" s="147"/>
      <c r="J272" s="147"/>
      <c r="K272" s="147"/>
      <c r="L272" s="147"/>
    </row>
    <row r="273" spans="1:12" x14ac:dyDescent="0.2">
      <c r="A273" s="146"/>
      <c r="B273" s="146"/>
      <c r="C273" s="146"/>
      <c r="D273" s="146"/>
      <c r="E273" s="146"/>
      <c r="F273" s="147"/>
      <c r="G273" s="147"/>
      <c r="H273" s="147"/>
      <c r="I273" s="147"/>
      <c r="J273" s="147"/>
      <c r="K273" s="147"/>
      <c r="L273" s="147"/>
    </row>
    <row r="274" spans="1:12" x14ac:dyDescent="0.2">
      <c r="A274" s="146"/>
      <c r="B274" s="146"/>
      <c r="C274" s="146"/>
      <c r="D274" s="146"/>
      <c r="E274" s="146"/>
      <c r="F274" s="147"/>
      <c r="G274" s="147"/>
      <c r="H274" s="147"/>
      <c r="I274" s="147"/>
      <c r="J274" s="147"/>
      <c r="K274" s="147"/>
      <c r="L274" s="147"/>
    </row>
    <row r="275" spans="1:12" x14ac:dyDescent="0.2">
      <c r="A275" s="146"/>
      <c r="B275" s="146"/>
      <c r="C275" s="146"/>
      <c r="D275" s="146"/>
      <c r="E275" s="146"/>
      <c r="F275" s="147"/>
      <c r="G275" s="147"/>
      <c r="H275" s="147"/>
      <c r="I275" s="147"/>
      <c r="J275" s="147"/>
      <c r="K275" s="147"/>
      <c r="L275" s="147"/>
    </row>
    <row r="276" spans="1:12" x14ac:dyDescent="0.2">
      <c r="A276" s="146"/>
      <c r="B276" s="146"/>
      <c r="C276" s="146"/>
      <c r="D276" s="146"/>
      <c r="E276" s="146"/>
      <c r="F276" s="147"/>
      <c r="G276" s="147"/>
      <c r="H276" s="147"/>
      <c r="I276" s="147"/>
      <c r="J276" s="147"/>
      <c r="K276" s="147"/>
      <c r="L276" s="147"/>
    </row>
    <row r="277" spans="1:12" x14ac:dyDescent="0.2">
      <c r="A277" s="146"/>
      <c r="B277" s="146"/>
      <c r="C277" s="146"/>
      <c r="D277" s="146"/>
      <c r="E277" s="146"/>
      <c r="F277" s="147"/>
      <c r="G277" s="147"/>
      <c r="H277" s="147"/>
      <c r="I277" s="147"/>
      <c r="J277" s="147"/>
      <c r="K277" s="147"/>
      <c r="L277" s="147"/>
    </row>
    <row r="278" spans="1:12" x14ac:dyDescent="0.2">
      <c r="A278" s="146"/>
      <c r="B278" s="146"/>
      <c r="C278" s="146"/>
      <c r="D278" s="146"/>
      <c r="E278" s="146"/>
      <c r="F278" s="147"/>
      <c r="G278" s="147"/>
      <c r="H278" s="147"/>
      <c r="I278" s="147"/>
      <c r="J278" s="147"/>
      <c r="K278" s="147"/>
      <c r="L278" s="147"/>
    </row>
    <row r="279" spans="1:12" x14ac:dyDescent="0.2">
      <c r="A279" s="146"/>
      <c r="B279" s="146"/>
      <c r="C279" s="146"/>
      <c r="D279" s="146"/>
      <c r="E279" s="146"/>
      <c r="F279" s="147"/>
      <c r="G279" s="147"/>
      <c r="H279" s="147"/>
      <c r="I279" s="147"/>
      <c r="J279" s="147"/>
      <c r="K279" s="147"/>
      <c r="L279" s="147"/>
    </row>
    <row r="280" spans="1:12" x14ac:dyDescent="0.2">
      <c r="A280" s="146"/>
      <c r="B280" s="146"/>
      <c r="C280" s="146"/>
      <c r="D280" s="146"/>
      <c r="E280" s="146"/>
      <c r="F280" s="147"/>
      <c r="G280" s="147"/>
      <c r="H280" s="147"/>
      <c r="I280" s="147"/>
      <c r="J280" s="147"/>
      <c r="K280" s="147"/>
      <c r="L280" s="147"/>
    </row>
    <row r="281" spans="1:12" x14ac:dyDescent="0.2">
      <c r="A281" s="146"/>
      <c r="B281" s="146"/>
      <c r="C281" s="146"/>
      <c r="D281" s="146"/>
      <c r="E281" s="146"/>
      <c r="F281" s="147"/>
      <c r="G281" s="147"/>
      <c r="H281" s="147"/>
      <c r="I281" s="147"/>
      <c r="J281" s="147"/>
      <c r="K281" s="147"/>
      <c r="L281" s="147"/>
    </row>
    <row r="282" spans="1:12" x14ac:dyDescent="0.2">
      <c r="A282" s="146"/>
      <c r="B282" s="146"/>
      <c r="C282" s="146"/>
      <c r="D282" s="146"/>
      <c r="E282" s="146"/>
      <c r="F282" s="147"/>
      <c r="G282" s="147"/>
      <c r="H282" s="147"/>
      <c r="I282" s="147"/>
      <c r="J282" s="147"/>
      <c r="K282" s="147"/>
      <c r="L282" s="147"/>
    </row>
    <row r="283" spans="1:12" x14ac:dyDescent="0.2">
      <c r="A283" s="146"/>
      <c r="B283" s="146"/>
      <c r="C283" s="146"/>
      <c r="D283" s="146"/>
      <c r="E283" s="146"/>
      <c r="F283" s="147"/>
      <c r="G283" s="147"/>
      <c r="H283" s="147"/>
      <c r="I283" s="147"/>
      <c r="J283" s="147"/>
      <c r="K283" s="147"/>
      <c r="L283" s="147"/>
    </row>
    <row r="284" spans="1:12" x14ac:dyDescent="0.2">
      <c r="A284" s="146"/>
      <c r="B284" s="146"/>
      <c r="C284" s="146"/>
      <c r="D284" s="146"/>
      <c r="E284" s="146"/>
      <c r="F284" s="147"/>
      <c r="G284" s="147"/>
      <c r="H284" s="147"/>
      <c r="I284" s="147"/>
      <c r="J284" s="147"/>
      <c r="K284" s="147"/>
      <c r="L284" s="147"/>
    </row>
    <row r="285" spans="1:12" x14ac:dyDescent="0.2">
      <c r="A285" s="146"/>
      <c r="B285" s="146"/>
      <c r="C285" s="146"/>
      <c r="D285" s="146"/>
      <c r="E285" s="146"/>
      <c r="F285" s="147"/>
      <c r="G285" s="147"/>
      <c r="H285" s="147"/>
      <c r="I285" s="147"/>
      <c r="J285" s="147"/>
      <c r="K285" s="147"/>
      <c r="L285" s="147"/>
    </row>
    <row r="286" spans="1:12" x14ac:dyDescent="0.2">
      <c r="A286" s="146"/>
      <c r="B286" s="146"/>
      <c r="C286" s="146"/>
      <c r="D286" s="146"/>
      <c r="E286" s="146"/>
      <c r="F286" s="147"/>
      <c r="G286" s="147"/>
      <c r="H286" s="147"/>
      <c r="I286" s="147"/>
      <c r="J286" s="147"/>
      <c r="K286" s="147"/>
      <c r="L286" s="147"/>
    </row>
    <row r="287" spans="1:12" x14ac:dyDescent="0.2">
      <c r="A287" s="146"/>
      <c r="B287" s="146"/>
      <c r="C287" s="146"/>
      <c r="D287" s="146"/>
      <c r="E287" s="146"/>
      <c r="F287" s="147"/>
      <c r="G287" s="147"/>
      <c r="H287" s="147"/>
      <c r="I287" s="147"/>
      <c r="J287" s="147"/>
      <c r="K287" s="147"/>
      <c r="L287" s="147"/>
    </row>
    <row r="288" spans="1:12" x14ac:dyDescent="0.2">
      <c r="A288" s="146"/>
      <c r="B288" s="146"/>
      <c r="C288" s="146"/>
      <c r="D288" s="146"/>
      <c r="E288" s="146"/>
      <c r="F288" s="147"/>
      <c r="G288" s="147"/>
      <c r="H288" s="147"/>
      <c r="I288" s="147"/>
      <c r="J288" s="147"/>
      <c r="K288" s="147"/>
      <c r="L288" s="147"/>
    </row>
    <row r="289" spans="1:12" x14ac:dyDescent="0.2">
      <c r="A289" s="146"/>
      <c r="B289" s="146"/>
      <c r="C289" s="146"/>
      <c r="D289" s="146"/>
      <c r="E289" s="146"/>
      <c r="F289" s="147"/>
      <c r="G289" s="147"/>
      <c r="H289" s="147"/>
      <c r="I289" s="147"/>
      <c r="J289" s="147"/>
      <c r="K289" s="147"/>
      <c r="L289" s="147"/>
    </row>
    <row r="290" spans="1:12" x14ac:dyDescent="0.2">
      <c r="A290" s="146"/>
      <c r="B290" s="146"/>
      <c r="C290" s="146"/>
      <c r="D290" s="146"/>
      <c r="E290" s="146"/>
      <c r="F290" s="147"/>
      <c r="G290" s="147"/>
      <c r="H290" s="147"/>
      <c r="I290" s="147"/>
      <c r="J290" s="147"/>
      <c r="K290" s="147"/>
      <c r="L290" s="147"/>
    </row>
    <row r="291" spans="1:12" x14ac:dyDescent="0.2">
      <c r="A291" s="146"/>
      <c r="B291" s="146"/>
      <c r="C291" s="146"/>
      <c r="D291" s="146"/>
      <c r="E291" s="146"/>
      <c r="F291" s="147"/>
      <c r="G291" s="147"/>
      <c r="H291" s="147"/>
      <c r="I291" s="147"/>
      <c r="J291" s="147"/>
      <c r="K291" s="147"/>
      <c r="L291" s="147"/>
    </row>
    <row r="292" spans="1:12" x14ac:dyDescent="0.2">
      <c r="A292" s="146"/>
      <c r="B292" s="146"/>
      <c r="C292" s="146"/>
      <c r="D292" s="146"/>
      <c r="E292" s="146"/>
      <c r="F292" s="147"/>
      <c r="G292" s="147"/>
      <c r="H292" s="147"/>
      <c r="I292" s="147"/>
      <c r="J292" s="147"/>
      <c r="K292" s="147"/>
      <c r="L292" s="147"/>
    </row>
    <row r="293" spans="1:12" x14ac:dyDescent="0.2">
      <c r="A293" s="146"/>
      <c r="B293" s="146"/>
      <c r="C293" s="146"/>
      <c r="D293" s="146"/>
      <c r="E293" s="146"/>
      <c r="F293" s="147"/>
      <c r="G293" s="147"/>
      <c r="H293" s="147"/>
      <c r="I293" s="147"/>
      <c r="J293" s="147"/>
      <c r="K293" s="147"/>
      <c r="L293" s="147"/>
    </row>
    <row r="294" spans="1:12" x14ac:dyDescent="0.2">
      <c r="A294" s="146"/>
      <c r="B294" s="146"/>
      <c r="C294" s="146"/>
      <c r="D294" s="146"/>
      <c r="E294" s="146"/>
      <c r="F294" s="147"/>
      <c r="G294" s="147"/>
      <c r="H294" s="147"/>
      <c r="I294" s="147"/>
      <c r="J294" s="147"/>
      <c r="K294" s="147"/>
      <c r="L294" s="147"/>
    </row>
    <row r="295" spans="1:12" x14ac:dyDescent="0.2">
      <c r="A295" s="146"/>
      <c r="B295" s="146"/>
      <c r="C295" s="146"/>
      <c r="D295" s="146"/>
      <c r="E295" s="146"/>
      <c r="F295" s="147"/>
      <c r="G295" s="147"/>
      <c r="H295" s="147"/>
      <c r="I295" s="147"/>
      <c r="J295" s="147"/>
      <c r="K295" s="147"/>
      <c r="L295" s="147"/>
    </row>
    <row r="296" spans="1:12" x14ac:dyDescent="0.2">
      <c r="A296" s="146"/>
      <c r="B296" s="146"/>
      <c r="C296" s="146"/>
      <c r="D296" s="146"/>
      <c r="E296" s="146"/>
      <c r="F296" s="147"/>
      <c r="G296" s="147"/>
      <c r="H296" s="147"/>
      <c r="I296" s="147"/>
      <c r="J296" s="147"/>
      <c r="K296" s="147"/>
      <c r="L296" s="147"/>
    </row>
    <row r="297" spans="1:12" x14ac:dyDescent="0.2">
      <c r="A297" s="146"/>
      <c r="B297" s="146"/>
      <c r="C297" s="146"/>
      <c r="D297" s="146"/>
      <c r="E297" s="146"/>
      <c r="F297" s="147"/>
      <c r="G297" s="147"/>
      <c r="H297" s="147"/>
      <c r="I297" s="147"/>
      <c r="J297" s="147"/>
      <c r="K297" s="147"/>
      <c r="L297" s="147"/>
    </row>
    <row r="298" spans="1:12" x14ac:dyDescent="0.2">
      <c r="A298" s="146"/>
      <c r="B298" s="146"/>
      <c r="C298" s="146"/>
      <c r="D298" s="146"/>
      <c r="E298" s="146"/>
      <c r="F298" s="147"/>
      <c r="G298" s="147"/>
      <c r="H298" s="147"/>
      <c r="I298" s="147"/>
      <c r="J298" s="147"/>
      <c r="K298" s="147"/>
      <c r="L298" s="147"/>
    </row>
    <row r="299" spans="1:12" x14ac:dyDescent="0.2">
      <c r="A299" s="146"/>
      <c r="B299" s="146"/>
      <c r="C299" s="146"/>
      <c r="D299" s="146"/>
      <c r="E299" s="146"/>
      <c r="F299" s="147"/>
      <c r="G299" s="147"/>
      <c r="H299" s="147"/>
      <c r="I299" s="147"/>
      <c r="J299" s="147"/>
      <c r="K299" s="147"/>
      <c r="L299" s="147"/>
    </row>
    <row r="300" spans="1:12" x14ac:dyDescent="0.2">
      <c r="A300" s="146"/>
      <c r="B300" s="146"/>
      <c r="C300" s="146"/>
      <c r="D300" s="146"/>
      <c r="E300" s="146"/>
      <c r="F300" s="147"/>
      <c r="G300" s="147"/>
      <c r="H300" s="147"/>
      <c r="I300" s="147"/>
      <c r="J300" s="147"/>
      <c r="K300" s="147"/>
      <c r="L300" s="147"/>
    </row>
    <row r="301" spans="1:12" x14ac:dyDescent="0.2">
      <c r="A301" s="146"/>
      <c r="B301" s="146"/>
      <c r="C301" s="146"/>
      <c r="D301" s="146"/>
      <c r="E301" s="146"/>
      <c r="F301" s="147"/>
      <c r="G301" s="147"/>
      <c r="H301" s="147"/>
      <c r="I301" s="147"/>
      <c r="J301" s="147"/>
      <c r="K301" s="147"/>
      <c r="L301" s="147"/>
    </row>
    <row r="302" spans="1:12" x14ac:dyDescent="0.2">
      <c r="A302" s="146"/>
      <c r="B302" s="146"/>
      <c r="C302" s="146"/>
      <c r="D302" s="146"/>
      <c r="E302" s="146"/>
      <c r="F302" s="147"/>
      <c r="G302" s="147"/>
      <c r="H302" s="147"/>
      <c r="I302" s="147"/>
      <c r="J302" s="147"/>
      <c r="K302" s="147"/>
      <c r="L302" s="147"/>
    </row>
    <row r="303" spans="1:12" x14ac:dyDescent="0.2">
      <c r="A303" s="146"/>
      <c r="B303" s="146"/>
      <c r="C303" s="146"/>
      <c r="D303" s="146"/>
      <c r="E303" s="146"/>
      <c r="F303" s="147"/>
      <c r="G303" s="147"/>
      <c r="H303" s="147"/>
      <c r="I303" s="147"/>
      <c r="J303" s="147"/>
      <c r="K303" s="147"/>
      <c r="L303" s="147"/>
    </row>
    <row r="304" spans="1:12" x14ac:dyDescent="0.2">
      <c r="A304" s="146"/>
      <c r="B304" s="146"/>
      <c r="C304" s="146"/>
      <c r="D304" s="146"/>
      <c r="E304" s="146"/>
      <c r="F304" s="147"/>
      <c r="G304" s="147"/>
      <c r="H304" s="147"/>
      <c r="I304" s="147"/>
      <c r="J304" s="147"/>
      <c r="K304" s="147"/>
      <c r="L304" s="147"/>
    </row>
    <row r="305" spans="1:12" x14ac:dyDescent="0.2">
      <c r="A305" s="146"/>
      <c r="B305" s="146"/>
      <c r="C305" s="146"/>
      <c r="D305" s="146"/>
      <c r="E305" s="146"/>
      <c r="F305" s="147"/>
      <c r="G305" s="147"/>
      <c r="H305" s="147"/>
      <c r="I305" s="147"/>
      <c r="J305" s="147"/>
      <c r="K305" s="147"/>
      <c r="L305" s="147"/>
    </row>
    <row r="306" spans="1:12" x14ac:dyDescent="0.2">
      <c r="A306" s="146"/>
      <c r="B306" s="146"/>
      <c r="C306" s="146"/>
      <c r="D306" s="146"/>
      <c r="E306" s="146"/>
      <c r="F306" s="147"/>
      <c r="G306" s="147"/>
      <c r="H306" s="147"/>
      <c r="I306" s="147"/>
      <c r="J306" s="147"/>
      <c r="K306" s="147"/>
      <c r="L306" s="147"/>
    </row>
    <row r="307" spans="1:12" x14ac:dyDescent="0.2">
      <c r="A307" s="146"/>
      <c r="B307" s="146"/>
      <c r="C307" s="146"/>
      <c r="D307" s="146"/>
      <c r="E307" s="146"/>
      <c r="F307" s="147"/>
      <c r="G307" s="147"/>
      <c r="H307" s="147"/>
      <c r="I307" s="147"/>
      <c r="J307" s="147"/>
      <c r="K307" s="147"/>
      <c r="L307" s="147"/>
    </row>
    <row r="308" spans="1:12" x14ac:dyDescent="0.2">
      <c r="A308" s="146"/>
      <c r="B308" s="146"/>
      <c r="C308" s="146"/>
      <c r="D308" s="146"/>
      <c r="E308" s="146"/>
      <c r="F308" s="147"/>
      <c r="G308" s="147"/>
      <c r="H308" s="147"/>
      <c r="I308" s="147"/>
      <c r="J308" s="147"/>
      <c r="K308" s="147"/>
      <c r="L308" s="147"/>
    </row>
    <row r="309" spans="1:12" x14ac:dyDescent="0.2">
      <c r="A309" s="146"/>
      <c r="B309" s="146"/>
      <c r="C309" s="146"/>
      <c r="D309" s="146"/>
      <c r="E309" s="146"/>
      <c r="F309" s="147"/>
      <c r="G309" s="147"/>
      <c r="H309" s="147"/>
      <c r="I309" s="147"/>
      <c r="J309" s="147"/>
      <c r="K309" s="147"/>
      <c r="L309" s="147"/>
    </row>
    <row r="310" spans="1:12" x14ac:dyDescent="0.2">
      <c r="A310" s="146"/>
      <c r="B310" s="146"/>
      <c r="C310" s="146"/>
      <c r="D310" s="146"/>
      <c r="E310" s="146"/>
      <c r="F310" s="147"/>
      <c r="G310" s="147"/>
      <c r="H310" s="147"/>
      <c r="I310" s="147"/>
      <c r="J310" s="147"/>
      <c r="K310" s="147"/>
      <c r="L310" s="147"/>
    </row>
    <row r="311" spans="1:12" x14ac:dyDescent="0.2">
      <c r="A311" s="146"/>
      <c r="B311" s="146"/>
      <c r="C311" s="146"/>
      <c r="D311" s="146"/>
      <c r="E311" s="146"/>
      <c r="F311" s="147"/>
      <c r="G311" s="147"/>
      <c r="H311" s="147"/>
      <c r="I311" s="147"/>
      <c r="J311" s="147"/>
      <c r="K311" s="147"/>
      <c r="L311" s="147"/>
    </row>
    <row r="312" spans="1:12" x14ac:dyDescent="0.2">
      <c r="A312" s="146"/>
      <c r="B312" s="146"/>
      <c r="C312" s="146"/>
      <c r="D312" s="146"/>
      <c r="E312" s="146"/>
      <c r="F312" s="147"/>
      <c r="G312" s="147"/>
      <c r="H312" s="147"/>
      <c r="I312" s="147"/>
      <c r="J312" s="147"/>
      <c r="K312" s="147"/>
      <c r="L312" s="147"/>
    </row>
    <row r="313" spans="1:12" x14ac:dyDescent="0.2">
      <c r="A313" s="146"/>
      <c r="B313" s="146"/>
      <c r="C313" s="146"/>
      <c r="D313" s="146"/>
      <c r="E313" s="146"/>
      <c r="F313" s="147"/>
      <c r="G313" s="147"/>
      <c r="H313" s="147"/>
      <c r="I313" s="147"/>
      <c r="J313" s="147"/>
      <c r="K313" s="147"/>
      <c r="L313" s="147"/>
    </row>
    <row r="314" spans="1:12" x14ac:dyDescent="0.2">
      <c r="A314" s="146"/>
      <c r="B314" s="146"/>
      <c r="C314" s="146"/>
      <c r="D314" s="146"/>
      <c r="E314" s="146"/>
      <c r="F314" s="147"/>
      <c r="G314" s="147"/>
      <c r="H314" s="147"/>
      <c r="I314" s="147"/>
      <c r="J314" s="147"/>
      <c r="K314" s="147"/>
      <c r="L314" s="147"/>
    </row>
    <row r="315" spans="1:12" x14ac:dyDescent="0.2">
      <c r="A315" s="146"/>
      <c r="B315" s="146"/>
      <c r="C315" s="146"/>
      <c r="D315" s="146"/>
      <c r="E315" s="146"/>
      <c r="F315" s="147"/>
      <c r="G315" s="147"/>
      <c r="H315" s="147"/>
      <c r="I315" s="147"/>
      <c r="J315" s="147"/>
      <c r="K315" s="147"/>
      <c r="L315" s="147"/>
    </row>
    <row r="316" spans="1:12" x14ac:dyDescent="0.2">
      <c r="A316" s="146"/>
      <c r="B316" s="146"/>
      <c r="C316" s="146"/>
      <c r="D316" s="146"/>
      <c r="E316" s="146"/>
      <c r="F316" s="147"/>
      <c r="G316" s="147"/>
      <c r="H316" s="147"/>
      <c r="I316" s="147"/>
      <c r="J316" s="147"/>
      <c r="K316" s="147"/>
      <c r="L316" s="147"/>
    </row>
    <row r="317" spans="1:12" x14ac:dyDescent="0.2">
      <c r="A317" s="146"/>
      <c r="B317" s="146"/>
      <c r="C317" s="146"/>
      <c r="D317" s="146"/>
      <c r="E317" s="146"/>
      <c r="F317" s="147"/>
      <c r="G317" s="147"/>
      <c r="H317" s="147"/>
      <c r="I317" s="147"/>
      <c r="J317" s="147"/>
      <c r="K317" s="147"/>
      <c r="L317" s="147"/>
    </row>
    <row r="318" spans="1:12" x14ac:dyDescent="0.2">
      <c r="A318" s="146"/>
      <c r="B318" s="146"/>
      <c r="C318" s="146"/>
      <c r="D318" s="146"/>
      <c r="E318" s="146"/>
      <c r="F318" s="147"/>
      <c r="G318" s="147"/>
      <c r="H318" s="147"/>
      <c r="I318" s="147"/>
      <c r="J318" s="147"/>
      <c r="K318" s="147"/>
      <c r="L318" s="147"/>
    </row>
    <row r="319" spans="1:12" x14ac:dyDescent="0.2">
      <c r="A319" s="146"/>
      <c r="B319" s="146"/>
      <c r="C319" s="146"/>
      <c r="D319" s="146"/>
      <c r="E319" s="146"/>
      <c r="F319" s="147"/>
      <c r="G319" s="147"/>
      <c r="H319" s="147"/>
      <c r="I319" s="147"/>
      <c r="J319" s="147"/>
      <c r="K319" s="147"/>
      <c r="L319" s="147"/>
    </row>
    <row r="320" spans="1:12" x14ac:dyDescent="0.2">
      <c r="A320" s="146"/>
      <c r="B320" s="146"/>
      <c r="C320" s="146"/>
      <c r="D320" s="146"/>
      <c r="E320" s="146"/>
      <c r="F320" s="147"/>
      <c r="G320" s="147"/>
      <c r="H320" s="147"/>
      <c r="I320" s="147"/>
      <c r="J320" s="147"/>
      <c r="K320" s="147"/>
      <c r="L320" s="147"/>
    </row>
    <row r="321" spans="1:12" x14ac:dyDescent="0.2">
      <c r="A321" s="146"/>
      <c r="B321" s="146"/>
      <c r="C321" s="146"/>
      <c r="D321" s="146"/>
      <c r="E321" s="146"/>
      <c r="F321" s="147"/>
      <c r="G321" s="147"/>
      <c r="H321" s="147"/>
      <c r="I321" s="147"/>
      <c r="J321" s="147"/>
      <c r="K321" s="147"/>
      <c r="L321" s="147"/>
    </row>
    <row r="322" spans="1:12" x14ac:dyDescent="0.2">
      <c r="A322" s="146"/>
      <c r="B322" s="146"/>
      <c r="C322" s="146"/>
      <c r="D322" s="146"/>
      <c r="E322" s="146"/>
      <c r="F322" s="147"/>
      <c r="G322" s="147"/>
      <c r="H322" s="147"/>
      <c r="I322" s="147"/>
      <c r="J322" s="147"/>
      <c r="K322" s="147"/>
      <c r="L322" s="147"/>
    </row>
    <row r="323" spans="1:12" x14ac:dyDescent="0.2">
      <c r="A323" s="146"/>
      <c r="B323" s="146"/>
      <c r="C323" s="146"/>
      <c r="D323" s="146"/>
      <c r="E323" s="146"/>
      <c r="F323" s="147"/>
      <c r="G323" s="147"/>
      <c r="H323" s="147"/>
      <c r="I323" s="147"/>
      <c r="J323" s="147"/>
      <c r="K323" s="147"/>
      <c r="L323" s="147"/>
    </row>
    <row r="324" spans="1:12" x14ac:dyDescent="0.2">
      <c r="A324" s="146"/>
      <c r="B324" s="146"/>
      <c r="C324" s="146"/>
      <c r="D324" s="146"/>
      <c r="E324" s="146"/>
      <c r="F324" s="147"/>
      <c r="G324" s="147"/>
      <c r="H324" s="147"/>
      <c r="I324" s="147"/>
      <c r="J324" s="147"/>
      <c r="K324" s="147"/>
      <c r="L324" s="147"/>
    </row>
    <row r="325" spans="1:12" x14ac:dyDescent="0.2">
      <c r="A325" s="146"/>
      <c r="B325" s="146"/>
      <c r="C325" s="146"/>
      <c r="D325" s="146"/>
      <c r="E325" s="146"/>
      <c r="F325" s="147"/>
      <c r="G325" s="147"/>
      <c r="H325" s="147"/>
      <c r="I325" s="147"/>
      <c r="J325" s="147"/>
      <c r="K325" s="147"/>
      <c r="L325" s="147"/>
    </row>
    <row r="326" spans="1:12" x14ac:dyDescent="0.2">
      <c r="A326" s="146"/>
      <c r="B326" s="146"/>
      <c r="C326" s="146"/>
      <c r="D326" s="146"/>
      <c r="E326" s="146"/>
      <c r="F326" s="147"/>
      <c r="G326" s="147"/>
      <c r="H326" s="147"/>
      <c r="I326" s="147"/>
      <c r="J326" s="147"/>
      <c r="K326" s="147"/>
      <c r="L326" s="147"/>
    </row>
    <row r="327" spans="1:12" x14ac:dyDescent="0.2">
      <c r="A327" s="146"/>
      <c r="B327" s="146"/>
      <c r="C327" s="146"/>
      <c r="D327" s="146"/>
      <c r="E327" s="146"/>
      <c r="F327" s="147"/>
      <c r="G327" s="147"/>
      <c r="H327" s="147"/>
      <c r="I327" s="147"/>
      <c r="J327" s="147"/>
      <c r="K327" s="147"/>
      <c r="L327" s="147"/>
    </row>
    <row r="328" spans="1:12" x14ac:dyDescent="0.2">
      <c r="A328" s="146"/>
      <c r="B328" s="146"/>
      <c r="C328" s="146"/>
      <c r="D328" s="146"/>
      <c r="E328" s="146"/>
      <c r="F328" s="147"/>
      <c r="G328" s="147"/>
      <c r="H328" s="147"/>
      <c r="I328" s="147"/>
      <c r="J328" s="147"/>
      <c r="K328" s="147"/>
      <c r="L328" s="147"/>
    </row>
    <row r="329" spans="1:12" x14ac:dyDescent="0.2">
      <c r="A329" s="146"/>
      <c r="B329" s="146"/>
      <c r="C329" s="146"/>
      <c r="D329" s="146"/>
      <c r="E329" s="146"/>
      <c r="F329" s="147"/>
      <c r="G329" s="147"/>
      <c r="H329" s="147"/>
      <c r="I329" s="147"/>
      <c r="J329" s="147"/>
      <c r="K329" s="147"/>
      <c r="L329" s="147"/>
    </row>
    <row r="330" spans="1:12" x14ac:dyDescent="0.2">
      <c r="A330" s="146"/>
      <c r="B330" s="146"/>
      <c r="C330" s="146"/>
      <c r="D330" s="146"/>
      <c r="E330" s="146"/>
      <c r="F330" s="147"/>
      <c r="G330" s="147"/>
      <c r="H330" s="147"/>
      <c r="I330" s="147"/>
      <c r="J330" s="147"/>
      <c r="K330" s="147"/>
      <c r="L330" s="147"/>
    </row>
    <row r="331" spans="1:12" x14ac:dyDescent="0.2">
      <c r="A331" s="146"/>
      <c r="B331" s="146"/>
      <c r="C331" s="146"/>
      <c r="D331" s="146"/>
      <c r="E331" s="146"/>
      <c r="F331" s="147"/>
      <c r="G331" s="147"/>
      <c r="H331" s="147"/>
      <c r="I331" s="147"/>
      <c r="J331" s="147"/>
      <c r="K331" s="147"/>
      <c r="L331" s="147"/>
    </row>
    <row r="332" spans="1:12" x14ac:dyDescent="0.2">
      <c r="A332" s="146"/>
      <c r="B332" s="146"/>
      <c r="C332" s="146"/>
      <c r="D332" s="146"/>
      <c r="E332" s="146"/>
      <c r="F332" s="147"/>
      <c r="G332" s="147"/>
      <c r="H332" s="147"/>
      <c r="I332" s="147"/>
      <c r="J332" s="147"/>
      <c r="K332" s="147"/>
      <c r="L332" s="147"/>
    </row>
    <row r="333" spans="1:12" x14ac:dyDescent="0.2">
      <c r="A333" s="146"/>
      <c r="B333" s="146"/>
      <c r="C333" s="146"/>
      <c r="D333" s="146"/>
      <c r="E333" s="146"/>
      <c r="F333" s="147"/>
      <c r="G333" s="147"/>
      <c r="H333" s="147"/>
      <c r="I333" s="147"/>
      <c r="J333" s="147"/>
      <c r="K333" s="147"/>
      <c r="L333" s="147"/>
    </row>
    <row r="334" spans="1:12" x14ac:dyDescent="0.2">
      <c r="A334" s="146"/>
      <c r="B334" s="146"/>
      <c r="C334" s="146"/>
      <c r="D334" s="146"/>
      <c r="E334" s="146"/>
      <c r="F334" s="147"/>
      <c r="G334" s="147"/>
      <c r="H334" s="147"/>
      <c r="I334" s="147"/>
      <c r="J334" s="147"/>
      <c r="K334" s="147"/>
      <c r="L334" s="147"/>
    </row>
    <row r="335" spans="1:12" x14ac:dyDescent="0.2">
      <c r="A335" s="146"/>
      <c r="B335" s="146"/>
      <c r="C335" s="146"/>
      <c r="D335" s="146"/>
      <c r="E335" s="146"/>
      <c r="F335" s="147"/>
      <c r="G335" s="147"/>
      <c r="H335" s="147"/>
      <c r="I335" s="147"/>
      <c r="J335" s="147"/>
      <c r="K335" s="147"/>
      <c r="L335" s="147"/>
    </row>
    <row r="336" spans="1:12" x14ac:dyDescent="0.2">
      <c r="A336" s="146"/>
      <c r="B336" s="146"/>
      <c r="C336" s="146"/>
      <c r="D336" s="146"/>
      <c r="E336" s="146"/>
      <c r="F336" s="147"/>
      <c r="G336" s="147"/>
      <c r="H336" s="147"/>
      <c r="I336" s="147"/>
      <c r="J336" s="147"/>
      <c r="K336" s="147"/>
      <c r="L336" s="147"/>
    </row>
    <row r="337" spans="1:12" x14ac:dyDescent="0.2">
      <c r="A337" s="146"/>
      <c r="B337" s="146"/>
      <c r="C337" s="146"/>
      <c r="D337" s="146"/>
      <c r="E337" s="146"/>
      <c r="F337" s="147"/>
      <c r="G337" s="147"/>
      <c r="H337" s="147"/>
      <c r="I337" s="147"/>
      <c r="J337" s="147"/>
      <c r="K337" s="147"/>
      <c r="L337" s="147"/>
    </row>
    <row r="338" spans="1:12" x14ac:dyDescent="0.2">
      <c r="A338" s="146"/>
      <c r="B338" s="146"/>
      <c r="C338" s="146"/>
      <c r="D338" s="146"/>
      <c r="E338" s="146"/>
      <c r="F338" s="147"/>
      <c r="G338" s="147"/>
      <c r="H338" s="147"/>
      <c r="I338" s="147"/>
      <c r="J338" s="147"/>
      <c r="K338" s="147"/>
      <c r="L338" s="147"/>
    </row>
    <row r="339" spans="1:12" x14ac:dyDescent="0.2">
      <c r="A339" s="146"/>
      <c r="B339" s="146"/>
      <c r="C339" s="146"/>
      <c r="D339" s="146"/>
      <c r="E339" s="146"/>
      <c r="F339" s="147"/>
      <c r="G339" s="147"/>
      <c r="H339" s="147"/>
      <c r="I339" s="147"/>
      <c r="J339" s="147"/>
      <c r="K339" s="147"/>
      <c r="L339" s="147"/>
    </row>
    <row r="340" spans="1:12" x14ac:dyDescent="0.2">
      <c r="A340" s="146"/>
      <c r="B340" s="146"/>
      <c r="C340" s="146"/>
      <c r="D340" s="146"/>
      <c r="E340" s="146"/>
      <c r="F340" s="147"/>
      <c r="G340" s="147"/>
      <c r="H340" s="147"/>
      <c r="I340" s="147"/>
      <c r="J340" s="147"/>
      <c r="K340" s="147"/>
      <c r="L340" s="147"/>
    </row>
    <row r="341" spans="1:12" x14ac:dyDescent="0.2">
      <c r="A341" s="146"/>
      <c r="B341" s="146"/>
      <c r="C341" s="146"/>
      <c r="D341" s="146"/>
      <c r="E341" s="146"/>
      <c r="F341" s="147"/>
      <c r="G341" s="147"/>
      <c r="H341" s="147"/>
      <c r="I341" s="147"/>
      <c r="J341" s="147"/>
      <c r="K341" s="147"/>
      <c r="L341" s="147"/>
    </row>
    <row r="342" spans="1:12" x14ac:dyDescent="0.2">
      <c r="A342" s="146"/>
      <c r="B342" s="146"/>
      <c r="C342" s="146"/>
      <c r="D342" s="146"/>
      <c r="E342" s="146"/>
      <c r="F342" s="147"/>
      <c r="G342" s="147"/>
      <c r="H342" s="147"/>
      <c r="I342" s="147"/>
      <c r="J342" s="147"/>
      <c r="K342" s="147"/>
      <c r="L342" s="147"/>
    </row>
    <row r="343" spans="1:12" x14ac:dyDescent="0.2">
      <c r="A343" s="146"/>
      <c r="B343" s="146"/>
      <c r="C343" s="146"/>
      <c r="D343" s="146"/>
      <c r="E343" s="146"/>
      <c r="F343" s="147"/>
      <c r="G343" s="147"/>
      <c r="H343" s="147"/>
      <c r="I343" s="147"/>
      <c r="J343" s="147"/>
      <c r="K343" s="147"/>
      <c r="L343" s="147"/>
    </row>
    <row r="344" spans="1:12" x14ac:dyDescent="0.2">
      <c r="A344" s="146"/>
      <c r="B344" s="146"/>
      <c r="C344" s="146"/>
      <c r="D344" s="146"/>
      <c r="E344" s="146"/>
      <c r="F344" s="147"/>
      <c r="G344" s="147"/>
      <c r="H344" s="147"/>
      <c r="I344" s="147"/>
      <c r="J344" s="147"/>
      <c r="K344" s="147"/>
      <c r="L344" s="147"/>
    </row>
    <row r="345" spans="1:12" x14ac:dyDescent="0.2">
      <c r="A345" s="146"/>
      <c r="B345" s="146"/>
      <c r="C345" s="146"/>
      <c r="D345" s="146"/>
      <c r="E345" s="146"/>
      <c r="F345" s="147"/>
      <c r="G345" s="147"/>
      <c r="H345" s="147"/>
      <c r="I345" s="147"/>
      <c r="J345" s="147"/>
      <c r="K345" s="147"/>
      <c r="L345" s="147"/>
    </row>
    <row r="346" spans="1:12" x14ac:dyDescent="0.2">
      <c r="A346" s="146"/>
      <c r="B346" s="146"/>
      <c r="C346" s="146"/>
      <c r="D346" s="146"/>
      <c r="E346" s="146"/>
      <c r="F346" s="147"/>
      <c r="G346" s="147"/>
      <c r="H346" s="147"/>
      <c r="I346" s="147"/>
      <c r="J346" s="147"/>
      <c r="K346" s="147"/>
      <c r="L346" s="147"/>
    </row>
    <row r="347" spans="1:12" x14ac:dyDescent="0.2">
      <c r="A347" s="146"/>
      <c r="B347" s="146"/>
      <c r="C347" s="146"/>
      <c r="D347" s="146"/>
      <c r="E347" s="146"/>
      <c r="F347" s="147"/>
      <c r="G347" s="147"/>
      <c r="H347" s="147"/>
      <c r="I347" s="147"/>
      <c r="J347" s="147"/>
      <c r="K347" s="147"/>
      <c r="L347" s="147"/>
    </row>
    <row r="348" spans="1:12" x14ac:dyDescent="0.2">
      <c r="A348" s="146"/>
      <c r="B348" s="146"/>
      <c r="C348" s="146"/>
      <c r="D348" s="146"/>
      <c r="E348" s="146"/>
      <c r="F348" s="147"/>
      <c r="G348" s="147"/>
      <c r="H348" s="147"/>
      <c r="I348" s="147"/>
      <c r="J348" s="147"/>
      <c r="K348" s="147"/>
      <c r="L348" s="147"/>
    </row>
    <row r="349" spans="1:12" x14ac:dyDescent="0.2">
      <c r="A349" s="146"/>
      <c r="B349" s="146"/>
      <c r="C349" s="146"/>
      <c r="D349" s="146"/>
      <c r="E349" s="146"/>
      <c r="F349" s="147"/>
      <c r="G349" s="147"/>
      <c r="H349" s="147"/>
      <c r="I349" s="147"/>
      <c r="J349" s="147"/>
      <c r="K349" s="147"/>
      <c r="L349" s="147"/>
    </row>
    <row r="350" spans="1:12" x14ac:dyDescent="0.2">
      <c r="A350" s="146"/>
      <c r="B350" s="146"/>
      <c r="C350" s="146"/>
      <c r="D350" s="146"/>
      <c r="E350" s="146"/>
      <c r="F350" s="147"/>
      <c r="G350" s="147"/>
      <c r="H350" s="147"/>
      <c r="I350" s="147"/>
      <c r="J350" s="147"/>
      <c r="K350" s="147"/>
      <c r="L350" s="147"/>
    </row>
    <row r="351" spans="1:12" x14ac:dyDescent="0.2">
      <c r="A351" s="146"/>
      <c r="B351" s="146"/>
      <c r="C351" s="146"/>
      <c r="D351" s="146"/>
      <c r="E351" s="146"/>
      <c r="F351" s="147"/>
      <c r="G351" s="147"/>
      <c r="H351" s="147"/>
      <c r="I351" s="147"/>
      <c r="J351" s="147"/>
      <c r="K351" s="147"/>
      <c r="L351" s="147"/>
    </row>
    <row r="352" spans="1:12" x14ac:dyDescent="0.2">
      <c r="A352" s="146"/>
      <c r="B352" s="146"/>
      <c r="C352" s="146"/>
      <c r="D352" s="146"/>
      <c r="E352" s="146"/>
      <c r="F352" s="147"/>
      <c r="G352" s="147"/>
      <c r="H352" s="147"/>
      <c r="I352" s="147"/>
      <c r="J352" s="147"/>
      <c r="K352" s="147"/>
      <c r="L352" s="147"/>
    </row>
    <row r="353" spans="1:12" x14ac:dyDescent="0.2">
      <c r="A353" s="146"/>
      <c r="B353" s="146"/>
      <c r="C353" s="146"/>
      <c r="D353" s="146"/>
      <c r="E353" s="146"/>
      <c r="F353" s="147"/>
      <c r="G353" s="147"/>
      <c r="H353" s="147"/>
      <c r="I353" s="147"/>
      <c r="J353" s="147"/>
      <c r="K353" s="147"/>
      <c r="L353" s="147"/>
    </row>
    <row r="354" spans="1:12" x14ac:dyDescent="0.2">
      <c r="A354" s="146"/>
      <c r="B354" s="146"/>
      <c r="C354" s="146"/>
      <c r="D354" s="146"/>
      <c r="E354" s="146"/>
      <c r="F354" s="147"/>
      <c r="G354" s="147"/>
      <c r="H354" s="147"/>
      <c r="I354" s="147"/>
      <c r="J354" s="147"/>
      <c r="K354" s="147"/>
      <c r="L354" s="147"/>
    </row>
    <row r="355" spans="1:12" x14ac:dyDescent="0.2">
      <c r="A355" s="146"/>
      <c r="B355" s="146"/>
      <c r="C355" s="146"/>
      <c r="D355" s="146"/>
      <c r="E355" s="146"/>
      <c r="F355" s="147"/>
      <c r="G355" s="147"/>
      <c r="H355" s="147"/>
      <c r="I355" s="147"/>
      <c r="J355" s="147"/>
      <c r="K355" s="147"/>
      <c r="L355" s="147"/>
    </row>
    <row r="356" spans="1:12" x14ac:dyDescent="0.2">
      <c r="A356" s="146"/>
      <c r="B356" s="146"/>
      <c r="C356" s="146"/>
      <c r="D356" s="146"/>
      <c r="E356" s="146"/>
      <c r="F356" s="147"/>
      <c r="G356" s="147"/>
      <c r="H356" s="147"/>
      <c r="I356" s="147"/>
      <c r="J356" s="147"/>
      <c r="K356" s="147"/>
      <c r="L356" s="147"/>
    </row>
    <row r="357" spans="1:12" x14ac:dyDescent="0.2">
      <c r="A357" s="146"/>
      <c r="B357" s="146"/>
      <c r="C357" s="146"/>
      <c r="D357" s="146"/>
      <c r="E357" s="146"/>
      <c r="F357" s="147"/>
      <c r="G357" s="147"/>
      <c r="H357" s="147"/>
      <c r="I357" s="147"/>
      <c r="J357" s="147"/>
      <c r="K357" s="147"/>
      <c r="L357" s="147"/>
    </row>
    <row r="358" spans="1:12" x14ac:dyDescent="0.2">
      <c r="A358" s="146"/>
      <c r="B358" s="146"/>
      <c r="C358" s="146"/>
      <c r="D358" s="146"/>
      <c r="E358" s="146"/>
      <c r="F358" s="147"/>
      <c r="G358" s="147"/>
      <c r="H358" s="147"/>
      <c r="I358" s="147"/>
      <c r="J358" s="147"/>
      <c r="K358" s="147"/>
      <c r="L358" s="147"/>
    </row>
    <row r="359" spans="1:12" x14ac:dyDescent="0.2">
      <c r="A359" s="146"/>
      <c r="B359" s="146"/>
      <c r="C359" s="146"/>
      <c r="D359" s="146"/>
      <c r="E359" s="146"/>
      <c r="F359" s="147"/>
      <c r="G359" s="147"/>
      <c r="H359" s="147"/>
      <c r="I359" s="147"/>
      <c r="J359" s="147"/>
      <c r="K359" s="147"/>
      <c r="L359" s="147"/>
    </row>
    <row r="360" spans="1:12" x14ac:dyDescent="0.2">
      <c r="A360" s="146"/>
      <c r="B360" s="146"/>
      <c r="C360" s="146"/>
      <c r="D360" s="146"/>
      <c r="E360" s="146"/>
      <c r="F360" s="147"/>
      <c r="G360" s="147"/>
      <c r="H360" s="147"/>
      <c r="I360" s="147"/>
      <c r="J360" s="147"/>
      <c r="K360" s="147"/>
      <c r="L360" s="147"/>
    </row>
    <row r="361" spans="1:12" x14ac:dyDescent="0.2">
      <c r="A361" s="146"/>
      <c r="B361" s="146"/>
      <c r="C361" s="146"/>
      <c r="D361" s="146"/>
      <c r="E361" s="146"/>
      <c r="F361" s="147"/>
      <c r="G361" s="147"/>
      <c r="H361" s="147"/>
      <c r="I361" s="147"/>
      <c r="J361" s="147"/>
      <c r="K361" s="147"/>
      <c r="L361" s="147"/>
    </row>
    <row r="362" spans="1:12" x14ac:dyDescent="0.2">
      <c r="A362" s="146"/>
      <c r="B362" s="146"/>
      <c r="C362" s="146"/>
      <c r="D362" s="146"/>
      <c r="E362" s="146"/>
      <c r="F362" s="147"/>
      <c r="G362" s="147"/>
      <c r="H362" s="147"/>
      <c r="I362" s="147"/>
      <c r="J362" s="147"/>
      <c r="K362" s="147"/>
      <c r="L362" s="147"/>
    </row>
    <row r="363" spans="1:12" x14ac:dyDescent="0.2">
      <c r="A363" s="146"/>
      <c r="B363" s="146"/>
      <c r="C363" s="146"/>
      <c r="D363" s="146"/>
      <c r="E363" s="146"/>
      <c r="F363" s="147"/>
      <c r="G363" s="147"/>
      <c r="H363" s="147"/>
      <c r="I363" s="147"/>
      <c r="J363" s="147"/>
      <c r="K363" s="147"/>
      <c r="L363" s="147"/>
    </row>
    <row r="364" spans="1:12" x14ac:dyDescent="0.2">
      <c r="A364" s="146"/>
      <c r="B364" s="146"/>
      <c r="C364" s="146"/>
      <c r="D364" s="146"/>
      <c r="E364" s="146"/>
      <c r="F364" s="147"/>
      <c r="G364" s="147"/>
      <c r="H364" s="147"/>
      <c r="I364" s="147"/>
      <c r="J364" s="147"/>
      <c r="K364" s="147"/>
      <c r="L364" s="147"/>
    </row>
    <row r="365" spans="1:12" x14ac:dyDescent="0.2">
      <c r="A365" s="146"/>
      <c r="B365" s="146"/>
      <c r="C365" s="146"/>
      <c r="D365" s="146"/>
      <c r="E365" s="146"/>
      <c r="F365" s="147"/>
      <c r="G365" s="147"/>
      <c r="H365" s="147"/>
      <c r="I365" s="147"/>
      <c r="J365" s="147"/>
      <c r="K365" s="147"/>
      <c r="L365" s="147"/>
    </row>
    <row r="366" spans="1:12" x14ac:dyDescent="0.2">
      <c r="A366" s="146"/>
      <c r="B366" s="146"/>
      <c r="C366" s="146"/>
      <c r="D366" s="146"/>
      <c r="E366" s="146"/>
      <c r="F366" s="147"/>
      <c r="G366" s="147"/>
      <c r="H366" s="147"/>
      <c r="I366" s="147"/>
      <c r="J366" s="147"/>
      <c r="K366" s="147"/>
      <c r="L366" s="147"/>
    </row>
    <row r="367" spans="1:12" x14ac:dyDescent="0.2">
      <c r="A367" s="146"/>
      <c r="B367" s="146"/>
      <c r="C367" s="146"/>
      <c r="D367" s="146"/>
      <c r="E367" s="146"/>
      <c r="F367" s="147"/>
      <c r="G367" s="147"/>
      <c r="H367" s="147"/>
      <c r="I367" s="147"/>
      <c r="J367" s="147"/>
      <c r="K367" s="147"/>
      <c r="L367" s="147"/>
    </row>
    <row r="368" spans="1:12" x14ac:dyDescent="0.2">
      <c r="A368" s="146"/>
      <c r="B368" s="146"/>
      <c r="C368" s="146"/>
      <c r="D368" s="146"/>
      <c r="E368" s="146"/>
      <c r="F368" s="147"/>
      <c r="G368" s="147"/>
      <c r="H368" s="147"/>
      <c r="I368" s="147"/>
      <c r="J368" s="147"/>
      <c r="K368" s="147"/>
      <c r="L368" s="147"/>
    </row>
    <row r="369" spans="1:12" x14ac:dyDescent="0.2">
      <c r="A369" s="146"/>
      <c r="B369" s="146"/>
      <c r="C369" s="146"/>
      <c r="D369" s="146"/>
      <c r="E369" s="146"/>
      <c r="F369" s="147"/>
      <c r="G369" s="147"/>
      <c r="H369" s="147"/>
      <c r="I369" s="147"/>
      <c r="J369" s="147"/>
      <c r="K369" s="147"/>
      <c r="L369" s="147"/>
    </row>
    <row r="370" spans="1:12" x14ac:dyDescent="0.2">
      <c r="A370" s="146"/>
      <c r="B370" s="146"/>
      <c r="C370" s="146"/>
      <c r="D370" s="146"/>
      <c r="E370" s="146"/>
      <c r="F370" s="147"/>
      <c r="G370" s="147"/>
      <c r="H370" s="147"/>
      <c r="I370" s="147"/>
      <c r="J370" s="147"/>
      <c r="K370" s="147"/>
      <c r="L370" s="147"/>
    </row>
    <row r="371" spans="1:12" x14ac:dyDescent="0.2">
      <c r="A371" s="146"/>
      <c r="B371" s="146"/>
      <c r="C371" s="146"/>
      <c r="D371" s="146"/>
      <c r="E371" s="146"/>
      <c r="F371" s="147"/>
      <c r="G371" s="147"/>
      <c r="H371" s="147"/>
      <c r="I371" s="147"/>
      <c r="J371" s="147"/>
      <c r="K371" s="147"/>
      <c r="L371" s="147"/>
    </row>
    <row r="372" spans="1:12" x14ac:dyDescent="0.2">
      <c r="A372" s="146"/>
      <c r="B372" s="146"/>
      <c r="C372" s="146"/>
      <c r="D372" s="146"/>
      <c r="E372" s="146"/>
      <c r="F372" s="147"/>
      <c r="G372" s="147"/>
      <c r="H372" s="147"/>
      <c r="I372" s="147"/>
      <c r="J372" s="147"/>
      <c r="K372" s="147"/>
      <c r="L372" s="147"/>
    </row>
    <row r="373" spans="1:12" x14ac:dyDescent="0.2">
      <c r="A373" s="146"/>
      <c r="B373" s="146"/>
      <c r="C373" s="146"/>
      <c r="D373" s="146"/>
      <c r="E373" s="146"/>
      <c r="F373" s="147"/>
      <c r="G373" s="147"/>
      <c r="H373" s="147"/>
      <c r="I373" s="147"/>
      <c r="J373" s="147"/>
      <c r="K373" s="147"/>
      <c r="L373" s="147"/>
    </row>
    <row r="374" spans="1:12" x14ac:dyDescent="0.2">
      <c r="A374" s="146"/>
      <c r="B374" s="146"/>
      <c r="C374" s="146"/>
      <c r="D374" s="146"/>
      <c r="E374" s="146"/>
      <c r="F374" s="147"/>
      <c r="G374" s="147"/>
      <c r="H374" s="147"/>
      <c r="I374" s="147"/>
      <c r="J374" s="147"/>
      <c r="K374" s="147"/>
      <c r="L374" s="147"/>
    </row>
    <row r="375" spans="1:12" x14ac:dyDescent="0.2">
      <c r="A375" s="146"/>
      <c r="B375" s="146"/>
      <c r="C375" s="146"/>
      <c r="D375" s="146"/>
      <c r="E375" s="146"/>
      <c r="F375" s="147"/>
      <c r="G375" s="147"/>
      <c r="H375" s="147"/>
      <c r="I375" s="147"/>
      <c r="J375" s="147"/>
      <c r="K375" s="147"/>
      <c r="L375" s="147"/>
    </row>
    <row r="376" spans="1:12" x14ac:dyDescent="0.2">
      <c r="A376" s="146"/>
      <c r="B376" s="146"/>
      <c r="C376" s="146"/>
      <c r="D376" s="146"/>
      <c r="E376" s="146"/>
      <c r="F376" s="147"/>
      <c r="G376" s="147"/>
      <c r="H376" s="147"/>
      <c r="I376" s="147"/>
      <c r="J376" s="147"/>
      <c r="K376" s="147"/>
      <c r="L376" s="147"/>
    </row>
    <row r="377" spans="1:12" x14ac:dyDescent="0.2">
      <c r="A377" s="146"/>
      <c r="B377" s="146"/>
      <c r="C377" s="146"/>
      <c r="D377" s="146"/>
      <c r="E377" s="146"/>
      <c r="F377" s="147"/>
      <c r="G377" s="147"/>
      <c r="H377" s="147"/>
      <c r="I377" s="147"/>
      <c r="J377" s="147"/>
      <c r="K377" s="147"/>
      <c r="L377" s="147"/>
    </row>
    <row r="378" spans="1:12" x14ac:dyDescent="0.2">
      <c r="A378" s="146"/>
      <c r="B378" s="146"/>
      <c r="C378" s="146"/>
      <c r="D378" s="146"/>
      <c r="E378" s="146"/>
      <c r="F378" s="147"/>
      <c r="G378" s="147"/>
      <c r="H378" s="147"/>
      <c r="I378" s="147"/>
      <c r="J378" s="147"/>
      <c r="K378" s="147"/>
      <c r="L378" s="147"/>
    </row>
    <row r="379" spans="1:12" x14ac:dyDescent="0.2">
      <c r="A379" s="146"/>
      <c r="B379" s="146"/>
      <c r="C379" s="146"/>
      <c r="D379" s="146"/>
      <c r="E379" s="146"/>
      <c r="F379" s="147"/>
      <c r="G379" s="147"/>
      <c r="H379" s="147"/>
      <c r="I379" s="147"/>
      <c r="J379" s="147"/>
      <c r="K379" s="147"/>
      <c r="L379" s="147"/>
    </row>
    <row r="380" spans="1:12" x14ac:dyDescent="0.2">
      <c r="A380" s="146"/>
      <c r="B380" s="146"/>
      <c r="C380" s="146"/>
      <c r="D380" s="146"/>
      <c r="E380" s="146"/>
      <c r="F380" s="147"/>
      <c r="G380" s="147"/>
      <c r="H380" s="147"/>
      <c r="I380" s="147"/>
      <c r="J380" s="147"/>
      <c r="K380" s="147"/>
      <c r="L380" s="147"/>
    </row>
    <row r="381" spans="1:12" x14ac:dyDescent="0.2">
      <c r="A381" s="146"/>
      <c r="B381" s="146"/>
      <c r="C381" s="146"/>
      <c r="D381" s="146"/>
      <c r="E381" s="146"/>
      <c r="F381" s="147"/>
      <c r="G381" s="147"/>
      <c r="H381" s="147"/>
      <c r="I381" s="147"/>
      <c r="J381" s="147"/>
      <c r="K381" s="147"/>
      <c r="L381" s="147"/>
    </row>
    <row r="382" spans="1:12" x14ac:dyDescent="0.2">
      <c r="A382" s="146"/>
      <c r="B382" s="146"/>
      <c r="C382" s="146"/>
      <c r="D382" s="146"/>
      <c r="E382" s="146"/>
      <c r="F382" s="147"/>
      <c r="G382" s="147"/>
      <c r="H382" s="147"/>
      <c r="I382" s="147"/>
      <c r="J382" s="147"/>
      <c r="K382" s="147"/>
      <c r="L382" s="147"/>
    </row>
    <row r="383" spans="1:12" x14ac:dyDescent="0.2">
      <c r="A383" s="146"/>
      <c r="B383" s="146"/>
      <c r="C383" s="146"/>
      <c r="D383" s="146"/>
      <c r="E383" s="146"/>
      <c r="F383" s="147"/>
      <c r="G383" s="147"/>
      <c r="H383" s="147"/>
      <c r="I383" s="147"/>
      <c r="J383" s="147"/>
      <c r="K383" s="147"/>
      <c r="L383" s="147"/>
    </row>
    <row r="384" spans="1:12" x14ac:dyDescent="0.2">
      <c r="A384" s="146"/>
      <c r="B384" s="146"/>
      <c r="C384" s="146"/>
      <c r="D384" s="146"/>
      <c r="E384" s="146"/>
      <c r="F384" s="147"/>
      <c r="G384" s="147"/>
      <c r="H384" s="147"/>
      <c r="I384" s="147"/>
      <c r="J384" s="147"/>
      <c r="K384" s="147"/>
      <c r="L384" s="147"/>
    </row>
    <row r="385" spans="1:12" x14ac:dyDescent="0.2">
      <c r="A385" s="146"/>
      <c r="B385" s="146"/>
      <c r="C385" s="146"/>
      <c r="D385" s="146"/>
      <c r="E385" s="146"/>
      <c r="F385" s="147"/>
      <c r="G385" s="147"/>
      <c r="H385" s="147"/>
      <c r="I385" s="147"/>
      <c r="J385" s="147"/>
      <c r="K385" s="147"/>
      <c r="L385" s="147"/>
    </row>
    <row r="386" spans="1:12" x14ac:dyDescent="0.2">
      <c r="A386" s="146"/>
      <c r="B386" s="146"/>
      <c r="C386" s="146"/>
      <c r="D386" s="146"/>
      <c r="E386" s="146"/>
      <c r="F386" s="147"/>
      <c r="G386" s="147"/>
      <c r="H386" s="147"/>
      <c r="I386" s="147"/>
      <c r="J386" s="147"/>
      <c r="K386" s="147"/>
      <c r="L386" s="147"/>
    </row>
    <row r="387" spans="1:12" x14ac:dyDescent="0.2">
      <c r="A387" s="146"/>
      <c r="B387" s="146"/>
      <c r="C387" s="146"/>
      <c r="D387" s="146"/>
      <c r="E387" s="146"/>
      <c r="F387" s="147"/>
      <c r="G387" s="147"/>
      <c r="H387" s="147"/>
      <c r="I387" s="147"/>
      <c r="J387" s="147"/>
      <c r="K387" s="147"/>
      <c r="L387" s="147"/>
    </row>
    <row r="388" spans="1:12" x14ac:dyDescent="0.2">
      <c r="A388" s="146"/>
      <c r="B388" s="146"/>
      <c r="C388" s="146"/>
      <c r="D388" s="146"/>
      <c r="E388" s="146"/>
      <c r="F388" s="147"/>
      <c r="G388" s="147"/>
      <c r="H388" s="147"/>
      <c r="I388" s="147"/>
      <c r="J388" s="147"/>
      <c r="K388" s="147"/>
      <c r="L388" s="147"/>
    </row>
    <row r="389" spans="1:12" x14ac:dyDescent="0.2">
      <c r="A389" s="146"/>
      <c r="B389" s="146"/>
      <c r="C389" s="146"/>
      <c r="D389" s="146"/>
      <c r="E389" s="146"/>
      <c r="F389" s="147"/>
      <c r="G389" s="147"/>
      <c r="H389" s="147"/>
      <c r="I389" s="147"/>
      <c r="J389" s="147"/>
      <c r="K389" s="147"/>
      <c r="L389" s="147"/>
    </row>
    <row r="390" spans="1:12" x14ac:dyDescent="0.2">
      <c r="A390" s="146"/>
      <c r="B390" s="146"/>
      <c r="C390" s="146"/>
      <c r="D390" s="146"/>
      <c r="E390" s="146"/>
      <c r="F390" s="147"/>
      <c r="G390" s="147"/>
      <c r="H390" s="147"/>
      <c r="I390" s="147"/>
      <c r="J390" s="147"/>
      <c r="K390" s="147"/>
      <c r="L390" s="147"/>
    </row>
    <row r="391" spans="1:12" x14ac:dyDescent="0.2">
      <c r="A391" s="146"/>
      <c r="B391" s="146"/>
      <c r="C391" s="146"/>
      <c r="D391" s="146"/>
      <c r="E391" s="146"/>
      <c r="F391" s="147"/>
      <c r="G391" s="147"/>
      <c r="H391" s="147"/>
      <c r="I391" s="147"/>
      <c r="J391" s="147"/>
      <c r="K391" s="147"/>
      <c r="L391" s="147"/>
    </row>
    <row r="392" spans="1:12" x14ac:dyDescent="0.2">
      <c r="A392" s="146"/>
      <c r="B392" s="146"/>
      <c r="C392" s="146"/>
      <c r="D392" s="146"/>
      <c r="E392" s="146"/>
      <c r="F392" s="147"/>
      <c r="G392" s="147"/>
      <c r="H392" s="147"/>
      <c r="I392" s="147"/>
      <c r="J392" s="147"/>
      <c r="K392" s="147"/>
      <c r="L392" s="147"/>
    </row>
    <row r="393" spans="1:12" x14ac:dyDescent="0.2">
      <c r="A393" s="146"/>
      <c r="B393" s="146"/>
      <c r="C393" s="146"/>
      <c r="D393" s="146"/>
      <c r="E393" s="146"/>
      <c r="F393" s="147"/>
      <c r="G393" s="147"/>
      <c r="H393" s="147"/>
      <c r="I393" s="147"/>
      <c r="J393" s="147"/>
      <c r="K393" s="147"/>
      <c r="L393" s="147"/>
    </row>
    <row r="394" spans="1:12" x14ac:dyDescent="0.2">
      <c r="A394" s="146"/>
      <c r="B394" s="146"/>
      <c r="C394" s="146"/>
      <c r="D394" s="146"/>
      <c r="E394" s="146"/>
      <c r="F394" s="147"/>
      <c r="G394" s="147"/>
      <c r="H394" s="147"/>
      <c r="I394" s="147"/>
      <c r="J394" s="147"/>
      <c r="K394" s="147"/>
      <c r="L394" s="147"/>
    </row>
    <row r="395" spans="1:12" x14ac:dyDescent="0.2">
      <c r="A395" s="146"/>
      <c r="B395" s="146"/>
      <c r="C395" s="146"/>
      <c r="D395" s="146"/>
      <c r="E395" s="146"/>
      <c r="F395" s="147"/>
      <c r="G395" s="147"/>
      <c r="H395" s="147"/>
      <c r="I395" s="147"/>
      <c r="J395" s="147"/>
      <c r="K395" s="147"/>
      <c r="L395" s="147"/>
    </row>
    <row r="396" spans="1:12" x14ac:dyDescent="0.2">
      <c r="A396" s="146"/>
      <c r="B396" s="146"/>
      <c r="C396" s="146"/>
      <c r="D396" s="146"/>
      <c r="E396" s="146"/>
      <c r="F396" s="147"/>
      <c r="G396" s="147"/>
      <c r="H396" s="147"/>
      <c r="I396" s="147"/>
      <c r="J396" s="147"/>
      <c r="K396" s="147"/>
      <c r="L396" s="147"/>
    </row>
    <row r="397" spans="1:12" x14ac:dyDescent="0.2">
      <c r="A397" s="146"/>
      <c r="B397" s="146"/>
      <c r="C397" s="146"/>
      <c r="D397" s="146"/>
      <c r="E397" s="146"/>
      <c r="F397" s="147"/>
      <c r="G397" s="147"/>
      <c r="H397" s="147"/>
      <c r="I397" s="147"/>
      <c r="J397" s="147"/>
      <c r="K397" s="147"/>
      <c r="L397" s="147"/>
    </row>
    <row r="398" spans="1:12" x14ac:dyDescent="0.2">
      <c r="A398" s="146"/>
      <c r="B398" s="146"/>
      <c r="C398" s="146"/>
      <c r="D398" s="146"/>
      <c r="E398" s="146"/>
      <c r="F398" s="147"/>
      <c r="G398" s="147"/>
      <c r="H398" s="147"/>
      <c r="I398" s="147"/>
      <c r="J398" s="147"/>
      <c r="K398" s="147"/>
      <c r="L398" s="147"/>
    </row>
    <row r="399" spans="1:12" x14ac:dyDescent="0.2">
      <c r="A399" s="146"/>
      <c r="B399" s="146"/>
      <c r="C399" s="146"/>
      <c r="D399" s="146"/>
      <c r="E399" s="146"/>
      <c r="F399" s="147"/>
      <c r="G399" s="147"/>
      <c r="H399" s="147"/>
      <c r="I399" s="147"/>
      <c r="J399" s="147"/>
      <c r="K399" s="147"/>
      <c r="L399" s="147"/>
    </row>
    <row r="400" spans="1:12" x14ac:dyDescent="0.2">
      <c r="A400" s="146"/>
      <c r="B400" s="146"/>
      <c r="C400" s="146"/>
      <c r="D400" s="146"/>
      <c r="E400" s="146"/>
      <c r="F400" s="147"/>
      <c r="G400" s="147"/>
      <c r="H400" s="147"/>
      <c r="I400" s="147"/>
      <c r="J400" s="147"/>
      <c r="K400" s="147"/>
      <c r="L400" s="147"/>
    </row>
    <row r="401" spans="1:12" x14ac:dyDescent="0.2">
      <c r="A401" s="146"/>
      <c r="B401" s="146"/>
      <c r="C401" s="146"/>
      <c r="D401" s="146"/>
      <c r="E401" s="146"/>
      <c r="F401" s="147"/>
      <c r="G401" s="147"/>
      <c r="H401" s="147"/>
      <c r="I401" s="147"/>
      <c r="J401" s="147"/>
      <c r="K401" s="147"/>
      <c r="L401" s="147"/>
    </row>
    <row r="402" spans="1:12" x14ac:dyDescent="0.2">
      <c r="A402" s="146"/>
      <c r="B402" s="146"/>
      <c r="C402" s="146"/>
      <c r="D402" s="146"/>
      <c r="E402" s="146"/>
      <c r="F402" s="147"/>
      <c r="G402" s="147"/>
      <c r="H402" s="147"/>
      <c r="I402" s="147"/>
      <c r="J402" s="147"/>
      <c r="K402" s="147"/>
      <c r="L402" s="147"/>
    </row>
    <row r="403" spans="1:12" x14ac:dyDescent="0.2">
      <c r="A403" s="146"/>
      <c r="B403" s="146"/>
      <c r="C403" s="146"/>
      <c r="D403" s="146"/>
      <c r="E403" s="146"/>
      <c r="F403" s="147"/>
      <c r="G403" s="147"/>
      <c r="H403" s="147"/>
      <c r="I403" s="147"/>
      <c r="J403" s="147"/>
      <c r="K403" s="147"/>
      <c r="L403" s="147"/>
    </row>
    <row r="404" spans="1:12" x14ac:dyDescent="0.2">
      <c r="A404" s="146"/>
      <c r="B404" s="146"/>
      <c r="C404" s="146"/>
      <c r="D404" s="146"/>
      <c r="E404" s="146"/>
      <c r="F404" s="147"/>
      <c r="G404" s="147"/>
      <c r="H404" s="147"/>
      <c r="I404" s="147"/>
      <c r="J404" s="147"/>
      <c r="K404" s="147"/>
      <c r="L404" s="147"/>
    </row>
    <row r="405" spans="1:12" x14ac:dyDescent="0.2">
      <c r="A405" s="146"/>
      <c r="B405" s="146"/>
      <c r="C405" s="146"/>
      <c r="D405" s="146"/>
      <c r="E405" s="146"/>
      <c r="F405" s="147"/>
      <c r="G405" s="147"/>
      <c r="H405" s="147"/>
      <c r="I405" s="147"/>
      <c r="J405" s="147"/>
      <c r="K405" s="147"/>
      <c r="L405" s="147"/>
    </row>
    <row r="406" spans="1:12" x14ac:dyDescent="0.2">
      <c r="A406" s="146"/>
      <c r="B406" s="146"/>
      <c r="C406" s="146"/>
      <c r="D406" s="146"/>
      <c r="E406" s="146"/>
      <c r="F406" s="147"/>
      <c r="G406" s="147"/>
      <c r="H406" s="147"/>
      <c r="I406" s="147"/>
      <c r="J406" s="147"/>
      <c r="K406" s="147"/>
      <c r="L406" s="147"/>
    </row>
    <row r="407" spans="1:12" x14ac:dyDescent="0.2">
      <c r="A407" s="146"/>
      <c r="B407" s="146"/>
      <c r="C407" s="146"/>
      <c r="D407" s="146"/>
      <c r="E407" s="146"/>
      <c r="F407" s="147"/>
      <c r="G407" s="147"/>
      <c r="H407" s="147"/>
      <c r="I407" s="147"/>
      <c r="J407" s="147"/>
      <c r="K407" s="147"/>
      <c r="L407" s="147"/>
    </row>
    <row r="408" spans="1:12" x14ac:dyDescent="0.2">
      <c r="A408" s="146"/>
      <c r="B408" s="146"/>
      <c r="C408" s="146"/>
      <c r="D408" s="146"/>
      <c r="E408" s="146"/>
      <c r="F408" s="147"/>
      <c r="G408" s="147"/>
      <c r="H408" s="147"/>
      <c r="I408" s="147"/>
      <c r="J408" s="147"/>
      <c r="K408" s="147"/>
      <c r="L408" s="147"/>
    </row>
    <row r="409" spans="1:12" x14ac:dyDescent="0.2">
      <c r="A409" s="146"/>
      <c r="B409" s="146"/>
      <c r="C409" s="146"/>
      <c r="D409" s="146"/>
      <c r="E409" s="146"/>
      <c r="F409" s="147"/>
      <c r="G409" s="147"/>
      <c r="H409" s="147"/>
      <c r="I409" s="147"/>
      <c r="J409" s="147"/>
      <c r="K409" s="147"/>
      <c r="L409" s="147"/>
    </row>
    <row r="410" spans="1:12" x14ac:dyDescent="0.2">
      <c r="A410" s="146"/>
      <c r="B410" s="146"/>
      <c r="C410" s="146"/>
      <c r="D410" s="146"/>
      <c r="E410" s="146"/>
      <c r="F410" s="147"/>
      <c r="G410" s="147"/>
      <c r="H410" s="147"/>
      <c r="I410" s="147"/>
      <c r="J410" s="147"/>
      <c r="K410" s="147"/>
      <c r="L410" s="147"/>
    </row>
    <row r="411" spans="1:12" x14ac:dyDescent="0.2">
      <c r="A411" s="146"/>
      <c r="B411" s="146"/>
      <c r="C411" s="146"/>
      <c r="D411" s="146"/>
      <c r="E411" s="146"/>
      <c r="F411" s="147"/>
      <c r="G411" s="147"/>
      <c r="H411" s="147"/>
      <c r="I411" s="147"/>
      <c r="J411" s="147"/>
      <c r="K411" s="147"/>
      <c r="L411" s="147"/>
    </row>
    <row r="412" spans="1:12" x14ac:dyDescent="0.2">
      <c r="A412" s="146"/>
      <c r="B412" s="146"/>
      <c r="C412" s="146"/>
      <c r="D412" s="146"/>
      <c r="E412" s="146"/>
      <c r="F412" s="147"/>
      <c r="G412" s="147"/>
      <c r="H412" s="147"/>
      <c r="I412" s="147"/>
      <c r="J412" s="147"/>
      <c r="K412" s="147"/>
      <c r="L412" s="147"/>
    </row>
    <row r="413" spans="1:12" x14ac:dyDescent="0.2">
      <c r="A413" s="146"/>
      <c r="B413" s="146"/>
      <c r="C413" s="146"/>
      <c r="D413" s="146"/>
      <c r="E413" s="146"/>
      <c r="F413" s="147"/>
      <c r="G413" s="147"/>
      <c r="H413" s="147"/>
      <c r="I413" s="147"/>
      <c r="J413" s="147"/>
      <c r="K413" s="147"/>
      <c r="L413" s="147"/>
    </row>
    <row r="414" spans="1:12" x14ac:dyDescent="0.2">
      <c r="A414" s="146"/>
      <c r="B414" s="146"/>
      <c r="C414" s="146"/>
      <c r="D414" s="146"/>
      <c r="E414" s="146"/>
      <c r="F414" s="147"/>
      <c r="G414" s="147"/>
      <c r="H414" s="147"/>
      <c r="I414" s="147"/>
      <c r="J414" s="147"/>
      <c r="K414" s="147"/>
      <c r="L414" s="147"/>
    </row>
    <row r="415" spans="1:12" x14ac:dyDescent="0.2">
      <c r="A415" s="146"/>
      <c r="B415" s="146"/>
      <c r="C415" s="146"/>
      <c r="D415" s="146"/>
      <c r="E415" s="146"/>
      <c r="F415" s="147"/>
      <c r="G415" s="147"/>
      <c r="H415" s="147"/>
      <c r="I415" s="147"/>
      <c r="J415" s="147"/>
      <c r="K415" s="147"/>
      <c r="L415" s="147"/>
    </row>
    <row r="416" spans="1:12" x14ac:dyDescent="0.2">
      <c r="A416" s="146"/>
      <c r="B416" s="146"/>
      <c r="C416" s="146"/>
      <c r="D416" s="146"/>
      <c r="E416" s="146"/>
      <c r="F416" s="147"/>
      <c r="G416" s="147"/>
      <c r="H416" s="147"/>
      <c r="I416" s="147"/>
      <c r="J416" s="147"/>
      <c r="K416" s="147"/>
      <c r="L416" s="147"/>
    </row>
    <row r="417" spans="1:12" x14ac:dyDescent="0.2">
      <c r="A417" s="146"/>
      <c r="B417" s="146"/>
      <c r="C417" s="146"/>
      <c r="D417" s="146"/>
      <c r="E417" s="146"/>
      <c r="F417" s="147"/>
      <c r="G417" s="147"/>
      <c r="H417" s="147"/>
      <c r="I417" s="147"/>
      <c r="J417" s="147"/>
      <c r="K417" s="147"/>
      <c r="L417" s="147"/>
    </row>
    <row r="418" spans="1:12" x14ac:dyDescent="0.2">
      <c r="A418" s="146"/>
      <c r="B418" s="146"/>
      <c r="C418" s="146"/>
      <c r="D418" s="146"/>
      <c r="E418" s="146"/>
      <c r="F418" s="147"/>
      <c r="G418" s="147"/>
      <c r="H418" s="147"/>
      <c r="I418" s="147"/>
      <c r="J418" s="147"/>
      <c r="K418" s="147"/>
      <c r="L418" s="147"/>
    </row>
    <row r="419" spans="1:12" x14ac:dyDescent="0.2">
      <c r="A419" s="146"/>
      <c r="B419" s="146"/>
      <c r="C419" s="146"/>
      <c r="D419" s="146"/>
      <c r="E419" s="146"/>
      <c r="F419" s="147"/>
      <c r="G419" s="147"/>
      <c r="H419" s="147"/>
      <c r="I419" s="147"/>
      <c r="J419" s="147"/>
      <c r="K419" s="147"/>
      <c r="L419" s="147"/>
    </row>
    <row r="420" spans="1:12" x14ac:dyDescent="0.2">
      <c r="A420" s="146"/>
      <c r="B420" s="146"/>
      <c r="C420" s="146"/>
      <c r="D420" s="146"/>
      <c r="E420" s="146"/>
      <c r="F420" s="147"/>
      <c r="G420" s="147"/>
      <c r="H420" s="147"/>
      <c r="I420" s="147"/>
      <c r="J420" s="147"/>
      <c r="K420" s="147"/>
      <c r="L420" s="147"/>
    </row>
    <row r="421" spans="1:12" x14ac:dyDescent="0.2">
      <c r="A421" s="146"/>
      <c r="B421" s="146"/>
      <c r="C421" s="146"/>
      <c r="D421" s="146"/>
      <c r="E421" s="146"/>
      <c r="F421" s="147"/>
      <c r="G421" s="147"/>
      <c r="H421" s="147"/>
      <c r="I421" s="147"/>
      <c r="J421" s="147"/>
      <c r="K421" s="147"/>
      <c r="L421" s="147"/>
    </row>
    <row r="422" spans="1:12" x14ac:dyDescent="0.2">
      <c r="A422" s="146"/>
      <c r="B422" s="146"/>
      <c r="C422" s="146"/>
      <c r="D422" s="146"/>
      <c r="E422" s="146"/>
      <c r="F422" s="147"/>
      <c r="G422" s="147"/>
      <c r="H422" s="147"/>
      <c r="I422" s="147"/>
      <c r="J422" s="147"/>
      <c r="K422" s="147"/>
      <c r="L422" s="147"/>
    </row>
    <row r="423" spans="1:12" x14ac:dyDescent="0.2">
      <c r="A423" s="146"/>
      <c r="B423" s="146"/>
      <c r="C423" s="146"/>
      <c r="D423" s="146"/>
      <c r="E423" s="146"/>
      <c r="F423" s="147"/>
      <c r="G423" s="147"/>
      <c r="H423" s="147"/>
      <c r="I423" s="147"/>
      <c r="J423" s="147"/>
      <c r="K423" s="147"/>
      <c r="L423" s="147"/>
    </row>
    <row r="424" spans="1:12" x14ac:dyDescent="0.2">
      <c r="A424" s="146"/>
      <c r="B424" s="146"/>
      <c r="C424" s="146"/>
      <c r="D424" s="146"/>
      <c r="E424" s="146"/>
      <c r="F424" s="147"/>
      <c r="G424" s="147"/>
      <c r="H424" s="147"/>
      <c r="I424" s="147"/>
      <c r="J424" s="147"/>
      <c r="K424" s="147"/>
      <c r="L424" s="147"/>
    </row>
    <row r="425" spans="1:12" x14ac:dyDescent="0.2">
      <c r="A425" s="146"/>
      <c r="B425" s="146"/>
      <c r="C425" s="146"/>
      <c r="D425" s="146"/>
      <c r="E425" s="146"/>
      <c r="F425" s="147"/>
      <c r="G425" s="147"/>
      <c r="H425" s="147"/>
      <c r="I425" s="147"/>
      <c r="J425" s="147"/>
      <c r="K425" s="147"/>
      <c r="L425" s="147"/>
    </row>
    <row r="426" spans="1:12" x14ac:dyDescent="0.2">
      <c r="A426" s="146"/>
      <c r="B426" s="146"/>
      <c r="C426" s="146"/>
      <c r="D426" s="146"/>
      <c r="E426" s="146"/>
      <c r="F426" s="147"/>
      <c r="G426" s="147"/>
      <c r="H426" s="147"/>
      <c r="I426" s="147"/>
      <c r="J426" s="147"/>
      <c r="K426" s="147"/>
      <c r="L426" s="147"/>
    </row>
    <row r="427" spans="1:12" x14ac:dyDescent="0.2">
      <c r="A427" s="146"/>
      <c r="B427" s="146"/>
      <c r="C427" s="146"/>
      <c r="D427" s="146"/>
      <c r="E427" s="146"/>
      <c r="F427" s="147"/>
      <c r="G427" s="147"/>
      <c r="H427" s="147"/>
      <c r="I427" s="147"/>
      <c r="J427" s="147"/>
      <c r="K427" s="147"/>
      <c r="L427" s="147"/>
    </row>
    <row r="428" spans="1:12" x14ac:dyDescent="0.2">
      <c r="A428" s="146"/>
      <c r="B428" s="146"/>
      <c r="C428" s="146"/>
      <c r="D428" s="146"/>
      <c r="E428" s="146"/>
      <c r="F428" s="147"/>
      <c r="G428" s="147"/>
      <c r="H428" s="147"/>
      <c r="I428" s="147"/>
      <c r="J428" s="147"/>
      <c r="K428" s="147"/>
      <c r="L428" s="147"/>
    </row>
    <row r="429" spans="1:12" x14ac:dyDescent="0.2">
      <c r="A429" s="146"/>
      <c r="B429" s="146"/>
      <c r="C429" s="146"/>
      <c r="D429" s="146"/>
      <c r="E429" s="146"/>
      <c r="F429" s="147"/>
      <c r="G429" s="147"/>
      <c r="H429" s="147"/>
      <c r="I429" s="147"/>
      <c r="J429" s="147"/>
      <c r="K429" s="147"/>
      <c r="L429" s="147"/>
    </row>
    <row r="430" spans="1:12" x14ac:dyDescent="0.2">
      <c r="A430" s="146"/>
      <c r="B430" s="146"/>
      <c r="C430" s="146"/>
      <c r="D430" s="146"/>
      <c r="E430" s="146"/>
      <c r="F430" s="147"/>
      <c r="G430" s="147"/>
      <c r="H430" s="147"/>
      <c r="I430" s="147"/>
      <c r="J430" s="147"/>
      <c r="K430" s="147"/>
      <c r="L430" s="147"/>
    </row>
    <row r="431" spans="1:12" x14ac:dyDescent="0.2">
      <c r="A431" s="146"/>
      <c r="B431" s="146"/>
      <c r="C431" s="146"/>
      <c r="D431" s="146"/>
      <c r="E431" s="146"/>
      <c r="F431" s="147"/>
      <c r="G431" s="147"/>
      <c r="H431" s="147"/>
      <c r="I431" s="147"/>
      <c r="J431" s="147"/>
      <c r="K431" s="147"/>
      <c r="L431" s="147"/>
    </row>
    <row r="432" spans="1:12" x14ac:dyDescent="0.2">
      <c r="A432" s="146"/>
      <c r="B432" s="146"/>
      <c r="C432" s="146"/>
      <c r="D432" s="146"/>
      <c r="E432" s="146"/>
      <c r="F432" s="147"/>
      <c r="G432" s="147"/>
      <c r="H432" s="147"/>
      <c r="I432" s="147"/>
      <c r="J432" s="147"/>
      <c r="K432" s="147"/>
      <c r="L432" s="147"/>
    </row>
    <row r="433" spans="1:12" x14ac:dyDescent="0.2">
      <c r="A433" s="146"/>
      <c r="B433" s="146"/>
      <c r="C433" s="146"/>
      <c r="D433" s="146"/>
      <c r="E433" s="146"/>
      <c r="F433" s="147"/>
      <c r="G433" s="147"/>
      <c r="H433" s="147"/>
      <c r="I433" s="147"/>
      <c r="J433" s="147"/>
      <c r="K433" s="147"/>
      <c r="L433" s="147"/>
    </row>
    <row r="434" spans="1:12" x14ac:dyDescent="0.2">
      <c r="A434" s="146"/>
      <c r="B434" s="146"/>
      <c r="C434" s="146"/>
      <c r="D434" s="146"/>
      <c r="E434" s="146"/>
      <c r="F434" s="147"/>
      <c r="G434" s="147"/>
      <c r="H434" s="147"/>
      <c r="I434" s="147"/>
      <c r="J434" s="147"/>
      <c r="K434" s="147"/>
      <c r="L434" s="147"/>
    </row>
    <row r="435" spans="1:12" x14ac:dyDescent="0.2">
      <c r="A435" s="146"/>
      <c r="B435" s="146"/>
      <c r="C435" s="146"/>
      <c r="D435" s="146"/>
      <c r="E435" s="146"/>
      <c r="F435" s="147"/>
      <c r="G435" s="147"/>
      <c r="H435" s="147"/>
      <c r="I435" s="147"/>
      <c r="J435" s="147"/>
      <c r="K435" s="147"/>
      <c r="L435" s="147"/>
    </row>
    <row r="436" spans="1:12" x14ac:dyDescent="0.2">
      <c r="A436" s="146"/>
      <c r="B436" s="146"/>
      <c r="C436" s="146"/>
      <c r="D436" s="146"/>
      <c r="E436" s="146"/>
      <c r="F436" s="147"/>
      <c r="G436" s="147"/>
      <c r="H436" s="147"/>
      <c r="I436" s="147"/>
      <c r="J436" s="147"/>
      <c r="K436" s="147"/>
      <c r="L436" s="147"/>
    </row>
    <row r="437" spans="1:12" x14ac:dyDescent="0.2">
      <c r="A437" s="146"/>
      <c r="B437" s="146"/>
      <c r="C437" s="146"/>
      <c r="D437" s="146"/>
      <c r="E437" s="146"/>
      <c r="F437" s="147"/>
      <c r="G437" s="147"/>
      <c r="H437" s="147"/>
      <c r="I437" s="147"/>
      <c r="J437" s="147"/>
      <c r="K437" s="147"/>
      <c r="L437" s="147"/>
    </row>
    <row r="438" spans="1:12" x14ac:dyDescent="0.2">
      <c r="A438" s="146"/>
      <c r="B438" s="146"/>
      <c r="C438" s="146"/>
      <c r="D438" s="146"/>
      <c r="E438" s="146"/>
      <c r="F438" s="147"/>
      <c r="G438" s="147"/>
      <c r="H438" s="147"/>
      <c r="I438" s="147"/>
      <c r="J438" s="147"/>
      <c r="K438" s="147"/>
      <c r="L438" s="147"/>
    </row>
    <row r="439" spans="1:12" x14ac:dyDescent="0.2">
      <c r="A439" s="146"/>
      <c r="B439" s="146"/>
      <c r="C439" s="146"/>
      <c r="D439" s="146"/>
      <c r="E439" s="146"/>
      <c r="F439" s="147"/>
      <c r="G439" s="147"/>
      <c r="H439" s="147"/>
      <c r="I439" s="147"/>
      <c r="J439" s="147"/>
      <c r="K439" s="147"/>
      <c r="L439" s="147"/>
    </row>
    <row r="440" spans="1:12" x14ac:dyDescent="0.2">
      <c r="A440" s="146"/>
      <c r="B440" s="146"/>
      <c r="C440" s="146"/>
      <c r="D440" s="146"/>
      <c r="E440" s="146"/>
      <c r="F440" s="147"/>
      <c r="G440" s="147"/>
      <c r="H440" s="147"/>
      <c r="I440" s="147"/>
      <c r="J440" s="147"/>
      <c r="K440" s="147"/>
      <c r="L440" s="147"/>
    </row>
    <row r="441" spans="1:12" x14ac:dyDescent="0.2">
      <c r="A441" s="146"/>
      <c r="B441" s="146"/>
      <c r="C441" s="146"/>
      <c r="D441" s="146"/>
      <c r="E441" s="146"/>
      <c r="F441" s="147"/>
      <c r="G441" s="147"/>
      <c r="H441" s="147"/>
      <c r="I441" s="147"/>
      <c r="J441" s="147"/>
      <c r="K441" s="147"/>
      <c r="L441" s="147"/>
    </row>
    <row r="442" spans="1:12" x14ac:dyDescent="0.2">
      <c r="A442" s="146"/>
      <c r="B442" s="146"/>
      <c r="C442" s="146"/>
      <c r="D442" s="146"/>
      <c r="E442" s="146"/>
      <c r="F442" s="147"/>
      <c r="G442" s="147"/>
      <c r="H442" s="147"/>
      <c r="I442" s="147"/>
      <c r="J442" s="147"/>
      <c r="K442" s="147"/>
      <c r="L442" s="147"/>
    </row>
    <row r="443" spans="1:12" x14ac:dyDescent="0.2">
      <c r="A443" s="146"/>
      <c r="B443" s="146"/>
      <c r="C443" s="146"/>
      <c r="D443" s="146"/>
      <c r="E443" s="146"/>
      <c r="F443" s="147"/>
      <c r="G443" s="147"/>
      <c r="H443" s="147"/>
      <c r="I443" s="147"/>
      <c r="J443" s="147"/>
      <c r="K443" s="147"/>
      <c r="L443" s="147"/>
    </row>
    <row r="444" spans="1:12" x14ac:dyDescent="0.2">
      <c r="A444" s="146"/>
      <c r="B444" s="146"/>
      <c r="C444" s="146"/>
      <c r="D444" s="146"/>
      <c r="E444" s="146"/>
      <c r="F444" s="147"/>
      <c r="G444" s="147"/>
      <c r="H444" s="147"/>
      <c r="I444" s="147"/>
      <c r="J444" s="147"/>
      <c r="K444" s="147"/>
      <c r="L444" s="147"/>
    </row>
    <row r="445" spans="1:12" x14ac:dyDescent="0.2">
      <c r="A445" s="146"/>
      <c r="B445" s="146"/>
      <c r="C445" s="146"/>
      <c r="D445" s="146"/>
      <c r="E445" s="146"/>
      <c r="F445" s="147"/>
      <c r="G445" s="147"/>
      <c r="H445" s="147"/>
      <c r="I445" s="147"/>
      <c r="J445" s="147"/>
      <c r="K445" s="147"/>
      <c r="L445" s="147"/>
    </row>
    <row r="446" spans="1:12" x14ac:dyDescent="0.2">
      <c r="A446" s="146"/>
      <c r="B446" s="146"/>
      <c r="C446" s="146"/>
      <c r="D446" s="146"/>
      <c r="E446" s="146"/>
      <c r="F446" s="147"/>
      <c r="G446" s="147"/>
      <c r="H446" s="147"/>
      <c r="I446" s="147"/>
      <c r="J446" s="147"/>
      <c r="K446" s="147"/>
      <c r="L446" s="147"/>
    </row>
    <row r="447" spans="1:12" x14ac:dyDescent="0.2">
      <c r="A447" s="146"/>
      <c r="B447" s="146"/>
      <c r="C447" s="146"/>
      <c r="D447" s="146"/>
      <c r="E447" s="146"/>
      <c r="F447" s="147"/>
      <c r="G447" s="147"/>
      <c r="H447" s="147"/>
      <c r="I447" s="147"/>
      <c r="J447" s="147"/>
      <c r="K447" s="147"/>
      <c r="L447" s="147"/>
    </row>
    <row r="448" spans="1:12" x14ac:dyDescent="0.2">
      <c r="A448" s="146"/>
      <c r="B448" s="146"/>
      <c r="C448" s="146"/>
      <c r="D448" s="146"/>
      <c r="E448" s="146"/>
      <c r="F448" s="147"/>
      <c r="G448" s="147"/>
      <c r="H448" s="147"/>
      <c r="I448" s="147"/>
      <c r="J448" s="147"/>
      <c r="K448" s="147"/>
      <c r="L448" s="147"/>
    </row>
    <row r="449" spans="1:12" x14ac:dyDescent="0.2">
      <c r="A449" s="146"/>
      <c r="B449" s="146"/>
      <c r="C449" s="146"/>
      <c r="D449" s="146"/>
      <c r="E449" s="146"/>
      <c r="F449" s="147"/>
      <c r="G449" s="147"/>
      <c r="H449" s="147"/>
      <c r="I449" s="147"/>
      <c r="J449" s="147"/>
      <c r="K449" s="147"/>
      <c r="L449" s="147"/>
    </row>
    <row r="450" spans="1:12" x14ac:dyDescent="0.2">
      <c r="A450" s="146"/>
      <c r="B450" s="146"/>
      <c r="C450" s="146"/>
      <c r="D450" s="146"/>
      <c r="E450" s="146"/>
      <c r="F450" s="147"/>
      <c r="G450" s="147"/>
      <c r="H450" s="147"/>
      <c r="I450" s="147"/>
      <c r="J450" s="147"/>
      <c r="K450" s="147"/>
      <c r="L450" s="147"/>
    </row>
    <row r="451" spans="1:12" x14ac:dyDescent="0.2">
      <c r="A451" s="146"/>
      <c r="B451" s="146"/>
      <c r="C451" s="146"/>
      <c r="D451" s="146"/>
      <c r="E451" s="146"/>
      <c r="F451" s="147"/>
      <c r="G451" s="147"/>
      <c r="H451" s="147"/>
      <c r="I451" s="147"/>
      <c r="J451" s="147"/>
      <c r="K451" s="147"/>
      <c r="L451" s="147"/>
    </row>
    <row r="452" spans="1:12" x14ac:dyDescent="0.2">
      <c r="A452" s="146"/>
      <c r="B452" s="146"/>
      <c r="C452" s="146"/>
      <c r="D452" s="146"/>
      <c r="E452" s="146"/>
      <c r="F452" s="147"/>
      <c r="G452" s="147"/>
      <c r="H452" s="147"/>
      <c r="I452" s="147"/>
      <c r="J452" s="147"/>
      <c r="K452" s="147"/>
      <c r="L452" s="147"/>
    </row>
    <row r="453" spans="1:12" x14ac:dyDescent="0.2">
      <c r="A453" s="146"/>
      <c r="B453" s="146"/>
      <c r="C453" s="146"/>
      <c r="D453" s="146"/>
      <c r="E453" s="146"/>
      <c r="F453" s="147"/>
      <c r="G453" s="147"/>
      <c r="H453" s="147"/>
      <c r="I453" s="147"/>
      <c r="J453" s="147"/>
      <c r="K453" s="147"/>
      <c r="L453" s="147"/>
    </row>
    <row r="454" spans="1:12" x14ac:dyDescent="0.2">
      <c r="A454" s="146"/>
      <c r="B454" s="146"/>
      <c r="C454" s="146"/>
      <c r="D454" s="146"/>
      <c r="E454" s="146"/>
      <c r="F454" s="147"/>
      <c r="G454" s="147"/>
      <c r="H454" s="147"/>
      <c r="I454" s="147"/>
      <c r="J454" s="147"/>
      <c r="K454" s="147"/>
      <c r="L454" s="147"/>
    </row>
    <row r="455" spans="1:12" x14ac:dyDescent="0.2">
      <c r="A455" s="146"/>
      <c r="B455" s="146"/>
      <c r="C455" s="146"/>
      <c r="D455" s="146"/>
      <c r="E455" s="146"/>
      <c r="F455" s="147"/>
      <c r="G455" s="147"/>
      <c r="H455" s="147"/>
      <c r="I455" s="147"/>
      <c r="J455" s="147"/>
      <c r="K455" s="147"/>
      <c r="L455" s="147"/>
    </row>
    <row r="456" spans="1:12" x14ac:dyDescent="0.2">
      <c r="A456" s="146"/>
      <c r="B456" s="146"/>
      <c r="C456" s="146"/>
      <c r="D456" s="146"/>
      <c r="E456" s="146"/>
      <c r="F456" s="147"/>
      <c r="G456" s="147"/>
      <c r="H456" s="147"/>
      <c r="I456" s="147"/>
      <c r="J456" s="147"/>
      <c r="K456" s="147"/>
      <c r="L456" s="147"/>
    </row>
    <row r="457" spans="1:12" x14ac:dyDescent="0.2">
      <c r="A457" s="146"/>
      <c r="B457" s="146"/>
      <c r="C457" s="146"/>
      <c r="D457" s="146"/>
      <c r="E457" s="146"/>
      <c r="F457" s="147"/>
      <c r="G457" s="147"/>
      <c r="H457" s="147"/>
      <c r="I457" s="147"/>
      <c r="J457" s="147"/>
      <c r="K457" s="147"/>
      <c r="L457" s="147"/>
    </row>
    <row r="458" spans="1:12" x14ac:dyDescent="0.2">
      <c r="A458" s="146"/>
      <c r="B458" s="146"/>
      <c r="C458" s="146"/>
      <c r="D458" s="146"/>
      <c r="E458" s="146"/>
      <c r="F458" s="147"/>
      <c r="G458" s="147"/>
      <c r="H458" s="147"/>
      <c r="I458" s="147"/>
      <c r="J458" s="147"/>
      <c r="K458" s="147"/>
      <c r="L458" s="147"/>
    </row>
    <row r="459" spans="1:12" x14ac:dyDescent="0.2">
      <c r="A459" s="146"/>
      <c r="B459" s="146"/>
      <c r="C459" s="146"/>
      <c r="D459" s="146"/>
      <c r="E459" s="146"/>
      <c r="F459" s="147"/>
      <c r="G459" s="147"/>
      <c r="H459" s="147"/>
      <c r="I459" s="147"/>
      <c r="J459" s="147"/>
      <c r="K459" s="147"/>
      <c r="L459" s="147"/>
    </row>
    <row r="460" spans="1:12" x14ac:dyDescent="0.2">
      <c r="A460" s="146"/>
      <c r="B460" s="146"/>
      <c r="C460" s="146"/>
      <c r="D460" s="146"/>
      <c r="E460" s="146"/>
      <c r="F460" s="147"/>
      <c r="G460" s="147"/>
      <c r="H460" s="147"/>
      <c r="I460" s="147"/>
      <c r="J460" s="147"/>
      <c r="K460" s="147"/>
      <c r="L460" s="147"/>
    </row>
    <row r="461" spans="1:12" x14ac:dyDescent="0.2">
      <c r="A461" s="146"/>
      <c r="B461" s="146"/>
      <c r="C461" s="146"/>
      <c r="D461" s="146"/>
      <c r="E461" s="146"/>
      <c r="F461" s="147"/>
      <c r="G461" s="147"/>
      <c r="H461" s="147"/>
      <c r="I461" s="147"/>
      <c r="J461" s="147"/>
      <c r="K461" s="147"/>
      <c r="L461" s="147"/>
    </row>
    <row r="462" spans="1:12" x14ac:dyDescent="0.2">
      <c r="A462" s="146"/>
      <c r="B462" s="146"/>
      <c r="C462" s="146"/>
      <c r="D462" s="146"/>
      <c r="E462" s="146"/>
      <c r="F462" s="147"/>
      <c r="G462" s="147"/>
      <c r="H462" s="147"/>
      <c r="I462" s="147"/>
      <c r="J462" s="147"/>
      <c r="K462" s="147"/>
      <c r="L462" s="147"/>
    </row>
    <row r="463" spans="1:12" x14ac:dyDescent="0.2">
      <c r="A463" s="146"/>
      <c r="B463" s="146"/>
      <c r="C463" s="146"/>
      <c r="D463" s="146"/>
      <c r="E463" s="146"/>
      <c r="F463" s="147"/>
      <c r="G463" s="147"/>
      <c r="H463" s="147"/>
      <c r="I463" s="147"/>
      <c r="J463" s="147"/>
      <c r="K463" s="147"/>
      <c r="L463" s="147"/>
    </row>
    <row r="464" spans="1:12" x14ac:dyDescent="0.2">
      <c r="A464" s="146"/>
      <c r="B464" s="146"/>
      <c r="C464" s="146"/>
      <c r="D464" s="146"/>
      <c r="E464" s="146"/>
      <c r="F464" s="147"/>
      <c r="G464" s="147"/>
      <c r="H464" s="147"/>
      <c r="I464" s="147"/>
      <c r="J464" s="147"/>
      <c r="K464" s="147"/>
      <c r="L464" s="147"/>
    </row>
    <row r="465" spans="1:12" x14ac:dyDescent="0.2">
      <c r="A465" s="146"/>
      <c r="B465" s="146"/>
      <c r="C465" s="146"/>
      <c r="D465" s="146"/>
      <c r="E465" s="146"/>
      <c r="F465" s="147"/>
      <c r="G465" s="147"/>
      <c r="H465" s="147"/>
      <c r="I465" s="147"/>
      <c r="J465" s="147"/>
      <c r="K465" s="147"/>
      <c r="L465" s="147"/>
    </row>
    <row r="466" spans="1:12" x14ac:dyDescent="0.2">
      <c r="A466" s="146"/>
      <c r="B466" s="146"/>
      <c r="C466" s="146"/>
      <c r="D466" s="146"/>
      <c r="E466" s="146"/>
      <c r="F466" s="147"/>
      <c r="G466" s="147"/>
      <c r="H466" s="147"/>
      <c r="I466" s="147"/>
      <c r="J466" s="147"/>
      <c r="K466" s="147"/>
      <c r="L466" s="147"/>
    </row>
    <row r="467" spans="1:12" x14ac:dyDescent="0.2">
      <c r="A467" s="146"/>
      <c r="B467" s="146"/>
      <c r="C467" s="146"/>
      <c r="D467" s="146"/>
      <c r="E467" s="146"/>
      <c r="F467" s="147"/>
      <c r="G467" s="147"/>
      <c r="H467" s="147"/>
      <c r="I467" s="147"/>
      <c r="J467" s="147"/>
      <c r="K467" s="147"/>
      <c r="L467" s="147"/>
    </row>
    <row r="468" spans="1:12" x14ac:dyDescent="0.2">
      <c r="A468" s="146"/>
      <c r="B468" s="146"/>
      <c r="C468" s="146"/>
      <c r="D468" s="146"/>
      <c r="E468" s="146"/>
      <c r="F468" s="147"/>
      <c r="G468" s="147"/>
      <c r="H468" s="147"/>
      <c r="I468" s="147"/>
      <c r="J468" s="147"/>
      <c r="K468" s="147"/>
      <c r="L468" s="147"/>
    </row>
    <row r="469" spans="1:12" x14ac:dyDescent="0.2">
      <c r="A469" s="146"/>
      <c r="B469" s="146"/>
      <c r="C469" s="146"/>
      <c r="D469" s="146"/>
      <c r="E469" s="146"/>
      <c r="F469" s="147"/>
      <c r="G469" s="147"/>
      <c r="H469" s="147"/>
      <c r="I469" s="147"/>
      <c r="J469" s="147"/>
      <c r="K469" s="147"/>
      <c r="L469" s="147"/>
    </row>
    <row r="470" spans="1:12" x14ac:dyDescent="0.2">
      <c r="A470" s="146"/>
      <c r="B470" s="146"/>
      <c r="C470" s="146"/>
      <c r="D470" s="146"/>
      <c r="E470" s="146"/>
      <c r="F470" s="147"/>
      <c r="G470" s="147"/>
      <c r="H470" s="147"/>
      <c r="I470" s="147"/>
      <c r="J470" s="147"/>
      <c r="K470" s="147"/>
      <c r="L470" s="147"/>
    </row>
    <row r="471" spans="1:12" x14ac:dyDescent="0.2">
      <c r="A471" s="146"/>
      <c r="B471" s="146"/>
      <c r="C471" s="146"/>
      <c r="D471" s="146"/>
      <c r="E471" s="146"/>
      <c r="F471" s="147"/>
      <c r="G471" s="147"/>
      <c r="H471" s="147"/>
      <c r="I471" s="147"/>
      <c r="J471" s="147"/>
      <c r="K471" s="147"/>
      <c r="L471" s="147"/>
    </row>
    <row r="472" spans="1:12" x14ac:dyDescent="0.2">
      <c r="A472" s="146"/>
      <c r="B472" s="146"/>
      <c r="C472" s="146"/>
      <c r="D472" s="146"/>
      <c r="E472" s="146"/>
      <c r="F472" s="147"/>
      <c r="G472" s="147"/>
      <c r="H472" s="147"/>
      <c r="I472" s="147"/>
      <c r="J472" s="147"/>
      <c r="K472" s="147"/>
      <c r="L472" s="147"/>
    </row>
    <row r="473" spans="1:12" x14ac:dyDescent="0.2">
      <c r="A473" s="146"/>
      <c r="B473" s="146"/>
      <c r="C473" s="146"/>
      <c r="D473" s="146"/>
      <c r="E473" s="146"/>
      <c r="F473" s="147"/>
      <c r="G473" s="147"/>
      <c r="H473" s="147"/>
      <c r="I473" s="147"/>
      <c r="J473" s="147"/>
      <c r="K473" s="147"/>
      <c r="L473" s="147"/>
    </row>
    <row r="474" spans="1:12" x14ac:dyDescent="0.2">
      <c r="A474" s="146"/>
      <c r="B474" s="146"/>
      <c r="C474" s="146"/>
      <c r="D474" s="146"/>
      <c r="E474" s="146"/>
      <c r="F474" s="147"/>
      <c r="G474" s="147"/>
      <c r="H474" s="147"/>
      <c r="I474" s="147"/>
      <c r="J474" s="147"/>
      <c r="K474" s="147"/>
      <c r="L474" s="147"/>
    </row>
    <row r="475" spans="1:12" x14ac:dyDescent="0.2">
      <c r="A475" s="146"/>
      <c r="B475" s="146"/>
      <c r="C475" s="146"/>
      <c r="D475" s="146"/>
      <c r="E475" s="146"/>
      <c r="F475" s="147"/>
      <c r="G475" s="147"/>
      <c r="H475" s="147"/>
      <c r="I475" s="147"/>
      <c r="J475" s="147"/>
      <c r="K475" s="147"/>
      <c r="L475" s="147"/>
    </row>
    <row r="476" spans="1:12" x14ac:dyDescent="0.2">
      <c r="A476" s="146"/>
      <c r="B476" s="146"/>
      <c r="C476" s="146"/>
      <c r="D476" s="146"/>
      <c r="E476" s="146"/>
      <c r="F476" s="147"/>
      <c r="G476" s="147"/>
      <c r="H476" s="147"/>
      <c r="I476" s="147"/>
      <c r="J476" s="147"/>
      <c r="K476" s="147"/>
      <c r="L476" s="147"/>
    </row>
    <row r="477" spans="1:12" x14ac:dyDescent="0.2">
      <c r="A477" s="146"/>
      <c r="B477" s="146"/>
      <c r="C477" s="146"/>
      <c r="D477" s="146"/>
      <c r="E477" s="146"/>
      <c r="F477" s="147"/>
      <c r="G477" s="147"/>
      <c r="H477" s="147"/>
      <c r="I477" s="147"/>
      <c r="J477" s="147"/>
      <c r="K477" s="147"/>
      <c r="L477" s="147"/>
    </row>
    <row r="478" spans="1:12" x14ac:dyDescent="0.2">
      <c r="A478" s="146"/>
      <c r="B478" s="146"/>
      <c r="C478" s="146"/>
      <c r="D478" s="146"/>
      <c r="E478" s="146"/>
      <c r="F478" s="147"/>
      <c r="G478" s="147"/>
      <c r="H478" s="147"/>
      <c r="I478" s="147"/>
      <c r="J478" s="147"/>
      <c r="K478" s="147"/>
      <c r="L478" s="147"/>
    </row>
    <row r="479" spans="1:12" x14ac:dyDescent="0.2">
      <c r="A479" s="146"/>
      <c r="B479" s="146"/>
      <c r="C479" s="146"/>
      <c r="D479" s="146"/>
      <c r="E479" s="146"/>
      <c r="F479" s="147"/>
      <c r="G479" s="147"/>
      <c r="H479" s="147"/>
      <c r="I479" s="147"/>
      <c r="J479" s="147"/>
      <c r="K479" s="147"/>
      <c r="L479" s="147"/>
    </row>
    <row r="480" spans="1:12" x14ac:dyDescent="0.2">
      <c r="A480" s="146"/>
      <c r="B480" s="146"/>
      <c r="C480" s="146"/>
      <c r="D480" s="146"/>
      <c r="E480" s="146"/>
      <c r="F480" s="147"/>
      <c r="G480" s="147"/>
      <c r="H480" s="147"/>
      <c r="I480" s="147"/>
      <c r="J480" s="147"/>
      <c r="K480" s="147"/>
      <c r="L480" s="147"/>
    </row>
    <row r="481" spans="1:12" x14ac:dyDescent="0.2">
      <c r="A481" s="146"/>
      <c r="B481" s="146"/>
      <c r="C481" s="146"/>
      <c r="D481" s="146"/>
      <c r="E481" s="146"/>
      <c r="F481" s="147"/>
      <c r="G481" s="147"/>
      <c r="H481" s="147"/>
      <c r="I481" s="147"/>
      <c r="J481" s="147"/>
      <c r="K481" s="147"/>
      <c r="L481" s="147"/>
    </row>
    <row r="482" spans="1:12" x14ac:dyDescent="0.2">
      <c r="A482" s="146"/>
      <c r="B482" s="146"/>
      <c r="C482" s="146"/>
      <c r="D482" s="146"/>
      <c r="E482" s="146"/>
      <c r="F482" s="147"/>
      <c r="G482" s="147"/>
      <c r="H482" s="147"/>
      <c r="I482" s="147"/>
      <c r="J482" s="147"/>
      <c r="K482" s="147"/>
      <c r="L482" s="147"/>
    </row>
    <row r="483" spans="1:12" x14ac:dyDescent="0.2">
      <c r="A483" s="146"/>
      <c r="B483" s="146"/>
      <c r="C483" s="146"/>
      <c r="D483" s="146"/>
      <c r="E483" s="146"/>
      <c r="F483" s="147"/>
      <c r="G483" s="147"/>
      <c r="H483" s="147"/>
      <c r="I483" s="147"/>
      <c r="J483" s="147"/>
      <c r="K483" s="147"/>
      <c r="L483" s="147"/>
    </row>
    <row r="484" spans="1:12" x14ac:dyDescent="0.2">
      <c r="A484" s="146"/>
      <c r="B484" s="146"/>
      <c r="C484" s="146"/>
      <c r="D484" s="146"/>
      <c r="E484" s="146"/>
      <c r="F484" s="147"/>
      <c r="G484" s="147"/>
      <c r="H484" s="147"/>
      <c r="I484" s="147"/>
      <c r="J484" s="147"/>
      <c r="K484" s="147"/>
      <c r="L484" s="147"/>
    </row>
    <row r="485" spans="1:12" x14ac:dyDescent="0.2">
      <c r="A485" s="146"/>
      <c r="B485" s="146"/>
      <c r="C485" s="146"/>
      <c r="D485" s="146"/>
      <c r="E485" s="146"/>
      <c r="F485" s="147"/>
      <c r="G485" s="147"/>
      <c r="H485" s="147"/>
      <c r="I485" s="147"/>
      <c r="J485" s="147"/>
      <c r="K485" s="147"/>
      <c r="L485" s="147"/>
    </row>
    <row r="486" spans="1:12" x14ac:dyDescent="0.2">
      <c r="A486" s="146"/>
      <c r="B486" s="146"/>
      <c r="C486" s="146"/>
      <c r="D486" s="146"/>
      <c r="E486" s="146"/>
      <c r="F486" s="147"/>
      <c r="G486" s="147"/>
      <c r="H486" s="147"/>
      <c r="I486" s="147"/>
      <c r="J486" s="147"/>
      <c r="K486" s="147"/>
      <c r="L486" s="147"/>
    </row>
    <row r="487" spans="1:12" x14ac:dyDescent="0.2">
      <c r="A487" s="146"/>
      <c r="B487" s="146"/>
      <c r="C487" s="146"/>
      <c r="D487" s="146"/>
      <c r="E487" s="146"/>
      <c r="F487" s="147"/>
      <c r="G487" s="147"/>
      <c r="H487" s="147"/>
      <c r="I487" s="147"/>
      <c r="J487" s="147"/>
      <c r="K487" s="147"/>
      <c r="L487" s="147"/>
    </row>
    <row r="488" spans="1:12" x14ac:dyDescent="0.2">
      <c r="A488" s="146"/>
      <c r="B488" s="146"/>
      <c r="C488" s="146"/>
      <c r="D488" s="146"/>
      <c r="E488" s="146"/>
      <c r="F488" s="147"/>
      <c r="G488" s="147"/>
      <c r="H488" s="147"/>
      <c r="I488" s="147"/>
      <c r="J488" s="147"/>
      <c r="K488" s="147"/>
      <c r="L488" s="147"/>
    </row>
    <row r="489" spans="1:12" x14ac:dyDescent="0.2">
      <c r="A489" s="146"/>
      <c r="B489" s="146"/>
      <c r="C489" s="146"/>
      <c r="D489" s="146"/>
      <c r="E489" s="146"/>
      <c r="F489" s="147"/>
      <c r="G489" s="147"/>
      <c r="H489" s="147"/>
      <c r="I489" s="147"/>
      <c r="J489" s="147"/>
      <c r="K489" s="147"/>
      <c r="L489" s="147"/>
    </row>
    <row r="490" spans="1:12" x14ac:dyDescent="0.2">
      <c r="A490" s="146"/>
      <c r="B490" s="146"/>
      <c r="C490" s="146"/>
      <c r="D490" s="146"/>
      <c r="E490" s="146"/>
      <c r="F490" s="147"/>
      <c r="G490" s="147"/>
      <c r="H490" s="147"/>
      <c r="I490" s="147"/>
      <c r="J490" s="147"/>
      <c r="K490" s="147"/>
      <c r="L490" s="147"/>
    </row>
    <row r="491" spans="1:12" x14ac:dyDescent="0.2">
      <c r="A491" s="146"/>
      <c r="B491" s="146"/>
      <c r="C491" s="146"/>
      <c r="D491" s="146"/>
      <c r="E491" s="146"/>
      <c r="F491" s="147"/>
      <c r="G491" s="147"/>
      <c r="H491" s="147"/>
      <c r="I491" s="147"/>
      <c r="J491" s="147"/>
      <c r="K491" s="147"/>
      <c r="L491" s="147"/>
    </row>
    <row r="492" spans="1:12" x14ac:dyDescent="0.2">
      <c r="A492" s="146"/>
      <c r="B492" s="146"/>
      <c r="C492" s="146"/>
      <c r="D492" s="146"/>
      <c r="E492" s="146"/>
      <c r="F492" s="147"/>
      <c r="G492" s="147"/>
      <c r="H492" s="147"/>
      <c r="I492" s="147"/>
      <c r="J492" s="147"/>
      <c r="K492" s="147"/>
      <c r="L492" s="147"/>
    </row>
    <row r="493" spans="1:12" x14ac:dyDescent="0.2">
      <c r="A493" s="146"/>
      <c r="B493" s="146"/>
      <c r="C493" s="146"/>
      <c r="D493" s="146"/>
      <c r="E493" s="146"/>
      <c r="F493" s="147"/>
      <c r="G493" s="147"/>
      <c r="H493" s="147"/>
      <c r="I493" s="147"/>
      <c r="J493" s="147"/>
      <c r="K493" s="147"/>
      <c r="L493" s="147"/>
    </row>
    <row r="494" spans="1:12" x14ac:dyDescent="0.2">
      <c r="A494" s="146"/>
      <c r="B494" s="146"/>
      <c r="C494" s="146"/>
      <c r="D494" s="146"/>
      <c r="E494" s="146"/>
      <c r="F494" s="147"/>
      <c r="G494" s="147"/>
      <c r="H494" s="147"/>
      <c r="I494" s="147"/>
      <c r="J494" s="147"/>
      <c r="K494" s="147"/>
      <c r="L494" s="147"/>
    </row>
    <row r="495" spans="1:12" x14ac:dyDescent="0.2">
      <c r="A495" s="146"/>
      <c r="B495" s="146"/>
      <c r="C495" s="146"/>
      <c r="D495" s="146"/>
      <c r="E495" s="146"/>
      <c r="F495" s="147"/>
      <c r="G495" s="147"/>
      <c r="H495" s="147"/>
      <c r="I495" s="147"/>
      <c r="J495" s="147"/>
      <c r="K495" s="147"/>
      <c r="L495" s="147"/>
    </row>
    <row r="496" spans="1:12" x14ac:dyDescent="0.2">
      <c r="A496" s="146"/>
      <c r="B496" s="146"/>
      <c r="C496" s="146"/>
      <c r="D496" s="146"/>
      <c r="E496" s="146"/>
      <c r="F496" s="147"/>
      <c r="G496" s="147"/>
      <c r="H496" s="147"/>
      <c r="I496" s="147"/>
      <c r="J496" s="147"/>
      <c r="K496" s="147"/>
      <c r="L496" s="147"/>
    </row>
    <row r="497" spans="1:12" x14ac:dyDescent="0.2">
      <c r="A497" s="146"/>
      <c r="B497" s="146"/>
      <c r="C497" s="146"/>
      <c r="D497" s="146"/>
      <c r="E497" s="146"/>
      <c r="F497" s="147"/>
      <c r="G497" s="147"/>
      <c r="H497" s="147"/>
      <c r="I497" s="147"/>
      <c r="J497" s="147"/>
      <c r="K497" s="147"/>
      <c r="L497" s="147"/>
    </row>
    <row r="498" spans="1:12" x14ac:dyDescent="0.2">
      <c r="A498" s="146"/>
      <c r="B498" s="146"/>
      <c r="C498" s="146"/>
      <c r="D498" s="146"/>
      <c r="E498" s="146"/>
      <c r="F498" s="147"/>
      <c r="G498" s="147"/>
      <c r="H498" s="147"/>
      <c r="I498" s="147"/>
      <c r="J498" s="147"/>
      <c r="K498" s="147"/>
      <c r="L498" s="147"/>
    </row>
    <row r="499" spans="1:12" x14ac:dyDescent="0.2">
      <c r="A499" s="146"/>
      <c r="B499" s="146"/>
      <c r="C499" s="146"/>
      <c r="D499" s="146"/>
      <c r="E499" s="146"/>
      <c r="F499" s="147"/>
      <c r="G499" s="147"/>
      <c r="H499" s="147"/>
      <c r="I499" s="147"/>
      <c r="J499" s="147"/>
      <c r="K499" s="147"/>
      <c r="L499" s="147"/>
    </row>
    <row r="500" spans="1:12" x14ac:dyDescent="0.2">
      <c r="A500" s="146"/>
      <c r="B500" s="146"/>
      <c r="C500" s="146"/>
      <c r="D500" s="146"/>
      <c r="E500" s="146"/>
      <c r="F500" s="147"/>
      <c r="G500" s="147"/>
      <c r="H500" s="147"/>
      <c r="I500" s="147"/>
      <c r="J500" s="147"/>
      <c r="K500" s="147"/>
      <c r="L500" s="147"/>
    </row>
    <row r="501" spans="1:12" x14ac:dyDescent="0.2">
      <c r="A501" s="146"/>
      <c r="B501" s="146"/>
      <c r="C501" s="146"/>
      <c r="D501" s="146"/>
      <c r="E501" s="146"/>
      <c r="F501" s="147"/>
      <c r="G501" s="147"/>
      <c r="H501" s="147"/>
      <c r="I501" s="147"/>
      <c r="J501" s="147"/>
      <c r="K501" s="147"/>
      <c r="L501" s="147"/>
    </row>
    <row r="502" spans="1:12" x14ac:dyDescent="0.2">
      <c r="A502" s="146"/>
      <c r="B502" s="146"/>
      <c r="C502" s="146"/>
      <c r="D502" s="146"/>
      <c r="E502" s="146"/>
      <c r="F502" s="147"/>
      <c r="G502" s="147"/>
      <c r="H502" s="147"/>
      <c r="I502" s="147"/>
      <c r="J502" s="147"/>
      <c r="K502" s="147"/>
      <c r="L502" s="147"/>
    </row>
    <row r="503" spans="1:12" x14ac:dyDescent="0.2">
      <c r="A503" s="146"/>
      <c r="B503" s="146"/>
      <c r="C503" s="146"/>
      <c r="D503" s="146"/>
      <c r="E503" s="146"/>
      <c r="F503" s="147"/>
      <c r="G503" s="147"/>
      <c r="H503" s="147"/>
      <c r="I503" s="147"/>
      <c r="J503" s="147"/>
      <c r="K503" s="147"/>
      <c r="L503" s="147"/>
    </row>
    <row r="504" spans="1:12" x14ac:dyDescent="0.2">
      <c r="A504" s="146"/>
      <c r="B504" s="146"/>
      <c r="C504" s="146"/>
      <c r="D504" s="146"/>
      <c r="E504" s="146"/>
      <c r="F504" s="147"/>
      <c r="G504" s="147"/>
      <c r="H504" s="147"/>
      <c r="I504" s="147"/>
      <c r="J504" s="147"/>
      <c r="K504" s="147"/>
      <c r="L504" s="147"/>
    </row>
    <row r="505" spans="1:12" x14ac:dyDescent="0.2">
      <c r="A505" s="146"/>
      <c r="B505" s="146"/>
      <c r="C505" s="146"/>
      <c r="D505" s="146"/>
      <c r="E505" s="146"/>
      <c r="F505" s="147"/>
      <c r="G505" s="147"/>
      <c r="H505" s="147"/>
      <c r="I505" s="147"/>
      <c r="J505" s="147"/>
      <c r="K505" s="147"/>
      <c r="L505" s="147"/>
    </row>
    <row r="506" spans="1:12" x14ac:dyDescent="0.2">
      <c r="A506" s="146"/>
      <c r="B506" s="146"/>
      <c r="C506" s="146"/>
      <c r="D506" s="146"/>
      <c r="E506" s="146"/>
      <c r="F506" s="147"/>
      <c r="G506" s="147"/>
      <c r="H506" s="147"/>
      <c r="I506" s="147"/>
      <c r="J506" s="147"/>
      <c r="K506" s="147"/>
      <c r="L506" s="147"/>
    </row>
    <row r="507" spans="1:12" x14ac:dyDescent="0.2">
      <c r="A507" s="146"/>
      <c r="B507" s="146"/>
      <c r="C507" s="146"/>
      <c r="D507" s="146"/>
      <c r="E507" s="146"/>
      <c r="F507" s="147"/>
      <c r="G507" s="147"/>
      <c r="H507" s="147"/>
      <c r="I507" s="147"/>
      <c r="J507" s="147"/>
      <c r="K507" s="147"/>
      <c r="L507" s="147"/>
    </row>
    <row r="508" spans="1:12" x14ac:dyDescent="0.2">
      <c r="A508" s="146"/>
      <c r="B508" s="146"/>
      <c r="C508" s="146"/>
      <c r="D508" s="146"/>
      <c r="E508" s="146"/>
      <c r="F508" s="147"/>
      <c r="G508" s="147"/>
      <c r="H508" s="147"/>
      <c r="I508" s="147"/>
      <c r="J508" s="147"/>
      <c r="K508" s="147"/>
      <c r="L508" s="147"/>
    </row>
    <row r="509" spans="1:12" x14ac:dyDescent="0.2">
      <c r="A509" s="146"/>
      <c r="B509" s="146"/>
      <c r="C509" s="146"/>
      <c r="D509" s="146"/>
      <c r="E509" s="146"/>
      <c r="F509" s="147"/>
      <c r="G509" s="147"/>
      <c r="H509" s="147"/>
      <c r="I509" s="147"/>
      <c r="J509" s="147"/>
      <c r="K509" s="147"/>
      <c r="L509" s="147"/>
    </row>
    <row r="510" spans="1:12" x14ac:dyDescent="0.2">
      <c r="A510" s="146"/>
      <c r="B510" s="146"/>
      <c r="C510" s="146"/>
      <c r="D510" s="146"/>
      <c r="E510" s="146"/>
      <c r="F510" s="147"/>
      <c r="G510" s="147"/>
      <c r="H510" s="147"/>
      <c r="I510" s="147"/>
      <c r="J510" s="147"/>
      <c r="K510" s="147"/>
      <c r="L510" s="147"/>
    </row>
    <row r="511" spans="1:12" x14ac:dyDescent="0.2">
      <c r="A511" s="146"/>
      <c r="B511" s="146"/>
      <c r="C511" s="146"/>
      <c r="D511" s="146"/>
      <c r="E511" s="146"/>
      <c r="F511" s="147"/>
      <c r="G511" s="147"/>
      <c r="H511" s="147"/>
      <c r="I511" s="147"/>
      <c r="J511" s="147"/>
      <c r="K511" s="147"/>
      <c r="L511" s="147"/>
    </row>
    <row r="512" spans="1:12" x14ac:dyDescent="0.2">
      <c r="A512" s="146"/>
      <c r="B512" s="146"/>
      <c r="C512" s="146"/>
      <c r="D512" s="146"/>
      <c r="E512" s="146"/>
      <c r="F512" s="147"/>
      <c r="G512" s="147"/>
      <c r="H512" s="147"/>
      <c r="I512" s="147"/>
      <c r="J512" s="147"/>
      <c r="K512" s="147"/>
      <c r="L512" s="147"/>
    </row>
    <row r="513" spans="1:12" x14ac:dyDescent="0.2">
      <c r="A513" s="146"/>
      <c r="B513" s="146"/>
      <c r="C513" s="146"/>
      <c r="D513" s="146"/>
      <c r="E513" s="146"/>
      <c r="F513" s="147"/>
      <c r="G513" s="147"/>
      <c r="H513" s="147"/>
      <c r="I513" s="147"/>
      <c r="J513" s="147"/>
      <c r="K513" s="147"/>
      <c r="L513" s="147"/>
    </row>
    <row r="514" spans="1:12" x14ac:dyDescent="0.2">
      <c r="A514" s="146"/>
      <c r="B514" s="146"/>
      <c r="C514" s="146"/>
      <c r="D514" s="146"/>
      <c r="E514" s="146"/>
      <c r="F514" s="147"/>
      <c r="G514" s="147"/>
      <c r="H514" s="147"/>
      <c r="I514" s="147"/>
      <c r="J514" s="147"/>
      <c r="K514" s="147"/>
      <c r="L514" s="147"/>
    </row>
    <row r="515" spans="1:12" x14ac:dyDescent="0.2">
      <c r="A515" s="146"/>
      <c r="B515" s="146"/>
      <c r="C515" s="146"/>
      <c r="D515" s="146"/>
      <c r="E515" s="146"/>
      <c r="F515" s="147"/>
      <c r="G515" s="147"/>
      <c r="H515" s="147"/>
      <c r="I515" s="147"/>
      <c r="J515" s="147"/>
      <c r="K515" s="147"/>
      <c r="L515" s="147"/>
    </row>
    <row r="516" spans="1:12" x14ac:dyDescent="0.2">
      <c r="A516" s="146"/>
      <c r="B516" s="146"/>
      <c r="C516" s="146"/>
      <c r="D516" s="146"/>
      <c r="E516" s="146"/>
      <c r="F516" s="147"/>
      <c r="G516" s="147"/>
      <c r="H516" s="147"/>
      <c r="I516" s="147"/>
      <c r="J516" s="147"/>
      <c r="K516" s="147"/>
      <c r="L516" s="147"/>
    </row>
    <row r="517" spans="1:12" x14ac:dyDescent="0.2">
      <c r="A517" s="146"/>
      <c r="B517" s="146"/>
      <c r="C517" s="146"/>
      <c r="D517" s="146"/>
      <c r="E517" s="146"/>
      <c r="F517" s="147"/>
      <c r="G517" s="147"/>
      <c r="H517" s="147"/>
      <c r="I517" s="147"/>
      <c r="J517" s="147"/>
      <c r="K517" s="147"/>
      <c r="L517" s="147"/>
    </row>
    <row r="518" spans="1:12" x14ac:dyDescent="0.2">
      <c r="A518" s="146"/>
      <c r="B518" s="146"/>
      <c r="C518" s="146"/>
      <c r="D518" s="146"/>
      <c r="E518" s="146"/>
      <c r="F518" s="147"/>
      <c r="G518" s="147"/>
      <c r="H518" s="147"/>
      <c r="I518" s="147"/>
      <c r="J518" s="147"/>
      <c r="K518" s="147"/>
      <c r="L518" s="147"/>
    </row>
    <row r="519" spans="1:12" x14ac:dyDescent="0.2">
      <c r="A519" s="146"/>
      <c r="B519" s="146"/>
      <c r="C519" s="146"/>
      <c r="D519" s="146"/>
      <c r="E519" s="146"/>
      <c r="F519" s="147"/>
      <c r="G519" s="147"/>
      <c r="H519" s="147"/>
      <c r="I519" s="147"/>
      <c r="J519" s="147"/>
      <c r="K519" s="147"/>
      <c r="L519" s="147"/>
    </row>
    <row r="520" spans="1:12" x14ac:dyDescent="0.2">
      <c r="A520" s="146"/>
      <c r="B520" s="146"/>
      <c r="C520" s="146"/>
      <c r="D520" s="146"/>
      <c r="E520" s="146"/>
      <c r="F520" s="147"/>
      <c r="G520" s="147"/>
      <c r="H520" s="147"/>
      <c r="I520" s="147"/>
      <c r="J520" s="147"/>
      <c r="K520" s="147"/>
      <c r="L520" s="147"/>
    </row>
    <row r="521" spans="1:12" x14ac:dyDescent="0.2">
      <c r="A521" s="146"/>
      <c r="B521" s="146"/>
      <c r="C521" s="146"/>
      <c r="D521" s="146"/>
      <c r="E521" s="146"/>
      <c r="F521" s="147"/>
      <c r="G521" s="147"/>
      <c r="H521" s="147"/>
      <c r="I521" s="147"/>
      <c r="J521" s="147"/>
      <c r="K521" s="147"/>
      <c r="L521" s="147"/>
    </row>
    <row r="522" spans="1:12" x14ac:dyDescent="0.2">
      <c r="A522" s="146"/>
      <c r="B522" s="146"/>
      <c r="C522" s="146"/>
      <c r="D522" s="146"/>
      <c r="E522" s="146"/>
      <c r="F522" s="147"/>
      <c r="G522" s="147"/>
      <c r="H522" s="147"/>
      <c r="I522" s="147"/>
      <c r="J522" s="147"/>
      <c r="K522" s="147"/>
      <c r="L522" s="147"/>
    </row>
    <row r="523" spans="1:12" x14ac:dyDescent="0.2">
      <c r="A523" s="146"/>
      <c r="B523" s="146"/>
      <c r="C523" s="146"/>
      <c r="D523" s="146"/>
      <c r="E523" s="146"/>
      <c r="F523" s="147"/>
      <c r="G523" s="147"/>
      <c r="H523" s="147"/>
      <c r="I523" s="147"/>
      <c r="J523" s="147"/>
      <c r="K523" s="147"/>
      <c r="L523" s="147"/>
    </row>
    <row r="524" spans="1:12" x14ac:dyDescent="0.2">
      <c r="A524" s="146"/>
      <c r="B524" s="146"/>
      <c r="C524" s="146"/>
      <c r="D524" s="146"/>
      <c r="E524" s="146"/>
      <c r="F524" s="147"/>
      <c r="G524" s="147"/>
      <c r="H524" s="147"/>
      <c r="I524" s="147"/>
      <c r="J524" s="147"/>
      <c r="K524" s="147"/>
      <c r="L524" s="147"/>
    </row>
    <row r="525" spans="1:12" x14ac:dyDescent="0.2">
      <c r="A525" s="146"/>
      <c r="B525" s="146"/>
      <c r="C525" s="146"/>
      <c r="D525" s="146"/>
      <c r="E525" s="146"/>
      <c r="F525" s="147"/>
      <c r="G525" s="147"/>
      <c r="H525" s="147"/>
      <c r="I525" s="147"/>
      <c r="J525" s="147"/>
      <c r="K525" s="147"/>
      <c r="L525" s="147"/>
    </row>
    <row r="526" spans="1:12" x14ac:dyDescent="0.2">
      <c r="A526" s="146"/>
      <c r="B526" s="146"/>
      <c r="C526" s="146"/>
      <c r="D526" s="146"/>
      <c r="E526" s="146"/>
      <c r="F526" s="147"/>
      <c r="G526" s="147"/>
      <c r="H526" s="147"/>
      <c r="I526" s="147"/>
      <c r="J526" s="147"/>
      <c r="K526" s="147"/>
      <c r="L526" s="147"/>
    </row>
    <row r="527" spans="1:12" x14ac:dyDescent="0.2">
      <c r="A527" s="146"/>
      <c r="B527" s="146"/>
      <c r="C527" s="146"/>
      <c r="D527" s="146"/>
      <c r="E527" s="146"/>
      <c r="F527" s="147"/>
      <c r="G527" s="147"/>
      <c r="H527" s="147"/>
      <c r="I527" s="147"/>
      <c r="J527" s="147"/>
      <c r="K527" s="147"/>
      <c r="L527" s="147"/>
    </row>
    <row r="528" spans="1:12" x14ac:dyDescent="0.2">
      <c r="A528" s="146"/>
      <c r="B528" s="146"/>
      <c r="C528" s="146"/>
      <c r="D528" s="146"/>
      <c r="E528" s="146"/>
      <c r="F528" s="147"/>
      <c r="G528" s="147"/>
      <c r="H528" s="147"/>
      <c r="I528" s="147"/>
      <c r="J528" s="147"/>
      <c r="K528" s="147"/>
      <c r="L528" s="147"/>
    </row>
    <row r="529" spans="1:12" x14ac:dyDescent="0.2">
      <c r="A529" s="146"/>
      <c r="B529" s="146"/>
      <c r="C529" s="146"/>
      <c r="D529" s="146"/>
      <c r="E529" s="146"/>
      <c r="F529" s="147"/>
      <c r="G529" s="147"/>
      <c r="H529" s="147"/>
      <c r="I529" s="147"/>
      <c r="J529" s="147"/>
      <c r="K529" s="147"/>
      <c r="L529" s="147"/>
    </row>
    <row r="530" spans="1:12" x14ac:dyDescent="0.2">
      <c r="A530" s="146"/>
      <c r="B530" s="146"/>
      <c r="C530" s="146"/>
      <c r="D530" s="146"/>
      <c r="E530" s="146"/>
      <c r="F530" s="147"/>
      <c r="G530" s="147"/>
      <c r="H530" s="147"/>
      <c r="I530" s="147"/>
      <c r="J530" s="147"/>
      <c r="K530" s="147"/>
      <c r="L530" s="147"/>
    </row>
    <row r="531" spans="1:12" x14ac:dyDescent="0.2">
      <c r="A531" s="146"/>
      <c r="B531" s="146"/>
      <c r="C531" s="146"/>
      <c r="D531" s="146"/>
      <c r="E531" s="146"/>
      <c r="F531" s="147"/>
      <c r="G531" s="147"/>
      <c r="H531" s="147"/>
      <c r="I531" s="147"/>
      <c r="J531" s="147"/>
      <c r="K531" s="147"/>
      <c r="L531" s="147"/>
    </row>
    <row r="532" spans="1:12" x14ac:dyDescent="0.2">
      <c r="A532" s="146"/>
      <c r="B532" s="146"/>
      <c r="C532" s="146"/>
      <c r="D532" s="146"/>
      <c r="E532" s="146"/>
      <c r="F532" s="147"/>
      <c r="G532" s="147"/>
      <c r="H532" s="147"/>
      <c r="I532" s="147"/>
      <c r="J532" s="147"/>
      <c r="K532" s="147"/>
      <c r="L532" s="147"/>
    </row>
    <row r="533" spans="1:12" x14ac:dyDescent="0.2">
      <c r="A533" s="146"/>
      <c r="B533" s="146"/>
      <c r="C533" s="146"/>
      <c r="D533" s="146"/>
      <c r="E533" s="146"/>
      <c r="F533" s="147"/>
      <c r="G533" s="147"/>
      <c r="H533" s="147"/>
      <c r="I533" s="147"/>
      <c r="J533" s="147"/>
      <c r="K533" s="147"/>
      <c r="L533" s="147"/>
    </row>
    <row r="534" spans="1:12" x14ac:dyDescent="0.2">
      <c r="A534" s="146"/>
      <c r="B534" s="146"/>
      <c r="C534" s="146"/>
      <c r="D534" s="146"/>
      <c r="E534" s="146"/>
      <c r="F534" s="147"/>
      <c r="G534" s="147"/>
      <c r="H534" s="147"/>
      <c r="I534" s="147"/>
      <c r="J534" s="147"/>
      <c r="K534" s="147"/>
      <c r="L534" s="147"/>
    </row>
    <row r="535" spans="1:12" x14ac:dyDescent="0.2">
      <c r="A535" s="146"/>
      <c r="B535" s="146"/>
      <c r="C535" s="146"/>
      <c r="D535" s="146"/>
      <c r="E535" s="146"/>
      <c r="F535" s="147"/>
      <c r="G535" s="147"/>
      <c r="H535" s="147"/>
      <c r="I535" s="147"/>
      <c r="J535" s="147"/>
      <c r="K535" s="147"/>
      <c r="L535" s="147"/>
    </row>
    <row r="536" spans="1:12" x14ac:dyDescent="0.2">
      <c r="A536" s="146"/>
      <c r="B536" s="146"/>
      <c r="C536" s="146"/>
      <c r="D536" s="146"/>
      <c r="E536" s="146"/>
      <c r="F536" s="147"/>
      <c r="G536" s="147"/>
      <c r="H536" s="147"/>
      <c r="I536" s="147"/>
      <c r="J536" s="147"/>
      <c r="K536" s="147"/>
      <c r="L536" s="147"/>
    </row>
    <row r="537" spans="1:12" x14ac:dyDescent="0.2">
      <c r="A537" s="146"/>
      <c r="B537" s="146"/>
      <c r="C537" s="146"/>
      <c r="D537" s="146"/>
      <c r="E537" s="146"/>
      <c r="F537" s="147"/>
      <c r="G537" s="147"/>
      <c r="H537" s="147"/>
      <c r="I537" s="147"/>
      <c r="J537" s="147"/>
      <c r="K537" s="147"/>
      <c r="L537" s="147"/>
    </row>
    <row r="538" spans="1:12" x14ac:dyDescent="0.2">
      <c r="A538" s="146"/>
      <c r="B538" s="146"/>
      <c r="C538" s="146"/>
      <c r="D538" s="146"/>
      <c r="E538" s="146"/>
      <c r="F538" s="147"/>
      <c r="G538" s="147"/>
      <c r="H538" s="147"/>
      <c r="I538" s="147"/>
      <c r="J538" s="147"/>
      <c r="K538" s="147"/>
      <c r="L538" s="147"/>
    </row>
    <row r="539" spans="1:12" x14ac:dyDescent="0.2">
      <c r="A539" s="146"/>
      <c r="B539" s="146"/>
      <c r="C539" s="146"/>
      <c r="D539" s="146"/>
      <c r="E539" s="146"/>
      <c r="F539" s="147"/>
      <c r="G539" s="147"/>
      <c r="H539" s="147"/>
      <c r="I539" s="147"/>
      <c r="J539" s="147"/>
      <c r="K539" s="147"/>
      <c r="L539" s="147"/>
    </row>
    <row r="540" spans="1:12" x14ac:dyDescent="0.2">
      <c r="A540" s="146"/>
      <c r="B540" s="146"/>
      <c r="C540" s="146"/>
      <c r="D540" s="146"/>
      <c r="E540" s="146"/>
      <c r="F540" s="147"/>
      <c r="G540" s="147"/>
      <c r="H540" s="147"/>
      <c r="I540" s="147"/>
      <c r="J540" s="147"/>
      <c r="K540" s="147"/>
      <c r="L540" s="181"/>
    </row>
    <row r="541" spans="1:12" x14ac:dyDescent="0.2">
      <c r="A541" s="146"/>
      <c r="B541" s="146"/>
      <c r="C541" s="146"/>
      <c r="D541" s="146"/>
      <c r="E541" s="146"/>
      <c r="F541" s="147"/>
      <c r="G541" s="147"/>
      <c r="H541" s="147"/>
      <c r="I541" s="147"/>
      <c r="J541" s="147"/>
      <c r="K541" s="147"/>
      <c r="L541" s="147"/>
    </row>
    <row r="542" spans="1:12" x14ac:dyDescent="0.2">
      <c r="A542" s="146"/>
      <c r="B542" s="146"/>
      <c r="C542" s="146"/>
      <c r="D542" s="146"/>
      <c r="E542" s="146"/>
      <c r="F542" s="147"/>
      <c r="G542" s="147"/>
      <c r="H542" s="147"/>
      <c r="I542" s="147"/>
      <c r="J542" s="147"/>
      <c r="K542" s="147"/>
      <c r="L542" s="147"/>
    </row>
    <row r="543" spans="1:12" x14ac:dyDescent="0.2">
      <c r="A543" s="146"/>
      <c r="B543" s="146"/>
      <c r="C543" s="146"/>
      <c r="D543" s="146"/>
      <c r="E543" s="146"/>
      <c r="F543" s="147"/>
      <c r="G543" s="147"/>
      <c r="H543" s="147"/>
      <c r="I543" s="147"/>
      <c r="J543" s="147"/>
      <c r="K543" s="147"/>
      <c r="L543" s="147"/>
    </row>
    <row r="544" spans="1:12" x14ac:dyDescent="0.2">
      <c r="A544" s="146"/>
      <c r="B544" s="146"/>
      <c r="C544" s="146"/>
      <c r="D544" s="146"/>
      <c r="E544" s="146"/>
      <c r="F544" s="147"/>
      <c r="G544" s="147"/>
      <c r="H544" s="147"/>
      <c r="I544" s="147"/>
      <c r="J544" s="147"/>
      <c r="K544" s="147"/>
      <c r="L544" s="147"/>
    </row>
    <row r="545" spans="1:12" x14ac:dyDescent="0.2">
      <c r="A545" s="146"/>
      <c r="B545" s="146"/>
      <c r="C545" s="146"/>
      <c r="D545" s="146"/>
      <c r="E545" s="146"/>
      <c r="F545" s="147"/>
      <c r="G545" s="147"/>
      <c r="H545" s="147"/>
      <c r="I545" s="147"/>
      <c r="J545" s="147"/>
      <c r="K545" s="147"/>
      <c r="L545" s="147"/>
    </row>
    <row r="546" spans="1:12" x14ac:dyDescent="0.2">
      <c r="A546" s="146"/>
      <c r="B546" s="146"/>
      <c r="C546" s="146"/>
      <c r="D546" s="146"/>
      <c r="E546" s="146"/>
      <c r="F546" s="147"/>
      <c r="G546" s="147"/>
      <c r="H546" s="147"/>
      <c r="I546" s="147"/>
      <c r="J546" s="147"/>
      <c r="K546" s="147"/>
      <c r="L546" s="147"/>
    </row>
    <row r="547" spans="1:12" x14ac:dyDescent="0.2">
      <c r="A547" s="146"/>
      <c r="B547" s="146"/>
      <c r="C547" s="146"/>
      <c r="D547" s="146"/>
      <c r="E547" s="146"/>
      <c r="F547" s="147"/>
      <c r="G547" s="147"/>
      <c r="H547" s="147"/>
      <c r="I547" s="147"/>
      <c r="J547" s="147"/>
      <c r="K547" s="147"/>
      <c r="L547" s="147"/>
    </row>
    <row r="548" spans="1:12" x14ac:dyDescent="0.2">
      <c r="A548" s="146"/>
      <c r="B548" s="146"/>
      <c r="C548" s="146"/>
      <c r="D548" s="146"/>
      <c r="E548" s="146"/>
      <c r="F548" s="147"/>
      <c r="G548" s="147"/>
      <c r="H548" s="147"/>
      <c r="I548" s="147"/>
      <c r="J548" s="147"/>
      <c r="K548" s="147"/>
      <c r="L548" s="147"/>
    </row>
    <row r="549" spans="1:12" x14ac:dyDescent="0.2">
      <c r="A549" s="146"/>
      <c r="B549" s="146"/>
      <c r="C549" s="146"/>
      <c r="D549" s="146"/>
      <c r="E549" s="146"/>
      <c r="F549" s="147"/>
      <c r="G549" s="147"/>
      <c r="H549" s="147"/>
      <c r="I549" s="147"/>
      <c r="J549" s="147"/>
      <c r="K549" s="147"/>
      <c r="L549" s="147"/>
    </row>
    <row r="550" spans="1:12" x14ac:dyDescent="0.2">
      <c r="A550" s="146"/>
      <c r="B550" s="146"/>
      <c r="C550" s="146"/>
      <c r="D550" s="146"/>
      <c r="E550" s="146"/>
      <c r="F550" s="147"/>
      <c r="G550" s="147"/>
      <c r="H550" s="147"/>
      <c r="I550" s="147"/>
      <c r="J550" s="147"/>
      <c r="K550" s="147"/>
      <c r="L550" s="147"/>
    </row>
    <row r="551" spans="1:12" x14ac:dyDescent="0.2">
      <c r="A551" s="146"/>
      <c r="B551" s="146"/>
      <c r="C551" s="146"/>
      <c r="D551" s="146"/>
      <c r="E551" s="146"/>
      <c r="F551" s="147"/>
      <c r="G551" s="147"/>
      <c r="H551" s="147"/>
      <c r="I551" s="147"/>
      <c r="J551" s="147"/>
      <c r="K551" s="147"/>
      <c r="L551" s="147"/>
    </row>
    <row r="552" spans="1:12" x14ac:dyDescent="0.2">
      <c r="A552" s="146"/>
      <c r="B552" s="146"/>
      <c r="C552" s="146"/>
      <c r="D552" s="146"/>
      <c r="E552" s="146"/>
      <c r="F552" s="147"/>
      <c r="G552" s="147"/>
      <c r="H552" s="147"/>
      <c r="I552" s="147"/>
      <c r="J552" s="147"/>
      <c r="K552" s="147"/>
      <c r="L552" s="147"/>
    </row>
    <row r="553" spans="1:12" x14ac:dyDescent="0.2">
      <c r="A553" s="146"/>
      <c r="B553" s="146"/>
      <c r="C553" s="146"/>
      <c r="D553" s="146"/>
      <c r="E553" s="146"/>
      <c r="F553" s="147"/>
      <c r="G553" s="147"/>
      <c r="H553" s="147"/>
      <c r="I553" s="147"/>
      <c r="J553" s="147"/>
      <c r="K553" s="147"/>
      <c r="L553" s="147"/>
    </row>
    <row r="554" spans="1:12" x14ac:dyDescent="0.2">
      <c r="A554" s="146"/>
      <c r="B554" s="146"/>
      <c r="C554" s="146"/>
      <c r="D554" s="146"/>
      <c r="E554" s="146"/>
      <c r="F554" s="147"/>
      <c r="G554" s="147"/>
      <c r="H554" s="147"/>
      <c r="I554" s="147"/>
      <c r="J554" s="147"/>
      <c r="K554" s="147"/>
      <c r="L554" s="147"/>
    </row>
    <row r="555" spans="1:12" x14ac:dyDescent="0.2">
      <c r="A555" s="146"/>
      <c r="B555" s="146"/>
      <c r="C555" s="146"/>
      <c r="D555" s="146"/>
      <c r="E555" s="146"/>
      <c r="F555" s="147"/>
      <c r="G555" s="147"/>
      <c r="H555" s="147"/>
      <c r="I555" s="147"/>
      <c r="J555" s="147"/>
      <c r="K555" s="147"/>
      <c r="L555" s="147"/>
    </row>
    <row r="556" spans="1:12" x14ac:dyDescent="0.2">
      <c r="A556" s="146"/>
      <c r="B556" s="146"/>
      <c r="C556" s="146"/>
      <c r="D556" s="146"/>
      <c r="E556" s="146"/>
      <c r="F556" s="147"/>
      <c r="G556" s="147"/>
      <c r="H556" s="147"/>
      <c r="I556" s="147"/>
      <c r="J556" s="147"/>
      <c r="K556" s="147"/>
      <c r="L556" s="147"/>
    </row>
    <row r="557" spans="1:12" x14ac:dyDescent="0.2">
      <c r="A557" s="146"/>
      <c r="B557" s="146"/>
      <c r="C557" s="146"/>
      <c r="D557" s="146"/>
      <c r="E557" s="146"/>
      <c r="F557" s="147"/>
      <c r="G557" s="147"/>
      <c r="H557" s="147"/>
      <c r="I557" s="147"/>
      <c r="J557" s="147"/>
      <c r="K557" s="147"/>
      <c r="L557" s="147"/>
    </row>
    <row r="558" spans="1:12" x14ac:dyDescent="0.2">
      <c r="A558" s="146"/>
      <c r="B558" s="146"/>
      <c r="C558" s="146"/>
      <c r="D558" s="146"/>
      <c r="E558" s="146"/>
      <c r="F558" s="147"/>
      <c r="G558" s="147"/>
      <c r="H558" s="147"/>
      <c r="I558" s="147"/>
      <c r="J558" s="147"/>
      <c r="K558" s="147"/>
      <c r="L558" s="147"/>
    </row>
    <row r="559" spans="1:12" x14ac:dyDescent="0.2">
      <c r="A559" s="146"/>
      <c r="B559" s="146"/>
      <c r="C559" s="146"/>
      <c r="D559" s="146"/>
      <c r="E559" s="146"/>
      <c r="F559" s="147"/>
      <c r="G559" s="147"/>
      <c r="H559" s="147"/>
      <c r="I559" s="147"/>
      <c r="J559" s="147"/>
      <c r="K559" s="147"/>
      <c r="L559" s="147"/>
    </row>
    <row r="560" spans="1:12" x14ac:dyDescent="0.2">
      <c r="A560" s="146"/>
      <c r="B560" s="146"/>
      <c r="C560" s="146"/>
      <c r="D560" s="146"/>
      <c r="E560" s="146"/>
      <c r="F560" s="147"/>
      <c r="G560" s="147"/>
      <c r="H560" s="147"/>
      <c r="I560" s="147"/>
      <c r="J560" s="147"/>
      <c r="K560" s="147"/>
      <c r="L560" s="147"/>
    </row>
    <row r="561" spans="1:12" x14ac:dyDescent="0.2">
      <c r="A561" s="146"/>
      <c r="B561" s="146"/>
      <c r="C561" s="146"/>
      <c r="D561" s="146"/>
      <c r="E561" s="146"/>
      <c r="F561" s="147"/>
      <c r="G561" s="147"/>
      <c r="H561" s="147"/>
      <c r="I561" s="147"/>
      <c r="J561" s="147"/>
      <c r="K561" s="147"/>
      <c r="L561" s="147"/>
    </row>
    <row r="562" spans="1:12" x14ac:dyDescent="0.2">
      <c r="A562" s="146"/>
      <c r="B562" s="146"/>
      <c r="C562" s="146"/>
      <c r="D562" s="146"/>
      <c r="E562" s="146"/>
      <c r="F562" s="147"/>
      <c r="G562" s="147"/>
      <c r="H562" s="147"/>
      <c r="I562" s="147"/>
      <c r="J562" s="147"/>
      <c r="K562" s="147"/>
      <c r="L562" s="147"/>
    </row>
    <row r="563" spans="1:12" x14ac:dyDescent="0.2">
      <c r="A563" s="146"/>
      <c r="B563" s="146"/>
      <c r="C563" s="146"/>
      <c r="D563" s="146"/>
      <c r="E563" s="146"/>
      <c r="F563" s="147"/>
      <c r="G563" s="147"/>
      <c r="H563" s="147"/>
      <c r="I563" s="147"/>
      <c r="J563" s="147"/>
      <c r="K563" s="147"/>
      <c r="L563" s="147"/>
    </row>
    <row r="564" spans="1:12" x14ac:dyDescent="0.2">
      <c r="A564" s="146"/>
      <c r="B564" s="146"/>
      <c r="C564" s="146"/>
      <c r="D564" s="146"/>
      <c r="E564" s="146"/>
      <c r="F564" s="147"/>
      <c r="G564" s="147"/>
      <c r="H564" s="147"/>
      <c r="I564" s="147"/>
      <c r="J564" s="147"/>
      <c r="K564" s="147"/>
      <c r="L564" s="147"/>
    </row>
    <row r="565" spans="1:12" x14ac:dyDescent="0.2">
      <c r="A565" s="146"/>
      <c r="B565" s="146"/>
      <c r="C565" s="146"/>
      <c r="D565" s="146"/>
      <c r="E565" s="146"/>
      <c r="F565" s="147"/>
      <c r="G565" s="147"/>
      <c r="H565" s="147"/>
      <c r="I565" s="147"/>
      <c r="J565" s="147"/>
      <c r="K565" s="147"/>
      <c r="L565" s="147"/>
    </row>
    <row r="566" spans="1:12" x14ac:dyDescent="0.2">
      <c r="A566" s="146"/>
      <c r="B566" s="146"/>
      <c r="C566" s="146"/>
      <c r="D566" s="146"/>
      <c r="E566" s="146"/>
      <c r="F566" s="147"/>
      <c r="G566" s="147"/>
      <c r="H566" s="147"/>
      <c r="I566" s="147"/>
      <c r="J566" s="147"/>
      <c r="K566" s="147"/>
      <c r="L566" s="147"/>
    </row>
    <row r="567" spans="1:12" x14ac:dyDescent="0.2">
      <c r="A567" s="146"/>
      <c r="B567" s="146"/>
      <c r="C567" s="146"/>
      <c r="D567" s="146"/>
      <c r="E567" s="146"/>
      <c r="F567" s="147"/>
      <c r="G567" s="147"/>
      <c r="H567" s="147"/>
      <c r="I567" s="147"/>
      <c r="J567" s="147"/>
      <c r="K567" s="147"/>
      <c r="L567" s="147"/>
    </row>
    <row r="568" spans="1:12" x14ac:dyDescent="0.2">
      <c r="A568" s="146"/>
      <c r="B568" s="146"/>
      <c r="C568" s="146"/>
      <c r="D568" s="146"/>
      <c r="E568" s="146"/>
      <c r="F568" s="147"/>
      <c r="G568" s="147"/>
      <c r="H568" s="147"/>
      <c r="I568" s="147"/>
      <c r="J568" s="147"/>
      <c r="K568" s="147"/>
      <c r="L568" s="147"/>
    </row>
    <row r="569" spans="1:12" x14ac:dyDescent="0.2">
      <c r="A569" s="146"/>
      <c r="B569" s="146"/>
      <c r="C569" s="146"/>
      <c r="D569" s="146"/>
      <c r="E569" s="146"/>
      <c r="F569" s="147"/>
      <c r="G569" s="147"/>
      <c r="H569" s="147"/>
      <c r="I569" s="147"/>
      <c r="J569" s="147"/>
      <c r="K569" s="147"/>
      <c r="L569" s="147"/>
    </row>
    <row r="570" spans="1:12" x14ac:dyDescent="0.2">
      <c r="A570" s="146"/>
      <c r="B570" s="146"/>
      <c r="C570" s="146"/>
      <c r="D570" s="146"/>
      <c r="E570" s="146"/>
      <c r="F570" s="147"/>
      <c r="G570" s="147"/>
      <c r="H570" s="147"/>
      <c r="I570" s="147"/>
      <c r="J570" s="147"/>
      <c r="K570" s="147"/>
      <c r="L570" s="147"/>
    </row>
    <row r="571" spans="1:12" x14ac:dyDescent="0.2">
      <c r="A571" s="146"/>
      <c r="B571" s="146"/>
      <c r="C571" s="146"/>
      <c r="D571" s="146"/>
      <c r="E571" s="146"/>
      <c r="F571" s="147"/>
      <c r="G571" s="147"/>
      <c r="H571" s="147"/>
      <c r="I571" s="147"/>
      <c r="J571" s="147"/>
      <c r="K571" s="147"/>
      <c r="L571" s="147"/>
    </row>
    <row r="572" spans="1:12" x14ac:dyDescent="0.2">
      <c r="A572" s="146"/>
      <c r="B572" s="146"/>
      <c r="C572" s="146"/>
      <c r="D572" s="146"/>
      <c r="E572" s="146"/>
      <c r="F572" s="147"/>
      <c r="G572" s="147"/>
      <c r="H572" s="147"/>
      <c r="I572" s="147"/>
      <c r="J572" s="147"/>
      <c r="K572" s="147"/>
      <c r="L572" s="147"/>
    </row>
    <row r="573" spans="1:12" x14ac:dyDescent="0.2">
      <c r="A573" s="146"/>
      <c r="B573" s="146"/>
      <c r="C573" s="146"/>
      <c r="D573" s="146"/>
      <c r="E573" s="146"/>
      <c r="F573" s="147"/>
      <c r="G573" s="147"/>
      <c r="H573" s="147"/>
      <c r="I573" s="147"/>
      <c r="J573" s="147"/>
      <c r="K573" s="147"/>
      <c r="L573" s="147"/>
    </row>
    <row r="574" spans="1:12" x14ac:dyDescent="0.2">
      <c r="A574" s="146"/>
      <c r="B574" s="146"/>
      <c r="C574" s="146"/>
      <c r="D574" s="146"/>
      <c r="E574" s="146"/>
      <c r="F574" s="147"/>
      <c r="G574" s="147"/>
      <c r="H574" s="147"/>
      <c r="I574" s="147"/>
      <c r="J574" s="147"/>
      <c r="K574" s="147"/>
      <c r="L574" s="147"/>
    </row>
    <row r="575" spans="1:12" x14ac:dyDescent="0.2">
      <c r="A575" s="146"/>
      <c r="B575" s="146"/>
      <c r="C575" s="146"/>
      <c r="D575" s="146"/>
      <c r="E575" s="146"/>
      <c r="F575" s="147"/>
      <c r="G575" s="147"/>
      <c r="H575" s="147"/>
      <c r="I575" s="147"/>
      <c r="J575" s="147"/>
      <c r="K575" s="147"/>
      <c r="L575" s="147"/>
    </row>
    <row r="576" spans="1:12" x14ac:dyDescent="0.2">
      <c r="A576" s="146"/>
      <c r="B576" s="146"/>
      <c r="C576" s="146"/>
      <c r="D576" s="146"/>
      <c r="E576" s="146"/>
      <c r="F576" s="147"/>
      <c r="G576" s="147"/>
      <c r="H576" s="147"/>
      <c r="I576" s="147"/>
      <c r="J576" s="147"/>
      <c r="K576" s="147"/>
      <c r="L576" s="147"/>
    </row>
    <row r="577" spans="1:12" x14ac:dyDescent="0.2">
      <c r="A577" s="146"/>
      <c r="B577" s="146"/>
      <c r="C577" s="146"/>
      <c r="D577" s="146"/>
      <c r="E577" s="146"/>
      <c r="F577" s="147"/>
      <c r="G577" s="147"/>
      <c r="H577" s="147"/>
      <c r="I577" s="147"/>
      <c r="J577" s="147"/>
      <c r="K577" s="147"/>
      <c r="L577" s="147"/>
    </row>
    <row r="578" spans="1:12" x14ac:dyDescent="0.2">
      <c r="A578" s="146"/>
      <c r="B578" s="146"/>
      <c r="C578" s="146"/>
      <c r="D578" s="146"/>
      <c r="E578" s="146"/>
      <c r="F578" s="147"/>
      <c r="G578" s="147"/>
      <c r="H578" s="147"/>
      <c r="I578" s="147"/>
      <c r="J578" s="147"/>
      <c r="K578" s="147"/>
      <c r="L578" s="147"/>
    </row>
    <row r="579" spans="1:12" x14ac:dyDescent="0.2">
      <c r="A579" s="146"/>
      <c r="B579" s="146"/>
      <c r="C579" s="146"/>
      <c r="D579" s="146"/>
      <c r="E579" s="146"/>
      <c r="F579" s="147"/>
      <c r="G579" s="147"/>
      <c r="H579" s="147"/>
      <c r="I579" s="147"/>
      <c r="J579" s="147"/>
      <c r="K579" s="147"/>
      <c r="L579" s="147"/>
    </row>
    <row r="580" spans="1:12" x14ac:dyDescent="0.2">
      <c r="A580" s="146"/>
      <c r="B580" s="146"/>
      <c r="C580" s="146"/>
      <c r="D580" s="146"/>
      <c r="E580" s="146"/>
      <c r="F580" s="147"/>
      <c r="G580" s="147"/>
      <c r="H580" s="147"/>
      <c r="I580" s="147"/>
      <c r="J580" s="147"/>
      <c r="K580" s="147"/>
      <c r="L580" s="147"/>
    </row>
    <row r="581" spans="1:12" x14ac:dyDescent="0.2">
      <c r="A581" s="146"/>
      <c r="B581" s="146"/>
      <c r="C581" s="146"/>
      <c r="D581" s="146"/>
      <c r="E581" s="146"/>
      <c r="F581" s="147"/>
      <c r="G581" s="147"/>
      <c r="H581" s="147"/>
      <c r="I581" s="147"/>
      <c r="J581" s="147"/>
      <c r="K581" s="147"/>
      <c r="L581" s="147"/>
    </row>
    <row r="582" spans="1:12" x14ac:dyDescent="0.2">
      <c r="A582" s="146"/>
      <c r="B582" s="146"/>
      <c r="C582" s="146"/>
      <c r="D582" s="146"/>
      <c r="E582" s="146"/>
      <c r="F582" s="147"/>
      <c r="G582" s="147"/>
      <c r="H582" s="147"/>
      <c r="I582" s="147"/>
      <c r="J582" s="147"/>
      <c r="K582" s="147"/>
      <c r="L582" s="147"/>
    </row>
    <row r="583" spans="1:12" x14ac:dyDescent="0.2">
      <c r="A583" s="146"/>
      <c r="B583" s="146"/>
      <c r="C583" s="146"/>
      <c r="D583" s="146"/>
      <c r="E583" s="146"/>
      <c r="F583" s="147"/>
      <c r="G583" s="147"/>
      <c r="H583" s="147"/>
      <c r="I583" s="147"/>
      <c r="J583" s="147"/>
      <c r="K583" s="147"/>
      <c r="L583" s="147"/>
    </row>
    <row r="584" spans="1:12" x14ac:dyDescent="0.2">
      <c r="A584" s="146"/>
      <c r="B584" s="146"/>
      <c r="C584" s="146"/>
      <c r="D584" s="146"/>
      <c r="E584" s="146"/>
      <c r="F584" s="147"/>
      <c r="G584" s="147"/>
      <c r="H584" s="147"/>
      <c r="I584" s="147"/>
      <c r="J584" s="147"/>
      <c r="K584" s="147"/>
      <c r="L584" s="147"/>
    </row>
    <row r="585" spans="1:12" x14ac:dyDescent="0.2">
      <c r="A585" s="146"/>
      <c r="B585" s="146"/>
      <c r="C585" s="146"/>
      <c r="D585" s="146"/>
      <c r="E585" s="146"/>
      <c r="F585" s="147"/>
      <c r="G585" s="147"/>
      <c r="H585" s="147"/>
      <c r="I585" s="147"/>
      <c r="J585" s="147"/>
      <c r="K585" s="147"/>
      <c r="L585" s="147"/>
    </row>
    <row r="586" spans="1:12" x14ac:dyDescent="0.2">
      <c r="A586" s="146"/>
      <c r="B586" s="146"/>
      <c r="C586" s="146"/>
      <c r="D586" s="146"/>
      <c r="E586" s="146"/>
      <c r="F586" s="147"/>
      <c r="G586" s="147"/>
      <c r="H586" s="147"/>
      <c r="I586" s="147"/>
      <c r="J586" s="147"/>
      <c r="K586" s="147"/>
      <c r="L586" s="147"/>
    </row>
    <row r="587" spans="1:12" x14ac:dyDescent="0.2">
      <c r="A587" s="146"/>
      <c r="B587" s="146"/>
      <c r="C587" s="146"/>
      <c r="D587" s="146"/>
      <c r="E587" s="146"/>
      <c r="F587" s="147"/>
      <c r="G587" s="147"/>
      <c r="H587" s="147"/>
      <c r="I587" s="147"/>
      <c r="J587" s="147"/>
      <c r="K587" s="147"/>
      <c r="L587" s="147"/>
    </row>
    <row r="588" spans="1:12" x14ac:dyDescent="0.2">
      <c r="A588" s="146"/>
      <c r="B588" s="146"/>
      <c r="C588" s="146"/>
      <c r="D588" s="146"/>
      <c r="E588" s="146"/>
      <c r="F588" s="147"/>
      <c r="G588" s="147"/>
      <c r="H588" s="147"/>
      <c r="I588" s="147"/>
      <c r="J588" s="147"/>
      <c r="K588" s="147"/>
      <c r="L588" s="147"/>
    </row>
    <row r="589" spans="1:12" x14ac:dyDescent="0.2">
      <c r="A589" s="146"/>
      <c r="B589" s="146"/>
      <c r="C589" s="146"/>
      <c r="D589" s="146"/>
      <c r="E589" s="146"/>
      <c r="F589" s="147"/>
      <c r="G589" s="147"/>
      <c r="H589" s="147"/>
      <c r="I589" s="147"/>
      <c r="J589" s="147"/>
      <c r="K589" s="147"/>
      <c r="L589" s="147"/>
    </row>
    <row r="590" spans="1:12" x14ac:dyDescent="0.2">
      <c r="A590" s="146"/>
      <c r="B590" s="146"/>
      <c r="C590" s="146"/>
      <c r="D590" s="146"/>
      <c r="E590" s="146"/>
      <c r="F590" s="147"/>
      <c r="G590" s="147"/>
      <c r="H590" s="147"/>
      <c r="I590" s="147"/>
      <c r="J590" s="147"/>
      <c r="K590" s="147"/>
      <c r="L590" s="147"/>
    </row>
    <row r="591" spans="1:12" x14ac:dyDescent="0.2">
      <c r="A591" s="146"/>
      <c r="B591" s="146"/>
      <c r="C591" s="146"/>
      <c r="D591" s="146"/>
      <c r="E591" s="146"/>
      <c r="F591" s="147"/>
      <c r="G591" s="147"/>
      <c r="H591" s="147"/>
      <c r="I591" s="147"/>
      <c r="J591" s="147"/>
      <c r="K591" s="147"/>
      <c r="L591" s="147"/>
    </row>
    <row r="592" spans="1:12" x14ac:dyDescent="0.2">
      <c r="A592" s="146"/>
      <c r="B592" s="146"/>
      <c r="C592" s="146"/>
      <c r="D592" s="146"/>
      <c r="E592" s="146"/>
      <c r="F592" s="147"/>
      <c r="G592" s="147"/>
      <c r="H592" s="147"/>
      <c r="I592" s="147"/>
      <c r="J592" s="147"/>
      <c r="K592" s="147"/>
      <c r="L592" s="147"/>
    </row>
    <row r="593" spans="1:12" x14ac:dyDescent="0.2">
      <c r="A593" s="146"/>
      <c r="B593" s="146"/>
      <c r="C593" s="146"/>
      <c r="D593" s="146"/>
      <c r="E593" s="146"/>
      <c r="F593" s="147"/>
      <c r="G593" s="147"/>
      <c r="H593" s="147"/>
      <c r="I593" s="147"/>
      <c r="J593" s="147"/>
      <c r="K593" s="147"/>
      <c r="L593" s="147"/>
    </row>
    <row r="594" spans="1:12" x14ac:dyDescent="0.2">
      <c r="A594" s="146"/>
      <c r="B594" s="146"/>
      <c r="C594" s="146"/>
      <c r="D594" s="146"/>
      <c r="E594" s="146"/>
      <c r="F594" s="147"/>
      <c r="G594" s="147"/>
      <c r="H594" s="147"/>
      <c r="I594" s="147"/>
      <c r="J594" s="147"/>
      <c r="K594" s="147"/>
      <c r="L594" s="147"/>
    </row>
    <row r="595" spans="1:12" x14ac:dyDescent="0.2">
      <c r="A595" s="146"/>
      <c r="B595" s="146"/>
      <c r="C595" s="146"/>
      <c r="D595" s="146"/>
      <c r="E595" s="146"/>
      <c r="F595" s="147"/>
      <c r="G595" s="147"/>
      <c r="H595" s="147"/>
      <c r="I595" s="147"/>
      <c r="J595" s="147"/>
      <c r="K595" s="147"/>
      <c r="L595" s="147"/>
    </row>
    <row r="596" spans="1:12" x14ac:dyDescent="0.2">
      <c r="A596" s="146"/>
      <c r="B596" s="146"/>
      <c r="C596" s="146"/>
      <c r="D596" s="146"/>
      <c r="E596" s="146"/>
      <c r="F596" s="147"/>
      <c r="G596" s="147"/>
      <c r="H596" s="147"/>
      <c r="I596" s="147"/>
      <c r="J596" s="147"/>
      <c r="K596" s="147"/>
      <c r="L596" s="147"/>
    </row>
    <row r="597" spans="1:12" x14ac:dyDescent="0.2">
      <c r="A597" s="146"/>
      <c r="B597" s="146"/>
      <c r="C597" s="146"/>
      <c r="D597" s="146"/>
      <c r="E597" s="146"/>
      <c r="F597" s="147"/>
      <c r="G597" s="147"/>
      <c r="H597" s="147"/>
      <c r="I597" s="147"/>
      <c r="J597" s="147"/>
      <c r="K597" s="147"/>
      <c r="L597" s="147"/>
    </row>
    <row r="598" spans="1:12" x14ac:dyDescent="0.2">
      <c r="A598" s="146"/>
      <c r="B598" s="146"/>
      <c r="C598" s="146"/>
      <c r="D598" s="146"/>
      <c r="E598" s="146"/>
      <c r="F598" s="147"/>
      <c r="G598" s="147"/>
      <c r="H598" s="147"/>
      <c r="I598" s="147"/>
      <c r="J598" s="147"/>
      <c r="K598" s="147"/>
      <c r="L598" s="147"/>
    </row>
    <row r="599" spans="1:12" x14ac:dyDescent="0.2">
      <c r="A599" s="146"/>
      <c r="B599" s="146"/>
      <c r="C599" s="146"/>
      <c r="D599" s="146"/>
      <c r="E599" s="146"/>
      <c r="F599" s="147"/>
      <c r="G599" s="147"/>
      <c r="H599" s="147"/>
      <c r="I599" s="147"/>
      <c r="J599" s="147"/>
      <c r="K599" s="147"/>
      <c r="L599" s="147"/>
    </row>
    <row r="600" spans="1:12" x14ac:dyDescent="0.2">
      <c r="A600" s="146"/>
      <c r="B600" s="146"/>
      <c r="C600" s="146"/>
      <c r="D600" s="146"/>
      <c r="E600" s="146"/>
      <c r="F600" s="147"/>
      <c r="G600" s="147"/>
      <c r="H600" s="147"/>
      <c r="I600" s="147"/>
      <c r="J600" s="147"/>
      <c r="K600" s="147"/>
      <c r="L600" s="147"/>
    </row>
    <row r="601" spans="1:12" x14ac:dyDescent="0.2">
      <c r="A601" s="146"/>
      <c r="B601" s="146"/>
      <c r="C601" s="146"/>
      <c r="D601" s="146"/>
      <c r="E601" s="146"/>
      <c r="F601" s="147"/>
      <c r="G601" s="147"/>
      <c r="H601" s="147"/>
      <c r="I601" s="147"/>
      <c r="J601" s="147"/>
      <c r="K601" s="147"/>
      <c r="L601" s="147"/>
    </row>
    <row r="602" spans="1:12" x14ac:dyDescent="0.2">
      <c r="A602" s="146"/>
      <c r="B602" s="146"/>
      <c r="C602" s="146"/>
      <c r="D602" s="146"/>
      <c r="E602" s="146"/>
      <c r="F602" s="147"/>
      <c r="G602" s="147"/>
      <c r="H602" s="147"/>
      <c r="I602" s="147"/>
      <c r="J602" s="147"/>
      <c r="K602" s="147"/>
      <c r="L602" s="147"/>
    </row>
    <row r="603" spans="1:12" x14ac:dyDescent="0.2">
      <c r="A603" s="146"/>
      <c r="B603" s="146"/>
      <c r="C603" s="146"/>
      <c r="D603" s="146"/>
      <c r="E603" s="146"/>
      <c r="F603" s="147"/>
      <c r="G603" s="147"/>
      <c r="H603" s="147"/>
      <c r="I603" s="147"/>
      <c r="J603" s="147"/>
      <c r="K603" s="147"/>
      <c r="L603" s="147"/>
    </row>
    <row r="604" spans="1:12" x14ac:dyDescent="0.2">
      <c r="A604" s="146"/>
      <c r="B604" s="146"/>
      <c r="C604" s="146"/>
      <c r="D604" s="146"/>
      <c r="E604" s="146"/>
      <c r="F604" s="147"/>
      <c r="G604" s="147"/>
      <c r="H604" s="147"/>
      <c r="I604" s="147"/>
      <c r="J604" s="147"/>
      <c r="K604" s="147"/>
      <c r="L604" s="147"/>
    </row>
    <row r="605" spans="1:12" x14ac:dyDescent="0.2">
      <c r="A605" s="146"/>
      <c r="B605" s="146"/>
      <c r="C605" s="146"/>
      <c r="D605" s="146"/>
      <c r="E605" s="146"/>
      <c r="F605" s="147"/>
      <c r="G605" s="147"/>
      <c r="H605" s="147"/>
      <c r="I605" s="147"/>
      <c r="J605" s="147"/>
      <c r="K605" s="147"/>
      <c r="L605" s="147"/>
    </row>
    <row r="606" spans="1:12" x14ac:dyDescent="0.2">
      <c r="A606" s="146"/>
      <c r="B606" s="146"/>
      <c r="C606" s="146"/>
      <c r="D606" s="146"/>
      <c r="E606" s="146"/>
      <c r="F606" s="147"/>
      <c r="G606" s="147"/>
      <c r="H606" s="147"/>
      <c r="I606" s="147"/>
      <c r="J606" s="147"/>
      <c r="K606" s="147"/>
      <c r="L606" s="147"/>
    </row>
    <row r="607" spans="1:12" x14ac:dyDescent="0.2">
      <c r="A607" s="146"/>
      <c r="B607" s="146"/>
      <c r="C607" s="146"/>
      <c r="D607" s="146"/>
      <c r="E607" s="146"/>
      <c r="F607" s="147"/>
      <c r="G607" s="147"/>
      <c r="H607" s="147"/>
      <c r="I607" s="147"/>
      <c r="J607" s="147"/>
      <c r="K607" s="147"/>
      <c r="L607" s="147"/>
    </row>
    <row r="608" spans="1:12" x14ac:dyDescent="0.2">
      <c r="A608" s="146"/>
      <c r="B608" s="146"/>
      <c r="C608" s="146"/>
      <c r="D608" s="146"/>
      <c r="E608" s="146"/>
      <c r="F608" s="147"/>
      <c r="G608" s="147"/>
      <c r="H608" s="147"/>
      <c r="I608" s="147"/>
      <c r="J608" s="147"/>
      <c r="K608" s="147"/>
      <c r="L608" s="147"/>
    </row>
    <row r="609" spans="1:12" x14ac:dyDescent="0.2">
      <c r="A609" s="146"/>
      <c r="B609" s="146"/>
      <c r="C609" s="146"/>
      <c r="D609" s="146"/>
      <c r="E609" s="146"/>
      <c r="F609" s="147"/>
      <c r="G609" s="147"/>
      <c r="H609" s="147"/>
      <c r="I609" s="147"/>
      <c r="J609" s="147"/>
      <c r="K609" s="147"/>
      <c r="L609" s="147"/>
    </row>
    <row r="610" spans="1:12" x14ac:dyDescent="0.2">
      <c r="A610" s="146"/>
      <c r="B610" s="146"/>
      <c r="C610" s="146"/>
      <c r="D610" s="146"/>
      <c r="E610" s="146"/>
      <c r="F610" s="147"/>
      <c r="G610" s="147"/>
      <c r="H610" s="147"/>
      <c r="I610" s="147"/>
      <c r="J610" s="147"/>
      <c r="K610" s="147"/>
      <c r="L610" s="147"/>
    </row>
    <row r="611" spans="1:12" x14ac:dyDescent="0.2">
      <c r="A611" s="146"/>
      <c r="B611" s="146"/>
      <c r="C611" s="146"/>
      <c r="D611" s="146"/>
      <c r="E611" s="146"/>
      <c r="F611" s="147"/>
      <c r="G611" s="147"/>
      <c r="H611" s="147"/>
      <c r="I611" s="147"/>
      <c r="J611" s="147"/>
      <c r="K611" s="147"/>
      <c r="L611" s="147"/>
    </row>
    <row r="612" spans="1:12" x14ac:dyDescent="0.2">
      <c r="A612" s="146"/>
      <c r="B612" s="146"/>
      <c r="C612" s="146"/>
      <c r="D612" s="146"/>
      <c r="E612" s="146"/>
      <c r="F612" s="147"/>
      <c r="G612" s="147"/>
      <c r="H612" s="147"/>
      <c r="I612" s="147"/>
      <c r="J612" s="147"/>
      <c r="K612" s="147"/>
      <c r="L612" s="147"/>
    </row>
    <row r="613" spans="1:12" x14ac:dyDescent="0.2">
      <c r="A613" s="146"/>
      <c r="B613" s="146"/>
      <c r="C613" s="146"/>
      <c r="D613" s="146"/>
      <c r="E613" s="146"/>
      <c r="F613" s="147"/>
      <c r="G613" s="147"/>
      <c r="H613" s="147"/>
      <c r="I613" s="147"/>
      <c r="J613" s="147"/>
      <c r="K613" s="147"/>
      <c r="L613" s="147"/>
    </row>
    <row r="614" spans="1:12" x14ac:dyDescent="0.2">
      <c r="A614" s="146"/>
      <c r="B614" s="146"/>
      <c r="C614" s="146"/>
      <c r="D614" s="146"/>
      <c r="E614" s="146"/>
      <c r="F614" s="147"/>
      <c r="G614" s="147"/>
      <c r="H614" s="147"/>
      <c r="I614" s="147"/>
      <c r="J614" s="147"/>
      <c r="K614" s="147"/>
      <c r="L614" s="147"/>
    </row>
    <row r="615" spans="1:12" x14ac:dyDescent="0.2">
      <c r="A615" s="146"/>
      <c r="B615" s="146"/>
      <c r="C615" s="146"/>
      <c r="D615" s="146"/>
      <c r="E615" s="146"/>
      <c r="F615" s="147"/>
      <c r="G615" s="147"/>
      <c r="H615" s="147"/>
      <c r="I615" s="147"/>
      <c r="J615" s="147"/>
      <c r="K615" s="147"/>
      <c r="L615" s="147"/>
    </row>
    <row r="616" spans="1:12" x14ac:dyDescent="0.2">
      <c r="A616" s="146"/>
      <c r="B616" s="146"/>
      <c r="C616" s="146"/>
      <c r="D616" s="146"/>
      <c r="E616" s="146"/>
      <c r="F616" s="147"/>
      <c r="G616" s="147"/>
      <c r="H616" s="147"/>
      <c r="I616" s="147"/>
      <c r="J616" s="147"/>
      <c r="K616" s="147"/>
      <c r="L616" s="147"/>
    </row>
    <row r="617" spans="1:12" x14ac:dyDescent="0.2">
      <c r="A617" s="146"/>
      <c r="B617" s="146"/>
      <c r="C617" s="146"/>
      <c r="D617" s="146"/>
      <c r="E617" s="146"/>
      <c r="F617" s="147"/>
      <c r="G617" s="147"/>
      <c r="H617" s="147"/>
      <c r="I617" s="147"/>
      <c r="J617" s="147"/>
      <c r="K617" s="147"/>
      <c r="L617" s="147"/>
    </row>
    <row r="618" spans="1:12" x14ac:dyDescent="0.2">
      <c r="A618" s="146"/>
      <c r="B618" s="146"/>
      <c r="C618" s="146"/>
      <c r="D618" s="146"/>
      <c r="E618" s="146"/>
      <c r="F618" s="147"/>
      <c r="G618" s="147"/>
      <c r="H618" s="147"/>
      <c r="I618" s="147"/>
      <c r="J618" s="147"/>
      <c r="K618" s="147"/>
      <c r="L618" s="147"/>
    </row>
    <row r="619" spans="1:12" x14ac:dyDescent="0.2">
      <c r="A619" s="146"/>
      <c r="B619" s="146"/>
      <c r="C619" s="146"/>
      <c r="D619" s="146"/>
      <c r="E619" s="146"/>
      <c r="F619" s="147"/>
      <c r="G619" s="147"/>
      <c r="H619" s="147"/>
      <c r="I619" s="147"/>
      <c r="J619" s="147"/>
      <c r="K619" s="147"/>
      <c r="L619" s="147"/>
    </row>
    <row r="620" spans="1:12" x14ac:dyDescent="0.2">
      <c r="A620" s="146"/>
      <c r="B620" s="146"/>
      <c r="C620" s="146"/>
      <c r="D620" s="146"/>
      <c r="E620" s="146"/>
      <c r="F620" s="147"/>
      <c r="G620" s="147"/>
      <c r="H620" s="147"/>
      <c r="I620" s="147"/>
      <c r="J620" s="147"/>
      <c r="K620" s="147"/>
      <c r="L620" s="147"/>
    </row>
    <row r="621" spans="1:12" x14ac:dyDescent="0.2">
      <c r="A621" s="146"/>
      <c r="B621" s="146"/>
      <c r="C621" s="146"/>
      <c r="D621" s="146"/>
      <c r="E621" s="146"/>
      <c r="F621" s="147"/>
      <c r="G621" s="147"/>
      <c r="H621" s="147"/>
      <c r="I621" s="147"/>
      <c r="J621" s="147"/>
      <c r="K621" s="147"/>
      <c r="L621" s="147"/>
    </row>
    <row r="622" spans="1:12" x14ac:dyDescent="0.2">
      <c r="A622" s="146"/>
      <c r="B622" s="146"/>
      <c r="C622" s="146"/>
      <c r="D622" s="146"/>
      <c r="E622" s="146"/>
      <c r="F622" s="147"/>
      <c r="G622" s="147"/>
      <c r="H622" s="147"/>
      <c r="I622" s="147"/>
      <c r="J622" s="147"/>
      <c r="K622" s="147"/>
      <c r="L622" s="147"/>
    </row>
    <row r="623" spans="1:12" x14ac:dyDescent="0.2">
      <c r="A623" s="146"/>
      <c r="B623" s="146"/>
      <c r="C623" s="146"/>
      <c r="D623" s="146"/>
      <c r="E623" s="146"/>
      <c r="F623" s="147"/>
      <c r="G623" s="147"/>
      <c r="H623" s="147"/>
      <c r="I623" s="147"/>
      <c r="J623" s="147"/>
      <c r="K623" s="147"/>
      <c r="L623" s="147"/>
    </row>
    <row r="624" spans="1:12" x14ac:dyDescent="0.2">
      <c r="A624" s="146"/>
      <c r="B624" s="146"/>
      <c r="C624" s="146"/>
      <c r="D624" s="146"/>
      <c r="E624" s="146"/>
      <c r="F624" s="147"/>
      <c r="G624" s="147"/>
      <c r="H624" s="147"/>
      <c r="I624" s="147"/>
      <c r="J624" s="147"/>
      <c r="K624" s="147"/>
      <c r="L624" s="147"/>
    </row>
    <row r="625" spans="1:12" x14ac:dyDescent="0.2">
      <c r="A625" s="146"/>
      <c r="B625" s="146"/>
      <c r="C625" s="146"/>
      <c r="D625" s="146"/>
      <c r="E625" s="146"/>
      <c r="F625" s="147"/>
      <c r="G625" s="147"/>
      <c r="H625" s="147"/>
      <c r="I625" s="147"/>
      <c r="J625" s="147"/>
      <c r="K625" s="147"/>
      <c r="L625" s="147"/>
    </row>
    <row r="626" spans="1:12" x14ac:dyDescent="0.2">
      <c r="A626" s="146"/>
      <c r="B626" s="146"/>
      <c r="C626" s="146"/>
      <c r="D626" s="146"/>
      <c r="E626" s="146"/>
      <c r="F626" s="147"/>
      <c r="G626" s="147"/>
      <c r="H626" s="147"/>
      <c r="I626" s="147"/>
      <c r="J626" s="147"/>
      <c r="K626" s="147"/>
      <c r="L626" s="147"/>
    </row>
    <row r="627" spans="1:12" x14ac:dyDescent="0.2">
      <c r="A627" s="146"/>
      <c r="B627" s="146"/>
      <c r="C627" s="146"/>
      <c r="D627" s="146"/>
      <c r="E627" s="146"/>
      <c r="F627" s="147"/>
      <c r="G627" s="147"/>
      <c r="H627" s="147"/>
      <c r="I627" s="147"/>
      <c r="J627" s="147"/>
      <c r="K627" s="147"/>
      <c r="L627" s="147"/>
    </row>
    <row r="628" spans="1:12" x14ac:dyDescent="0.2">
      <c r="A628" s="146"/>
      <c r="B628" s="146"/>
      <c r="C628" s="146"/>
      <c r="D628" s="146"/>
      <c r="E628" s="146"/>
      <c r="F628" s="147"/>
      <c r="G628" s="147"/>
      <c r="H628" s="147"/>
      <c r="I628" s="147"/>
      <c r="J628" s="147"/>
      <c r="K628" s="147"/>
      <c r="L628" s="147"/>
    </row>
    <row r="629" spans="1:12" x14ac:dyDescent="0.2">
      <c r="A629" s="146"/>
      <c r="B629" s="146"/>
      <c r="C629" s="146"/>
      <c r="D629" s="146"/>
      <c r="E629" s="146"/>
      <c r="F629" s="147"/>
      <c r="G629" s="147"/>
      <c r="H629" s="147"/>
      <c r="I629" s="147"/>
      <c r="J629" s="147"/>
      <c r="K629" s="147"/>
      <c r="L629" s="147"/>
    </row>
    <row r="630" spans="1:12" x14ac:dyDescent="0.2">
      <c r="A630" s="146"/>
      <c r="B630" s="146"/>
      <c r="C630" s="146"/>
      <c r="D630" s="146"/>
      <c r="E630" s="146"/>
      <c r="F630" s="147"/>
      <c r="G630" s="147"/>
      <c r="H630" s="147"/>
      <c r="I630" s="147"/>
      <c r="J630" s="147"/>
      <c r="K630" s="147"/>
      <c r="L630" s="147"/>
    </row>
    <row r="631" spans="1:12" x14ac:dyDescent="0.2">
      <c r="A631" s="146"/>
      <c r="B631" s="146"/>
      <c r="C631" s="146"/>
      <c r="D631" s="146"/>
      <c r="E631" s="146"/>
      <c r="F631" s="147"/>
      <c r="G631" s="147"/>
      <c r="H631" s="147"/>
      <c r="I631" s="147"/>
      <c r="J631" s="147"/>
      <c r="K631" s="147"/>
      <c r="L631" s="147"/>
    </row>
    <row r="632" spans="1:12" x14ac:dyDescent="0.2">
      <c r="A632" s="146"/>
      <c r="B632" s="146"/>
      <c r="C632" s="146"/>
      <c r="D632" s="146"/>
      <c r="E632" s="146"/>
      <c r="F632" s="147"/>
      <c r="G632" s="147"/>
      <c r="H632" s="147"/>
      <c r="I632" s="147"/>
      <c r="J632" s="147"/>
      <c r="K632" s="147"/>
      <c r="L632" s="147"/>
    </row>
    <row r="633" spans="1:12" x14ac:dyDescent="0.2">
      <c r="A633" s="146"/>
      <c r="B633" s="146"/>
      <c r="C633" s="146"/>
      <c r="D633" s="146"/>
      <c r="E633" s="146"/>
      <c r="F633" s="147"/>
      <c r="G633" s="147"/>
      <c r="H633" s="147"/>
      <c r="I633" s="147"/>
      <c r="J633" s="147"/>
      <c r="K633" s="147"/>
      <c r="L633" s="147"/>
    </row>
    <row r="634" spans="1:12" x14ac:dyDescent="0.2">
      <c r="A634" s="146"/>
      <c r="B634" s="146"/>
      <c r="C634" s="146"/>
      <c r="D634" s="146"/>
      <c r="E634" s="146"/>
      <c r="F634" s="147"/>
      <c r="G634" s="147"/>
      <c r="H634" s="147"/>
      <c r="I634" s="147"/>
      <c r="J634" s="147"/>
      <c r="K634" s="147"/>
      <c r="L634" s="147"/>
    </row>
    <row r="635" spans="1:12" x14ac:dyDescent="0.2">
      <c r="A635" s="146"/>
      <c r="B635" s="146"/>
      <c r="C635" s="146"/>
      <c r="D635" s="146"/>
      <c r="E635" s="146"/>
      <c r="F635" s="147"/>
      <c r="G635" s="147"/>
      <c r="H635" s="147"/>
      <c r="I635" s="147"/>
      <c r="J635" s="147"/>
      <c r="K635" s="147"/>
      <c r="L635" s="147"/>
    </row>
    <row r="636" spans="1:12" x14ac:dyDescent="0.2">
      <c r="A636" s="146"/>
      <c r="B636" s="146"/>
      <c r="C636" s="146"/>
      <c r="D636" s="146"/>
      <c r="E636" s="146"/>
      <c r="F636" s="147"/>
      <c r="G636" s="147"/>
      <c r="H636" s="147"/>
      <c r="I636" s="147"/>
      <c r="J636" s="147"/>
      <c r="K636" s="147"/>
      <c r="L636" s="147"/>
    </row>
    <row r="637" spans="1:12" x14ac:dyDescent="0.2">
      <c r="A637" s="146"/>
      <c r="B637" s="146"/>
      <c r="C637" s="146"/>
      <c r="D637" s="146"/>
      <c r="E637" s="146"/>
      <c r="F637" s="147"/>
      <c r="G637" s="147"/>
      <c r="H637" s="147"/>
      <c r="I637" s="147"/>
      <c r="J637" s="147"/>
      <c r="K637" s="147"/>
      <c r="L637" s="147"/>
    </row>
    <row r="638" spans="1:12" x14ac:dyDescent="0.2">
      <c r="A638" s="146"/>
      <c r="B638" s="146"/>
      <c r="C638" s="146"/>
      <c r="D638" s="146"/>
      <c r="E638" s="146"/>
      <c r="F638" s="147"/>
      <c r="G638" s="147"/>
      <c r="H638" s="147"/>
      <c r="I638" s="147"/>
      <c r="J638" s="147"/>
      <c r="K638" s="147"/>
      <c r="L638" s="147"/>
    </row>
    <row r="639" spans="1:12" x14ac:dyDescent="0.2">
      <c r="A639" s="146"/>
      <c r="B639" s="146"/>
      <c r="C639" s="146"/>
      <c r="D639" s="146"/>
      <c r="E639" s="146"/>
      <c r="F639" s="147"/>
      <c r="G639" s="147"/>
      <c r="H639" s="147"/>
      <c r="I639" s="147"/>
      <c r="J639" s="147"/>
      <c r="K639" s="147"/>
      <c r="L639" s="147"/>
    </row>
    <row r="640" spans="1:12" x14ac:dyDescent="0.2">
      <c r="A640" s="146"/>
      <c r="B640" s="146"/>
      <c r="C640" s="146"/>
      <c r="D640" s="146"/>
      <c r="E640" s="146"/>
      <c r="F640" s="147"/>
      <c r="G640" s="147"/>
      <c r="H640" s="147"/>
      <c r="I640" s="147"/>
      <c r="J640" s="147"/>
      <c r="K640" s="147"/>
      <c r="L640" s="147"/>
    </row>
    <row r="641" spans="1:12" x14ac:dyDescent="0.2">
      <c r="A641" s="146"/>
      <c r="B641" s="146"/>
      <c r="C641" s="146"/>
      <c r="D641" s="146"/>
      <c r="E641" s="146"/>
      <c r="F641" s="147"/>
      <c r="G641" s="147"/>
      <c r="H641" s="147"/>
      <c r="I641" s="147"/>
      <c r="J641" s="147"/>
      <c r="K641" s="147"/>
      <c r="L641" s="147"/>
    </row>
    <row r="642" spans="1:12" x14ac:dyDescent="0.2">
      <c r="A642" s="146"/>
      <c r="B642" s="146"/>
      <c r="C642" s="146"/>
      <c r="D642" s="146"/>
      <c r="E642" s="146"/>
      <c r="F642" s="147"/>
      <c r="G642" s="147"/>
      <c r="H642" s="147"/>
      <c r="I642" s="147"/>
      <c r="J642" s="147"/>
      <c r="K642" s="147"/>
      <c r="L642" s="147"/>
    </row>
    <row r="643" spans="1:12" x14ac:dyDescent="0.2">
      <c r="A643" s="146"/>
      <c r="B643" s="146"/>
      <c r="C643" s="146"/>
      <c r="D643" s="146"/>
      <c r="E643" s="146"/>
      <c r="F643" s="147"/>
      <c r="G643" s="147"/>
      <c r="H643" s="147"/>
      <c r="I643" s="147"/>
      <c r="J643" s="147"/>
      <c r="K643" s="147"/>
      <c r="L643" s="147"/>
    </row>
    <row r="644" spans="1:12" x14ac:dyDescent="0.2">
      <c r="A644" s="146"/>
      <c r="B644" s="146"/>
      <c r="C644" s="146"/>
      <c r="D644" s="146"/>
      <c r="E644" s="146"/>
      <c r="F644" s="147"/>
      <c r="G644" s="147"/>
      <c r="H644" s="147"/>
      <c r="I644" s="147"/>
      <c r="J644" s="147"/>
      <c r="K644" s="147"/>
      <c r="L644" s="147"/>
    </row>
    <row r="645" spans="1:12" x14ac:dyDescent="0.2">
      <c r="A645" s="146"/>
      <c r="B645" s="146"/>
      <c r="C645" s="146"/>
      <c r="D645" s="146"/>
      <c r="E645" s="146"/>
      <c r="F645" s="147"/>
      <c r="G645" s="147"/>
      <c r="H645" s="147"/>
      <c r="I645" s="147"/>
      <c r="J645" s="147"/>
      <c r="K645" s="147"/>
      <c r="L645" s="147"/>
    </row>
    <row r="646" spans="1:12" x14ac:dyDescent="0.2">
      <c r="A646" s="146"/>
      <c r="B646" s="146"/>
      <c r="C646" s="146"/>
      <c r="D646" s="146"/>
      <c r="E646" s="146"/>
      <c r="F646" s="147"/>
      <c r="G646" s="147"/>
      <c r="H646" s="147"/>
      <c r="I646" s="147"/>
      <c r="J646" s="147"/>
      <c r="K646" s="147"/>
      <c r="L646" s="147"/>
    </row>
    <row r="647" spans="1:12" x14ac:dyDescent="0.2">
      <c r="A647" s="146"/>
      <c r="B647" s="146"/>
      <c r="C647" s="146"/>
      <c r="D647" s="146"/>
      <c r="E647" s="146"/>
      <c r="F647" s="147"/>
      <c r="G647" s="147"/>
      <c r="H647" s="147"/>
      <c r="I647" s="147"/>
      <c r="J647" s="147"/>
      <c r="K647" s="147"/>
      <c r="L647" s="147"/>
    </row>
    <row r="648" spans="1:12" x14ac:dyDescent="0.2">
      <c r="A648" s="146"/>
      <c r="B648" s="146"/>
      <c r="C648" s="146"/>
      <c r="D648" s="146"/>
      <c r="E648" s="146"/>
      <c r="F648" s="147"/>
      <c r="G648" s="147"/>
      <c r="H648" s="147"/>
      <c r="I648" s="147"/>
      <c r="J648" s="147"/>
      <c r="K648" s="147"/>
      <c r="L648" s="147"/>
    </row>
    <row r="649" spans="1:12" x14ac:dyDescent="0.2">
      <c r="A649" s="146"/>
      <c r="B649" s="146"/>
      <c r="C649" s="146"/>
      <c r="D649" s="146"/>
      <c r="E649" s="146"/>
      <c r="F649" s="147"/>
      <c r="G649" s="147"/>
      <c r="H649" s="147"/>
      <c r="I649" s="147"/>
      <c r="J649" s="147"/>
      <c r="K649" s="147"/>
      <c r="L649" s="147"/>
    </row>
    <row r="650" spans="1:12" x14ac:dyDescent="0.2">
      <c r="A650" s="146"/>
      <c r="B650" s="146"/>
      <c r="C650" s="146"/>
      <c r="D650" s="146"/>
      <c r="E650" s="146"/>
      <c r="F650" s="147"/>
      <c r="G650" s="147"/>
      <c r="H650" s="147"/>
      <c r="I650" s="147"/>
      <c r="J650" s="147"/>
      <c r="K650" s="147"/>
      <c r="L650" s="147"/>
    </row>
    <row r="651" spans="1:12" x14ac:dyDescent="0.2">
      <c r="A651" s="146"/>
      <c r="B651" s="146"/>
      <c r="C651" s="146"/>
      <c r="D651" s="146"/>
      <c r="E651" s="146"/>
      <c r="F651" s="147"/>
      <c r="G651" s="147"/>
      <c r="H651" s="147"/>
      <c r="I651" s="147"/>
      <c r="J651" s="147"/>
      <c r="K651" s="147"/>
      <c r="L651" s="147"/>
    </row>
    <row r="652" spans="1:12" x14ac:dyDescent="0.2">
      <c r="A652" s="146"/>
      <c r="B652" s="146"/>
      <c r="C652" s="146"/>
      <c r="D652" s="146"/>
      <c r="E652" s="146"/>
      <c r="F652" s="147"/>
      <c r="G652" s="147"/>
      <c r="H652" s="147"/>
      <c r="I652" s="147"/>
      <c r="J652" s="147"/>
      <c r="K652" s="147"/>
      <c r="L652" s="147"/>
    </row>
    <row r="653" spans="1:12" x14ac:dyDescent="0.2">
      <c r="A653" s="146"/>
      <c r="B653" s="146"/>
      <c r="C653" s="146"/>
      <c r="D653" s="146"/>
      <c r="E653" s="146"/>
      <c r="F653" s="147"/>
      <c r="G653" s="147"/>
      <c r="H653" s="147"/>
      <c r="I653" s="147"/>
      <c r="J653" s="147"/>
      <c r="K653" s="147"/>
      <c r="L653" s="147"/>
    </row>
    <row r="654" spans="1:12" x14ac:dyDescent="0.2">
      <c r="A654" s="146"/>
      <c r="B654" s="146"/>
      <c r="C654" s="146"/>
      <c r="D654" s="146"/>
      <c r="E654" s="146"/>
      <c r="F654" s="147"/>
      <c r="G654" s="147"/>
      <c r="H654" s="147"/>
      <c r="I654" s="147"/>
      <c r="J654" s="147"/>
      <c r="K654" s="147"/>
      <c r="L654" s="147"/>
    </row>
    <row r="655" spans="1:12" x14ac:dyDescent="0.2">
      <c r="A655" s="146"/>
      <c r="B655" s="146"/>
      <c r="C655" s="146"/>
      <c r="D655" s="146"/>
      <c r="E655" s="146"/>
      <c r="F655" s="147"/>
      <c r="G655" s="147"/>
      <c r="H655" s="147"/>
      <c r="I655" s="147"/>
      <c r="J655" s="147"/>
      <c r="K655" s="147"/>
      <c r="L655" s="147"/>
    </row>
    <row r="656" spans="1:12" x14ac:dyDescent="0.2">
      <c r="A656" s="146"/>
      <c r="B656" s="146"/>
      <c r="C656" s="146"/>
      <c r="D656" s="146"/>
      <c r="E656" s="146"/>
      <c r="F656" s="147"/>
      <c r="G656" s="147"/>
      <c r="H656" s="147"/>
      <c r="I656" s="147"/>
      <c r="J656" s="147"/>
      <c r="K656" s="147"/>
      <c r="L656" s="147"/>
    </row>
    <row r="657" spans="1:12" x14ac:dyDescent="0.2">
      <c r="A657" s="146"/>
      <c r="B657" s="146"/>
      <c r="C657" s="146"/>
      <c r="D657" s="146"/>
      <c r="E657" s="146"/>
      <c r="F657" s="147"/>
      <c r="G657" s="147"/>
      <c r="H657" s="147"/>
      <c r="I657" s="147"/>
      <c r="J657" s="147"/>
      <c r="K657" s="147"/>
      <c r="L657" s="147"/>
    </row>
    <row r="658" spans="1:12" x14ac:dyDescent="0.2">
      <c r="A658" s="146"/>
      <c r="B658" s="146"/>
      <c r="C658" s="146"/>
      <c r="D658" s="146"/>
      <c r="E658" s="146"/>
      <c r="F658" s="147"/>
      <c r="G658" s="147"/>
      <c r="H658" s="147"/>
      <c r="I658" s="147"/>
      <c r="J658" s="147"/>
      <c r="K658" s="147"/>
      <c r="L658" s="147"/>
    </row>
    <row r="659" spans="1:12" x14ac:dyDescent="0.2">
      <c r="A659" s="146"/>
      <c r="B659" s="146"/>
      <c r="C659" s="146"/>
      <c r="D659" s="146"/>
      <c r="E659" s="146"/>
      <c r="F659" s="147"/>
      <c r="G659" s="147"/>
      <c r="H659" s="147"/>
      <c r="I659" s="147"/>
      <c r="J659" s="147"/>
      <c r="K659" s="147"/>
      <c r="L659" s="147"/>
    </row>
    <row r="660" spans="1:12" x14ac:dyDescent="0.2">
      <c r="A660" s="146"/>
      <c r="B660" s="146"/>
      <c r="C660" s="146"/>
      <c r="D660" s="146"/>
      <c r="E660" s="146"/>
      <c r="F660" s="147"/>
      <c r="G660" s="147"/>
      <c r="H660" s="147"/>
      <c r="I660" s="147"/>
      <c r="J660" s="147"/>
      <c r="K660" s="147"/>
      <c r="L660" s="147"/>
    </row>
    <row r="661" spans="1:12" x14ac:dyDescent="0.2">
      <c r="A661" s="146"/>
      <c r="B661" s="146"/>
      <c r="C661" s="146"/>
      <c r="D661" s="146"/>
      <c r="E661" s="146"/>
      <c r="F661" s="147"/>
      <c r="G661" s="147"/>
      <c r="H661" s="147"/>
      <c r="I661" s="147"/>
      <c r="J661" s="147"/>
      <c r="K661" s="147"/>
      <c r="L661" s="147"/>
    </row>
    <row r="662" spans="1:12" x14ac:dyDescent="0.2">
      <c r="A662" s="146"/>
      <c r="B662" s="146"/>
      <c r="C662" s="146"/>
      <c r="D662" s="146"/>
      <c r="E662" s="146"/>
      <c r="F662" s="147"/>
      <c r="G662" s="147"/>
      <c r="H662" s="147"/>
      <c r="I662" s="147"/>
      <c r="J662" s="147"/>
      <c r="K662" s="147"/>
      <c r="L662" s="147"/>
    </row>
    <row r="663" spans="1:12" x14ac:dyDescent="0.2">
      <c r="A663" s="146"/>
      <c r="B663" s="146"/>
      <c r="C663" s="146"/>
      <c r="D663" s="146"/>
      <c r="E663" s="146"/>
      <c r="F663" s="147"/>
      <c r="G663" s="147"/>
      <c r="H663" s="147"/>
      <c r="I663" s="147"/>
      <c r="J663" s="147"/>
      <c r="K663" s="147"/>
      <c r="L663" s="147"/>
    </row>
    <row r="664" spans="1:12" x14ac:dyDescent="0.2">
      <c r="A664" s="146"/>
      <c r="B664" s="146"/>
      <c r="C664" s="146"/>
      <c r="D664" s="146"/>
      <c r="E664" s="146"/>
      <c r="F664" s="147"/>
      <c r="G664" s="147"/>
      <c r="H664" s="147"/>
      <c r="I664" s="147"/>
      <c r="J664" s="147"/>
      <c r="K664" s="147"/>
      <c r="L664" s="147"/>
    </row>
    <row r="665" spans="1:12" x14ac:dyDescent="0.2">
      <c r="A665" s="146"/>
      <c r="B665" s="146"/>
      <c r="C665" s="146"/>
      <c r="D665" s="146"/>
      <c r="E665" s="146"/>
      <c r="F665" s="147"/>
      <c r="G665" s="147"/>
      <c r="H665" s="147"/>
      <c r="I665" s="147"/>
      <c r="J665" s="147"/>
      <c r="K665" s="147"/>
      <c r="L665" s="147"/>
    </row>
    <row r="666" spans="1:12" x14ac:dyDescent="0.2">
      <c r="A666" s="146"/>
      <c r="B666" s="146"/>
      <c r="C666" s="146"/>
      <c r="D666" s="146"/>
      <c r="E666" s="146"/>
      <c r="F666" s="147"/>
      <c r="G666" s="147"/>
      <c r="H666" s="147"/>
      <c r="I666" s="147"/>
      <c r="J666" s="147"/>
      <c r="K666" s="147"/>
      <c r="L666" s="147"/>
    </row>
    <row r="667" spans="1:12" x14ac:dyDescent="0.2">
      <c r="A667" s="146"/>
      <c r="B667" s="146"/>
      <c r="C667" s="146"/>
      <c r="D667" s="146"/>
      <c r="E667" s="146"/>
      <c r="F667" s="147"/>
      <c r="G667" s="147"/>
      <c r="H667" s="147"/>
      <c r="I667" s="147"/>
      <c r="J667" s="147"/>
      <c r="K667" s="147"/>
      <c r="L667" s="147"/>
    </row>
    <row r="668" spans="1:12" x14ac:dyDescent="0.2">
      <c r="A668" s="146"/>
      <c r="B668" s="146"/>
      <c r="C668" s="146"/>
      <c r="D668" s="146"/>
      <c r="E668" s="146"/>
      <c r="F668" s="147"/>
      <c r="G668" s="147"/>
      <c r="H668" s="147"/>
      <c r="I668" s="147"/>
      <c r="J668" s="147"/>
      <c r="K668" s="147"/>
      <c r="L668" s="147"/>
    </row>
    <row r="669" spans="1:12" x14ac:dyDescent="0.2">
      <c r="A669" s="146"/>
      <c r="B669" s="146"/>
      <c r="C669" s="146"/>
      <c r="D669" s="146"/>
      <c r="E669" s="146"/>
      <c r="F669" s="147"/>
      <c r="G669" s="147"/>
      <c r="H669" s="147"/>
      <c r="I669" s="147"/>
      <c r="J669" s="147"/>
      <c r="K669" s="147"/>
      <c r="L669" s="147"/>
    </row>
    <row r="670" spans="1:12" x14ac:dyDescent="0.2">
      <c r="A670" s="146"/>
      <c r="B670" s="146"/>
      <c r="C670" s="146"/>
      <c r="D670" s="146"/>
      <c r="E670" s="146"/>
      <c r="F670" s="147"/>
      <c r="G670" s="147"/>
      <c r="H670" s="147"/>
      <c r="I670" s="147"/>
      <c r="J670" s="147"/>
      <c r="K670" s="147"/>
      <c r="L670" s="147"/>
    </row>
    <row r="671" spans="1:12" x14ac:dyDescent="0.2">
      <c r="A671" s="146"/>
      <c r="B671" s="146"/>
      <c r="C671" s="146"/>
      <c r="D671" s="146"/>
      <c r="E671" s="146"/>
      <c r="F671" s="147"/>
      <c r="G671" s="147"/>
      <c r="H671" s="147"/>
      <c r="I671" s="147"/>
      <c r="J671" s="147"/>
      <c r="K671" s="147"/>
      <c r="L671" s="147"/>
    </row>
    <row r="672" spans="1:12" x14ac:dyDescent="0.2">
      <c r="A672" s="146"/>
      <c r="B672" s="146"/>
      <c r="C672" s="146"/>
      <c r="D672" s="146"/>
      <c r="E672" s="146"/>
      <c r="F672" s="147"/>
      <c r="G672" s="147"/>
      <c r="H672" s="147"/>
      <c r="I672" s="147"/>
      <c r="J672" s="147"/>
      <c r="K672" s="147"/>
      <c r="L672" s="147"/>
    </row>
    <row r="673" spans="1:12" x14ac:dyDescent="0.2">
      <c r="A673" s="146"/>
      <c r="B673" s="146"/>
      <c r="C673" s="146"/>
      <c r="D673" s="146"/>
      <c r="E673" s="146"/>
      <c r="F673" s="147"/>
      <c r="G673" s="147"/>
      <c r="H673" s="147"/>
      <c r="I673" s="147"/>
      <c r="J673" s="147"/>
      <c r="K673" s="147"/>
      <c r="L673" s="147"/>
    </row>
    <row r="674" spans="1:12" x14ac:dyDescent="0.2">
      <c r="A674" s="146"/>
      <c r="B674" s="146"/>
      <c r="C674" s="146"/>
      <c r="D674" s="146"/>
      <c r="E674" s="146"/>
      <c r="F674" s="147"/>
      <c r="G674" s="147"/>
      <c r="H674" s="147"/>
      <c r="I674" s="147"/>
      <c r="J674" s="147"/>
      <c r="K674" s="147"/>
      <c r="L674" s="147"/>
    </row>
    <row r="675" spans="1:12" x14ac:dyDescent="0.2">
      <c r="A675" s="146"/>
      <c r="B675" s="146"/>
      <c r="C675" s="146"/>
      <c r="D675" s="146"/>
      <c r="E675" s="146"/>
      <c r="F675" s="147"/>
      <c r="G675" s="147"/>
      <c r="H675" s="147"/>
      <c r="I675" s="147"/>
      <c r="J675" s="147"/>
      <c r="K675" s="147"/>
      <c r="L675" s="147"/>
    </row>
    <row r="676" spans="1:12" x14ac:dyDescent="0.2">
      <c r="A676" s="146"/>
      <c r="B676" s="146"/>
      <c r="C676" s="146"/>
      <c r="D676" s="146"/>
      <c r="E676" s="146"/>
      <c r="F676" s="147"/>
      <c r="G676" s="147"/>
      <c r="H676" s="147"/>
      <c r="I676" s="147"/>
      <c r="J676" s="147"/>
      <c r="K676" s="147"/>
      <c r="L676" s="147"/>
    </row>
    <row r="677" spans="1:12" x14ac:dyDescent="0.2">
      <c r="A677" s="146"/>
      <c r="B677" s="146"/>
      <c r="C677" s="146"/>
      <c r="D677" s="146"/>
      <c r="E677" s="146"/>
      <c r="F677" s="147"/>
      <c r="G677" s="147"/>
      <c r="H677" s="147"/>
      <c r="I677" s="147"/>
      <c r="J677" s="147"/>
      <c r="K677" s="147"/>
      <c r="L677" s="147"/>
    </row>
    <row r="678" spans="1:12" x14ac:dyDescent="0.2">
      <c r="A678" s="146"/>
      <c r="B678" s="146"/>
      <c r="C678" s="146"/>
      <c r="D678" s="146"/>
      <c r="E678" s="146"/>
      <c r="F678" s="147"/>
      <c r="G678" s="147"/>
      <c r="H678" s="147"/>
      <c r="I678" s="147"/>
      <c r="J678" s="147"/>
      <c r="K678" s="147"/>
      <c r="L678" s="147"/>
    </row>
    <row r="679" spans="1:12" x14ac:dyDescent="0.2">
      <c r="A679" s="146"/>
      <c r="B679" s="146"/>
      <c r="C679" s="146"/>
      <c r="D679" s="146"/>
      <c r="E679" s="146"/>
      <c r="F679" s="147"/>
      <c r="G679" s="147"/>
      <c r="H679" s="147"/>
      <c r="I679" s="147"/>
      <c r="J679" s="147"/>
      <c r="K679" s="147"/>
      <c r="L679" s="147"/>
    </row>
    <row r="680" spans="1:12" x14ac:dyDescent="0.2">
      <c r="A680" s="146"/>
      <c r="B680" s="146"/>
      <c r="C680" s="146"/>
      <c r="D680" s="146"/>
      <c r="E680" s="146"/>
      <c r="F680" s="147"/>
      <c r="G680" s="147"/>
      <c r="H680" s="147"/>
      <c r="I680" s="147"/>
      <c r="J680" s="147"/>
      <c r="K680" s="147"/>
      <c r="L680" s="147"/>
    </row>
    <row r="681" spans="1:12" x14ac:dyDescent="0.2">
      <c r="A681" s="146"/>
      <c r="B681" s="146"/>
      <c r="C681" s="146"/>
      <c r="D681" s="146"/>
      <c r="E681" s="146"/>
      <c r="F681" s="147"/>
      <c r="G681" s="147"/>
      <c r="H681" s="147"/>
      <c r="I681" s="147"/>
      <c r="J681" s="147"/>
      <c r="K681" s="147"/>
      <c r="L681" s="147"/>
    </row>
    <row r="682" spans="1:12" x14ac:dyDescent="0.2">
      <c r="A682" s="146"/>
      <c r="B682" s="146"/>
      <c r="C682" s="146"/>
      <c r="D682" s="146"/>
      <c r="E682" s="146"/>
      <c r="F682" s="147"/>
      <c r="G682" s="147"/>
      <c r="H682" s="147"/>
      <c r="I682" s="147"/>
      <c r="J682" s="147"/>
      <c r="K682" s="147"/>
      <c r="L682" s="147"/>
    </row>
    <row r="683" spans="1:12" x14ac:dyDescent="0.2">
      <c r="A683" s="146"/>
      <c r="B683" s="146"/>
      <c r="C683" s="146"/>
      <c r="D683" s="146"/>
      <c r="E683" s="146"/>
      <c r="F683" s="147"/>
      <c r="G683" s="147"/>
      <c r="H683" s="147"/>
      <c r="I683" s="147"/>
      <c r="J683" s="147"/>
      <c r="K683" s="147"/>
      <c r="L683" s="147"/>
    </row>
    <row r="684" spans="1:12" x14ac:dyDescent="0.2">
      <c r="A684" s="146"/>
      <c r="B684" s="146"/>
      <c r="C684" s="146"/>
      <c r="D684" s="146"/>
      <c r="E684" s="146"/>
      <c r="F684" s="147"/>
      <c r="G684" s="147"/>
      <c r="H684" s="147"/>
      <c r="I684" s="147"/>
      <c r="J684" s="147"/>
      <c r="K684" s="147"/>
      <c r="L684" s="147"/>
    </row>
    <row r="685" spans="1:12" x14ac:dyDescent="0.2">
      <c r="A685" s="146"/>
      <c r="B685" s="146"/>
      <c r="C685" s="146"/>
      <c r="D685" s="146"/>
      <c r="E685" s="146"/>
      <c r="F685" s="147"/>
      <c r="G685" s="147"/>
      <c r="H685" s="147"/>
      <c r="I685" s="147"/>
      <c r="J685" s="147"/>
      <c r="K685" s="147"/>
      <c r="L685" s="147"/>
    </row>
    <row r="686" spans="1:12" x14ac:dyDescent="0.2">
      <c r="A686" s="146"/>
      <c r="B686" s="146"/>
      <c r="C686" s="146"/>
      <c r="D686" s="146"/>
      <c r="E686" s="146"/>
      <c r="F686" s="147"/>
      <c r="G686" s="147"/>
      <c r="H686" s="147"/>
      <c r="I686" s="147"/>
      <c r="J686" s="147"/>
      <c r="K686" s="147"/>
      <c r="L686" s="147"/>
    </row>
    <row r="687" spans="1:12" x14ac:dyDescent="0.2">
      <c r="A687" s="146"/>
      <c r="B687" s="146"/>
      <c r="C687" s="146"/>
      <c r="D687" s="146"/>
      <c r="E687" s="146"/>
      <c r="F687" s="147"/>
      <c r="G687" s="147"/>
      <c r="H687" s="147"/>
      <c r="I687" s="147"/>
      <c r="J687" s="147"/>
      <c r="K687" s="147"/>
      <c r="L687" s="147"/>
    </row>
    <row r="688" spans="1:12" x14ac:dyDescent="0.2">
      <c r="A688" s="146"/>
      <c r="B688" s="146"/>
      <c r="C688" s="146"/>
      <c r="D688" s="146"/>
      <c r="E688" s="146"/>
      <c r="F688" s="147"/>
      <c r="G688" s="147"/>
      <c r="H688" s="147"/>
      <c r="I688" s="147"/>
      <c r="J688" s="147"/>
      <c r="K688" s="147"/>
      <c r="L688" s="147"/>
    </row>
    <row r="689" spans="1:12" x14ac:dyDescent="0.2">
      <c r="A689" s="146"/>
      <c r="B689" s="146"/>
      <c r="C689" s="146"/>
      <c r="D689" s="146"/>
      <c r="E689" s="146"/>
      <c r="F689" s="147"/>
      <c r="G689" s="147"/>
      <c r="H689" s="147"/>
      <c r="I689" s="147"/>
      <c r="J689" s="147"/>
      <c r="K689" s="147"/>
      <c r="L689" s="147"/>
    </row>
    <row r="690" spans="1:12" x14ac:dyDescent="0.2">
      <c r="A690" s="146"/>
      <c r="B690" s="146"/>
      <c r="C690" s="146"/>
      <c r="D690" s="146"/>
      <c r="E690" s="146"/>
      <c r="F690" s="147"/>
      <c r="G690" s="147"/>
      <c r="H690" s="147"/>
      <c r="I690" s="147"/>
      <c r="J690" s="147"/>
      <c r="K690" s="147"/>
      <c r="L690" s="147"/>
    </row>
    <row r="691" spans="1:12" x14ac:dyDescent="0.2">
      <c r="A691" s="146"/>
      <c r="B691" s="146"/>
      <c r="C691" s="146"/>
      <c r="D691" s="146"/>
      <c r="E691" s="146"/>
      <c r="F691" s="147"/>
      <c r="G691" s="147"/>
      <c r="H691" s="147"/>
      <c r="I691" s="147"/>
      <c r="J691" s="147"/>
      <c r="K691" s="147"/>
      <c r="L691" s="147"/>
    </row>
    <row r="692" spans="1:12" x14ac:dyDescent="0.2">
      <c r="A692" s="146"/>
      <c r="B692" s="146"/>
      <c r="C692" s="146"/>
      <c r="D692" s="146"/>
      <c r="E692" s="146"/>
      <c r="F692" s="147"/>
      <c r="G692" s="147"/>
      <c r="H692" s="147"/>
      <c r="I692" s="147"/>
      <c r="J692" s="147"/>
      <c r="K692" s="147"/>
      <c r="L692" s="147"/>
    </row>
    <row r="693" spans="1:12" x14ac:dyDescent="0.2">
      <c r="A693" s="146"/>
      <c r="B693" s="146"/>
      <c r="C693" s="146"/>
      <c r="D693" s="146"/>
      <c r="E693" s="146"/>
      <c r="F693" s="147"/>
      <c r="G693" s="147"/>
      <c r="H693" s="147"/>
      <c r="I693" s="147"/>
      <c r="J693" s="147"/>
      <c r="K693" s="147"/>
      <c r="L693" s="147"/>
    </row>
    <row r="694" spans="1:12" x14ac:dyDescent="0.2">
      <c r="A694" s="146"/>
      <c r="B694" s="146"/>
      <c r="C694" s="146"/>
      <c r="D694" s="146"/>
      <c r="E694" s="146"/>
      <c r="F694" s="147"/>
      <c r="G694" s="147"/>
      <c r="H694" s="147"/>
      <c r="I694" s="147"/>
      <c r="J694" s="147"/>
      <c r="K694" s="147"/>
      <c r="L694" s="147"/>
    </row>
    <row r="695" spans="1:12" x14ac:dyDescent="0.2">
      <c r="A695" s="146"/>
      <c r="B695" s="146"/>
      <c r="C695" s="146"/>
      <c r="D695" s="146"/>
      <c r="E695" s="146"/>
      <c r="F695" s="147"/>
      <c r="G695" s="147"/>
      <c r="H695" s="147"/>
      <c r="I695" s="147"/>
      <c r="J695" s="147"/>
      <c r="K695" s="147"/>
      <c r="L695" s="147"/>
    </row>
    <row r="696" spans="1:12" x14ac:dyDescent="0.2">
      <c r="A696" s="146"/>
      <c r="B696" s="146"/>
      <c r="C696" s="146"/>
      <c r="D696" s="146"/>
      <c r="E696" s="146"/>
      <c r="F696" s="147"/>
      <c r="G696" s="147"/>
      <c r="H696" s="147"/>
      <c r="I696" s="147"/>
      <c r="J696" s="147"/>
      <c r="K696" s="147"/>
      <c r="L696" s="147"/>
    </row>
    <row r="697" spans="1:12" x14ac:dyDescent="0.2">
      <c r="A697" s="146"/>
      <c r="B697" s="146"/>
      <c r="C697" s="146"/>
      <c r="D697" s="146"/>
      <c r="E697" s="146"/>
      <c r="F697" s="147"/>
      <c r="G697" s="147"/>
      <c r="H697" s="147"/>
      <c r="I697" s="147"/>
      <c r="J697" s="147"/>
      <c r="K697" s="147"/>
      <c r="L697" s="147"/>
    </row>
    <row r="698" spans="1:12" x14ac:dyDescent="0.2">
      <c r="A698" s="146"/>
      <c r="B698" s="146"/>
      <c r="C698" s="146"/>
      <c r="D698" s="146"/>
      <c r="E698" s="146"/>
      <c r="F698" s="147"/>
      <c r="G698" s="147"/>
      <c r="H698" s="147"/>
      <c r="I698" s="147"/>
      <c r="J698" s="147"/>
      <c r="K698" s="147"/>
      <c r="L698" s="147"/>
    </row>
    <row r="699" spans="1:12" x14ac:dyDescent="0.2">
      <c r="A699" s="146"/>
      <c r="B699" s="146"/>
      <c r="C699" s="146"/>
      <c r="D699" s="146"/>
      <c r="E699" s="146"/>
      <c r="F699" s="147"/>
      <c r="G699" s="147"/>
      <c r="H699" s="147"/>
      <c r="I699" s="147"/>
      <c r="J699" s="147"/>
      <c r="K699" s="147"/>
      <c r="L699" s="147"/>
    </row>
    <row r="700" spans="1:12" x14ac:dyDescent="0.2">
      <c r="A700" s="146"/>
      <c r="B700" s="146"/>
      <c r="C700" s="146"/>
      <c r="D700" s="146"/>
      <c r="E700" s="146"/>
      <c r="F700" s="147"/>
      <c r="G700" s="147"/>
      <c r="H700" s="147"/>
      <c r="I700" s="147"/>
      <c r="J700" s="147"/>
      <c r="K700" s="147"/>
      <c r="L700" s="147"/>
    </row>
    <row r="701" spans="1:12" x14ac:dyDescent="0.2">
      <c r="A701" s="146"/>
      <c r="B701" s="146"/>
      <c r="C701" s="146"/>
      <c r="D701" s="146"/>
      <c r="E701" s="146"/>
      <c r="F701" s="147"/>
      <c r="G701" s="147"/>
      <c r="H701" s="147"/>
      <c r="I701" s="147"/>
      <c r="J701" s="147"/>
      <c r="K701" s="147"/>
      <c r="L701" s="147"/>
    </row>
    <row r="702" spans="1:12" x14ac:dyDescent="0.2">
      <c r="A702" s="146"/>
      <c r="B702" s="146"/>
      <c r="C702" s="146"/>
      <c r="D702" s="146"/>
      <c r="E702" s="146"/>
      <c r="F702" s="147"/>
      <c r="G702" s="147"/>
      <c r="H702" s="147"/>
      <c r="I702" s="147"/>
      <c r="J702" s="147"/>
      <c r="K702" s="147"/>
      <c r="L702" s="147"/>
    </row>
    <row r="703" spans="1:12" x14ac:dyDescent="0.2">
      <c r="A703" s="146"/>
      <c r="B703" s="146"/>
      <c r="C703" s="146"/>
      <c r="D703" s="146"/>
      <c r="E703" s="146"/>
      <c r="F703" s="147"/>
      <c r="G703" s="147"/>
      <c r="H703" s="147"/>
      <c r="I703" s="147"/>
      <c r="J703" s="147"/>
      <c r="K703" s="147"/>
      <c r="L703" s="147"/>
    </row>
    <row r="704" spans="1:12" x14ac:dyDescent="0.2">
      <c r="A704" s="146"/>
      <c r="B704" s="146"/>
      <c r="C704" s="146"/>
      <c r="D704" s="146"/>
      <c r="E704" s="146"/>
      <c r="F704" s="147"/>
      <c r="G704" s="147"/>
      <c r="H704" s="147"/>
      <c r="I704" s="147"/>
      <c r="J704" s="147"/>
      <c r="K704" s="147"/>
      <c r="L704" s="147"/>
    </row>
    <row r="705" spans="1:12" x14ac:dyDescent="0.2">
      <c r="A705" s="146"/>
      <c r="B705" s="146"/>
      <c r="C705" s="146"/>
      <c r="D705" s="146"/>
      <c r="E705" s="146"/>
      <c r="F705" s="147"/>
      <c r="G705" s="147"/>
      <c r="H705" s="147"/>
      <c r="I705" s="147"/>
      <c r="J705" s="147"/>
      <c r="K705" s="147"/>
      <c r="L705" s="147"/>
    </row>
    <row r="706" spans="1:12" x14ac:dyDescent="0.2">
      <c r="A706" s="146"/>
      <c r="B706" s="146"/>
      <c r="C706" s="146"/>
      <c r="D706" s="146"/>
      <c r="E706" s="146"/>
      <c r="F706" s="147"/>
      <c r="G706" s="147"/>
      <c r="H706" s="147"/>
      <c r="I706" s="147"/>
      <c r="J706" s="147"/>
      <c r="K706" s="147"/>
      <c r="L706" s="147"/>
    </row>
    <row r="707" spans="1:12" x14ac:dyDescent="0.2">
      <c r="A707" s="146"/>
      <c r="B707" s="146"/>
      <c r="C707" s="146"/>
      <c r="D707" s="146"/>
      <c r="E707" s="146"/>
      <c r="F707" s="147"/>
      <c r="G707" s="147"/>
      <c r="H707" s="147"/>
      <c r="I707" s="147"/>
      <c r="J707" s="147"/>
      <c r="K707" s="147"/>
      <c r="L707" s="147"/>
    </row>
    <row r="708" spans="1:12" x14ac:dyDescent="0.2">
      <c r="A708" s="146"/>
      <c r="B708" s="146"/>
      <c r="C708" s="146"/>
      <c r="D708" s="146"/>
      <c r="E708" s="146"/>
      <c r="F708" s="147"/>
      <c r="G708" s="147"/>
      <c r="H708" s="147"/>
      <c r="I708" s="147"/>
      <c r="J708" s="147"/>
      <c r="K708" s="147"/>
      <c r="L708" s="147"/>
    </row>
    <row r="709" spans="1:12" x14ac:dyDescent="0.2">
      <c r="A709" s="146"/>
      <c r="B709" s="146"/>
      <c r="C709" s="146"/>
      <c r="D709" s="146"/>
      <c r="E709" s="146"/>
      <c r="F709" s="147"/>
      <c r="G709" s="147"/>
      <c r="H709" s="147"/>
      <c r="I709" s="147"/>
      <c r="J709" s="147"/>
      <c r="K709" s="147"/>
      <c r="L709" s="147"/>
    </row>
    <row r="710" spans="1:12" x14ac:dyDescent="0.2">
      <c r="A710" s="146"/>
      <c r="B710" s="146"/>
      <c r="C710" s="146"/>
      <c r="D710" s="146"/>
      <c r="E710" s="146"/>
      <c r="F710" s="147"/>
      <c r="G710" s="147"/>
      <c r="H710" s="147"/>
      <c r="I710" s="147"/>
      <c r="J710" s="147"/>
      <c r="K710" s="147"/>
      <c r="L710" s="147"/>
    </row>
    <row r="711" spans="1:12" x14ac:dyDescent="0.2">
      <c r="A711" s="146"/>
      <c r="B711" s="146"/>
      <c r="C711" s="146"/>
      <c r="D711" s="146"/>
      <c r="E711" s="146"/>
      <c r="F711" s="147"/>
      <c r="G711" s="147"/>
      <c r="H711" s="147"/>
      <c r="I711" s="147"/>
      <c r="J711" s="147"/>
      <c r="K711" s="147"/>
      <c r="L711" s="147"/>
    </row>
    <row r="712" spans="1:12" x14ac:dyDescent="0.2">
      <c r="A712" s="146"/>
      <c r="B712" s="146"/>
      <c r="C712" s="146"/>
      <c r="D712" s="146"/>
      <c r="E712" s="146"/>
      <c r="F712" s="147"/>
      <c r="G712" s="147"/>
      <c r="H712" s="147"/>
      <c r="I712" s="147"/>
      <c r="J712" s="147"/>
      <c r="K712" s="147"/>
      <c r="L712" s="147"/>
    </row>
    <row r="713" spans="1:12" x14ac:dyDescent="0.2">
      <c r="A713" s="146"/>
      <c r="B713" s="146"/>
      <c r="C713" s="146"/>
      <c r="D713" s="146"/>
      <c r="E713" s="146"/>
      <c r="F713" s="147"/>
      <c r="G713" s="147"/>
      <c r="H713" s="147"/>
      <c r="I713" s="147"/>
      <c r="J713" s="147"/>
      <c r="K713" s="147"/>
      <c r="L713" s="147"/>
    </row>
    <row r="714" spans="1:12" x14ac:dyDescent="0.2">
      <c r="A714" s="146"/>
      <c r="B714" s="146"/>
      <c r="C714" s="146"/>
      <c r="D714" s="146"/>
      <c r="E714" s="146"/>
      <c r="F714" s="147"/>
      <c r="G714" s="147"/>
      <c r="H714" s="147"/>
      <c r="I714" s="147"/>
      <c r="J714" s="147"/>
      <c r="K714" s="147"/>
      <c r="L714" s="147"/>
    </row>
    <row r="715" spans="1:12" x14ac:dyDescent="0.2">
      <c r="A715" s="146"/>
      <c r="B715" s="146"/>
      <c r="C715" s="146"/>
      <c r="D715" s="146"/>
      <c r="E715" s="146"/>
      <c r="F715" s="147"/>
      <c r="G715" s="147"/>
      <c r="H715" s="147"/>
      <c r="I715" s="147"/>
      <c r="J715" s="147"/>
      <c r="K715" s="147"/>
      <c r="L715" s="147"/>
    </row>
    <row r="716" spans="1:12" x14ac:dyDescent="0.2">
      <c r="A716" s="146"/>
      <c r="B716" s="146"/>
      <c r="C716" s="146"/>
      <c r="D716" s="146"/>
      <c r="E716" s="146"/>
      <c r="F716" s="147"/>
      <c r="G716" s="147"/>
      <c r="H716" s="147"/>
      <c r="I716" s="147"/>
      <c r="J716" s="147"/>
      <c r="K716" s="147"/>
      <c r="L716" s="147"/>
    </row>
    <row r="717" spans="1:12" x14ac:dyDescent="0.2">
      <c r="A717" s="146"/>
      <c r="B717" s="146"/>
      <c r="C717" s="146"/>
      <c r="D717" s="146"/>
      <c r="E717" s="146"/>
      <c r="F717" s="147"/>
      <c r="G717" s="147"/>
      <c r="H717" s="147"/>
      <c r="I717" s="147"/>
      <c r="J717" s="147"/>
      <c r="K717" s="147"/>
      <c r="L717" s="147"/>
    </row>
    <row r="718" spans="1:12" x14ac:dyDescent="0.2">
      <c r="A718" s="146"/>
      <c r="B718" s="146"/>
      <c r="C718" s="146"/>
      <c r="D718" s="146"/>
      <c r="E718" s="146"/>
      <c r="F718" s="147"/>
      <c r="G718" s="147"/>
      <c r="H718" s="147"/>
      <c r="I718" s="147"/>
      <c r="J718" s="147"/>
      <c r="K718" s="147"/>
      <c r="L718" s="147"/>
    </row>
    <row r="719" spans="1:12" x14ac:dyDescent="0.2">
      <c r="A719" s="146"/>
      <c r="B719" s="146"/>
      <c r="C719" s="146"/>
      <c r="D719" s="146"/>
      <c r="E719" s="146"/>
      <c r="F719" s="147"/>
      <c r="G719" s="147"/>
      <c r="H719" s="147"/>
      <c r="I719" s="147"/>
      <c r="J719" s="147"/>
      <c r="K719" s="147"/>
      <c r="L719" s="147"/>
    </row>
    <row r="720" spans="1:12" x14ac:dyDescent="0.2">
      <c r="A720" s="146"/>
      <c r="B720" s="146"/>
      <c r="C720" s="146"/>
      <c r="D720" s="146"/>
      <c r="E720" s="146"/>
      <c r="F720" s="147"/>
      <c r="G720" s="147"/>
      <c r="H720" s="147"/>
      <c r="I720" s="147"/>
      <c r="J720" s="147"/>
      <c r="K720" s="147"/>
      <c r="L720" s="147"/>
    </row>
    <row r="721" spans="1:12" x14ac:dyDescent="0.2">
      <c r="A721" s="146"/>
      <c r="B721" s="146"/>
      <c r="C721" s="146"/>
      <c r="D721" s="146"/>
      <c r="E721" s="146"/>
      <c r="F721" s="147"/>
      <c r="G721" s="147"/>
      <c r="H721" s="147"/>
      <c r="I721" s="147"/>
      <c r="J721" s="147"/>
      <c r="K721" s="147"/>
      <c r="L721" s="147"/>
    </row>
    <row r="722" spans="1:12" x14ac:dyDescent="0.2">
      <c r="A722" s="146"/>
      <c r="B722" s="146"/>
      <c r="C722" s="146"/>
      <c r="D722" s="146"/>
      <c r="E722" s="146"/>
      <c r="F722" s="147"/>
      <c r="G722" s="147"/>
      <c r="H722" s="147"/>
      <c r="I722" s="147"/>
      <c r="J722" s="147"/>
      <c r="K722" s="147"/>
      <c r="L722" s="147"/>
    </row>
    <row r="723" spans="1:12" x14ac:dyDescent="0.2">
      <c r="A723" s="146"/>
      <c r="B723" s="146"/>
      <c r="C723" s="146"/>
      <c r="D723" s="146"/>
      <c r="E723" s="146"/>
      <c r="F723" s="147"/>
      <c r="G723" s="147"/>
      <c r="H723" s="147"/>
      <c r="I723" s="147"/>
      <c r="J723" s="147"/>
      <c r="K723" s="147"/>
      <c r="L723" s="147"/>
    </row>
    <row r="724" spans="1:12" x14ac:dyDescent="0.2">
      <c r="A724" s="146"/>
      <c r="B724" s="146"/>
      <c r="C724" s="146"/>
      <c r="D724" s="146"/>
      <c r="E724" s="146"/>
      <c r="F724" s="147"/>
      <c r="G724" s="147"/>
      <c r="H724" s="147"/>
      <c r="I724" s="147"/>
      <c r="J724" s="147"/>
      <c r="K724" s="147"/>
      <c r="L724" s="147"/>
    </row>
    <row r="725" spans="1:12" x14ac:dyDescent="0.2">
      <c r="A725" s="146"/>
      <c r="B725" s="146"/>
      <c r="C725" s="146"/>
      <c r="D725" s="146"/>
      <c r="E725" s="146"/>
      <c r="F725" s="147"/>
      <c r="G725" s="147"/>
      <c r="H725" s="147"/>
      <c r="I725" s="147"/>
      <c r="J725" s="147"/>
      <c r="K725" s="147"/>
      <c r="L725" s="147"/>
    </row>
    <row r="726" spans="1:12" x14ac:dyDescent="0.2">
      <c r="A726" s="146"/>
      <c r="B726" s="146"/>
      <c r="C726" s="146"/>
      <c r="D726" s="146"/>
      <c r="E726" s="146"/>
      <c r="F726" s="147"/>
      <c r="G726" s="147"/>
      <c r="H726" s="147"/>
      <c r="I726" s="147"/>
      <c r="J726" s="147"/>
      <c r="K726" s="147"/>
      <c r="L726" s="147"/>
    </row>
    <row r="727" spans="1:12" x14ac:dyDescent="0.2">
      <c r="A727" s="146"/>
      <c r="B727" s="146"/>
      <c r="C727" s="146"/>
      <c r="D727" s="146"/>
      <c r="E727" s="146"/>
      <c r="F727" s="147"/>
      <c r="G727" s="147"/>
      <c r="H727" s="147"/>
      <c r="I727" s="147"/>
      <c r="J727" s="147"/>
      <c r="K727" s="147"/>
      <c r="L727" s="147"/>
    </row>
    <row r="728" spans="1:12" x14ac:dyDescent="0.2">
      <c r="A728" s="146"/>
      <c r="B728" s="146"/>
      <c r="C728" s="146"/>
      <c r="D728" s="146"/>
      <c r="E728" s="146"/>
      <c r="F728" s="147"/>
      <c r="G728" s="147"/>
      <c r="H728" s="147"/>
      <c r="I728" s="147"/>
      <c r="J728" s="147"/>
      <c r="K728" s="147"/>
      <c r="L728" s="147"/>
    </row>
    <row r="729" spans="1:12" x14ac:dyDescent="0.2">
      <c r="A729" s="146"/>
      <c r="B729" s="146"/>
      <c r="C729" s="146"/>
      <c r="D729" s="146"/>
      <c r="E729" s="146"/>
      <c r="F729" s="147"/>
      <c r="G729" s="147"/>
      <c r="H729" s="147"/>
      <c r="I729" s="147"/>
      <c r="J729" s="147"/>
      <c r="K729" s="147"/>
      <c r="L729" s="147"/>
    </row>
    <row r="730" spans="1:12" x14ac:dyDescent="0.2">
      <c r="A730" s="146"/>
      <c r="B730" s="146"/>
      <c r="C730" s="146"/>
      <c r="D730" s="146"/>
      <c r="E730" s="146"/>
      <c r="F730" s="147"/>
      <c r="G730" s="147"/>
      <c r="H730" s="147"/>
      <c r="I730" s="147"/>
      <c r="J730" s="147"/>
      <c r="K730" s="147"/>
      <c r="L730" s="147"/>
    </row>
    <row r="731" spans="1:12" x14ac:dyDescent="0.2">
      <c r="A731" s="146"/>
      <c r="B731" s="146"/>
      <c r="C731" s="146"/>
      <c r="D731" s="146"/>
      <c r="E731" s="146"/>
      <c r="F731" s="147"/>
      <c r="G731" s="147"/>
      <c r="H731" s="147"/>
      <c r="I731" s="147"/>
      <c r="J731" s="147"/>
      <c r="K731" s="147"/>
      <c r="L731" s="147"/>
    </row>
    <row r="732" spans="1:12" x14ac:dyDescent="0.2">
      <c r="A732" s="146"/>
      <c r="B732" s="146"/>
      <c r="C732" s="146"/>
      <c r="D732" s="146"/>
      <c r="E732" s="146"/>
      <c r="F732" s="147"/>
      <c r="G732" s="147"/>
      <c r="H732" s="147"/>
      <c r="I732" s="147"/>
      <c r="J732" s="147"/>
      <c r="K732" s="147"/>
      <c r="L732" s="147"/>
    </row>
    <row r="733" spans="1:12" x14ac:dyDescent="0.2">
      <c r="A733" s="146"/>
      <c r="B733" s="146"/>
      <c r="C733" s="146"/>
      <c r="D733" s="146"/>
      <c r="E733" s="146"/>
      <c r="F733" s="147"/>
      <c r="G733" s="147"/>
      <c r="H733" s="147"/>
      <c r="I733" s="147"/>
      <c r="J733" s="147"/>
      <c r="K733" s="147"/>
      <c r="L733" s="147"/>
    </row>
    <row r="734" spans="1:12" x14ac:dyDescent="0.2">
      <c r="A734" s="146"/>
      <c r="B734" s="146"/>
      <c r="C734" s="146"/>
      <c r="D734" s="146"/>
      <c r="E734" s="146"/>
      <c r="F734" s="147"/>
      <c r="G734" s="147"/>
      <c r="H734" s="147"/>
      <c r="I734" s="147"/>
      <c r="J734" s="147"/>
      <c r="K734" s="147"/>
      <c r="L734" s="147"/>
    </row>
    <row r="735" spans="1:12" x14ac:dyDescent="0.2">
      <c r="A735" s="146"/>
      <c r="B735" s="146"/>
      <c r="C735" s="146"/>
      <c r="D735" s="146"/>
      <c r="E735" s="146"/>
      <c r="F735" s="147"/>
      <c r="G735" s="147"/>
      <c r="H735" s="147"/>
      <c r="I735" s="147"/>
      <c r="J735" s="147"/>
      <c r="K735" s="147"/>
      <c r="L735" s="147"/>
    </row>
    <row r="736" spans="1:12" x14ac:dyDescent="0.2">
      <c r="A736" s="146"/>
      <c r="B736" s="146"/>
      <c r="C736" s="146"/>
      <c r="D736" s="146"/>
      <c r="E736" s="146"/>
      <c r="F736" s="147"/>
      <c r="G736" s="147"/>
      <c r="H736" s="147"/>
      <c r="I736" s="147"/>
      <c r="J736" s="147"/>
      <c r="K736" s="147"/>
      <c r="L736" s="147"/>
    </row>
    <row r="737" spans="1:12" x14ac:dyDescent="0.2">
      <c r="A737" s="146"/>
      <c r="B737" s="146"/>
      <c r="C737" s="146"/>
      <c r="D737" s="146"/>
      <c r="E737" s="146"/>
      <c r="F737" s="147"/>
      <c r="G737" s="147"/>
      <c r="H737" s="147"/>
      <c r="I737" s="147"/>
      <c r="J737" s="147"/>
      <c r="K737" s="147"/>
      <c r="L737" s="147"/>
    </row>
    <row r="738" spans="1:12" x14ac:dyDescent="0.2">
      <c r="A738" s="146"/>
      <c r="B738" s="146"/>
      <c r="C738" s="146"/>
      <c r="D738" s="146"/>
      <c r="E738" s="146"/>
      <c r="F738" s="147"/>
      <c r="G738" s="147"/>
      <c r="H738" s="147"/>
      <c r="I738" s="147"/>
      <c r="J738" s="147"/>
      <c r="K738" s="147"/>
      <c r="L738" s="147"/>
    </row>
    <row r="739" spans="1:12" x14ac:dyDescent="0.2">
      <c r="A739" s="146"/>
      <c r="B739" s="146"/>
      <c r="C739" s="146"/>
      <c r="D739" s="146"/>
      <c r="E739" s="146"/>
      <c r="F739" s="147"/>
      <c r="G739" s="147"/>
      <c r="H739" s="147"/>
      <c r="I739" s="147"/>
      <c r="J739" s="147"/>
      <c r="K739" s="147"/>
      <c r="L739" s="147"/>
    </row>
    <row r="740" spans="1:12" x14ac:dyDescent="0.2">
      <c r="A740" s="146"/>
      <c r="B740" s="146"/>
      <c r="C740" s="146"/>
      <c r="D740" s="146"/>
      <c r="E740" s="146"/>
      <c r="F740" s="147"/>
      <c r="G740" s="147"/>
      <c r="H740" s="147"/>
      <c r="I740" s="147"/>
      <c r="J740" s="147"/>
      <c r="K740" s="147"/>
      <c r="L740" s="147"/>
    </row>
    <row r="741" spans="1:12" x14ac:dyDescent="0.2">
      <c r="A741" s="146"/>
      <c r="B741" s="146"/>
      <c r="C741" s="146"/>
      <c r="D741" s="146"/>
      <c r="E741" s="146"/>
      <c r="F741" s="147"/>
      <c r="G741" s="147"/>
      <c r="H741" s="147"/>
      <c r="I741" s="147"/>
      <c r="J741" s="147"/>
      <c r="K741" s="147"/>
      <c r="L741" s="147"/>
    </row>
    <row r="742" spans="1:12" x14ac:dyDescent="0.2">
      <c r="A742" s="146"/>
      <c r="B742" s="146"/>
      <c r="C742" s="146"/>
      <c r="D742" s="146"/>
      <c r="E742" s="146"/>
      <c r="F742" s="147"/>
      <c r="G742" s="147"/>
      <c r="H742" s="147"/>
      <c r="I742" s="147"/>
      <c r="J742" s="147"/>
      <c r="K742" s="147"/>
      <c r="L742" s="147"/>
    </row>
    <row r="743" spans="1:12" x14ac:dyDescent="0.2">
      <c r="A743" s="146"/>
      <c r="B743" s="146"/>
      <c r="C743" s="146"/>
      <c r="D743" s="146"/>
      <c r="E743" s="146"/>
      <c r="F743" s="147"/>
      <c r="G743" s="147"/>
      <c r="H743" s="147"/>
      <c r="I743" s="147"/>
      <c r="J743" s="147"/>
      <c r="K743" s="147"/>
      <c r="L743" s="147"/>
    </row>
    <row r="744" spans="1:12" x14ac:dyDescent="0.2">
      <c r="A744" s="146"/>
      <c r="B744" s="146"/>
      <c r="C744" s="146"/>
      <c r="D744" s="146"/>
      <c r="E744" s="146"/>
      <c r="F744" s="147"/>
      <c r="G744" s="147"/>
      <c r="H744" s="147"/>
      <c r="I744" s="147"/>
      <c r="J744" s="147"/>
      <c r="K744" s="147"/>
      <c r="L744" s="147"/>
    </row>
    <row r="745" spans="1:12" x14ac:dyDescent="0.2">
      <c r="A745" s="146"/>
      <c r="B745" s="146"/>
      <c r="C745" s="146"/>
      <c r="D745" s="146"/>
      <c r="E745" s="146"/>
      <c r="F745" s="147"/>
      <c r="G745" s="147"/>
      <c r="H745" s="147"/>
      <c r="I745" s="147"/>
      <c r="J745" s="147"/>
      <c r="K745" s="147"/>
      <c r="L745" s="147"/>
    </row>
    <row r="746" spans="1:12" x14ac:dyDescent="0.2">
      <c r="A746" s="146"/>
      <c r="B746" s="146"/>
      <c r="C746" s="146"/>
      <c r="D746" s="146"/>
      <c r="E746" s="146"/>
      <c r="F746" s="147"/>
      <c r="G746" s="147"/>
      <c r="H746" s="147"/>
      <c r="I746" s="147"/>
      <c r="J746" s="147"/>
      <c r="K746" s="147"/>
      <c r="L746" s="147"/>
    </row>
    <row r="747" spans="1:12" x14ac:dyDescent="0.2">
      <c r="A747" s="146"/>
      <c r="B747" s="146"/>
      <c r="C747" s="146"/>
      <c r="D747" s="146"/>
      <c r="E747" s="146"/>
      <c r="F747" s="147"/>
      <c r="G747" s="147"/>
      <c r="H747" s="147"/>
      <c r="I747" s="147"/>
      <c r="J747" s="147"/>
      <c r="K747" s="147"/>
      <c r="L747" s="147"/>
    </row>
    <row r="748" spans="1:12" x14ac:dyDescent="0.2">
      <c r="A748" s="146"/>
      <c r="B748" s="146"/>
      <c r="C748" s="146"/>
      <c r="D748" s="146"/>
      <c r="E748" s="146"/>
      <c r="F748" s="147"/>
      <c r="G748" s="147"/>
      <c r="H748" s="147"/>
      <c r="I748" s="147"/>
      <c r="J748" s="147"/>
      <c r="K748" s="147"/>
      <c r="L748" s="147"/>
    </row>
    <row r="749" spans="1:12" x14ac:dyDescent="0.2">
      <c r="A749" s="146"/>
      <c r="B749" s="146"/>
      <c r="C749" s="146"/>
      <c r="D749" s="146"/>
      <c r="E749" s="146"/>
      <c r="F749" s="147"/>
      <c r="G749" s="147"/>
      <c r="H749" s="147"/>
      <c r="I749" s="147"/>
      <c r="J749" s="147"/>
      <c r="K749" s="147"/>
      <c r="L749" s="147"/>
    </row>
    <row r="750" spans="1:12" x14ac:dyDescent="0.2">
      <c r="A750" s="146"/>
      <c r="B750" s="146"/>
      <c r="C750" s="146"/>
      <c r="D750" s="146"/>
      <c r="E750" s="146"/>
      <c r="F750" s="147"/>
      <c r="G750" s="147"/>
      <c r="H750" s="147"/>
      <c r="I750" s="147"/>
      <c r="J750" s="147"/>
      <c r="K750" s="147"/>
      <c r="L750" s="147"/>
    </row>
    <row r="751" spans="1:12" x14ac:dyDescent="0.2">
      <c r="A751" s="146"/>
      <c r="B751" s="146"/>
      <c r="C751" s="146"/>
      <c r="D751" s="146"/>
      <c r="E751" s="146"/>
      <c r="F751" s="147"/>
      <c r="G751" s="147"/>
      <c r="H751" s="147"/>
      <c r="I751" s="147"/>
      <c r="J751" s="147"/>
      <c r="K751" s="147"/>
      <c r="L751" s="147"/>
    </row>
    <row r="752" spans="1:12" x14ac:dyDescent="0.2">
      <c r="A752" s="146"/>
      <c r="B752" s="146"/>
      <c r="C752" s="146"/>
      <c r="D752" s="146"/>
      <c r="E752" s="146"/>
      <c r="F752" s="147"/>
      <c r="G752" s="147"/>
      <c r="H752" s="147"/>
      <c r="I752" s="147"/>
      <c r="J752" s="147"/>
      <c r="K752" s="147"/>
      <c r="L752" s="147"/>
    </row>
    <row r="753" spans="1:12" x14ac:dyDescent="0.2">
      <c r="A753" s="146"/>
      <c r="B753" s="146"/>
      <c r="C753" s="146"/>
      <c r="D753" s="146"/>
      <c r="E753" s="146"/>
      <c r="F753" s="147"/>
      <c r="G753" s="147"/>
      <c r="H753" s="147"/>
      <c r="I753" s="147"/>
      <c r="J753" s="147"/>
      <c r="K753" s="147"/>
      <c r="L753" s="147"/>
    </row>
    <row r="754" spans="1:12" x14ac:dyDescent="0.2">
      <c r="A754" s="146"/>
      <c r="B754" s="146"/>
      <c r="C754" s="146"/>
      <c r="D754" s="146"/>
      <c r="E754" s="146"/>
      <c r="F754" s="147"/>
      <c r="G754" s="147"/>
      <c r="H754" s="147"/>
      <c r="I754" s="147"/>
      <c r="J754" s="147"/>
      <c r="K754" s="147"/>
      <c r="L754" s="147"/>
    </row>
    <row r="755" spans="1:12" x14ac:dyDescent="0.2">
      <c r="A755" s="146"/>
      <c r="B755" s="146"/>
      <c r="C755" s="146"/>
      <c r="D755" s="146"/>
      <c r="E755" s="146"/>
      <c r="F755" s="147"/>
      <c r="G755" s="147"/>
      <c r="H755" s="147"/>
      <c r="I755" s="147"/>
      <c r="J755" s="147"/>
      <c r="K755" s="147"/>
      <c r="L755" s="147"/>
    </row>
    <row r="756" spans="1:12" x14ac:dyDescent="0.2">
      <c r="A756" s="146"/>
      <c r="B756" s="146"/>
      <c r="C756" s="146"/>
      <c r="D756" s="146"/>
      <c r="E756" s="146"/>
      <c r="F756" s="147"/>
      <c r="G756" s="147"/>
      <c r="H756" s="147"/>
      <c r="I756" s="147"/>
      <c r="J756" s="147"/>
      <c r="K756" s="147"/>
      <c r="L756" s="147"/>
    </row>
    <row r="757" spans="1:12" x14ac:dyDescent="0.2">
      <c r="A757" s="146"/>
      <c r="B757" s="146"/>
      <c r="C757" s="146"/>
      <c r="D757" s="146"/>
      <c r="E757" s="146"/>
      <c r="F757" s="147"/>
      <c r="G757" s="147"/>
      <c r="H757" s="147"/>
      <c r="I757" s="147"/>
      <c r="J757" s="147"/>
      <c r="K757" s="147"/>
      <c r="L757" s="147"/>
    </row>
    <row r="758" spans="1:12" x14ac:dyDescent="0.2">
      <c r="A758" s="146"/>
      <c r="B758" s="146"/>
      <c r="C758" s="146"/>
      <c r="D758" s="146"/>
      <c r="E758" s="146"/>
      <c r="F758" s="147"/>
      <c r="G758" s="147"/>
      <c r="H758" s="147"/>
      <c r="I758" s="147"/>
      <c r="J758" s="147"/>
      <c r="K758" s="147"/>
      <c r="L758" s="147"/>
    </row>
    <row r="759" spans="1:12" x14ac:dyDescent="0.2">
      <c r="A759" s="146"/>
      <c r="B759" s="146"/>
      <c r="C759" s="146"/>
      <c r="D759" s="146"/>
      <c r="E759" s="146"/>
      <c r="F759" s="147"/>
      <c r="G759" s="147"/>
      <c r="H759" s="147"/>
      <c r="I759" s="147"/>
      <c r="J759" s="147"/>
      <c r="K759" s="147"/>
      <c r="L759" s="147"/>
    </row>
    <row r="760" spans="1:12" x14ac:dyDescent="0.2">
      <c r="A760" s="146"/>
      <c r="B760" s="146"/>
      <c r="C760" s="146"/>
      <c r="D760" s="146"/>
      <c r="E760" s="146"/>
      <c r="F760" s="147"/>
      <c r="G760" s="147"/>
      <c r="H760" s="147"/>
      <c r="I760" s="147"/>
      <c r="J760" s="147"/>
      <c r="K760" s="147"/>
      <c r="L760" s="147"/>
    </row>
    <row r="761" spans="1:12" x14ac:dyDescent="0.2">
      <c r="A761" s="146"/>
      <c r="B761" s="146"/>
      <c r="C761" s="146"/>
      <c r="D761" s="146"/>
      <c r="E761" s="146"/>
      <c r="F761" s="147"/>
      <c r="G761" s="147"/>
      <c r="H761" s="147"/>
      <c r="I761" s="147"/>
      <c r="J761" s="147"/>
      <c r="K761" s="147"/>
      <c r="L761" s="147"/>
    </row>
    <row r="762" spans="1:12" x14ac:dyDescent="0.2">
      <c r="A762" s="146"/>
      <c r="B762" s="146"/>
      <c r="C762" s="146"/>
      <c r="D762" s="146"/>
      <c r="E762" s="146"/>
      <c r="F762" s="147"/>
      <c r="G762" s="147"/>
      <c r="H762" s="147"/>
      <c r="I762" s="147"/>
      <c r="J762" s="147"/>
      <c r="K762" s="147"/>
      <c r="L762" s="147"/>
    </row>
    <row r="763" spans="1:12" x14ac:dyDescent="0.2">
      <c r="A763" s="146"/>
      <c r="B763" s="146"/>
      <c r="C763" s="146"/>
      <c r="D763" s="146"/>
      <c r="E763" s="146"/>
      <c r="F763" s="147"/>
      <c r="G763" s="147"/>
      <c r="H763" s="147"/>
      <c r="I763" s="147"/>
      <c r="J763" s="147"/>
      <c r="K763" s="147"/>
      <c r="L763" s="147"/>
    </row>
    <row r="764" spans="1:12" x14ac:dyDescent="0.2">
      <c r="A764" s="146"/>
      <c r="B764" s="146"/>
      <c r="C764" s="146"/>
      <c r="D764" s="146"/>
      <c r="E764" s="146"/>
      <c r="F764" s="147"/>
      <c r="G764" s="147"/>
      <c r="H764" s="147"/>
      <c r="I764" s="147"/>
      <c r="J764" s="147"/>
      <c r="K764" s="147"/>
      <c r="L764" s="147"/>
    </row>
    <row r="765" spans="1:12" x14ac:dyDescent="0.2">
      <c r="A765" s="146"/>
      <c r="B765" s="146"/>
      <c r="C765" s="146"/>
      <c r="D765" s="146"/>
      <c r="E765" s="146"/>
      <c r="F765" s="147"/>
      <c r="G765" s="147"/>
      <c r="H765" s="147"/>
      <c r="I765" s="147"/>
      <c r="J765" s="147"/>
      <c r="K765" s="147"/>
      <c r="L765" s="147"/>
    </row>
    <row r="766" spans="1:12" x14ac:dyDescent="0.2">
      <c r="A766" s="146"/>
      <c r="B766" s="146"/>
      <c r="C766" s="146"/>
      <c r="D766" s="146"/>
      <c r="E766" s="146"/>
      <c r="F766" s="147"/>
      <c r="G766" s="147"/>
      <c r="H766" s="147"/>
      <c r="I766" s="147"/>
      <c r="J766" s="147"/>
      <c r="K766" s="147"/>
      <c r="L766" s="147"/>
    </row>
    <row r="767" spans="1:12" x14ac:dyDescent="0.2">
      <c r="A767" s="146"/>
      <c r="B767" s="146"/>
      <c r="C767" s="146"/>
      <c r="D767" s="146"/>
      <c r="E767" s="146"/>
      <c r="F767" s="147"/>
      <c r="G767" s="147"/>
      <c r="H767" s="147"/>
      <c r="I767" s="147"/>
      <c r="J767" s="147"/>
      <c r="K767" s="147"/>
      <c r="L767" s="147"/>
    </row>
    <row r="768" spans="1:12" x14ac:dyDescent="0.2">
      <c r="A768" s="146"/>
      <c r="B768" s="146"/>
      <c r="C768" s="146"/>
      <c r="D768" s="146"/>
      <c r="E768" s="146"/>
      <c r="F768" s="147"/>
      <c r="G768" s="147"/>
      <c r="H768" s="147"/>
      <c r="I768" s="147"/>
      <c r="J768" s="147"/>
      <c r="K768" s="147"/>
      <c r="L768" s="147"/>
    </row>
    <row r="769" spans="1:12" x14ac:dyDescent="0.2">
      <c r="A769" s="146"/>
      <c r="B769" s="146"/>
      <c r="C769" s="146"/>
      <c r="D769" s="146"/>
      <c r="E769" s="146"/>
      <c r="F769" s="147"/>
      <c r="G769" s="147"/>
      <c r="H769" s="147"/>
      <c r="I769" s="147"/>
      <c r="J769" s="147"/>
      <c r="K769" s="147"/>
      <c r="L769" s="147"/>
    </row>
    <row r="770" spans="1:12" x14ac:dyDescent="0.2">
      <c r="A770" s="146"/>
      <c r="B770" s="146"/>
      <c r="C770" s="146"/>
      <c r="D770" s="146"/>
      <c r="E770" s="146"/>
      <c r="F770" s="147"/>
      <c r="G770" s="147"/>
      <c r="H770" s="147"/>
      <c r="I770" s="147"/>
      <c r="J770" s="147"/>
      <c r="K770" s="147"/>
      <c r="L770" s="147"/>
    </row>
    <row r="771" spans="1:12" x14ac:dyDescent="0.2">
      <c r="A771" s="146"/>
      <c r="B771" s="146"/>
      <c r="C771" s="146"/>
      <c r="D771" s="146"/>
      <c r="E771" s="146"/>
      <c r="F771" s="147"/>
      <c r="G771" s="147"/>
      <c r="H771" s="147"/>
      <c r="I771" s="147"/>
      <c r="J771" s="147"/>
      <c r="K771" s="147"/>
      <c r="L771" s="147"/>
    </row>
    <row r="772" spans="1:12" x14ac:dyDescent="0.2">
      <c r="A772" s="146"/>
      <c r="B772" s="146"/>
      <c r="C772" s="146"/>
      <c r="D772" s="146"/>
      <c r="E772" s="146"/>
      <c r="F772" s="147"/>
      <c r="G772" s="147"/>
      <c r="H772" s="147"/>
      <c r="I772" s="147"/>
      <c r="J772" s="147"/>
      <c r="K772" s="147"/>
      <c r="L772" s="147"/>
    </row>
    <row r="773" spans="1:12" x14ac:dyDescent="0.2">
      <c r="A773" s="146"/>
      <c r="B773" s="146"/>
      <c r="C773" s="146"/>
      <c r="D773" s="146"/>
      <c r="E773" s="146"/>
      <c r="F773" s="147"/>
      <c r="G773" s="147"/>
      <c r="H773" s="147"/>
      <c r="I773" s="147"/>
      <c r="J773" s="147"/>
      <c r="K773" s="147"/>
      <c r="L773" s="147"/>
    </row>
    <row r="774" spans="1:12" x14ac:dyDescent="0.2">
      <c r="A774" s="146"/>
      <c r="B774" s="146"/>
      <c r="C774" s="146"/>
      <c r="D774" s="146"/>
      <c r="E774" s="146"/>
      <c r="F774" s="147"/>
      <c r="G774" s="147"/>
      <c r="H774" s="147"/>
      <c r="I774" s="147"/>
      <c r="J774" s="147"/>
      <c r="K774" s="147"/>
      <c r="L774" s="147"/>
    </row>
    <row r="775" spans="1:12" x14ac:dyDescent="0.2">
      <c r="A775" s="146"/>
      <c r="B775" s="146"/>
      <c r="C775" s="146"/>
      <c r="D775" s="146"/>
      <c r="E775" s="146"/>
      <c r="F775" s="147"/>
      <c r="G775" s="147"/>
      <c r="H775" s="147"/>
      <c r="I775" s="147"/>
      <c r="J775" s="147"/>
      <c r="K775" s="147"/>
      <c r="L775" s="147"/>
    </row>
    <row r="776" spans="1:12" x14ac:dyDescent="0.2">
      <c r="A776" s="146"/>
      <c r="B776" s="146"/>
      <c r="C776" s="146"/>
      <c r="D776" s="146"/>
      <c r="E776" s="146"/>
      <c r="F776" s="147"/>
      <c r="G776" s="147"/>
      <c r="H776" s="147"/>
      <c r="I776" s="147"/>
      <c r="J776" s="147"/>
      <c r="K776" s="147"/>
      <c r="L776" s="147"/>
    </row>
    <row r="777" spans="1:12" x14ac:dyDescent="0.2">
      <c r="A777" s="146"/>
      <c r="B777" s="146"/>
      <c r="C777" s="146"/>
      <c r="D777" s="146"/>
      <c r="E777" s="146"/>
      <c r="F777" s="147"/>
      <c r="G777" s="147"/>
      <c r="H777" s="147"/>
      <c r="I777" s="147"/>
      <c r="J777" s="147"/>
      <c r="K777" s="147"/>
      <c r="L777" s="147"/>
    </row>
    <row r="778" spans="1:12" x14ac:dyDescent="0.2">
      <c r="A778" s="146"/>
      <c r="B778" s="146"/>
      <c r="C778" s="146"/>
      <c r="D778" s="146"/>
      <c r="E778" s="146"/>
      <c r="F778" s="147"/>
      <c r="G778" s="147"/>
      <c r="H778" s="147"/>
      <c r="I778" s="147"/>
      <c r="J778" s="147"/>
      <c r="K778" s="147"/>
      <c r="L778" s="147"/>
    </row>
    <row r="779" spans="1:12" x14ac:dyDescent="0.2">
      <c r="A779" s="146"/>
      <c r="B779" s="146"/>
      <c r="C779" s="146"/>
      <c r="D779" s="146"/>
      <c r="E779" s="146"/>
      <c r="F779" s="147"/>
      <c r="G779" s="147"/>
      <c r="H779" s="147"/>
      <c r="I779" s="147"/>
      <c r="J779" s="147"/>
      <c r="K779" s="147"/>
      <c r="L779" s="147"/>
    </row>
    <row r="780" spans="1:12" x14ac:dyDescent="0.2">
      <c r="A780" s="146"/>
      <c r="B780" s="146"/>
      <c r="C780" s="146"/>
      <c r="D780" s="146"/>
      <c r="E780" s="146"/>
      <c r="F780" s="147"/>
      <c r="G780" s="147"/>
      <c r="H780" s="147"/>
      <c r="I780" s="147"/>
      <c r="J780" s="147"/>
      <c r="K780" s="147"/>
      <c r="L780" s="147"/>
    </row>
    <row r="781" spans="1:12" x14ac:dyDescent="0.2">
      <c r="A781" s="146"/>
      <c r="B781" s="146"/>
      <c r="C781" s="146"/>
      <c r="D781" s="146"/>
      <c r="E781" s="146"/>
      <c r="F781" s="147"/>
      <c r="G781" s="147"/>
      <c r="H781" s="147"/>
      <c r="I781" s="147"/>
      <c r="J781" s="147"/>
      <c r="K781" s="147"/>
      <c r="L781" s="147"/>
    </row>
    <row r="782" spans="1:12" x14ac:dyDescent="0.2">
      <c r="A782" s="146"/>
      <c r="B782" s="146"/>
      <c r="C782" s="146"/>
      <c r="D782" s="146"/>
      <c r="E782" s="146"/>
      <c r="F782" s="147"/>
      <c r="G782" s="147"/>
      <c r="H782" s="147"/>
      <c r="I782" s="147"/>
      <c r="J782" s="147"/>
      <c r="K782" s="147"/>
      <c r="L782" s="147"/>
    </row>
    <row r="783" spans="1:12" x14ac:dyDescent="0.2">
      <c r="A783" s="146"/>
      <c r="B783" s="146"/>
      <c r="C783" s="146"/>
      <c r="D783" s="146"/>
      <c r="E783" s="146"/>
      <c r="F783" s="147"/>
      <c r="G783" s="147"/>
      <c r="H783" s="147"/>
      <c r="I783" s="147"/>
      <c r="J783" s="147"/>
      <c r="K783" s="147"/>
      <c r="L783" s="147"/>
    </row>
    <row r="784" spans="1:12" x14ac:dyDescent="0.2">
      <c r="A784" s="146"/>
      <c r="B784" s="146"/>
      <c r="C784" s="146"/>
      <c r="D784" s="146"/>
      <c r="E784" s="146"/>
      <c r="F784" s="147"/>
      <c r="G784" s="147"/>
      <c r="H784" s="147"/>
      <c r="I784" s="147"/>
      <c r="J784" s="147"/>
      <c r="K784" s="147"/>
      <c r="L784" s="147"/>
    </row>
    <row r="785" spans="1:12" x14ac:dyDescent="0.2">
      <c r="A785" s="146"/>
      <c r="B785" s="146"/>
      <c r="C785" s="146"/>
      <c r="D785" s="146"/>
      <c r="E785" s="146"/>
      <c r="F785" s="147"/>
      <c r="G785" s="147"/>
      <c r="H785" s="147"/>
      <c r="I785" s="147"/>
      <c r="J785" s="147"/>
      <c r="K785" s="147"/>
      <c r="L785" s="147"/>
    </row>
    <row r="786" spans="1:12" x14ac:dyDescent="0.2">
      <c r="A786" s="146"/>
      <c r="B786" s="146"/>
      <c r="C786" s="146"/>
      <c r="D786" s="146"/>
      <c r="E786" s="146"/>
      <c r="F786" s="147"/>
      <c r="G786" s="147"/>
      <c r="H786" s="147"/>
      <c r="I786" s="147"/>
      <c r="J786" s="147"/>
      <c r="K786" s="147"/>
      <c r="L786" s="147"/>
    </row>
    <row r="787" spans="1:12" x14ac:dyDescent="0.2">
      <c r="A787" s="146"/>
      <c r="B787" s="146"/>
      <c r="C787" s="146"/>
      <c r="D787" s="146"/>
      <c r="E787" s="146"/>
      <c r="F787" s="147"/>
      <c r="G787" s="147"/>
      <c r="H787" s="147"/>
      <c r="I787" s="147"/>
      <c r="J787" s="147"/>
      <c r="K787" s="147"/>
      <c r="L787" s="147"/>
    </row>
    <row r="788" spans="1:12" x14ac:dyDescent="0.2">
      <c r="A788" s="146"/>
      <c r="B788" s="146"/>
      <c r="C788" s="146"/>
      <c r="D788" s="146"/>
      <c r="E788" s="146"/>
      <c r="F788" s="147"/>
      <c r="G788" s="147"/>
      <c r="H788" s="147"/>
      <c r="I788" s="147"/>
      <c r="J788" s="147"/>
      <c r="K788" s="147"/>
      <c r="L788" s="147"/>
    </row>
    <row r="789" spans="1:12" x14ac:dyDescent="0.2">
      <c r="A789" s="146"/>
      <c r="B789" s="146"/>
      <c r="C789" s="146"/>
      <c r="D789" s="146"/>
      <c r="E789" s="146"/>
      <c r="F789" s="147"/>
      <c r="G789" s="147"/>
      <c r="H789" s="147"/>
      <c r="I789" s="147"/>
      <c r="J789" s="147"/>
      <c r="K789" s="147"/>
      <c r="L789" s="147"/>
    </row>
    <row r="790" spans="1:12" x14ac:dyDescent="0.2">
      <c r="A790" s="146"/>
      <c r="B790" s="146"/>
      <c r="C790" s="146"/>
      <c r="D790" s="146"/>
      <c r="E790" s="146"/>
      <c r="F790" s="147"/>
      <c r="G790" s="147"/>
      <c r="H790" s="147"/>
      <c r="I790" s="147"/>
      <c r="J790" s="147"/>
      <c r="K790" s="147"/>
      <c r="L790" s="147"/>
    </row>
    <row r="791" spans="1:12" x14ac:dyDescent="0.2">
      <c r="A791" s="146"/>
      <c r="B791" s="146"/>
      <c r="C791" s="146"/>
      <c r="D791" s="146"/>
      <c r="E791" s="146"/>
      <c r="F791" s="147"/>
      <c r="G791" s="147"/>
      <c r="H791" s="147"/>
      <c r="I791" s="147"/>
      <c r="J791" s="147"/>
      <c r="K791" s="147"/>
      <c r="L791" s="147"/>
    </row>
    <row r="792" spans="1:12" x14ac:dyDescent="0.2">
      <c r="A792" s="146"/>
      <c r="B792" s="146"/>
      <c r="C792" s="146"/>
      <c r="D792" s="146"/>
      <c r="E792" s="146"/>
      <c r="F792" s="147"/>
      <c r="G792" s="147"/>
      <c r="H792" s="147"/>
      <c r="I792" s="147"/>
      <c r="J792" s="147"/>
      <c r="K792" s="147"/>
      <c r="L792" s="147"/>
    </row>
    <row r="793" spans="1:12" x14ac:dyDescent="0.2">
      <c r="A793" s="146"/>
      <c r="B793" s="146"/>
      <c r="C793" s="146"/>
      <c r="D793" s="146"/>
      <c r="E793" s="146"/>
      <c r="F793" s="147"/>
      <c r="G793" s="147"/>
      <c r="H793" s="147"/>
      <c r="I793" s="147"/>
      <c r="J793" s="147"/>
      <c r="K793" s="147"/>
      <c r="L793" s="147"/>
    </row>
    <row r="794" spans="1:12" x14ac:dyDescent="0.2">
      <c r="A794" s="146"/>
      <c r="B794" s="146"/>
      <c r="C794" s="146"/>
      <c r="D794" s="146"/>
      <c r="E794" s="146"/>
      <c r="F794" s="147"/>
      <c r="G794" s="147"/>
      <c r="H794" s="147"/>
      <c r="I794" s="147"/>
      <c r="J794" s="147"/>
      <c r="K794" s="147"/>
      <c r="L794" s="147"/>
    </row>
    <row r="795" spans="1:12" x14ac:dyDescent="0.2">
      <c r="A795" s="146"/>
      <c r="B795" s="146"/>
      <c r="C795" s="146"/>
      <c r="D795" s="146"/>
      <c r="E795" s="146"/>
      <c r="F795" s="147"/>
      <c r="G795" s="147"/>
      <c r="H795" s="147"/>
      <c r="I795" s="147"/>
      <c r="J795" s="147"/>
      <c r="K795" s="147"/>
      <c r="L795" s="147"/>
    </row>
    <row r="796" spans="1:12" x14ac:dyDescent="0.2">
      <c r="A796" s="146"/>
      <c r="B796" s="146"/>
      <c r="C796" s="146"/>
      <c r="D796" s="146"/>
      <c r="E796" s="146"/>
      <c r="F796" s="147"/>
      <c r="G796" s="147"/>
      <c r="H796" s="147"/>
      <c r="I796" s="147"/>
      <c r="J796" s="147"/>
      <c r="K796" s="147"/>
      <c r="L796" s="147"/>
    </row>
    <row r="797" spans="1:12" x14ac:dyDescent="0.2">
      <c r="A797" s="146"/>
      <c r="B797" s="146"/>
      <c r="C797" s="146"/>
      <c r="D797" s="146"/>
      <c r="E797" s="146"/>
      <c r="F797" s="147"/>
      <c r="G797" s="147"/>
      <c r="H797" s="147"/>
      <c r="I797" s="147"/>
      <c r="J797" s="147"/>
      <c r="K797" s="147"/>
      <c r="L797" s="147"/>
    </row>
    <row r="798" spans="1:12" x14ac:dyDescent="0.2">
      <c r="A798" s="146"/>
      <c r="B798" s="146"/>
      <c r="C798" s="146"/>
      <c r="D798" s="146"/>
      <c r="E798" s="146"/>
      <c r="F798" s="147"/>
      <c r="G798" s="147"/>
      <c r="H798" s="147"/>
      <c r="I798" s="147"/>
      <c r="J798" s="147"/>
      <c r="K798" s="147"/>
      <c r="L798" s="147"/>
    </row>
    <row r="799" spans="1:12" x14ac:dyDescent="0.2">
      <c r="A799" s="146"/>
      <c r="B799" s="146"/>
      <c r="C799" s="146"/>
      <c r="D799" s="146"/>
      <c r="E799" s="146"/>
      <c r="F799" s="147"/>
      <c r="G799" s="147"/>
      <c r="H799" s="147"/>
      <c r="I799" s="147"/>
      <c r="J799" s="147"/>
      <c r="K799" s="147"/>
      <c r="L799" s="147"/>
    </row>
    <row r="800" spans="1:12" x14ac:dyDescent="0.2">
      <c r="A800" s="146"/>
      <c r="B800" s="146"/>
      <c r="C800" s="146"/>
      <c r="D800" s="146"/>
      <c r="E800" s="146"/>
      <c r="F800" s="147"/>
      <c r="G800" s="147"/>
      <c r="H800" s="147"/>
      <c r="I800" s="147"/>
      <c r="J800" s="147"/>
      <c r="K800" s="147"/>
      <c r="L800" s="147"/>
    </row>
    <row r="801" spans="1:12" x14ac:dyDescent="0.2">
      <c r="A801" s="146"/>
      <c r="B801" s="146"/>
      <c r="C801" s="146"/>
      <c r="D801" s="146"/>
      <c r="E801" s="146"/>
      <c r="F801" s="147"/>
      <c r="G801" s="147"/>
      <c r="H801" s="147"/>
      <c r="I801" s="147"/>
      <c r="J801" s="147"/>
      <c r="K801" s="147"/>
      <c r="L801" s="147"/>
    </row>
    <row r="802" spans="1:12" x14ac:dyDescent="0.2">
      <c r="A802" s="146"/>
      <c r="B802" s="146"/>
      <c r="C802" s="146"/>
      <c r="D802" s="146"/>
      <c r="E802" s="146"/>
      <c r="F802" s="147"/>
      <c r="G802" s="147"/>
      <c r="H802" s="147"/>
      <c r="I802" s="147"/>
      <c r="J802" s="147"/>
      <c r="K802" s="147"/>
      <c r="L802" s="147"/>
    </row>
    <row r="803" spans="1:12" x14ac:dyDescent="0.2">
      <c r="A803" s="146"/>
      <c r="B803" s="146"/>
      <c r="C803" s="146"/>
      <c r="D803" s="146"/>
      <c r="E803" s="146"/>
      <c r="F803" s="147"/>
      <c r="G803" s="147"/>
      <c r="H803" s="147"/>
      <c r="I803" s="147"/>
      <c r="J803" s="147"/>
      <c r="K803" s="147"/>
      <c r="L803" s="147"/>
    </row>
    <row r="804" spans="1:12" x14ac:dyDescent="0.2">
      <c r="A804" s="146"/>
      <c r="B804" s="146"/>
      <c r="C804" s="146"/>
      <c r="D804" s="146"/>
      <c r="E804" s="146"/>
      <c r="F804" s="147"/>
      <c r="G804" s="147"/>
      <c r="H804" s="147"/>
      <c r="I804" s="147"/>
      <c r="J804" s="147"/>
      <c r="K804" s="147"/>
      <c r="L804" s="147"/>
    </row>
    <row r="805" spans="1:12" x14ac:dyDescent="0.2">
      <c r="A805" s="146"/>
      <c r="B805" s="146"/>
      <c r="C805" s="146"/>
      <c r="D805" s="146"/>
      <c r="E805" s="146"/>
      <c r="F805" s="147"/>
      <c r="G805" s="147"/>
      <c r="H805" s="147"/>
      <c r="I805" s="147"/>
      <c r="J805" s="147"/>
      <c r="K805" s="147"/>
      <c r="L805" s="147"/>
    </row>
    <row r="806" spans="1:12" x14ac:dyDescent="0.2">
      <c r="A806" s="146"/>
      <c r="B806" s="146"/>
      <c r="C806" s="146"/>
      <c r="D806" s="146"/>
      <c r="E806" s="146"/>
      <c r="F806" s="147"/>
      <c r="G806" s="147"/>
      <c r="H806" s="147"/>
      <c r="I806" s="147"/>
      <c r="J806" s="147"/>
      <c r="K806" s="147"/>
      <c r="L806" s="147"/>
    </row>
    <row r="807" spans="1:12" x14ac:dyDescent="0.2">
      <c r="A807" s="146"/>
      <c r="B807" s="146"/>
      <c r="C807" s="146"/>
      <c r="D807" s="146"/>
      <c r="E807" s="146"/>
      <c r="F807" s="147"/>
      <c r="G807" s="147"/>
      <c r="H807" s="147"/>
      <c r="I807" s="147"/>
      <c r="J807" s="147"/>
      <c r="K807" s="147"/>
      <c r="L807" s="147"/>
    </row>
    <row r="808" spans="1:12" x14ac:dyDescent="0.2">
      <c r="A808" s="146"/>
      <c r="B808" s="146"/>
      <c r="C808" s="146"/>
      <c r="D808" s="146"/>
      <c r="E808" s="146"/>
      <c r="F808" s="147"/>
      <c r="G808" s="147"/>
      <c r="H808" s="147"/>
      <c r="I808" s="147"/>
      <c r="J808" s="147"/>
      <c r="K808" s="147"/>
      <c r="L808" s="147"/>
    </row>
    <row r="809" spans="1:12" x14ac:dyDescent="0.2">
      <c r="A809" s="146"/>
      <c r="B809" s="146"/>
      <c r="C809" s="146"/>
      <c r="D809" s="146"/>
      <c r="E809" s="146"/>
      <c r="F809" s="147"/>
      <c r="G809" s="147"/>
      <c r="H809" s="147"/>
      <c r="I809" s="147"/>
      <c r="J809" s="147"/>
      <c r="K809" s="147"/>
      <c r="L809" s="147"/>
    </row>
    <row r="810" spans="1:12" x14ac:dyDescent="0.2">
      <c r="A810" s="146"/>
      <c r="B810" s="146"/>
      <c r="C810" s="146"/>
      <c r="D810" s="146"/>
      <c r="E810" s="146"/>
      <c r="F810" s="147"/>
      <c r="G810" s="147"/>
      <c r="H810" s="147"/>
      <c r="I810" s="147"/>
      <c r="J810" s="147"/>
      <c r="K810" s="147"/>
      <c r="L810" s="147"/>
    </row>
    <row r="811" spans="1:12" x14ac:dyDescent="0.2">
      <c r="A811" s="146"/>
      <c r="B811" s="146"/>
      <c r="C811" s="146"/>
      <c r="D811" s="146"/>
      <c r="E811" s="146"/>
      <c r="F811" s="147"/>
      <c r="G811" s="147"/>
      <c r="H811" s="147"/>
      <c r="I811" s="147"/>
      <c r="J811" s="147"/>
      <c r="K811" s="147"/>
      <c r="L811" s="147"/>
    </row>
    <row r="812" spans="1:12" x14ac:dyDescent="0.2">
      <c r="A812" s="146"/>
      <c r="B812" s="146"/>
      <c r="C812" s="146"/>
      <c r="D812" s="146"/>
      <c r="E812" s="146"/>
      <c r="F812" s="147"/>
      <c r="G812" s="147"/>
      <c r="H812" s="147"/>
      <c r="I812" s="147"/>
      <c r="J812" s="147"/>
      <c r="K812" s="147"/>
      <c r="L812" s="147"/>
    </row>
    <row r="813" spans="1:12" x14ac:dyDescent="0.2">
      <c r="A813" s="146"/>
      <c r="B813" s="146"/>
      <c r="C813" s="146"/>
      <c r="D813" s="146"/>
      <c r="E813" s="146"/>
      <c r="F813" s="147"/>
      <c r="G813" s="147"/>
      <c r="H813" s="147"/>
      <c r="I813" s="147"/>
      <c r="J813" s="147"/>
      <c r="K813" s="147"/>
      <c r="L813" s="147"/>
    </row>
    <row r="814" spans="1:12" x14ac:dyDescent="0.2">
      <c r="A814" s="146"/>
      <c r="B814" s="146"/>
      <c r="C814" s="146"/>
      <c r="D814" s="146"/>
      <c r="E814" s="146"/>
      <c r="F814" s="147"/>
      <c r="G814" s="147"/>
      <c r="H814" s="147"/>
      <c r="I814" s="147"/>
      <c r="J814" s="147"/>
      <c r="K814" s="147"/>
      <c r="L814" s="147"/>
    </row>
    <row r="815" spans="1:12" x14ac:dyDescent="0.2">
      <c r="A815" s="146"/>
      <c r="B815" s="146"/>
      <c r="C815" s="146"/>
      <c r="D815" s="146"/>
      <c r="E815" s="146"/>
      <c r="F815" s="147"/>
      <c r="G815" s="147"/>
      <c r="H815" s="147"/>
      <c r="I815" s="147"/>
      <c r="J815" s="147"/>
      <c r="K815" s="147"/>
      <c r="L815" s="147"/>
    </row>
    <row r="816" spans="1:12" x14ac:dyDescent="0.2">
      <c r="A816" s="146"/>
      <c r="B816" s="146"/>
      <c r="C816" s="146"/>
      <c r="D816" s="146"/>
      <c r="E816" s="146"/>
      <c r="F816" s="147"/>
      <c r="G816" s="147"/>
      <c r="H816" s="147"/>
      <c r="I816" s="147"/>
      <c r="J816" s="147"/>
      <c r="K816" s="147"/>
      <c r="L816" s="147"/>
    </row>
    <row r="817" spans="1:12" x14ac:dyDescent="0.2">
      <c r="A817" s="146"/>
      <c r="B817" s="146"/>
      <c r="C817" s="146"/>
      <c r="D817" s="146"/>
      <c r="E817" s="146"/>
      <c r="F817" s="147"/>
      <c r="G817" s="147"/>
      <c r="H817" s="147"/>
      <c r="I817" s="147"/>
      <c r="J817" s="147"/>
      <c r="K817" s="147"/>
      <c r="L817" s="147"/>
    </row>
    <row r="818" spans="1:12" x14ac:dyDescent="0.2">
      <c r="A818" s="146"/>
      <c r="B818" s="146"/>
      <c r="C818" s="146"/>
      <c r="D818" s="146"/>
      <c r="E818" s="146"/>
      <c r="F818" s="147"/>
      <c r="G818" s="147"/>
      <c r="H818" s="147"/>
      <c r="I818" s="147"/>
      <c r="J818" s="147"/>
      <c r="K818" s="147"/>
      <c r="L818" s="147"/>
    </row>
    <row r="819" spans="1:12" x14ac:dyDescent="0.2">
      <c r="A819" s="146"/>
      <c r="B819" s="146"/>
      <c r="C819" s="146"/>
      <c r="D819" s="146"/>
      <c r="E819" s="146"/>
      <c r="F819" s="147"/>
      <c r="G819" s="147"/>
      <c r="H819" s="147"/>
      <c r="I819" s="147"/>
      <c r="J819" s="147"/>
      <c r="K819" s="147"/>
      <c r="L819" s="147"/>
    </row>
    <row r="820" spans="1:12" x14ac:dyDescent="0.2">
      <c r="A820" s="146"/>
      <c r="B820" s="146"/>
      <c r="C820" s="146"/>
      <c r="D820" s="146"/>
      <c r="E820" s="146"/>
      <c r="F820" s="147"/>
      <c r="G820" s="147"/>
      <c r="H820" s="147"/>
      <c r="I820" s="147"/>
      <c r="J820" s="147"/>
      <c r="K820" s="147"/>
      <c r="L820" s="147"/>
    </row>
    <row r="821" spans="1:12" x14ac:dyDescent="0.2">
      <c r="A821" s="146"/>
      <c r="B821" s="146"/>
      <c r="C821" s="146"/>
      <c r="D821" s="146"/>
      <c r="E821" s="146"/>
      <c r="F821" s="147"/>
      <c r="G821" s="147"/>
      <c r="H821" s="147"/>
      <c r="I821" s="147"/>
      <c r="J821" s="147"/>
      <c r="K821" s="147"/>
      <c r="L821" s="147"/>
    </row>
    <row r="822" spans="1:12" x14ac:dyDescent="0.2">
      <c r="A822" s="146"/>
      <c r="B822" s="146"/>
      <c r="C822" s="146"/>
      <c r="D822" s="146"/>
      <c r="E822" s="146"/>
      <c r="F822" s="147"/>
      <c r="G822" s="147"/>
      <c r="H822" s="147"/>
      <c r="I822" s="147"/>
      <c r="J822" s="147"/>
      <c r="K822" s="147"/>
      <c r="L822" s="147"/>
    </row>
    <row r="823" spans="1:12" x14ac:dyDescent="0.2">
      <c r="A823" s="146"/>
      <c r="B823" s="146"/>
      <c r="C823" s="146"/>
      <c r="D823" s="146"/>
      <c r="E823" s="146"/>
      <c r="F823" s="147"/>
      <c r="G823" s="147"/>
      <c r="H823" s="147"/>
      <c r="I823" s="147"/>
      <c r="J823" s="147"/>
      <c r="K823" s="147"/>
      <c r="L823" s="147"/>
    </row>
    <row r="824" spans="1:12" x14ac:dyDescent="0.2">
      <c r="A824" s="146"/>
      <c r="B824" s="146"/>
      <c r="C824" s="146"/>
      <c r="D824" s="146"/>
      <c r="E824" s="146"/>
      <c r="F824" s="147"/>
      <c r="G824" s="147"/>
      <c r="H824" s="147"/>
      <c r="I824" s="147"/>
      <c r="J824" s="147"/>
      <c r="K824" s="147"/>
      <c r="L824" s="147"/>
    </row>
    <row r="825" spans="1:12" x14ac:dyDescent="0.2">
      <c r="A825" s="146"/>
      <c r="B825" s="146"/>
      <c r="C825" s="146"/>
      <c r="D825" s="146"/>
      <c r="E825" s="146"/>
      <c r="F825" s="147"/>
      <c r="G825" s="147"/>
      <c r="H825" s="147"/>
      <c r="I825" s="147"/>
      <c r="J825" s="147"/>
      <c r="K825" s="147"/>
      <c r="L825" s="147"/>
    </row>
    <row r="826" spans="1:12" x14ac:dyDescent="0.2">
      <c r="A826" s="146"/>
      <c r="B826" s="146"/>
      <c r="C826" s="146"/>
      <c r="D826" s="146"/>
      <c r="E826" s="146"/>
      <c r="F826" s="147"/>
      <c r="G826" s="147"/>
      <c r="H826" s="147"/>
      <c r="I826" s="147"/>
      <c r="J826" s="147"/>
      <c r="K826" s="147"/>
      <c r="L826" s="147"/>
    </row>
    <row r="827" spans="1:12" x14ac:dyDescent="0.2">
      <c r="A827" s="146"/>
      <c r="B827" s="146"/>
      <c r="C827" s="146"/>
      <c r="D827" s="146"/>
      <c r="E827" s="146"/>
      <c r="F827" s="147"/>
      <c r="G827" s="147"/>
      <c r="H827" s="147"/>
      <c r="I827" s="147"/>
      <c r="J827" s="147"/>
      <c r="K827" s="147"/>
      <c r="L827" s="147"/>
    </row>
    <row r="828" spans="1:12" x14ac:dyDescent="0.2">
      <c r="A828" s="146"/>
      <c r="B828" s="146"/>
      <c r="C828" s="146"/>
      <c r="D828" s="146"/>
      <c r="E828" s="146"/>
      <c r="F828" s="147"/>
      <c r="G828" s="147"/>
      <c r="H828" s="147"/>
      <c r="I828" s="147"/>
      <c r="J828" s="147"/>
      <c r="K828" s="147"/>
      <c r="L828" s="147"/>
    </row>
    <row r="829" spans="1:12" x14ac:dyDescent="0.2">
      <c r="A829" s="146"/>
      <c r="B829" s="146"/>
      <c r="C829" s="146"/>
      <c r="D829" s="146"/>
      <c r="E829" s="146"/>
      <c r="F829" s="147"/>
      <c r="G829" s="147"/>
      <c r="H829" s="147"/>
      <c r="I829" s="147"/>
      <c r="J829" s="147"/>
      <c r="K829" s="147"/>
      <c r="L829" s="147"/>
    </row>
    <row r="830" spans="1:12" x14ac:dyDescent="0.2">
      <c r="A830" s="146"/>
      <c r="B830" s="146"/>
      <c r="C830" s="146"/>
      <c r="D830" s="146"/>
      <c r="E830" s="146"/>
      <c r="F830" s="147"/>
      <c r="G830" s="147"/>
      <c r="H830" s="147"/>
      <c r="I830" s="147"/>
      <c r="J830" s="147"/>
      <c r="K830" s="147"/>
      <c r="L830" s="147"/>
    </row>
    <row r="831" spans="1:12" x14ac:dyDescent="0.2">
      <c r="A831" s="146"/>
      <c r="B831" s="146"/>
      <c r="C831" s="146"/>
      <c r="D831" s="146"/>
      <c r="E831" s="146"/>
      <c r="F831" s="147"/>
      <c r="G831" s="147"/>
      <c r="H831" s="147"/>
      <c r="I831" s="147"/>
      <c r="J831" s="147"/>
      <c r="K831" s="147"/>
      <c r="L831" s="147"/>
    </row>
    <row r="832" spans="1:12" x14ac:dyDescent="0.2">
      <c r="A832" s="146"/>
      <c r="B832" s="146"/>
      <c r="C832" s="146"/>
      <c r="D832" s="146"/>
      <c r="E832" s="146"/>
      <c r="F832" s="147"/>
      <c r="G832" s="147"/>
      <c r="H832" s="147"/>
      <c r="I832" s="147"/>
      <c r="J832" s="147"/>
      <c r="K832" s="147"/>
      <c r="L832" s="147"/>
    </row>
    <row r="833" spans="1:12" x14ac:dyDescent="0.2">
      <c r="A833" s="146"/>
      <c r="B833" s="146"/>
      <c r="C833" s="146"/>
      <c r="D833" s="146"/>
      <c r="E833" s="146"/>
      <c r="F833" s="147"/>
      <c r="G833" s="147"/>
      <c r="H833" s="147"/>
      <c r="I833" s="147"/>
      <c r="J833" s="147"/>
      <c r="K833" s="147"/>
      <c r="L833" s="147"/>
    </row>
    <row r="834" spans="1:12" x14ac:dyDescent="0.2">
      <c r="A834" s="146"/>
      <c r="B834" s="146"/>
      <c r="C834" s="146"/>
      <c r="D834" s="146"/>
      <c r="E834" s="146"/>
      <c r="F834" s="147"/>
      <c r="G834" s="147"/>
      <c r="H834" s="147"/>
      <c r="I834" s="147"/>
      <c r="J834" s="147"/>
      <c r="K834" s="147"/>
      <c r="L834" s="147"/>
    </row>
    <row r="835" spans="1:12" x14ac:dyDescent="0.2">
      <c r="A835" s="146"/>
      <c r="B835" s="146"/>
      <c r="C835" s="146"/>
      <c r="D835" s="146"/>
      <c r="E835" s="146"/>
      <c r="F835" s="147"/>
      <c r="G835" s="147"/>
      <c r="H835" s="147"/>
      <c r="I835" s="147"/>
      <c r="J835" s="147"/>
      <c r="K835" s="147"/>
      <c r="L835" s="147"/>
    </row>
    <row r="836" spans="1:12" x14ac:dyDescent="0.2">
      <c r="A836" s="146"/>
      <c r="B836" s="146"/>
      <c r="C836" s="146"/>
      <c r="D836" s="146"/>
      <c r="E836" s="146"/>
      <c r="F836" s="147"/>
      <c r="G836" s="147"/>
      <c r="H836" s="147"/>
      <c r="I836" s="147"/>
      <c r="J836" s="147"/>
      <c r="K836" s="147"/>
      <c r="L836" s="147"/>
    </row>
    <row r="837" spans="1:12" x14ac:dyDescent="0.2">
      <c r="A837" s="146"/>
      <c r="B837" s="146"/>
      <c r="C837" s="146"/>
      <c r="D837" s="146"/>
      <c r="E837" s="146"/>
      <c r="F837" s="147"/>
      <c r="G837" s="147"/>
      <c r="H837" s="147"/>
      <c r="I837" s="147"/>
      <c r="J837" s="147"/>
      <c r="K837" s="147"/>
      <c r="L837" s="147"/>
    </row>
    <row r="838" spans="1:12" x14ac:dyDescent="0.2">
      <c r="A838" s="146"/>
      <c r="B838" s="146"/>
      <c r="C838" s="146"/>
      <c r="D838" s="146"/>
      <c r="E838" s="146"/>
      <c r="F838" s="147"/>
      <c r="G838" s="147"/>
      <c r="H838" s="147"/>
      <c r="I838" s="147"/>
      <c r="J838" s="147"/>
      <c r="K838" s="147"/>
      <c r="L838" s="147"/>
    </row>
    <row r="839" spans="1:12" x14ac:dyDescent="0.2">
      <c r="A839" s="146"/>
      <c r="B839" s="146"/>
      <c r="C839" s="146"/>
      <c r="D839" s="146"/>
      <c r="E839" s="146"/>
      <c r="F839" s="147"/>
      <c r="G839" s="147"/>
      <c r="H839" s="147"/>
      <c r="I839" s="147"/>
      <c r="J839" s="147"/>
      <c r="K839" s="147"/>
      <c r="L839" s="147"/>
    </row>
    <row r="840" spans="1:12" x14ac:dyDescent="0.2">
      <c r="A840" s="146"/>
      <c r="B840" s="146"/>
      <c r="C840" s="146"/>
      <c r="D840" s="146"/>
      <c r="E840" s="146"/>
      <c r="F840" s="147"/>
      <c r="G840" s="147"/>
      <c r="H840" s="147"/>
      <c r="I840" s="147"/>
      <c r="J840" s="147"/>
      <c r="K840" s="147"/>
      <c r="L840" s="147"/>
    </row>
    <row r="841" spans="1:12" x14ac:dyDescent="0.2">
      <c r="A841" s="146"/>
      <c r="B841" s="146"/>
      <c r="C841" s="146"/>
      <c r="D841" s="146"/>
      <c r="E841" s="146"/>
      <c r="F841" s="147"/>
      <c r="G841" s="147"/>
      <c r="H841" s="147"/>
      <c r="I841" s="147"/>
      <c r="J841" s="147"/>
      <c r="K841" s="147"/>
      <c r="L841" s="147"/>
    </row>
    <row r="842" spans="1:12" x14ac:dyDescent="0.2">
      <c r="A842" s="146"/>
      <c r="B842" s="146"/>
      <c r="C842" s="146"/>
      <c r="D842" s="146"/>
      <c r="E842" s="146"/>
      <c r="F842" s="147"/>
      <c r="G842" s="147"/>
      <c r="H842" s="147"/>
      <c r="I842" s="147"/>
      <c r="J842" s="147"/>
      <c r="K842" s="147"/>
      <c r="L842" s="147"/>
    </row>
    <row r="843" spans="1:12" x14ac:dyDescent="0.2">
      <c r="A843" s="146"/>
      <c r="B843" s="146"/>
      <c r="C843" s="146"/>
      <c r="D843" s="146"/>
      <c r="E843" s="146"/>
      <c r="F843" s="147"/>
      <c r="G843" s="147"/>
      <c r="H843" s="147"/>
      <c r="I843" s="147"/>
      <c r="J843" s="147"/>
      <c r="K843" s="147"/>
      <c r="L843" s="147"/>
    </row>
    <row r="844" spans="1:12" x14ac:dyDescent="0.2">
      <c r="A844" s="146"/>
      <c r="B844" s="146"/>
      <c r="C844" s="146"/>
      <c r="D844" s="146"/>
      <c r="E844" s="146"/>
      <c r="F844" s="147"/>
      <c r="G844" s="147"/>
      <c r="H844" s="147"/>
      <c r="I844" s="147"/>
      <c r="J844" s="147"/>
      <c r="K844" s="147"/>
      <c r="L844" s="147"/>
    </row>
    <row r="845" spans="1:12" x14ac:dyDescent="0.2">
      <c r="A845" s="146"/>
      <c r="B845" s="146"/>
      <c r="C845" s="146"/>
      <c r="D845" s="146"/>
      <c r="E845" s="146"/>
      <c r="F845" s="147"/>
      <c r="G845" s="147"/>
      <c r="H845" s="147"/>
      <c r="I845" s="147"/>
      <c r="J845" s="147"/>
      <c r="K845" s="147"/>
      <c r="L845" s="147"/>
    </row>
    <row r="846" spans="1:12" x14ac:dyDescent="0.2">
      <c r="A846" s="146"/>
      <c r="B846" s="146"/>
      <c r="C846" s="146"/>
      <c r="D846" s="146"/>
      <c r="E846" s="146"/>
      <c r="F846" s="147"/>
      <c r="G846" s="147"/>
      <c r="H846" s="147"/>
      <c r="I846" s="147"/>
      <c r="J846" s="147"/>
      <c r="K846" s="147"/>
      <c r="L846" s="147"/>
    </row>
    <row r="847" spans="1:12" x14ac:dyDescent="0.2">
      <c r="A847" s="146"/>
      <c r="B847" s="146"/>
      <c r="C847" s="146"/>
      <c r="D847" s="146"/>
      <c r="E847" s="146"/>
      <c r="F847" s="147"/>
      <c r="G847" s="147"/>
      <c r="H847" s="147"/>
      <c r="I847" s="147"/>
      <c r="J847" s="147"/>
      <c r="K847" s="147"/>
      <c r="L847" s="147"/>
    </row>
    <row r="848" spans="1:12" x14ac:dyDescent="0.2">
      <c r="A848" s="146"/>
      <c r="B848" s="146"/>
      <c r="C848" s="146"/>
      <c r="D848" s="146"/>
      <c r="E848" s="146"/>
      <c r="F848" s="147"/>
      <c r="G848" s="147"/>
      <c r="H848" s="147"/>
      <c r="I848" s="147"/>
      <c r="J848" s="147"/>
      <c r="K848" s="147"/>
      <c r="L848" s="147"/>
    </row>
    <row r="849" spans="1:12" x14ac:dyDescent="0.2">
      <c r="A849" s="146"/>
      <c r="B849" s="146"/>
      <c r="C849" s="146"/>
      <c r="D849" s="146"/>
      <c r="E849" s="146"/>
      <c r="F849" s="147"/>
      <c r="G849" s="147"/>
      <c r="H849" s="147"/>
      <c r="I849" s="147"/>
      <c r="J849" s="147"/>
      <c r="K849" s="147"/>
      <c r="L849" s="147"/>
    </row>
    <row r="850" spans="1:12" x14ac:dyDescent="0.2">
      <c r="A850" s="146"/>
      <c r="B850" s="146"/>
      <c r="C850" s="146"/>
      <c r="D850" s="146"/>
      <c r="E850" s="146"/>
      <c r="F850" s="147"/>
      <c r="G850" s="147"/>
      <c r="H850" s="147"/>
      <c r="I850" s="147"/>
      <c r="J850" s="147"/>
      <c r="K850" s="147"/>
      <c r="L850" s="147"/>
    </row>
    <row r="851" spans="1:12" x14ac:dyDescent="0.2">
      <c r="A851" s="146"/>
      <c r="B851" s="146"/>
      <c r="C851" s="146"/>
      <c r="D851" s="146"/>
      <c r="E851" s="146"/>
      <c r="F851" s="147"/>
      <c r="G851" s="147"/>
      <c r="H851" s="147"/>
      <c r="I851" s="147"/>
      <c r="J851" s="147"/>
      <c r="K851" s="147"/>
      <c r="L851" s="147"/>
    </row>
    <row r="852" spans="1:12" x14ac:dyDescent="0.2">
      <c r="A852" s="146"/>
      <c r="B852" s="146"/>
      <c r="C852" s="146"/>
      <c r="D852" s="146"/>
      <c r="E852" s="146"/>
      <c r="F852" s="147"/>
      <c r="G852" s="147"/>
      <c r="H852" s="147"/>
      <c r="I852" s="147"/>
      <c r="J852" s="147"/>
      <c r="K852" s="147"/>
      <c r="L852" s="147"/>
    </row>
    <row r="853" spans="1:12" x14ac:dyDescent="0.2">
      <c r="A853" s="146"/>
      <c r="B853" s="146"/>
      <c r="C853" s="146"/>
      <c r="D853" s="146"/>
      <c r="E853" s="146"/>
      <c r="F853" s="147"/>
      <c r="G853" s="147"/>
      <c r="H853" s="147"/>
      <c r="I853" s="147"/>
      <c r="J853" s="147"/>
      <c r="K853" s="147"/>
      <c r="L853" s="147"/>
    </row>
    <row r="854" spans="1:12" x14ac:dyDescent="0.2">
      <c r="A854" s="146"/>
      <c r="B854" s="146"/>
      <c r="C854" s="146"/>
      <c r="D854" s="146"/>
      <c r="E854" s="146"/>
      <c r="F854" s="147"/>
      <c r="G854" s="147"/>
      <c r="H854" s="147"/>
      <c r="I854" s="147"/>
      <c r="J854" s="147"/>
      <c r="K854" s="147"/>
      <c r="L854" s="147"/>
    </row>
    <row r="855" spans="1:12" x14ac:dyDescent="0.2">
      <c r="A855" s="146"/>
      <c r="B855" s="146"/>
      <c r="C855" s="146"/>
      <c r="D855" s="146"/>
      <c r="E855" s="146"/>
      <c r="F855" s="147"/>
      <c r="G855" s="147"/>
      <c r="H855" s="147"/>
      <c r="I855" s="147"/>
      <c r="J855" s="147"/>
      <c r="K855" s="147"/>
      <c r="L855" s="147"/>
    </row>
    <row r="856" spans="1:12" x14ac:dyDescent="0.2">
      <c r="A856" s="146"/>
      <c r="B856" s="146"/>
      <c r="C856" s="146"/>
      <c r="D856" s="146"/>
      <c r="E856" s="146"/>
      <c r="F856" s="147"/>
      <c r="G856" s="147"/>
      <c r="H856" s="147"/>
      <c r="I856" s="147"/>
      <c r="J856" s="147"/>
      <c r="K856" s="147"/>
      <c r="L856" s="147"/>
    </row>
    <row r="857" spans="1:12" x14ac:dyDescent="0.2">
      <c r="A857" s="146"/>
      <c r="B857" s="146"/>
      <c r="C857" s="146"/>
      <c r="D857" s="146"/>
      <c r="E857" s="146"/>
      <c r="F857" s="147"/>
      <c r="G857" s="147"/>
      <c r="H857" s="147"/>
      <c r="I857" s="147"/>
      <c r="J857" s="147"/>
      <c r="K857" s="147"/>
      <c r="L857" s="147"/>
    </row>
    <row r="858" spans="1:12" x14ac:dyDescent="0.2">
      <c r="A858" s="146"/>
      <c r="B858" s="146"/>
      <c r="C858" s="146"/>
      <c r="D858" s="146"/>
      <c r="E858" s="146"/>
      <c r="F858" s="147"/>
      <c r="G858" s="147"/>
      <c r="H858" s="147"/>
      <c r="I858" s="147"/>
      <c r="J858" s="147"/>
      <c r="K858" s="147"/>
      <c r="L858" s="147"/>
    </row>
    <row r="859" spans="1:12" x14ac:dyDescent="0.2">
      <c r="A859" s="146"/>
      <c r="B859" s="146"/>
      <c r="C859" s="146"/>
      <c r="D859" s="146"/>
      <c r="E859" s="146"/>
      <c r="F859" s="147"/>
      <c r="G859" s="147"/>
      <c r="H859" s="147"/>
      <c r="I859" s="147"/>
      <c r="J859" s="147"/>
      <c r="K859" s="147"/>
      <c r="L859" s="147"/>
    </row>
    <row r="860" spans="1:12" x14ac:dyDescent="0.2">
      <c r="A860" s="146"/>
      <c r="B860" s="146"/>
      <c r="C860" s="146"/>
      <c r="D860" s="146"/>
      <c r="E860" s="146"/>
      <c r="F860" s="147"/>
      <c r="G860" s="147"/>
      <c r="H860" s="147"/>
      <c r="I860" s="147"/>
      <c r="J860" s="147"/>
      <c r="K860" s="147"/>
      <c r="L860" s="147"/>
    </row>
    <row r="861" spans="1:12" x14ac:dyDescent="0.2">
      <c r="A861" s="146"/>
      <c r="B861" s="146"/>
      <c r="C861" s="146"/>
      <c r="D861" s="146"/>
      <c r="E861" s="146"/>
      <c r="F861" s="147"/>
      <c r="G861" s="147"/>
      <c r="H861" s="147"/>
      <c r="I861" s="147"/>
      <c r="J861" s="147"/>
      <c r="K861" s="147"/>
      <c r="L861" s="147"/>
    </row>
    <row r="862" spans="1:12" x14ac:dyDescent="0.2">
      <c r="A862" s="146"/>
      <c r="B862" s="146"/>
      <c r="C862" s="146"/>
      <c r="D862" s="146"/>
      <c r="E862" s="146"/>
      <c r="F862" s="147"/>
      <c r="G862" s="147"/>
      <c r="H862" s="147"/>
      <c r="I862" s="147"/>
      <c r="J862" s="147"/>
      <c r="K862" s="147"/>
      <c r="L862" s="147"/>
    </row>
    <row r="863" spans="1:12" x14ac:dyDescent="0.2">
      <c r="A863" s="146"/>
      <c r="B863" s="146"/>
      <c r="C863" s="146"/>
      <c r="D863" s="146"/>
      <c r="E863" s="146"/>
      <c r="F863" s="147"/>
      <c r="G863" s="147"/>
      <c r="H863" s="147"/>
      <c r="I863" s="147"/>
      <c r="J863" s="147"/>
      <c r="K863" s="147"/>
      <c r="L863" s="147"/>
    </row>
    <row r="864" spans="1:12" x14ac:dyDescent="0.2">
      <c r="A864" s="146"/>
      <c r="B864" s="146"/>
      <c r="C864" s="146"/>
      <c r="D864" s="146"/>
      <c r="E864" s="146"/>
      <c r="F864" s="147"/>
      <c r="G864" s="147"/>
      <c r="H864" s="147"/>
      <c r="I864" s="147"/>
      <c r="J864" s="147"/>
      <c r="K864" s="147"/>
      <c r="L864" s="147"/>
    </row>
    <row r="865" spans="1:12" x14ac:dyDescent="0.2">
      <c r="A865" s="146"/>
      <c r="B865" s="146"/>
      <c r="C865" s="146"/>
      <c r="D865" s="146"/>
      <c r="E865" s="146"/>
      <c r="F865" s="147"/>
      <c r="G865" s="147"/>
      <c r="H865" s="147"/>
      <c r="I865" s="147"/>
      <c r="J865" s="147"/>
      <c r="K865" s="147"/>
      <c r="L865" s="147"/>
    </row>
    <row r="866" spans="1:12" x14ac:dyDescent="0.2">
      <c r="A866" s="146"/>
      <c r="B866" s="146"/>
      <c r="C866" s="146"/>
      <c r="D866" s="146"/>
      <c r="E866" s="146"/>
      <c r="F866" s="147"/>
      <c r="G866" s="147"/>
      <c r="H866" s="147"/>
      <c r="I866" s="147"/>
      <c r="J866" s="147"/>
      <c r="K866" s="147"/>
      <c r="L866" s="147"/>
    </row>
    <row r="867" spans="1:12" x14ac:dyDescent="0.2">
      <c r="A867" s="146"/>
      <c r="B867" s="146"/>
      <c r="C867" s="146"/>
      <c r="D867" s="146"/>
      <c r="E867" s="146"/>
      <c r="F867" s="147"/>
      <c r="G867" s="147"/>
      <c r="H867" s="147"/>
      <c r="I867" s="147"/>
      <c r="J867" s="147"/>
      <c r="K867" s="147"/>
      <c r="L867" s="147"/>
    </row>
    <row r="868" spans="1:12" x14ac:dyDescent="0.2">
      <c r="A868" s="146"/>
      <c r="B868" s="146"/>
      <c r="C868" s="146"/>
      <c r="D868" s="146"/>
      <c r="E868" s="146"/>
      <c r="F868" s="147"/>
      <c r="G868" s="147"/>
      <c r="H868" s="147"/>
      <c r="I868" s="147"/>
      <c r="J868" s="147"/>
      <c r="K868" s="147"/>
      <c r="L868" s="147"/>
    </row>
    <row r="869" spans="1:12" x14ac:dyDescent="0.2">
      <c r="A869" s="146"/>
      <c r="B869" s="146"/>
      <c r="C869" s="146"/>
      <c r="D869" s="146"/>
      <c r="E869" s="146"/>
      <c r="F869" s="147"/>
      <c r="G869" s="147"/>
      <c r="H869" s="147"/>
      <c r="I869" s="147"/>
      <c r="J869" s="147"/>
      <c r="K869" s="147"/>
      <c r="L869" s="147"/>
    </row>
    <row r="870" spans="1:12" x14ac:dyDescent="0.2">
      <c r="A870" s="146"/>
      <c r="B870" s="146"/>
      <c r="C870" s="146"/>
      <c r="D870" s="146"/>
      <c r="E870" s="146"/>
      <c r="F870" s="147"/>
      <c r="G870" s="147"/>
      <c r="H870" s="147"/>
      <c r="I870" s="147"/>
      <c r="J870" s="147"/>
      <c r="K870" s="147"/>
      <c r="L870" s="147"/>
    </row>
    <row r="871" spans="1:12" x14ac:dyDescent="0.2">
      <c r="A871" s="146"/>
      <c r="B871" s="146"/>
      <c r="C871" s="146"/>
      <c r="D871" s="146"/>
      <c r="E871" s="146"/>
      <c r="F871" s="147"/>
      <c r="G871" s="147"/>
      <c r="H871" s="147"/>
      <c r="I871" s="147"/>
      <c r="J871" s="147"/>
      <c r="K871" s="147"/>
      <c r="L871" s="147"/>
    </row>
    <row r="872" spans="1:12" x14ac:dyDescent="0.2">
      <c r="A872" s="146"/>
      <c r="B872" s="146"/>
      <c r="C872" s="146"/>
      <c r="D872" s="146"/>
      <c r="E872" s="146"/>
      <c r="F872" s="147"/>
      <c r="G872" s="147"/>
      <c r="H872" s="147"/>
      <c r="I872" s="147"/>
      <c r="J872" s="147"/>
      <c r="K872" s="147"/>
      <c r="L872" s="147"/>
    </row>
    <row r="873" spans="1:12" x14ac:dyDescent="0.2">
      <c r="A873" s="146"/>
      <c r="B873" s="146"/>
      <c r="C873" s="146"/>
      <c r="D873" s="146"/>
      <c r="E873" s="146"/>
      <c r="F873" s="147"/>
      <c r="G873" s="147"/>
      <c r="H873" s="147"/>
      <c r="I873" s="147"/>
      <c r="J873" s="147"/>
      <c r="K873" s="147"/>
      <c r="L873" s="147"/>
    </row>
    <row r="874" spans="1:12" x14ac:dyDescent="0.2">
      <c r="A874" s="146"/>
      <c r="B874" s="146"/>
      <c r="C874" s="146"/>
      <c r="D874" s="146"/>
      <c r="E874" s="146"/>
      <c r="F874" s="147"/>
      <c r="G874" s="147"/>
      <c r="H874" s="147"/>
      <c r="I874" s="147"/>
      <c r="J874" s="147"/>
      <c r="K874" s="147"/>
      <c r="L874" s="147"/>
    </row>
    <row r="875" spans="1:12" x14ac:dyDescent="0.2">
      <c r="A875" s="146"/>
      <c r="B875" s="146"/>
      <c r="C875" s="146"/>
      <c r="D875" s="146"/>
      <c r="E875" s="146"/>
      <c r="F875" s="147"/>
      <c r="G875" s="147"/>
      <c r="H875" s="147"/>
      <c r="I875" s="147"/>
      <c r="J875" s="147"/>
      <c r="K875" s="147"/>
      <c r="L875" s="147"/>
    </row>
    <row r="876" spans="1:12" x14ac:dyDescent="0.2">
      <c r="A876" s="146"/>
      <c r="B876" s="146"/>
      <c r="C876" s="146"/>
      <c r="D876" s="146"/>
      <c r="E876" s="146"/>
      <c r="F876" s="147"/>
      <c r="G876" s="147"/>
      <c r="H876" s="147"/>
      <c r="I876" s="147"/>
      <c r="J876" s="147"/>
      <c r="K876" s="147"/>
      <c r="L876" s="147"/>
    </row>
    <row r="877" spans="1:12" x14ac:dyDescent="0.2">
      <c r="A877" s="146"/>
      <c r="B877" s="146"/>
      <c r="C877" s="146"/>
      <c r="D877" s="146"/>
      <c r="E877" s="146"/>
      <c r="F877" s="147"/>
      <c r="G877" s="147"/>
      <c r="H877" s="147"/>
      <c r="I877" s="147"/>
      <c r="J877" s="147"/>
      <c r="K877" s="147"/>
      <c r="L877" s="147"/>
    </row>
    <row r="878" spans="1:12" x14ac:dyDescent="0.2">
      <c r="A878" s="146"/>
      <c r="B878" s="146"/>
      <c r="C878" s="146"/>
      <c r="D878" s="146"/>
      <c r="E878" s="146"/>
      <c r="F878" s="147"/>
      <c r="G878" s="147"/>
      <c r="H878" s="147"/>
      <c r="I878" s="147"/>
      <c r="J878" s="147"/>
      <c r="K878" s="147"/>
      <c r="L878" s="147"/>
    </row>
    <row r="879" spans="1:12" x14ac:dyDescent="0.2">
      <c r="A879" s="146"/>
      <c r="B879" s="146"/>
      <c r="C879" s="146"/>
      <c r="D879" s="146"/>
      <c r="E879" s="146"/>
      <c r="F879" s="147"/>
      <c r="G879" s="147"/>
      <c r="H879" s="147"/>
      <c r="I879" s="147"/>
      <c r="J879" s="147"/>
      <c r="K879" s="147"/>
      <c r="L879" s="147"/>
    </row>
    <row r="880" spans="1:12" x14ac:dyDescent="0.2">
      <c r="A880" s="146"/>
      <c r="B880" s="146"/>
      <c r="C880" s="146"/>
      <c r="D880" s="146"/>
      <c r="E880" s="146"/>
      <c r="F880" s="147"/>
      <c r="G880" s="147"/>
      <c r="H880" s="147"/>
      <c r="I880" s="147"/>
      <c r="J880" s="147"/>
      <c r="K880" s="147"/>
      <c r="L880" s="147"/>
    </row>
    <row r="881" spans="1:12" x14ac:dyDescent="0.2">
      <c r="A881" s="146"/>
      <c r="B881" s="146"/>
      <c r="C881" s="146"/>
      <c r="D881" s="146"/>
      <c r="E881" s="146"/>
      <c r="F881" s="147"/>
      <c r="G881" s="147"/>
      <c r="H881" s="147"/>
      <c r="I881" s="147"/>
      <c r="J881" s="147"/>
      <c r="K881" s="147"/>
      <c r="L881" s="147"/>
    </row>
    <row r="882" spans="1:12" x14ac:dyDescent="0.2">
      <c r="A882" s="146"/>
      <c r="B882" s="146"/>
      <c r="C882" s="146"/>
      <c r="D882" s="146"/>
      <c r="E882" s="146"/>
      <c r="F882" s="147"/>
      <c r="G882" s="147"/>
      <c r="H882" s="147"/>
      <c r="I882" s="147"/>
      <c r="J882" s="147"/>
      <c r="K882" s="147"/>
      <c r="L882" s="147"/>
    </row>
    <row r="883" spans="1:12" x14ac:dyDescent="0.2">
      <c r="A883" s="146"/>
      <c r="B883" s="146"/>
      <c r="C883" s="146"/>
      <c r="D883" s="146"/>
      <c r="E883" s="146"/>
      <c r="F883" s="147"/>
      <c r="G883" s="147"/>
      <c r="H883" s="147"/>
      <c r="I883" s="147"/>
      <c r="J883" s="147"/>
      <c r="K883" s="147"/>
      <c r="L883" s="147"/>
    </row>
    <row r="884" spans="1:12" x14ac:dyDescent="0.2">
      <c r="A884" s="146"/>
      <c r="B884" s="146"/>
      <c r="C884" s="146"/>
      <c r="D884" s="146"/>
      <c r="E884" s="146"/>
      <c r="F884" s="147"/>
      <c r="G884" s="147"/>
      <c r="H884" s="147"/>
      <c r="I884" s="147"/>
      <c r="J884" s="147"/>
      <c r="K884" s="147"/>
      <c r="L884" s="147"/>
    </row>
    <row r="885" spans="1:12" x14ac:dyDescent="0.2">
      <c r="A885" s="146"/>
      <c r="B885" s="146"/>
      <c r="C885" s="146"/>
      <c r="D885" s="146"/>
      <c r="E885" s="146"/>
      <c r="F885" s="147"/>
      <c r="G885" s="147"/>
      <c r="H885" s="147"/>
      <c r="I885" s="147"/>
      <c r="J885" s="147"/>
      <c r="K885" s="147"/>
      <c r="L885" s="147"/>
    </row>
    <row r="886" spans="1:12" x14ac:dyDescent="0.2">
      <c r="A886" s="146"/>
      <c r="B886" s="146"/>
      <c r="C886" s="146"/>
      <c r="D886" s="146"/>
      <c r="E886" s="146"/>
      <c r="F886" s="147"/>
      <c r="G886" s="147"/>
      <c r="H886" s="147"/>
      <c r="I886" s="147"/>
      <c r="J886" s="147"/>
      <c r="K886" s="147"/>
      <c r="L886" s="147"/>
    </row>
    <row r="887" spans="1:12" x14ac:dyDescent="0.2">
      <c r="A887" s="146"/>
      <c r="B887" s="146"/>
      <c r="C887" s="146"/>
      <c r="D887" s="146"/>
      <c r="E887" s="146"/>
      <c r="F887" s="147"/>
      <c r="G887" s="147"/>
      <c r="H887" s="147"/>
      <c r="I887" s="147"/>
      <c r="J887" s="147"/>
      <c r="K887" s="147"/>
      <c r="L887" s="147"/>
    </row>
    <row r="888" spans="1:12" x14ac:dyDescent="0.2">
      <c r="A888" s="146"/>
      <c r="B888" s="146"/>
      <c r="C888" s="146"/>
      <c r="D888" s="146"/>
      <c r="E888" s="146"/>
      <c r="F888" s="147"/>
      <c r="G888" s="147"/>
      <c r="H888" s="147"/>
      <c r="I888" s="147"/>
      <c r="J888" s="147"/>
      <c r="K888" s="147"/>
      <c r="L888" s="147"/>
    </row>
    <row r="889" spans="1:12" x14ac:dyDescent="0.2">
      <c r="A889" s="146"/>
      <c r="B889" s="146"/>
      <c r="C889" s="146"/>
      <c r="D889" s="146"/>
      <c r="E889" s="146"/>
      <c r="F889" s="147"/>
      <c r="G889" s="147"/>
      <c r="H889" s="147"/>
      <c r="I889" s="147"/>
      <c r="J889" s="147"/>
      <c r="K889" s="147"/>
      <c r="L889" s="147"/>
    </row>
    <row r="890" spans="1:12" x14ac:dyDescent="0.2">
      <c r="A890" s="146"/>
      <c r="B890" s="146"/>
      <c r="C890" s="146"/>
      <c r="D890" s="146"/>
      <c r="E890" s="146"/>
      <c r="F890" s="147"/>
      <c r="G890" s="147"/>
      <c r="H890" s="147"/>
      <c r="I890" s="147"/>
      <c r="J890" s="147"/>
      <c r="K890" s="147"/>
      <c r="L890" s="147"/>
    </row>
    <row r="891" spans="1:12" x14ac:dyDescent="0.2">
      <c r="A891" s="146"/>
      <c r="B891" s="146"/>
      <c r="C891" s="146"/>
      <c r="D891" s="146"/>
      <c r="E891" s="146"/>
      <c r="F891" s="147"/>
      <c r="G891" s="147"/>
      <c r="H891" s="147"/>
      <c r="I891" s="147"/>
      <c r="J891" s="147"/>
      <c r="K891" s="147"/>
      <c r="L891" s="147"/>
    </row>
    <row r="892" spans="1:12" x14ac:dyDescent="0.2">
      <c r="A892" s="146"/>
      <c r="B892" s="146"/>
      <c r="C892" s="146"/>
      <c r="D892" s="146"/>
      <c r="E892" s="146"/>
      <c r="F892" s="147"/>
      <c r="G892" s="147"/>
      <c r="H892" s="147"/>
      <c r="I892" s="147"/>
      <c r="J892" s="147"/>
      <c r="K892" s="147"/>
      <c r="L892" s="147"/>
    </row>
    <row r="893" spans="1:12" x14ac:dyDescent="0.2">
      <c r="A893" s="146"/>
      <c r="B893" s="146"/>
      <c r="C893" s="146"/>
      <c r="D893" s="146"/>
      <c r="E893" s="146"/>
      <c r="F893" s="147"/>
      <c r="G893" s="147"/>
      <c r="H893" s="147"/>
      <c r="I893" s="147"/>
      <c r="J893" s="147"/>
      <c r="K893" s="147"/>
      <c r="L893" s="147"/>
    </row>
    <row r="894" spans="1:12" x14ac:dyDescent="0.2">
      <c r="A894" s="146"/>
      <c r="B894" s="146"/>
      <c r="C894" s="146"/>
      <c r="D894" s="146"/>
      <c r="E894" s="146"/>
      <c r="F894" s="147"/>
      <c r="G894" s="147"/>
      <c r="H894" s="147"/>
      <c r="I894" s="147"/>
      <c r="J894" s="147"/>
      <c r="K894" s="147"/>
      <c r="L894" s="147"/>
    </row>
    <row r="895" spans="1:12" x14ac:dyDescent="0.2">
      <c r="A895" s="146"/>
      <c r="B895" s="146"/>
      <c r="C895" s="146"/>
      <c r="D895" s="146"/>
      <c r="E895" s="146"/>
      <c r="F895" s="147"/>
      <c r="G895" s="147"/>
      <c r="H895" s="147"/>
      <c r="I895" s="147"/>
      <c r="J895" s="147"/>
      <c r="K895" s="147"/>
      <c r="L895" s="147"/>
    </row>
    <row r="896" spans="1:12" x14ac:dyDescent="0.2">
      <c r="A896" s="146"/>
      <c r="B896" s="146"/>
      <c r="C896" s="146"/>
      <c r="D896" s="146"/>
      <c r="E896" s="146"/>
      <c r="F896" s="147"/>
      <c r="G896" s="147"/>
      <c r="H896" s="147"/>
      <c r="I896" s="147"/>
      <c r="J896" s="147"/>
      <c r="K896" s="147"/>
      <c r="L896" s="147"/>
    </row>
    <row r="897" spans="1:12" x14ac:dyDescent="0.2">
      <c r="A897" s="146"/>
      <c r="B897" s="146"/>
      <c r="C897" s="146"/>
      <c r="D897" s="146"/>
      <c r="E897" s="146"/>
      <c r="F897" s="147"/>
      <c r="G897" s="147"/>
      <c r="H897" s="147"/>
      <c r="I897" s="147"/>
      <c r="J897" s="147"/>
      <c r="K897" s="147"/>
      <c r="L897" s="147"/>
    </row>
    <row r="898" spans="1:12" x14ac:dyDescent="0.2">
      <c r="A898" s="146"/>
      <c r="B898" s="146"/>
      <c r="C898" s="146"/>
      <c r="D898" s="146"/>
      <c r="E898" s="146"/>
      <c r="F898" s="147"/>
      <c r="G898" s="147"/>
      <c r="H898" s="147"/>
      <c r="I898" s="147"/>
      <c r="J898" s="147"/>
      <c r="K898" s="147"/>
      <c r="L898" s="147"/>
    </row>
    <row r="899" spans="1:12" x14ac:dyDescent="0.2">
      <c r="A899" s="146"/>
      <c r="B899" s="146"/>
      <c r="C899" s="146"/>
      <c r="D899" s="146"/>
      <c r="E899" s="146"/>
      <c r="F899" s="147"/>
      <c r="G899" s="147"/>
      <c r="H899" s="147"/>
      <c r="I899" s="147"/>
      <c r="J899" s="147"/>
      <c r="K899" s="147"/>
      <c r="L899" s="147"/>
    </row>
    <row r="900" spans="1:12" x14ac:dyDescent="0.2">
      <c r="A900" s="146"/>
      <c r="B900" s="146"/>
      <c r="C900" s="146"/>
      <c r="D900" s="146"/>
      <c r="E900" s="146"/>
      <c r="F900" s="147"/>
      <c r="G900" s="147"/>
      <c r="H900" s="147"/>
      <c r="I900" s="147"/>
      <c r="J900" s="147"/>
      <c r="K900" s="147"/>
      <c r="L900" s="147"/>
    </row>
    <row r="901" spans="1:12" x14ac:dyDescent="0.2">
      <c r="A901" s="146"/>
      <c r="B901" s="146"/>
      <c r="C901" s="146"/>
      <c r="D901" s="146"/>
      <c r="E901" s="146"/>
      <c r="F901" s="147"/>
      <c r="G901" s="147"/>
      <c r="H901" s="147"/>
      <c r="I901" s="147"/>
      <c r="J901" s="147"/>
      <c r="K901" s="147"/>
      <c r="L901" s="147"/>
    </row>
    <row r="902" spans="1:12" x14ac:dyDescent="0.2">
      <c r="A902" s="146"/>
      <c r="B902" s="146"/>
      <c r="C902" s="146"/>
      <c r="D902" s="146"/>
      <c r="E902" s="146"/>
      <c r="F902" s="147"/>
      <c r="G902" s="147"/>
      <c r="H902" s="147"/>
      <c r="I902" s="147"/>
      <c r="J902" s="147"/>
      <c r="K902" s="147"/>
      <c r="L902" s="147"/>
    </row>
    <row r="903" spans="1:12" x14ac:dyDescent="0.2">
      <c r="A903" s="146"/>
      <c r="B903" s="146"/>
      <c r="C903" s="146"/>
      <c r="D903" s="146"/>
      <c r="E903" s="146"/>
      <c r="F903" s="147"/>
      <c r="G903" s="147"/>
      <c r="H903" s="147"/>
      <c r="I903" s="147"/>
      <c r="J903" s="147"/>
      <c r="K903" s="147"/>
      <c r="L903" s="147"/>
    </row>
    <row r="904" spans="1:12" x14ac:dyDescent="0.2">
      <c r="A904" s="146"/>
      <c r="B904" s="146"/>
      <c r="C904" s="146"/>
      <c r="D904" s="146"/>
      <c r="E904" s="146"/>
      <c r="F904" s="147"/>
      <c r="G904" s="147"/>
      <c r="H904" s="147"/>
      <c r="I904" s="147"/>
      <c r="J904" s="147"/>
      <c r="K904" s="147"/>
      <c r="L904" s="147"/>
    </row>
    <row r="905" spans="1:12" x14ac:dyDescent="0.2">
      <c r="A905" s="146"/>
      <c r="B905" s="146"/>
      <c r="C905" s="146"/>
      <c r="D905" s="146"/>
      <c r="E905" s="146"/>
      <c r="F905" s="147"/>
      <c r="G905" s="147"/>
      <c r="H905" s="147"/>
      <c r="I905" s="147"/>
      <c r="J905" s="147"/>
      <c r="K905" s="147"/>
      <c r="L905" s="147"/>
    </row>
    <row r="906" spans="1:12" x14ac:dyDescent="0.2">
      <c r="A906" s="146"/>
      <c r="B906" s="146"/>
      <c r="C906" s="146"/>
      <c r="D906" s="146"/>
      <c r="E906" s="146"/>
      <c r="F906" s="147"/>
      <c r="G906" s="147"/>
      <c r="H906" s="147"/>
      <c r="I906" s="147"/>
      <c r="J906" s="147"/>
      <c r="K906" s="147"/>
      <c r="L906" s="147"/>
    </row>
    <row r="907" spans="1:12" x14ac:dyDescent="0.2">
      <c r="A907" s="146"/>
      <c r="B907" s="146"/>
      <c r="C907" s="146"/>
      <c r="D907" s="146"/>
      <c r="E907" s="146"/>
      <c r="F907" s="147"/>
      <c r="G907" s="147"/>
      <c r="H907" s="147"/>
      <c r="I907" s="147"/>
      <c r="J907" s="147"/>
      <c r="K907" s="147"/>
      <c r="L907" s="147"/>
    </row>
    <row r="908" spans="1:12" x14ac:dyDescent="0.2">
      <c r="A908" s="146"/>
      <c r="B908" s="146"/>
      <c r="C908" s="146"/>
      <c r="D908" s="146"/>
      <c r="E908" s="146"/>
      <c r="F908" s="147"/>
      <c r="G908" s="147"/>
      <c r="H908" s="147"/>
      <c r="I908" s="147"/>
      <c r="J908" s="147"/>
      <c r="K908" s="147"/>
      <c r="L908" s="147"/>
    </row>
    <row r="909" spans="1:12" x14ac:dyDescent="0.2">
      <c r="A909" s="146"/>
      <c r="B909" s="146"/>
      <c r="C909" s="146"/>
      <c r="D909" s="146"/>
      <c r="E909" s="146"/>
      <c r="F909" s="147"/>
      <c r="G909" s="147"/>
      <c r="H909" s="147"/>
      <c r="I909" s="147"/>
      <c r="J909" s="147"/>
      <c r="K909" s="147"/>
      <c r="L909" s="147"/>
    </row>
    <row r="910" spans="1:12" x14ac:dyDescent="0.2">
      <c r="A910" s="146"/>
      <c r="B910" s="146"/>
      <c r="C910" s="146"/>
      <c r="D910" s="146"/>
      <c r="E910" s="146"/>
      <c r="F910" s="147"/>
      <c r="G910" s="147"/>
      <c r="H910" s="147"/>
      <c r="I910" s="147"/>
      <c r="J910" s="147"/>
      <c r="K910" s="147"/>
      <c r="L910" s="147"/>
    </row>
    <row r="911" spans="1:12" x14ac:dyDescent="0.2">
      <c r="A911" s="146"/>
      <c r="B911" s="146"/>
      <c r="C911" s="146"/>
      <c r="D911" s="146"/>
      <c r="E911" s="146"/>
      <c r="F911" s="147"/>
      <c r="G911" s="147"/>
      <c r="H911" s="147"/>
      <c r="I911" s="147"/>
      <c r="J911" s="147"/>
      <c r="K911" s="147"/>
      <c r="L911" s="147"/>
    </row>
    <row r="912" spans="1:12" x14ac:dyDescent="0.2">
      <c r="A912" s="146"/>
      <c r="B912" s="146"/>
      <c r="C912" s="146"/>
      <c r="D912" s="146"/>
      <c r="E912" s="146"/>
      <c r="F912" s="147"/>
      <c r="G912" s="147"/>
      <c r="H912" s="147"/>
      <c r="I912" s="147"/>
      <c r="J912" s="147"/>
      <c r="K912" s="147"/>
      <c r="L912" s="147"/>
    </row>
    <row r="913" spans="1:12" x14ac:dyDescent="0.2">
      <c r="A913" s="146"/>
      <c r="B913" s="146"/>
      <c r="C913" s="146"/>
      <c r="D913" s="146"/>
      <c r="E913" s="146"/>
      <c r="F913" s="147"/>
      <c r="G913" s="147"/>
      <c r="H913" s="147"/>
      <c r="I913" s="147"/>
      <c r="J913" s="147"/>
      <c r="K913" s="147"/>
      <c r="L913" s="147"/>
    </row>
    <row r="914" spans="1:12" x14ac:dyDescent="0.2">
      <c r="A914" s="146"/>
      <c r="B914" s="146"/>
      <c r="C914" s="146"/>
      <c r="D914" s="146"/>
      <c r="E914" s="146"/>
      <c r="F914" s="147"/>
      <c r="G914" s="147"/>
      <c r="H914" s="147"/>
      <c r="I914" s="147"/>
      <c r="J914" s="147"/>
      <c r="K914" s="147"/>
      <c r="L914" s="147"/>
    </row>
    <row r="915" spans="1:12" x14ac:dyDescent="0.2">
      <c r="A915" s="146"/>
      <c r="B915" s="146"/>
      <c r="C915" s="146"/>
      <c r="D915" s="146"/>
      <c r="E915" s="146"/>
      <c r="F915" s="147"/>
      <c r="G915" s="147"/>
      <c r="H915" s="147"/>
      <c r="I915" s="147"/>
      <c r="J915" s="147"/>
      <c r="K915" s="147"/>
      <c r="L915" s="147"/>
    </row>
    <row r="916" spans="1:12" x14ac:dyDescent="0.2">
      <c r="A916" s="146"/>
      <c r="B916" s="146"/>
      <c r="C916" s="146"/>
      <c r="D916" s="146"/>
      <c r="E916" s="146"/>
      <c r="F916" s="147"/>
      <c r="G916" s="147"/>
      <c r="H916" s="147"/>
      <c r="I916" s="147"/>
      <c r="J916" s="147"/>
      <c r="K916" s="147"/>
      <c r="L916" s="147"/>
    </row>
    <row r="917" spans="1:12" x14ac:dyDescent="0.2">
      <c r="A917" s="146"/>
      <c r="B917" s="146"/>
      <c r="C917" s="146"/>
      <c r="D917" s="146"/>
      <c r="E917" s="146"/>
      <c r="F917" s="147"/>
      <c r="G917" s="147"/>
      <c r="H917" s="147"/>
      <c r="I917" s="147"/>
      <c r="J917" s="147"/>
      <c r="K917" s="147"/>
      <c r="L917" s="147"/>
    </row>
    <row r="918" spans="1:12" x14ac:dyDescent="0.2">
      <c r="A918" s="146"/>
      <c r="B918" s="146"/>
      <c r="C918" s="146"/>
      <c r="D918" s="146"/>
      <c r="E918" s="146"/>
      <c r="F918" s="147"/>
      <c r="G918" s="147"/>
      <c r="H918" s="147"/>
      <c r="I918" s="147"/>
      <c r="J918" s="147"/>
      <c r="K918" s="147"/>
      <c r="L918" s="147"/>
    </row>
    <row r="919" spans="1:12" x14ac:dyDescent="0.2">
      <c r="A919" s="146"/>
      <c r="B919" s="146"/>
      <c r="C919" s="146"/>
      <c r="D919" s="146"/>
      <c r="E919" s="146"/>
      <c r="F919" s="147"/>
      <c r="G919" s="147"/>
      <c r="H919" s="147"/>
      <c r="I919" s="147"/>
      <c r="J919" s="147"/>
      <c r="K919" s="147"/>
      <c r="L919" s="147"/>
    </row>
    <row r="920" spans="1:12" x14ac:dyDescent="0.2">
      <c r="A920" s="146"/>
      <c r="B920" s="146"/>
      <c r="C920" s="146"/>
      <c r="D920" s="146"/>
      <c r="E920" s="146"/>
      <c r="F920" s="147"/>
      <c r="G920" s="147"/>
      <c r="H920" s="147"/>
      <c r="I920" s="147"/>
      <c r="J920" s="147"/>
      <c r="K920" s="147"/>
      <c r="L920" s="147"/>
    </row>
    <row r="921" spans="1:12" x14ac:dyDescent="0.2">
      <c r="A921" s="146"/>
      <c r="B921" s="146"/>
      <c r="C921" s="146"/>
      <c r="D921" s="146"/>
      <c r="E921" s="146"/>
      <c r="F921" s="147"/>
      <c r="G921" s="147"/>
      <c r="H921" s="147"/>
      <c r="I921" s="147"/>
      <c r="J921" s="147"/>
      <c r="K921" s="147"/>
      <c r="L921" s="147"/>
    </row>
    <row r="922" spans="1:12" x14ac:dyDescent="0.2">
      <c r="A922" s="146"/>
      <c r="B922" s="146"/>
      <c r="C922" s="146"/>
      <c r="D922" s="146"/>
      <c r="E922" s="146"/>
      <c r="F922" s="147"/>
      <c r="G922" s="147"/>
      <c r="H922" s="147"/>
      <c r="I922" s="147"/>
      <c r="J922" s="147"/>
      <c r="K922" s="147"/>
      <c r="L922" s="147"/>
    </row>
    <row r="923" spans="1:12" x14ac:dyDescent="0.2">
      <c r="A923" s="146"/>
      <c r="B923" s="146"/>
      <c r="C923" s="146"/>
      <c r="D923" s="146"/>
      <c r="E923" s="146"/>
      <c r="F923" s="147"/>
      <c r="G923" s="147"/>
      <c r="H923" s="147"/>
      <c r="I923" s="147"/>
      <c r="J923" s="147"/>
      <c r="K923" s="147"/>
      <c r="L923" s="147"/>
    </row>
    <row r="924" spans="1:12" x14ac:dyDescent="0.2">
      <c r="A924" s="146"/>
      <c r="B924" s="146"/>
      <c r="C924" s="146"/>
      <c r="D924" s="146"/>
      <c r="E924" s="146"/>
      <c r="F924" s="147"/>
      <c r="G924" s="147"/>
      <c r="H924" s="147"/>
      <c r="I924" s="147"/>
      <c r="J924" s="147"/>
      <c r="K924" s="147"/>
      <c r="L924" s="147"/>
    </row>
    <row r="925" spans="1:12" x14ac:dyDescent="0.2">
      <c r="A925" s="146"/>
      <c r="B925" s="146"/>
      <c r="C925" s="146"/>
      <c r="D925" s="146"/>
      <c r="E925" s="146"/>
      <c r="F925" s="147"/>
      <c r="G925" s="147"/>
      <c r="H925" s="147"/>
      <c r="I925" s="147"/>
      <c r="J925" s="147"/>
      <c r="K925" s="147"/>
      <c r="L925" s="147"/>
    </row>
    <row r="926" spans="1:12" x14ac:dyDescent="0.2">
      <c r="A926" s="146"/>
      <c r="B926" s="146"/>
      <c r="C926" s="146"/>
      <c r="D926" s="146"/>
      <c r="E926" s="146"/>
      <c r="F926" s="147"/>
      <c r="G926" s="147"/>
      <c r="H926" s="147"/>
      <c r="I926" s="147"/>
      <c r="J926" s="147"/>
      <c r="K926" s="147"/>
      <c r="L926" s="147"/>
    </row>
    <row r="927" spans="1:12" x14ac:dyDescent="0.2">
      <c r="A927" s="146"/>
      <c r="B927" s="146"/>
      <c r="C927" s="146"/>
      <c r="D927" s="146"/>
      <c r="E927" s="146"/>
      <c r="F927" s="147"/>
      <c r="G927" s="147"/>
      <c r="H927" s="147"/>
      <c r="I927" s="147"/>
      <c r="J927" s="147"/>
      <c r="K927" s="147"/>
      <c r="L927" s="147"/>
    </row>
    <row r="928" spans="1:12" x14ac:dyDescent="0.2">
      <c r="A928" s="146"/>
      <c r="B928" s="146"/>
      <c r="C928" s="146"/>
      <c r="D928" s="146"/>
      <c r="E928" s="146"/>
      <c r="F928" s="147"/>
      <c r="G928" s="147"/>
      <c r="H928" s="147"/>
      <c r="I928" s="147"/>
      <c r="J928" s="147"/>
      <c r="K928" s="147"/>
      <c r="L928" s="147"/>
    </row>
    <row r="929" spans="1:12" x14ac:dyDescent="0.2">
      <c r="A929" s="146"/>
      <c r="B929" s="146"/>
      <c r="C929" s="146"/>
      <c r="D929" s="146"/>
      <c r="E929" s="146"/>
      <c r="F929" s="147"/>
      <c r="G929" s="147"/>
      <c r="H929" s="147"/>
      <c r="I929" s="147"/>
      <c r="J929" s="147"/>
      <c r="K929" s="147"/>
      <c r="L929" s="147"/>
    </row>
    <row r="930" spans="1:12" x14ac:dyDescent="0.2">
      <c r="A930" s="146"/>
      <c r="B930" s="146"/>
      <c r="C930" s="146"/>
      <c r="D930" s="146"/>
      <c r="E930" s="146"/>
      <c r="F930" s="147"/>
      <c r="G930" s="147"/>
      <c r="H930" s="147"/>
      <c r="I930" s="147"/>
      <c r="J930" s="147"/>
      <c r="K930" s="147"/>
      <c r="L930" s="147"/>
    </row>
    <row r="931" spans="1:12" x14ac:dyDescent="0.2">
      <c r="A931" s="146"/>
      <c r="B931" s="146"/>
      <c r="C931" s="146"/>
      <c r="D931" s="146"/>
      <c r="E931" s="146"/>
      <c r="F931" s="147"/>
      <c r="G931" s="147"/>
      <c r="H931" s="147"/>
      <c r="I931" s="147"/>
      <c r="J931" s="147"/>
      <c r="K931" s="147"/>
      <c r="L931" s="147"/>
    </row>
    <row r="932" spans="1:12" x14ac:dyDescent="0.2">
      <c r="A932" s="146"/>
      <c r="B932" s="146"/>
      <c r="C932" s="146"/>
      <c r="D932" s="146"/>
      <c r="E932" s="146"/>
      <c r="F932" s="147"/>
      <c r="G932" s="147"/>
      <c r="H932" s="147"/>
      <c r="I932" s="147"/>
      <c r="J932" s="147"/>
      <c r="K932" s="147"/>
      <c r="L932" s="147"/>
    </row>
    <row r="933" spans="1:12" x14ac:dyDescent="0.2">
      <c r="A933" s="146"/>
      <c r="B933" s="146"/>
      <c r="C933" s="146"/>
      <c r="D933" s="146"/>
      <c r="E933" s="146"/>
      <c r="F933" s="147"/>
      <c r="G933" s="147"/>
      <c r="H933" s="147"/>
      <c r="I933" s="147"/>
      <c r="J933" s="147"/>
      <c r="K933" s="147"/>
      <c r="L933" s="147"/>
    </row>
    <row r="934" spans="1:12" x14ac:dyDescent="0.2">
      <c r="A934" s="146"/>
      <c r="B934" s="146"/>
      <c r="C934" s="146"/>
      <c r="D934" s="146"/>
      <c r="E934" s="146"/>
      <c r="F934" s="147"/>
      <c r="G934" s="147"/>
      <c r="H934" s="147"/>
      <c r="I934" s="147"/>
      <c r="J934" s="147"/>
      <c r="K934" s="147"/>
      <c r="L934" s="147"/>
    </row>
    <row r="935" spans="1:12" x14ac:dyDescent="0.2">
      <c r="A935" s="146"/>
      <c r="B935" s="146"/>
      <c r="C935" s="146"/>
      <c r="D935" s="146"/>
      <c r="E935" s="146"/>
      <c r="F935" s="147"/>
      <c r="G935" s="147"/>
      <c r="H935" s="147"/>
      <c r="I935" s="147"/>
      <c r="J935" s="147"/>
      <c r="K935" s="147"/>
      <c r="L935" s="147"/>
    </row>
    <row r="936" spans="1:12" x14ac:dyDescent="0.2">
      <c r="A936" s="146"/>
      <c r="B936" s="146"/>
      <c r="C936" s="146"/>
      <c r="D936" s="146"/>
      <c r="E936" s="146"/>
      <c r="F936" s="147"/>
      <c r="G936" s="147"/>
      <c r="H936" s="147"/>
      <c r="I936" s="147"/>
      <c r="J936" s="147"/>
      <c r="K936" s="147"/>
      <c r="L936" s="147"/>
    </row>
    <row r="937" spans="1:12" x14ac:dyDescent="0.2">
      <c r="A937" s="146"/>
      <c r="B937" s="146"/>
      <c r="C937" s="146"/>
      <c r="D937" s="146"/>
      <c r="E937" s="146"/>
      <c r="F937" s="147"/>
      <c r="G937" s="147"/>
      <c r="H937" s="147"/>
      <c r="I937" s="147"/>
      <c r="J937" s="147"/>
      <c r="K937" s="147"/>
      <c r="L937" s="147"/>
    </row>
    <row r="938" spans="1:12" x14ac:dyDescent="0.2">
      <c r="A938" s="146"/>
      <c r="B938" s="146"/>
      <c r="C938" s="146"/>
      <c r="D938" s="146"/>
      <c r="E938" s="146"/>
      <c r="F938" s="147"/>
      <c r="G938" s="147"/>
      <c r="H938" s="147"/>
      <c r="I938" s="147"/>
      <c r="J938" s="147"/>
      <c r="K938" s="147"/>
      <c r="L938" s="147"/>
    </row>
    <row r="939" spans="1:12" x14ac:dyDescent="0.2">
      <c r="A939" s="146"/>
      <c r="B939" s="146"/>
      <c r="C939" s="146"/>
      <c r="D939" s="146"/>
      <c r="E939" s="146"/>
      <c r="F939" s="147"/>
      <c r="G939" s="147"/>
      <c r="H939" s="147"/>
      <c r="I939" s="147"/>
      <c r="J939" s="147"/>
      <c r="K939" s="147"/>
      <c r="L939" s="147"/>
    </row>
    <row r="940" spans="1:12" x14ac:dyDescent="0.2">
      <c r="A940" s="146"/>
      <c r="B940" s="146"/>
      <c r="C940" s="146"/>
      <c r="D940" s="146"/>
      <c r="E940" s="146"/>
      <c r="F940" s="147"/>
      <c r="G940" s="147"/>
      <c r="H940" s="147"/>
      <c r="I940" s="147"/>
      <c r="J940" s="147"/>
      <c r="K940" s="147"/>
      <c r="L940" s="147"/>
    </row>
    <row r="941" spans="1:12" x14ac:dyDescent="0.2">
      <c r="A941" s="146"/>
      <c r="B941" s="146"/>
      <c r="C941" s="146"/>
      <c r="D941" s="146"/>
      <c r="E941" s="146"/>
      <c r="F941" s="147"/>
      <c r="G941" s="147"/>
      <c r="H941" s="147"/>
      <c r="I941" s="147"/>
      <c r="J941" s="147"/>
      <c r="K941" s="147"/>
      <c r="L941" s="147"/>
    </row>
    <row r="942" spans="1:12" x14ac:dyDescent="0.2">
      <c r="A942" s="146"/>
      <c r="B942" s="146"/>
      <c r="C942" s="146"/>
      <c r="D942" s="146"/>
      <c r="E942" s="146"/>
      <c r="F942" s="147"/>
      <c r="G942" s="147"/>
      <c r="H942" s="147"/>
      <c r="I942" s="147"/>
      <c r="J942" s="147"/>
      <c r="K942" s="147"/>
      <c r="L942" s="147"/>
    </row>
    <row r="943" spans="1:12" x14ac:dyDescent="0.2">
      <c r="A943" s="146"/>
      <c r="B943" s="146"/>
      <c r="C943" s="146"/>
      <c r="D943" s="146"/>
      <c r="E943" s="146"/>
      <c r="F943" s="147"/>
      <c r="G943" s="147"/>
      <c r="H943" s="147"/>
      <c r="I943" s="147"/>
      <c r="J943" s="147"/>
      <c r="K943" s="147"/>
      <c r="L943" s="147"/>
    </row>
    <row r="944" spans="1:12" x14ac:dyDescent="0.2">
      <c r="A944" s="146"/>
      <c r="B944" s="146"/>
      <c r="C944" s="146"/>
      <c r="D944" s="146"/>
      <c r="E944" s="146"/>
      <c r="F944" s="147"/>
      <c r="G944" s="147"/>
      <c r="H944" s="147"/>
      <c r="I944" s="147"/>
      <c r="J944" s="147"/>
      <c r="K944" s="147"/>
      <c r="L944" s="147"/>
    </row>
    <row r="945" spans="1:12" x14ac:dyDescent="0.2">
      <c r="A945" s="146"/>
      <c r="B945" s="146"/>
      <c r="C945" s="146"/>
      <c r="D945" s="146"/>
      <c r="E945" s="146"/>
      <c r="F945" s="147"/>
      <c r="G945" s="147"/>
      <c r="H945" s="147"/>
      <c r="I945" s="147"/>
      <c r="J945" s="147"/>
      <c r="K945" s="147"/>
      <c r="L945" s="147"/>
    </row>
    <row r="946" spans="1:12" x14ac:dyDescent="0.2">
      <c r="A946" s="146"/>
      <c r="B946" s="146"/>
      <c r="C946" s="146"/>
      <c r="D946" s="146"/>
      <c r="E946" s="146"/>
      <c r="F946" s="147"/>
      <c r="G946" s="147"/>
      <c r="H946" s="147"/>
      <c r="I946" s="147"/>
      <c r="J946" s="147"/>
      <c r="K946" s="147"/>
      <c r="L946" s="147"/>
    </row>
    <row r="947" spans="1:12" x14ac:dyDescent="0.2">
      <c r="A947" s="146"/>
      <c r="B947" s="146"/>
      <c r="C947" s="146"/>
      <c r="D947" s="146"/>
      <c r="E947" s="146"/>
      <c r="F947" s="147"/>
      <c r="G947" s="147"/>
      <c r="H947" s="147"/>
      <c r="I947" s="147"/>
      <c r="J947" s="147"/>
      <c r="K947" s="147"/>
      <c r="L947" s="147"/>
    </row>
    <row r="948" spans="1:12" x14ac:dyDescent="0.2">
      <c r="A948" s="146"/>
      <c r="B948" s="146"/>
      <c r="C948" s="146"/>
      <c r="D948" s="146"/>
      <c r="E948" s="146"/>
      <c r="F948" s="147"/>
      <c r="G948" s="147"/>
      <c r="H948" s="147"/>
      <c r="I948" s="147"/>
      <c r="J948" s="147"/>
      <c r="K948" s="147"/>
      <c r="L948" s="147"/>
    </row>
    <row r="949" spans="1:12" x14ac:dyDescent="0.2">
      <c r="A949" s="146"/>
      <c r="B949" s="146"/>
      <c r="C949" s="146"/>
      <c r="D949" s="146"/>
      <c r="E949" s="146"/>
      <c r="F949" s="147"/>
      <c r="G949" s="147"/>
      <c r="H949" s="147"/>
      <c r="I949" s="147"/>
      <c r="J949" s="147"/>
      <c r="K949" s="147"/>
      <c r="L949" s="147"/>
    </row>
    <row r="950" spans="1:12" x14ac:dyDescent="0.2">
      <c r="A950" s="146"/>
      <c r="B950" s="146"/>
      <c r="C950" s="146"/>
      <c r="D950" s="146"/>
      <c r="E950" s="146"/>
      <c r="F950" s="147"/>
      <c r="G950" s="147"/>
      <c r="H950" s="147"/>
      <c r="I950" s="147"/>
      <c r="J950" s="147"/>
      <c r="K950" s="147"/>
      <c r="L950" s="147"/>
    </row>
    <row r="951" spans="1:12" x14ac:dyDescent="0.2">
      <c r="A951" s="146"/>
      <c r="B951" s="146"/>
      <c r="C951" s="146"/>
      <c r="D951" s="146"/>
      <c r="E951" s="146"/>
      <c r="F951" s="147"/>
      <c r="G951" s="147"/>
      <c r="H951" s="147"/>
      <c r="I951" s="147"/>
      <c r="J951" s="147"/>
      <c r="K951" s="147"/>
      <c r="L951" s="147"/>
    </row>
    <row r="952" spans="1:12" x14ac:dyDescent="0.2">
      <c r="A952" s="146"/>
      <c r="B952" s="146"/>
      <c r="C952" s="146"/>
      <c r="D952" s="146"/>
      <c r="E952" s="146"/>
      <c r="F952" s="147"/>
      <c r="G952" s="147"/>
      <c r="H952" s="147"/>
      <c r="I952" s="147"/>
      <c r="J952" s="147"/>
      <c r="K952" s="147"/>
      <c r="L952" s="147"/>
    </row>
    <row r="953" spans="1:12" x14ac:dyDescent="0.2">
      <c r="A953" s="146"/>
      <c r="B953" s="146"/>
      <c r="C953" s="146"/>
      <c r="D953" s="146"/>
      <c r="E953" s="146"/>
      <c r="F953" s="147"/>
      <c r="G953" s="147"/>
      <c r="H953" s="147"/>
      <c r="I953" s="147"/>
      <c r="J953" s="147"/>
      <c r="K953" s="147"/>
      <c r="L953" s="147"/>
    </row>
    <row r="954" spans="1:12" x14ac:dyDescent="0.2">
      <c r="A954" s="146"/>
      <c r="B954" s="146"/>
      <c r="C954" s="146"/>
      <c r="D954" s="146"/>
      <c r="E954" s="146"/>
      <c r="F954" s="147"/>
      <c r="G954" s="147"/>
      <c r="H954" s="147"/>
      <c r="I954" s="147"/>
      <c r="J954" s="147"/>
      <c r="K954" s="147"/>
      <c r="L954" s="147"/>
    </row>
    <row r="955" spans="1:12" x14ac:dyDescent="0.2">
      <c r="A955" s="146"/>
      <c r="B955" s="146"/>
      <c r="C955" s="146"/>
      <c r="D955" s="146"/>
      <c r="E955" s="146"/>
      <c r="F955" s="147"/>
      <c r="G955" s="147"/>
      <c r="H955" s="147"/>
      <c r="I955" s="147"/>
      <c r="J955" s="147"/>
      <c r="K955" s="147"/>
      <c r="L955" s="147"/>
    </row>
    <row r="956" spans="1:12" x14ac:dyDescent="0.2">
      <c r="A956" s="146"/>
      <c r="B956" s="146"/>
      <c r="C956" s="146"/>
      <c r="D956" s="146"/>
      <c r="E956" s="146"/>
      <c r="F956" s="147"/>
      <c r="G956" s="147"/>
      <c r="H956" s="147"/>
      <c r="I956" s="147"/>
      <c r="J956" s="147"/>
      <c r="K956" s="147"/>
      <c r="L956" s="147"/>
    </row>
    <row r="957" spans="1:12" x14ac:dyDescent="0.2">
      <c r="A957" s="146"/>
      <c r="B957" s="146"/>
      <c r="C957" s="146"/>
      <c r="D957" s="146"/>
      <c r="E957" s="146"/>
      <c r="F957" s="147"/>
      <c r="G957" s="147"/>
      <c r="H957" s="147"/>
      <c r="I957" s="147"/>
      <c r="J957" s="147"/>
      <c r="K957" s="147"/>
      <c r="L957" s="147"/>
    </row>
    <row r="958" spans="1:12" x14ac:dyDescent="0.2">
      <c r="A958" s="146"/>
      <c r="B958" s="146"/>
      <c r="C958" s="146"/>
      <c r="D958" s="146"/>
      <c r="E958" s="146"/>
      <c r="F958" s="147"/>
      <c r="G958" s="147"/>
      <c r="H958" s="147"/>
      <c r="I958" s="147"/>
      <c r="J958" s="147"/>
      <c r="K958" s="147"/>
      <c r="L958" s="147"/>
    </row>
    <row r="959" spans="1:12" x14ac:dyDescent="0.2">
      <c r="A959" s="146"/>
      <c r="B959" s="146"/>
      <c r="C959" s="146"/>
      <c r="D959" s="146"/>
      <c r="E959" s="146"/>
      <c r="F959" s="147"/>
      <c r="G959" s="147"/>
      <c r="H959" s="147"/>
      <c r="I959" s="147"/>
      <c r="J959" s="147"/>
      <c r="K959" s="147"/>
      <c r="L959" s="147"/>
    </row>
    <row r="960" spans="1:12" x14ac:dyDescent="0.2">
      <c r="A960" s="146"/>
      <c r="B960" s="146"/>
      <c r="C960" s="146"/>
      <c r="D960" s="146"/>
      <c r="E960" s="146"/>
      <c r="F960" s="147"/>
      <c r="G960" s="147"/>
      <c r="H960" s="147"/>
      <c r="I960" s="147"/>
      <c r="J960" s="147"/>
      <c r="K960" s="147"/>
      <c r="L960" s="147"/>
    </row>
    <row r="961" spans="1:12" x14ac:dyDescent="0.2">
      <c r="A961" s="146"/>
      <c r="B961" s="146"/>
      <c r="C961" s="146"/>
      <c r="D961" s="146"/>
      <c r="E961" s="146"/>
      <c r="F961" s="147"/>
      <c r="G961" s="147"/>
      <c r="H961" s="147"/>
      <c r="I961" s="147"/>
      <c r="J961" s="147"/>
      <c r="K961" s="147"/>
      <c r="L961" s="147"/>
    </row>
    <row r="962" spans="1:12" x14ac:dyDescent="0.2">
      <c r="A962" s="146"/>
      <c r="B962" s="146"/>
      <c r="C962" s="146"/>
      <c r="D962" s="146"/>
      <c r="E962" s="146"/>
      <c r="F962" s="147"/>
      <c r="G962" s="147"/>
      <c r="H962" s="147"/>
      <c r="I962" s="147"/>
      <c r="J962" s="147"/>
      <c r="K962" s="147"/>
      <c r="L962" s="147"/>
    </row>
    <row r="963" spans="1:12" x14ac:dyDescent="0.2">
      <c r="A963" s="146"/>
      <c r="B963" s="146"/>
      <c r="C963" s="146"/>
      <c r="D963" s="146"/>
      <c r="E963" s="146"/>
      <c r="F963" s="147"/>
      <c r="G963" s="147"/>
      <c r="H963" s="147"/>
      <c r="I963" s="147"/>
      <c r="J963" s="147"/>
      <c r="K963" s="147"/>
      <c r="L963" s="147"/>
    </row>
    <row r="964" spans="1:12" x14ac:dyDescent="0.2">
      <c r="A964" s="146"/>
      <c r="B964" s="146"/>
      <c r="C964" s="146"/>
      <c r="D964" s="146"/>
      <c r="E964" s="146"/>
      <c r="F964" s="147"/>
      <c r="G964" s="147"/>
      <c r="H964" s="147"/>
      <c r="I964" s="147"/>
      <c r="J964" s="147"/>
      <c r="K964" s="147"/>
      <c r="L964" s="147"/>
    </row>
    <row r="965" spans="1:12" x14ac:dyDescent="0.2">
      <c r="A965" s="146"/>
      <c r="B965" s="146"/>
      <c r="C965" s="146"/>
      <c r="D965" s="146"/>
      <c r="E965" s="146"/>
      <c r="F965" s="147"/>
      <c r="G965" s="147"/>
      <c r="H965" s="147"/>
      <c r="I965" s="147"/>
      <c r="J965" s="147"/>
      <c r="K965" s="147"/>
      <c r="L965" s="147"/>
    </row>
    <row r="966" spans="1:12" x14ac:dyDescent="0.2">
      <c r="A966" s="146"/>
      <c r="B966" s="146"/>
      <c r="C966" s="146"/>
      <c r="D966" s="146"/>
      <c r="E966" s="146"/>
      <c r="F966" s="147"/>
      <c r="G966" s="147"/>
      <c r="H966" s="147"/>
      <c r="I966" s="147"/>
      <c r="J966" s="147"/>
      <c r="K966" s="147"/>
      <c r="L966" s="147"/>
    </row>
    <row r="967" spans="1:12" x14ac:dyDescent="0.2">
      <c r="A967" s="146"/>
      <c r="B967" s="146"/>
      <c r="C967" s="146"/>
      <c r="D967" s="146"/>
      <c r="E967" s="146"/>
      <c r="F967" s="147"/>
      <c r="G967" s="147"/>
      <c r="H967" s="147"/>
      <c r="I967" s="147"/>
      <c r="J967" s="147"/>
      <c r="K967" s="147"/>
      <c r="L967" s="147"/>
    </row>
    <row r="968" spans="1:12" x14ac:dyDescent="0.2">
      <c r="A968" s="146"/>
      <c r="B968" s="146"/>
      <c r="C968" s="146"/>
      <c r="D968" s="146"/>
      <c r="E968" s="146"/>
      <c r="F968" s="147"/>
      <c r="G968" s="147"/>
      <c r="H968" s="147"/>
      <c r="I968" s="147"/>
      <c r="J968" s="147"/>
      <c r="K968" s="147"/>
      <c r="L968" s="147"/>
    </row>
    <row r="969" spans="1:12" x14ac:dyDescent="0.2">
      <c r="A969" s="146"/>
      <c r="B969" s="146"/>
      <c r="C969" s="146"/>
      <c r="D969" s="146"/>
      <c r="E969" s="146"/>
      <c r="F969" s="147"/>
      <c r="G969" s="147"/>
      <c r="H969" s="147"/>
      <c r="I969" s="147"/>
      <c r="J969" s="147"/>
      <c r="K969" s="147"/>
      <c r="L969" s="147"/>
    </row>
    <row r="970" spans="1:12" x14ac:dyDescent="0.2">
      <c r="A970" s="146"/>
      <c r="B970" s="146"/>
      <c r="C970" s="146"/>
      <c r="D970" s="146"/>
      <c r="E970" s="146"/>
      <c r="F970" s="147"/>
      <c r="G970" s="147"/>
      <c r="H970" s="147"/>
      <c r="I970" s="147"/>
      <c r="J970" s="147"/>
      <c r="K970" s="147"/>
      <c r="L970" s="147"/>
    </row>
    <row r="971" spans="1:12" x14ac:dyDescent="0.2">
      <c r="A971" s="146"/>
      <c r="B971" s="146"/>
      <c r="C971" s="146"/>
      <c r="D971" s="146"/>
      <c r="E971" s="146"/>
      <c r="F971" s="147"/>
      <c r="G971" s="147"/>
      <c r="H971" s="147"/>
      <c r="I971" s="147"/>
      <c r="J971" s="147"/>
      <c r="K971" s="147"/>
      <c r="L971" s="147"/>
    </row>
    <row r="972" spans="1:12" x14ac:dyDescent="0.2">
      <c r="A972" s="146"/>
      <c r="B972" s="146"/>
      <c r="C972" s="146"/>
      <c r="D972" s="146"/>
      <c r="E972" s="146"/>
      <c r="F972" s="147"/>
      <c r="G972" s="147"/>
      <c r="H972" s="147"/>
      <c r="I972" s="147"/>
      <c r="J972" s="147"/>
      <c r="K972" s="147"/>
      <c r="L972" s="147"/>
    </row>
    <row r="973" spans="1:12" x14ac:dyDescent="0.2">
      <c r="A973" s="146"/>
      <c r="B973" s="146"/>
      <c r="C973" s="146"/>
      <c r="D973" s="146"/>
      <c r="E973" s="146"/>
      <c r="F973" s="147"/>
      <c r="G973" s="147"/>
      <c r="H973" s="147"/>
      <c r="I973" s="147"/>
      <c r="J973" s="147"/>
      <c r="K973" s="147"/>
      <c r="L973" s="147"/>
    </row>
    <row r="974" spans="1:12" x14ac:dyDescent="0.2">
      <c r="A974" s="146"/>
      <c r="B974" s="146"/>
      <c r="C974" s="146"/>
      <c r="D974" s="146"/>
      <c r="E974" s="146"/>
      <c r="F974" s="147"/>
      <c r="G974" s="147"/>
      <c r="H974" s="147"/>
      <c r="I974" s="147"/>
      <c r="J974" s="147"/>
      <c r="K974" s="147"/>
      <c r="L974" s="147"/>
    </row>
    <row r="975" spans="1:12" x14ac:dyDescent="0.2">
      <c r="A975" s="146"/>
      <c r="B975" s="146"/>
      <c r="C975" s="146"/>
      <c r="D975" s="146"/>
      <c r="E975" s="146"/>
      <c r="F975" s="147"/>
      <c r="G975" s="147"/>
      <c r="H975" s="147"/>
      <c r="I975" s="147"/>
      <c r="J975" s="147"/>
      <c r="K975" s="147"/>
      <c r="L975" s="147"/>
    </row>
    <row r="976" spans="1:12" x14ac:dyDescent="0.2">
      <c r="A976" s="146"/>
      <c r="B976" s="146"/>
      <c r="C976" s="146"/>
      <c r="D976" s="146"/>
      <c r="E976" s="146"/>
      <c r="F976" s="147"/>
      <c r="G976" s="147"/>
      <c r="H976" s="147"/>
      <c r="I976" s="147"/>
      <c r="J976" s="147"/>
      <c r="K976" s="147"/>
      <c r="L976" s="147"/>
    </row>
    <row r="977" spans="1:12" x14ac:dyDescent="0.2">
      <c r="A977" s="146"/>
      <c r="B977" s="146"/>
      <c r="C977" s="146"/>
      <c r="D977" s="146"/>
      <c r="E977" s="146"/>
      <c r="F977" s="147"/>
      <c r="G977" s="147"/>
      <c r="H977" s="147"/>
      <c r="I977" s="147"/>
      <c r="J977" s="147"/>
      <c r="K977" s="147"/>
      <c r="L977" s="147"/>
    </row>
    <row r="978" spans="1:12" x14ac:dyDescent="0.2">
      <c r="A978" s="146"/>
      <c r="B978" s="146"/>
      <c r="C978" s="146"/>
      <c r="D978" s="146"/>
      <c r="E978" s="146"/>
      <c r="F978" s="147"/>
      <c r="G978" s="147"/>
      <c r="H978" s="147"/>
      <c r="I978" s="147"/>
      <c r="J978" s="147"/>
      <c r="K978" s="147"/>
      <c r="L978" s="147"/>
    </row>
    <row r="979" spans="1:12" x14ac:dyDescent="0.2">
      <c r="A979" s="146"/>
      <c r="B979" s="146"/>
      <c r="C979" s="146"/>
      <c r="D979" s="146"/>
      <c r="E979" s="146"/>
      <c r="F979" s="147"/>
      <c r="G979" s="147"/>
      <c r="H979" s="147"/>
      <c r="I979" s="147"/>
      <c r="J979" s="147"/>
      <c r="K979" s="147"/>
      <c r="L979" s="147"/>
    </row>
    <row r="980" spans="1:12" x14ac:dyDescent="0.2">
      <c r="A980" s="146"/>
      <c r="B980" s="146"/>
      <c r="C980" s="146"/>
      <c r="D980" s="146"/>
      <c r="E980" s="146"/>
      <c r="F980" s="147"/>
      <c r="G980" s="147"/>
      <c r="H980" s="147"/>
      <c r="I980" s="147"/>
      <c r="J980" s="147"/>
      <c r="K980" s="147"/>
      <c r="L980" s="147"/>
    </row>
    <row r="981" spans="1:12" x14ac:dyDescent="0.2">
      <c r="A981" s="146"/>
      <c r="B981" s="146"/>
      <c r="C981" s="146"/>
      <c r="D981" s="146"/>
      <c r="E981" s="146"/>
      <c r="F981" s="147"/>
      <c r="G981" s="147"/>
      <c r="H981" s="147"/>
      <c r="I981" s="147"/>
      <c r="J981" s="147"/>
      <c r="K981" s="147"/>
      <c r="L981" s="147"/>
    </row>
    <row r="982" spans="1:12" x14ac:dyDescent="0.2">
      <c r="A982" s="146"/>
      <c r="B982" s="146"/>
      <c r="C982" s="146"/>
      <c r="D982" s="146"/>
      <c r="E982" s="146"/>
      <c r="F982" s="147"/>
      <c r="G982" s="147"/>
      <c r="H982" s="147"/>
      <c r="I982" s="147"/>
      <c r="J982" s="147"/>
      <c r="K982" s="147"/>
      <c r="L982" s="147"/>
    </row>
    <row r="983" spans="1:12" x14ac:dyDescent="0.2">
      <c r="A983" s="146"/>
      <c r="B983" s="146"/>
      <c r="C983" s="146"/>
      <c r="D983" s="146"/>
      <c r="E983" s="146"/>
      <c r="F983" s="147"/>
      <c r="G983" s="147"/>
      <c r="H983" s="147"/>
      <c r="I983" s="147"/>
      <c r="J983" s="147"/>
      <c r="K983" s="147"/>
      <c r="L983" s="147"/>
    </row>
    <row r="984" spans="1:12" x14ac:dyDescent="0.2">
      <c r="A984" s="146"/>
      <c r="B984" s="146"/>
      <c r="C984" s="146"/>
      <c r="D984" s="146"/>
      <c r="E984" s="146"/>
      <c r="F984" s="147"/>
      <c r="G984" s="147"/>
      <c r="H984" s="147"/>
      <c r="I984" s="147"/>
      <c r="J984" s="147"/>
      <c r="K984" s="147"/>
      <c r="L984" s="147"/>
    </row>
    <row r="985" spans="1:12" x14ac:dyDescent="0.2">
      <c r="A985" s="146"/>
      <c r="B985" s="146"/>
      <c r="C985" s="146"/>
      <c r="D985" s="146"/>
      <c r="E985" s="146"/>
      <c r="F985" s="147"/>
      <c r="G985" s="147"/>
      <c r="H985" s="147"/>
      <c r="I985" s="147"/>
      <c r="J985" s="147"/>
      <c r="K985" s="147"/>
      <c r="L985" s="147"/>
    </row>
    <row r="986" spans="1:12" x14ac:dyDescent="0.2">
      <c r="A986" s="146"/>
      <c r="B986" s="146"/>
      <c r="C986" s="146"/>
      <c r="D986" s="146"/>
      <c r="E986" s="146"/>
      <c r="F986" s="147"/>
      <c r="G986" s="147"/>
      <c r="H986" s="147"/>
      <c r="I986" s="147"/>
      <c r="J986" s="147"/>
      <c r="K986" s="147"/>
      <c r="L986" s="147"/>
    </row>
    <row r="987" spans="1:12" x14ac:dyDescent="0.2">
      <c r="A987" s="146"/>
      <c r="B987" s="146"/>
      <c r="C987" s="146"/>
      <c r="D987" s="146"/>
      <c r="E987" s="146"/>
      <c r="F987" s="147"/>
      <c r="G987" s="147"/>
      <c r="H987" s="147"/>
      <c r="I987" s="147"/>
      <c r="J987" s="147"/>
      <c r="K987" s="147"/>
      <c r="L987" s="147"/>
    </row>
    <row r="988" spans="1:12" x14ac:dyDescent="0.2">
      <c r="A988" s="146"/>
      <c r="B988" s="146"/>
      <c r="C988" s="146"/>
      <c r="D988" s="146"/>
      <c r="E988" s="146"/>
      <c r="F988" s="147"/>
      <c r="G988" s="147"/>
      <c r="H988" s="147"/>
      <c r="I988" s="147"/>
      <c r="J988" s="147"/>
      <c r="K988" s="147"/>
      <c r="L988" s="147"/>
    </row>
    <row r="989" spans="1:12" x14ac:dyDescent="0.2">
      <c r="A989" s="146"/>
      <c r="B989" s="146"/>
      <c r="C989" s="146"/>
      <c r="D989" s="146"/>
      <c r="E989" s="146"/>
      <c r="F989" s="147"/>
      <c r="G989" s="147"/>
      <c r="H989" s="147"/>
      <c r="I989" s="147"/>
      <c r="J989" s="147"/>
      <c r="K989" s="147"/>
      <c r="L989" s="147"/>
    </row>
    <row r="990" spans="1:12" x14ac:dyDescent="0.2">
      <c r="A990" s="146"/>
      <c r="B990" s="146"/>
      <c r="C990" s="146"/>
      <c r="D990" s="146"/>
      <c r="E990" s="146"/>
      <c r="F990" s="147"/>
      <c r="G990" s="147"/>
      <c r="H990" s="147"/>
      <c r="I990" s="147"/>
      <c r="J990" s="147"/>
      <c r="K990" s="147"/>
      <c r="L990" s="147"/>
    </row>
    <row r="991" spans="1:12" x14ac:dyDescent="0.2">
      <c r="A991" s="146"/>
      <c r="B991" s="146"/>
      <c r="C991" s="146"/>
      <c r="D991" s="146"/>
      <c r="E991" s="146"/>
      <c r="F991" s="147"/>
      <c r="G991" s="147"/>
      <c r="H991" s="147"/>
      <c r="I991" s="147"/>
      <c r="J991" s="147"/>
      <c r="K991" s="147"/>
      <c r="L991" s="147"/>
    </row>
    <row r="992" spans="1:12" x14ac:dyDescent="0.2">
      <c r="A992" s="146"/>
      <c r="B992" s="146"/>
      <c r="C992" s="146"/>
      <c r="D992" s="146"/>
      <c r="E992" s="146"/>
      <c r="F992" s="147"/>
      <c r="G992" s="147"/>
      <c r="H992" s="147"/>
      <c r="I992" s="147"/>
      <c r="J992" s="147"/>
      <c r="K992" s="147"/>
      <c r="L992" s="147"/>
    </row>
    <row r="993" spans="1:12" x14ac:dyDescent="0.2">
      <c r="A993" s="146"/>
      <c r="B993" s="146"/>
      <c r="C993" s="146"/>
      <c r="D993" s="146"/>
      <c r="E993" s="146"/>
      <c r="F993" s="147"/>
      <c r="G993" s="147"/>
      <c r="H993" s="147"/>
      <c r="I993" s="147"/>
      <c r="J993" s="147"/>
      <c r="K993" s="147"/>
      <c r="L993" s="147"/>
    </row>
    <row r="994" spans="1:12" x14ac:dyDescent="0.2">
      <c r="A994" s="146"/>
      <c r="B994" s="146"/>
      <c r="C994" s="146"/>
      <c r="D994" s="146"/>
      <c r="E994" s="146"/>
      <c r="F994" s="147"/>
      <c r="G994" s="147"/>
      <c r="H994" s="147"/>
      <c r="I994" s="147"/>
      <c r="J994" s="147"/>
      <c r="K994" s="147"/>
      <c r="L994" s="147"/>
    </row>
    <row r="995" spans="1:12" x14ac:dyDescent="0.2">
      <c r="A995" s="146"/>
      <c r="B995" s="146"/>
      <c r="C995" s="146"/>
      <c r="D995" s="146"/>
      <c r="E995" s="146"/>
      <c r="F995" s="147"/>
      <c r="G995" s="147"/>
      <c r="H995" s="147"/>
      <c r="I995" s="147"/>
      <c r="J995" s="147"/>
      <c r="K995" s="147"/>
      <c r="L995" s="147"/>
    </row>
    <row r="996" spans="1:12" x14ac:dyDescent="0.2">
      <c r="A996" s="146"/>
      <c r="B996" s="146"/>
      <c r="C996" s="146"/>
      <c r="D996" s="146"/>
      <c r="E996" s="146"/>
      <c r="F996" s="147"/>
      <c r="G996" s="147"/>
      <c r="H996" s="147"/>
      <c r="I996" s="147"/>
      <c r="J996" s="147"/>
      <c r="K996" s="147"/>
      <c r="L996" s="147"/>
    </row>
    <row r="997" spans="1:12" x14ac:dyDescent="0.2">
      <c r="A997" s="146"/>
      <c r="B997" s="146"/>
      <c r="C997" s="146"/>
      <c r="D997" s="146"/>
      <c r="E997" s="146"/>
      <c r="F997" s="147"/>
      <c r="G997" s="147"/>
      <c r="H997" s="147"/>
      <c r="I997" s="147"/>
      <c r="J997" s="147"/>
      <c r="K997" s="147"/>
      <c r="L997" s="147"/>
    </row>
    <row r="998" spans="1:12" x14ac:dyDescent="0.2">
      <c r="A998" s="146"/>
      <c r="B998" s="146"/>
      <c r="C998" s="146"/>
      <c r="D998" s="146"/>
      <c r="E998" s="146"/>
      <c r="F998" s="147"/>
      <c r="G998" s="147"/>
      <c r="H998" s="147"/>
      <c r="I998" s="147"/>
      <c r="J998" s="147"/>
      <c r="K998" s="147"/>
      <c r="L998" s="147"/>
    </row>
    <row r="999" spans="1:12" x14ac:dyDescent="0.2">
      <c r="A999" s="146"/>
      <c r="B999" s="146"/>
      <c r="C999" s="146"/>
      <c r="D999" s="146"/>
      <c r="E999" s="146"/>
      <c r="F999" s="147"/>
      <c r="G999" s="147"/>
      <c r="H999" s="147"/>
      <c r="I999" s="147"/>
      <c r="J999" s="147"/>
      <c r="K999" s="147"/>
      <c r="L999" s="147"/>
    </row>
    <row r="1000" spans="1:12" x14ac:dyDescent="0.2">
      <c r="A1000" s="146"/>
      <c r="B1000" s="146"/>
      <c r="C1000" s="146"/>
      <c r="D1000" s="146"/>
      <c r="E1000" s="146"/>
      <c r="F1000" s="147"/>
      <c r="G1000" s="147"/>
      <c r="H1000" s="147"/>
      <c r="I1000" s="147"/>
      <c r="J1000" s="147"/>
      <c r="K1000" s="147"/>
      <c r="L1000" s="147"/>
    </row>
    <row r="1001" spans="1:12" x14ac:dyDescent="0.2">
      <c r="A1001" s="146"/>
      <c r="B1001" s="146"/>
      <c r="C1001" s="146"/>
      <c r="D1001" s="146"/>
      <c r="E1001" s="146"/>
      <c r="F1001" s="147"/>
      <c r="G1001" s="147"/>
      <c r="H1001" s="147"/>
      <c r="I1001" s="147"/>
      <c r="J1001" s="147"/>
      <c r="K1001" s="147"/>
      <c r="L1001" s="147"/>
    </row>
    <row r="1002" spans="1:12" x14ac:dyDescent="0.2">
      <c r="A1002" s="146"/>
      <c r="B1002" s="146"/>
      <c r="C1002" s="146"/>
      <c r="D1002" s="146"/>
      <c r="E1002" s="146"/>
      <c r="F1002" s="147"/>
      <c r="G1002" s="147"/>
      <c r="H1002" s="147"/>
      <c r="I1002" s="147"/>
      <c r="J1002" s="147"/>
      <c r="K1002" s="147"/>
      <c r="L1002" s="147"/>
    </row>
    <row r="1003" spans="1:12" x14ac:dyDescent="0.2">
      <c r="A1003" s="146"/>
      <c r="B1003" s="146"/>
      <c r="C1003" s="146"/>
      <c r="D1003" s="146"/>
      <c r="E1003" s="146"/>
      <c r="F1003" s="147"/>
      <c r="G1003" s="147"/>
      <c r="H1003" s="147"/>
      <c r="I1003" s="147"/>
      <c r="J1003" s="147"/>
      <c r="K1003" s="147"/>
      <c r="L1003" s="147"/>
    </row>
    <row r="1004" spans="1:12" x14ac:dyDescent="0.2">
      <c r="A1004" s="146"/>
      <c r="B1004" s="146"/>
      <c r="C1004" s="146"/>
      <c r="D1004" s="146"/>
      <c r="E1004" s="146"/>
      <c r="F1004" s="147"/>
      <c r="G1004" s="147"/>
      <c r="H1004" s="147"/>
      <c r="I1004" s="147"/>
      <c r="J1004" s="147"/>
      <c r="K1004" s="147"/>
      <c r="L1004" s="147"/>
    </row>
    <row r="1005" spans="1:12" x14ac:dyDescent="0.2">
      <c r="A1005" s="146"/>
      <c r="B1005" s="146"/>
      <c r="C1005" s="146"/>
      <c r="D1005" s="146"/>
      <c r="E1005" s="146"/>
      <c r="F1005" s="147"/>
      <c r="G1005" s="147"/>
      <c r="H1005" s="147"/>
      <c r="I1005" s="147"/>
      <c r="J1005" s="147"/>
      <c r="K1005" s="147"/>
      <c r="L1005" s="147"/>
    </row>
    <row r="1006" spans="1:12" x14ac:dyDescent="0.2">
      <c r="A1006" s="146"/>
      <c r="B1006" s="146"/>
      <c r="C1006" s="146"/>
      <c r="D1006" s="146"/>
      <c r="E1006" s="146"/>
      <c r="F1006" s="147"/>
      <c r="G1006" s="147"/>
      <c r="H1006" s="147"/>
      <c r="I1006" s="147"/>
      <c r="J1006" s="147"/>
      <c r="K1006" s="147"/>
      <c r="L1006" s="147"/>
    </row>
    <row r="1007" spans="1:12" x14ac:dyDescent="0.2">
      <c r="A1007" s="146"/>
      <c r="B1007" s="146"/>
      <c r="C1007" s="146"/>
      <c r="D1007" s="146"/>
      <c r="E1007" s="146"/>
      <c r="F1007" s="147"/>
      <c r="G1007" s="147"/>
      <c r="H1007" s="147"/>
      <c r="I1007" s="147"/>
      <c r="J1007" s="147"/>
      <c r="K1007" s="147"/>
      <c r="L1007" s="147"/>
    </row>
    <row r="1008" spans="1:12" x14ac:dyDescent="0.2">
      <c r="A1008" s="146"/>
      <c r="B1008" s="146"/>
      <c r="C1008" s="146"/>
      <c r="D1008" s="146"/>
      <c r="E1008" s="146"/>
      <c r="F1008" s="147"/>
      <c r="G1008" s="147"/>
      <c r="H1008" s="147"/>
      <c r="I1008" s="147"/>
      <c r="J1008" s="147"/>
      <c r="K1008" s="147"/>
      <c r="L1008" s="147"/>
    </row>
    <row r="1009" spans="1:12" x14ac:dyDescent="0.2">
      <c r="A1009" s="146"/>
      <c r="B1009" s="146"/>
      <c r="C1009" s="146"/>
      <c r="D1009" s="146"/>
      <c r="E1009" s="146"/>
      <c r="F1009" s="147"/>
      <c r="G1009" s="147"/>
      <c r="H1009" s="147"/>
      <c r="I1009" s="147"/>
      <c r="J1009" s="147"/>
      <c r="K1009" s="147"/>
      <c r="L1009" s="147"/>
    </row>
    <row r="1010" spans="1:12" x14ac:dyDescent="0.2">
      <c r="A1010" s="146"/>
      <c r="B1010" s="146"/>
      <c r="C1010" s="146"/>
      <c r="D1010" s="146"/>
      <c r="E1010" s="146"/>
      <c r="F1010" s="147"/>
      <c r="G1010" s="147"/>
      <c r="H1010" s="147"/>
      <c r="I1010" s="147"/>
      <c r="J1010" s="147"/>
      <c r="K1010" s="147"/>
      <c r="L1010" s="147"/>
    </row>
    <row r="1011" spans="1:12" x14ac:dyDescent="0.2">
      <c r="A1011" s="146"/>
      <c r="B1011" s="146"/>
      <c r="C1011" s="146"/>
      <c r="D1011" s="146"/>
      <c r="E1011" s="146"/>
      <c r="F1011" s="147"/>
      <c r="G1011" s="147"/>
      <c r="H1011" s="147"/>
      <c r="I1011" s="147"/>
      <c r="J1011" s="147"/>
      <c r="K1011" s="147"/>
      <c r="L1011" s="147"/>
    </row>
    <row r="1012" spans="1:12" x14ac:dyDescent="0.2">
      <c r="A1012" s="146"/>
      <c r="B1012" s="146"/>
      <c r="C1012" s="146"/>
      <c r="D1012" s="146"/>
      <c r="E1012" s="146"/>
      <c r="F1012" s="147"/>
      <c r="G1012" s="147"/>
      <c r="H1012" s="147"/>
      <c r="I1012" s="147"/>
      <c r="J1012" s="147"/>
      <c r="K1012" s="147"/>
      <c r="L1012" s="147"/>
    </row>
    <row r="1013" spans="1:12" x14ac:dyDescent="0.2">
      <c r="A1013" s="146"/>
      <c r="B1013" s="146"/>
      <c r="C1013" s="146"/>
      <c r="D1013" s="146"/>
      <c r="E1013" s="146"/>
      <c r="F1013" s="147"/>
      <c r="G1013" s="147"/>
      <c r="H1013" s="147"/>
      <c r="I1013" s="147"/>
      <c r="J1013" s="147"/>
      <c r="K1013" s="147"/>
      <c r="L1013" s="147"/>
    </row>
    <row r="1014" spans="1:12" x14ac:dyDescent="0.2">
      <c r="A1014" s="146"/>
      <c r="B1014" s="146"/>
      <c r="C1014" s="146"/>
      <c r="D1014" s="146"/>
      <c r="E1014" s="146"/>
      <c r="F1014" s="147"/>
      <c r="G1014" s="147"/>
      <c r="H1014" s="147"/>
      <c r="I1014" s="147"/>
      <c r="J1014" s="147"/>
      <c r="K1014" s="147"/>
      <c r="L1014" s="147"/>
    </row>
    <row r="1015" spans="1:12" x14ac:dyDescent="0.2">
      <c r="A1015" s="146"/>
      <c r="B1015" s="146"/>
      <c r="C1015" s="146"/>
      <c r="D1015" s="146"/>
      <c r="E1015" s="146"/>
      <c r="F1015" s="147"/>
      <c r="G1015" s="147"/>
      <c r="H1015" s="147"/>
      <c r="I1015" s="147"/>
      <c r="J1015" s="147"/>
      <c r="K1015" s="256"/>
      <c r="L1015" s="147"/>
    </row>
    <row r="1016" spans="1:12" x14ac:dyDescent="0.2">
      <c r="A1016" s="146"/>
      <c r="B1016" s="146"/>
      <c r="C1016" s="146"/>
      <c r="D1016" s="146"/>
      <c r="E1016" s="146"/>
      <c r="F1016" s="147"/>
      <c r="G1016" s="147"/>
      <c r="H1016" s="147"/>
      <c r="I1016" s="147"/>
      <c r="J1016" s="147"/>
      <c r="K1016" s="147"/>
      <c r="L1016" s="147"/>
    </row>
    <row r="1017" spans="1:12" x14ac:dyDescent="0.2">
      <c r="A1017" s="146"/>
      <c r="B1017" s="146"/>
      <c r="C1017" s="146"/>
      <c r="D1017" s="146"/>
      <c r="E1017" s="146"/>
      <c r="F1017" s="147"/>
      <c r="G1017" s="147"/>
      <c r="H1017" s="147"/>
      <c r="I1017" s="147"/>
      <c r="J1017" s="147"/>
      <c r="K1017" s="147"/>
      <c r="L1017" s="147"/>
    </row>
    <row r="1018" spans="1:12" x14ac:dyDescent="0.2">
      <c r="A1018" s="146"/>
      <c r="B1018" s="146"/>
      <c r="C1018" s="146"/>
      <c r="D1018" s="146"/>
      <c r="E1018" s="146"/>
      <c r="F1018" s="147"/>
      <c r="G1018" s="147"/>
      <c r="H1018" s="147"/>
      <c r="I1018" s="147"/>
      <c r="J1018" s="147"/>
      <c r="K1018" s="147"/>
      <c r="L1018" s="147"/>
    </row>
    <row r="1019" spans="1:12" x14ac:dyDescent="0.2">
      <c r="A1019" s="146"/>
      <c r="B1019" s="146"/>
      <c r="C1019" s="146"/>
      <c r="D1019" s="146"/>
      <c r="E1019" s="146"/>
      <c r="F1019" s="147"/>
      <c r="G1019" s="147"/>
      <c r="H1019" s="147"/>
      <c r="I1019" s="147"/>
      <c r="J1019" s="147"/>
      <c r="K1019" s="147"/>
      <c r="L1019" s="147"/>
    </row>
    <row r="1020" spans="1:12" x14ac:dyDescent="0.2">
      <c r="A1020" s="146"/>
      <c r="B1020" s="146"/>
      <c r="C1020" s="146"/>
      <c r="D1020" s="146"/>
      <c r="E1020" s="146"/>
      <c r="F1020" s="147"/>
      <c r="G1020" s="147"/>
      <c r="H1020" s="147"/>
      <c r="I1020" s="147"/>
      <c r="J1020" s="147"/>
      <c r="K1020" s="147"/>
      <c r="L1020" s="147"/>
    </row>
    <row r="1021" spans="1:12" x14ac:dyDescent="0.2">
      <c r="A1021" s="146"/>
      <c r="B1021" s="146"/>
      <c r="C1021" s="146"/>
      <c r="D1021" s="146"/>
      <c r="E1021" s="146"/>
      <c r="F1021" s="147"/>
      <c r="G1021" s="147"/>
      <c r="H1021" s="147"/>
      <c r="I1021" s="147"/>
      <c r="J1021" s="147"/>
      <c r="K1021" s="147"/>
      <c r="L1021" s="147"/>
    </row>
    <row r="1022" spans="1:12" x14ac:dyDescent="0.2">
      <c r="A1022" s="146"/>
      <c r="B1022" s="146"/>
      <c r="C1022" s="146"/>
      <c r="D1022" s="146"/>
      <c r="E1022" s="146"/>
      <c r="F1022" s="147"/>
      <c r="G1022" s="147"/>
      <c r="H1022" s="147"/>
      <c r="I1022" s="147"/>
      <c r="J1022" s="147"/>
      <c r="K1022" s="147"/>
      <c r="L1022" s="147"/>
    </row>
    <row r="1023" spans="1:12" x14ac:dyDescent="0.2">
      <c r="A1023" s="146"/>
      <c r="B1023" s="146"/>
      <c r="C1023" s="146"/>
      <c r="D1023" s="146"/>
      <c r="E1023" s="146"/>
      <c r="F1023" s="147"/>
      <c r="G1023" s="147"/>
      <c r="H1023" s="147"/>
      <c r="I1023" s="147"/>
      <c r="J1023" s="147"/>
      <c r="K1023" s="147"/>
      <c r="L1023" s="147"/>
    </row>
    <row r="1024" spans="1:12" x14ac:dyDescent="0.2">
      <c r="A1024" s="146"/>
      <c r="B1024" s="146"/>
      <c r="C1024" s="146"/>
      <c r="D1024" s="146"/>
      <c r="E1024" s="146"/>
      <c r="F1024" s="147"/>
      <c r="G1024" s="147"/>
      <c r="H1024" s="147"/>
      <c r="I1024" s="147"/>
      <c r="J1024" s="147"/>
      <c r="K1024" s="147"/>
      <c r="L1024" s="147"/>
    </row>
    <row r="1025" spans="1:12" x14ac:dyDescent="0.2">
      <c r="A1025" s="146"/>
      <c r="B1025" s="146"/>
      <c r="C1025" s="146"/>
      <c r="D1025" s="146"/>
      <c r="E1025" s="146"/>
      <c r="F1025" s="147"/>
      <c r="G1025" s="147"/>
      <c r="H1025" s="147"/>
      <c r="I1025" s="147"/>
      <c r="J1025" s="147"/>
      <c r="K1025" s="147"/>
      <c r="L1025" s="147"/>
    </row>
    <row r="1026" spans="1:12" x14ac:dyDescent="0.2">
      <c r="A1026" s="146"/>
      <c r="B1026" s="146"/>
      <c r="C1026" s="146"/>
      <c r="D1026" s="146"/>
      <c r="E1026" s="146"/>
      <c r="F1026" s="147"/>
      <c r="G1026" s="147"/>
      <c r="H1026" s="147"/>
      <c r="I1026" s="147"/>
      <c r="J1026" s="147"/>
      <c r="K1026" s="147"/>
      <c r="L1026" s="147"/>
    </row>
    <row r="1027" spans="1:12" x14ac:dyDescent="0.2">
      <c r="A1027" s="146"/>
      <c r="B1027" s="146"/>
      <c r="C1027" s="146"/>
      <c r="D1027" s="146"/>
      <c r="E1027" s="146"/>
      <c r="F1027" s="147"/>
      <c r="G1027" s="147"/>
      <c r="H1027" s="147"/>
      <c r="I1027" s="147"/>
      <c r="J1027" s="147"/>
      <c r="K1027" s="147"/>
      <c r="L1027" s="147"/>
    </row>
    <row r="1028" spans="1:12" x14ac:dyDescent="0.2">
      <c r="A1028" s="146"/>
      <c r="B1028" s="146"/>
      <c r="C1028" s="146"/>
      <c r="D1028" s="146"/>
      <c r="E1028" s="146"/>
      <c r="F1028" s="147"/>
      <c r="G1028" s="147"/>
      <c r="H1028" s="147"/>
      <c r="I1028" s="147"/>
      <c r="J1028" s="147"/>
      <c r="K1028" s="147"/>
      <c r="L1028" s="147"/>
    </row>
    <row r="1029" spans="1:12" x14ac:dyDescent="0.2">
      <c r="A1029" s="146"/>
      <c r="B1029" s="146"/>
      <c r="C1029" s="146"/>
      <c r="D1029" s="146"/>
      <c r="E1029" s="146"/>
      <c r="F1029" s="147"/>
      <c r="G1029" s="147"/>
      <c r="H1029" s="147"/>
      <c r="I1029" s="147"/>
      <c r="J1029" s="147"/>
      <c r="K1029" s="147"/>
      <c r="L1029" s="147"/>
    </row>
    <row r="1030" spans="1:12" x14ac:dyDescent="0.2">
      <c r="A1030" s="146"/>
      <c r="B1030" s="146"/>
      <c r="C1030" s="146"/>
      <c r="D1030" s="146"/>
      <c r="E1030" s="146"/>
      <c r="F1030" s="147"/>
      <c r="G1030" s="147"/>
      <c r="H1030" s="147"/>
      <c r="I1030" s="147"/>
      <c r="J1030" s="147"/>
      <c r="K1030" s="147"/>
      <c r="L1030" s="147"/>
    </row>
    <row r="1031" spans="1:12" x14ac:dyDescent="0.2">
      <c r="A1031" s="146"/>
      <c r="B1031" s="146"/>
      <c r="C1031" s="146"/>
      <c r="D1031" s="146"/>
      <c r="E1031" s="146"/>
      <c r="F1031" s="147"/>
      <c r="G1031" s="147"/>
      <c r="H1031" s="147"/>
      <c r="I1031" s="147"/>
      <c r="J1031" s="147"/>
      <c r="K1031" s="147"/>
      <c r="L1031" s="147"/>
    </row>
    <row r="1032" spans="1:12" x14ac:dyDescent="0.2">
      <c r="A1032" s="146"/>
      <c r="B1032" s="146"/>
      <c r="C1032" s="146"/>
      <c r="D1032" s="146"/>
      <c r="E1032" s="146"/>
      <c r="F1032" s="147"/>
      <c r="G1032" s="147"/>
      <c r="H1032" s="147"/>
      <c r="I1032" s="147"/>
      <c r="J1032" s="147"/>
      <c r="K1032" s="147"/>
      <c r="L1032" s="147"/>
    </row>
    <row r="1033" spans="1:12" x14ac:dyDescent="0.2">
      <c r="A1033" s="146"/>
      <c r="B1033" s="146"/>
      <c r="C1033" s="146"/>
      <c r="D1033" s="146"/>
      <c r="E1033" s="146"/>
      <c r="F1033" s="147"/>
      <c r="G1033" s="147"/>
      <c r="H1033" s="147"/>
      <c r="I1033" s="147"/>
      <c r="J1033" s="147"/>
      <c r="K1033" s="147"/>
      <c r="L1033" s="147"/>
    </row>
    <row r="1034" spans="1:12" x14ac:dyDescent="0.2">
      <c r="A1034" s="146"/>
      <c r="B1034" s="146"/>
      <c r="C1034" s="146"/>
      <c r="D1034" s="146"/>
      <c r="E1034" s="146"/>
      <c r="F1034" s="147"/>
      <c r="G1034" s="147"/>
      <c r="H1034" s="147"/>
      <c r="I1034" s="147"/>
      <c r="J1034" s="147"/>
      <c r="K1034" s="147"/>
      <c r="L1034" s="147"/>
    </row>
    <row r="1035" spans="1:12" x14ac:dyDescent="0.2">
      <c r="A1035" s="146"/>
      <c r="B1035" s="146"/>
      <c r="C1035" s="146"/>
      <c r="D1035" s="146"/>
      <c r="E1035" s="146"/>
      <c r="F1035" s="147"/>
      <c r="G1035" s="147"/>
      <c r="H1035" s="147"/>
      <c r="I1035" s="147"/>
      <c r="J1035" s="147"/>
      <c r="K1035" s="147"/>
      <c r="L1035" s="147"/>
    </row>
    <row r="1036" spans="1:12" x14ac:dyDescent="0.2">
      <c r="A1036" s="146"/>
      <c r="B1036" s="146"/>
      <c r="C1036" s="146"/>
      <c r="D1036" s="146"/>
      <c r="E1036" s="146"/>
      <c r="F1036" s="147"/>
      <c r="G1036" s="147"/>
      <c r="H1036" s="147"/>
      <c r="I1036" s="147"/>
      <c r="J1036" s="147"/>
      <c r="K1036" s="147"/>
      <c r="L1036" s="147"/>
    </row>
    <row r="1037" spans="1:12" x14ac:dyDescent="0.2">
      <c r="A1037" s="146"/>
      <c r="B1037" s="146"/>
      <c r="C1037" s="146"/>
      <c r="D1037" s="146"/>
      <c r="E1037" s="146"/>
      <c r="F1037" s="147"/>
      <c r="G1037" s="147"/>
      <c r="H1037" s="147"/>
      <c r="I1037" s="147"/>
      <c r="J1037" s="147"/>
      <c r="K1037" s="147"/>
      <c r="L1037" s="147"/>
    </row>
    <row r="1038" spans="1:12" x14ac:dyDescent="0.2">
      <c r="A1038" s="146"/>
      <c r="B1038" s="146"/>
      <c r="C1038" s="146"/>
      <c r="D1038" s="146"/>
      <c r="E1038" s="146"/>
      <c r="F1038" s="147"/>
      <c r="G1038" s="147"/>
      <c r="H1038" s="147"/>
      <c r="I1038" s="147"/>
      <c r="J1038" s="147"/>
      <c r="K1038" s="147"/>
      <c r="L1038" s="147"/>
    </row>
    <row r="1039" spans="1:12" x14ac:dyDescent="0.2">
      <c r="A1039" s="146"/>
      <c r="B1039" s="146"/>
      <c r="C1039" s="146"/>
      <c r="D1039" s="146"/>
      <c r="E1039" s="146"/>
      <c r="F1039" s="147"/>
      <c r="G1039" s="147"/>
      <c r="H1039" s="147"/>
      <c r="I1039" s="147"/>
      <c r="J1039" s="147"/>
      <c r="K1039" s="147"/>
      <c r="L1039" s="147"/>
    </row>
    <row r="1040" spans="1:12" x14ac:dyDescent="0.2">
      <c r="A1040" s="146"/>
      <c r="B1040" s="146"/>
      <c r="C1040" s="146"/>
      <c r="D1040" s="146"/>
      <c r="E1040" s="146"/>
      <c r="F1040" s="147"/>
      <c r="G1040" s="147"/>
      <c r="H1040" s="147"/>
      <c r="I1040" s="147"/>
      <c r="J1040" s="147"/>
      <c r="K1040" s="147"/>
      <c r="L1040" s="147"/>
    </row>
    <row r="1041" spans="1:12" x14ac:dyDescent="0.2">
      <c r="A1041" s="146"/>
      <c r="B1041" s="146"/>
      <c r="C1041" s="146"/>
      <c r="D1041" s="146"/>
      <c r="E1041" s="146"/>
      <c r="F1041" s="147"/>
      <c r="G1041" s="147"/>
      <c r="H1041" s="147"/>
      <c r="I1041" s="147"/>
      <c r="J1041" s="147"/>
      <c r="K1041" s="147"/>
      <c r="L1041" s="147"/>
    </row>
    <row r="1042" spans="1:12" x14ac:dyDescent="0.2">
      <c r="A1042" s="146"/>
      <c r="B1042" s="146"/>
      <c r="C1042" s="146"/>
      <c r="D1042" s="146"/>
      <c r="E1042" s="146"/>
      <c r="F1042" s="147"/>
      <c r="G1042" s="147"/>
      <c r="H1042" s="147"/>
      <c r="I1042" s="147"/>
      <c r="J1042" s="147"/>
      <c r="K1042" s="147"/>
      <c r="L1042" s="147"/>
    </row>
    <row r="1043" spans="1:12" x14ac:dyDescent="0.2">
      <c r="A1043" s="146"/>
      <c r="B1043" s="146"/>
      <c r="C1043" s="146"/>
      <c r="D1043" s="146"/>
      <c r="E1043" s="146"/>
      <c r="F1043" s="147"/>
      <c r="G1043" s="147"/>
      <c r="H1043" s="147"/>
      <c r="I1043" s="147"/>
      <c r="J1043" s="147"/>
      <c r="K1043" s="147"/>
      <c r="L1043" s="147"/>
    </row>
    <row r="1044" spans="1:12" x14ac:dyDescent="0.2">
      <c r="A1044" s="146"/>
      <c r="B1044" s="146"/>
      <c r="C1044" s="146"/>
      <c r="D1044" s="146"/>
      <c r="E1044" s="146"/>
      <c r="F1044" s="147"/>
      <c r="G1044" s="147"/>
      <c r="H1044" s="147"/>
      <c r="I1044" s="147"/>
      <c r="J1044" s="147"/>
      <c r="K1044" s="147"/>
      <c r="L1044" s="147"/>
    </row>
    <row r="1045" spans="1:12" x14ac:dyDescent="0.2">
      <c r="A1045" s="146"/>
      <c r="B1045" s="146"/>
      <c r="C1045" s="146"/>
      <c r="D1045" s="146"/>
      <c r="E1045" s="146"/>
      <c r="F1045" s="147"/>
      <c r="G1045" s="147"/>
      <c r="H1045" s="147"/>
      <c r="I1045" s="147"/>
      <c r="J1045" s="147"/>
      <c r="K1045" s="147"/>
      <c r="L1045" s="147"/>
    </row>
    <row r="1046" spans="1:12" x14ac:dyDescent="0.2">
      <c r="A1046" s="146"/>
      <c r="B1046" s="146"/>
      <c r="C1046" s="146"/>
      <c r="D1046" s="146"/>
      <c r="E1046" s="146"/>
      <c r="F1046" s="147"/>
      <c r="G1046" s="147"/>
      <c r="H1046" s="147"/>
      <c r="I1046" s="147"/>
      <c r="J1046" s="147"/>
      <c r="K1046" s="147"/>
      <c r="L1046" s="147"/>
    </row>
    <row r="1047" spans="1:12" x14ac:dyDescent="0.2">
      <c r="A1047" s="146"/>
      <c r="B1047" s="146"/>
      <c r="C1047" s="146"/>
      <c r="D1047" s="146"/>
      <c r="E1047" s="146"/>
      <c r="F1047" s="147"/>
      <c r="G1047" s="147"/>
      <c r="H1047" s="147"/>
      <c r="I1047" s="147"/>
      <c r="J1047" s="147"/>
      <c r="K1047" s="147"/>
      <c r="L1047" s="147"/>
    </row>
    <row r="1048" spans="1:12" x14ac:dyDescent="0.2">
      <c r="A1048" s="146"/>
      <c r="B1048" s="146"/>
      <c r="C1048" s="146"/>
      <c r="D1048" s="146"/>
      <c r="E1048" s="146"/>
      <c r="F1048" s="147"/>
      <c r="G1048" s="147"/>
      <c r="H1048" s="147"/>
      <c r="I1048" s="147"/>
      <c r="J1048" s="147"/>
      <c r="K1048" s="147"/>
      <c r="L1048" s="147"/>
    </row>
    <row r="1049" spans="1:12" x14ac:dyDescent="0.2">
      <c r="A1049" s="146"/>
      <c r="B1049" s="146"/>
      <c r="C1049" s="146"/>
      <c r="D1049" s="146"/>
      <c r="E1049" s="146"/>
      <c r="F1049" s="147"/>
      <c r="G1049" s="147"/>
      <c r="H1049" s="147"/>
      <c r="I1049" s="147"/>
      <c r="J1049" s="147"/>
      <c r="K1049" s="147"/>
      <c r="L1049" s="147"/>
    </row>
    <row r="1050" spans="1:12" x14ac:dyDescent="0.2">
      <c r="A1050" s="146"/>
      <c r="B1050" s="146"/>
      <c r="C1050" s="146"/>
      <c r="D1050" s="146"/>
      <c r="E1050" s="146"/>
      <c r="F1050" s="147"/>
      <c r="G1050" s="147"/>
      <c r="H1050" s="147"/>
      <c r="I1050" s="147"/>
      <c r="J1050" s="147"/>
      <c r="K1050" s="147"/>
      <c r="L1050" s="147"/>
    </row>
    <row r="1051" spans="1:12" x14ac:dyDescent="0.2">
      <c r="A1051" s="146"/>
      <c r="B1051" s="146"/>
      <c r="C1051" s="146"/>
      <c r="D1051" s="146"/>
      <c r="E1051" s="146"/>
      <c r="F1051" s="147"/>
      <c r="G1051" s="147"/>
      <c r="H1051" s="147"/>
      <c r="I1051" s="147"/>
      <c r="J1051" s="147"/>
      <c r="K1051" s="147"/>
      <c r="L1051" s="147"/>
    </row>
    <row r="1052" spans="1:12" x14ac:dyDescent="0.2">
      <c r="A1052" s="146"/>
      <c r="B1052" s="146"/>
      <c r="C1052" s="146"/>
      <c r="D1052" s="146"/>
      <c r="E1052" s="146"/>
      <c r="F1052" s="147"/>
      <c r="G1052" s="147"/>
      <c r="H1052" s="147"/>
      <c r="I1052" s="147"/>
      <c r="J1052" s="147"/>
      <c r="K1052" s="147"/>
      <c r="L1052" s="147"/>
    </row>
    <row r="1053" spans="1:12" x14ac:dyDescent="0.2">
      <c r="A1053" s="146"/>
      <c r="B1053" s="146"/>
      <c r="C1053" s="146"/>
      <c r="D1053" s="146"/>
      <c r="E1053" s="146"/>
      <c r="F1053" s="147"/>
      <c r="G1053" s="147"/>
      <c r="H1053" s="147"/>
      <c r="I1053" s="147"/>
      <c r="J1053" s="147"/>
      <c r="K1053" s="147"/>
      <c r="L1053" s="147"/>
    </row>
    <row r="1054" spans="1:12" x14ac:dyDescent="0.2">
      <c r="A1054" s="146"/>
      <c r="B1054" s="146"/>
      <c r="C1054" s="146"/>
      <c r="D1054" s="146"/>
      <c r="E1054" s="146"/>
      <c r="F1054" s="147"/>
      <c r="G1054" s="147"/>
      <c r="H1054" s="147"/>
      <c r="I1054" s="147"/>
      <c r="J1054" s="147"/>
      <c r="K1054" s="147"/>
      <c r="L1054" s="147"/>
    </row>
    <row r="1055" spans="1:12" x14ac:dyDescent="0.2">
      <c r="A1055" s="146"/>
      <c r="B1055" s="146"/>
      <c r="C1055" s="146"/>
      <c r="D1055" s="146"/>
      <c r="E1055" s="146"/>
      <c r="F1055" s="147"/>
      <c r="G1055" s="147"/>
      <c r="H1055" s="147"/>
      <c r="I1055" s="147"/>
      <c r="J1055" s="147"/>
      <c r="K1055" s="147"/>
      <c r="L1055" s="147"/>
    </row>
    <row r="1056" spans="1:12" x14ac:dyDescent="0.2">
      <c r="A1056" s="146"/>
      <c r="B1056" s="146"/>
      <c r="C1056" s="146"/>
      <c r="D1056" s="146"/>
      <c r="E1056" s="146"/>
      <c r="F1056" s="147"/>
      <c r="G1056" s="147"/>
      <c r="H1056" s="147"/>
      <c r="I1056" s="147"/>
      <c r="J1056" s="147"/>
      <c r="K1056" s="147"/>
      <c r="L1056" s="147"/>
    </row>
    <row r="1057" spans="1:12" x14ac:dyDescent="0.2">
      <c r="A1057" s="146"/>
      <c r="B1057" s="146"/>
      <c r="C1057" s="146"/>
      <c r="D1057" s="146"/>
      <c r="E1057" s="146"/>
      <c r="F1057" s="147"/>
      <c r="G1057" s="147"/>
      <c r="H1057" s="147"/>
      <c r="I1057" s="147"/>
      <c r="J1057" s="147"/>
      <c r="K1057" s="147"/>
      <c r="L1057" s="147"/>
    </row>
    <row r="1058" spans="1:12" x14ac:dyDescent="0.2">
      <c r="A1058" s="146"/>
      <c r="B1058" s="146"/>
      <c r="C1058" s="146"/>
      <c r="D1058" s="146"/>
      <c r="E1058" s="146"/>
      <c r="F1058" s="147"/>
      <c r="G1058" s="147"/>
      <c r="H1058" s="147"/>
      <c r="I1058" s="147"/>
      <c r="J1058" s="147"/>
      <c r="K1058" s="147"/>
      <c r="L1058" s="147"/>
    </row>
    <row r="1059" spans="1:12" x14ac:dyDescent="0.2">
      <c r="A1059" s="146"/>
      <c r="B1059" s="146"/>
      <c r="C1059" s="146"/>
      <c r="D1059" s="146"/>
      <c r="E1059" s="146"/>
      <c r="F1059" s="147"/>
      <c r="G1059" s="147"/>
      <c r="H1059" s="147"/>
      <c r="I1059" s="147"/>
      <c r="J1059" s="147"/>
      <c r="K1059" s="147"/>
      <c r="L1059" s="147"/>
    </row>
    <row r="1060" spans="1:12" x14ac:dyDescent="0.2">
      <c r="A1060" s="146"/>
      <c r="B1060" s="146"/>
      <c r="C1060" s="146"/>
      <c r="D1060" s="146"/>
      <c r="E1060" s="146"/>
      <c r="F1060" s="147"/>
      <c r="G1060" s="147"/>
      <c r="H1060" s="147"/>
      <c r="I1060" s="147"/>
      <c r="J1060" s="147"/>
      <c r="K1060" s="147"/>
      <c r="L1060" s="147"/>
    </row>
    <row r="1061" spans="1:12" x14ac:dyDescent="0.2">
      <c r="A1061" s="146"/>
      <c r="B1061" s="146"/>
      <c r="C1061" s="146"/>
      <c r="D1061" s="146"/>
      <c r="E1061" s="146"/>
      <c r="F1061" s="147"/>
      <c r="G1061" s="147"/>
      <c r="H1061" s="147"/>
      <c r="I1061" s="147"/>
      <c r="J1061" s="147"/>
      <c r="K1061" s="147"/>
      <c r="L1061" s="147"/>
    </row>
    <row r="1062" spans="1:12" x14ac:dyDescent="0.2">
      <c r="A1062" s="146"/>
      <c r="B1062" s="146"/>
      <c r="C1062" s="146"/>
      <c r="D1062" s="146"/>
      <c r="E1062" s="146"/>
      <c r="F1062" s="147"/>
      <c r="G1062" s="147"/>
      <c r="H1062" s="147"/>
      <c r="I1062" s="147"/>
      <c r="J1062" s="147"/>
      <c r="K1062" s="147"/>
      <c r="L1062" s="147"/>
    </row>
    <row r="1063" spans="1:12" x14ac:dyDescent="0.2">
      <c r="A1063" s="146"/>
      <c r="B1063" s="146"/>
      <c r="C1063" s="146"/>
      <c r="D1063" s="146"/>
      <c r="E1063" s="146"/>
      <c r="F1063" s="147"/>
      <c r="G1063" s="147"/>
      <c r="H1063" s="147"/>
      <c r="I1063" s="147"/>
      <c r="J1063" s="147"/>
      <c r="K1063" s="147"/>
      <c r="L1063" s="147"/>
    </row>
    <row r="1064" spans="1:12" x14ac:dyDescent="0.2">
      <c r="A1064" s="146"/>
      <c r="B1064" s="146"/>
      <c r="C1064" s="146"/>
      <c r="D1064" s="146"/>
      <c r="E1064" s="146"/>
      <c r="F1064" s="147"/>
      <c r="G1064" s="147"/>
      <c r="H1064" s="147"/>
      <c r="I1064" s="147"/>
      <c r="J1064" s="147"/>
      <c r="K1064" s="147"/>
      <c r="L1064" s="147"/>
    </row>
    <row r="1065" spans="1:12" x14ac:dyDescent="0.2">
      <c r="A1065" s="146"/>
      <c r="B1065" s="146"/>
      <c r="C1065" s="146"/>
      <c r="D1065" s="146"/>
      <c r="E1065" s="146"/>
      <c r="F1065" s="147"/>
      <c r="G1065" s="147"/>
      <c r="H1065" s="147"/>
      <c r="I1065" s="147"/>
      <c r="J1065" s="147"/>
      <c r="K1065" s="147"/>
      <c r="L1065" s="147"/>
    </row>
    <row r="1066" spans="1:12" x14ac:dyDescent="0.2">
      <c r="A1066" s="146"/>
      <c r="B1066" s="146"/>
      <c r="C1066" s="146"/>
      <c r="D1066" s="146"/>
      <c r="E1066" s="146"/>
      <c r="F1066" s="147"/>
      <c r="G1066" s="147"/>
      <c r="H1066" s="147"/>
      <c r="I1066" s="147"/>
      <c r="J1066" s="147"/>
      <c r="K1066" s="147"/>
      <c r="L1066" s="147"/>
    </row>
    <row r="1067" spans="1:12" x14ac:dyDescent="0.2">
      <c r="A1067" s="146"/>
      <c r="B1067" s="146"/>
      <c r="C1067" s="146"/>
      <c r="D1067" s="146"/>
      <c r="E1067" s="146"/>
      <c r="F1067" s="147"/>
      <c r="G1067" s="147"/>
      <c r="H1067" s="147"/>
      <c r="I1067" s="147"/>
      <c r="J1067" s="147"/>
      <c r="K1067" s="147"/>
      <c r="L1067" s="147"/>
    </row>
    <row r="1068" spans="1:12" x14ac:dyDescent="0.2">
      <c r="A1068" s="146"/>
      <c r="B1068" s="146"/>
      <c r="C1068" s="146"/>
      <c r="D1068" s="146"/>
      <c r="E1068" s="146"/>
      <c r="F1068" s="147"/>
      <c r="G1068" s="147"/>
      <c r="H1068" s="147"/>
      <c r="I1068" s="147"/>
      <c r="J1068" s="147"/>
      <c r="K1068" s="147"/>
      <c r="L1068" s="147"/>
    </row>
    <row r="1069" spans="1:12" x14ac:dyDescent="0.2">
      <c r="A1069" s="146"/>
      <c r="B1069" s="146"/>
      <c r="C1069" s="146"/>
      <c r="D1069" s="146"/>
      <c r="E1069" s="146"/>
      <c r="F1069" s="147"/>
      <c r="G1069" s="147"/>
      <c r="H1069" s="147"/>
      <c r="I1069" s="147"/>
      <c r="J1069" s="147"/>
      <c r="K1069" s="147"/>
      <c r="L1069" s="147"/>
    </row>
    <row r="1070" spans="1:12" x14ac:dyDescent="0.2">
      <c r="A1070" s="146"/>
      <c r="B1070" s="146"/>
      <c r="C1070" s="146"/>
      <c r="D1070" s="146"/>
      <c r="E1070" s="146"/>
      <c r="F1070" s="147"/>
      <c r="G1070" s="147"/>
      <c r="H1070" s="147"/>
      <c r="I1070" s="147"/>
      <c r="J1070" s="147"/>
      <c r="K1070" s="147"/>
      <c r="L1070" s="147"/>
    </row>
    <row r="1071" spans="1:12" x14ac:dyDescent="0.2">
      <c r="A1071" s="146"/>
      <c r="B1071" s="146"/>
      <c r="C1071" s="146"/>
      <c r="D1071" s="146"/>
      <c r="E1071" s="146"/>
      <c r="F1071" s="147"/>
      <c r="G1071" s="147"/>
      <c r="H1071" s="147"/>
      <c r="I1071" s="147"/>
      <c r="J1071" s="147"/>
      <c r="K1071" s="147"/>
      <c r="L1071" s="147"/>
    </row>
    <row r="1072" spans="1:12" x14ac:dyDescent="0.2">
      <c r="A1072" s="146"/>
      <c r="B1072" s="146"/>
      <c r="C1072" s="146"/>
      <c r="D1072" s="146"/>
      <c r="E1072" s="146"/>
      <c r="F1072" s="147"/>
      <c r="G1072" s="147"/>
      <c r="H1072" s="147"/>
      <c r="I1072" s="147"/>
      <c r="J1072" s="147"/>
      <c r="K1072" s="147"/>
      <c r="L1072" s="147"/>
    </row>
    <row r="1073" spans="1:12" x14ac:dyDescent="0.2">
      <c r="A1073" s="146"/>
      <c r="B1073" s="146"/>
      <c r="C1073" s="146"/>
      <c r="D1073" s="146"/>
      <c r="E1073" s="146"/>
      <c r="F1073" s="147"/>
      <c r="G1073" s="147"/>
      <c r="H1073" s="147"/>
      <c r="I1073" s="147"/>
      <c r="J1073" s="147"/>
      <c r="K1073" s="147"/>
      <c r="L1073" s="147"/>
    </row>
    <row r="1074" spans="1:12" x14ac:dyDescent="0.2">
      <c r="A1074" s="146"/>
      <c r="B1074" s="146"/>
      <c r="C1074" s="146"/>
      <c r="D1074" s="146"/>
      <c r="E1074" s="146"/>
      <c r="F1074" s="147"/>
      <c r="G1074" s="147"/>
      <c r="H1074" s="147"/>
      <c r="I1074" s="147"/>
      <c r="J1074" s="147"/>
      <c r="K1074" s="147"/>
      <c r="L1074" s="147"/>
    </row>
    <row r="1075" spans="1:12" x14ac:dyDescent="0.2">
      <c r="A1075" s="146"/>
      <c r="B1075" s="146"/>
      <c r="C1075" s="146"/>
      <c r="D1075" s="146"/>
      <c r="E1075" s="146"/>
      <c r="F1075" s="147"/>
      <c r="G1075" s="147"/>
      <c r="H1075" s="147"/>
      <c r="I1075" s="147"/>
      <c r="J1075" s="147"/>
      <c r="K1075" s="147"/>
      <c r="L1075" s="147"/>
    </row>
    <row r="1076" spans="1:12" x14ac:dyDescent="0.2">
      <c r="A1076" s="146"/>
      <c r="B1076" s="146"/>
      <c r="C1076" s="146"/>
      <c r="D1076" s="146"/>
      <c r="E1076" s="146"/>
      <c r="F1076" s="147"/>
      <c r="G1076" s="147"/>
      <c r="H1076" s="147"/>
      <c r="I1076" s="147"/>
      <c r="J1076" s="147"/>
      <c r="K1076" s="147"/>
      <c r="L1076" s="147"/>
    </row>
    <row r="1077" spans="1:12" x14ac:dyDescent="0.2">
      <c r="A1077" s="146"/>
      <c r="B1077" s="146"/>
      <c r="C1077" s="146"/>
      <c r="D1077" s="146"/>
      <c r="E1077" s="146"/>
      <c r="F1077" s="147"/>
      <c r="G1077" s="147"/>
      <c r="H1077" s="147"/>
      <c r="I1077" s="147"/>
      <c r="J1077" s="147"/>
      <c r="K1077" s="147"/>
      <c r="L1077" s="147"/>
    </row>
    <row r="1078" spans="1:12" x14ac:dyDescent="0.2">
      <c r="A1078" s="146"/>
      <c r="B1078" s="146"/>
      <c r="C1078" s="146"/>
      <c r="D1078" s="146"/>
      <c r="E1078" s="146"/>
      <c r="F1078" s="147"/>
      <c r="G1078" s="147"/>
      <c r="H1078" s="147"/>
      <c r="I1078" s="147"/>
      <c r="J1078" s="147"/>
      <c r="K1078" s="147"/>
      <c r="L1078" s="147"/>
    </row>
    <row r="1079" spans="1:12" x14ac:dyDescent="0.2">
      <c r="A1079" s="146"/>
      <c r="B1079" s="146"/>
      <c r="C1079" s="146"/>
      <c r="D1079" s="146"/>
      <c r="E1079" s="146"/>
      <c r="F1079" s="147"/>
      <c r="G1079" s="147"/>
      <c r="H1079" s="147"/>
      <c r="I1079" s="147"/>
      <c r="J1079" s="147"/>
      <c r="K1079" s="147"/>
      <c r="L1079" s="147"/>
    </row>
    <row r="1080" spans="1:12" x14ac:dyDescent="0.2">
      <c r="A1080" s="146"/>
      <c r="B1080" s="146"/>
      <c r="C1080" s="146"/>
      <c r="D1080" s="146"/>
      <c r="E1080" s="146"/>
      <c r="F1080" s="147"/>
      <c r="G1080" s="147"/>
      <c r="H1080" s="147"/>
      <c r="I1080" s="147"/>
      <c r="J1080" s="147"/>
      <c r="K1080" s="147"/>
      <c r="L1080" s="147"/>
    </row>
    <row r="1081" spans="1:12" x14ac:dyDescent="0.2">
      <c r="A1081" s="146"/>
      <c r="B1081" s="146"/>
      <c r="C1081" s="146"/>
      <c r="D1081" s="146"/>
      <c r="E1081" s="146"/>
      <c r="F1081" s="147"/>
      <c r="G1081" s="147"/>
      <c r="H1081" s="147"/>
      <c r="I1081" s="147"/>
      <c r="J1081" s="147"/>
      <c r="K1081" s="147"/>
      <c r="L1081" s="147"/>
    </row>
    <row r="1082" spans="1:12" x14ac:dyDescent="0.2">
      <c r="A1082" s="146"/>
      <c r="B1082" s="146"/>
      <c r="C1082" s="146"/>
      <c r="D1082" s="146"/>
      <c r="E1082" s="146"/>
      <c r="F1082" s="147"/>
      <c r="G1082" s="147"/>
      <c r="H1082" s="147"/>
      <c r="I1082" s="147"/>
      <c r="J1082" s="147"/>
      <c r="K1082" s="147"/>
      <c r="L1082" s="147"/>
    </row>
    <row r="1083" spans="1:12" x14ac:dyDescent="0.2">
      <c r="A1083" s="146"/>
      <c r="B1083" s="146"/>
      <c r="C1083" s="146"/>
      <c r="D1083" s="146"/>
      <c r="E1083" s="146"/>
      <c r="F1083" s="147"/>
      <c r="G1083" s="147"/>
      <c r="H1083" s="147"/>
      <c r="I1083" s="147"/>
      <c r="J1083" s="147"/>
      <c r="K1083" s="147"/>
      <c r="L1083" s="147"/>
    </row>
    <row r="1084" spans="1:12" x14ac:dyDescent="0.2">
      <c r="A1084" s="146"/>
      <c r="B1084" s="146"/>
      <c r="C1084" s="146"/>
      <c r="D1084" s="146"/>
      <c r="E1084" s="146"/>
      <c r="F1084" s="147"/>
      <c r="G1084" s="147"/>
      <c r="H1084" s="147"/>
      <c r="I1084" s="147"/>
      <c r="J1084" s="147"/>
      <c r="K1084" s="147"/>
      <c r="L1084" s="147"/>
    </row>
    <row r="1085" spans="1:12" x14ac:dyDescent="0.2">
      <c r="A1085" s="146"/>
      <c r="B1085" s="146"/>
      <c r="C1085" s="146"/>
      <c r="D1085" s="146"/>
      <c r="E1085" s="146"/>
      <c r="F1085" s="147"/>
      <c r="G1085" s="147"/>
      <c r="H1085" s="147"/>
      <c r="I1085" s="147"/>
      <c r="J1085" s="147"/>
      <c r="K1085" s="147"/>
      <c r="L1085" s="147"/>
    </row>
    <row r="1086" spans="1:12" x14ac:dyDescent="0.2">
      <c r="A1086" s="146"/>
      <c r="B1086" s="146"/>
      <c r="C1086" s="146"/>
      <c r="D1086" s="146"/>
      <c r="E1086" s="146"/>
      <c r="F1086" s="147"/>
      <c r="G1086" s="147"/>
      <c r="H1086" s="147"/>
      <c r="I1086" s="147"/>
      <c r="J1086" s="147"/>
      <c r="K1086" s="147"/>
      <c r="L1086" s="147"/>
    </row>
    <row r="1087" spans="1:12" x14ac:dyDescent="0.2">
      <c r="A1087" s="146"/>
      <c r="B1087" s="146"/>
      <c r="C1087" s="146"/>
      <c r="D1087" s="146"/>
      <c r="E1087" s="146"/>
      <c r="F1087" s="147"/>
      <c r="G1087" s="147"/>
      <c r="H1087" s="147"/>
      <c r="I1087" s="147"/>
      <c r="J1087" s="147"/>
      <c r="K1087" s="147"/>
      <c r="L1087" s="147"/>
    </row>
    <row r="1088" spans="1:12" x14ac:dyDescent="0.2">
      <c r="A1088" s="146"/>
      <c r="B1088" s="146"/>
      <c r="C1088" s="146"/>
      <c r="D1088" s="146"/>
      <c r="E1088" s="146"/>
      <c r="F1088" s="147"/>
      <c r="G1088" s="147"/>
      <c r="H1088" s="147"/>
      <c r="I1088" s="147"/>
      <c r="J1088" s="147"/>
      <c r="K1088" s="147"/>
      <c r="L1088" s="147"/>
    </row>
    <row r="1089" spans="1:12" x14ac:dyDescent="0.2">
      <c r="A1089" s="146"/>
      <c r="B1089" s="146"/>
      <c r="C1089" s="146"/>
      <c r="D1089" s="146"/>
      <c r="E1089" s="146"/>
      <c r="F1089" s="147"/>
      <c r="G1089" s="147"/>
      <c r="H1089" s="147"/>
      <c r="I1089" s="147"/>
      <c r="J1089" s="147"/>
      <c r="K1089" s="147"/>
      <c r="L1089" s="147"/>
    </row>
    <row r="1090" spans="1:12" x14ac:dyDescent="0.2">
      <c r="A1090" s="146"/>
      <c r="B1090" s="146"/>
      <c r="C1090" s="146"/>
      <c r="D1090" s="146"/>
      <c r="E1090" s="146"/>
      <c r="F1090" s="147"/>
      <c r="G1090" s="147"/>
      <c r="H1090" s="147"/>
      <c r="I1090" s="147"/>
      <c r="J1090" s="147"/>
      <c r="K1090" s="147"/>
      <c r="L1090" s="147"/>
    </row>
    <row r="1091" spans="1:12" x14ac:dyDescent="0.2">
      <c r="A1091" s="146"/>
      <c r="B1091" s="146"/>
      <c r="C1091" s="146"/>
      <c r="D1091" s="146"/>
      <c r="E1091" s="146"/>
      <c r="F1091" s="147"/>
      <c r="G1091" s="147"/>
      <c r="H1091" s="147"/>
      <c r="I1091" s="147"/>
      <c r="J1091" s="147"/>
      <c r="K1091" s="147"/>
      <c r="L1091" s="147"/>
    </row>
    <row r="1092" spans="1:12" x14ac:dyDescent="0.2">
      <c r="A1092" s="146"/>
      <c r="B1092" s="146"/>
      <c r="C1092" s="146"/>
      <c r="D1092" s="146"/>
      <c r="E1092" s="146"/>
      <c r="F1092" s="147"/>
      <c r="G1092" s="147"/>
      <c r="H1092" s="147"/>
      <c r="I1092" s="147"/>
      <c r="J1092" s="147"/>
      <c r="K1092" s="147"/>
      <c r="L1092" s="147"/>
    </row>
    <row r="1093" spans="1:12" x14ac:dyDescent="0.2">
      <c r="A1093" s="146"/>
      <c r="B1093" s="146"/>
      <c r="C1093" s="146"/>
      <c r="D1093" s="146"/>
      <c r="E1093" s="146"/>
      <c r="F1093" s="147"/>
      <c r="G1093" s="147"/>
      <c r="H1093" s="147"/>
      <c r="I1093" s="147"/>
      <c r="J1093" s="147"/>
      <c r="K1093" s="147"/>
      <c r="L1093" s="147"/>
    </row>
    <row r="1094" spans="1:12" x14ac:dyDescent="0.2">
      <c r="A1094" s="146"/>
      <c r="B1094" s="146"/>
      <c r="C1094" s="146"/>
      <c r="D1094" s="146"/>
      <c r="E1094" s="146"/>
      <c r="F1094" s="147"/>
      <c r="G1094" s="147"/>
      <c r="H1094" s="147"/>
      <c r="I1094" s="147"/>
      <c r="J1094" s="147"/>
      <c r="K1094" s="147"/>
      <c r="L1094" s="147"/>
    </row>
    <row r="1095" spans="1:12" x14ac:dyDescent="0.2">
      <c r="A1095" s="146"/>
      <c r="B1095" s="146"/>
      <c r="C1095" s="146"/>
      <c r="D1095" s="146"/>
      <c r="E1095" s="146"/>
      <c r="F1095" s="147"/>
      <c r="G1095" s="147"/>
      <c r="H1095" s="147"/>
      <c r="I1095" s="147"/>
      <c r="J1095" s="147"/>
      <c r="K1095" s="147"/>
      <c r="L1095" s="147"/>
    </row>
    <row r="1096" spans="1:12" x14ac:dyDescent="0.2">
      <c r="A1096" s="146"/>
      <c r="B1096" s="146"/>
      <c r="C1096" s="146"/>
      <c r="D1096" s="146"/>
      <c r="E1096" s="146"/>
      <c r="F1096" s="147"/>
      <c r="G1096" s="147"/>
      <c r="H1096" s="147"/>
      <c r="I1096" s="147"/>
      <c r="J1096" s="147"/>
      <c r="K1096" s="147"/>
      <c r="L1096" s="147"/>
    </row>
    <row r="1097" spans="1:12" x14ac:dyDescent="0.2">
      <c r="A1097" s="146"/>
      <c r="B1097" s="146"/>
      <c r="C1097" s="146"/>
      <c r="D1097" s="146"/>
      <c r="E1097" s="146"/>
      <c r="F1097" s="147"/>
      <c r="G1097" s="147"/>
      <c r="H1097" s="147"/>
      <c r="I1097" s="147"/>
      <c r="J1097" s="147"/>
      <c r="K1097" s="147"/>
      <c r="L1097" s="147"/>
    </row>
    <row r="1098" spans="1:12" x14ac:dyDescent="0.2">
      <c r="A1098" s="146"/>
      <c r="B1098" s="146"/>
      <c r="C1098" s="146"/>
      <c r="D1098" s="146"/>
      <c r="E1098" s="146"/>
      <c r="F1098" s="147"/>
      <c r="G1098" s="147"/>
      <c r="H1098" s="147"/>
      <c r="I1098" s="147"/>
      <c r="J1098" s="147"/>
      <c r="K1098" s="147"/>
      <c r="L1098" s="147"/>
    </row>
    <row r="1099" spans="1:12" x14ac:dyDescent="0.2">
      <c r="A1099" s="146"/>
      <c r="B1099" s="146"/>
      <c r="C1099" s="146"/>
      <c r="D1099" s="146"/>
      <c r="E1099" s="146"/>
      <c r="F1099" s="147"/>
      <c r="G1099" s="147"/>
      <c r="H1099" s="147"/>
      <c r="I1099" s="147"/>
      <c r="J1099" s="147"/>
      <c r="K1099" s="147"/>
      <c r="L1099" s="147"/>
    </row>
    <row r="1100" spans="1:12" x14ac:dyDescent="0.2">
      <c r="A1100" s="146"/>
      <c r="B1100" s="146"/>
      <c r="C1100" s="146"/>
      <c r="D1100" s="146"/>
      <c r="E1100" s="146"/>
      <c r="F1100" s="147"/>
      <c r="G1100" s="147"/>
      <c r="H1100" s="147"/>
      <c r="I1100" s="147"/>
      <c r="J1100" s="147"/>
      <c r="K1100" s="147"/>
      <c r="L1100" s="147"/>
    </row>
    <row r="1101" spans="1:12" x14ac:dyDescent="0.2">
      <c r="A1101" s="146"/>
      <c r="B1101" s="146"/>
      <c r="C1101" s="146"/>
      <c r="D1101" s="146"/>
      <c r="E1101" s="146"/>
      <c r="F1101" s="147"/>
      <c r="G1101" s="147"/>
      <c r="H1101" s="147"/>
      <c r="I1101" s="147"/>
      <c r="J1101" s="147"/>
      <c r="K1101" s="147"/>
      <c r="L1101" s="147"/>
    </row>
    <row r="1102" spans="1:12" x14ac:dyDescent="0.2">
      <c r="A1102" s="146"/>
      <c r="B1102" s="146"/>
      <c r="C1102" s="146"/>
      <c r="D1102" s="146"/>
      <c r="E1102" s="146"/>
      <c r="F1102" s="147"/>
      <c r="G1102" s="147"/>
      <c r="H1102" s="147"/>
      <c r="I1102" s="147"/>
      <c r="J1102" s="147"/>
      <c r="K1102" s="147"/>
      <c r="L1102" s="147"/>
    </row>
    <row r="1103" spans="1:12" x14ac:dyDescent="0.2">
      <c r="A1103" s="146"/>
      <c r="B1103" s="146"/>
      <c r="C1103" s="146"/>
      <c r="D1103" s="146"/>
      <c r="E1103" s="146"/>
      <c r="F1103" s="147"/>
      <c r="G1103" s="147"/>
      <c r="H1103" s="147"/>
      <c r="I1103" s="147"/>
      <c r="J1103" s="147"/>
      <c r="K1103" s="147"/>
      <c r="L1103" s="147"/>
    </row>
    <row r="1104" spans="1:12" x14ac:dyDescent="0.2">
      <c r="A1104" s="146"/>
      <c r="B1104" s="146"/>
      <c r="C1104" s="146"/>
      <c r="D1104" s="146"/>
      <c r="E1104" s="146"/>
      <c r="F1104" s="147"/>
      <c r="G1104" s="147"/>
      <c r="H1104" s="147"/>
      <c r="I1104" s="147"/>
      <c r="J1104" s="147"/>
      <c r="K1104" s="147"/>
      <c r="L1104" s="147"/>
    </row>
    <row r="1105" spans="1:12" x14ac:dyDescent="0.2">
      <c r="A1105" s="146"/>
      <c r="B1105" s="146"/>
      <c r="C1105" s="146"/>
      <c r="D1105" s="146"/>
      <c r="E1105" s="146"/>
      <c r="F1105" s="147"/>
      <c r="G1105" s="147"/>
      <c r="H1105" s="147"/>
      <c r="I1105" s="147"/>
      <c r="J1105" s="147"/>
      <c r="K1105" s="147"/>
      <c r="L1105" s="147"/>
    </row>
    <row r="1106" spans="1:12" x14ac:dyDescent="0.2">
      <c r="A1106" s="146"/>
      <c r="B1106" s="146"/>
      <c r="C1106" s="146"/>
      <c r="D1106" s="146"/>
      <c r="E1106" s="146"/>
      <c r="F1106" s="147"/>
      <c r="G1106" s="147"/>
      <c r="H1106" s="147"/>
      <c r="I1106" s="147"/>
      <c r="J1106" s="147"/>
      <c r="K1106" s="147"/>
      <c r="L1106" s="147"/>
    </row>
    <row r="1107" spans="1:12" x14ac:dyDescent="0.2">
      <c r="A1107" s="146"/>
      <c r="B1107" s="146"/>
      <c r="C1107" s="146"/>
      <c r="D1107" s="146"/>
      <c r="E1107" s="146"/>
      <c r="F1107" s="147"/>
      <c r="G1107" s="147"/>
      <c r="H1107" s="147"/>
      <c r="I1107" s="147"/>
      <c r="J1107" s="147"/>
      <c r="K1107" s="147"/>
      <c r="L1107" s="147"/>
    </row>
    <row r="1108" spans="1:12" x14ac:dyDescent="0.2">
      <c r="A1108" s="146"/>
      <c r="B1108" s="146"/>
      <c r="C1108" s="146"/>
      <c r="D1108" s="146"/>
      <c r="E1108" s="146"/>
      <c r="F1108" s="147"/>
      <c r="G1108" s="147"/>
      <c r="H1108" s="147"/>
      <c r="I1108" s="147"/>
      <c r="J1108" s="147"/>
      <c r="K1108" s="147"/>
      <c r="L1108" s="147"/>
    </row>
    <row r="1109" spans="1:12" x14ac:dyDescent="0.2">
      <c r="A1109" s="146"/>
      <c r="B1109" s="146"/>
      <c r="C1109" s="146"/>
      <c r="D1109" s="146"/>
      <c r="E1109" s="146"/>
      <c r="F1109" s="147"/>
      <c r="G1109" s="147"/>
      <c r="H1109" s="147"/>
      <c r="I1109" s="147"/>
      <c r="J1109" s="147"/>
      <c r="K1109" s="147"/>
      <c r="L1109" s="147"/>
    </row>
    <row r="1110" spans="1:12" x14ac:dyDescent="0.2">
      <c r="A1110" s="146"/>
      <c r="B1110" s="146"/>
      <c r="C1110" s="146"/>
      <c r="D1110" s="146"/>
      <c r="E1110" s="146"/>
      <c r="F1110" s="147"/>
      <c r="G1110" s="147"/>
      <c r="H1110" s="147"/>
      <c r="I1110" s="147"/>
      <c r="J1110" s="147"/>
      <c r="K1110" s="147"/>
      <c r="L1110" s="147"/>
    </row>
    <row r="1111" spans="1:12" x14ac:dyDescent="0.2">
      <c r="A1111" s="146"/>
      <c r="B1111" s="146"/>
      <c r="C1111" s="146"/>
      <c r="D1111" s="146"/>
      <c r="E1111" s="146"/>
      <c r="F1111" s="147"/>
      <c r="G1111" s="147"/>
      <c r="H1111" s="147"/>
      <c r="I1111" s="147"/>
      <c r="J1111" s="147"/>
      <c r="K1111" s="147"/>
      <c r="L1111" s="147"/>
    </row>
    <row r="1112" spans="1:12" x14ac:dyDescent="0.2">
      <c r="A1112" s="146"/>
      <c r="B1112" s="146"/>
      <c r="C1112" s="146"/>
      <c r="D1112" s="146"/>
      <c r="E1112" s="146"/>
      <c r="F1112" s="147"/>
      <c r="G1112" s="147"/>
      <c r="H1112" s="147"/>
      <c r="I1112" s="147"/>
      <c r="J1112" s="147"/>
      <c r="K1112" s="147"/>
      <c r="L1112" s="147"/>
    </row>
    <row r="1113" spans="1:12" x14ac:dyDescent="0.2">
      <c r="A1113" s="146"/>
      <c r="B1113" s="146"/>
      <c r="C1113" s="146"/>
      <c r="D1113" s="146"/>
      <c r="E1113" s="146"/>
      <c r="F1113" s="147"/>
      <c r="G1113" s="147"/>
      <c r="H1113" s="147"/>
      <c r="I1113" s="147"/>
      <c r="J1113" s="147"/>
      <c r="K1113" s="147"/>
      <c r="L1113" s="147"/>
    </row>
    <row r="1114" spans="1:12" x14ac:dyDescent="0.2">
      <c r="A1114" s="146"/>
      <c r="B1114" s="146"/>
      <c r="C1114" s="146"/>
      <c r="D1114" s="146"/>
      <c r="E1114" s="146"/>
      <c r="F1114" s="147"/>
      <c r="G1114" s="147"/>
      <c r="H1114" s="147"/>
      <c r="I1114" s="147"/>
      <c r="J1114" s="147"/>
      <c r="K1114" s="147"/>
      <c r="L1114" s="147"/>
    </row>
    <row r="1115" spans="1:12" x14ac:dyDescent="0.2">
      <c r="A1115" s="146"/>
      <c r="B1115" s="146"/>
      <c r="C1115" s="146"/>
      <c r="D1115" s="146"/>
      <c r="E1115" s="146"/>
      <c r="F1115" s="147"/>
      <c r="G1115" s="147"/>
      <c r="H1115" s="147"/>
      <c r="I1115" s="147"/>
      <c r="J1115" s="147"/>
      <c r="K1115" s="147"/>
      <c r="L1115" s="147"/>
    </row>
    <row r="1116" spans="1:12" x14ac:dyDescent="0.2">
      <c r="A1116" s="146"/>
      <c r="B1116" s="146"/>
      <c r="C1116" s="146"/>
      <c r="D1116" s="146"/>
      <c r="E1116" s="146"/>
      <c r="F1116" s="147"/>
      <c r="G1116" s="147"/>
      <c r="H1116" s="147"/>
      <c r="I1116" s="147"/>
      <c r="J1116" s="147"/>
      <c r="K1116" s="147"/>
      <c r="L1116" s="147"/>
    </row>
    <row r="1117" spans="1:12" x14ac:dyDescent="0.2">
      <c r="A1117" s="146"/>
      <c r="B1117" s="146"/>
      <c r="C1117" s="146"/>
      <c r="D1117" s="146"/>
      <c r="E1117" s="146"/>
      <c r="F1117" s="147"/>
      <c r="G1117" s="147"/>
      <c r="H1117" s="147"/>
      <c r="I1117" s="147"/>
      <c r="J1117" s="147"/>
      <c r="K1117" s="147"/>
      <c r="L1117" s="147"/>
    </row>
    <row r="1118" spans="1:12" x14ac:dyDescent="0.2">
      <c r="A1118" s="146"/>
      <c r="B1118" s="146"/>
      <c r="C1118" s="146"/>
      <c r="D1118" s="146"/>
      <c r="E1118" s="146"/>
      <c r="F1118" s="147"/>
      <c r="G1118" s="147"/>
      <c r="H1118" s="147"/>
      <c r="I1118" s="147"/>
      <c r="J1118" s="147"/>
      <c r="K1118" s="147"/>
      <c r="L1118" s="147"/>
    </row>
    <row r="1119" spans="1:12" x14ac:dyDescent="0.2">
      <c r="A1119" s="146"/>
      <c r="B1119" s="146"/>
      <c r="C1119" s="146"/>
      <c r="D1119" s="146"/>
      <c r="E1119" s="146"/>
      <c r="F1119" s="147"/>
      <c r="G1119" s="147"/>
      <c r="H1119" s="147"/>
      <c r="I1119" s="147"/>
      <c r="J1119" s="147"/>
      <c r="K1119" s="147"/>
      <c r="L1119" s="147"/>
    </row>
    <row r="1120" spans="1:12" x14ac:dyDescent="0.2">
      <c r="A1120" s="146"/>
      <c r="B1120" s="146"/>
      <c r="C1120" s="146"/>
      <c r="D1120" s="146"/>
      <c r="E1120" s="146"/>
      <c r="F1120" s="147"/>
      <c r="G1120" s="147"/>
      <c r="H1120" s="147"/>
      <c r="I1120" s="147"/>
      <c r="J1120" s="147"/>
      <c r="K1120" s="147"/>
      <c r="L1120" s="147"/>
    </row>
    <row r="1121" spans="1:12" x14ac:dyDescent="0.2">
      <c r="A1121" s="146"/>
      <c r="B1121" s="146"/>
      <c r="C1121" s="146"/>
      <c r="D1121" s="146"/>
      <c r="E1121" s="146"/>
      <c r="F1121" s="147"/>
      <c r="G1121" s="147"/>
      <c r="H1121" s="147"/>
      <c r="I1121" s="147"/>
      <c r="J1121" s="147"/>
      <c r="K1121" s="147"/>
      <c r="L1121" s="147"/>
    </row>
    <row r="1122" spans="1:12" x14ac:dyDescent="0.2">
      <c r="A1122" s="146"/>
      <c r="B1122" s="146"/>
      <c r="C1122" s="146"/>
      <c r="D1122" s="146"/>
      <c r="E1122" s="146"/>
      <c r="F1122" s="147"/>
      <c r="G1122" s="147"/>
      <c r="H1122" s="147"/>
      <c r="I1122" s="147"/>
      <c r="J1122" s="147"/>
      <c r="K1122" s="147"/>
      <c r="L1122" s="147"/>
    </row>
    <row r="1123" spans="1:12" x14ac:dyDescent="0.2">
      <c r="A1123" s="146"/>
      <c r="B1123" s="146"/>
      <c r="C1123" s="146"/>
      <c r="D1123" s="146"/>
      <c r="E1123" s="146"/>
      <c r="F1123" s="147"/>
      <c r="G1123" s="147"/>
      <c r="H1123" s="147"/>
      <c r="I1123" s="147"/>
      <c r="J1123" s="147"/>
      <c r="K1123" s="147"/>
      <c r="L1123" s="147"/>
    </row>
    <row r="1124" spans="1:12" x14ac:dyDescent="0.2">
      <c r="A1124" s="146"/>
      <c r="B1124" s="146"/>
      <c r="C1124" s="146"/>
      <c r="D1124" s="146"/>
      <c r="E1124" s="146"/>
      <c r="F1124" s="147"/>
      <c r="G1124" s="147"/>
      <c r="H1124" s="147"/>
      <c r="I1124" s="147"/>
      <c r="J1124" s="147"/>
      <c r="K1124" s="147"/>
      <c r="L1124" s="147"/>
    </row>
    <row r="1125" spans="1:12" x14ac:dyDescent="0.2">
      <c r="A1125" s="146"/>
      <c r="B1125" s="146"/>
      <c r="C1125" s="146"/>
      <c r="D1125" s="146"/>
      <c r="E1125" s="146"/>
      <c r="F1125" s="147"/>
      <c r="G1125" s="147"/>
      <c r="H1125" s="147"/>
      <c r="I1125" s="147"/>
      <c r="J1125" s="147"/>
      <c r="K1125" s="147"/>
      <c r="L1125" s="147"/>
    </row>
    <row r="1126" spans="1:12" x14ac:dyDescent="0.2">
      <c r="A1126" s="146"/>
      <c r="B1126" s="146"/>
      <c r="C1126" s="146"/>
      <c r="D1126" s="146"/>
      <c r="E1126" s="146"/>
      <c r="F1126" s="147"/>
      <c r="G1126" s="147"/>
      <c r="H1126" s="147"/>
      <c r="I1126" s="147"/>
      <c r="J1126" s="147"/>
      <c r="K1126" s="147"/>
      <c r="L1126" s="147"/>
    </row>
    <row r="1127" spans="1:12" x14ac:dyDescent="0.2">
      <c r="A1127" s="146"/>
      <c r="B1127" s="146"/>
      <c r="C1127" s="146"/>
      <c r="D1127" s="146"/>
      <c r="E1127" s="146"/>
      <c r="F1127" s="147"/>
      <c r="G1127" s="147"/>
      <c r="H1127" s="147"/>
      <c r="I1127" s="147"/>
      <c r="J1127" s="147"/>
      <c r="K1127" s="147"/>
      <c r="L1127" s="147"/>
    </row>
    <row r="1128" spans="1:12" x14ac:dyDescent="0.2">
      <c r="A1128" s="146"/>
      <c r="B1128" s="146"/>
      <c r="C1128" s="146"/>
      <c r="D1128" s="146"/>
      <c r="E1128" s="146"/>
      <c r="F1128" s="147"/>
      <c r="G1128" s="147"/>
      <c r="H1128" s="147"/>
      <c r="I1128" s="147"/>
      <c r="J1128" s="147"/>
      <c r="K1128" s="147"/>
      <c r="L1128" s="147"/>
    </row>
    <row r="1129" spans="1:12" x14ac:dyDescent="0.2">
      <c r="A1129" s="146"/>
      <c r="B1129" s="146"/>
      <c r="C1129" s="146"/>
      <c r="D1129" s="146"/>
      <c r="E1129" s="146"/>
      <c r="F1129" s="147"/>
      <c r="G1129" s="147"/>
      <c r="H1129" s="147"/>
      <c r="I1129" s="147"/>
      <c r="J1129" s="147"/>
      <c r="K1129" s="147"/>
      <c r="L1129" s="147"/>
    </row>
    <row r="1130" spans="1:12" x14ac:dyDescent="0.2">
      <c r="A1130" s="146"/>
      <c r="B1130" s="146"/>
      <c r="C1130" s="146"/>
      <c r="D1130" s="146"/>
      <c r="E1130" s="146"/>
      <c r="F1130" s="147"/>
      <c r="G1130" s="147"/>
      <c r="H1130" s="147"/>
      <c r="I1130" s="147"/>
      <c r="J1130" s="147"/>
      <c r="K1130" s="147"/>
      <c r="L1130" s="147"/>
    </row>
    <row r="1131" spans="1:12" x14ac:dyDescent="0.2">
      <c r="A1131" s="146"/>
      <c r="B1131" s="146"/>
      <c r="C1131" s="146"/>
      <c r="D1131" s="146"/>
      <c r="E1131" s="146"/>
      <c r="F1131" s="147"/>
      <c r="G1131" s="147"/>
      <c r="H1131" s="147"/>
      <c r="I1131" s="147"/>
      <c r="J1131" s="147"/>
      <c r="K1131" s="147"/>
      <c r="L1131" s="147"/>
    </row>
    <row r="1132" spans="1:12" x14ac:dyDescent="0.2">
      <c r="A1132" s="146"/>
      <c r="B1132" s="146"/>
      <c r="C1132" s="146"/>
      <c r="D1132" s="146"/>
      <c r="E1132" s="146"/>
      <c r="F1132" s="147"/>
      <c r="G1132" s="147"/>
      <c r="H1132" s="147"/>
      <c r="I1132" s="147"/>
      <c r="J1132" s="147"/>
      <c r="K1132" s="147"/>
      <c r="L1132" s="147"/>
    </row>
    <row r="1133" spans="1:12" x14ac:dyDescent="0.2">
      <c r="A1133" s="146"/>
      <c r="B1133" s="146"/>
      <c r="C1133" s="146"/>
      <c r="D1133" s="146"/>
      <c r="E1133" s="146"/>
      <c r="F1133" s="147"/>
      <c r="G1133" s="147"/>
      <c r="H1133" s="147"/>
      <c r="I1133" s="147"/>
      <c r="J1133" s="147"/>
      <c r="K1133" s="147"/>
      <c r="L1133" s="147"/>
    </row>
    <row r="1134" spans="1:12" x14ac:dyDescent="0.2">
      <c r="A1134" s="146"/>
      <c r="B1134" s="146"/>
      <c r="C1134" s="146"/>
      <c r="D1134" s="146"/>
      <c r="E1134" s="146"/>
      <c r="F1134" s="147"/>
      <c r="G1134" s="147"/>
      <c r="H1134" s="147"/>
      <c r="I1134" s="147"/>
      <c r="J1134" s="147"/>
      <c r="K1134" s="147"/>
      <c r="L1134" s="147"/>
    </row>
    <row r="1135" spans="1:12" x14ac:dyDescent="0.2">
      <c r="A1135" s="146"/>
      <c r="B1135" s="146"/>
      <c r="C1135" s="146"/>
      <c r="D1135" s="146"/>
      <c r="E1135" s="146"/>
      <c r="F1135" s="147"/>
      <c r="G1135" s="147"/>
      <c r="H1135" s="147"/>
      <c r="I1135" s="147"/>
      <c r="J1135" s="147"/>
      <c r="K1135" s="147"/>
      <c r="L1135" s="147"/>
    </row>
    <row r="1136" spans="1:12" x14ac:dyDescent="0.2">
      <c r="A1136" s="146"/>
      <c r="B1136" s="146"/>
      <c r="C1136" s="146"/>
      <c r="D1136" s="146"/>
      <c r="E1136" s="146"/>
      <c r="F1136" s="147"/>
      <c r="G1136" s="147"/>
      <c r="H1136" s="147"/>
      <c r="I1136" s="147"/>
      <c r="J1136" s="147"/>
      <c r="K1136" s="147"/>
      <c r="L1136" s="147"/>
    </row>
    <row r="1137" spans="1:12" x14ac:dyDescent="0.2">
      <c r="A1137" s="146"/>
      <c r="B1137" s="146"/>
      <c r="C1137" s="146"/>
      <c r="D1137" s="146"/>
      <c r="E1137" s="146"/>
      <c r="F1137" s="147"/>
      <c r="G1137" s="147"/>
      <c r="H1137" s="147"/>
      <c r="I1137" s="147"/>
      <c r="J1137" s="147"/>
      <c r="K1137" s="147"/>
      <c r="L1137" s="147"/>
    </row>
    <row r="1138" spans="1:12" x14ac:dyDescent="0.2">
      <c r="A1138" s="146"/>
      <c r="B1138" s="146"/>
      <c r="C1138" s="146"/>
      <c r="D1138" s="146"/>
      <c r="E1138" s="146"/>
      <c r="F1138" s="147"/>
      <c r="G1138" s="147"/>
      <c r="H1138" s="147"/>
      <c r="I1138" s="147"/>
      <c r="J1138" s="147"/>
      <c r="K1138" s="147"/>
      <c r="L1138" s="147"/>
    </row>
    <row r="1139" spans="1:12" x14ac:dyDescent="0.2">
      <c r="A1139" s="146"/>
      <c r="B1139" s="146"/>
      <c r="C1139" s="146"/>
      <c r="D1139" s="146"/>
      <c r="E1139" s="146"/>
      <c r="F1139" s="147"/>
      <c r="G1139" s="147"/>
      <c r="H1139" s="147"/>
      <c r="I1139" s="147"/>
      <c r="J1139" s="147"/>
      <c r="K1139" s="147"/>
      <c r="L1139" s="147"/>
    </row>
    <row r="1140" spans="1:12" x14ac:dyDescent="0.2">
      <c r="A1140" s="146"/>
      <c r="B1140" s="146"/>
      <c r="C1140" s="146"/>
      <c r="D1140" s="146"/>
      <c r="E1140" s="146"/>
      <c r="F1140" s="147"/>
      <c r="G1140" s="147"/>
      <c r="H1140" s="147"/>
      <c r="I1140" s="147"/>
      <c r="J1140" s="147"/>
      <c r="K1140" s="147"/>
      <c r="L1140" s="147"/>
    </row>
    <row r="1141" spans="1:12" x14ac:dyDescent="0.2">
      <c r="A1141" s="146"/>
      <c r="B1141" s="146"/>
      <c r="C1141" s="146"/>
      <c r="D1141" s="146"/>
      <c r="E1141" s="146"/>
      <c r="F1141" s="147"/>
      <c r="G1141" s="147"/>
      <c r="H1141" s="147"/>
      <c r="I1141" s="147"/>
      <c r="J1141" s="147"/>
      <c r="K1141" s="147"/>
      <c r="L1141" s="147"/>
    </row>
    <row r="1142" spans="1:12" x14ac:dyDescent="0.2">
      <c r="A1142" s="146"/>
      <c r="B1142" s="146"/>
      <c r="C1142" s="146"/>
      <c r="D1142" s="146"/>
      <c r="E1142" s="146"/>
      <c r="F1142" s="147"/>
      <c r="G1142" s="147"/>
      <c r="H1142" s="147"/>
      <c r="I1142" s="147"/>
      <c r="J1142" s="147"/>
      <c r="K1142" s="147"/>
      <c r="L1142" s="147"/>
    </row>
    <row r="1143" spans="1:12" x14ac:dyDescent="0.2">
      <c r="A1143" s="146"/>
      <c r="B1143" s="146"/>
      <c r="C1143" s="146"/>
      <c r="D1143" s="146"/>
      <c r="E1143" s="146"/>
      <c r="F1143" s="147"/>
      <c r="G1143" s="147"/>
      <c r="H1143" s="147"/>
      <c r="I1143" s="147"/>
      <c r="J1143" s="147"/>
      <c r="K1143" s="147"/>
      <c r="L1143" s="147"/>
    </row>
    <row r="1144" spans="1:12" x14ac:dyDescent="0.2">
      <c r="A1144" s="146"/>
      <c r="B1144" s="146"/>
      <c r="C1144" s="146"/>
      <c r="D1144" s="146"/>
      <c r="E1144" s="146"/>
      <c r="F1144" s="147"/>
      <c r="G1144" s="147"/>
      <c r="H1144" s="147"/>
      <c r="I1144" s="147"/>
      <c r="J1144" s="147"/>
      <c r="K1144" s="147"/>
      <c r="L1144" s="147"/>
    </row>
    <row r="1145" spans="1:12" x14ac:dyDescent="0.2">
      <c r="A1145" s="146"/>
      <c r="B1145" s="146"/>
      <c r="C1145" s="146"/>
      <c r="D1145" s="146"/>
      <c r="E1145" s="146"/>
      <c r="F1145" s="147"/>
      <c r="G1145" s="147"/>
      <c r="H1145" s="147"/>
      <c r="I1145" s="147"/>
      <c r="J1145" s="147"/>
      <c r="K1145" s="147"/>
      <c r="L1145" s="147"/>
    </row>
    <row r="1146" spans="1:12" x14ac:dyDescent="0.2">
      <c r="A1146" s="146"/>
      <c r="B1146" s="146"/>
      <c r="C1146" s="146"/>
      <c r="D1146" s="146"/>
      <c r="E1146" s="146"/>
      <c r="F1146" s="147"/>
      <c r="G1146" s="147"/>
      <c r="H1146" s="147"/>
      <c r="I1146" s="147"/>
      <c r="J1146" s="147"/>
      <c r="K1146" s="147"/>
      <c r="L1146" s="147"/>
    </row>
    <row r="1147" spans="1:12" x14ac:dyDescent="0.2">
      <c r="A1147" s="146"/>
      <c r="B1147" s="146"/>
      <c r="C1147" s="146"/>
      <c r="D1147" s="146"/>
      <c r="E1147" s="146"/>
      <c r="F1147" s="147"/>
      <c r="G1147" s="147"/>
      <c r="H1147" s="147"/>
      <c r="I1147" s="147"/>
      <c r="J1147" s="147"/>
      <c r="K1147" s="147"/>
      <c r="L1147" s="147"/>
    </row>
    <row r="1148" spans="1:12" x14ac:dyDescent="0.2">
      <c r="A1148" s="146"/>
      <c r="B1148" s="146"/>
      <c r="C1148" s="146"/>
      <c r="D1148" s="146"/>
      <c r="E1148" s="146"/>
      <c r="F1148" s="147"/>
      <c r="G1148" s="147"/>
      <c r="H1148" s="147"/>
      <c r="I1148" s="147"/>
      <c r="J1148" s="147"/>
      <c r="K1148" s="147"/>
      <c r="L1148" s="147"/>
    </row>
    <row r="1149" spans="1:12" x14ac:dyDescent="0.2">
      <c r="A1149" s="146"/>
      <c r="B1149" s="146"/>
      <c r="C1149" s="146"/>
      <c r="D1149" s="146"/>
      <c r="E1149" s="146"/>
      <c r="F1149" s="147"/>
      <c r="G1149" s="147"/>
      <c r="H1149" s="147"/>
      <c r="I1149" s="147"/>
      <c r="J1149" s="147"/>
      <c r="K1149" s="147"/>
      <c r="L1149" s="147"/>
    </row>
    <row r="1150" spans="1:12" x14ac:dyDescent="0.2">
      <c r="A1150" s="146"/>
      <c r="B1150" s="146"/>
      <c r="C1150" s="146"/>
      <c r="D1150" s="146"/>
      <c r="E1150" s="146"/>
      <c r="F1150" s="147"/>
      <c r="G1150" s="147"/>
      <c r="H1150" s="147"/>
      <c r="I1150" s="147"/>
      <c r="J1150" s="147"/>
      <c r="K1150" s="147"/>
      <c r="L1150" s="147"/>
    </row>
    <row r="1151" spans="1:12" x14ac:dyDescent="0.2">
      <c r="A1151" s="146"/>
      <c r="B1151" s="146"/>
      <c r="C1151" s="146"/>
      <c r="D1151" s="146"/>
      <c r="E1151" s="146"/>
      <c r="F1151" s="147"/>
      <c r="G1151" s="147"/>
      <c r="H1151" s="147"/>
      <c r="I1151" s="147"/>
      <c r="J1151" s="147"/>
      <c r="K1151" s="147"/>
      <c r="L1151" s="147"/>
    </row>
    <row r="1152" spans="1:12" x14ac:dyDescent="0.2">
      <c r="A1152" s="146"/>
      <c r="B1152" s="146"/>
      <c r="C1152" s="146"/>
      <c r="D1152" s="146"/>
      <c r="E1152" s="146"/>
      <c r="F1152" s="147"/>
      <c r="G1152" s="147"/>
      <c r="H1152" s="147"/>
      <c r="I1152" s="147"/>
      <c r="J1152" s="147"/>
      <c r="K1152" s="147"/>
      <c r="L1152" s="147"/>
    </row>
    <row r="1153" spans="1:12" x14ac:dyDescent="0.2">
      <c r="A1153" s="146"/>
      <c r="B1153" s="146"/>
      <c r="C1153" s="146"/>
      <c r="D1153" s="146"/>
      <c r="E1153" s="146"/>
      <c r="F1153" s="147"/>
      <c r="G1153" s="147"/>
      <c r="H1153" s="147"/>
      <c r="I1153" s="147"/>
      <c r="J1153" s="147"/>
      <c r="K1153" s="147"/>
      <c r="L1153" s="147"/>
    </row>
    <row r="1154" spans="1:12" x14ac:dyDescent="0.2">
      <c r="A1154" s="146"/>
      <c r="B1154" s="146"/>
      <c r="C1154" s="146"/>
      <c r="D1154" s="146"/>
      <c r="E1154" s="146"/>
      <c r="F1154" s="147"/>
      <c r="G1154" s="147"/>
      <c r="H1154" s="147"/>
      <c r="I1154" s="147"/>
      <c r="J1154" s="147"/>
      <c r="K1154" s="147"/>
      <c r="L1154" s="147"/>
    </row>
    <row r="1155" spans="1:12" x14ac:dyDescent="0.2">
      <c r="A1155" s="146"/>
      <c r="B1155" s="146"/>
      <c r="C1155" s="146"/>
      <c r="D1155" s="146"/>
      <c r="E1155" s="146"/>
      <c r="F1155" s="147"/>
      <c r="G1155" s="147"/>
      <c r="H1155" s="147"/>
      <c r="I1155" s="147"/>
      <c r="J1155" s="147"/>
      <c r="K1155" s="147"/>
      <c r="L1155" s="147"/>
    </row>
    <row r="1156" spans="1:12" x14ac:dyDescent="0.2">
      <c r="A1156" s="146"/>
      <c r="B1156" s="146"/>
      <c r="C1156" s="146"/>
      <c r="D1156" s="146"/>
      <c r="E1156" s="146"/>
      <c r="F1156" s="147"/>
      <c r="G1156" s="147"/>
      <c r="H1156" s="147"/>
      <c r="I1156" s="147"/>
      <c r="J1156" s="147"/>
      <c r="K1156" s="147"/>
      <c r="L1156" s="147"/>
    </row>
    <row r="1157" spans="1:12" x14ac:dyDescent="0.2">
      <c r="A1157" s="146"/>
      <c r="B1157" s="146"/>
      <c r="C1157" s="146"/>
      <c r="D1157" s="146"/>
      <c r="E1157" s="146"/>
      <c r="F1157" s="147"/>
      <c r="G1157" s="147"/>
      <c r="H1157" s="147"/>
      <c r="I1157" s="147"/>
      <c r="J1157" s="147"/>
      <c r="K1157" s="147"/>
      <c r="L1157" s="147"/>
    </row>
    <row r="1158" spans="1:12" x14ac:dyDescent="0.2">
      <c r="A1158" s="146"/>
      <c r="B1158" s="146"/>
      <c r="C1158" s="146"/>
      <c r="D1158" s="146"/>
      <c r="E1158" s="146"/>
      <c r="F1158" s="147"/>
      <c r="G1158" s="147"/>
      <c r="H1158" s="147"/>
      <c r="I1158" s="147"/>
      <c r="J1158" s="147"/>
      <c r="K1158" s="147"/>
      <c r="L1158" s="147"/>
    </row>
    <row r="1159" spans="1:12" x14ac:dyDescent="0.2">
      <c r="A1159" s="146"/>
      <c r="B1159" s="146"/>
      <c r="C1159" s="146"/>
      <c r="D1159" s="146"/>
      <c r="E1159" s="146"/>
      <c r="F1159" s="147"/>
      <c r="G1159" s="147"/>
      <c r="H1159" s="147"/>
      <c r="I1159" s="147"/>
      <c r="J1159" s="147"/>
      <c r="K1159" s="147"/>
      <c r="L1159" s="147"/>
    </row>
    <row r="1160" spans="1:12" x14ac:dyDescent="0.2">
      <c r="A1160" s="146"/>
      <c r="B1160" s="146"/>
      <c r="C1160" s="146"/>
      <c r="D1160" s="146"/>
      <c r="E1160" s="146"/>
      <c r="F1160" s="147"/>
      <c r="G1160" s="147"/>
      <c r="H1160" s="147"/>
      <c r="I1160" s="147"/>
      <c r="J1160" s="147"/>
      <c r="K1160" s="147"/>
      <c r="L1160" s="147"/>
    </row>
    <row r="1161" spans="1:12" x14ac:dyDescent="0.2">
      <c r="A1161" s="146"/>
      <c r="B1161" s="146"/>
      <c r="C1161" s="146"/>
      <c r="D1161" s="146"/>
      <c r="E1161" s="146"/>
      <c r="F1161" s="147"/>
      <c r="G1161" s="147"/>
      <c r="H1161" s="147"/>
      <c r="I1161" s="147"/>
      <c r="J1161" s="147"/>
      <c r="K1161" s="147"/>
      <c r="L1161" s="147"/>
    </row>
    <row r="1162" spans="1:12" x14ac:dyDescent="0.2">
      <c r="A1162" s="146"/>
      <c r="B1162" s="146"/>
      <c r="C1162" s="146"/>
      <c r="D1162" s="146"/>
      <c r="E1162" s="146"/>
      <c r="F1162" s="147"/>
      <c r="G1162" s="147"/>
      <c r="H1162" s="147"/>
      <c r="I1162" s="147"/>
      <c r="J1162" s="147"/>
      <c r="K1162" s="147"/>
      <c r="L1162" s="147"/>
    </row>
    <row r="1163" spans="1:12" x14ac:dyDescent="0.2">
      <c r="A1163" s="146"/>
      <c r="B1163" s="146"/>
      <c r="C1163" s="146"/>
      <c r="D1163" s="146"/>
      <c r="E1163" s="146"/>
      <c r="F1163" s="147"/>
      <c r="G1163" s="147"/>
      <c r="H1163" s="147"/>
      <c r="I1163" s="147"/>
      <c r="J1163" s="147"/>
      <c r="K1163" s="147"/>
      <c r="L1163" s="147"/>
    </row>
    <row r="1164" spans="1:12" x14ac:dyDescent="0.2">
      <c r="A1164" s="146"/>
      <c r="B1164" s="146"/>
      <c r="C1164" s="146"/>
      <c r="D1164" s="146"/>
      <c r="E1164" s="146"/>
      <c r="F1164" s="147"/>
      <c r="G1164" s="147"/>
      <c r="H1164" s="147"/>
      <c r="I1164" s="147"/>
      <c r="J1164" s="147"/>
      <c r="K1164" s="147"/>
      <c r="L1164" s="147"/>
    </row>
    <row r="1165" spans="1:12" x14ac:dyDescent="0.2">
      <c r="A1165" s="146"/>
      <c r="B1165" s="146"/>
      <c r="C1165" s="146"/>
      <c r="D1165" s="146"/>
      <c r="E1165" s="146"/>
      <c r="F1165" s="147"/>
      <c r="G1165" s="147"/>
      <c r="H1165" s="147"/>
      <c r="I1165" s="147"/>
      <c r="J1165" s="147"/>
      <c r="K1165" s="147"/>
      <c r="L1165" s="147"/>
    </row>
    <row r="1166" spans="1:12" x14ac:dyDescent="0.2">
      <c r="A1166" s="146"/>
      <c r="B1166" s="146"/>
      <c r="C1166" s="146"/>
      <c r="D1166" s="146"/>
      <c r="E1166" s="146"/>
      <c r="F1166" s="147"/>
      <c r="G1166" s="147"/>
      <c r="H1166" s="147"/>
      <c r="I1166" s="147"/>
      <c r="J1166" s="147"/>
      <c r="K1166" s="147"/>
      <c r="L1166" s="147"/>
    </row>
    <row r="1167" spans="1:12" x14ac:dyDescent="0.2">
      <c r="A1167" s="146"/>
      <c r="B1167" s="146"/>
      <c r="C1167" s="146"/>
      <c r="D1167" s="146"/>
      <c r="E1167" s="146"/>
      <c r="F1167" s="147"/>
      <c r="G1167" s="147"/>
      <c r="H1167" s="147"/>
      <c r="I1167" s="147"/>
      <c r="J1167" s="147"/>
      <c r="K1167" s="147"/>
      <c r="L1167" s="147"/>
    </row>
    <row r="1168" spans="1:12" x14ac:dyDescent="0.2">
      <c r="A1168" s="146"/>
      <c r="B1168" s="146"/>
      <c r="C1168" s="146"/>
      <c r="D1168" s="146"/>
      <c r="E1168" s="146"/>
      <c r="F1168" s="147"/>
      <c r="G1168" s="147"/>
      <c r="H1168" s="147"/>
      <c r="I1168" s="147"/>
      <c r="J1168" s="147"/>
      <c r="K1168" s="147"/>
      <c r="L1168" s="147"/>
    </row>
    <row r="1169" spans="1:12" x14ac:dyDescent="0.2">
      <c r="A1169" s="146"/>
      <c r="B1169" s="146"/>
      <c r="C1169" s="146"/>
      <c r="D1169" s="146"/>
      <c r="E1169" s="146"/>
      <c r="F1169" s="147"/>
      <c r="G1169" s="147"/>
      <c r="H1169" s="147"/>
      <c r="I1169" s="147"/>
      <c r="J1169" s="147"/>
      <c r="K1169" s="147"/>
      <c r="L1169" s="147"/>
    </row>
    <row r="1170" spans="1:12" x14ac:dyDescent="0.2">
      <c r="A1170" s="146"/>
      <c r="B1170" s="146"/>
      <c r="C1170" s="146"/>
      <c r="D1170" s="146"/>
      <c r="E1170" s="146"/>
      <c r="F1170" s="147"/>
      <c r="G1170" s="147"/>
      <c r="H1170" s="147"/>
      <c r="I1170" s="147"/>
      <c r="J1170" s="147"/>
      <c r="K1170" s="147"/>
      <c r="L1170" s="147"/>
    </row>
    <row r="1171" spans="1:12" x14ac:dyDescent="0.2">
      <c r="A1171" s="146"/>
      <c r="B1171" s="146"/>
      <c r="C1171" s="146"/>
      <c r="D1171" s="146"/>
      <c r="E1171" s="146"/>
      <c r="F1171" s="147"/>
      <c r="G1171" s="147"/>
      <c r="H1171" s="147"/>
      <c r="I1171" s="147"/>
      <c r="J1171" s="147"/>
      <c r="K1171" s="147"/>
      <c r="L1171" s="147"/>
    </row>
    <row r="1172" spans="1:12" x14ac:dyDescent="0.2">
      <c r="A1172" s="146"/>
      <c r="B1172" s="146"/>
      <c r="C1172" s="146"/>
      <c r="D1172" s="146"/>
      <c r="E1172" s="146"/>
      <c r="F1172" s="147"/>
      <c r="G1172" s="147"/>
      <c r="H1172" s="147"/>
      <c r="I1172" s="147"/>
      <c r="J1172" s="147"/>
      <c r="K1172" s="147"/>
      <c r="L1172" s="147"/>
    </row>
    <row r="1173" spans="1:12" x14ac:dyDescent="0.2">
      <c r="A1173" s="146"/>
      <c r="B1173" s="146"/>
      <c r="C1173" s="146"/>
      <c r="D1173" s="146"/>
      <c r="E1173" s="146"/>
      <c r="F1173" s="147"/>
      <c r="G1173" s="147"/>
      <c r="H1173" s="147"/>
      <c r="I1173" s="147"/>
      <c r="J1173" s="147"/>
      <c r="K1173" s="147"/>
      <c r="L1173" s="147"/>
    </row>
    <row r="1174" spans="1:12" x14ac:dyDescent="0.2">
      <c r="A1174" s="146"/>
      <c r="B1174" s="146"/>
      <c r="C1174" s="146"/>
      <c r="D1174" s="146"/>
      <c r="E1174" s="146"/>
      <c r="F1174" s="147"/>
      <c r="G1174" s="147"/>
      <c r="H1174" s="147"/>
      <c r="I1174" s="147"/>
      <c r="J1174" s="147"/>
      <c r="K1174" s="147"/>
      <c r="L1174" s="147"/>
    </row>
    <row r="1175" spans="1:12" x14ac:dyDescent="0.2">
      <c r="A1175" s="146"/>
      <c r="B1175" s="146"/>
      <c r="C1175" s="146"/>
      <c r="D1175" s="146"/>
      <c r="E1175" s="146"/>
      <c r="F1175" s="147"/>
      <c r="G1175" s="147"/>
      <c r="H1175" s="147"/>
      <c r="I1175" s="147"/>
      <c r="J1175" s="147"/>
      <c r="K1175" s="147"/>
      <c r="L1175" s="147"/>
    </row>
    <row r="1176" spans="1:12" x14ac:dyDescent="0.2">
      <c r="A1176" s="146"/>
      <c r="B1176" s="146"/>
      <c r="C1176" s="146"/>
      <c r="D1176" s="146"/>
      <c r="E1176" s="146"/>
      <c r="F1176" s="147"/>
      <c r="G1176" s="147"/>
      <c r="H1176" s="147"/>
      <c r="I1176" s="147"/>
      <c r="J1176" s="147"/>
      <c r="K1176" s="147"/>
      <c r="L1176" s="147"/>
    </row>
    <row r="1177" spans="1:12" x14ac:dyDescent="0.2">
      <c r="A1177" s="146"/>
      <c r="B1177" s="146"/>
      <c r="C1177" s="146"/>
      <c r="D1177" s="146"/>
      <c r="E1177" s="146"/>
      <c r="F1177" s="147"/>
      <c r="G1177" s="147"/>
      <c r="H1177" s="147"/>
      <c r="I1177" s="147"/>
      <c r="J1177" s="147"/>
      <c r="K1177" s="147"/>
      <c r="L1177" s="147"/>
    </row>
    <row r="1178" spans="1:12" x14ac:dyDescent="0.2">
      <c r="A1178" s="146"/>
      <c r="B1178" s="146"/>
      <c r="C1178" s="146"/>
      <c r="D1178" s="146"/>
      <c r="E1178" s="146"/>
      <c r="F1178" s="147"/>
      <c r="G1178" s="147"/>
      <c r="H1178" s="147"/>
      <c r="I1178" s="147"/>
      <c r="J1178" s="147"/>
      <c r="K1178" s="147"/>
      <c r="L1178" s="147"/>
    </row>
    <row r="1179" spans="1:12" x14ac:dyDescent="0.2">
      <c r="A1179" s="146"/>
      <c r="B1179" s="146"/>
      <c r="C1179" s="146"/>
      <c r="D1179" s="146"/>
      <c r="E1179" s="146"/>
      <c r="F1179" s="147"/>
      <c r="G1179" s="147"/>
      <c r="H1179" s="147"/>
      <c r="I1179" s="147"/>
      <c r="J1179" s="147"/>
      <c r="K1179" s="147"/>
      <c r="L1179" s="147"/>
    </row>
    <row r="1180" spans="1:12" x14ac:dyDescent="0.2">
      <c r="A1180" s="146"/>
      <c r="B1180" s="146"/>
      <c r="C1180" s="146"/>
      <c r="D1180" s="146"/>
      <c r="E1180" s="146"/>
      <c r="F1180" s="147"/>
      <c r="G1180" s="147"/>
      <c r="H1180" s="147"/>
      <c r="I1180" s="147"/>
      <c r="J1180" s="147"/>
      <c r="K1180" s="147"/>
      <c r="L1180" s="147"/>
    </row>
    <row r="1181" spans="1:12" x14ac:dyDescent="0.2">
      <c r="A1181" s="146"/>
      <c r="B1181" s="146"/>
      <c r="C1181" s="146"/>
      <c r="D1181" s="146"/>
      <c r="E1181" s="146"/>
      <c r="F1181" s="147"/>
      <c r="G1181" s="147"/>
      <c r="H1181" s="147"/>
      <c r="I1181" s="147"/>
      <c r="J1181" s="147"/>
      <c r="K1181" s="147"/>
      <c r="L1181" s="147"/>
    </row>
    <row r="1182" spans="1:12" x14ac:dyDescent="0.2">
      <c r="A1182" s="146"/>
      <c r="B1182" s="146"/>
      <c r="C1182" s="146"/>
      <c r="D1182" s="146"/>
      <c r="E1182" s="146"/>
      <c r="F1182" s="147"/>
      <c r="G1182" s="147"/>
      <c r="H1182" s="147"/>
      <c r="I1182" s="147"/>
      <c r="J1182" s="147"/>
      <c r="K1182" s="147"/>
      <c r="L1182" s="147"/>
    </row>
    <row r="1183" spans="1:12" x14ac:dyDescent="0.2">
      <c r="A1183" s="146"/>
      <c r="B1183" s="146"/>
      <c r="C1183" s="146"/>
      <c r="D1183" s="146"/>
      <c r="E1183" s="146"/>
      <c r="F1183" s="147"/>
      <c r="G1183" s="147"/>
      <c r="H1183" s="147"/>
      <c r="I1183" s="147"/>
      <c r="J1183" s="147"/>
      <c r="K1183" s="147"/>
      <c r="L1183" s="147"/>
    </row>
    <row r="1184" spans="1:12" x14ac:dyDescent="0.2">
      <c r="A1184" s="146"/>
      <c r="B1184" s="146"/>
      <c r="C1184" s="146"/>
      <c r="D1184" s="146"/>
      <c r="E1184" s="146"/>
      <c r="F1184" s="147"/>
      <c r="G1184" s="147"/>
      <c r="H1184" s="147"/>
      <c r="I1184" s="147"/>
      <c r="J1184" s="147"/>
      <c r="K1184" s="147"/>
      <c r="L1184" s="147"/>
    </row>
    <row r="1185" spans="1:12" x14ac:dyDescent="0.2">
      <c r="A1185" s="146"/>
      <c r="B1185" s="146"/>
      <c r="C1185" s="146"/>
      <c r="D1185" s="146"/>
      <c r="E1185" s="146"/>
      <c r="F1185" s="147"/>
      <c r="G1185" s="147"/>
      <c r="H1185" s="147"/>
      <c r="I1185" s="147"/>
      <c r="J1185" s="147"/>
      <c r="K1185" s="147"/>
      <c r="L1185" s="147"/>
    </row>
    <row r="1186" spans="1:12" x14ac:dyDescent="0.2">
      <c r="A1186" s="146"/>
      <c r="B1186" s="146"/>
      <c r="C1186" s="146"/>
      <c r="D1186" s="146"/>
      <c r="E1186" s="146"/>
      <c r="F1186" s="147"/>
      <c r="G1186" s="147"/>
      <c r="H1186" s="147"/>
      <c r="I1186" s="147"/>
      <c r="J1186" s="147"/>
      <c r="K1186" s="147"/>
      <c r="L1186" s="147"/>
    </row>
    <row r="1187" spans="1:12" x14ac:dyDescent="0.2">
      <c r="A1187" s="146"/>
      <c r="B1187" s="146"/>
      <c r="C1187" s="146"/>
      <c r="D1187" s="146"/>
      <c r="E1187" s="146"/>
      <c r="F1187" s="147"/>
      <c r="G1187" s="147"/>
      <c r="H1187" s="147"/>
      <c r="I1187" s="147"/>
      <c r="J1187" s="147"/>
      <c r="K1187" s="147"/>
      <c r="L1187" s="147"/>
    </row>
    <row r="1188" spans="1:12" x14ac:dyDescent="0.2">
      <c r="A1188" s="146"/>
      <c r="B1188" s="146"/>
      <c r="C1188" s="146"/>
      <c r="D1188" s="146"/>
      <c r="E1188" s="146"/>
      <c r="F1188" s="147"/>
      <c r="G1188" s="147"/>
      <c r="H1188" s="147"/>
      <c r="I1188" s="147"/>
      <c r="J1188" s="147"/>
      <c r="K1188" s="147"/>
      <c r="L1188" s="147"/>
    </row>
    <row r="1189" spans="1:12" x14ac:dyDescent="0.2">
      <c r="A1189" s="146"/>
      <c r="B1189" s="146"/>
      <c r="C1189" s="146"/>
      <c r="D1189" s="146"/>
      <c r="E1189" s="146"/>
      <c r="F1189" s="147"/>
      <c r="G1189" s="147"/>
      <c r="H1189" s="147"/>
      <c r="I1189" s="147"/>
      <c r="J1189" s="147"/>
      <c r="K1189" s="147"/>
      <c r="L1189" s="147"/>
    </row>
    <row r="1190" spans="1:12" x14ac:dyDescent="0.2">
      <c r="A1190" s="146"/>
      <c r="B1190" s="146"/>
      <c r="C1190" s="146"/>
      <c r="D1190" s="146"/>
      <c r="E1190" s="146"/>
      <c r="F1190" s="147"/>
      <c r="G1190" s="147"/>
      <c r="H1190" s="147"/>
      <c r="I1190" s="147"/>
      <c r="J1190" s="147"/>
      <c r="K1190" s="147"/>
      <c r="L1190" s="147"/>
    </row>
    <row r="1191" spans="1:12" x14ac:dyDescent="0.2">
      <c r="A1191" s="146"/>
      <c r="B1191" s="146"/>
      <c r="C1191" s="146"/>
      <c r="D1191" s="146"/>
      <c r="E1191" s="146"/>
      <c r="F1191" s="147"/>
      <c r="G1191" s="147"/>
      <c r="H1191" s="147"/>
      <c r="I1191" s="147"/>
      <c r="J1191" s="147"/>
      <c r="K1191" s="147"/>
      <c r="L1191" s="147"/>
    </row>
    <row r="1192" spans="1:12" x14ac:dyDescent="0.2">
      <c r="A1192" s="146"/>
      <c r="B1192" s="146"/>
      <c r="C1192" s="146"/>
      <c r="D1192" s="146"/>
      <c r="E1192" s="146"/>
      <c r="F1192" s="147"/>
      <c r="G1192" s="147"/>
      <c r="H1192" s="147"/>
      <c r="I1192" s="147"/>
      <c r="J1192" s="147"/>
      <c r="K1192" s="147"/>
      <c r="L1192" s="147"/>
    </row>
    <row r="1193" spans="1:12" x14ac:dyDescent="0.2">
      <c r="A1193" s="146"/>
      <c r="B1193" s="146"/>
      <c r="C1193" s="146"/>
      <c r="D1193" s="146"/>
      <c r="E1193" s="146"/>
      <c r="F1193" s="147"/>
      <c r="G1193" s="147"/>
      <c r="H1193" s="147"/>
      <c r="I1193" s="147"/>
      <c r="J1193" s="147"/>
      <c r="K1193" s="147"/>
      <c r="L1193" s="147"/>
    </row>
    <row r="1194" spans="1:12" x14ac:dyDescent="0.2">
      <c r="A1194" s="146"/>
      <c r="B1194" s="146"/>
      <c r="C1194" s="146"/>
      <c r="D1194" s="146"/>
      <c r="E1194" s="146"/>
      <c r="F1194" s="147"/>
      <c r="G1194" s="147"/>
      <c r="H1194" s="147"/>
      <c r="I1194" s="147"/>
      <c r="J1194" s="147"/>
      <c r="K1194" s="147"/>
      <c r="L1194" s="147"/>
    </row>
    <row r="1195" spans="1:12" x14ac:dyDescent="0.2">
      <c r="A1195" s="146"/>
      <c r="B1195" s="146"/>
      <c r="C1195" s="146"/>
      <c r="D1195" s="146"/>
      <c r="E1195" s="146"/>
      <c r="F1195" s="147"/>
      <c r="G1195" s="147"/>
      <c r="H1195" s="147"/>
      <c r="I1195" s="147"/>
      <c r="J1195" s="147"/>
      <c r="K1195" s="147"/>
      <c r="L1195" s="147"/>
    </row>
    <row r="1196" spans="1:12" x14ac:dyDescent="0.2">
      <c r="A1196" s="146"/>
      <c r="B1196" s="146"/>
      <c r="C1196" s="146"/>
      <c r="D1196" s="146"/>
      <c r="E1196" s="146"/>
      <c r="F1196" s="147"/>
      <c r="G1196" s="147"/>
      <c r="H1196" s="147"/>
      <c r="I1196" s="147"/>
      <c r="J1196" s="147"/>
      <c r="K1196" s="147"/>
      <c r="L1196" s="147"/>
    </row>
    <row r="1197" spans="1:12" x14ac:dyDescent="0.2">
      <c r="A1197" s="146"/>
      <c r="B1197" s="146"/>
      <c r="C1197" s="146"/>
      <c r="D1197" s="146"/>
      <c r="E1197" s="146"/>
      <c r="F1197" s="147"/>
      <c r="G1197" s="147"/>
      <c r="H1197" s="147"/>
      <c r="I1197" s="147"/>
      <c r="J1197" s="147"/>
      <c r="K1197" s="147"/>
      <c r="L1197" s="147"/>
    </row>
    <row r="1198" spans="1:12" x14ac:dyDescent="0.2">
      <c r="A1198" s="146"/>
      <c r="B1198" s="146"/>
      <c r="C1198" s="146"/>
      <c r="D1198" s="146"/>
      <c r="E1198" s="146"/>
      <c r="F1198" s="147"/>
      <c r="G1198" s="147"/>
      <c r="H1198" s="147"/>
      <c r="I1198" s="147"/>
      <c r="J1198" s="147"/>
      <c r="K1198" s="147"/>
      <c r="L1198" s="147"/>
    </row>
    <row r="1199" spans="1:12" x14ac:dyDescent="0.2">
      <c r="A1199" s="146"/>
      <c r="B1199" s="146"/>
      <c r="C1199" s="146"/>
      <c r="D1199" s="146"/>
      <c r="E1199" s="146"/>
      <c r="F1199" s="147"/>
      <c r="G1199" s="147"/>
      <c r="H1199" s="147"/>
      <c r="I1199" s="147"/>
      <c r="J1199" s="147"/>
      <c r="K1199" s="147"/>
      <c r="L1199" s="147"/>
    </row>
    <row r="1200" spans="1:12" x14ac:dyDescent="0.2">
      <c r="A1200" s="146"/>
      <c r="B1200" s="146"/>
      <c r="C1200" s="146"/>
      <c r="D1200" s="146"/>
      <c r="E1200" s="146"/>
      <c r="F1200" s="147"/>
      <c r="G1200" s="147"/>
      <c r="H1200" s="147"/>
      <c r="I1200" s="147"/>
      <c r="J1200" s="147"/>
      <c r="K1200" s="147"/>
      <c r="L1200" s="147"/>
    </row>
    <row r="1201" spans="1:12" x14ac:dyDescent="0.2">
      <c r="A1201" s="146"/>
      <c r="B1201" s="146"/>
      <c r="C1201" s="146"/>
      <c r="D1201" s="146"/>
      <c r="E1201" s="146"/>
      <c r="F1201" s="147"/>
      <c r="G1201" s="147"/>
      <c r="H1201" s="147"/>
      <c r="I1201" s="147"/>
      <c r="J1201" s="147"/>
      <c r="K1201" s="147"/>
      <c r="L1201" s="147"/>
    </row>
    <row r="1202" spans="1:12" x14ac:dyDescent="0.2">
      <c r="A1202" s="146"/>
      <c r="B1202" s="146"/>
      <c r="C1202" s="146"/>
      <c r="D1202" s="146"/>
      <c r="E1202" s="146"/>
      <c r="F1202" s="147"/>
      <c r="G1202" s="147"/>
      <c r="H1202" s="147"/>
      <c r="I1202" s="147"/>
      <c r="J1202" s="147"/>
      <c r="K1202" s="147"/>
      <c r="L1202" s="147"/>
    </row>
    <row r="1203" spans="1:12" x14ac:dyDescent="0.2">
      <c r="A1203" s="146"/>
      <c r="B1203" s="146"/>
      <c r="C1203" s="146"/>
      <c r="D1203" s="146"/>
      <c r="E1203" s="146"/>
      <c r="F1203" s="147"/>
      <c r="G1203" s="147"/>
      <c r="H1203" s="147"/>
      <c r="I1203" s="147"/>
      <c r="J1203" s="147"/>
      <c r="K1203" s="147"/>
      <c r="L1203" s="147"/>
    </row>
    <row r="1204" spans="1:12" x14ac:dyDescent="0.2">
      <c r="A1204" s="146"/>
      <c r="B1204" s="146"/>
      <c r="C1204" s="146"/>
      <c r="D1204" s="146"/>
      <c r="E1204" s="146"/>
      <c r="F1204" s="147"/>
      <c r="G1204" s="147"/>
      <c r="H1204" s="147"/>
      <c r="I1204" s="147"/>
      <c r="J1204" s="147"/>
      <c r="K1204" s="147"/>
      <c r="L1204" s="147"/>
    </row>
    <row r="1205" spans="1:12" x14ac:dyDescent="0.2">
      <c r="A1205" s="146"/>
      <c r="B1205" s="146"/>
      <c r="C1205" s="146"/>
      <c r="D1205" s="146"/>
      <c r="E1205" s="146"/>
      <c r="F1205" s="147"/>
      <c r="G1205" s="147"/>
      <c r="H1205" s="147"/>
      <c r="I1205" s="147"/>
      <c r="J1205" s="147"/>
      <c r="K1205" s="147"/>
      <c r="L1205" s="147"/>
    </row>
    <row r="1206" spans="1:12" x14ac:dyDescent="0.2">
      <c r="A1206" s="146"/>
      <c r="B1206" s="146"/>
      <c r="C1206" s="146"/>
      <c r="D1206" s="146"/>
      <c r="E1206" s="146"/>
      <c r="F1206" s="147"/>
      <c r="G1206" s="147"/>
      <c r="H1206" s="147"/>
      <c r="I1206" s="147"/>
      <c r="J1206" s="147"/>
      <c r="K1206" s="147"/>
      <c r="L1206" s="147"/>
    </row>
    <row r="1207" spans="1:12" x14ac:dyDescent="0.2">
      <c r="A1207" s="146"/>
      <c r="B1207" s="146"/>
      <c r="C1207" s="146"/>
      <c r="D1207" s="146"/>
      <c r="E1207" s="146"/>
      <c r="F1207" s="147"/>
      <c r="G1207" s="147"/>
      <c r="H1207" s="147"/>
      <c r="I1207" s="147"/>
      <c r="J1207" s="147"/>
      <c r="K1207" s="147"/>
      <c r="L1207" s="147"/>
    </row>
    <row r="1208" spans="1:12" x14ac:dyDescent="0.2">
      <c r="A1208" s="146"/>
      <c r="B1208" s="146"/>
      <c r="C1208" s="146"/>
      <c r="D1208" s="146"/>
      <c r="E1208" s="146"/>
      <c r="F1208" s="147"/>
      <c r="G1208" s="147"/>
      <c r="H1208" s="147"/>
      <c r="I1208" s="147"/>
      <c r="J1208" s="147"/>
      <c r="K1208" s="147"/>
      <c r="L1208" s="147"/>
    </row>
    <row r="1209" spans="1:12" x14ac:dyDescent="0.2">
      <c r="A1209" s="146"/>
      <c r="B1209" s="146"/>
      <c r="C1209" s="146"/>
      <c r="D1209" s="146"/>
      <c r="E1209" s="146"/>
      <c r="F1209" s="147"/>
      <c r="G1209" s="147"/>
      <c r="H1209" s="147"/>
      <c r="I1209" s="147"/>
      <c r="J1209" s="147"/>
      <c r="K1209" s="147"/>
      <c r="L1209" s="147"/>
    </row>
    <row r="1210" spans="1:12" x14ac:dyDescent="0.2">
      <c r="A1210" s="146"/>
      <c r="B1210" s="146"/>
      <c r="C1210" s="146"/>
      <c r="D1210" s="146"/>
      <c r="E1210" s="146"/>
      <c r="F1210" s="147"/>
      <c r="G1210" s="147"/>
      <c r="H1210" s="147"/>
      <c r="I1210" s="147"/>
      <c r="J1210" s="147"/>
      <c r="K1210" s="147"/>
      <c r="L1210" s="147"/>
    </row>
    <row r="1211" spans="1:12" x14ac:dyDescent="0.2">
      <c r="A1211" s="146"/>
      <c r="B1211" s="146"/>
      <c r="C1211" s="146"/>
      <c r="D1211" s="146"/>
      <c r="E1211" s="146"/>
      <c r="F1211" s="147"/>
      <c r="G1211" s="147"/>
      <c r="H1211" s="147"/>
      <c r="I1211" s="147"/>
      <c r="J1211" s="147"/>
      <c r="K1211" s="147"/>
      <c r="L1211" s="147"/>
    </row>
    <row r="1212" spans="1:12" x14ac:dyDescent="0.2">
      <c r="A1212" s="146"/>
      <c r="B1212" s="146"/>
      <c r="C1212" s="146"/>
      <c r="D1212" s="146"/>
      <c r="E1212" s="146"/>
      <c r="F1212" s="147"/>
      <c r="G1212" s="147"/>
      <c r="H1212" s="147"/>
      <c r="I1212" s="147"/>
      <c r="J1212" s="147"/>
      <c r="K1212" s="147"/>
      <c r="L1212" s="147"/>
    </row>
    <row r="1213" spans="1:12" x14ac:dyDescent="0.2">
      <c r="A1213" s="146"/>
      <c r="B1213" s="146"/>
      <c r="C1213" s="146"/>
      <c r="D1213" s="146"/>
      <c r="E1213" s="146"/>
      <c r="F1213" s="147"/>
      <c r="G1213" s="147"/>
      <c r="H1213" s="147"/>
      <c r="I1213" s="147"/>
      <c r="J1213" s="147"/>
      <c r="K1213" s="147"/>
      <c r="L1213" s="147"/>
    </row>
    <row r="1214" spans="1:12" x14ac:dyDescent="0.2">
      <c r="A1214" s="146"/>
      <c r="B1214" s="146"/>
      <c r="C1214" s="146"/>
      <c r="D1214" s="146"/>
      <c r="E1214" s="146"/>
      <c r="F1214" s="147"/>
      <c r="G1214" s="147"/>
      <c r="H1214" s="147"/>
      <c r="I1214" s="147"/>
      <c r="J1214" s="147"/>
      <c r="K1214" s="147"/>
      <c r="L1214" s="147"/>
    </row>
    <row r="1215" spans="1:12" x14ac:dyDescent="0.2">
      <c r="A1215" s="146"/>
      <c r="B1215" s="146"/>
      <c r="C1215" s="146"/>
      <c r="D1215" s="146"/>
      <c r="E1215" s="146"/>
      <c r="F1215" s="147"/>
      <c r="G1215" s="147"/>
      <c r="H1215" s="147"/>
      <c r="I1215" s="147"/>
      <c r="J1215" s="147"/>
      <c r="K1215" s="147"/>
      <c r="L1215" s="147"/>
    </row>
    <row r="1216" spans="1:12" x14ac:dyDescent="0.2">
      <c r="A1216" s="146"/>
      <c r="B1216" s="146"/>
      <c r="C1216" s="146"/>
      <c r="D1216" s="146"/>
      <c r="E1216" s="146"/>
      <c r="F1216" s="147"/>
      <c r="G1216" s="147"/>
      <c r="H1216" s="147"/>
      <c r="I1216" s="147"/>
      <c r="J1216" s="147"/>
      <c r="K1216" s="147"/>
      <c r="L1216" s="147"/>
    </row>
    <row r="1217" spans="1:12" x14ac:dyDescent="0.2">
      <c r="A1217" s="146"/>
      <c r="B1217" s="146"/>
      <c r="C1217" s="146"/>
      <c r="D1217" s="146"/>
      <c r="E1217" s="146"/>
      <c r="F1217" s="147"/>
      <c r="G1217" s="147"/>
      <c r="H1217" s="147"/>
      <c r="I1217" s="147"/>
      <c r="J1217" s="147"/>
      <c r="K1217" s="147"/>
      <c r="L1217" s="147"/>
    </row>
    <row r="1218" spans="1:12" x14ac:dyDescent="0.2">
      <c r="A1218" s="146"/>
      <c r="B1218" s="146"/>
      <c r="C1218" s="146"/>
      <c r="D1218" s="146"/>
      <c r="E1218" s="146"/>
      <c r="F1218" s="147"/>
      <c r="G1218" s="147"/>
      <c r="H1218" s="147"/>
      <c r="I1218" s="147"/>
      <c r="J1218" s="147"/>
      <c r="K1218" s="147"/>
      <c r="L1218" s="147"/>
    </row>
    <row r="1219" spans="1:12" x14ac:dyDescent="0.2">
      <c r="A1219" s="146"/>
      <c r="B1219" s="146"/>
      <c r="C1219" s="146"/>
      <c r="D1219" s="146"/>
      <c r="E1219" s="146"/>
      <c r="F1219" s="147"/>
      <c r="G1219" s="147"/>
      <c r="H1219" s="147"/>
      <c r="I1219" s="147"/>
      <c r="J1219" s="147"/>
      <c r="K1219" s="147"/>
      <c r="L1219" s="147"/>
    </row>
    <row r="1220" spans="1:12" x14ac:dyDescent="0.2">
      <c r="A1220" s="146"/>
      <c r="B1220" s="146"/>
      <c r="C1220" s="146"/>
      <c r="D1220" s="146"/>
      <c r="E1220" s="146"/>
      <c r="F1220" s="147"/>
      <c r="G1220" s="147"/>
      <c r="H1220" s="147"/>
      <c r="I1220" s="147"/>
      <c r="J1220" s="147"/>
      <c r="K1220" s="147"/>
      <c r="L1220" s="147"/>
    </row>
    <row r="1221" spans="1:12" x14ac:dyDescent="0.2">
      <c r="A1221" s="146"/>
      <c r="B1221" s="146"/>
      <c r="C1221" s="146"/>
      <c r="D1221" s="146"/>
      <c r="E1221" s="146"/>
      <c r="F1221" s="147"/>
      <c r="G1221" s="147"/>
      <c r="H1221" s="147"/>
      <c r="I1221" s="147"/>
      <c r="J1221" s="147"/>
      <c r="K1221" s="147"/>
      <c r="L1221" s="147"/>
    </row>
    <row r="1222" spans="1:12" x14ac:dyDescent="0.2">
      <c r="A1222" s="146"/>
      <c r="B1222" s="146"/>
      <c r="C1222" s="146"/>
      <c r="D1222" s="146"/>
      <c r="E1222" s="146"/>
      <c r="F1222" s="147"/>
      <c r="G1222" s="147"/>
      <c r="H1222" s="147"/>
      <c r="I1222" s="147"/>
      <c r="J1222" s="147"/>
      <c r="K1222" s="147"/>
      <c r="L1222" s="147"/>
    </row>
    <row r="1223" spans="1:12" x14ac:dyDescent="0.2">
      <c r="A1223" s="146"/>
      <c r="B1223" s="146"/>
      <c r="C1223" s="146"/>
      <c r="D1223" s="146"/>
      <c r="E1223" s="146"/>
      <c r="F1223" s="147"/>
      <c r="G1223" s="147"/>
      <c r="H1223" s="147"/>
      <c r="I1223" s="147"/>
      <c r="J1223" s="147"/>
      <c r="K1223" s="147"/>
      <c r="L1223" s="147"/>
    </row>
    <row r="1224" spans="1:12" x14ac:dyDescent="0.2">
      <c r="A1224" s="146"/>
      <c r="B1224" s="146"/>
      <c r="C1224" s="146"/>
      <c r="D1224" s="146"/>
      <c r="E1224" s="146"/>
      <c r="F1224" s="147"/>
      <c r="G1224" s="147"/>
      <c r="H1224" s="147"/>
      <c r="I1224" s="147"/>
      <c r="J1224" s="147"/>
      <c r="K1224" s="147"/>
      <c r="L1224" s="147"/>
    </row>
    <row r="1225" spans="1:12" x14ac:dyDescent="0.2">
      <c r="A1225" s="146"/>
      <c r="B1225" s="146"/>
      <c r="C1225" s="146"/>
      <c r="D1225" s="146"/>
      <c r="E1225" s="146"/>
      <c r="F1225" s="147"/>
      <c r="G1225" s="147"/>
      <c r="H1225" s="147"/>
      <c r="I1225" s="147"/>
      <c r="J1225" s="147"/>
      <c r="K1225" s="147"/>
      <c r="L1225" s="147"/>
    </row>
    <row r="1226" spans="1:12" x14ac:dyDescent="0.2">
      <c r="A1226" s="146"/>
      <c r="B1226" s="146"/>
      <c r="C1226" s="146"/>
      <c r="D1226" s="146"/>
      <c r="E1226" s="146"/>
      <c r="F1226" s="147"/>
      <c r="G1226" s="147"/>
      <c r="H1226" s="147"/>
      <c r="I1226" s="147"/>
      <c r="J1226" s="147"/>
      <c r="K1226" s="147"/>
      <c r="L1226" s="147"/>
    </row>
    <row r="1227" spans="1:12" x14ac:dyDescent="0.2">
      <c r="A1227" s="146"/>
      <c r="B1227" s="146"/>
      <c r="C1227" s="146"/>
      <c r="D1227" s="146"/>
      <c r="E1227" s="146"/>
      <c r="F1227" s="147"/>
      <c r="G1227" s="147"/>
      <c r="H1227" s="147"/>
      <c r="I1227" s="147"/>
      <c r="J1227" s="147"/>
      <c r="K1227" s="147"/>
      <c r="L1227" s="147"/>
    </row>
    <row r="1228" spans="1:12" x14ac:dyDescent="0.2">
      <c r="A1228" s="146"/>
      <c r="B1228" s="146"/>
      <c r="C1228" s="146"/>
      <c r="D1228" s="146"/>
      <c r="E1228" s="146"/>
      <c r="F1228" s="147"/>
      <c r="G1228" s="147"/>
      <c r="H1228" s="147"/>
      <c r="I1228" s="147"/>
      <c r="J1228" s="147"/>
      <c r="K1228" s="147"/>
      <c r="L1228" s="147"/>
    </row>
    <row r="1229" spans="1:12" x14ac:dyDescent="0.2">
      <c r="A1229" s="146"/>
      <c r="B1229" s="146"/>
      <c r="C1229" s="146"/>
      <c r="D1229" s="146"/>
      <c r="E1229" s="146"/>
      <c r="F1229" s="147"/>
      <c r="G1229" s="147"/>
      <c r="H1229" s="147"/>
      <c r="I1229" s="147"/>
      <c r="J1229" s="147"/>
      <c r="K1229" s="147"/>
      <c r="L1229" s="147"/>
    </row>
    <row r="1230" spans="1:12" x14ac:dyDescent="0.2">
      <c r="A1230" s="146"/>
      <c r="B1230" s="146"/>
      <c r="C1230" s="146"/>
      <c r="D1230" s="146"/>
      <c r="E1230" s="146"/>
      <c r="F1230" s="147"/>
      <c r="G1230" s="147"/>
      <c r="H1230" s="147"/>
      <c r="I1230" s="147"/>
      <c r="J1230" s="147"/>
      <c r="K1230" s="147"/>
      <c r="L1230" s="147"/>
    </row>
    <row r="1231" spans="1:12" x14ac:dyDescent="0.2">
      <c r="A1231" s="146"/>
      <c r="B1231" s="146"/>
      <c r="C1231" s="146"/>
      <c r="D1231" s="146"/>
      <c r="E1231" s="146"/>
      <c r="F1231" s="147"/>
      <c r="G1231" s="147"/>
      <c r="H1231" s="147"/>
      <c r="I1231" s="147"/>
      <c r="J1231" s="147"/>
      <c r="K1231" s="147"/>
      <c r="L1231" s="147"/>
    </row>
    <row r="1232" spans="1:12" x14ac:dyDescent="0.2">
      <c r="A1232" s="146"/>
      <c r="B1232" s="146"/>
      <c r="C1232" s="146"/>
      <c r="D1232" s="146"/>
      <c r="E1232" s="146"/>
      <c r="F1232" s="147"/>
      <c r="G1232" s="147"/>
      <c r="H1232" s="147"/>
      <c r="I1232" s="147"/>
      <c r="J1232" s="147"/>
      <c r="K1232" s="147"/>
      <c r="L1232" s="147"/>
    </row>
    <row r="1233" spans="1:12" x14ac:dyDescent="0.2">
      <c r="A1233" s="146"/>
      <c r="B1233" s="146"/>
      <c r="C1233" s="146"/>
      <c r="D1233" s="146"/>
      <c r="E1233" s="146"/>
      <c r="F1233" s="147"/>
      <c r="G1233" s="147"/>
      <c r="H1233" s="147"/>
      <c r="I1233" s="147"/>
      <c r="J1233" s="147"/>
      <c r="K1233" s="147"/>
      <c r="L1233" s="147"/>
    </row>
    <row r="1234" spans="1:12" x14ac:dyDescent="0.2">
      <c r="A1234" s="146"/>
      <c r="B1234" s="146"/>
      <c r="C1234" s="146"/>
      <c r="D1234" s="146"/>
      <c r="E1234" s="146"/>
      <c r="F1234" s="147"/>
      <c r="G1234" s="147"/>
      <c r="H1234" s="147"/>
      <c r="I1234" s="147"/>
      <c r="J1234" s="147"/>
      <c r="K1234" s="147"/>
      <c r="L1234" s="147"/>
    </row>
    <row r="1235" spans="1:12" x14ac:dyDescent="0.2">
      <c r="A1235" s="146"/>
      <c r="B1235" s="146"/>
      <c r="C1235" s="146"/>
      <c r="D1235" s="146"/>
      <c r="E1235" s="146"/>
      <c r="F1235" s="147"/>
      <c r="G1235" s="147"/>
      <c r="H1235" s="147"/>
      <c r="I1235" s="147"/>
      <c r="J1235" s="147"/>
      <c r="K1235" s="147"/>
      <c r="L1235" s="147"/>
    </row>
    <row r="1236" spans="1:12" x14ac:dyDescent="0.2">
      <c r="A1236" s="146"/>
      <c r="B1236" s="146"/>
      <c r="C1236" s="146"/>
      <c r="D1236" s="146"/>
      <c r="E1236" s="146"/>
      <c r="F1236" s="147"/>
      <c r="G1236" s="147"/>
      <c r="H1236" s="147"/>
      <c r="I1236" s="147"/>
      <c r="J1236" s="147"/>
      <c r="K1236" s="147"/>
      <c r="L1236" s="147"/>
    </row>
    <row r="1237" spans="1:12" x14ac:dyDescent="0.2">
      <c r="A1237" s="146"/>
      <c r="B1237" s="146"/>
      <c r="C1237" s="146"/>
      <c r="D1237" s="146"/>
      <c r="E1237" s="146"/>
      <c r="F1237" s="147"/>
      <c r="G1237" s="147"/>
      <c r="H1237" s="147"/>
      <c r="I1237" s="147"/>
      <c r="J1237" s="147"/>
      <c r="K1237" s="147"/>
      <c r="L1237" s="147"/>
    </row>
    <row r="1238" spans="1:12" x14ac:dyDescent="0.2">
      <c r="A1238" s="146"/>
      <c r="B1238" s="146"/>
      <c r="C1238" s="146"/>
      <c r="D1238" s="146"/>
      <c r="E1238" s="146"/>
      <c r="F1238" s="147"/>
      <c r="G1238" s="147"/>
      <c r="H1238" s="147"/>
      <c r="I1238" s="147"/>
      <c r="J1238" s="147"/>
      <c r="K1238" s="147"/>
      <c r="L1238" s="147"/>
    </row>
    <row r="1239" spans="1:12" x14ac:dyDescent="0.2">
      <c r="A1239" s="146"/>
      <c r="B1239" s="146"/>
      <c r="C1239" s="146"/>
      <c r="D1239" s="146"/>
      <c r="E1239" s="146"/>
      <c r="F1239" s="147"/>
      <c r="G1239" s="147"/>
      <c r="H1239" s="147"/>
      <c r="I1239" s="147"/>
      <c r="J1239" s="147"/>
      <c r="K1239" s="147"/>
      <c r="L1239" s="147"/>
    </row>
    <row r="1240" spans="1:12" x14ac:dyDescent="0.2">
      <c r="A1240" s="146"/>
      <c r="B1240" s="146"/>
      <c r="C1240" s="146"/>
      <c r="D1240" s="146"/>
      <c r="E1240" s="146"/>
      <c r="F1240" s="147"/>
      <c r="G1240" s="147"/>
      <c r="H1240" s="147"/>
      <c r="I1240" s="147"/>
      <c r="J1240" s="147"/>
      <c r="K1240" s="147"/>
      <c r="L1240" s="147"/>
    </row>
    <row r="1241" spans="1:12" x14ac:dyDescent="0.2">
      <c r="A1241" s="146"/>
      <c r="B1241" s="146"/>
      <c r="C1241" s="146"/>
      <c r="D1241" s="146"/>
      <c r="E1241" s="146"/>
      <c r="F1241" s="147"/>
      <c r="G1241" s="147"/>
      <c r="H1241" s="147"/>
      <c r="I1241" s="147"/>
      <c r="J1241" s="147"/>
      <c r="K1241" s="147"/>
      <c r="L1241" s="147"/>
    </row>
    <row r="1242" spans="1:12" x14ac:dyDescent="0.2">
      <c r="A1242" s="146"/>
      <c r="B1242" s="146"/>
      <c r="C1242" s="146"/>
      <c r="D1242" s="146"/>
      <c r="E1242" s="146"/>
      <c r="F1242" s="147"/>
      <c r="G1242" s="147"/>
      <c r="H1242" s="147"/>
      <c r="I1242" s="147"/>
      <c r="J1242" s="147"/>
      <c r="K1242" s="147"/>
      <c r="L1242" s="147"/>
    </row>
    <row r="1243" spans="1:12" x14ac:dyDescent="0.2">
      <c r="A1243" s="146"/>
      <c r="B1243" s="146"/>
      <c r="C1243" s="146"/>
      <c r="D1243" s="146"/>
      <c r="E1243" s="146"/>
      <c r="F1243" s="147"/>
      <c r="G1243" s="147"/>
      <c r="H1243" s="147"/>
      <c r="I1243" s="147"/>
      <c r="J1243" s="147"/>
      <c r="K1243" s="147"/>
      <c r="L1243" s="147"/>
    </row>
    <row r="1244" spans="1:12" x14ac:dyDescent="0.2">
      <c r="A1244" s="146"/>
      <c r="B1244" s="146"/>
      <c r="C1244" s="146"/>
      <c r="D1244" s="146"/>
      <c r="E1244" s="146"/>
      <c r="F1244" s="147"/>
      <c r="G1244" s="147"/>
      <c r="H1244" s="147"/>
      <c r="I1244" s="147"/>
      <c r="J1244" s="147"/>
      <c r="K1244" s="147"/>
      <c r="L1244" s="147"/>
    </row>
    <row r="1245" spans="1:12" x14ac:dyDescent="0.2">
      <c r="A1245" s="146"/>
      <c r="B1245" s="146"/>
      <c r="C1245" s="146"/>
      <c r="D1245" s="146"/>
      <c r="E1245" s="146"/>
      <c r="F1245" s="147"/>
      <c r="G1245" s="147"/>
      <c r="H1245" s="147"/>
      <c r="I1245" s="147"/>
      <c r="J1245" s="147"/>
      <c r="K1245" s="147"/>
      <c r="L1245" s="147"/>
    </row>
    <row r="1246" spans="1:12" x14ac:dyDescent="0.2">
      <c r="A1246" s="146"/>
      <c r="B1246" s="146"/>
      <c r="C1246" s="146"/>
      <c r="D1246" s="146"/>
      <c r="E1246" s="146"/>
      <c r="F1246" s="147"/>
      <c r="G1246" s="147"/>
      <c r="H1246" s="147"/>
      <c r="I1246" s="147"/>
      <c r="J1246" s="147"/>
      <c r="K1246" s="147"/>
      <c r="L1246" s="147"/>
    </row>
    <row r="1247" spans="1:12" x14ac:dyDescent="0.2">
      <c r="A1247" s="146"/>
      <c r="B1247" s="146"/>
      <c r="C1247" s="146"/>
      <c r="D1247" s="146"/>
      <c r="E1247" s="146"/>
      <c r="F1247" s="147"/>
      <c r="G1247" s="147"/>
      <c r="H1247" s="147"/>
      <c r="I1247" s="147"/>
      <c r="J1247" s="147"/>
      <c r="K1247" s="147"/>
      <c r="L1247" s="147"/>
    </row>
    <row r="1248" spans="1:12" x14ac:dyDescent="0.2">
      <c r="A1248" s="146"/>
      <c r="B1248" s="146"/>
      <c r="C1248" s="146"/>
      <c r="D1248" s="146"/>
      <c r="E1248" s="146"/>
      <c r="F1248" s="147"/>
      <c r="G1248" s="147"/>
      <c r="H1248" s="147"/>
      <c r="I1248" s="147"/>
      <c r="J1248" s="147"/>
      <c r="K1248" s="147"/>
      <c r="L1248" s="147"/>
    </row>
    <row r="1249" spans="1:12" x14ac:dyDescent="0.2">
      <c r="A1249" s="146"/>
      <c r="B1249" s="146"/>
      <c r="C1249" s="146"/>
      <c r="D1249" s="146"/>
      <c r="E1249" s="146"/>
      <c r="F1249" s="147"/>
      <c r="G1249" s="147"/>
      <c r="H1249" s="147"/>
      <c r="I1249" s="147"/>
      <c r="J1249" s="147"/>
      <c r="K1249" s="147"/>
      <c r="L1249" s="147"/>
    </row>
    <row r="1250" spans="1:12" x14ac:dyDescent="0.2">
      <c r="A1250" s="146"/>
      <c r="B1250" s="146"/>
      <c r="C1250" s="146"/>
      <c r="D1250" s="146"/>
      <c r="E1250" s="146"/>
      <c r="F1250" s="147"/>
      <c r="G1250" s="147"/>
      <c r="H1250" s="147"/>
      <c r="I1250" s="147"/>
      <c r="J1250" s="147"/>
      <c r="K1250" s="147"/>
      <c r="L1250" s="147"/>
    </row>
    <row r="1251" spans="1:12" x14ac:dyDescent="0.2">
      <c r="A1251" s="146"/>
      <c r="B1251" s="146"/>
      <c r="C1251" s="146"/>
      <c r="D1251" s="146"/>
      <c r="E1251" s="146"/>
      <c r="F1251" s="147"/>
      <c r="G1251" s="147"/>
      <c r="H1251" s="147"/>
      <c r="I1251" s="147"/>
      <c r="J1251" s="147"/>
      <c r="K1251" s="147"/>
      <c r="L1251" s="147"/>
    </row>
    <row r="1252" spans="1:12" x14ac:dyDescent="0.2">
      <c r="A1252" s="146"/>
      <c r="B1252" s="146"/>
      <c r="C1252" s="146"/>
      <c r="D1252" s="146"/>
      <c r="E1252" s="146"/>
      <c r="F1252" s="147"/>
      <c r="G1252" s="147"/>
      <c r="H1252" s="147"/>
      <c r="I1252" s="147"/>
      <c r="J1252" s="147"/>
      <c r="K1252" s="147"/>
      <c r="L1252" s="147"/>
    </row>
    <row r="1253" spans="1:12" x14ac:dyDescent="0.2">
      <c r="A1253" s="146"/>
      <c r="B1253" s="146"/>
      <c r="C1253" s="146"/>
      <c r="D1253" s="146"/>
      <c r="E1253" s="146"/>
      <c r="F1253" s="147"/>
      <c r="G1253" s="147"/>
      <c r="H1253" s="147"/>
      <c r="I1253" s="147"/>
      <c r="J1253" s="147"/>
      <c r="K1253" s="147"/>
      <c r="L1253" s="147"/>
    </row>
    <row r="1254" spans="1:12" x14ac:dyDescent="0.2">
      <c r="A1254" s="146"/>
      <c r="B1254" s="146"/>
      <c r="C1254" s="146"/>
      <c r="D1254" s="146"/>
      <c r="E1254" s="146"/>
      <c r="F1254" s="147"/>
      <c r="G1254" s="147"/>
      <c r="H1254" s="147"/>
      <c r="I1254" s="147"/>
      <c r="J1254" s="147"/>
      <c r="K1254" s="147"/>
      <c r="L1254" s="147"/>
    </row>
    <row r="1255" spans="1:12" x14ac:dyDescent="0.2">
      <c r="A1255" s="146"/>
      <c r="B1255" s="146"/>
      <c r="C1255" s="146"/>
      <c r="D1255" s="146"/>
      <c r="E1255" s="146"/>
      <c r="F1255" s="147"/>
      <c r="G1255" s="147"/>
      <c r="H1255" s="147"/>
      <c r="I1255" s="147"/>
      <c r="J1255" s="147"/>
      <c r="K1255" s="147"/>
      <c r="L1255" s="147"/>
    </row>
    <row r="1256" spans="1:12" x14ac:dyDescent="0.2">
      <c r="A1256" s="146"/>
      <c r="B1256" s="146"/>
      <c r="C1256" s="146"/>
      <c r="D1256" s="146"/>
      <c r="E1256" s="146"/>
      <c r="F1256" s="147"/>
      <c r="G1256" s="147"/>
      <c r="H1256" s="147"/>
      <c r="I1256" s="147"/>
      <c r="J1256" s="147"/>
      <c r="K1256" s="147"/>
      <c r="L1256" s="147"/>
    </row>
    <row r="1257" spans="1:12" x14ac:dyDescent="0.2">
      <c r="A1257" s="146"/>
      <c r="B1257" s="146"/>
      <c r="C1257" s="146"/>
      <c r="D1257" s="146"/>
      <c r="E1257" s="146"/>
      <c r="F1257" s="147"/>
      <c r="G1257" s="147"/>
      <c r="H1257" s="147"/>
      <c r="I1257" s="147"/>
      <c r="J1257" s="147"/>
      <c r="K1257" s="147"/>
      <c r="L1257" s="147"/>
    </row>
    <row r="1258" spans="1:12" x14ac:dyDescent="0.2">
      <c r="A1258" s="146"/>
      <c r="B1258" s="146"/>
      <c r="C1258" s="146"/>
      <c r="D1258" s="146"/>
      <c r="E1258" s="146"/>
      <c r="F1258" s="147"/>
      <c r="G1258" s="147"/>
      <c r="H1258" s="147"/>
      <c r="I1258" s="147"/>
      <c r="J1258" s="147"/>
      <c r="K1258" s="147"/>
      <c r="L1258" s="147"/>
    </row>
    <row r="1259" spans="1:12" x14ac:dyDescent="0.2">
      <c r="A1259" s="146"/>
      <c r="B1259" s="146"/>
      <c r="C1259" s="146"/>
      <c r="D1259" s="146"/>
      <c r="E1259" s="146"/>
      <c r="F1259" s="147"/>
      <c r="G1259" s="147"/>
      <c r="H1259" s="147"/>
      <c r="I1259" s="147"/>
      <c r="J1259" s="147"/>
      <c r="K1259" s="147"/>
      <c r="L1259" s="147"/>
    </row>
    <row r="1260" spans="1:12" x14ac:dyDescent="0.2">
      <c r="A1260" s="146"/>
      <c r="B1260" s="146"/>
      <c r="C1260" s="146"/>
      <c r="D1260" s="146"/>
      <c r="E1260" s="146"/>
      <c r="F1260" s="147"/>
      <c r="G1260" s="147"/>
      <c r="H1260" s="147"/>
      <c r="I1260" s="147"/>
      <c r="J1260" s="147"/>
      <c r="K1260" s="147"/>
      <c r="L1260" s="147"/>
    </row>
    <row r="1261" spans="1:12" x14ac:dyDescent="0.2">
      <c r="A1261" s="146"/>
      <c r="B1261" s="146"/>
      <c r="C1261" s="146"/>
      <c r="D1261" s="146"/>
      <c r="E1261" s="146"/>
      <c r="F1261" s="147"/>
      <c r="G1261" s="147"/>
      <c r="H1261" s="147"/>
      <c r="I1261" s="147"/>
      <c r="J1261" s="147"/>
      <c r="K1261" s="147"/>
      <c r="L1261" s="147"/>
    </row>
    <row r="1262" spans="1:12" x14ac:dyDescent="0.2">
      <c r="A1262" s="146"/>
      <c r="B1262" s="146"/>
      <c r="C1262" s="146"/>
      <c r="D1262" s="146"/>
      <c r="E1262" s="146"/>
      <c r="F1262" s="147"/>
      <c r="G1262" s="147"/>
      <c r="H1262" s="147"/>
      <c r="I1262" s="147"/>
      <c r="J1262" s="147"/>
      <c r="K1262" s="147"/>
      <c r="L1262" s="147"/>
    </row>
    <row r="1263" spans="1:12" x14ac:dyDescent="0.2">
      <c r="A1263" s="146"/>
      <c r="B1263" s="146"/>
      <c r="C1263" s="146"/>
      <c r="D1263" s="146"/>
      <c r="E1263" s="146"/>
      <c r="F1263" s="147"/>
      <c r="G1263" s="147"/>
      <c r="H1263" s="147"/>
      <c r="I1263" s="147"/>
      <c r="J1263" s="147"/>
      <c r="K1263" s="147"/>
      <c r="L1263" s="147"/>
    </row>
    <row r="1264" spans="1:12" x14ac:dyDescent="0.2">
      <c r="A1264" s="146"/>
      <c r="B1264" s="146"/>
      <c r="C1264" s="146"/>
      <c r="D1264" s="146"/>
      <c r="E1264" s="146"/>
      <c r="F1264" s="147"/>
      <c r="G1264" s="147"/>
      <c r="H1264" s="147"/>
      <c r="I1264" s="147"/>
      <c r="J1264" s="147"/>
      <c r="K1264" s="147"/>
      <c r="L1264" s="147"/>
    </row>
    <row r="1265" spans="1:12" x14ac:dyDescent="0.2">
      <c r="A1265" s="146"/>
      <c r="B1265" s="146"/>
      <c r="C1265" s="146"/>
      <c r="D1265" s="146"/>
      <c r="E1265" s="146"/>
      <c r="F1265" s="147"/>
      <c r="G1265" s="147"/>
      <c r="H1265" s="147"/>
      <c r="I1265" s="147"/>
      <c r="J1265" s="147"/>
      <c r="K1265" s="147"/>
      <c r="L1265" s="147"/>
    </row>
    <row r="1266" spans="1:12" x14ac:dyDescent="0.2">
      <c r="A1266" s="146"/>
      <c r="B1266" s="146"/>
      <c r="C1266" s="146"/>
      <c r="D1266" s="146"/>
      <c r="E1266" s="146"/>
      <c r="F1266" s="147"/>
      <c r="G1266" s="147"/>
      <c r="H1266" s="147"/>
      <c r="I1266" s="147"/>
      <c r="J1266" s="147"/>
      <c r="K1266" s="147"/>
      <c r="L1266" s="147"/>
    </row>
    <row r="1267" spans="1:12" x14ac:dyDescent="0.2">
      <c r="A1267" s="146"/>
      <c r="B1267" s="146"/>
      <c r="C1267" s="146"/>
      <c r="D1267" s="146"/>
      <c r="E1267" s="146"/>
      <c r="F1267" s="147"/>
      <c r="G1267" s="147"/>
      <c r="H1267" s="147"/>
      <c r="I1267" s="147"/>
      <c r="J1267" s="147"/>
      <c r="K1267" s="147"/>
      <c r="L1267" s="147"/>
    </row>
    <row r="1268" spans="1:12" x14ac:dyDescent="0.2">
      <c r="A1268" s="146"/>
      <c r="B1268" s="146"/>
      <c r="C1268" s="146"/>
      <c r="D1268" s="146"/>
      <c r="E1268" s="146"/>
      <c r="F1268" s="147"/>
      <c r="G1268" s="147"/>
      <c r="H1268" s="147"/>
      <c r="I1268" s="147"/>
      <c r="J1268" s="147"/>
      <c r="K1268" s="147"/>
      <c r="L1268" s="147"/>
    </row>
    <row r="1269" spans="1:12" x14ac:dyDescent="0.2">
      <c r="A1269" s="146"/>
      <c r="B1269" s="146"/>
      <c r="C1269" s="146"/>
      <c r="D1269" s="146"/>
      <c r="E1269" s="146"/>
      <c r="F1269" s="147"/>
      <c r="G1269" s="147"/>
      <c r="H1269" s="147"/>
      <c r="I1269" s="147"/>
      <c r="J1269" s="147"/>
      <c r="K1269" s="147"/>
      <c r="L1269" s="147"/>
    </row>
    <row r="1270" spans="1:12" x14ac:dyDescent="0.2">
      <c r="A1270" s="146"/>
      <c r="B1270" s="146"/>
      <c r="C1270" s="146"/>
      <c r="D1270" s="146"/>
      <c r="E1270" s="146"/>
      <c r="F1270" s="147"/>
      <c r="G1270" s="147"/>
      <c r="H1270" s="147"/>
      <c r="I1270" s="147"/>
      <c r="J1270" s="147"/>
      <c r="K1270" s="147"/>
      <c r="L1270" s="147"/>
    </row>
    <row r="1271" spans="1:12" x14ac:dyDescent="0.2">
      <c r="A1271" s="146"/>
      <c r="B1271" s="146"/>
      <c r="C1271" s="146"/>
      <c r="D1271" s="146"/>
      <c r="E1271" s="146"/>
      <c r="F1271" s="147"/>
      <c r="G1271" s="147"/>
      <c r="H1271" s="147"/>
      <c r="I1271" s="147"/>
      <c r="J1271" s="147"/>
      <c r="K1271" s="147"/>
      <c r="L1271" s="147"/>
    </row>
    <row r="1272" spans="1:12" x14ac:dyDescent="0.2">
      <c r="A1272" s="146"/>
      <c r="B1272" s="146"/>
      <c r="C1272" s="146"/>
      <c r="D1272" s="146"/>
      <c r="E1272" s="146"/>
      <c r="F1272" s="147"/>
      <c r="G1272" s="147"/>
      <c r="H1272" s="147"/>
      <c r="I1272" s="147"/>
      <c r="J1272" s="147"/>
      <c r="K1272" s="147"/>
      <c r="L1272" s="147"/>
    </row>
    <row r="1273" spans="1:12" x14ac:dyDescent="0.2">
      <c r="A1273" s="146"/>
      <c r="B1273" s="146"/>
      <c r="C1273" s="146"/>
      <c r="D1273" s="146"/>
      <c r="E1273" s="146"/>
      <c r="F1273" s="147"/>
      <c r="G1273" s="147"/>
      <c r="H1273" s="147"/>
      <c r="I1273" s="147"/>
      <c r="J1273" s="147"/>
      <c r="K1273" s="147"/>
      <c r="L1273" s="147"/>
    </row>
    <row r="1274" spans="1:12" x14ac:dyDescent="0.2">
      <c r="A1274" s="146"/>
      <c r="B1274" s="146"/>
      <c r="C1274" s="146"/>
      <c r="D1274" s="146"/>
      <c r="E1274" s="146"/>
      <c r="F1274" s="147"/>
      <c r="G1274" s="147"/>
      <c r="H1274" s="147"/>
      <c r="I1274" s="147"/>
      <c r="J1274" s="147"/>
      <c r="K1274" s="147"/>
      <c r="L1274" s="147"/>
    </row>
    <row r="1275" spans="1:12" x14ac:dyDescent="0.2">
      <c r="A1275" s="146"/>
      <c r="B1275" s="146"/>
      <c r="C1275" s="146"/>
      <c r="D1275" s="146"/>
      <c r="E1275" s="146"/>
      <c r="F1275" s="147"/>
      <c r="G1275" s="147"/>
      <c r="H1275" s="147"/>
      <c r="I1275" s="147"/>
      <c r="J1275" s="147"/>
      <c r="K1275" s="147"/>
      <c r="L1275" s="147"/>
    </row>
    <row r="1276" spans="1:12" x14ac:dyDescent="0.2">
      <c r="A1276" s="146"/>
      <c r="B1276" s="146"/>
      <c r="C1276" s="146"/>
      <c r="D1276" s="146"/>
      <c r="E1276" s="146"/>
      <c r="F1276" s="147"/>
      <c r="G1276" s="147"/>
      <c r="H1276" s="147"/>
      <c r="I1276" s="147"/>
      <c r="J1276" s="147"/>
      <c r="K1276" s="147"/>
      <c r="L1276" s="147"/>
    </row>
    <row r="1277" spans="1:12" x14ac:dyDescent="0.2">
      <c r="A1277" s="146"/>
      <c r="B1277" s="146"/>
      <c r="C1277" s="146"/>
      <c r="D1277" s="146"/>
      <c r="E1277" s="146"/>
      <c r="F1277" s="147"/>
      <c r="G1277" s="147"/>
      <c r="H1277" s="147"/>
      <c r="I1277" s="147"/>
      <c r="J1277" s="147"/>
      <c r="K1277" s="147"/>
      <c r="L1277" s="147"/>
    </row>
    <row r="1278" spans="1:12" x14ac:dyDescent="0.2">
      <c r="A1278" s="146"/>
      <c r="B1278" s="146"/>
      <c r="C1278" s="146"/>
      <c r="D1278" s="146"/>
      <c r="E1278" s="146"/>
      <c r="F1278" s="147"/>
      <c r="G1278" s="147"/>
      <c r="H1278" s="147"/>
      <c r="I1278" s="147"/>
      <c r="J1278" s="147"/>
      <c r="K1278" s="147"/>
      <c r="L1278" s="147"/>
    </row>
    <row r="1279" spans="1:12" x14ac:dyDescent="0.2">
      <c r="A1279" s="146"/>
      <c r="B1279" s="146"/>
      <c r="C1279" s="146"/>
      <c r="D1279" s="146"/>
      <c r="E1279" s="146"/>
      <c r="F1279" s="147"/>
      <c r="G1279" s="147"/>
      <c r="H1279" s="147"/>
      <c r="I1279" s="147"/>
      <c r="J1279" s="147"/>
      <c r="K1279" s="147"/>
      <c r="L1279" s="147"/>
    </row>
    <row r="1280" spans="1:12" x14ac:dyDescent="0.2">
      <c r="A1280" s="146"/>
      <c r="B1280" s="146"/>
      <c r="C1280" s="146"/>
      <c r="D1280" s="146"/>
      <c r="E1280" s="146"/>
      <c r="F1280" s="147"/>
      <c r="G1280" s="147"/>
      <c r="H1280" s="147"/>
      <c r="I1280" s="147"/>
      <c r="J1280" s="147"/>
      <c r="K1280" s="147"/>
      <c r="L1280" s="147"/>
    </row>
    <row r="1281" spans="1:12" x14ac:dyDescent="0.2">
      <c r="A1281" s="146"/>
      <c r="B1281" s="146"/>
      <c r="C1281" s="146"/>
      <c r="D1281" s="146"/>
      <c r="E1281" s="146"/>
      <c r="F1281" s="147"/>
      <c r="G1281" s="147"/>
      <c r="H1281" s="147"/>
      <c r="I1281" s="147"/>
      <c r="J1281" s="147"/>
      <c r="K1281" s="147"/>
      <c r="L1281" s="147"/>
    </row>
    <row r="1282" spans="1:12" x14ac:dyDescent="0.2">
      <c r="A1282" s="146"/>
      <c r="B1282" s="146"/>
      <c r="C1282" s="146"/>
      <c r="D1282" s="146"/>
      <c r="E1282" s="146"/>
      <c r="F1282" s="147"/>
      <c r="G1282" s="147"/>
      <c r="H1282" s="147"/>
      <c r="I1282" s="147"/>
      <c r="J1282" s="147"/>
      <c r="K1282" s="147"/>
      <c r="L1282" s="147"/>
    </row>
    <row r="1283" spans="1:12" x14ac:dyDescent="0.2">
      <c r="A1283" s="146"/>
      <c r="B1283" s="146"/>
      <c r="C1283" s="146"/>
      <c r="D1283" s="146"/>
      <c r="E1283" s="146"/>
      <c r="F1283" s="147"/>
      <c r="G1283" s="147"/>
      <c r="H1283" s="147"/>
      <c r="I1283" s="147"/>
      <c r="J1283" s="147"/>
      <c r="K1283" s="147"/>
      <c r="L1283" s="147"/>
    </row>
    <row r="1284" spans="1:12" x14ac:dyDescent="0.2">
      <c r="A1284" s="146"/>
      <c r="B1284" s="146"/>
      <c r="C1284" s="146"/>
      <c r="D1284" s="146"/>
      <c r="E1284" s="146"/>
      <c r="F1284" s="147"/>
      <c r="G1284" s="147"/>
      <c r="H1284" s="147"/>
      <c r="I1284" s="147"/>
      <c r="J1284" s="147"/>
      <c r="K1284" s="147"/>
      <c r="L1284" s="147"/>
    </row>
    <row r="1285" spans="1:12" x14ac:dyDescent="0.2">
      <c r="A1285" s="146"/>
      <c r="B1285" s="146"/>
      <c r="C1285" s="146"/>
      <c r="D1285" s="146"/>
      <c r="E1285" s="146"/>
      <c r="F1285" s="147"/>
      <c r="G1285" s="147"/>
      <c r="H1285" s="147"/>
      <c r="I1285" s="147"/>
      <c r="J1285" s="147"/>
      <c r="K1285" s="147"/>
      <c r="L1285" s="147"/>
    </row>
    <row r="1286" spans="1:12" x14ac:dyDescent="0.2">
      <c r="A1286" s="146"/>
      <c r="B1286" s="146"/>
      <c r="C1286" s="146"/>
      <c r="D1286" s="146"/>
      <c r="E1286" s="146"/>
      <c r="F1286" s="147"/>
      <c r="G1286" s="147"/>
      <c r="H1286" s="147"/>
      <c r="I1286" s="147"/>
      <c r="J1286" s="147"/>
      <c r="K1286" s="147"/>
      <c r="L1286" s="147"/>
    </row>
    <row r="1287" spans="1:12" x14ac:dyDescent="0.2">
      <c r="A1287" s="146"/>
      <c r="B1287" s="146"/>
      <c r="C1287" s="146"/>
      <c r="D1287" s="146"/>
      <c r="E1287" s="146"/>
      <c r="F1287" s="147"/>
      <c r="G1287" s="147"/>
      <c r="H1287" s="147"/>
      <c r="I1287" s="147"/>
      <c r="J1287" s="147"/>
      <c r="K1287" s="147"/>
      <c r="L1287" s="147"/>
    </row>
    <row r="1288" spans="1:12" x14ac:dyDescent="0.2">
      <c r="A1288" s="146"/>
      <c r="B1288" s="146"/>
      <c r="C1288" s="146"/>
      <c r="D1288" s="146"/>
      <c r="E1288" s="146"/>
      <c r="F1288" s="147"/>
      <c r="G1288" s="147"/>
      <c r="H1288" s="147"/>
      <c r="I1288" s="147"/>
      <c r="J1288" s="147"/>
      <c r="K1288" s="147"/>
      <c r="L1288" s="147"/>
    </row>
    <row r="1289" spans="1:12" x14ac:dyDescent="0.2">
      <c r="A1289" s="146"/>
      <c r="B1289" s="146"/>
      <c r="C1289" s="146"/>
      <c r="D1289" s="146"/>
      <c r="E1289" s="146"/>
      <c r="F1289" s="147"/>
      <c r="G1289" s="147"/>
      <c r="H1289" s="147"/>
      <c r="I1289" s="147"/>
      <c r="J1289" s="147"/>
      <c r="K1289" s="147"/>
      <c r="L1289" s="147"/>
    </row>
    <row r="1290" spans="1:12" x14ac:dyDescent="0.2">
      <c r="A1290" s="146"/>
      <c r="B1290" s="146"/>
      <c r="C1290" s="146"/>
      <c r="D1290" s="146"/>
      <c r="E1290" s="146"/>
      <c r="F1290" s="147"/>
      <c r="G1290" s="147"/>
      <c r="H1290" s="147"/>
      <c r="I1290" s="147"/>
      <c r="J1290" s="147"/>
      <c r="K1290" s="147"/>
      <c r="L1290" s="147"/>
    </row>
    <row r="1291" spans="1:12" x14ac:dyDescent="0.2">
      <c r="A1291" s="146"/>
      <c r="B1291" s="146"/>
      <c r="C1291" s="146"/>
      <c r="D1291" s="146"/>
      <c r="E1291" s="146"/>
      <c r="F1291" s="147"/>
      <c r="G1291" s="147"/>
      <c r="H1291" s="147"/>
      <c r="I1291" s="147"/>
      <c r="J1291" s="147"/>
      <c r="K1291" s="147"/>
      <c r="L1291" s="147"/>
    </row>
    <row r="1292" spans="1:12" x14ac:dyDescent="0.2">
      <c r="A1292" s="146"/>
      <c r="B1292" s="146"/>
      <c r="C1292" s="146"/>
      <c r="D1292" s="146"/>
      <c r="E1292" s="146"/>
      <c r="F1292" s="147"/>
      <c r="G1292" s="147"/>
      <c r="H1292" s="147"/>
      <c r="I1292" s="147"/>
      <c r="J1292" s="147"/>
      <c r="K1292" s="147"/>
      <c r="L1292" s="147"/>
    </row>
    <row r="1293" spans="1:12" x14ac:dyDescent="0.2">
      <c r="A1293" s="146"/>
      <c r="B1293" s="146"/>
      <c r="C1293" s="146"/>
      <c r="D1293" s="146"/>
      <c r="E1293" s="146"/>
      <c r="F1293" s="147"/>
      <c r="G1293" s="147"/>
      <c r="H1293" s="147"/>
      <c r="I1293" s="147"/>
      <c r="J1293" s="147"/>
      <c r="K1293" s="147"/>
      <c r="L1293" s="147"/>
    </row>
    <row r="1294" spans="1:12" x14ac:dyDescent="0.2">
      <c r="A1294" s="146"/>
      <c r="B1294" s="146"/>
      <c r="C1294" s="146"/>
      <c r="D1294" s="146"/>
      <c r="E1294" s="146"/>
      <c r="F1294" s="147"/>
      <c r="G1294" s="147"/>
      <c r="H1294" s="147"/>
      <c r="I1294" s="147"/>
      <c r="J1294" s="147"/>
      <c r="K1294" s="147"/>
      <c r="L1294" s="147"/>
    </row>
    <row r="1295" spans="1:12" x14ac:dyDescent="0.2">
      <c r="A1295" s="146"/>
      <c r="B1295" s="146"/>
      <c r="C1295" s="146"/>
      <c r="D1295" s="146"/>
      <c r="E1295" s="146"/>
      <c r="F1295" s="147"/>
      <c r="G1295" s="147"/>
      <c r="H1295" s="147"/>
      <c r="I1295" s="147"/>
      <c r="J1295" s="147"/>
      <c r="K1295" s="147"/>
      <c r="L1295" s="147"/>
    </row>
    <row r="1296" spans="1:12" x14ac:dyDescent="0.2">
      <c r="A1296" s="146"/>
      <c r="B1296" s="146"/>
      <c r="C1296" s="146"/>
      <c r="D1296" s="146"/>
      <c r="E1296" s="146"/>
      <c r="F1296" s="147"/>
      <c r="G1296" s="147"/>
      <c r="H1296" s="147"/>
      <c r="I1296" s="147"/>
      <c r="J1296" s="147"/>
      <c r="K1296" s="147"/>
      <c r="L1296" s="147"/>
    </row>
    <row r="1297" spans="1:12" x14ac:dyDescent="0.2">
      <c r="A1297" s="146"/>
      <c r="B1297" s="146"/>
      <c r="C1297" s="146"/>
      <c r="D1297" s="146"/>
      <c r="E1297" s="146"/>
      <c r="F1297" s="147"/>
      <c r="G1297" s="147"/>
      <c r="H1297" s="147"/>
      <c r="I1297" s="147"/>
      <c r="J1297" s="147"/>
      <c r="K1297" s="147"/>
      <c r="L1297" s="147"/>
    </row>
    <row r="1298" spans="1:12" x14ac:dyDescent="0.2">
      <c r="A1298" s="146"/>
      <c r="B1298" s="146"/>
      <c r="C1298" s="146"/>
      <c r="D1298" s="146"/>
      <c r="E1298" s="146"/>
      <c r="F1298" s="147"/>
      <c r="G1298" s="147"/>
      <c r="H1298" s="147"/>
      <c r="I1298" s="147"/>
      <c r="J1298" s="147"/>
      <c r="K1298" s="147"/>
      <c r="L1298" s="147"/>
    </row>
    <row r="1299" spans="1:12" x14ac:dyDescent="0.2">
      <c r="A1299" s="146"/>
      <c r="B1299" s="146"/>
      <c r="C1299" s="146"/>
      <c r="D1299" s="146"/>
      <c r="E1299" s="146"/>
      <c r="F1299" s="147"/>
      <c r="G1299" s="147"/>
      <c r="H1299" s="147"/>
      <c r="I1299" s="147"/>
      <c r="J1299" s="147"/>
      <c r="K1299" s="147"/>
      <c r="L1299" s="147"/>
    </row>
    <row r="1300" spans="1:12" x14ac:dyDescent="0.2">
      <c r="A1300" s="146"/>
      <c r="B1300" s="146"/>
      <c r="C1300" s="146"/>
      <c r="D1300" s="146"/>
      <c r="E1300" s="146"/>
      <c r="F1300" s="147"/>
      <c r="G1300" s="147"/>
      <c r="H1300" s="147"/>
      <c r="I1300" s="147"/>
      <c r="J1300" s="147"/>
      <c r="K1300" s="147"/>
      <c r="L1300" s="147"/>
    </row>
    <row r="1301" spans="1:12" x14ac:dyDescent="0.2">
      <c r="A1301" s="146"/>
      <c r="B1301" s="146"/>
      <c r="C1301" s="146"/>
      <c r="D1301" s="146"/>
      <c r="E1301" s="146"/>
      <c r="F1301" s="147"/>
      <c r="G1301" s="147"/>
      <c r="H1301" s="147"/>
      <c r="I1301" s="147"/>
      <c r="J1301" s="147"/>
      <c r="K1301" s="147"/>
      <c r="L1301" s="147"/>
    </row>
    <row r="1302" spans="1:12" x14ac:dyDescent="0.2">
      <c r="A1302" s="146"/>
      <c r="B1302" s="146"/>
      <c r="C1302" s="146"/>
      <c r="D1302" s="146"/>
      <c r="E1302" s="146"/>
      <c r="F1302" s="147"/>
      <c r="G1302" s="147"/>
      <c r="H1302" s="147"/>
      <c r="I1302" s="147"/>
      <c r="J1302" s="147"/>
      <c r="K1302" s="147"/>
      <c r="L1302" s="147"/>
    </row>
    <row r="1303" spans="1:12" x14ac:dyDescent="0.2">
      <c r="A1303" s="146"/>
      <c r="B1303" s="146"/>
      <c r="C1303" s="146"/>
      <c r="D1303" s="146"/>
      <c r="E1303" s="146"/>
      <c r="F1303" s="147"/>
      <c r="G1303" s="147"/>
      <c r="H1303" s="147"/>
      <c r="I1303" s="147"/>
      <c r="J1303" s="147"/>
      <c r="K1303" s="147"/>
      <c r="L1303" s="147"/>
    </row>
    <row r="1304" spans="1:12" x14ac:dyDescent="0.2">
      <c r="A1304" s="146"/>
      <c r="B1304" s="146"/>
      <c r="C1304" s="146"/>
      <c r="D1304" s="146"/>
      <c r="E1304" s="146"/>
      <c r="F1304" s="147"/>
      <c r="G1304" s="147"/>
      <c r="H1304" s="147"/>
      <c r="I1304" s="147"/>
      <c r="J1304" s="147"/>
      <c r="K1304" s="147"/>
      <c r="L1304" s="147"/>
    </row>
    <row r="1305" spans="1:12" x14ac:dyDescent="0.2">
      <c r="A1305" s="146"/>
      <c r="B1305" s="146"/>
      <c r="C1305" s="146"/>
      <c r="D1305" s="146"/>
      <c r="E1305" s="146"/>
      <c r="F1305" s="147"/>
      <c r="G1305" s="147"/>
      <c r="H1305" s="147"/>
      <c r="I1305" s="147"/>
      <c r="J1305" s="147"/>
      <c r="K1305" s="147"/>
      <c r="L1305" s="147"/>
    </row>
    <row r="1306" spans="1:12" x14ac:dyDescent="0.2">
      <c r="A1306" s="146"/>
      <c r="B1306" s="146"/>
      <c r="C1306" s="146"/>
      <c r="D1306" s="146"/>
      <c r="E1306" s="146"/>
      <c r="F1306" s="147"/>
      <c r="G1306" s="147"/>
      <c r="H1306" s="147"/>
      <c r="I1306" s="147"/>
      <c r="J1306" s="147"/>
      <c r="K1306" s="147"/>
      <c r="L1306" s="147"/>
    </row>
    <row r="1307" spans="1:12" x14ac:dyDescent="0.2">
      <c r="A1307" s="146"/>
      <c r="B1307" s="146"/>
      <c r="C1307" s="146"/>
      <c r="D1307" s="146"/>
      <c r="E1307" s="146"/>
      <c r="F1307" s="147"/>
      <c r="G1307" s="147"/>
      <c r="H1307" s="147"/>
      <c r="I1307" s="147"/>
      <c r="J1307" s="147"/>
      <c r="K1307" s="147"/>
      <c r="L1307" s="147"/>
    </row>
    <row r="1308" spans="1:12" x14ac:dyDescent="0.2">
      <c r="A1308" s="146"/>
      <c r="B1308" s="146"/>
      <c r="C1308" s="146"/>
      <c r="D1308" s="146"/>
      <c r="E1308" s="146"/>
      <c r="F1308" s="147"/>
      <c r="G1308" s="147"/>
      <c r="H1308" s="147"/>
      <c r="I1308" s="147"/>
      <c r="J1308" s="147"/>
      <c r="K1308" s="147"/>
      <c r="L1308" s="147"/>
    </row>
    <row r="1309" spans="1:12" x14ac:dyDescent="0.2">
      <c r="A1309" s="146"/>
      <c r="B1309" s="146"/>
      <c r="C1309" s="146"/>
      <c r="D1309" s="146"/>
      <c r="E1309" s="146"/>
      <c r="F1309" s="147"/>
      <c r="G1309" s="147"/>
      <c r="H1309" s="147"/>
      <c r="I1309" s="147"/>
      <c r="J1309" s="147"/>
      <c r="K1309" s="147"/>
      <c r="L1309" s="147"/>
    </row>
    <row r="1310" spans="1:12" x14ac:dyDescent="0.2">
      <c r="A1310" s="146"/>
      <c r="B1310" s="146"/>
      <c r="C1310" s="146"/>
      <c r="D1310" s="146"/>
      <c r="E1310" s="146"/>
      <c r="F1310" s="147"/>
      <c r="G1310" s="147"/>
      <c r="H1310" s="147"/>
      <c r="I1310" s="147"/>
      <c r="J1310" s="147"/>
      <c r="K1310" s="147"/>
      <c r="L1310" s="147"/>
    </row>
    <row r="1311" spans="1:12" x14ac:dyDescent="0.2">
      <c r="A1311" s="146"/>
      <c r="B1311" s="146"/>
      <c r="C1311" s="146"/>
      <c r="D1311" s="146"/>
      <c r="E1311" s="146"/>
      <c r="F1311" s="147"/>
      <c r="G1311" s="147"/>
      <c r="H1311" s="147"/>
      <c r="I1311" s="147"/>
      <c r="J1311" s="147"/>
      <c r="K1311" s="147"/>
      <c r="L1311" s="147"/>
    </row>
    <row r="1312" spans="1:12" x14ac:dyDescent="0.2">
      <c r="A1312" s="146"/>
      <c r="B1312" s="146"/>
      <c r="C1312" s="146"/>
      <c r="D1312" s="146"/>
      <c r="E1312" s="146"/>
      <c r="F1312" s="147"/>
      <c r="G1312" s="147"/>
      <c r="H1312" s="147"/>
      <c r="I1312" s="147"/>
      <c r="J1312" s="147"/>
      <c r="K1312" s="147"/>
      <c r="L1312" s="147"/>
    </row>
    <row r="1313" spans="1:12" x14ac:dyDescent="0.2">
      <c r="A1313" s="146"/>
      <c r="B1313" s="146"/>
      <c r="C1313" s="146"/>
      <c r="D1313" s="146"/>
      <c r="E1313" s="146"/>
      <c r="F1313" s="147"/>
      <c r="G1313" s="147"/>
      <c r="H1313" s="147"/>
      <c r="I1313" s="147"/>
      <c r="J1313" s="147"/>
      <c r="K1313" s="147"/>
      <c r="L1313" s="147"/>
    </row>
    <row r="1314" spans="1:12" x14ac:dyDescent="0.2">
      <c r="A1314" s="146"/>
      <c r="B1314" s="146"/>
      <c r="C1314" s="146"/>
      <c r="D1314" s="146"/>
      <c r="E1314" s="146"/>
      <c r="F1314" s="147"/>
      <c r="G1314" s="147"/>
      <c r="H1314" s="147"/>
      <c r="I1314" s="147"/>
      <c r="J1314" s="147"/>
      <c r="K1314" s="147"/>
      <c r="L1314" s="147"/>
    </row>
    <row r="1315" spans="1:12" x14ac:dyDescent="0.2">
      <c r="A1315" s="146"/>
      <c r="B1315" s="146"/>
      <c r="C1315" s="146"/>
      <c r="D1315" s="146"/>
      <c r="E1315" s="146"/>
      <c r="F1315" s="147"/>
      <c r="G1315" s="147"/>
      <c r="H1315" s="147"/>
      <c r="I1315" s="147"/>
      <c r="J1315" s="147"/>
      <c r="K1315" s="147"/>
      <c r="L1315" s="147"/>
    </row>
    <row r="1316" spans="1:12" x14ac:dyDescent="0.2">
      <c r="A1316" s="146"/>
      <c r="B1316" s="146"/>
      <c r="C1316" s="146"/>
      <c r="D1316" s="146"/>
      <c r="E1316" s="146"/>
      <c r="F1316" s="147"/>
      <c r="G1316" s="147"/>
      <c r="H1316" s="147"/>
      <c r="I1316" s="147"/>
      <c r="J1316" s="147"/>
      <c r="K1316" s="147"/>
      <c r="L1316" s="147"/>
    </row>
    <row r="1317" spans="1:12" x14ac:dyDescent="0.2">
      <c r="A1317" s="146"/>
      <c r="B1317" s="146"/>
      <c r="C1317" s="146"/>
      <c r="D1317" s="146"/>
      <c r="E1317" s="146"/>
      <c r="F1317" s="147"/>
      <c r="G1317" s="147"/>
      <c r="H1317" s="147"/>
      <c r="I1317" s="147"/>
      <c r="J1317" s="147"/>
      <c r="K1317" s="147"/>
      <c r="L1317" s="147"/>
    </row>
    <row r="1318" spans="1:12" x14ac:dyDescent="0.2">
      <c r="A1318" s="146"/>
      <c r="B1318" s="146"/>
      <c r="C1318" s="146"/>
      <c r="D1318" s="146"/>
      <c r="E1318" s="146"/>
      <c r="F1318" s="147"/>
      <c r="G1318" s="147"/>
      <c r="H1318" s="147"/>
      <c r="I1318" s="147"/>
      <c r="J1318" s="147"/>
      <c r="K1318" s="147"/>
      <c r="L1318" s="147"/>
    </row>
    <row r="1319" spans="1:12" x14ac:dyDescent="0.2">
      <c r="A1319" s="146"/>
      <c r="B1319" s="146"/>
      <c r="C1319" s="146"/>
      <c r="D1319" s="146"/>
      <c r="E1319" s="146"/>
      <c r="F1319" s="147"/>
      <c r="G1319" s="147"/>
      <c r="H1319" s="147"/>
      <c r="I1319" s="147"/>
      <c r="J1319" s="147"/>
      <c r="K1319" s="147"/>
      <c r="L1319" s="147"/>
    </row>
    <row r="1320" spans="1:12" x14ac:dyDescent="0.2">
      <c r="A1320" s="146"/>
      <c r="B1320" s="146"/>
      <c r="C1320" s="146"/>
      <c r="D1320" s="146"/>
      <c r="E1320" s="146"/>
      <c r="F1320" s="147"/>
      <c r="G1320" s="147"/>
      <c r="H1320" s="147"/>
      <c r="I1320" s="147"/>
      <c r="J1320" s="147"/>
      <c r="K1320" s="147"/>
      <c r="L1320" s="147"/>
    </row>
    <row r="1321" spans="1:12" x14ac:dyDescent="0.2">
      <c r="A1321" s="146"/>
      <c r="B1321" s="146"/>
      <c r="C1321" s="146"/>
      <c r="D1321" s="146"/>
      <c r="E1321" s="146"/>
      <c r="F1321" s="147"/>
      <c r="G1321" s="147"/>
      <c r="H1321" s="147"/>
      <c r="I1321" s="147"/>
      <c r="J1321" s="147"/>
      <c r="K1321" s="147"/>
      <c r="L1321" s="147"/>
    </row>
    <row r="1322" spans="1:12" x14ac:dyDescent="0.2">
      <c r="A1322" s="146"/>
      <c r="B1322" s="146"/>
      <c r="C1322" s="146"/>
      <c r="D1322" s="146"/>
      <c r="E1322" s="146"/>
      <c r="F1322" s="147"/>
      <c r="G1322" s="147"/>
      <c r="H1322" s="147"/>
      <c r="I1322" s="147"/>
      <c r="J1322" s="147"/>
      <c r="K1322" s="147"/>
      <c r="L1322" s="147"/>
    </row>
    <row r="1323" spans="1:12" x14ac:dyDescent="0.2">
      <c r="A1323" s="146"/>
      <c r="B1323" s="146"/>
      <c r="C1323" s="146"/>
      <c r="D1323" s="146"/>
      <c r="E1323" s="146"/>
      <c r="F1323" s="147"/>
      <c r="G1323" s="147"/>
      <c r="H1323" s="147"/>
      <c r="I1323" s="147"/>
      <c r="J1323" s="147"/>
      <c r="K1323" s="147"/>
      <c r="L1323" s="147"/>
    </row>
    <row r="1324" spans="1:12" x14ac:dyDescent="0.2">
      <c r="A1324" s="146"/>
      <c r="B1324" s="146"/>
      <c r="C1324" s="146"/>
      <c r="D1324" s="146"/>
      <c r="E1324" s="146"/>
      <c r="F1324" s="147"/>
      <c r="G1324" s="147"/>
      <c r="H1324" s="147"/>
      <c r="I1324" s="147"/>
      <c r="J1324" s="147"/>
      <c r="K1324" s="147"/>
      <c r="L1324" s="147"/>
    </row>
    <row r="1325" spans="1:12" x14ac:dyDescent="0.2">
      <c r="A1325" s="146"/>
      <c r="B1325" s="146"/>
      <c r="C1325" s="146"/>
      <c r="D1325" s="146"/>
      <c r="E1325" s="146"/>
      <c r="F1325" s="147"/>
      <c r="G1325" s="147"/>
      <c r="H1325" s="147"/>
      <c r="I1325" s="147"/>
      <c r="J1325" s="147"/>
      <c r="K1325" s="147"/>
      <c r="L1325" s="147"/>
    </row>
    <row r="1326" spans="1:12" x14ac:dyDescent="0.2">
      <c r="A1326" s="146"/>
      <c r="B1326" s="146"/>
      <c r="C1326" s="146"/>
      <c r="D1326" s="146"/>
      <c r="E1326" s="146"/>
      <c r="F1326" s="147"/>
      <c r="G1326" s="147"/>
      <c r="H1326" s="147"/>
      <c r="I1326" s="147"/>
      <c r="J1326" s="147"/>
      <c r="K1326" s="147"/>
      <c r="L1326" s="147"/>
    </row>
    <row r="1327" spans="1:12" x14ac:dyDescent="0.2">
      <c r="A1327" s="146"/>
      <c r="B1327" s="146"/>
      <c r="C1327" s="146"/>
      <c r="D1327" s="146"/>
      <c r="E1327" s="146"/>
      <c r="F1327" s="147"/>
      <c r="G1327" s="147"/>
      <c r="H1327" s="147"/>
      <c r="I1327" s="147"/>
      <c r="J1327" s="147"/>
      <c r="K1327" s="147"/>
      <c r="L1327" s="147"/>
    </row>
    <row r="1328" spans="1:12" x14ac:dyDescent="0.2">
      <c r="A1328" s="146"/>
      <c r="B1328" s="146"/>
      <c r="C1328" s="146"/>
      <c r="D1328" s="146"/>
      <c r="E1328" s="146"/>
      <c r="F1328" s="147"/>
      <c r="G1328" s="147"/>
      <c r="H1328" s="147"/>
      <c r="I1328" s="147"/>
      <c r="J1328" s="147"/>
      <c r="K1328" s="147"/>
      <c r="L1328" s="147"/>
    </row>
    <row r="1329" spans="1:12" x14ac:dyDescent="0.2">
      <c r="A1329" s="146"/>
      <c r="B1329" s="146"/>
      <c r="C1329" s="146"/>
      <c r="D1329" s="146"/>
      <c r="E1329" s="146"/>
      <c r="F1329" s="147"/>
      <c r="G1329" s="147"/>
      <c r="H1329" s="147"/>
      <c r="I1329" s="147"/>
      <c r="J1329" s="147"/>
      <c r="K1329" s="147"/>
      <c r="L1329" s="147"/>
    </row>
    <row r="1330" spans="1:12" x14ac:dyDescent="0.2">
      <c r="A1330" s="146"/>
      <c r="B1330" s="146"/>
      <c r="C1330" s="146"/>
      <c r="D1330" s="146"/>
      <c r="E1330" s="146"/>
      <c r="F1330" s="147"/>
      <c r="G1330" s="147"/>
      <c r="H1330" s="147"/>
      <c r="I1330" s="147"/>
      <c r="J1330" s="147"/>
      <c r="K1330" s="147"/>
      <c r="L1330" s="147"/>
    </row>
    <row r="1331" spans="1:12" x14ac:dyDescent="0.2">
      <c r="A1331" s="146"/>
      <c r="B1331" s="146"/>
      <c r="C1331" s="146"/>
      <c r="D1331" s="146"/>
      <c r="E1331" s="146"/>
      <c r="F1331" s="147"/>
      <c r="G1331" s="147"/>
      <c r="H1331" s="147"/>
      <c r="I1331" s="147"/>
      <c r="J1331" s="147"/>
      <c r="K1331" s="147"/>
      <c r="L1331" s="147"/>
    </row>
    <row r="1332" spans="1:12" x14ac:dyDescent="0.2">
      <c r="A1332" s="146"/>
      <c r="B1332" s="146"/>
      <c r="C1332" s="146"/>
      <c r="D1332" s="146"/>
      <c r="E1332" s="146"/>
      <c r="F1332" s="147"/>
      <c r="G1332" s="147"/>
      <c r="H1332" s="147"/>
      <c r="I1332" s="147"/>
      <c r="J1332" s="147"/>
      <c r="K1332" s="147"/>
      <c r="L1332" s="147"/>
    </row>
    <row r="1333" spans="1:12" x14ac:dyDescent="0.2">
      <c r="A1333" s="146"/>
      <c r="B1333" s="146"/>
      <c r="C1333" s="146"/>
      <c r="D1333" s="146"/>
      <c r="E1333" s="146"/>
      <c r="F1333" s="147"/>
      <c r="G1333" s="147"/>
      <c r="H1333" s="147"/>
      <c r="I1333" s="147"/>
      <c r="J1333" s="147"/>
      <c r="K1333" s="147"/>
      <c r="L1333" s="147"/>
    </row>
    <row r="1334" spans="1:12" x14ac:dyDescent="0.2">
      <c r="A1334" s="146"/>
      <c r="B1334" s="146"/>
      <c r="C1334" s="146"/>
      <c r="D1334" s="146"/>
      <c r="E1334" s="146"/>
      <c r="F1334" s="147"/>
      <c r="G1334" s="147"/>
      <c r="H1334" s="147"/>
      <c r="I1334" s="147"/>
      <c r="J1334" s="147"/>
      <c r="K1334" s="147"/>
      <c r="L1334" s="147"/>
    </row>
    <row r="1335" spans="1:12" x14ac:dyDescent="0.2">
      <c r="A1335" s="146"/>
      <c r="B1335" s="146"/>
      <c r="C1335" s="146"/>
      <c r="D1335" s="146"/>
      <c r="E1335" s="146"/>
      <c r="F1335" s="147"/>
      <c r="G1335" s="147"/>
      <c r="H1335" s="147"/>
      <c r="I1335" s="147"/>
      <c r="J1335" s="147"/>
      <c r="K1335" s="147"/>
      <c r="L1335" s="147"/>
    </row>
    <row r="1336" spans="1:12" x14ac:dyDescent="0.2">
      <c r="A1336" s="146"/>
      <c r="B1336" s="146"/>
      <c r="C1336" s="146"/>
      <c r="D1336" s="146"/>
      <c r="E1336" s="146"/>
      <c r="F1336" s="147"/>
      <c r="G1336" s="147"/>
      <c r="H1336" s="147"/>
      <c r="I1336" s="147"/>
      <c r="J1336" s="147"/>
      <c r="K1336" s="147"/>
      <c r="L1336" s="147"/>
    </row>
    <row r="1337" spans="1:12" x14ac:dyDescent="0.2">
      <c r="A1337" s="146"/>
      <c r="B1337" s="146"/>
      <c r="C1337" s="146"/>
      <c r="D1337" s="146"/>
      <c r="E1337" s="146"/>
      <c r="F1337" s="147"/>
      <c r="G1337" s="147"/>
      <c r="H1337" s="147"/>
      <c r="I1337" s="147"/>
      <c r="J1337" s="147"/>
      <c r="K1337" s="147"/>
      <c r="L1337" s="147"/>
    </row>
    <row r="1338" spans="1:12" x14ac:dyDescent="0.2">
      <c r="A1338" s="146"/>
      <c r="B1338" s="146"/>
      <c r="C1338" s="146"/>
      <c r="D1338" s="146"/>
      <c r="E1338" s="146"/>
      <c r="F1338" s="147"/>
      <c r="G1338" s="147"/>
      <c r="H1338" s="147"/>
      <c r="I1338" s="147"/>
      <c r="J1338" s="147"/>
      <c r="K1338" s="147"/>
      <c r="L1338" s="147"/>
    </row>
    <row r="1339" spans="1:12" x14ac:dyDescent="0.2">
      <c r="A1339" s="146"/>
      <c r="B1339" s="146"/>
      <c r="C1339" s="146"/>
      <c r="D1339" s="146"/>
      <c r="E1339" s="146"/>
      <c r="F1339" s="147"/>
      <c r="G1339" s="147"/>
      <c r="H1339" s="147"/>
      <c r="I1339" s="147"/>
      <c r="J1339" s="147"/>
      <c r="K1339" s="147"/>
      <c r="L1339" s="147"/>
    </row>
    <row r="1340" spans="1:12" x14ac:dyDescent="0.2">
      <c r="A1340" s="146"/>
      <c r="B1340" s="146"/>
      <c r="C1340" s="146"/>
      <c r="D1340" s="146"/>
      <c r="E1340" s="146"/>
      <c r="F1340" s="147"/>
      <c r="G1340" s="147"/>
      <c r="H1340" s="147"/>
      <c r="I1340" s="147"/>
      <c r="J1340" s="147"/>
      <c r="K1340" s="147"/>
      <c r="L1340" s="147"/>
    </row>
    <row r="1341" spans="1:12" x14ac:dyDescent="0.2">
      <c r="A1341" s="146"/>
      <c r="B1341" s="146"/>
      <c r="C1341" s="146"/>
      <c r="D1341" s="146"/>
      <c r="E1341" s="146"/>
      <c r="F1341" s="147"/>
      <c r="G1341" s="147"/>
      <c r="H1341" s="147"/>
      <c r="I1341" s="147"/>
      <c r="J1341" s="147"/>
      <c r="K1341" s="147"/>
      <c r="L1341" s="147"/>
    </row>
    <row r="1342" spans="1:12" x14ac:dyDescent="0.2">
      <c r="A1342" s="146"/>
      <c r="B1342" s="146"/>
      <c r="C1342" s="146"/>
      <c r="D1342" s="146"/>
      <c r="E1342" s="146"/>
      <c r="F1342" s="147"/>
      <c r="G1342" s="147"/>
      <c r="H1342" s="147"/>
      <c r="I1342" s="147"/>
      <c r="J1342" s="147"/>
      <c r="K1342" s="147"/>
      <c r="L1342" s="147"/>
    </row>
    <row r="1343" spans="1:12" x14ac:dyDescent="0.2">
      <c r="A1343" s="146"/>
      <c r="B1343" s="146"/>
      <c r="C1343" s="146"/>
      <c r="D1343" s="146"/>
      <c r="E1343" s="146"/>
      <c r="F1343" s="147"/>
      <c r="G1343" s="147"/>
      <c r="H1343" s="147"/>
      <c r="I1343" s="147"/>
      <c r="J1343" s="147"/>
      <c r="K1343" s="147"/>
      <c r="L1343" s="147"/>
    </row>
    <row r="1344" spans="1:12" x14ac:dyDescent="0.2">
      <c r="A1344" s="146"/>
      <c r="B1344" s="146"/>
      <c r="C1344" s="146"/>
      <c r="D1344" s="146"/>
      <c r="E1344" s="146"/>
      <c r="F1344" s="147"/>
      <c r="G1344" s="147"/>
      <c r="H1344" s="147"/>
      <c r="I1344" s="147"/>
      <c r="J1344" s="147"/>
      <c r="K1344" s="147"/>
      <c r="L1344" s="147"/>
    </row>
    <row r="1345" spans="1:12" x14ac:dyDescent="0.2">
      <c r="A1345" s="146"/>
      <c r="B1345" s="146"/>
      <c r="C1345" s="146"/>
      <c r="D1345" s="146"/>
      <c r="E1345" s="146"/>
      <c r="F1345" s="147"/>
      <c r="G1345" s="147"/>
      <c r="H1345" s="147"/>
      <c r="I1345" s="147"/>
      <c r="J1345" s="147"/>
      <c r="K1345" s="147"/>
      <c r="L1345" s="147"/>
    </row>
    <row r="1346" spans="1:12" x14ac:dyDescent="0.2">
      <c r="A1346" s="146"/>
      <c r="B1346" s="146"/>
      <c r="C1346" s="146"/>
      <c r="D1346" s="146"/>
      <c r="E1346" s="146"/>
      <c r="F1346" s="147"/>
      <c r="G1346" s="147"/>
      <c r="H1346" s="147"/>
      <c r="I1346" s="147"/>
      <c r="J1346" s="147"/>
      <c r="K1346" s="147"/>
      <c r="L1346" s="147"/>
    </row>
    <row r="1347" spans="1:12" x14ac:dyDescent="0.2">
      <c r="A1347" s="146"/>
      <c r="B1347" s="146"/>
      <c r="C1347" s="146"/>
      <c r="D1347" s="146"/>
      <c r="E1347" s="146"/>
      <c r="F1347" s="147"/>
      <c r="G1347" s="147"/>
      <c r="H1347" s="147"/>
      <c r="I1347" s="147"/>
      <c r="J1347" s="147"/>
      <c r="K1347" s="147"/>
      <c r="L1347" s="147"/>
    </row>
    <row r="1348" spans="1:12" x14ac:dyDescent="0.2">
      <c r="A1348" s="146"/>
      <c r="B1348" s="146"/>
      <c r="C1348" s="146"/>
      <c r="D1348" s="146"/>
      <c r="E1348" s="146"/>
      <c r="F1348" s="147"/>
      <c r="G1348" s="147"/>
      <c r="H1348" s="147"/>
      <c r="I1348" s="147"/>
      <c r="J1348" s="147"/>
      <c r="K1348" s="147"/>
      <c r="L1348" s="147"/>
    </row>
    <row r="1349" spans="1:12" x14ac:dyDescent="0.2">
      <c r="A1349" s="146"/>
      <c r="B1349" s="146"/>
      <c r="C1349" s="146"/>
      <c r="D1349" s="146"/>
      <c r="E1349" s="146"/>
      <c r="F1349" s="147"/>
      <c r="G1349" s="147"/>
      <c r="H1349" s="147"/>
      <c r="I1349" s="147"/>
      <c r="J1349" s="147"/>
      <c r="K1349" s="147"/>
      <c r="L1349" s="147"/>
    </row>
    <row r="1350" spans="1:12" x14ac:dyDescent="0.2">
      <c r="A1350" s="146"/>
      <c r="B1350" s="146"/>
      <c r="C1350" s="146"/>
      <c r="D1350" s="146"/>
      <c r="E1350" s="146"/>
      <c r="F1350" s="147"/>
      <c r="G1350" s="147"/>
      <c r="H1350" s="147"/>
      <c r="I1350" s="147"/>
      <c r="J1350" s="147"/>
      <c r="K1350" s="147"/>
      <c r="L1350" s="147"/>
    </row>
    <row r="1351" spans="1:12" x14ac:dyDescent="0.2">
      <c r="A1351" s="146"/>
      <c r="B1351" s="146"/>
      <c r="C1351" s="146"/>
      <c r="D1351" s="146"/>
      <c r="E1351" s="146"/>
      <c r="F1351" s="147"/>
      <c r="G1351" s="147"/>
      <c r="H1351" s="147"/>
      <c r="I1351" s="147"/>
      <c r="J1351" s="147"/>
      <c r="K1351" s="147"/>
      <c r="L1351" s="147"/>
    </row>
    <row r="1352" spans="1:12" x14ac:dyDescent="0.2">
      <c r="A1352" s="146"/>
      <c r="B1352" s="146"/>
      <c r="C1352" s="146"/>
      <c r="D1352" s="146"/>
      <c r="E1352" s="146"/>
      <c r="F1352" s="147"/>
      <c r="G1352" s="147"/>
      <c r="H1352" s="147"/>
      <c r="I1352" s="147"/>
      <c r="J1352" s="147"/>
      <c r="K1352" s="147"/>
      <c r="L1352" s="147"/>
    </row>
    <row r="1353" spans="1:12" x14ac:dyDescent="0.2">
      <c r="A1353" s="146"/>
      <c r="B1353" s="146"/>
      <c r="C1353" s="146"/>
      <c r="D1353" s="146"/>
      <c r="E1353" s="146"/>
      <c r="F1353" s="147"/>
      <c r="G1353" s="147"/>
      <c r="H1353" s="147"/>
      <c r="I1353" s="147"/>
      <c r="J1353" s="147"/>
      <c r="K1353" s="147"/>
      <c r="L1353" s="147"/>
    </row>
    <row r="1354" spans="1:12" x14ac:dyDescent="0.2">
      <c r="A1354" s="146"/>
      <c r="B1354" s="146"/>
      <c r="C1354" s="146"/>
      <c r="D1354" s="146"/>
      <c r="E1354" s="146"/>
      <c r="F1354" s="147"/>
      <c r="G1354" s="147"/>
      <c r="H1354" s="147"/>
      <c r="I1354" s="147"/>
      <c r="J1354" s="147"/>
      <c r="K1354" s="147"/>
      <c r="L1354" s="147"/>
    </row>
    <row r="1355" spans="1:12" x14ac:dyDescent="0.2">
      <c r="A1355" s="146"/>
      <c r="B1355" s="146"/>
      <c r="C1355" s="146"/>
      <c r="D1355" s="146"/>
      <c r="E1355" s="146"/>
      <c r="F1355" s="147"/>
      <c r="G1355" s="147"/>
      <c r="H1355" s="147"/>
      <c r="I1355" s="147"/>
      <c r="J1355" s="147"/>
      <c r="K1355" s="147"/>
      <c r="L1355" s="147"/>
    </row>
    <row r="1356" spans="1:12" x14ac:dyDescent="0.2">
      <c r="A1356" s="146"/>
      <c r="B1356" s="146"/>
      <c r="C1356" s="146"/>
      <c r="D1356" s="146"/>
      <c r="E1356" s="146"/>
      <c r="F1356" s="147"/>
      <c r="G1356" s="147"/>
      <c r="H1356" s="147"/>
      <c r="I1356" s="147"/>
      <c r="J1356" s="147"/>
      <c r="K1356" s="147"/>
      <c r="L1356" s="147"/>
    </row>
    <row r="1357" spans="1:12" x14ac:dyDescent="0.2">
      <c r="A1357" s="146"/>
      <c r="B1357" s="146"/>
      <c r="C1357" s="146"/>
      <c r="D1357" s="146"/>
      <c r="E1357" s="146"/>
      <c r="F1357" s="147"/>
      <c r="G1357" s="147"/>
      <c r="H1357" s="147"/>
      <c r="I1357" s="147"/>
      <c r="J1357" s="147"/>
      <c r="K1357" s="147"/>
      <c r="L1357" s="147"/>
    </row>
    <row r="1358" spans="1:12" x14ac:dyDescent="0.2">
      <c r="A1358" s="146"/>
      <c r="B1358" s="146"/>
      <c r="C1358" s="146"/>
      <c r="D1358" s="146"/>
      <c r="E1358" s="146"/>
      <c r="F1358" s="147"/>
      <c r="G1358" s="147"/>
      <c r="H1358" s="147"/>
      <c r="I1358" s="147"/>
      <c r="J1358" s="147"/>
      <c r="K1358" s="147"/>
      <c r="L1358" s="147"/>
    </row>
    <row r="1359" spans="1:12" x14ac:dyDescent="0.2">
      <c r="A1359" s="146"/>
      <c r="B1359" s="146"/>
      <c r="C1359" s="146"/>
      <c r="D1359" s="146"/>
      <c r="E1359" s="146"/>
      <c r="F1359" s="147"/>
      <c r="G1359" s="147"/>
      <c r="H1359" s="147"/>
      <c r="I1359" s="147"/>
      <c r="J1359" s="147"/>
      <c r="K1359" s="147"/>
      <c r="L1359" s="147"/>
    </row>
    <row r="1360" spans="1:12" x14ac:dyDescent="0.2">
      <c r="A1360" s="146"/>
      <c r="B1360" s="146"/>
      <c r="C1360" s="146"/>
      <c r="D1360" s="146"/>
      <c r="E1360" s="146"/>
      <c r="F1360" s="147"/>
      <c r="G1360" s="147"/>
      <c r="H1360" s="147"/>
      <c r="I1360" s="147"/>
      <c r="J1360" s="147"/>
      <c r="K1360" s="147"/>
      <c r="L1360" s="147"/>
    </row>
    <row r="1361" spans="1:12" x14ac:dyDescent="0.2">
      <c r="A1361" s="146"/>
      <c r="B1361" s="146"/>
      <c r="C1361" s="146"/>
      <c r="D1361" s="146"/>
      <c r="E1361" s="146"/>
      <c r="F1361" s="147"/>
      <c r="G1361" s="147"/>
      <c r="H1361" s="147"/>
      <c r="I1361" s="147"/>
      <c r="J1361" s="147"/>
      <c r="K1361" s="147"/>
      <c r="L1361" s="147"/>
    </row>
    <row r="1362" spans="1:12" x14ac:dyDescent="0.2">
      <c r="A1362" s="146"/>
      <c r="B1362" s="146"/>
      <c r="C1362" s="146"/>
      <c r="D1362" s="146"/>
      <c r="E1362" s="146"/>
      <c r="F1362" s="147"/>
      <c r="G1362" s="147"/>
      <c r="H1362" s="147"/>
      <c r="I1362" s="147"/>
      <c r="J1362" s="147"/>
      <c r="K1362" s="147"/>
      <c r="L1362" s="147"/>
    </row>
    <row r="1363" spans="1:12" x14ac:dyDescent="0.2">
      <c r="A1363" s="146"/>
      <c r="B1363" s="146"/>
      <c r="C1363" s="146"/>
      <c r="D1363" s="146"/>
      <c r="E1363" s="146"/>
      <c r="F1363" s="147"/>
      <c r="G1363" s="147"/>
      <c r="H1363" s="147"/>
      <c r="I1363" s="147"/>
      <c r="J1363" s="147"/>
      <c r="K1363" s="147"/>
      <c r="L1363" s="147"/>
    </row>
    <row r="1364" spans="1:12" x14ac:dyDescent="0.2">
      <c r="A1364" s="146"/>
      <c r="B1364" s="146"/>
      <c r="C1364" s="146"/>
      <c r="D1364" s="146"/>
      <c r="E1364" s="146"/>
      <c r="F1364" s="147"/>
      <c r="G1364" s="147"/>
      <c r="H1364" s="147"/>
      <c r="I1364" s="147"/>
      <c r="J1364" s="147"/>
      <c r="K1364" s="147"/>
      <c r="L1364" s="147"/>
    </row>
    <row r="1365" spans="1:12" x14ac:dyDescent="0.2">
      <c r="A1365" s="146"/>
      <c r="B1365" s="146"/>
      <c r="C1365" s="146"/>
      <c r="D1365" s="146"/>
      <c r="E1365" s="146"/>
      <c r="F1365" s="147"/>
      <c r="G1365" s="147"/>
      <c r="H1365" s="147"/>
      <c r="I1365" s="147"/>
      <c r="J1365" s="147"/>
      <c r="K1365" s="147"/>
      <c r="L1365" s="147"/>
    </row>
    <row r="1366" spans="1:12" x14ac:dyDescent="0.2">
      <c r="A1366" s="146"/>
      <c r="B1366" s="146"/>
      <c r="C1366" s="146"/>
      <c r="D1366" s="146"/>
      <c r="E1366" s="146"/>
      <c r="F1366" s="147"/>
      <c r="G1366" s="147"/>
      <c r="H1366" s="147"/>
      <c r="I1366" s="147"/>
      <c r="J1366" s="147"/>
      <c r="K1366" s="147"/>
      <c r="L1366" s="147"/>
    </row>
    <row r="1367" spans="1:12" x14ac:dyDescent="0.2">
      <c r="A1367" s="146"/>
      <c r="B1367" s="146"/>
      <c r="C1367" s="146"/>
      <c r="D1367" s="146"/>
      <c r="E1367" s="146"/>
      <c r="F1367" s="147"/>
      <c r="G1367" s="147"/>
      <c r="H1367" s="147"/>
      <c r="I1367" s="147"/>
      <c r="J1367" s="147"/>
      <c r="K1367" s="147"/>
      <c r="L1367" s="147"/>
    </row>
    <row r="1368" spans="1:12" x14ac:dyDescent="0.2">
      <c r="A1368" s="146"/>
      <c r="B1368" s="146"/>
      <c r="C1368" s="146"/>
      <c r="D1368" s="146"/>
      <c r="E1368" s="146"/>
      <c r="F1368" s="147"/>
      <c r="G1368" s="147"/>
      <c r="H1368" s="147"/>
      <c r="I1368" s="147"/>
      <c r="J1368" s="147"/>
      <c r="K1368" s="147"/>
      <c r="L1368" s="147"/>
    </row>
    <row r="1369" spans="1:12" x14ac:dyDescent="0.2">
      <c r="A1369" s="146"/>
      <c r="B1369" s="146"/>
      <c r="C1369" s="146"/>
      <c r="D1369" s="146"/>
      <c r="E1369" s="146"/>
      <c r="F1369" s="147"/>
      <c r="G1369" s="147"/>
      <c r="H1369" s="147"/>
      <c r="I1369" s="147"/>
      <c r="J1369" s="147"/>
      <c r="K1369" s="147"/>
      <c r="L1369" s="147"/>
    </row>
    <row r="1370" spans="1:12" x14ac:dyDescent="0.2">
      <c r="A1370" s="146"/>
      <c r="B1370" s="146"/>
      <c r="C1370" s="146"/>
      <c r="D1370" s="146"/>
      <c r="E1370" s="146"/>
      <c r="F1370" s="147"/>
      <c r="G1370" s="147"/>
      <c r="H1370" s="147"/>
      <c r="I1370" s="147"/>
      <c r="J1370" s="147"/>
      <c r="K1370" s="147"/>
      <c r="L1370" s="147"/>
    </row>
    <row r="1371" spans="1:12" x14ac:dyDescent="0.2">
      <c r="A1371" s="146"/>
      <c r="B1371" s="146"/>
      <c r="C1371" s="146"/>
      <c r="D1371" s="146"/>
      <c r="E1371" s="146"/>
      <c r="F1371" s="147"/>
      <c r="G1371" s="147"/>
      <c r="H1371" s="147"/>
      <c r="I1371" s="147"/>
      <c r="J1371" s="147"/>
      <c r="K1371" s="147"/>
      <c r="L1371" s="147"/>
    </row>
    <row r="1372" spans="1:12" x14ac:dyDescent="0.2">
      <c r="A1372" s="146"/>
      <c r="B1372" s="146"/>
      <c r="C1372" s="146"/>
      <c r="D1372" s="146"/>
      <c r="E1372" s="146"/>
      <c r="F1372" s="147"/>
      <c r="G1372" s="147"/>
      <c r="H1372" s="147"/>
      <c r="I1372" s="147"/>
      <c r="J1372" s="147"/>
      <c r="K1372" s="147"/>
      <c r="L1372" s="147"/>
    </row>
    <row r="1373" spans="1:12" x14ac:dyDescent="0.2">
      <c r="A1373" s="146"/>
      <c r="B1373" s="146"/>
      <c r="C1373" s="146"/>
      <c r="D1373" s="146"/>
      <c r="E1373" s="146"/>
      <c r="F1373" s="147"/>
      <c r="G1373" s="147"/>
      <c r="H1373" s="147"/>
      <c r="I1373" s="147"/>
      <c r="J1373" s="147"/>
      <c r="K1373" s="147"/>
      <c r="L1373" s="147"/>
    </row>
    <row r="1374" spans="1:12" x14ac:dyDescent="0.2">
      <c r="A1374" s="146"/>
      <c r="B1374" s="146"/>
      <c r="C1374" s="146"/>
      <c r="D1374" s="146"/>
      <c r="E1374" s="146"/>
      <c r="F1374" s="147"/>
      <c r="G1374" s="147"/>
      <c r="H1374" s="147"/>
      <c r="I1374" s="147"/>
      <c r="J1374" s="147"/>
      <c r="K1374" s="147"/>
      <c r="L1374" s="147"/>
    </row>
    <row r="1375" spans="1:12" x14ac:dyDescent="0.2">
      <c r="A1375" s="146"/>
      <c r="B1375" s="146"/>
      <c r="C1375" s="146"/>
      <c r="D1375" s="146"/>
      <c r="E1375" s="146"/>
      <c r="F1375" s="147"/>
      <c r="G1375" s="147"/>
      <c r="H1375" s="147"/>
      <c r="I1375" s="147"/>
      <c r="J1375" s="147"/>
      <c r="K1375" s="147"/>
      <c r="L1375" s="147"/>
    </row>
    <row r="1376" spans="1:12" x14ac:dyDescent="0.2">
      <c r="A1376" s="146"/>
      <c r="B1376" s="146"/>
      <c r="C1376" s="146"/>
      <c r="D1376" s="146"/>
      <c r="E1376" s="146"/>
      <c r="F1376" s="147"/>
      <c r="G1376" s="147"/>
      <c r="H1376" s="147"/>
      <c r="I1376" s="147"/>
      <c r="J1376" s="147"/>
      <c r="K1376" s="147"/>
      <c r="L1376" s="147"/>
    </row>
    <row r="1377" spans="1:12" x14ac:dyDescent="0.2">
      <c r="A1377" s="146"/>
      <c r="B1377" s="146"/>
      <c r="C1377" s="146"/>
      <c r="D1377" s="146"/>
      <c r="E1377" s="146"/>
      <c r="F1377" s="147"/>
      <c r="G1377" s="147"/>
      <c r="H1377" s="147"/>
      <c r="I1377" s="147"/>
      <c r="J1377" s="147"/>
      <c r="K1377" s="147"/>
      <c r="L1377" s="147"/>
    </row>
    <row r="1378" spans="1:12" x14ac:dyDescent="0.2">
      <c r="A1378" s="146"/>
      <c r="B1378" s="146"/>
      <c r="C1378" s="146"/>
      <c r="D1378" s="146"/>
      <c r="E1378" s="146"/>
      <c r="F1378" s="147"/>
      <c r="G1378" s="147"/>
      <c r="H1378" s="147"/>
      <c r="I1378" s="147"/>
      <c r="J1378" s="147"/>
      <c r="K1378" s="147"/>
      <c r="L1378" s="147"/>
    </row>
    <row r="1379" spans="1:12" x14ac:dyDescent="0.2">
      <c r="A1379" s="146"/>
      <c r="B1379" s="146"/>
      <c r="C1379" s="146"/>
      <c r="D1379" s="146"/>
      <c r="E1379" s="146"/>
      <c r="F1379" s="147"/>
      <c r="G1379" s="147"/>
      <c r="H1379" s="147"/>
      <c r="I1379" s="147"/>
      <c r="J1379" s="147"/>
      <c r="K1379" s="147"/>
      <c r="L1379" s="147"/>
    </row>
    <row r="1380" spans="1:12" x14ac:dyDescent="0.2">
      <c r="A1380" s="146"/>
      <c r="B1380" s="146"/>
      <c r="C1380" s="146"/>
      <c r="D1380" s="146"/>
      <c r="E1380" s="146"/>
      <c r="F1380" s="147"/>
      <c r="G1380" s="147"/>
      <c r="H1380" s="147"/>
      <c r="I1380" s="147"/>
      <c r="J1380" s="147"/>
      <c r="K1380" s="147"/>
      <c r="L1380" s="147"/>
    </row>
    <row r="1381" spans="1:12" x14ac:dyDescent="0.2">
      <c r="A1381" s="146"/>
      <c r="B1381" s="146"/>
      <c r="C1381" s="146"/>
      <c r="D1381" s="146"/>
      <c r="E1381" s="146"/>
      <c r="F1381" s="147"/>
      <c r="G1381" s="147"/>
      <c r="H1381" s="147"/>
      <c r="I1381" s="147"/>
      <c r="J1381" s="147"/>
      <c r="K1381" s="147"/>
      <c r="L1381" s="147"/>
    </row>
    <row r="1382" spans="1:12" x14ac:dyDescent="0.2">
      <c r="A1382" s="146"/>
      <c r="B1382" s="146"/>
      <c r="C1382" s="146"/>
      <c r="D1382" s="146"/>
      <c r="E1382" s="146"/>
      <c r="F1382" s="147"/>
      <c r="G1382" s="147"/>
      <c r="H1382" s="147"/>
      <c r="I1382" s="147"/>
      <c r="J1382" s="147"/>
      <c r="K1382" s="147"/>
      <c r="L1382" s="147"/>
    </row>
    <row r="1383" spans="1:12" x14ac:dyDescent="0.2">
      <c r="A1383" s="146"/>
      <c r="B1383" s="146"/>
      <c r="C1383" s="146"/>
      <c r="D1383" s="146"/>
      <c r="E1383" s="146"/>
      <c r="F1383" s="147"/>
      <c r="G1383" s="147"/>
      <c r="H1383" s="147"/>
      <c r="I1383" s="147"/>
      <c r="J1383" s="147"/>
      <c r="K1383" s="147"/>
      <c r="L1383" s="147"/>
    </row>
    <row r="1384" spans="1:12" x14ac:dyDescent="0.2">
      <c r="A1384" s="146"/>
      <c r="B1384" s="146"/>
      <c r="C1384" s="146"/>
      <c r="D1384" s="146"/>
      <c r="E1384" s="146"/>
      <c r="F1384" s="147"/>
      <c r="G1384" s="147"/>
      <c r="H1384" s="147"/>
      <c r="I1384" s="147"/>
      <c r="J1384" s="147"/>
      <c r="K1384" s="147"/>
      <c r="L1384" s="147"/>
    </row>
    <row r="1385" spans="1:12" x14ac:dyDescent="0.2">
      <c r="A1385" s="146"/>
      <c r="B1385" s="146"/>
      <c r="C1385" s="146"/>
      <c r="D1385" s="146"/>
      <c r="E1385" s="146"/>
      <c r="F1385" s="147"/>
      <c r="G1385" s="147"/>
      <c r="H1385" s="147"/>
      <c r="I1385" s="147"/>
      <c r="J1385" s="147"/>
      <c r="K1385" s="147"/>
      <c r="L1385" s="147"/>
    </row>
    <row r="1386" spans="1:12" x14ac:dyDescent="0.2">
      <c r="A1386" s="146"/>
      <c r="B1386" s="146"/>
      <c r="C1386" s="146"/>
      <c r="D1386" s="146"/>
      <c r="E1386" s="146"/>
      <c r="F1386" s="147"/>
      <c r="G1386" s="147"/>
      <c r="H1386" s="147"/>
      <c r="I1386" s="147"/>
      <c r="J1386" s="147"/>
      <c r="K1386" s="147"/>
      <c r="L1386" s="147"/>
    </row>
    <row r="1387" spans="1:12" x14ac:dyDescent="0.2">
      <c r="A1387" s="146"/>
      <c r="B1387" s="146"/>
      <c r="C1387" s="146"/>
      <c r="D1387" s="146"/>
      <c r="E1387" s="146"/>
      <c r="F1387" s="147"/>
      <c r="G1387" s="147"/>
      <c r="H1387" s="147"/>
      <c r="I1387" s="147"/>
      <c r="J1387" s="147"/>
      <c r="K1387" s="147"/>
      <c r="L1387" s="147"/>
    </row>
    <row r="1388" spans="1:12" x14ac:dyDescent="0.2">
      <c r="A1388" s="146"/>
      <c r="B1388" s="146"/>
      <c r="C1388" s="146"/>
      <c r="D1388" s="146"/>
      <c r="E1388" s="146"/>
      <c r="F1388" s="147"/>
      <c r="G1388" s="147"/>
      <c r="H1388" s="147"/>
      <c r="I1388" s="147"/>
      <c r="J1388" s="147"/>
      <c r="K1388" s="147"/>
      <c r="L1388" s="147"/>
    </row>
    <row r="1389" spans="1:12" x14ac:dyDescent="0.2">
      <c r="A1389" s="146"/>
      <c r="B1389" s="146"/>
      <c r="C1389" s="146"/>
      <c r="D1389" s="146"/>
      <c r="E1389" s="146"/>
      <c r="F1389" s="147"/>
      <c r="G1389" s="147"/>
      <c r="H1389" s="147"/>
      <c r="I1389" s="147"/>
      <c r="J1389" s="147"/>
      <c r="K1389" s="147"/>
      <c r="L1389" s="147"/>
    </row>
    <row r="1390" spans="1:12" x14ac:dyDescent="0.2">
      <c r="A1390" s="146"/>
      <c r="B1390" s="146"/>
      <c r="C1390" s="146"/>
      <c r="D1390" s="146"/>
      <c r="E1390" s="146"/>
      <c r="F1390" s="147"/>
      <c r="G1390" s="147"/>
      <c r="H1390" s="147"/>
      <c r="I1390" s="147"/>
      <c r="J1390" s="147"/>
      <c r="K1390" s="147"/>
      <c r="L1390" s="147"/>
    </row>
    <row r="1391" spans="1:12" x14ac:dyDescent="0.2">
      <c r="A1391" s="146"/>
      <c r="B1391" s="146"/>
      <c r="C1391" s="146"/>
      <c r="D1391" s="146"/>
      <c r="E1391" s="146"/>
      <c r="F1391" s="147"/>
      <c r="G1391" s="147"/>
      <c r="H1391" s="147"/>
      <c r="I1391" s="147"/>
      <c r="J1391" s="147"/>
      <c r="K1391" s="147"/>
      <c r="L1391" s="147"/>
    </row>
    <row r="1392" spans="1:12" x14ac:dyDescent="0.2">
      <c r="A1392" s="146"/>
      <c r="B1392" s="146"/>
      <c r="C1392" s="146"/>
      <c r="D1392" s="146"/>
      <c r="E1392" s="146"/>
      <c r="F1392" s="147"/>
      <c r="G1392" s="147"/>
      <c r="H1392" s="147"/>
      <c r="I1392" s="147"/>
      <c r="J1392" s="147"/>
      <c r="K1392" s="147"/>
      <c r="L1392" s="147"/>
    </row>
    <row r="1393" spans="1:12" x14ac:dyDescent="0.2">
      <c r="A1393" s="146"/>
      <c r="B1393" s="146"/>
      <c r="C1393" s="146"/>
      <c r="D1393" s="146"/>
      <c r="E1393" s="146"/>
      <c r="F1393" s="147"/>
      <c r="G1393" s="147"/>
      <c r="H1393" s="147"/>
      <c r="I1393" s="147"/>
      <c r="J1393" s="147"/>
      <c r="K1393" s="147"/>
      <c r="L1393" s="147"/>
    </row>
    <row r="1394" spans="1:12" x14ac:dyDescent="0.2">
      <c r="A1394" s="146"/>
      <c r="B1394" s="146"/>
      <c r="C1394" s="146"/>
      <c r="D1394" s="146"/>
      <c r="E1394" s="146"/>
      <c r="F1394" s="147"/>
      <c r="G1394" s="147"/>
      <c r="H1394" s="147"/>
      <c r="I1394" s="147"/>
      <c r="J1394" s="147"/>
      <c r="K1394" s="147"/>
      <c r="L1394" s="147"/>
    </row>
    <row r="1395" spans="1:12" x14ac:dyDescent="0.2">
      <c r="A1395" s="146"/>
      <c r="B1395" s="146"/>
      <c r="C1395" s="146"/>
      <c r="D1395" s="146"/>
      <c r="E1395" s="146"/>
      <c r="F1395" s="147"/>
      <c r="G1395" s="147"/>
      <c r="H1395" s="147"/>
      <c r="I1395" s="147"/>
      <c r="J1395" s="147"/>
      <c r="K1395" s="147"/>
      <c r="L1395" s="147"/>
    </row>
    <row r="1396" spans="1:12" x14ac:dyDescent="0.2">
      <c r="A1396" s="146"/>
      <c r="B1396" s="146"/>
      <c r="C1396" s="146"/>
      <c r="D1396" s="146"/>
      <c r="E1396" s="146"/>
      <c r="F1396" s="147"/>
      <c r="G1396" s="147"/>
      <c r="H1396" s="147"/>
      <c r="I1396" s="147"/>
      <c r="J1396" s="147"/>
      <c r="K1396" s="147"/>
      <c r="L1396" s="147"/>
    </row>
    <row r="1397" spans="1:12" x14ac:dyDescent="0.2">
      <c r="A1397" s="146"/>
      <c r="B1397" s="146"/>
      <c r="C1397" s="146"/>
      <c r="D1397" s="146"/>
      <c r="E1397" s="146"/>
      <c r="F1397" s="147"/>
      <c r="G1397" s="147"/>
      <c r="H1397" s="147"/>
      <c r="I1397" s="147"/>
      <c r="J1397" s="147"/>
      <c r="K1397" s="147"/>
      <c r="L1397" s="147"/>
    </row>
    <row r="1398" spans="1:12" x14ac:dyDescent="0.2">
      <c r="A1398" s="146"/>
      <c r="B1398" s="146"/>
      <c r="C1398" s="146"/>
      <c r="D1398" s="146"/>
      <c r="E1398" s="146"/>
      <c r="F1398" s="147"/>
      <c r="G1398" s="147"/>
      <c r="H1398" s="147"/>
      <c r="I1398" s="147"/>
      <c r="J1398" s="147"/>
      <c r="K1398" s="147"/>
      <c r="L1398" s="147"/>
    </row>
    <row r="1399" spans="1:12" x14ac:dyDescent="0.2">
      <c r="A1399" s="146"/>
      <c r="B1399" s="146"/>
      <c r="C1399" s="146"/>
      <c r="D1399" s="146"/>
      <c r="E1399" s="146"/>
      <c r="F1399" s="147"/>
      <c r="G1399" s="147"/>
      <c r="H1399" s="147"/>
      <c r="I1399" s="147"/>
      <c r="J1399" s="147"/>
      <c r="K1399" s="147"/>
      <c r="L1399" s="147"/>
    </row>
    <row r="1400" spans="1:12" x14ac:dyDescent="0.2">
      <c r="A1400" s="146"/>
      <c r="B1400" s="146"/>
      <c r="C1400" s="146"/>
      <c r="D1400" s="146"/>
      <c r="E1400" s="146"/>
      <c r="F1400" s="147"/>
      <c r="G1400" s="147"/>
      <c r="H1400" s="147"/>
      <c r="I1400" s="147"/>
      <c r="J1400" s="147"/>
      <c r="K1400" s="147"/>
      <c r="L1400" s="147"/>
    </row>
    <row r="1401" spans="1:12" x14ac:dyDescent="0.2">
      <c r="A1401" s="146"/>
      <c r="B1401" s="146"/>
      <c r="C1401" s="146"/>
      <c r="D1401" s="146"/>
      <c r="E1401" s="146"/>
      <c r="F1401" s="147"/>
      <c r="G1401" s="147"/>
      <c r="H1401" s="147"/>
      <c r="I1401" s="147"/>
      <c r="J1401" s="147"/>
      <c r="K1401" s="147"/>
      <c r="L1401" s="147"/>
    </row>
    <row r="1402" spans="1:12" x14ac:dyDescent="0.2">
      <c r="A1402" s="146"/>
      <c r="B1402" s="146"/>
      <c r="C1402" s="146"/>
      <c r="D1402" s="146"/>
      <c r="E1402" s="146"/>
      <c r="F1402" s="147"/>
      <c r="G1402" s="147"/>
      <c r="H1402" s="147"/>
      <c r="I1402" s="147"/>
      <c r="J1402" s="147"/>
      <c r="K1402" s="147"/>
      <c r="L1402" s="147"/>
    </row>
    <row r="1403" spans="1:12" x14ac:dyDescent="0.2">
      <c r="A1403" s="146"/>
      <c r="B1403" s="146"/>
      <c r="C1403" s="146"/>
      <c r="D1403" s="146"/>
      <c r="E1403" s="146"/>
      <c r="F1403" s="147"/>
      <c r="G1403" s="147"/>
      <c r="H1403" s="147"/>
      <c r="I1403" s="147"/>
      <c r="J1403" s="147"/>
      <c r="K1403" s="147"/>
      <c r="L1403" s="147"/>
    </row>
    <row r="1404" spans="1:12" x14ac:dyDescent="0.2">
      <c r="A1404" s="146"/>
      <c r="B1404" s="146"/>
      <c r="C1404" s="146"/>
      <c r="D1404" s="146"/>
      <c r="E1404" s="146"/>
      <c r="F1404" s="147"/>
      <c r="G1404" s="147"/>
      <c r="H1404" s="147"/>
      <c r="I1404" s="147"/>
      <c r="J1404" s="147"/>
      <c r="K1404" s="147"/>
      <c r="L1404" s="147"/>
    </row>
    <row r="1405" spans="1:12" x14ac:dyDescent="0.2">
      <c r="A1405" s="146"/>
      <c r="B1405" s="146"/>
      <c r="C1405" s="146"/>
      <c r="D1405" s="146"/>
      <c r="E1405" s="146"/>
      <c r="F1405" s="147"/>
      <c r="G1405" s="147"/>
      <c r="H1405" s="147"/>
      <c r="I1405" s="147"/>
      <c r="J1405" s="147"/>
      <c r="K1405" s="147"/>
      <c r="L1405" s="147"/>
    </row>
    <row r="1406" spans="1:12" x14ac:dyDescent="0.2">
      <c r="A1406" s="146"/>
      <c r="B1406" s="146"/>
      <c r="C1406" s="146"/>
      <c r="D1406" s="146"/>
      <c r="E1406" s="146"/>
      <c r="F1406" s="147"/>
      <c r="G1406" s="147"/>
      <c r="H1406" s="147"/>
      <c r="I1406" s="147"/>
      <c r="J1406" s="147"/>
      <c r="K1406" s="147"/>
      <c r="L1406" s="147"/>
    </row>
    <row r="1407" spans="1:12" x14ac:dyDescent="0.2">
      <c r="A1407" s="146"/>
      <c r="B1407" s="146"/>
      <c r="C1407" s="146"/>
      <c r="D1407" s="146"/>
      <c r="E1407" s="146"/>
      <c r="F1407" s="147"/>
      <c r="G1407" s="147"/>
      <c r="H1407" s="147"/>
      <c r="I1407" s="147"/>
      <c r="J1407" s="147"/>
      <c r="K1407" s="147"/>
      <c r="L1407" s="147"/>
    </row>
    <row r="1408" spans="1:12" x14ac:dyDescent="0.2">
      <c r="A1408" s="146"/>
      <c r="B1408" s="146"/>
      <c r="C1408" s="146"/>
      <c r="D1408" s="146"/>
      <c r="E1408" s="146"/>
      <c r="F1408" s="147"/>
      <c r="G1408" s="147"/>
      <c r="H1408" s="147"/>
      <c r="I1408" s="147"/>
      <c r="J1408" s="147"/>
      <c r="K1408" s="147"/>
      <c r="L1408" s="147"/>
    </row>
    <row r="1409" spans="1:12" x14ac:dyDescent="0.2">
      <c r="A1409" s="146"/>
      <c r="B1409" s="146"/>
      <c r="C1409" s="146"/>
      <c r="D1409" s="146"/>
      <c r="E1409" s="146"/>
      <c r="F1409" s="147"/>
      <c r="G1409" s="147"/>
      <c r="H1409" s="147"/>
      <c r="I1409" s="147"/>
      <c r="J1409" s="147"/>
      <c r="K1409" s="147"/>
      <c r="L1409" s="147"/>
    </row>
    <row r="1410" spans="1:12" x14ac:dyDescent="0.2">
      <c r="A1410" s="146"/>
      <c r="B1410" s="146"/>
      <c r="C1410" s="146"/>
      <c r="D1410" s="146"/>
      <c r="E1410" s="146"/>
      <c r="F1410" s="147"/>
      <c r="G1410" s="147"/>
      <c r="H1410" s="147"/>
      <c r="I1410" s="147"/>
      <c r="J1410" s="147"/>
      <c r="K1410" s="147"/>
      <c r="L1410" s="147"/>
    </row>
    <row r="1411" spans="1:12" x14ac:dyDescent="0.2">
      <c r="A1411" s="146"/>
      <c r="B1411" s="146"/>
      <c r="C1411" s="146"/>
      <c r="D1411" s="146"/>
      <c r="E1411" s="146"/>
      <c r="F1411" s="147"/>
      <c r="G1411" s="147"/>
      <c r="H1411" s="147"/>
      <c r="I1411" s="147"/>
      <c r="J1411" s="147"/>
      <c r="K1411" s="147"/>
      <c r="L1411" s="147"/>
    </row>
    <row r="1412" spans="1:12" x14ac:dyDescent="0.2">
      <c r="A1412" s="146"/>
      <c r="B1412" s="146"/>
      <c r="C1412" s="146"/>
      <c r="D1412" s="146"/>
      <c r="E1412" s="146"/>
      <c r="F1412" s="147"/>
      <c r="G1412" s="147"/>
      <c r="H1412" s="147"/>
      <c r="I1412" s="147"/>
      <c r="J1412" s="147"/>
      <c r="K1412" s="147"/>
      <c r="L1412" s="147"/>
    </row>
    <row r="1413" spans="1:12" x14ac:dyDescent="0.2">
      <c r="A1413" s="146"/>
      <c r="B1413" s="146"/>
      <c r="C1413" s="146"/>
      <c r="D1413" s="146"/>
      <c r="E1413" s="146"/>
      <c r="F1413" s="147"/>
      <c r="G1413" s="147"/>
      <c r="H1413" s="147"/>
      <c r="I1413" s="147"/>
      <c r="J1413" s="147"/>
      <c r="K1413" s="147"/>
      <c r="L1413" s="147"/>
    </row>
    <row r="1414" spans="1:12" x14ac:dyDescent="0.2">
      <c r="A1414" s="146"/>
      <c r="B1414" s="146"/>
      <c r="C1414" s="146"/>
      <c r="D1414" s="146"/>
      <c r="E1414" s="146"/>
      <c r="F1414" s="147"/>
      <c r="G1414" s="147"/>
      <c r="H1414" s="147"/>
      <c r="I1414" s="147"/>
      <c r="J1414" s="147"/>
      <c r="K1414" s="147"/>
      <c r="L1414" s="147"/>
    </row>
    <row r="1415" spans="1:12" x14ac:dyDescent="0.2">
      <c r="A1415" s="146"/>
      <c r="B1415" s="146"/>
      <c r="C1415" s="146"/>
      <c r="D1415" s="146"/>
      <c r="E1415" s="146"/>
      <c r="F1415" s="147"/>
      <c r="G1415" s="147"/>
      <c r="H1415" s="147"/>
      <c r="I1415" s="147"/>
      <c r="J1415" s="147"/>
      <c r="K1415" s="147"/>
      <c r="L1415" s="147"/>
    </row>
    <row r="1416" spans="1:12" x14ac:dyDescent="0.2">
      <c r="A1416" s="146"/>
      <c r="B1416" s="146"/>
      <c r="C1416" s="146"/>
      <c r="D1416" s="146"/>
      <c r="E1416" s="146"/>
      <c r="F1416" s="147"/>
      <c r="G1416" s="147"/>
      <c r="H1416" s="147"/>
      <c r="I1416" s="147"/>
      <c r="J1416" s="147"/>
      <c r="K1416" s="147"/>
      <c r="L1416" s="147"/>
    </row>
    <row r="1417" spans="1:12" x14ac:dyDescent="0.2">
      <c r="A1417" s="146"/>
      <c r="B1417" s="146"/>
      <c r="C1417" s="146"/>
      <c r="D1417" s="146"/>
      <c r="E1417" s="146"/>
      <c r="F1417" s="147"/>
      <c r="G1417" s="147"/>
      <c r="H1417" s="147"/>
      <c r="I1417" s="147"/>
      <c r="J1417" s="147"/>
      <c r="K1417" s="147"/>
      <c r="L1417" s="147"/>
    </row>
    <row r="1418" spans="1:12" x14ac:dyDescent="0.2">
      <c r="A1418" s="146"/>
      <c r="B1418" s="146"/>
      <c r="C1418" s="146"/>
      <c r="D1418" s="146"/>
      <c r="E1418" s="146"/>
      <c r="F1418" s="147"/>
      <c r="G1418" s="147"/>
      <c r="H1418" s="147"/>
      <c r="I1418" s="147"/>
      <c r="J1418" s="147"/>
      <c r="K1418" s="147"/>
      <c r="L1418" s="147"/>
    </row>
    <row r="1419" spans="1:12" x14ac:dyDescent="0.2">
      <c r="A1419" s="146"/>
      <c r="B1419" s="146"/>
      <c r="C1419" s="146"/>
      <c r="D1419" s="146"/>
      <c r="E1419" s="146"/>
      <c r="F1419" s="147"/>
      <c r="G1419" s="147"/>
      <c r="H1419" s="147"/>
      <c r="I1419" s="147"/>
      <c r="J1419" s="147"/>
      <c r="K1419" s="147"/>
      <c r="L1419" s="147"/>
    </row>
    <row r="1420" spans="1:12" x14ac:dyDescent="0.2">
      <c r="A1420" s="146"/>
      <c r="B1420" s="146"/>
      <c r="C1420" s="146"/>
      <c r="D1420" s="146"/>
      <c r="E1420" s="146"/>
      <c r="F1420" s="147"/>
      <c r="G1420" s="147"/>
      <c r="H1420" s="147"/>
      <c r="I1420" s="147"/>
      <c r="J1420" s="147"/>
      <c r="K1420" s="147"/>
      <c r="L1420" s="147"/>
    </row>
    <row r="1421" spans="1:12" x14ac:dyDescent="0.2">
      <c r="A1421" s="146"/>
      <c r="B1421" s="146"/>
      <c r="C1421" s="146"/>
      <c r="D1421" s="146"/>
      <c r="E1421" s="146"/>
      <c r="F1421" s="147"/>
      <c r="G1421" s="147"/>
      <c r="H1421" s="147"/>
      <c r="I1421" s="147"/>
      <c r="J1421" s="147"/>
      <c r="K1421" s="147"/>
      <c r="L1421" s="147"/>
    </row>
    <row r="1422" spans="1:12" x14ac:dyDescent="0.2">
      <c r="A1422" s="146"/>
      <c r="B1422" s="146"/>
      <c r="C1422" s="146"/>
      <c r="D1422" s="146"/>
      <c r="E1422" s="146"/>
      <c r="F1422" s="147"/>
      <c r="G1422" s="147"/>
      <c r="H1422" s="147"/>
      <c r="I1422" s="147"/>
      <c r="J1422" s="147"/>
      <c r="K1422" s="147"/>
      <c r="L1422" s="147"/>
    </row>
    <row r="1423" spans="1:12" x14ac:dyDescent="0.2">
      <c r="A1423" s="146"/>
      <c r="B1423" s="146"/>
      <c r="C1423" s="146"/>
      <c r="D1423" s="146"/>
      <c r="E1423" s="146"/>
      <c r="F1423" s="147"/>
      <c r="G1423" s="147"/>
      <c r="H1423" s="147"/>
      <c r="I1423" s="147"/>
      <c r="J1423" s="147"/>
      <c r="K1423" s="147"/>
      <c r="L1423" s="147"/>
    </row>
    <row r="1424" spans="1:12" x14ac:dyDescent="0.2">
      <c r="A1424" s="146"/>
      <c r="B1424" s="146"/>
      <c r="C1424" s="146"/>
      <c r="D1424" s="146"/>
      <c r="E1424" s="146"/>
      <c r="F1424" s="147"/>
      <c r="G1424" s="147"/>
      <c r="H1424" s="147"/>
      <c r="I1424" s="147"/>
      <c r="J1424" s="147"/>
      <c r="K1424" s="147"/>
      <c r="L1424" s="147"/>
    </row>
    <row r="1425" spans="1:12" x14ac:dyDescent="0.2">
      <c r="A1425" s="146"/>
      <c r="B1425" s="146"/>
      <c r="C1425" s="146"/>
      <c r="D1425" s="146"/>
      <c r="E1425" s="146"/>
      <c r="F1425" s="147"/>
      <c r="G1425" s="147"/>
      <c r="H1425" s="147"/>
      <c r="I1425" s="147"/>
      <c r="J1425" s="147"/>
      <c r="K1425" s="147"/>
      <c r="L1425" s="147"/>
    </row>
    <row r="1426" spans="1:12" x14ac:dyDescent="0.2">
      <c r="A1426" s="146"/>
      <c r="B1426" s="146"/>
      <c r="C1426" s="146"/>
      <c r="D1426" s="146"/>
      <c r="E1426" s="146"/>
      <c r="F1426" s="147"/>
      <c r="G1426" s="147"/>
      <c r="H1426" s="147"/>
      <c r="I1426" s="147"/>
      <c r="J1426" s="147"/>
      <c r="K1426" s="147"/>
      <c r="L1426" s="147"/>
    </row>
    <row r="1427" spans="1:12" x14ac:dyDescent="0.2">
      <c r="A1427" s="146"/>
      <c r="B1427" s="146"/>
      <c r="C1427" s="146"/>
      <c r="D1427" s="146"/>
      <c r="E1427" s="146"/>
      <c r="F1427" s="147"/>
      <c r="G1427" s="147"/>
      <c r="H1427" s="147"/>
      <c r="I1427" s="147"/>
      <c r="J1427" s="147"/>
      <c r="K1427" s="147"/>
      <c r="L1427" s="147"/>
    </row>
    <row r="1428" spans="1:12" x14ac:dyDescent="0.2">
      <c r="A1428" s="146"/>
      <c r="B1428" s="146"/>
      <c r="C1428" s="146"/>
      <c r="D1428" s="146"/>
      <c r="E1428" s="146"/>
      <c r="F1428" s="147"/>
      <c r="G1428" s="147"/>
      <c r="H1428" s="147"/>
      <c r="I1428" s="147"/>
      <c r="J1428" s="147"/>
      <c r="K1428" s="147"/>
      <c r="L1428" s="147"/>
    </row>
    <row r="1429" spans="1:12" x14ac:dyDescent="0.2">
      <c r="A1429" s="146"/>
      <c r="B1429" s="146"/>
      <c r="C1429" s="146"/>
      <c r="D1429" s="146"/>
      <c r="E1429" s="146"/>
      <c r="F1429" s="147"/>
      <c r="G1429" s="147"/>
      <c r="H1429" s="147"/>
      <c r="I1429" s="147"/>
      <c r="J1429" s="147"/>
      <c r="K1429" s="147"/>
      <c r="L1429" s="147"/>
    </row>
    <row r="1430" spans="1:12" x14ac:dyDescent="0.2">
      <c r="A1430" s="146"/>
      <c r="B1430" s="146"/>
      <c r="C1430" s="146"/>
      <c r="D1430" s="146"/>
      <c r="E1430" s="146"/>
      <c r="F1430" s="147"/>
      <c r="G1430" s="147"/>
      <c r="H1430" s="147"/>
      <c r="I1430" s="147"/>
      <c r="J1430" s="147"/>
      <c r="K1430" s="147"/>
      <c r="L1430" s="147"/>
    </row>
    <row r="1431" spans="1:12" x14ac:dyDescent="0.2">
      <c r="A1431" s="146"/>
      <c r="B1431" s="146"/>
      <c r="C1431" s="146"/>
      <c r="D1431" s="146"/>
      <c r="E1431" s="146"/>
      <c r="F1431" s="147"/>
      <c r="G1431" s="147"/>
      <c r="H1431" s="147"/>
      <c r="I1431" s="147"/>
      <c r="J1431" s="147"/>
      <c r="K1431" s="147"/>
      <c r="L1431" s="147"/>
    </row>
    <row r="1432" spans="1:12" x14ac:dyDescent="0.2">
      <c r="A1432" s="146"/>
      <c r="B1432" s="146"/>
      <c r="C1432" s="146"/>
      <c r="D1432" s="146"/>
      <c r="E1432" s="146"/>
      <c r="F1432" s="147"/>
      <c r="G1432" s="147"/>
      <c r="H1432" s="147"/>
      <c r="I1432" s="147"/>
      <c r="J1432" s="147"/>
      <c r="K1432" s="147"/>
      <c r="L1432" s="147"/>
    </row>
    <row r="1433" spans="1:12" x14ac:dyDescent="0.2">
      <c r="A1433" s="146"/>
      <c r="B1433" s="146"/>
      <c r="C1433" s="146"/>
      <c r="D1433" s="146"/>
      <c r="E1433" s="146"/>
      <c r="F1433" s="147"/>
      <c r="G1433" s="147"/>
      <c r="H1433" s="147"/>
      <c r="I1433" s="147"/>
      <c r="J1433" s="147"/>
      <c r="K1433" s="147"/>
      <c r="L1433" s="147"/>
    </row>
    <row r="1434" spans="1:12" x14ac:dyDescent="0.2">
      <c r="A1434" s="146"/>
      <c r="B1434" s="146"/>
      <c r="C1434" s="146"/>
      <c r="D1434" s="146"/>
      <c r="E1434" s="146"/>
      <c r="F1434" s="147"/>
      <c r="G1434" s="147"/>
      <c r="H1434" s="147"/>
      <c r="I1434" s="147"/>
      <c r="J1434" s="147"/>
      <c r="K1434" s="147"/>
      <c r="L1434" s="147"/>
    </row>
    <row r="1435" spans="1:12" x14ac:dyDescent="0.2">
      <c r="A1435" s="146"/>
      <c r="B1435" s="146"/>
      <c r="C1435" s="146"/>
      <c r="D1435" s="146"/>
      <c r="E1435" s="146"/>
      <c r="F1435" s="147"/>
      <c r="G1435" s="147"/>
      <c r="H1435" s="147"/>
      <c r="I1435" s="147"/>
      <c r="J1435" s="147"/>
      <c r="K1435" s="147"/>
      <c r="L1435" s="147"/>
    </row>
    <row r="1436" spans="1:12" x14ac:dyDescent="0.2">
      <c r="A1436" s="146"/>
      <c r="B1436" s="146"/>
      <c r="C1436" s="146"/>
      <c r="D1436" s="146"/>
      <c r="E1436" s="146"/>
      <c r="F1436" s="147"/>
      <c r="G1436" s="147"/>
      <c r="H1436" s="147"/>
      <c r="I1436" s="147"/>
      <c r="J1436" s="147"/>
      <c r="K1436" s="147"/>
      <c r="L1436" s="147"/>
    </row>
    <row r="1437" spans="1:12" x14ac:dyDescent="0.2">
      <c r="A1437" s="146"/>
      <c r="B1437" s="146"/>
      <c r="C1437" s="146"/>
      <c r="D1437" s="146"/>
      <c r="E1437" s="146"/>
      <c r="F1437" s="147"/>
      <c r="G1437" s="147"/>
      <c r="H1437" s="147"/>
      <c r="I1437" s="147"/>
      <c r="J1437" s="147"/>
      <c r="K1437" s="147"/>
      <c r="L1437" s="147"/>
    </row>
    <row r="1438" spans="1:12" x14ac:dyDescent="0.2">
      <c r="A1438" s="146"/>
      <c r="B1438" s="146"/>
      <c r="C1438" s="146"/>
      <c r="D1438" s="146"/>
      <c r="E1438" s="146"/>
      <c r="F1438" s="147"/>
      <c r="G1438" s="147"/>
      <c r="H1438" s="147"/>
      <c r="I1438" s="147"/>
      <c r="J1438" s="147"/>
      <c r="K1438" s="147"/>
      <c r="L1438" s="147"/>
    </row>
    <row r="1439" spans="1:12" x14ac:dyDescent="0.2">
      <c r="A1439" s="146"/>
      <c r="B1439" s="146"/>
      <c r="C1439" s="146"/>
      <c r="D1439" s="146"/>
      <c r="E1439" s="146"/>
      <c r="F1439" s="147"/>
      <c r="G1439" s="147"/>
      <c r="H1439" s="147"/>
      <c r="I1439" s="147"/>
      <c r="J1439" s="147"/>
      <c r="K1439" s="147"/>
      <c r="L1439" s="147"/>
    </row>
    <row r="1440" spans="1:12" x14ac:dyDescent="0.2">
      <c r="A1440" s="146"/>
      <c r="B1440" s="146"/>
      <c r="C1440" s="146"/>
      <c r="D1440" s="146"/>
      <c r="E1440" s="146"/>
      <c r="F1440" s="147"/>
      <c r="G1440" s="147"/>
      <c r="H1440" s="147"/>
      <c r="I1440" s="147"/>
      <c r="J1440" s="147"/>
      <c r="K1440" s="147"/>
      <c r="L1440" s="147"/>
    </row>
    <row r="1441" spans="1:12" x14ac:dyDescent="0.2">
      <c r="A1441" s="146"/>
      <c r="B1441" s="146"/>
      <c r="C1441" s="146"/>
      <c r="D1441" s="146"/>
      <c r="E1441" s="146"/>
      <c r="F1441" s="147"/>
      <c r="G1441" s="147"/>
      <c r="H1441" s="147"/>
      <c r="I1441" s="147"/>
      <c r="J1441" s="147"/>
      <c r="K1441" s="147"/>
      <c r="L1441" s="147"/>
    </row>
    <row r="1442" spans="1:12" x14ac:dyDescent="0.2">
      <c r="A1442" s="146"/>
      <c r="B1442" s="146"/>
      <c r="C1442" s="146"/>
      <c r="D1442" s="146"/>
      <c r="E1442" s="146"/>
      <c r="F1442" s="147"/>
      <c r="G1442" s="147"/>
      <c r="H1442" s="147"/>
      <c r="I1442" s="147"/>
      <c r="J1442" s="147"/>
      <c r="K1442" s="147"/>
      <c r="L1442" s="147"/>
    </row>
    <row r="1443" spans="1:12" x14ac:dyDescent="0.2">
      <c r="A1443" s="146"/>
      <c r="B1443" s="146"/>
      <c r="C1443" s="146"/>
      <c r="D1443" s="146"/>
      <c r="E1443" s="146"/>
      <c r="F1443" s="147"/>
      <c r="G1443" s="147"/>
      <c r="H1443" s="147"/>
      <c r="I1443" s="147"/>
      <c r="J1443" s="147"/>
      <c r="K1443" s="147"/>
      <c r="L1443" s="147"/>
    </row>
    <row r="1444" spans="1:12" x14ac:dyDescent="0.2">
      <c r="A1444" s="146"/>
      <c r="B1444" s="146"/>
      <c r="C1444" s="146"/>
      <c r="D1444" s="146"/>
      <c r="E1444" s="146"/>
      <c r="F1444" s="147"/>
      <c r="G1444" s="147"/>
      <c r="H1444" s="147"/>
      <c r="I1444" s="147"/>
      <c r="J1444" s="147"/>
      <c r="K1444" s="147"/>
      <c r="L1444" s="147"/>
    </row>
    <row r="1445" spans="1:12" x14ac:dyDescent="0.2">
      <c r="A1445" s="146"/>
      <c r="B1445" s="146"/>
      <c r="C1445" s="146"/>
      <c r="D1445" s="146"/>
      <c r="E1445" s="146"/>
      <c r="F1445" s="147"/>
      <c r="G1445" s="147"/>
      <c r="H1445" s="147"/>
      <c r="I1445" s="147"/>
      <c r="J1445" s="147"/>
      <c r="K1445" s="147"/>
      <c r="L1445" s="147"/>
    </row>
    <row r="1446" spans="1:12" x14ac:dyDescent="0.2">
      <c r="A1446" s="146"/>
      <c r="B1446" s="146"/>
      <c r="C1446" s="146"/>
      <c r="D1446" s="146"/>
      <c r="E1446" s="146"/>
      <c r="F1446" s="147"/>
      <c r="G1446" s="147"/>
      <c r="H1446" s="147"/>
      <c r="I1446" s="147"/>
      <c r="J1446" s="147"/>
      <c r="K1446" s="147"/>
      <c r="L1446" s="147"/>
    </row>
    <row r="1447" spans="1:12" x14ac:dyDescent="0.2">
      <c r="A1447" s="146"/>
      <c r="B1447" s="146"/>
      <c r="C1447" s="146"/>
      <c r="D1447" s="146"/>
      <c r="E1447" s="146"/>
      <c r="F1447" s="147"/>
      <c r="G1447" s="147"/>
      <c r="H1447" s="147"/>
      <c r="I1447" s="147"/>
      <c r="J1447" s="147"/>
      <c r="K1447" s="147"/>
      <c r="L1447" s="147"/>
    </row>
    <row r="1448" spans="1:12" x14ac:dyDescent="0.2">
      <c r="A1448" s="146"/>
      <c r="B1448" s="146"/>
      <c r="C1448" s="146"/>
      <c r="D1448" s="146"/>
      <c r="E1448" s="146"/>
      <c r="F1448" s="147"/>
      <c r="G1448" s="147"/>
      <c r="H1448" s="147"/>
      <c r="I1448" s="147"/>
      <c r="J1448" s="147"/>
      <c r="K1448" s="147"/>
      <c r="L1448" s="147"/>
    </row>
    <row r="1449" spans="1:12" x14ac:dyDescent="0.2">
      <c r="A1449" s="146"/>
      <c r="B1449" s="146"/>
      <c r="C1449" s="146"/>
      <c r="D1449" s="146"/>
      <c r="E1449" s="146"/>
      <c r="F1449" s="147"/>
      <c r="G1449" s="147"/>
      <c r="H1449" s="147"/>
      <c r="I1449" s="147"/>
      <c r="J1449" s="147"/>
      <c r="K1449" s="147"/>
      <c r="L1449" s="147"/>
    </row>
    <row r="1450" spans="1:12" x14ac:dyDescent="0.2">
      <c r="A1450" s="146"/>
      <c r="B1450" s="146"/>
      <c r="C1450" s="146"/>
      <c r="D1450" s="146"/>
      <c r="E1450" s="146"/>
      <c r="F1450" s="147"/>
      <c r="G1450" s="147"/>
      <c r="H1450" s="147"/>
      <c r="I1450" s="147"/>
      <c r="J1450" s="147"/>
      <c r="K1450" s="147"/>
      <c r="L1450" s="147"/>
    </row>
    <row r="1451" spans="1:12" x14ac:dyDescent="0.2">
      <c r="A1451" s="146"/>
      <c r="B1451" s="146"/>
      <c r="C1451" s="146"/>
      <c r="D1451" s="146"/>
      <c r="E1451" s="146"/>
      <c r="F1451" s="147"/>
      <c r="G1451" s="147"/>
      <c r="H1451" s="147"/>
      <c r="I1451" s="147"/>
      <c r="J1451" s="147"/>
      <c r="K1451" s="147"/>
      <c r="L1451" s="147"/>
    </row>
    <row r="1452" spans="1:12" x14ac:dyDescent="0.2">
      <c r="A1452" s="146"/>
      <c r="B1452" s="146"/>
      <c r="C1452" s="146"/>
      <c r="D1452" s="146"/>
      <c r="E1452" s="146"/>
      <c r="F1452" s="147"/>
      <c r="G1452" s="147"/>
      <c r="H1452" s="147"/>
      <c r="I1452" s="147"/>
      <c r="J1452" s="147"/>
      <c r="K1452" s="147"/>
      <c r="L1452" s="147"/>
    </row>
    <row r="1453" spans="1:12" x14ac:dyDescent="0.2">
      <c r="A1453" s="146"/>
      <c r="B1453" s="146"/>
      <c r="C1453" s="146"/>
      <c r="D1453" s="146"/>
      <c r="E1453" s="146"/>
      <c r="F1453" s="147"/>
      <c r="G1453" s="147"/>
      <c r="H1453" s="147"/>
      <c r="I1453" s="147"/>
      <c r="J1453" s="147"/>
      <c r="K1453" s="147"/>
      <c r="L1453" s="147"/>
    </row>
    <row r="1454" spans="1:12" x14ac:dyDescent="0.2">
      <c r="A1454" s="146"/>
      <c r="B1454" s="146"/>
      <c r="C1454" s="146"/>
      <c r="D1454" s="146"/>
      <c r="E1454" s="146"/>
      <c r="F1454" s="147"/>
      <c r="G1454" s="147"/>
      <c r="H1454" s="147"/>
      <c r="I1454" s="147"/>
      <c r="J1454" s="147"/>
      <c r="K1454" s="147"/>
      <c r="L1454" s="147"/>
    </row>
    <row r="1455" spans="1:12" x14ac:dyDescent="0.2">
      <c r="A1455" s="146"/>
      <c r="B1455" s="146"/>
      <c r="C1455" s="146"/>
      <c r="D1455" s="146"/>
      <c r="E1455" s="146"/>
      <c r="F1455" s="147"/>
      <c r="G1455" s="147"/>
      <c r="H1455" s="147"/>
      <c r="I1455" s="147"/>
      <c r="J1455" s="147"/>
      <c r="K1455" s="147"/>
      <c r="L1455" s="147"/>
    </row>
    <row r="1456" spans="1:12" x14ac:dyDescent="0.2">
      <c r="A1456" s="146"/>
      <c r="B1456" s="146"/>
      <c r="C1456" s="146"/>
      <c r="D1456" s="146"/>
      <c r="E1456" s="146"/>
      <c r="F1456" s="147"/>
      <c r="G1456" s="147"/>
      <c r="H1456" s="147"/>
      <c r="I1456" s="147"/>
      <c r="J1456" s="147"/>
      <c r="K1456" s="147"/>
      <c r="L1456" s="147"/>
    </row>
    <row r="1457" spans="1:12" x14ac:dyDescent="0.2">
      <c r="A1457" s="146"/>
      <c r="B1457" s="146"/>
      <c r="C1457" s="146"/>
      <c r="D1457" s="146"/>
      <c r="E1457" s="146"/>
      <c r="F1457" s="147"/>
      <c r="G1457" s="147"/>
      <c r="H1457" s="147"/>
      <c r="I1457" s="147"/>
      <c r="J1457" s="147"/>
      <c r="K1457" s="147"/>
      <c r="L1457" s="147"/>
    </row>
    <row r="1458" spans="1:12" x14ac:dyDescent="0.2">
      <c r="A1458" s="146"/>
      <c r="B1458" s="146"/>
      <c r="C1458" s="146"/>
      <c r="D1458" s="146"/>
      <c r="E1458" s="146"/>
      <c r="F1458" s="147"/>
      <c r="G1458" s="147"/>
      <c r="H1458" s="147"/>
      <c r="I1458" s="147"/>
      <c r="J1458" s="147"/>
      <c r="K1458" s="147"/>
      <c r="L1458" s="147"/>
    </row>
    <row r="1459" spans="1:12" x14ac:dyDescent="0.2">
      <c r="A1459" s="146"/>
      <c r="B1459" s="146"/>
      <c r="C1459" s="146"/>
      <c r="D1459" s="146"/>
      <c r="E1459" s="146"/>
      <c r="F1459" s="147"/>
      <c r="G1459" s="147"/>
      <c r="H1459" s="147"/>
      <c r="I1459" s="147"/>
      <c r="J1459" s="147"/>
      <c r="K1459" s="147"/>
      <c r="L1459" s="147"/>
    </row>
    <row r="1460" spans="1:12" x14ac:dyDescent="0.2">
      <c r="A1460" s="146"/>
      <c r="B1460" s="146"/>
      <c r="C1460" s="146"/>
      <c r="D1460" s="146"/>
      <c r="E1460" s="146"/>
      <c r="F1460" s="147"/>
      <c r="G1460" s="147"/>
      <c r="H1460" s="147"/>
      <c r="I1460" s="147"/>
      <c r="J1460" s="147"/>
      <c r="K1460" s="147"/>
      <c r="L1460" s="147"/>
    </row>
    <row r="1461" spans="1:12" x14ac:dyDescent="0.2">
      <c r="A1461" s="146"/>
      <c r="B1461" s="146"/>
      <c r="C1461" s="146"/>
      <c r="D1461" s="146"/>
      <c r="E1461" s="146"/>
      <c r="F1461" s="147"/>
      <c r="G1461" s="147"/>
      <c r="H1461" s="147"/>
      <c r="I1461" s="147"/>
      <c r="J1461" s="147"/>
      <c r="K1461" s="147"/>
      <c r="L1461" s="147"/>
    </row>
    <row r="1462" spans="1:12" x14ac:dyDescent="0.2">
      <c r="A1462" s="146"/>
      <c r="B1462" s="146"/>
      <c r="C1462" s="146"/>
      <c r="D1462" s="146"/>
      <c r="E1462" s="146"/>
      <c r="F1462" s="147"/>
      <c r="G1462" s="147"/>
      <c r="H1462" s="147"/>
      <c r="I1462" s="147"/>
      <c r="J1462" s="147"/>
      <c r="K1462" s="147"/>
      <c r="L1462" s="147"/>
    </row>
    <row r="1463" spans="1:12" x14ac:dyDescent="0.2">
      <c r="A1463" s="146"/>
      <c r="B1463" s="146"/>
      <c r="C1463" s="146"/>
      <c r="D1463" s="146"/>
      <c r="E1463" s="146"/>
      <c r="F1463" s="147"/>
      <c r="G1463" s="147"/>
      <c r="H1463" s="147"/>
      <c r="I1463" s="147"/>
      <c r="J1463" s="147"/>
      <c r="K1463" s="147"/>
      <c r="L1463" s="147"/>
    </row>
    <row r="1464" spans="1:12" x14ac:dyDescent="0.2">
      <c r="A1464" s="146"/>
      <c r="B1464" s="146"/>
      <c r="C1464" s="146"/>
      <c r="D1464" s="146"/>
      <c r="E1464" s="146"/>
      <c r="F1464" s="147"/>
      <c r="G1464" s="147"/>
      <c r="H1464" s="147"/>
      <c r="I1464" s="147"/>
      <c r="J1464" s="147"/>
      <c r="K1464" s="147"/>
      <c r="L1464" s="147"/>
    </row>
    <row r="1465" spans="1:12" x14ac:dyDescent="0.2">
      <c r="A1465" s="146"/>
      <c r="B1465" s="146"/>
      <c r="C1465" s="146"/>
      <c r="D1465" s="146"/>
      <c r="E1465" s="146"/>
      <c r="F1465" s="147"/>
      <c r="G1465" s="147"/>
      <c r="H1465" s="147"/>
      <c r="I1465" s="147"/>
      <c r="J1465" s="147"/>
      <c r="K1465" s="147"/>
      <c r="L1465" s="147"/>
    </row>
    <row r="1466" spans="1:12" x14ac:dyDescent="0.2">
      <c r="A1466" s="146"/>
      <c r="B1466" s="146"/>
      <c r="C1466" s="146"/>
      <c r="D1466" s="146"/>
      <c r="E1466" s="146"/>
      <c r="F1466" s="147"/>
      <c r="G1466" s="147"/>
      <c r="H1466" s="147"/>
      <c r="I1466" s="147"/>
      <c r="J1466" s="147"/>
      <c r="K1466" s="147"/>
      <c r="L1466" s="147"/>
    </row>
    <row r="1467" spans="1:12" x14ac:dyDescent="0.2">
      <c r="A1467" s="146"/>
      <c r="B1467" s="146"/>
      <c r="C1467" s="146"/>
      <c r="D1467" s="146"/>
      <c r="E1467" s="146"/>
      <c r="F1467" s="147"/>
      <c r="G1467" s="147"/>
      <c r="H1467" s="147"/>
      <c r="I1467" s="147"/>
      <c r="J1467" s="147"/>
      <c r="K1467" s="147"/>
      <c r="L1467" s="147"/>
    </row>
    <row r="1468" spans="1:12" x14ac:dyDescent="0.2">
      <c r="A1468" s="146"/>
      <c r="B1468" s="146"/>
      <c r="C1468" s="146"/>
      <c r="D1468" s="146"/>
      <c r="E1468" s="146"/>
      <c r="F1468" s="147"/>
      <c r="G1468" s="147"/>
      <c r="H1468" s="147"/>
      <c r="I1468" s="147"/>
      <c r="J1468" s="147"/>
      <c r="K1468" s="147"/>
      <c r="L1468" s="147"/>
    </row>
    <row r="1469" spans="1:12" x14ac:dyDescent="0.2">
      <c r="A1469" s="146"/>
      <c r="B1469" s="146"/>
      <c r="C1469" s="146"/>
      <c r="D1469" s="146"/>
      <c r="E1469" s="146"/>
      <c r="F1469" s="147"/>
      <c r="G1469" s="147"/>
      <c r="H1469" s="147"/>
      <c r="I1469" s="147"/>
      <c r="J1469" s="147"/>
      <c r="K1469" s="147"/>
      <c r="L1469" s="147"/>
    </row>
    <row r="1470" spans="1:12" x14ac:dyDescent="0.2">
      <c r="A1470" s="146"/>
      <c r="B1470" s="146"/>
      <c r="C1470" s="146"/>
      <c r="D1470" s="146"/>
      <c r="E1470" s="146"/>
      <c r="F1470" s="147"/>
      <c r="G1470" s="147"/>
      <c r="H1470" s="147"/>
      <c r="I1470" s="147"/>
      <c r="J1470" s="147"/>
      <c r="K1470" s="147"/>
      <c r="L1470" s="147"/>
    </row>
    <row r="1471" spans="1:12" x14ac:dyDescent="0.2">
      <c r="A1471" s="146"/>
      <c r="B1471" s="146"/>
      <c r="C1471" s="146"/>
      <c r="D1471" s="146"/>
      <c r="E1471" s="146"/>
      <c r="F1471" s="147"/>
      <c r="G1471" s="147"/>
      <c r="H1471" s="147"/>
      <c r="I1471" s="147"/>
      <c r="J1471" s="147"/>
      <c r="K1471" s="147"/>
      <c r="L1471" s="147"/>
    </row>
    <row r="1472" spans="1:12" x14ac:dyDescent="0.2">
      <c r="A1472" s="146"/>
      <c r="B1472" s="146"/>
      <c r="C1472" s="146"/>
      <c r="D1472" s="146"/>
      <c r="E1472" s="146"/>
      <c r="F1472" s="147"/>
      <c r="G1472" s="147"/>
      <c r="H1472" s="147"/>
      <c r="I1472" s="147"/>
      <c r="J1472" s="147"/>
      <c r="K1472" s="147"/>
      <c r="L1472" s="147"/>
    </row>
    <row r="1473" spans="1:12" x14ac:dyDescent="0.2">
      <c r="A1473" s="146"/>
      <c r="B1473" s="146"/>
      <c r="C1473" s="146"/>
      <c r="D1473" s="146"/>
      <c r="E1473" s="146"/>
      <c r="F1473" s="147"/>
      <c r="G1473" s="147"/>
      <c r="H1473" s="147"/>
      <c r="I1473" s="147"/>
      <c r="J1473" s="147"/>
      <c r="K1473" s="147"/>
      <c r="L1473" s="147"/>
    </row>
    <row r="1474" spans="1:12" x14ac:dyDescent="0.2">
      <c r="A1474" s="146"/>
      <c r="B1474" s="146"/>
      <c r="C1474" s="146"/>
      <c r="D1474" s="146"/>
      <c r="E1474" s="146"/>
      <c r="F1474" s="147"/>
      <c r="G1474" s="147"/>
      <c r="H1474" s="147"/>
      <c r="I1474" s="147"/>
      <c r="J1474" s="147"/>
      <c r="K1474" s="147"/>
      <c r="L1474" s="147"/>
    </row>
    <row r="1475" spans="1:12" x14ac:dyDescent="0.2">
      <c r="A1475" s="146"/>
      <c r="B1475" s="146"/>
      <c r="C1475" s="146"/>
      <c r="D1475" s="146"/>
      <c r="E1475" s="146"/>
      <c r="F1475" s="147"/>
      <c r="G1475" s="147"/>
      <c r="H1475" s="147"/>
      <c r="I1475" s="147"/>
      <c r="J1475" s="147"/>
      <c r="K1475" s="147"/>
      <c r="L1475" s="147"/>
    </row>
    <row r="1476" spans="1:12" x14ac:dyDescent="0.2">
      <c r="A1476" s="146"/>
      <c r="B1476" s="146"/>
      <c r="C1476" s="146"/>
      <c r="D1476" s="146"/>
      <c r="E1476" s="146"/>
      <c r="F1476" s="147"/>
      <c r="G1476" s="147"/>
      <c r="H1476" s="147"/>
      <c r="I1476" s="147"/>
      <c r="J1476" s="147"/>
      <c r="K1476" s="147"/>
      <c r="L1476" s="147"/>
    </row>
    <row r="1477" spans="1:12" x14ac:dyDescent="0.2">
      <c r="A1477" s="146"/>
      <c r="B1477" s="146"/>
      <c r="C1477" s="146"/>
      <c r="D1477" s="146"/>
      <c r="E1477" s="146"/>
      <c r="F1477" s="147"/>
      <c r="G1477" s="147"/>
      <c r="H1477" s="147"/>
      <c r="I1477" s="147"/>
      <c r="J1477" s="147"/>
      <c r="K1477" s="147"/>
      <c r="L1477" s="147"/>
    </row>
    <row r="1478" spans="1:12" x14ac:dyDescent="0.2">
      <c r="A1478" s="146"/>
      <c r="B1478" s="146"/>
      <c r="C1478" s="146"/>
      <c r="D1478" s="146"/>
      <c r="E1478" s="146"/>
      <c r="F1478" s="147"/>
      <c r="G1478" s="147"/>
      <c r="H1478" s="147"/>
      <c r="I1478" s="147"/>
      <c r="J1478" s="147"/>
      <c r="K1478" s="147"/>
      <c r="L1478" s="147"/>
    </row>
    <row r="1479" spans="1:12" x14ac:dyDescent="0.2">
      <c r="A1479" s="146"/>
      <c r="B1479" s="146"/>
      <c r="C1479" s="146"/>
      <c r="D1479" s="146"/>
      <c r="E1479" s="146"/>
      <c r="F1479" s="147"/>
      <c r="G1479" s="147"/>
      <c r="H1479" s="147"/>
      <c r="I1479" s="147"/>
      <c r="J1479" s="147"/>
      <c r="K1479" s="147"/>
      <c r="L1479" s="147"/>
    </row>
    <row r="1480" spans="1:12" x14ac:dyDescent="0.2">
      <c r="A1480" s="146"/>
      <c r="B1480" s="146"/>
      <c r="C1480" s="146"/>
      <c r="D1480" s="146"/>
      <c r="E1480" s="146"/>
      <c r="F1480" s="147"/>
      <c r="G1480" s="147"/>
      <c r="H1480" s="147"/>
      <c r="I1480" s="147"/>
      <c r="J1480" s="147"/>
      <c r="K1480" s="147"/>
      <c r="L1480" s="147"/>
    </row>
    <row r="1481" spans="1:12" x14ac:dyDescent="0.2">
      <c r="A1481" s="146"/>
      <c r="B1481" s="146"/>
      <c r="C1481" s="146"/>
      <c r="D1481" s="146"/>
      <c r="E1481" s="146"/>
      <c r="F1481" s="147"/>
      <c r="G1481" s="147"/>
      <c r="H1481" s="147"/>
      <c r="I1481" s="147"/>
      <c r="J1481" s="147"/>
      <c r="K1481" s="147"/>
      <c r="L1481" s="147"/>
    </row>
    <row r="1482" spans="1:12" x14ac:dyDescent="0.2">
      <c r="A1482" s="146"/>
      <c r="B1482" s="146"/>
      <c r="C1482" s="146"/>
      <c r="D1482" s="146"/>
      <c r="E1482" s="146"/>
      <c r="F1482" s="147"/>
      <c r="G1482" s="147"/>
      <c r="H1482" s="147"/>
      <c r="I1482" s="147"/>
      <c r="J1482" s="147"/>
      <c r="K1482" s="147"/>
      <c r="L1482" s="147"/>
    </row>
    <row r="1483" spans="1:12" x14ac:dyDescent="0.2">
      <c r="A1483" s="146"/>
      <c r="B1483" s="146"/>
      <c r="C1483" s="146"/>
      <c r="D1483" s="146"/>
      <c r="E1483" s="146"/>
      <c r="F1483" s="147"/>
      <c r="G1483" s="147"/>
      <c r="H1483" s="147"/>
      <c r="I1483" s="147"/>
      <c r="J1483" s="147"/>
      <c r="K1483" s="147"/>
      <c r="L1483" s="147"/>
    </row>
    <row r="1484" spans="1:12" x14ac:dyDescent="0.2">
      <c r="A1484" s="146"/>
      <c r="B1484" s="146"/>
      <c r="C1484" s="146"/>
      <c r="D1484" s="146"/>
      <c r="E1484" s="146"/>
      <c r="F1484" s="147"/>
      <c r="G1484" s="147"/>
      <c r="H1484" s="147"/>
      <c r="I1484" s="147"/>
      <c r="J1484" s="147"/>
      <c r="K1484" s="147"/>
      <c r="L1484" s="147"/>
    </row>
    <row r="1485" spans="1:12" x14ac:dyDescent="0.2">
      <c r="A1485" s="146"/>
      <c r="B1485" s="146"/>
      <c r="C1485" s="146"/>
      <c r="D1485" s="146"/>
      <c r="E1485" s="146"/>
      <c r="F1485" s="147"/>
      <c r="G1485" s="147"/>
      <c r="H1485" s="147"/>
      <c r="I1485" s="147"/>
      <c r="J1485" s="147"/>
      <c r="K1485" s="147"/>
      <c r="L1485" s="147"/>
    </row>
    <row r="1486" spans="1:12" x14ac:dyDescent="0.2">
      <c r="A1486" s="146"/>
      <c r="B1486" s="146"/>
      <c r="C1486" s="146"/>
      <c r="D1486" s="146"/>
      <c r="E1486" s="146"/>
      <c r="F1486" s="147"/>
      <c r="G1486" s="147"/>
      <c r="H1486" s="147"/>
      <c r="I1486" s="147"/>
      <c r="J1486" s="147"/>
      <c r="K1486" s="147"/>
      <c r="L1486" s="147"/>
    </row>
    <row r="1487" spans="1:12" x14ac:dyDescent="0.2">
      <c r="A1487" s="146"/>
      <c r="B1487" s="146"/>
      <c r="C1487" s="146"/>
      <c r="D1487" s="146"/>
      <c r="E1487" s="146"/>
      <c r="F1487" s="147"/>
      <c r="G1487" s="147"/>
      <c r="H1487" s="147"/>
      <c r="I1487" s="147"/>
      <c r="J1487" s="147"/>
      <c r="K1487" s="147"/>
      <c r="L1487" s="147"/>
    </row>
    <row r="1488" spans="1:12" x14ac:dyDescent="0.2">
      <c r="A1488" s="146"/>
      <c r="B1488" s="146"/>
      <c r="C1488" s="146"/>
      <c r="D1488" s="146"/>
      <c r="E1488" s="146"/>
      <c r="F1488" s="147"/>
      <c r="G1488" s="147"/>
      <c r="H1488" s="147"/>
      <c r="I1488" s="147"/>
      <c r="J1488" s="147"/>
      <c r="K1488" s="147"/>
      <c r="L1488" s="147"/>
    </row>
    <row r="1489" spans="1:12" x14ac:dyDescent="0.2">
      <c r="A1489" s="146"/>
      <c r="B1489" s="146"/>
      <c r="C1489" s="146"/>
      <c r="D1489" s="146"/>
      <c r="E1489" s="146"/>
      <c r="F1489" s="147"/>
      <c r="G1489" s="147"/>
      <c r="H1489" s="147"/>
      <c r="I1489" s="147"/>
      <c r="J1489" s="147"/>
      <c r="K1489" s="147"/>
      <c r="L1489" s="147"/>
    </row>
    <row r="1490" spans="1:12" x14ac:dyDescent="0.2">
      <c r="A1490" s="146"/>
      <c r="B1490" s="146"/>
      <c r="C1490" s="146"/>
      <c r="D1490" s="146"/>
      <c r="E1490" s="146"/>
      <c r="F1490" s="147"/>
      <c r="G1490" s="147"/>
      <c r="H1490" s="147"/>
      <c r="I1490" s="147"/>
      <c r="J1490" s="147"/>
      <c r="K1490" s="147"/>
      <c r="L1490" s="147"/>
    </row>
    <row r="1491" spans="1:12" x14ac:dyDescent="0.2">
      <c r="A1491" s="146"/>
      <c r="B1491" s="146"/>
      <c r="C1491" s="146"/>
      <c r="D1491" s="146"/>
      <c r="E1491" s="146"/>
      <c r="F1491" s="147"/>
      <c r="G1491" s="147"/>
      <c r="H1491" s="147"/>
      <c r="I1491" s="147"/>
      <c r="J1491" s="147"/>
      <c r="K1491" s="147"/>
      <c r="L1491" s="147"/>
    </row>
    <row r="1492" spans="1:12" x14ac:dyDescent="0.2">
      <c r="A1492" s="146"/>
      <c r="B1492" s="146"/>
      <c r="C1492" s="146"/>
      <c r="D1492" s="146"/>
      <c r="E1492" s="146"/>
      <c r="F1492" s="147"/>
      <c r="G1492" s="147"/>
      <c r="H1492" s="147"/>
      <c r="I1492" s="147"/>
      <c r="J1492" s="147"/>
      <c r="K1492" s="147"/>
      <c r="L1492" s="147"/>
    </row>
    <row r="1493" spans="1:12" x14ac:dyDescent="0.2">
      <c r="A1493" s="146"/>
      <c r="B1493" s="146"/>
      <c r="C1493" s="146"/>
      <c r="D1493" s="146"/>
      <c r="E1493" s="146"/>
      <c r="F1493" s="147"/>
      <c r="G1493" s="147"/>
      <c r="H1493" s="147"/>
      <c r="I1493" s="147"/>
      <c r="J1493" s="147"/>
      <c r="K1493" s="147"/>
      <c r="L1493" s="147"/>
    </row>
    <row r="1494" spans="1:12" x14ac:dyDescent="0.2">
      <c r="A1494" s="146"/>
      <c r="B1494" s="146"/>
      <c r="C1494" s="146"/>
      <c r="D1494" s="146"/>
      <c r="E1494" s="146"/>
      <c r="F1494" s="147"/>
      <c r="G1494" s="147"/>
      <c r="H1494" s="147"/>
      <c r="I1494" s="147"/>
      <c r="J1494" s="147"/>
      <c r="K1494" s="147"/>
      <c r="L1494" s="147"/>
    </row>
    <row r="1495" spans="1:12" x14ac:dyDescent="0.2">
      <c r="A1495" s="146"/>
      <c r="B1495" s="146"/>
      <c r="C1495" s="146"/>
      <c r="D1495" s="146"/>
      <c r="E1495" s="146"/>
      <c r="F1495" s="147"/>
      <c r="G1495" s="147"/>
      <c r="H1495" s="147"/>
      <c r="I1495" s="147"/>
      <c r="J1495" s="147"/>
      <c r="K1495" s="147"/>
      <c r="L1495" s="147"/>
    </row>
    <row r="1496" spans="1:12" x14ac:dyDescent="0.2">
      <c r="A1496" s="146"/>
      <c r="B1496" s="146"/>
      <c r="C1496" s="146"/>
      <c r="D1496" s="146"/>
      <c r="E1496" s="146"/>
      <c r="F1496" s="147"/>
      <c r="G1496" s="147"/>
      <c r="H1496" s="147"/>
      <c r="I1496" s="147"/>
      <c r="J1496" s="147"/>
      <c r="K1496" s="147"/>
      <c r="L1496" s="147"/>
    </row>
    <row r="1497" spans="1:12" x14ac:dyDescent="0.2">
      <c r="A1497" s="146"/>
      <c r="B1497" s="146"/>
      <c r="C1497" s="146"/>
      <c r="D1497" s="146"/>
      <c r="E1497" s="146"/>
      <c r="F1497" s="147"/>
      <c r="G1497" s="147"/>
      <c r="H1497" s="147"/>
      <c r="I1497" s="147"/>
      <c r="J1497" s="147"/>
      <c r="K1497" s="147"/>
      <c r="L1497" s="147"/>
    </row>
    <row r="1498" spans="1:12" x14ac:dyDescent="0.2">
      <c r="A1498" s="146"/>
      <c r="B1498" s="146"/>
      <c r="C1498" s="146"/>
      <c r="D1498" s="146"/>
      <c r="E1498" s="146"/>
      <c r="F1498" s="147"/>
      <c r="G1498" s="147"/>
      <c r="H1498" s="147"/>
      <c r="I1498" s="147"/>
      <c r="J1498" s="147"/>
      <c r="K1498" s="147"/>
      <c r="L1498" s="147"/>
    </row>
    <row r="1499" spans="1:12" x14ac:dyDescent="0.2">
      <c r="A1499" s="146"/>
      <c r="B1499" s="146"/>
      <c r="C1499" s="146"/>
      <c r="D1499" s="146"/>
      <c r="E1499" s="146"/>
      <c r="F1499" s="147"/>
      <c r="G1499" s="147"/>
      <c r="H1499" s="147"/>
      <c r="I1499" s="147"/>
      <c r="J1499" s="147"/>
      <c r="K1499" s="147"/>
      <c r="L1499" s="147"/>
    </row>
    <row r="1500" spans="1:12" x14ac:dyDescent="0.2">
      <c r="A1500" s="146"/>
      <c r="B1500" s="146"/>
      <c r="C1500" s="146"/>
      <c r="D1500" s="146"/>
      <c r="E1500" s="146"/>
      <c r="F1500" s="147"/>
      <c r="G1500" s="147"/>
      <c r="H1500" s="147"/>
      <c r="I1500" s="147"/>
      <c r="J1500" s="147"/>
      <c r="K1500" s="147"/>
      <c r="L1500" s="147"/>
    </row>
    <row r="1501" spans="1:12" x14ac:dyDescent="0.2">
      <c r="A1501" s="146"/>
      <c r="B1501" s="146"/>
      <c r="C1501" s="146"/>
      <c r="D1501" s="146"/>
      <c r="E1501" s="146"/>
      <c r="F1501" s="147"/>
      <c r="G1501" s="147"/>
      <c r="H1501" s="147"/>
      <c r="I1501" s="147"/>
      <c r="J1501" s="147"/>
      <c r="K1501" s="147"/>
      <c r="L1501" s="147"/>
    </row>
    <row r="1502" spans="1:12" x14ac:dyDescent="0.2">
      <c r="A1502" s="146"/>
      <c r="B1502" s="146"/>
      <c r="C1502" s="146"/>
      <c r="D1502" s="146"/>
      <c r="E1502" s="146"/>
      <c r="F1502" s="147"/>
      <c r="G1502" s="147"/>
      <c r="H1502" s="147"/>
      <c r="I1502" s="147"/>
      <c r="J1502" s="147"/>
      <c r="K1502" s="147"/>
      <c r="L1502" s="147"/>
    </row>
    <row r="1503" spans="1:12" x14ac:dyDescent="0.2">
      <c r="A1503" s="146"/>
      <c r="B1503" s="146"/>
      <c r="C1503" s="146"/>
      <c r="D1503" s="146"/>
      <c r="E1503" s="146"/>
      <c r="F1503" s="147"/>
      <c r="G1503" s="147"/>
      <c r="H1503" s="147"/>
      <c r="I1503" s="147"/>
      <c r="J1503" s="147"/>
      <c r="K1503" s="147"/>
      <c r="L1503" s="147"/>
    </row>
    <row r="1504" spans="1:12" x14ac:dyDescent="0.2">
      <c r="A1504" s="146"/>
      <c r="B1504" s="146"/>
      <c r="C1504" s="146"/>
      <c r="D1504" s="146"/>
      <c r="E1504" s="146"/>
      <c r="F1504" s="147"/>
      <c r="G1504" s="147"/>
      <c r="H1504" s="147"/>
      <c r="I1504" s="147"/>
      <c r="J1504" s="147"/>
      <c r="K1504" s="147"/>
      <c r="L1504" s="147"/>
    </row>
    <row r="1505" spans="1:12" x14ac:dyDescent="0.2">
      <c r="A1505" s="146"/>
      <c r="B1505" s="146"/>
      <c r="C1505" s="146"/>
      <c r="D1505" s="146"/>
      <c r="E1505" s="146"/>
      <c r="F1505" s="147"/>
      <c r="G1505" s="147"/>
      <c r="H1505" s="147"/>
      <c r="I1505" s="147"/>
      <c r="J1505" s="147"/>
      <c r="K1505" s="147"/>
      <c r="L1505" s="147"/>
    </row>
    <row r="1506" spans="1:12" x14ac:dyDescent="0.2">
      <c r="A1506" s="146"/>
      <c r="B1506" s="146"/>
      <c r="C1506" s="146"/>
      <c r="D1506" s="146"/>
      <c r="E1506" s="146"/>
      <c r="F1506" s="147"/>
      <c r="G1506" s="147"/>
      <c r="H1506" s="147"/>
      <c r="I1506" s="147"/>
      <c r="J1506" s="147"/>
      <c r="K1506" s="147"/>
      <c r="L1506" s="147"/>
    </row>
    <row r="1507" spans="1:12" x14ac:dyDescent="0.2">
      <c r="A1507" s="146"/>
      <c r="B1507" s="146"/>
      <c r="C1507" s="146"/>
      <c r="D1507" s="146"/>
      <c r="E1507" s="146"/>
      <c r="F1507" s="147"/>
      <c r="G1507" s="147"/>
      <c r="H1507" s="147"/>
      <c r="I1507" s="147"/>
      <c r="J1507" s="147"/>
      <c r="K1507" s="147"/>
      <c r="L1507" s="147"/>
    </row>
    <row r="1508" spans="1:12" x14ac:dyDescent="0.2">
      <c r="A1508" s="146"/>
      <c r="B1508" s="146"/>
      <c r="C1508" s="146"/>
      <c r="D1508" s="146"/>
      <c r="E1508" s="146"/>
      <c r="F1508" s="147"/>
      <c r="G1508" s="147"/>
      <c r="H1508" s="147"/>
      <c r="I1508" s="147"/>
      <c r="J1508" s="147"/>
      <c r="K1508" s="147"/>
      <c r="L1508" s="147"/>
    </row>
    <row r="1509" spans="1:12" x14ac:dyDescent="0.2">
      <c r="A1509" s="202"/>
      <c r="B1509" s="202"/>
      <c r="C1509" s="202"/>
      <c r="D1509" s="146"/>
      <c r="E1509" s="146"/>
      <c r="F1509" s="147"/>
      <c r="G1509" s="147"/>
      <c r="H1509" s="147"/>
      <c r="I1509" s="147"/>
      <c r="J1509" s="147"/>
      <c r="K1509" s="147"/>
      <c r="L1509" s="147"/>
    </row>
    <row r="1510" spans="1:12" x14ac:dyDescent="0.2">
      <c r="A1510" s="146"/>
      <c r="B1510" s="146"/>
      <c r="C1510" s="146"/>
      <c r="D1510" s="146"/>
      <c r="E1510" s="146"/>
      <c r="F1510" s="147"/>
      <c r="G1510" s="147"/>
      <c r="H1510" s="147"/>
      <c r="I1510" s="147"/>
      <c r="J1510" s="147"/>
      <c r="K1510" s="147"/>
      <c r="L1510" s="147"/>
    </row>
    <row r="1511" spans="1:12" x14ac:dyDescent="0.2">
      <c r="A1511" s="146"/>
      <c r="B1511" s="146"/>
      <c r="C1511" s="146"/>
      <c r="D1511" s="146"/>
      <c r="E1511" s="146"/>
      <c r="F1511" s="147"/>
      <c r="G1511" s="147"/>
      <c r="H1511" s="147"/>
      <c r="I1511" s="147"/>
      <c r="J1511" s="147"/>
      <c r="K1511" s="147"/>
      <c r="L1511" s="147"/>
    </row>
    <row r="1512" spans="1:12" x14ac:dyDescent="0.2">
      <c r="A1512" s="146"/>
      <c r="B1512" s="146"/>
      <c r="C1512" s="146"/>
      <c r="D1512" s="146"/>
      <c r="E1512" s="146"/>
      <c r="F1512" s="147"/>
      <c r="G1512" s="147"/>
      <c r="H1512" s="147"/>
      <c r="I1512" s="147"/>
      <c r="J1512" s="147"/>
      <c r="K1512" s="147"/>
      <c r="L1512" s="147"/>
    </row>
    <row r="1513" spans="1:12" x14ac:dyDescent="0.2">
      <c r="A1513" s="146"/>
      <c r="B1513" s="146"/>
      <c r="C1513" s="146"/>
      <c r="D1513" s="146"/>
      <c r="E1513" s="146"/>
      <c r="F1513" s="147"/>
      <c r="G1513" s="147"/>
      <c r="H1513" s="147"/>
      <c r="I1513" s="147"/>
      <c r="J1513" s="147"/>
      <c r="K1513" s="147"/>
      <c r="L1513" s="147"/>
    </row>
    <row r="1514" spans="1:12" x14ac:dyDescent="0.2">
      <c r="A1514" s="146"/>
      <c r="B1514" s="146"/>
      <c r="C1514" s="146"/>
      <c r="D1514" s="146"/>
      <c r="E1514" s="146"/>
      <c r="F1514" s="180"/>
      <c r="G1514" s="147"/>
      <c r="H1514" s="147"/>
      <c r="I1514" s="147"/>
      <c r="J1514" s="147"/>
      <c r="K1514" s="147"/>
      <c r="L1514" s="147"/>
    </row>
    <row r="1515" spans="1:12" x14ac:dyDescent="0.2">
      <c r="A1515" s="146"/>
      <c r="B1515" s="146"/>
      <c r="C1515" s="146"/>
      <c r="D1515" s="146"/>
      <c r="E1515" s="146"/>
      <c r="F1515" s="147"/>
      <c r="G1515" s="147"/>
      <c r="H1515" s="147"/>
      <c r="I1515" s="147"/>
      <c r="J1515" s="147"/>
      <c r="K1515" s="147"/>
      <c r="L1515" s="147"/>
    </row>
    <row r="1516" spans="1:12" x14ac:dyDescent="0.2">
      <c r="A1516" s="146"/>
      <c r="B1516" s="146"/>
      <c r="C1516" s="146"/>
      <c r="D1516" s="146"/>
      <c r="E1516" s="146"/>
      <c r="F1516" s="147"/>
      <c r="G1516" s="147"/>
      <c r="H1516" s="147"/>
      <c r="I1516" s="147"/>
      <c r="J1516" s="147"/>
      <c r="K1516" s="147"/>
      <c r="L1516" s="147"/>
    </row>
    <row r="1517" spans="1:12" x14ac:dyDescent="0.2">
      <c r="A1517" s="146"/>
      <c r="B1517" s="146"/>
      <c r="C1517" s="146"/>
      <c r="D1517" s="146"/>
      <c r="E1517" s="146"/>
      <c r="F1517" s="147"/>
      <c r="G1517" s="147"/>
      <c r="H1517" s="147"/>
      <c r="I1517" s="147"/>
      <c r="J1517" s="147"/>
      <c r="K1517" s="147"/>
      <c r="L1517" s="147"/>
    </row>
    <row r="1518" spans="1:12" x14ac:dyDescent="0.2">
      <c r="A1518" s="146"/>
      <c r="B1518" s="146"/>
      <c r="C1518" s="146"/>
      <c r="D1518" s="146"/>
      <c r="E1518" s="146"/>
      <c r="F1518" s="147"/>
      <c r="G1518" s="147"/>
      <c r="H1518" s="147"/>
      <c r="I1518" s="147"/>
      <c r="J1518" s="147"/>
      <c r="K1518" s="147"/>
      <c r="L1518" s="147"/>
    </row>
    <row r="1519" spans="1:12" x14ac:dyDescent="0.2">
      <c r="A1519" s="146"/>
      <c r="B1519" s="146"/>
      <c r="C1519" s="146"/>
      <c r="D1519" s="146"/>
      <c r="E1519" s="146"/>
      <c r="F1519" s="147"/>
      <c r="G1519" s="147"/>
      <c r="H1519" s="147"/>
      <c r="I1519" s="147"/>
      <c r="J1519" s="147"/>
      <c r="K1519" s="147"/>
      <c r="L1519" s="147"/>
    </row>
    <row r="1520" spans="1:12" x14ac:dyDescent="0.2">
      <c r="A1520" s="146"/>
      <c r="B1520" s="146"/>
      <c r="C1520" s="146"/>
      <c r="D1520" s="146"/>
      <c r="E1520" s="146"/>
      <c r="F1520" s="147"/>
      <c r="G1520" s="147"/>
      <c r="H1520" s="147"/>
      <c r="I1520" s="147"/>
      <c r="J1520" s="147"/>
      <c r="K1520" s="147"/>
      <c r="L1520" s="147"/>
    </row>
    <row r="1521" spans="1:12" x14ac:dyDescent="0.2">
      <c r="A1521" s="146"/>
      <c r="B1521" s="146"/>
      <c r="C1521" s="146"/>
      <c r="D1521" s="146"/>
      <c r="E1521" s="146"/>
      <c r="F1521" s="147"/>
      <c r="G1521" s="147"/>
      <c r="H1521" s="147"/>
      <c r="I1521" s="147"/>
      <c r="J1521" s="147"/>
      <c r="K1521" s="147"/>
      <c r="L1521" s="147"/>
    </row>
    <row r="1522" spans="1:12" x14ac:dyDescent="0.2">
      <c r="A1522" s="146"/>
      <c r="B1522" s="146"/>
      <c r="C1522" s="146"/>
      <c r="D1522" s="146"/>
      <c r="E1522" s="146"/>
      <c r="F1522" s="147"/>
      <c r="G1522" s="147"/>
      <c r="H1522" s="147"/>
      <c r="I1522" s="147"/>
      <c r="J1522" s="147"/>
      <c r="K1522" s="147"/>
      <c r="L1522" s="147"/>
    </row>
    <row r="1523" spans="1:12" x14ac:dyDescent="0.2">
      <c r="A1523" s="146"/>
      <c r="B1523" s="146"/>
      <c r="C1523" s="146"/>
      <c r="D1523" s="146"/>
      <c r="E1523" s="146"/>
      <c r="F1523" s="147"/>
      <c r="G1523" s="147"/>
      <c r="H1523" s="147"/>
      <c r="I1523" s="147"/>
      <c r="J1523" s="147"/>
      <c r="K1523" s="147"/>
      <c r="L1523" s="147"/>
    </row>
    <row r="1524" spans="1:12" x14ac:dyDescent="0.2">
      <c r="A1524" s="146"/>
      <c r="B1524" s="146"/>
      <c r="C1524" s="146"/>
      <c r="D1524" s="146"/>
      <c r="E1524" s="146"/>
      <c r="F1524" s="147"/>
      <c r="G1524" s="147"/>
      <c r="H1524" s="147"/>
      <c r="I1524" s="147"/>
      <c r="J1524" s="147"/>
      <c r="K1524" s="147"/>
      <c r="L1524" s="147"/>
    </row>
    <row r="1525" spans="1:12" x14ac:dyDescent="0.2">
      <c r="A1525" s="146"/>
      <c r="B1525" s="146"/>
      <c r="C1525" s="146"/>
      <c r="D1525" s="146"/>
      <c r="E1525" s="146"/>
      <c r="F1525" s="147"/>
      <c r="G1525" s="147"/>
      <c r="H1525" s="147"/>
      <c r="I1525" s="147"/>
      <c r="J1525" s="147"/>
      <c r="K1525" s="147"/>
      <c r="L1525" s="147"/>
    </row>
    <row r="1526" spans="1:12" x14ac:dyDescent="0.2">
      <c r="A1526" s="146"/>
      <c r="B1526" s="146"/>
      <c r="C1526" s="146"/>
      <c r="D1526" s="146"/>
      <c r="E1526" s="146"/>
      <c r="F1526" s="147"/>
      <c r="G1526" s="147"/>
      <c r="H1526" s="147"/>
      <c r="I1526" s="147"/>
      <c r="J1526" s="147"/>
      <c r="K1526" s="147"/>
      <c r="L1526" s="147"/>
    </row>
    <row r="1527" spans="1:12" x14ac:dyDescent="0.2">
      <c r="A1527" s="146"/>
      <c r="B1527" s="146"/>
      <c r="C1527" s="146"/>
      <c r="D1527" s="146"/>
      <c r="E1527" s="146"/>
      <c r="F1527" s="147"/>
      <c r="G1527" s="147"/>
      <c r="H1527" s="147"/>
      <c r="I1527" s="147"/>
      <c r="J1527" s="147"/>
      <c r="K1527" s="147"/>
      <c r="L1527" s="147"/>
    </row>
    <row r="1528" spans="1:12" x14ac:dyDescent="0.2">
      <c r="A1528" s="146"/>
      <c r="B1528" s="146"/>
      <c r="C1528" s="146"/>
      <c r="D1528" s="146"/>
      <c r="E1528" s="146"/>
      <c r="F1528" s="147"/>
      <c r="G1528" s="147"/>
      <c r="H1528" s="147"/>
      <c r="I1528" s="147"/>
      <c r="J1528" s="147"/>
      <c r="K1528" s="147"/>
      <c r="L1528" s="147"/>
    </row>
    <row r="1529" spans="1:12" x14ac:dyDescent="0.2">
      <c r="A1529" s="146"/>
      <c r="B1529" s="146"/>
      <c r="C1529" s="146"/>
      <c r="D1529" s="146"/>
      <c r="E1529" s="146"/>
      <c r="F1529" s="147"/>
      <c r="G1529" s="147"/>
      <c r="H1529" s="147"/>
      <c r="I1529" s="147"/>
      <c r="J1529" s="147"/>
      <c r="K1529" s="147"/>
      <c r="L1529" s="147"/>
    </row>
    <row r="1530" spans="1:12" x14ac:dyDescent="0.2">
      <c r="A1530" s="146"/>
      <c r="B1530" s="146"/>
      <c r="C1530" s="146"/>
      <c r="D1530" s="146"/>
      <c r="E1530" s="146"/>
      <c r="F1530" s="147"/>
      <c r="G1530" s="147"/>
      <c r="H1530" s="147"/>
      <c r="I1530" s="147"/>
      <c r="J1530" s="147"/>
      <c r="K1530" s="147"/>
      <c r="L1530" s="147"/>
    </row>
    <row r="1531" spans="1:12" x14ac:dyDescent="0.2">
      <c r="A1531" s="146"/>
      <c r="B1531" s="146"/>
      <c r="C1531" s="146"/>
      <c r="D1531" s="146"/>
      <c r="E1531" s="146"/>
      <c r="F1531" s="147"/>
      <c r="G1531" s="147"/>
      <c r="H1531" s="147"/>
      <c r="I1531" s="147"/>
      <c r="J1531" s="147"/>
      <c r="K1531" s="147"/>
      <c r="L1531" s="147"/>
    </row>
    <row r="1532" spans="1:12" x14ac:dyDescent="0.2">
      <c r="A1532" s="146"/>
      <c r="B1532" s="146"/>
      <c r="C1532" s="146"/>
      <c r="D1532" s="146"/>
      <c r="E1532" s="146"/>
      <c r="F1532" s="147"/>
      <c r="G1532" s="147"/>
      <c r="H1532" s="147"/>
      <c r="I1532" s="147"/>
      <c r="J1532" s="147"/>
      <c r="K1532" s="147"/>
      <c r="L1532" s="147"/>
    </row>
    <row r="1533" spans="1:12" x14ac:dyDescent="0.2">
      <c r="A1533" s="146"/>
      <c r="B1533" s="146"/>
      <c r="C1533" s="146"/>
      <c r="D1533" s="146"/>
      <c r="E1533" s="146"/>
      <c r="F1533" s="147"/>
      <c r="G1533" s="147"/>
      <c r="H1533" s="147"/>
      <c r="I1533" s="147"/>
      <c r="J1533" s="147"/>
      <c r="K1533" s="147"/>
      <c r="L1533" s="147"/>
    </row>
    <row r="1534" spans="1:12" x14ac:dyDescent="0.2">
      <c r="A1534" s="146"/>
      <c r="B1534" s="146"/>
      <c r="C1534" s="146"/>
      <c r="D1534" s="146"/>
      <c r="E1534" s="146"/>
      <c r="F1534" s="147"/>
      <c r="G1534" s="147"/>
      <c r="H1534" s="147"/>
      <c r="I1534" s="147"/>
      <c r="J1534" s="147"/>
      <c r="K1534" s="147"/>
      <c r="L1534" s="147"/>
    </row>
    <row r="1535" spans="1:12" x14ac:dyDescent="0.2">
      <c r="A1535" s="146"/>
      <c r="B1535" s="146"/>
      <c r="C1535" s="146"/>
      <c r="D1535" s="146"/>
      <c r="E1535" s="146"/>
      <c r="F1535" s="147"/>
      <c r="G1535" s="147"/>
      <c r="H1535" s="147"/>
      <c r="I1535" s="147"/>
      <c r="J1535" s="147"/>
      <c r="K1535" s="147"/>
      <c r="L1535" s="147"/>
    </row>
    <row r="1536" spans="1:12" x14ac:dyDescent="0.2">
      <c r="A1536" s="146"/>
      <c r="B1536" s="146"/>
      <c r="C1536" s="146"/>
      <c r="D1536" s="146"/>
      <c r="E1536" s="146"/>
      <c r="F1536" s="147"/>
      <c r="G1536" s="147"/>
      <c r="H1536" s="147"/>
      <c r="I1536" s="147"/>
      <c r="J1536" s="147"/>
      <c r="K1536" s="147"/>
      <c r="L1536" s="147"/>
    </row>
    <row r="1537" spans="1:12" x14ac:dyDescent="0.2">
      <c r="A1537" s="146"/>
      <c r="B1537" s="146"/>
      <c r="C1537" s="146"/>
      <c r="D1537" s="146"/>
      <c r="E1537" s="146"/>
      <c r="F1537" s="147"/>
      <c r="G1537" s="147"/>
      <c r="H1537" s="147"/>
      <c r="I1537" s="147"/>
      <c r="J1537" s="147"/>
      <c r="K1537" s="147"/>
      <c r="L1537" s="147"/>
    </row>
    <row r="1538" spans="1:12" x14ac:dyDescent="0.2">
      <c r="A1538" s="146"/>
      <c r="B1538" s="146"/>
      <c r="C1538" s="146"/>
      <c r="D1538" s="146"/>
      <c r="E1538" s="146"/>
      <c r="F1538" s="147"/>
      <c r="G1538" s="147"/>
      <c r="H1538" s="147"/>
      <c r="I1538" s="147"/>
      <c r="J1538" s="147"/>
      <c r="K1538" s="147"/>
      <c r="L1538" s="147"/>
    </row>
    <row r="1539" spans="1:12" x14ac:dyDescent="0.2">
      <c r="A1539" s="146"/>
      <c r="B1539" s="146"/>
      <c r="C1539" s="146"/>
      <c r="D1539" s="146"/>
      <c r="E1539" s="146"/>
      <c r="F1539" s="147"/>
      <c r="G1539" s="147"/>
      <c r="H1539" s="147"/>
      <c r="I1539" s="147"/>
      <c r="J1539" s="147"/>
      <c r="K1539" s="147"/>
      <c r="L1539" s="147"/>
    </row>
    <row r="1540" spans="1:12" x14ac:dyDescent="0.2">
      <c r="A1540" s="146"/>
      <c r="B1540" s="146"/>
      <c r="C1540" s="146"/>
      <c r="D1540" s="146"/>
      <c r="E1540" s="146"/>
      <c r="F1540" s="147"/>
      <c r="G1540" s="147"/>
      <c r="H1540" s="147"/>
      <c r="I1540" s="147"/>
      <c r="J1540" s="147"/>
      <c r="K1540" s="147"/>
      <c r="L1540" s="147"/>
    </row>
    <row r="1541" spans="1:12" x14ac:dyDescent="0.2">
      <c r="A1541" s="146"/>
      <c r="B1541" s="146"/>
      <c r="C1541" s="146"/>
      <c r="D1541" s="146"/>
      <c r="E1541" s="146"/>
      <c r="F1541" s="147"/>
      <c r="G1541" s="147"/>
      <c r="H1541" s="147"/>
      <c r="I1541" s="147"/>
      <c r="J1541" s="147"/>
      <c r="K1541" s="147"/>
      <c r="L1541" s="147"/>
    </row>
    <row r="1542" spans="1:12" x14ac:dyDescent="0.2">
      <c r="A1542" s="146"/>
      <c r="B1542" s="146"/>
      <c r="C1542" s="146"/>
      <c r="D1542" s="146"/>
      <c r="E1542" s="146"/>
      <c r="F1542" s="147"/>
      <c r="G1542" s="147"/>
      <c r="H1542" s="147"/>
      <c r="I1542" s="147"/>
      <c r="J1542" s="147"/>
      <c r="K1542" s="147"/>
      <c r="L1542" s="147"/>
    </row>
    <row r="1543" spans="1:12" x14ac:dyDescent="0.2">
      <c r="A1543" s="146"/>
      <c r="B1543" s="146"/>
      <c r="C1543" s="146"/>
      <c r="D1543" s="146"/>
      <c r="E1543" s="146"/>
      <c r="F1543" s="147"/>
      <c r="G1543" s="147"/>
      <c r="H1543" s="147"/>
      <c r="I1543" s="147"/>
      <c r="J1543" s="147"/>
      <c r="K1543" s="147"/>
      <c r="L1543" s="147"/>
    </row>
    <row r="1544" spans="1:12" x14ac:dyDescent="0.2">
      <c r="A1544" s="146"/>
      <c r="B1544" s="146"/>
      <c r="C1544" s="146"/>
      <c r="D1544" s="146"/>
      <c r="E1544" s="146"/>
      <c r="F1544" s="147"/>
      <c r="G1544" s="147"/>
      <c r="H1544" s="147"/>
      <c r="I1544" s="147"/>
      <c r="J1544" s="147"/>
      <c r="K1544" s="147"/>
      <c r="L1544" s="147"/>
    </row>
    <row r="1545" spans="1:12" x14ac:dyDescent="0.2">
      <c r="A1545" s="146"/>
      <c r="B1545" s="146"/>
      <c r="C1545" s="146"/>
      <c r="D1545" s="146"/>
      <c r="E1545" s="146"/>
      <c r="F1545" s="147"/>
      <c r="G1545" s="147"/>
      <c r="H1545" s="147"/>
      <c r="I1545" s="147"/>
      <c r="J1545" s="147"/>
      <c r="K1545" s="147"/>
      <c r="L1545" s="147"/>
    </row>
    <row r="1546" spans="1:12" x14ac:dyDescent="0.2">
      <c r="A1546" s="146"/>
      <c r="B1546" s="146"/>
      <c r="C1546" s="146"/>
      <c r="D1546" s="146"/>
      <c r="E1546" s="146"/>
      <c r="F1546" s="147"/>
      <c r="G1546" s="147"/>
      <c r="H1546" s="147"/>
      <c r="I1546" s="147"/>
      <c r="J1546" s="147"/>
      <c r="K1546" s="147"/>
      <c r="L1546" s="147"/>
    </row>
    <row r="1547" spans="1:12" x14ac:dyDescent="0.2">
      <c r="A1547" s="146"/>
      <c r="B1547" s="146"/>
      <c r="C1547" s="146"/>
      <c r="D1547" s="146"/>
      <c r="E1547" s="146"/>
      <c r="F1547" s="147"/>
      <c r="G1547" s="147"/>
      <c r="H1547" s="147"/>
      <c r="I1547" s="147"/>
      <c r="J1547" s="147"/>
      <c r="K1547" s="147"/>
      <c r="L1547" s="147"/>
    </row>
    <row r="1548" spans="1:12" x14ac:dyDescent="0.2">
      <c r="A1548" s="146"/>
      <c r="B1548" s="146"/>
      <c r="C1548" s="146"/>
      <c r="D1548" s="146"/>
      <c r="E1548" s="146"/>
      <c r="F1548" s="147"/>
      <c r="G1548" s="147"/>
      <c r="H1548" s="147"/>
      <c r="I1548" s="147"/>
      <c r="J1548" s="147"/>
      <c r="K1548" s="147"/>
      <c r="L1548" s="147"/>
    </row>
    <row r="1549" spans="1:12" x14ac:dyDescent="0.2">
      <c r="A1549" s="146"/>
      <c r="B1549" s="146"/>
      <c r="C1549" s="146"/>
      <c r="D1549" s="146"/>
      <c r="E1549" s="146"/>
      <c r="F1549" s="147"/>
      <c r="G1549" s="147"/>
      <c r="H1549" s="147"/>
      <c r="I1549" s="147"/>
      <c r="J1549" s="147"/>
      <c r="K1549" s="147"/>
      <c r="L1549" s="147"/>
    </row>
    <row r="1550" spans="1:12" x14ac:dyDescent="0.2">
      <c r="A1550" s="146"/>
      <c r="B1550" s="146"/>
      <c r="C1550" s="146"/>
      <c r="D1550" s="146"/>
      <c r="E1550" s="146"/>
      <c r="F1550" s="147"/>
      <c r="G1550" s="147"/>
      <c r="H1550" s="147"/>
      <c r="I1550" s="147"/>
      <c r="J1550" s="147"/>
      <c r="K1550" s="147"/>
      <c r="L1550" s="147"/>
    </row>
    <row r="1551" spans="1:12" x14ac:dyDescent="0.2">
      <c r="A1551" s="146"/>
      <c r="B1551" s="146"/>
      <c r="C1551" s="146"/>
      <c r="D1551" s="146"/>
      <c r="E1551" s="146"/>
      <c r="F1551" s="147"/>
      <c r="G1551" s="147"/>
      <c r="H1551" s="147"/>
      <c r="I1551" s="147"/>
      <c r="J1551" s="147"/>
      <c r="K1551" s="147"/>
      <c r="L1551" s="147"/>
    </row>
    <row r="1552" spans="1:12" x14ac:dyDescent="0.2">
      <c r="A1552" s="146"/>
      <c r="B1552" s="146"/>
      <c r="C1552" s="146"/>
      <c r="D1552" s="146"/>
      <c r="E1552" s="146"/>
      <c r="F1552" s="147"/>
      <c r="G1552" s="147"/>
      <c r="H1552" s="147"/>
      <c r="I1552" s="147"/>
      <c r="J1552" s="147"/>
      <c r="K1552" s="147"/>
      <c r="L1552" s="147"/>
    </row>
    <row r="1553" spans="1:12" x14ac:dyDescent="0.2">
      <c r="A1553" s="146"/>
      <c r="B1553" s="146"/>
      <c r="C1553" s="146"/>
      <c r="D1553" s="146"/>
      <c r="E1553" s="146"/>
      <c r="F1553" s="147"/>
      <c r="G1553" s="147"/>
      <c r="H1553" s="147"/>
      <c r="I1553" s="147"/>
      <c r="J1553" s="147"/>
      <c r="K1553" s="147"/>
      <c r="L1553" s="147"/>
    </row>
    <row r="1554" spans="1:12" x14ac:dyDescent="0.2">
      <c r="A1554" s="146"/>
      <c r="B1554" s="146"/>
      <c r="C1554" s="146"/>
      <c r="D1554" s="146"/>
      <c r="E1554" s="146"/>
      <c r="F1554" s="147"/>
      <c r="G1554" s="147"/>
      <c r="H1554" s="147"/>
      <c r="I1554" s="147"/>
      <c r="J1554" s="147"/>
      <c r="K1554" s="147"/>
      <c r="L1554" s="147"/>
    </row>
    <row r="1555" spans="1:12" x14ac:dyDescent="0.2">
      <c r="A1555" s="146"/>
      <c r="B1555" s="146"/>
      <c r="C1555" s="146"/>
      <c r="D1555" s="146"/>
      <c r="E1555" s="146"/>
      <c r="F1555" s="147"/>
      <c r="G1555" s="147"/>
      <c r="H1555" s="147"/>
      <c r="I1555" s="147"/>
      <c r="J1555" s="147"/>
      <c r="K1555" s="147"/>
      <c r="L1555" s="147"/>
    </row>
    <row r="1556" spans="1:12" x14ac:dyDescent="0.2">
      <c r="A1556" s="146"/>
      <c r="B1556" s="146"/>
      <c r="C1556" s="146"/>
      <c r="D1556" s="146"/>
      <c r="E1556" s="146"/>
      <c r="F1556" s="147"/>
      <c r="G1556" s="147"/>
      <c r="H1556" s="147"/>
      <c r="I1556" s="147"/>
      <c r="J1556" s="147"/>
      <c r="K1556" s="147"/>
      <c r="L1556" s="147"/>
    </row>
    <row r="1557" spans="1:12" x14ac:dyDescent="0.2">
      <c r="A1557" s="146"/>
      <c r="B1557" s="146"/>
      <c r="C1557" s="146"/>
      <c r="D1557" s="146"/>
      <c r="E1557" s="146"/>
      <c r="F1557" s="147"/>
      <c r="G1557" s="147"/>
      <c r="H1557" s="147"/>
      <c r="I1557" s="147"/>
      <c r="J1557" s="147"/>
      <c r="K1557" s="147"/>
      <c r="L1557" s="147"/>
    </row>
    <row r="1558" spans="1:12" x14ac:dyDescent="0.2">
      <c r="A1558" s="146"/>
      <c r="B1558" s="146"/>
      <c r="C1558" s="146"/>
      <c r="D1558" s="146"/>
      <c r="E1558" s="146"/>
      <c r="F1558" s="147"/>
      <c r="G1558" s="147"/>
      <c r="H1558" s="147"/>
      <c r="I1558" s="147"/>
      <c r="J1558" s="147"/>
      <c r="K1558" s="147"/>
      <c r="L1558" s="147"/>
    </row>
    <row r="1559" spans="1:12" x14ac:dyDescent="0.2">
      <c r="A1559" s="146"/>
      <c r="B1559" s="146"/>
      <c r="C1559" s="146"/>
      <c r="D1559" s="146"/>
      <c r="E1559" s="146"/>
      <c r="F1559" s="147"/>
      <c r="G1559" s="147"/>
      <c r="H1559" s="147"/>
      <c r="I1559" s="147"/>
      <c r="J1559" s="147"/>
      <c r="K1559" s="147"/>
      <c r="L1559" s="147"/>
    </row>
    <row r="1560" spans="1:12" x14ac:dyDescent="0.2">
      <c r="A1560" s="146"/>
      <c r="B1560" s="146"/>
      <c r="C1560" s="146"/>
      <c r="D1560" s="146"/>
      <c r="E1560" s="146"/>
      <c r="F1560" s="147"/>
      <c r="G1560" s="147"/>
      <c r="H1560" s="147"/>
      <c r="I1560" s="147"/>
      <c r="J1560" s="147"/>
      <c r="K1560" s="147"/>
      <c r="L1560" s="147"/>
    </row>
    <row r="1561" spans="1:12" x14ac:dyDescent="0.2">
      <c r="A1561" s="146"/>
      <c r="B1561" s="146"/>
      <c r="C1561" s="146"/>
      <c r="D1561" s="146"/>
      <c r="E1561" s="146"/>
      <c r="F1561" s="147"/>
      <c r="G1561" s="147"/>
      <c r="H1561" s="147"/>
      <c r="I1561" s="147"/>
      <c r="J1561" s="147"/>
      <c r="K1561" s="147"/>
      <c r="L1561" s="147"/>
    </row>
    <row r="1562" spans="1:12" x14ac:dyDescent="0.2">
      <c r="A1562" s="146"/>
      <c r="B1562" s="146"/>
      <c r="C1562" s="146"/>
      <c r="D1562" s="146"/>
      <c r="E1562" s="146"/>
      <c r="F1562" s="147"/>
      <c r="G1562" s="147"/>
      <c r="H1562" s="147"/>
      <c r="I1562" s="147"/>
      <c r="J1562" s="147"/>
      <c r="K1562" s="147"/>
      <c r="L1562" s="147"/>
    </row>
    <row r="1563" spans="1:12" x14ac:dyDescent="0.2">
      <c r="A1563" s="146"/>
      <c r="B1563" s="146"/>
      <c r="C1563" s="146"/>
      <c r="D1563" s="146"/>
      <c r="E1563" s="146"/>
      <c r="F1563" s="147"/>
      <c r="G1563" s="147"/>
      <c r="H1563" s="147"/>
      <c r="I1563" s="147"/>
      <c r="J1563" s="147"/>
      <c r="K1563" s="147"/>
      <c r="L1563" s="147"/>
    </row>
    <row r="1564" spans="1:12" x14ac:dyDescent="0.2">
      <c r="A1564" s="146"/>
      <c r="B1564" s="146"/>
      <c r="C1564" s="146"/>
      <c r="D1564" s="146"/>
      <c r="E1564" s="146"/>
      <c r="F1564" s="147"/>
      <c r="G1564" s="147"/>
      <c r="H1564" s="147"/>
      <c r="I1564" s="147"/>
      <c r="J1564" s="147"/>
      <c r="K1564" s="147"/>
      <c r="L1564" s="147"/>
    </row>
    <row r="1565" spans="1:12" x14ac:dyDescent="0.2">
      <c r="A1565" s="146"/>
      <c r="B1565" s="146"/>
      <c r="C1565" s="146"/>
      <c r="D1565" s="146"/>
      <c r="E1565" s="146"/>
      <c r="F1565" s="147"/>
      <c r="G1565" s="147"/>
      <c r="H1565" s="147"/>
      <c r="I1565" s="147"/>
      <c r="J1565" s="147"/>
      <c r="K1565" s="147"/>
      <c r="L1565" s="147"/>
    </row>
    <row r="1566" spans="1:12" x14ac:dyDescent="0.2">
      <c r="A1566" s="146"/>
      <c r="B1566" s="146"/>
      <c r="C1566" s="146"/>
      <c r="D1566" s="146"/>
      <c r="E1566" s="146"/>
      <c r="F1566" s="147"/>
      <c r="G1566" s="147"/>
      <c r="H1566" s="147"/>
      <c r="I1566" s="147"/>
      <c r="J1566" s="147"/>
      <c r="K1566" s="147"/>
      <c r="L1566" s="147"/>
    </row>
    <row r="1567" spans="1:12" x14ac:dyDescent="0.2">
      <c r="A1567" s="146"/>
      <c r="B1567" s="146"/>
      <c r="C1567" s="146"/>
      <c r="D1567" s="146"/>
      <c r="E1567" s="146"/>
      <c r="F1567" s="147"/>
      <c r="G1567" s="147"/>
      <c r="H1567" s="147"/>
      <c r="I1567" s="147"/>
      <c r="J1567" s="147"/>
      <c r="K1567" s="147"/>
      <c r="L1567" s="147"/>
    </row>
    <row r="1568" spans="1:12" x14ac:dyDescent="0.2">
      <c r="A1568" s="146"/>
      <c r="B1568" s="146"/>
      <c r="C1568" s="146"/>
      <c r="D1568" s="146"/>
      <c r="E1568" s="146"/>
      <c r="F1568" s="147"/>
      <c r="G1568" s="147"/>
      <c r="H1568" s="147"/>
      <c r="I1568" s="147"/>
      <c r="J1568" s="147"/>
      <c r="K1568" s="147"/>
      <c r="L1568" s="147"/>
    </row>
    <row r="1569" spans="1:12" x14ac:dyDescent="0.2">
      <c r="A1569" s="146"/>
      <c r="B1569" s="146"/>
      <c r="C1569" s="146"/>
      <c r="D1569" s="146"/>
      <c r="E1569" s="146"/>
      <c r="F1569" s="147"/>
      <c r="G1569" s="147"/>
      <c r="H1569" s="147"/>
      <c r="I1569" s="147"/>
      <c r="J1569" s="147"/>
      <c r="K1569" s="147"/>
      <c r="L1569" s="147"/>
    </row>
    <row r="1570" spans="1:12" x14ac:dyDescent="0.2">
      <c r="A1570" s="146"/>
      <c r="B1570" s="146"/>
      <c r="C1570" s="146"/>
      <c r="D1570" s="146"/>
      <c r="E1570" s="146"/>
      <c r="F1570" s="147"/>
      <c r="G1570" s="147"/>
      <c r="H1570" s="147"/>
      <c r="I1570" s="147"/>
      <c r="J1570" s="147"/>
      <c r="K1570" s="147"/>
      <c r="L1570" s="147"/>
    </row>
    <row r="1571" spans="1:12" x14ac:dyDescent="0.2">
      <c r="A1571" s="146"/>
      <c r="B1571" s="146"/>
      <c r="C1571" s="146"/>
      <c r="D1571" s="146"/>
      <c r="E1571" s="146"/>
      <c r="F1571" s="147"/>
      <c r="G1571" s="147"/>
      <c r="H1571" s="147"/>
      <c r="I1571" s="147"/>
      <c r="J1571" s="147"/>
      <c r="K1571" s="147"/>
      <c r="L1571" s="147"/>
    </row>
    <row r="1572" spans="1:12" x14ac:dyDescent="0.2">
      <c r="A1572" s="146"/>
      <c r="B1572" s="146"/>
      <c r="C1572" s="146"/>
      <c r="D1572" s="146"/>
      <c r="E1572" s="146"/>
      <c r="F1572" s="147"/>
      <c r="G1572" s="147"/>
      <c r="H1572" s="147"/>
      <c r="I1572" s="147"/>
      <c r="J1572" s="147"/>
      <c r="K1572" s="147"/>
      <c r="L1572" s="147"/>
    </row>
    <row r="1573" spans="1:12" x14ac:dyDescent="0.2">
      <c r="A1573" s="146"/>
      <c r="B1573" s="146"/>
      <c r="C1573" s="146"/>
      <c r="D1573" s="146"/>
      <c r="E1573" s="146"/>
      <c r="F1573" s="147"/>
      <c r="G1573" s="147"/>
      <c r="H1573" s="147"/>
      <c r="I1573" s="147"/>
      <c r="J1573" s="147"/>
      <c r="K1573" s="147"/>
      <c r="L1573" s="147"/>
    </row>
    <row r="1574" spans="1:12" x14ac:dyDescent="0.2">
      <c r="A1574" s="146"/>
      <c r="B1574" s="146"/>
      <c r="C1574" s="146"/>
      <c r="D1574" s="146"/>
      <c r="E1574" s="146"/>
      <c r="F1574" s="147"/>
      <c r="G1574" s="147"/>
      <c r="H1574" s="147"/>
      <c r="I1574" s="147"/>
      <c r="J1574" s="147"/>
      <c r="K1574" s="147"/>
      <c r="L1574" s="147"/>
    </row>
    <row r="1575" spans="1:12" x14ac:dyDescent="0.2">
      <c r="A1575" s="146"/>
      <c r="B1575" s="146"/>
      <c r="C1575" s="146"/>
      <c r="D1575" s="146"/>
      <c r="E1575" s="146"/>
      <c r="F1575" s="147"/>
      <c r="G1575" s="147"/>
      <c r="H1575" s="147"/>
      <c r="I1575" s="147"/>
      <c r="J1575" s="147"/>
      <c r="K1575" s="147"/>
      <c r="L1575" s="147"/>
    </row>
    <row r="1576" spans="1:12" x14ac:dyDescent="0.2">
      <c r="A1576" s="146"/>
      <c r="B1576" s="146"/>
      <c r="C1576" s="146"/>
      <c r="D1576" s="146"/>
      <c r="E1576" s="146"/>
      <c r="F1576" s="147"/>
      <c r="G1576" s="147"/>
      <c r="H1576" s="147"/>
      <c r="I1576" s="147"/>
      <c r="J1576" s="147"/>
      <c r="K1576" s="147"/>
      <c r="L1576" s="147"/>
    </row>
    <row r="1577" spans="1:12" x14ac:dyDescent="0.2">
      <c r="A1577" s="146"/>
      <c r="B1577" s="146"/>
      <c r="C1577" s="146"/>
      <c r="D1577" s="146"/>
      <c r="E1577" s="146"/>
      <c r="F1577" s="147"/>
      <c r="G1577" s="147"/>
      <c r="H1577" s="147"/>
      <c r="I1577" s="147"/>
      <c r="J1577" s="147"/>
      <c r="K1577" s="147"/>
      <c r="L1577" s="147"/>
    </row>
    <row r="1578" spans="1:12" x14ac:dyDescent="0.2">
      <c r="A1578" s="146"/>
      <c r="B1578" s="146"/>
      <c r="C1578" s="146"/>
      <c r="D1578" s="146"/>
      <c r="E1578" s="146"/>
      <c r="F1578" s="147"/>
      <c r="G1578" s="147"/>
      <c r="H1578" s="147"/>
      <c r="I1578" s="147"/>
      <c r="J1578" s="147"/>
      <c r="K1578" s="147"/>
      <c r="L1578" s="147"/>
    </row>
    <row r="1579" spans="1:12" x14ac:dyDescent="0.2">
      <c r="A1579" s="146"/>
      <c r="B1579" s="146"/>
      <c r="C1579" s="146"/>
      <c r="D1579" s="146"/>
      <c r="E1579" s="146"/>
      <c r="F1579" s="147"/>
      <c r="G1579" s="147"/>
      <c r="H1579" s="147"/>
      <c r="I1579" s="147"/>
      <c r="J1579" s="147"/>
      <c r="K1579" s="147"/>
      <c r="L1579" s="147"/>
    </row>
    <row r="1580" spans="1:12" x14ac:dyDescent="0.2">
      <c r="A1580" s="146"/>
      <c r="B1580" s="146"/>
      <c r="C1580" s="146"/>
      <c r="D1580" s="146"/>
      <c r="E1580" s="146"/>
      <c r="F1580" s="147"/>
      <c r="G1580" s="147"/>
      <c r="H1580" s="147"/>
      <c r="I1580" s="147"/>
      <c r="J1580" s="147"/>
      <c r="K1580" s="147"/>
      <c r="L1580" s="147"/>
    </row>
    <row r="1581" spans="1:12" x14ac:dyDescent="0.2">
      <c r="A1581" s="146"/>
      <c r="B1581" s="146"/>
      <c r="C1581" s="146"/>
      <c r="D1581" s="146"/>
      <c r="E1581" s="146"/>
      <c r="F1581" s="147"/>
      <c r="G1581" s="147"/>
      <c r="H1581" s="147"/>
      <c r="I1581" s="147"/>
      <c r="J1581" s="147"/>
      <c r="K1581" s="147"/>
      <c r="L1581" s="147"/>
    </row>
    <row r="1582" spans="1:12" x14ac:dyDescent="0.2">
      <c r="A1582" s="146"/>
      <c r="B1582" s="146"/>
      <c r="C1582" s="146"/>
      <c r="D1582" s="146"/>
      <c r="E1582" s="146"/>
      <c r="F1582" s="147"/>
      <c r="G1582" s="147"/>
      <c r="H1582" s="147"/>
      <c r="I1582" s="147"/>
      <c r="J1582" s="147"/>
      <c r="K1582" s="147"/>
      <c r="L1582" s="147"/>
    </row>
    <row r="1583" spans="1:12" x14ac:dyDescent="0.2">
      <c r="A1583" s="146"/>
      <c r="B1583" s="146"/>
      <c r="C1583" s="146"/>
      <c r="D1583" s="146"/>
      <c r="E1583" s="146"/>
      <c r="F1583" s="147"/>
      <c r="G1583" s="147"/>
      <c r="H1583" s="147"/>
      <c r="I1583" s="147"/>
      <c r="J1583" s="147"/>
      <c r="K1583" s="147"/>
      <c r="L1583" s="147"/>
    </row>
    <row r="1584" spans="1:12" x14ac:dyDescent="0.2">
      <c r="A1584" s="146"/>
      <c r="B1584" s="146"/>
      <c r="C1584" s="146"/>
      <c r="D1584" s="146"/>
      <c r="E1584" s="146"/>
      <c r="F1584" s="147"/>
      <c r="G1584" s="147"/>
      <c r="H1584" s="147"/>
      <c r="I1584" s="147"/>
      <c r="J1584" s="147"/>
      <c r="K1584" s="147"/>
      <c r="L1584" s="147"/>
    </row>
    <row r="1585" spans="1:12" x14ac:dyDescent="0.2">
      <c r="A1585" s="146"/>
      <c r="B1585" s="146"/>
      <c r="C1585" s="146"/>
      <c r="D1585" s="146"/>
      <c r="E1585" s="146"/>
      <c r="F1585" s="147"/>
      <c r="G1585" s="147"/>
      <c r="H1585" s="147"/>
      <c r="I1585" s="147"/>
      <c r="J1585" s="147"/>
      <c r="K1585" s="147"/>
      <c r="L1585" s="147"/>
    </row>
    <row r="1586" spans="1:12" x14ac:dyDescent="0.2">
      <c r="A1586" s="146"/>
      <c r="B1586" s="146"/>
      <c r="C1586" s="146"/>
      <c r="D1586" s="146"/>
      <c r="E1586" s="146"/>
      <c r="F1586" s="147"/>
      <c r="G1586" s="147"/>
      <c r="H1586" s="147"/>
      <c r="I1586" s="147"/>
      <c r="J1586" s="147"/>
      <c r="K1586" s="147"/>
      <c r="L1586" s="147"/>
    </row>
    <row r="1587" spans="1:12" x14ac:dyDescent="0.2">
      <c r="A1587" s="146"/>
      <c r="B1587" s="146"/>
      <c r="C1587" s="146"/>
      <c r="D1587" s="146"/>
      <c r="E1587" s="146"/>
      <c r="F1587" s="147"/>
      <c r="G1587" s="147"/>
      <c r="H1587" s="147"/>
      <c r="I1587" s="147"/>
      <c r="J1587" s="147"/>
      <c r="K1587" s="147"/>
      <c r="L1587" s="147"/>
    </row>
    <row r="1588" spans="1:12" x14ac:dyDescent="0.2">
      <c r="A1588" s="146"/>
      <c r="B1588" s="146"/>
      <c r="C1588" s="146"/>
      <c r="D1588" s="146"/>
      <c r="E1588" s="146"/>
      <c r="F1588" s="147"/>
      <c r="G1588" s="147"/>
      <c r="H1588" s="147"/>
      <c r="I1588" s="147"/>
      <c r="J1588" s="147"/>
      <c r="K1588" s="147"/>
      <c r="L1588" s="147"/>
    </row>
    <row r="1589" spans="1:12" x14ac:dyDescent="0.2">
      <c r="A1589" s="146"/>
      <c r="B1589" s="146"/>
      <c r="C1589" s="146"/>
      <c r="D1589" s="146"/>
      <c r="E1589" s="146"/>
      <c r="F1589" s="147"/>
      <c r="G1589" s="147"/>
      <c r="H1589" s="147"/>
      <c r="I1589" s="147"/>
      <c r="J1589" s="147"/>
      <c r="K1589" s="147"/>
      <c r="L1589" s="147"/>
    </row>
    <row r="1590" spans="1:12" x14ac:dyDescent="0.2">
      <c r="A1590" s="146"/>
      <c r="B1590" s="146"/>
      <c r="C1590" s="146"/>
      <c r="D1590" s="146"/>
      <c r="E1590" s="146"/>
      <c r="F1590" s="147"/>
      <c r="G1590" s="147"/>
      <c r="H1590" s="147"/>
      <c r="I1590" s="147"/>
      <c r="J1590" s="147"/>
      <c r="K1590" s="147"/>
      <c r="L1590" s="147"/>
    </row>
    <row r="1591" spans="1:12" x14ac:dyDescent="0.2">
      <c r="A1591" s="146"/>
      <c r="B1591" s="146"/>
      <c r="C1591" s="146"/>
      <c r="D1591" s="146"/>
      <c r="E1591" s="146"/>
      <c r="F1591" s="147"/>
      <c r="G1591" s="147"/>
      <c r="H1591" s="147"/>
      <c r="I1591" s="147"/>
      <c r="J1591" s="147"/>
      <c r="K1591" s="147"/>
      <c r="L1591" s="147"/>
    </row>
    <row r="1592" spans="1:12" x14ac:dyDescent="0.2">
      <c r="A1592" s="146"/>
      <c r="B1592" s="146"/>
      <c r="C1592" s="146"/>
      <c r="D1592" s="146"/>
      <c r="E1592" s="146"/>
      <c r="F1592" s="147"/>
      <c r="G1592" s="147"/>
      <c r="H1592" s="147"/>
      <c r="I1592" s="147"/>
      <c r="J1592" s="147"/>
      <c r="K1592" s="147"/>
      <c r="L1592" s="147"/>
    </row>
    <row r="1593" spans="1:12" x14ac:dyDescent="0.2">
      <c r="A1593" s="146"/>
      <c r="B1593" s="146"/>
      <c r="C1593" s="146"/>
      <c r="D1593" s="146"/>
      <c r="E1593" s="146"/>
      <c r="F1593" s="147"/>
      <c r="G1593" s="147"/>
      <c r="H1593" s="147"/>
      <c r="I1593" s="147"/>
      <c r="J1593" s="147"/>
      <c r="K1593" s="147"/>
      <c r="L1593" s="147"/>
    </row>
    <row r="1594" spans="1:12" x14ac:dyDescent="0.2">
      <c r="A1594" s="146"/>
      <c r="B1594" s="146"/>
      <c r="C1594" s="146"/>
      <c r="D1594" s="146"/>
      <c r="E1594" s="146"/>
      <c r="F1594" s="147"/>
      <c r="G1594" s="147"/>
      <c r="H1594" s="147"/>
      <c r="I1594" s="147"/>
      <c r="J1594" s="147"/>
      <c r="K1594" s="147"/>
      <c r="L1594" s="147"/>
    </row>
    <row r="1595" spans="1:12" x14ac:dyDescent="0.2">
      <c r="A1595" s="146"/>
      <c r="B1595" s="146"/>
      <c r="C1595" s="146"/>
      <c r="D1595" s="146"/>
      <c r="E1595" s="146"/>
      <c r="F1595" s="147"/>
      <c r="G1595" s="147"/>
      <c r="H1595" s="147"/>
      <c r="I1595" s="147"/>
      <c r="J1595" s="147"/>
      <c r="K1595" s="147"/>
      <c r="L1595" s="147"/>
    </row>
    <row r="1596" spans="1:12" x14ac:dyDescent="0.2">
      <c r="A1596" s="146"/>
      <c r="B1596" s="146"/>
      <c r="C1596" s="146"/>
      <c r="D1596" s="146"/>
      <c r="E1596" s="146"/>
      <c r="F1596" s="147"/>
      <c r="G1596" s="147"/>
      <c r="H1596" s="147"/>
      <c r="I1596" s="147"/>
      <c r="J1596" s="147"/>
      <c r="K1596" s="147"/>
      <c r="L1596" s="147"/>
    </row>
    <row r="1597" spans="1:12" x14ac:dyDescent="0.2">
      <c r="A1597" s="146"/>
      <c r="B1597" s="146"/>
      <c r="C1597" s="146"/>
      <c r="D1597" s="146"/>
      <c r="E1597" s="146"/>
      <c r="F1597" s="147"/>
      <c r="G1597" s="147"/>
      <c r="H1597" s="147"/>
      <c r="I1597" s="147"/>
      <c r="J1597" s="147"/>
      <c r="K1597" s="147"/>
      <c r="L1597" s="147"/>
    </row>
    <row r="1598" spans="1:12" x14ac:dyDescent="0.2">
      <c r="A1598" s="146"/>
      <c r="B1598" s="146"/>
      <c r="C1598" s="146"/>
      <c r="D1598" s="146"/>
      <c r="E1598" s="146"/>
      <c r="F1598" s="147"/>
      <c r="G1598" s="147"/>
      <c r="H1598" s="147"/>
      <c r="I1598" s="147"/>
      <c r="J1598" s="147"/>
      <c r="K1598" s="147"/>
      <c r="L1598" s="147"/>
    </row>
    <row r="1599" spans="1:12" x14ac:dyDescent="0.2">
      <c r="A1599" s="146"/>
      <c r="B1599" s="146"/>
      <c r="C1599" s="146"/>
      <c r="D1599" s="146"/>
      <c r="E1599" s="146"/>
      <c r="F1599" s="147"/>
      <c r="G1599" s="147"/>
      <c r="H1599" s="147"/>
      <c r="I1599" s="147"/>
      <c r="J1599" s="147"/>
      <c r="K1599" s="147"/>
      <c r="L1599" s="147"/>
    </row>
    <row r="1600" spans="1:12" x14ac:dyDescent="0.2">
      <c r="A1600" s="146"/>
      <c r="B1600" s="146"/>
      <c r="C1600" s="146"/>
      <c r="D1600" s="146"/>
      <c r="E1600" s="146"/>
      <c r="F1600" s="147"/>
      <c r="G1600" s="147"/>
      <c r="H1600" s="147"/>
      <c r="I1600" s="147"/>
      <c r="J1600" s="147"/>
      <c r="K1600" s="147"/>
      <c r="L1600" s="147"/>
    </row>
    <row r="1601" spans="1:12" x14ac:dyDescent="0.2">
      <c r="A1601">
        <f>COUNTA(A7:A1600)</f>
        <v>0</v>
      </c>
      <c r="I1601" s="182">
        <f>SUM(I7:I1600)</f>
        <v>0</v>
      </c>
      <c r="J1601" s="182">
        <f>SUM(J7:J1600)</f>
        <v>0</v>
      </c>
      <c r="K1601">
        <f>COUNTA(K7:K1600)</f>
        <v>0</v>
      </c>
      <c r="L1601">
        <f>COUNTA(L7:L1600)</f>
        <v>0</v>
      </c>
    </row>
  </sheetData>
  <autoFilter ref="A6:L156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4"/>
  </sheetPr>
  <dimension ref="A1:AK1600"/>
  <sheetViews>
    <sheetView topLeftCell="A2" zoomScale="110" zoomScaleNormal="110" workbookViewId="0">
      <pane xSplit="10" ySplit="1" topLeftCell="K3" activePane="bottomRight" state="frozenSplit"/>
      <selection activeCell="H3" sqref="H3"/>
      <selection pane="topRight" activeCell="H3" sqref="H3"/>
      <selection pane="bottomLeft" activeCell="H3" sqref="H3"/>
      <selection pane="bottomRight" activeCell="H3" sqref="H3"/>
    </sheetView>
  </sheetViews>
  <sheetFormatPr defaultColWidth="9.140625" defaultRowHeight="12.75" x14ac:dyDescent="0.2"/>
  <cols>
    <col min="1" max="1" width="16" style="170" customWidth="1"/>
    <col min="2" max="2" width="7.7109375" style="106" customWidth="1"/>
    <col min="3" max="3" width="10.28515625" style="106" customWidth="1"/>
    <col min="4" max="4" width="14.85546875" style="106" customWidth="1"/>
    <col min="5" max="5" width="8.140625" style="106" customWidth="1"/>
    <col min="6" max="6" width="8.140625" style="170" bestFit="1" customWidth="1"/>
    <col min="7" max="7" width="10.140625" style="170" customWidth="1"/>
    <col min="8" max="9" width="7.5703125" style="117" customWidth="1"/>
    <col min="10" max="10" width="9.42578125" style="8" customWidth="1"/>
    <col min="11" max="12" width="11.85546875" style="8" customWidth="1"/>
    <col min="13" max="14" width="11.85546875" style="100" customWidth="1"/>
    <col min="15" max="15" width="13.140625" style="170" bestFit="1" customWidth="1"/>
    <col min="16" max="16" width="13.42578125" style="170" customWidth="1"/>
    <col min="17" max="17" width="14" style="170" customWidth="1"/>
    <col min="18" max="18" width="9.85546875" style="170" customWidth="1"/>
    <col min="19" max="19" width="20.7109375" style="170" customWidth="1"/>
    <col min="20" max="20" width="18.85546875" style="109" customWidth="1"/>
    <col min="21" max="21" width="11.7109375" style="109" customWidth="1"/>
    <col min="22" max="22" width="6.140625" style="109" customWidth="1"/>
    <col min="23" max="23" width="9.140625" style="109" customWidth="1"/>
    <col min="24" max="24" width="14.28515625" style="176" customWidth="1"/>
    <col min="25" max="25" width="13.85546875" style="170" bestFit="1" customWidth="1"/>
    <col min="26" max="26" width="12.28515625" style="171" bestFit="1" customWidth="1"/>
    <col min="27" max="27" width="12.28515625" style="114" customWidth="1"/>
    <col min="28" max="28" width="9.140625" style="176"/>
    <col min="29" max="29" width="14.42578125" style="177" customWidth="1"/>
    <col min="30" max="30" width="9.140625" style="117"/>
    <col min="31" max="31" width="20.28515625" style="117" customWidth="1"/>
    <col min="32" max="32" width="9.140625" style="8"/>
    <col min="33" max="33" width="9.140625" style="122"/>
    <col min="34" max="34" width="9.140625" style="8"/>
    <col min="35" max="35" width="9.140625" style="122"/>
    <col min="36" max="36" width="9.140625" style="1"/>
    <col min="37" max="37" width="9.140625" style="122"/>
    <col min="38" max="16384" width="9.140625" style="1"/>
  </cols>
  <sheetData>
    <row r="1" spans="1:37" s="98" customFormat="1" ht="11.25" hidden="1" x14ac:dyDescent="0.2">
      <c r="A1" s="166"/>
      <c r="B1" s="104"/>
      <c r="C1" s="104"/>
      <c r="D1" s="104"/>
      <c r="E1" s="104"/>
      <c r="F1" s="166" t="s">
        <v>327</v>
      </c>
      <c r="G1" s="166" t="s">
        <v>328</v>
      </c>
      <c r="H1" s="115" t="s">
        <v>329</v>
      </c>
      <c r="I1" s="115"/>
      <c r="J1" s="99" t="s">
        <v>821</v>
      </c>
      <c r="K1" s="99" t="s">
        <v>822</v>
      </c>
      <c r="L1" s="99" t="s">
        <v>823</v>
      </c>
      <c r="M1" s="99"/>
      <c r="N1" s="99"/>
      <c r="O1" s="166"/>
      <c r="P1" s="166"/>
      <c r="Q1" s="166"/>
      <c r="R1" s="166"/>
      <c r="S1" s="166"/>
      <c r="T1" s="107"/>
      <c r="U1" s="107"/>
      <c r="V1" s="107"/>
      <c r="W1" s="107"/>
      <c r="X1" s="172"/>
      <c r="Y1" s="166"/>
      <c r="Z1" s="167"/>
      <c r="AA1" s="112"/>
      <c r="AB1" s="172"/>
      <c r="AC1" s="173"/>
      <c r="AD1" s="115"/>
      <c r="AE1" s="115"/>
      <c r="AF1" s="99"/>
      <c r="AG1" s="120" t="s">
        <v>825</v>
      </c>
      <c r="AH1" s="101"/>
      <c r="AI1" s="123"/>
      <c r="AK1" s="123"/>
    </row>
    <row r="2" spans="1:37" s="2" customFormat="1" ht="89.25" x14ac:dyDescent="0.2">
      <c r="A2" s="168" t="s">
        <v>107</v>
      </c>
      <c r="B2" s="105" t="s">
        <v>108</v>
      </c>
      <c r="C2" s="105" t="s">
        <v>109</v>
      </c>
      <c r="D2" s="105" t="s">
        <v>110</v>
      </c>
      <c r="E2" s="105" t="s">
        <v>240</v>
      </c>
      <c r="F2" s="178" t="s">
        <v>801</v>
      </c>
      <c r="G2" s="178" t="s">
        <v>802</v>
      </c>
      <c r="H2" s="118" t="s">
        <v>813</v>
      </c>
      <c r="I2" s="118" t="s">
        <v>859</v>
      </c>
      <c r="J2" s="9" t="s">
        <v>818</v>
      </c>
      <c r="K2" s="9" t="s">
        <v>820</v>
      </c>
      <c r="L2" s="9" t="s">
        <v>819</v>
      </c>
      <c r="M2" s="124" t="s">
        <v>812</v>
      </c>
      <c r="N2" s="124" t="s">
        <v>811</v>
      </c>
      <c r="O2" s="168" t="s">
        <v>1</v>
      </c>
      <c r="P2" s="168" t="s">
        <v>2</v>
      </c>
      <c r="Q2" s="168" t="s">
        <v>3</v>
      </c>
      <c r="R2" s="168" t="s">
        <v>4</v>
      </c>
      <c r="S2" s="168" t="s">
        <v>5</v>
      </c>
      <c r="T2" s="108" t="s">
        <v>803</v>
      </c>
      <c r="U2" s="108" t="s">
        <v>804</v>
      </c>
      <c r="V2" s="108" t="s">
        <v>805</v>
      </c>
      <c r="W2" s="108" t="s">
        <v>806</v>
      </c>
      <c r="X2" s="174" t="s">
        <v>795</v>
      </c>
      <c r="Y2" s="168" t="s">
        <v>6</v>
      </c>
      <c r="Z2" s="169" t="s">
        <v>7</v>
      </c>
      <c r="AA2" s="113" t="s">
        <v>310</v>
      </c>
      <c r="AB2" s="174" t="s">
        <v>807</v>
      </c>
      <c r="AC2" s="175" t="s">
        <v>808</v>
      </c>
      <c r="AD2" s="116" t="s">
        <v>809</v>
      </c>
      <c r="AE2" s="116" t="s">
        <v>810</v>
      </c>
      <c r="AF2" s="7" t="s">
        <v>230</v>
      </c>
      <c r="AG2" s="121" t="s">
        <v>824</v>
      </c>
      <c r="AH2" s="7" t="s">
        <v>860</v>
      </c>
      <c r="AI2" s="121" t="s">
        <v>858</v>
      </c>
      <c r="AJ2" s="7" t="s">
        <v>861</v>
      </c>
      <c r="AK2" s="121" t="s">
        <v>857</v>
      </c>
    </row>
    <row r="3" spans="1:37" x14ac:dyDescent="0.2">
      <c r="A3" s="170">
        <f>'Fleet Input'!A7</f>
        <v>0</v>
      </c>
      <c r="B3" s="106" t="s">
        <v>111</v>
      </c>
      <c r="C3" s="106" t="s">
        <v>120</v>
      </c>
      <c r="D3" s="106" t="s">
        <v>121</v>
      </c>
      <c r="E3" s="106" t="s">
        <v>757</v>
      </c>
      <c r="F3" s="179">
        <f>'Fleet Input'!I7</f>
        <v>0</v>
      </c>
      <c r="G3" s="179">
        <f>'Fleet Input'!J7</f>
        <v>0</v>
      </c>
      <c r="H3" s="119" t="e">
        <f>VLOOKUP(AD3,NOx_Calc!$E$4:$G$44,3,FALSE)/100</f>
        <v>#N/A</v>
      </c>
      <c r="I3" s="119" t="e">
        <f>VLOOKUP(AD3,NOx_Calc!$E$4:$H$44,4,FALSE)/100</f>
        <v>#N/A</v>
      </c>
      <c r="J3" s="97" t="e">
        <f t="shared" ref="J3:J66" si="0">IF(G3&lt;&gt;"",G3*(1-H3),"-")</f>
        <v>#N/A</v>
      </c>
      <c r="K3" s="10" t="e">
        <f>IF(J3&lt;&gt;"-",IF(X3="A",'NOx Emission Factors'!$X$4*J3,IF(X3="L",'NOx Emission Factors'!$W$4*J3,"?")),"-")</f>
        <v>#N/A</v>
      </c>
      <c r="L3" s="10" t="str">
        <f>IF(F3&lt;&gt;"",IF(X3="A",F3/'NOx Emission Factors'!$X$4,IF(X3="L",F3/'NOx Emission Factors'!$W$4,"?")),"-")</f>
        <v>?</v>
      </c>
      <c r="M3" s="125" t="e">
        <f t="shared" ref="M3:M66" si="1">IF(G3&lt;&gt;"",IF(F3&lt;&gt;"",F3/G3,"-"),"-")</f>
        <v>#DIV/0!</v>
      </c>
      <c r="N3" s="125" t="e">
        <f t="shared" ref="N3:N66" si="2">IF(J3&lt;&gt;"-",IF(F3&lt;&gt;"",F3/J3,"-"),"-")</f>
        <v>#N/A</v>
      </c>
      <c r="O3" s="170">
        <f>'Fleet Input'!B7</f>
        <v>0</v>
      </c>
      <c r="P3" s="170">
        <f>'Fleet Input'!C7</f>
        <v>0</v>
      </c>
      <c r="Q3" s="170">
        <f>'Fleet Input'!D7</f>
        <v>0</v>
      </c>
      <c r="R3" s="170">
        <f>'Fleet Input'!E7</f>
        <v>0</v>
      </c>
      <c r="S3" s="170">
        <f>'Fleet Input'!F7</f>
        <v>0</v>
      </c>
      <c r="T3" s="109" t="s">
        <v>242</v>
      </c>
      <c r="V3" s="109" t="s">
        <v>22</v>
      </c>
      <c r="X3" s="176">
        <f>'Fleet Input'!F7</f>
        <v>0</v>
      </c>
      <c r="Y3" s="170">
        <f>'Fleet Input'!G7</f>
        <v>0</v>
      </c>
      <c r="Z3" s="170">
        <f>'Fleet Input'!H7</f>
        <v>0</v>
      </c>
      <c r="AA3" s="114">
        <f t="shared" ref="AA3:AA66" si="3">IF(Z3="STAGE 1","E1",IF(Z3="STAGE 2","E2",IF(Z3="STAGE 3A","E3",IF(Z3="STAGE 4","E4",Z3))))</f>
        <v>0</v>
      </c>
      <c r="AB3" s="176" t="str">
        <f>IF('Fleet Input'!K7=0,"",'Fleet Input'!K7)</f>
        <v/>
      </c>
      <c r="AC3" s="176" t="str">
        <f>IF('Fleet Input'!L7=0,"",'Fleet Input'!L7)</f>
        <v/>
      </c>
      <c r="AD3" s="117" t="str">
        <f t="shared" ref="AD3:AD66" si="4">CONCATENATE(AB3,AC3)</f>
        <v/>
      </c>
      <c r="AE3" s="117" t="str">
        <f t="shared" ref="AE3:AE66" si="5">CONCATENATE(AD3,AA3,X3)</f>
        <v>00</v>
      </c>
      <c r="AF3" s="8" t="e">
        <f t="shared" ref="AF3:AF66" si="6">IF(F3&gt;0,F3,K3)</f>
        <v>#N/A</v>
      </c>
      <c r="AG3" s="122" t="e">
        <f t="shared" ref="AG3:AG66" si="7">IF(G3&lt;&gt;"",G3*H3,(L3*H3)/(1-H3))</f>
        <v>#N/A</v>
      </c>
      <c r="AH3" s="8" t="e">
        <f t="shared" ref="AH3:AH66" si="8">I3/(1-H3)</f>
        <v>#N/A</v>
      </c>
      <c r="AI3" s="122" t="e">
        <f t="shared" ref="AI3:AI66" si="9">AH3*AF3</f>
        <v>#N/A</v>
      </c>
      <c r="AJ3" s="100" t="e">
        <f t="shared" ref="AJ3:AJ66" si="10">(1-H3-I3)/(1-H3)</f>
        <v>#N/A</v>
      </c>
      <c r="AK3" s="122" t="e">
        <f t="shared" ref="AK3:AK66" si="11">AJ3*AF3</f>
        <v>#N/A</v>
      </c>
    </row>
    <row r="4" spans="1:37" x14ac:dyDescent="0.2">
      <c r="A4" s="170">
        <f>'Fleet Input'!A8</f>
        <v>0</v>
      </c>
      <c r="B4" s="106" t="s">
        <v>111</v>
      </c>
      <c r="C4" s="106" t="s">
        <v>120</v>
      </c>
      <c r="D4" s="106" t="s">
        <v>121</v>
      </c>
      <c r="E4" s="106" t="s">
        <v>263</v>
      </c>
      <c r="F4" s="179">
        <f>'Fleet Input'!I8</f>
        <v>0</v>
      </c>
      <c r="G4" s="179">
        <f>'Fleet Input'!J8</f>
        <v>0</v>
      </c>
      <c r="H4" s="119" t="e">
        <f>VLOOKUP(AD4,NOx_Calc!$E$4:$G$44,3,FALSE)/100</f>
        <v>#N/A</v>
      </c>
      <c r="I4" s="119" t="e">
        <f>VLOOKUP(AD4,NOx_Calc!$E$4:$H$44,4,FALSE)/100</f>
        <v>#N/A</v>
      </c>
      <c r="J4" s="97" t="e">
        <f t="shared" si="0"/>
        <v>#N/A</v>
      </c>
      <c r="K4" s="10" t="e">
        <f>IF(J4&lt;&gt;"-",IF(X4="A",'NOx Emission Factors'!$X$4*J4,IF(X4="L",'NOx Emission Factors'!$W$4*J4,"?")),"-")</f>
        <v>#N/A</v>
      </c>
      <c r="L4" s="10" t="str">
        <f>IF(F4&lt;&gt;"",IF(X4="A",F4/'NOx Emission Factors'!$X$4,IF(X4="L",F4/'NOx Emission Factors'!$W$4,"?")),"-")</f>
        <v>?</v>
      </c>
      <c r="M4" s="125" t="e">
        <f t="shared" si="1"/>
        <v>#DIV/0!</v>
      </c>
      <c r="N4" s="125" t="e">
        <f t="shared" si="2"/>
        <v>#N/A</v>
      </c>
      <c r="O4" s="170">
        <f>'Fleet Input'!B8</f>
        <v>0</v>
      </c>
      <c r="P4" s="170">
        <f>'Fleet Input'!C8</f>
        <v>0</v>
      </c>
      <c r="Q4" s="170">
        <f>'Fleet Input'!D8</f>
        <v>0</v>
      </c>
      <c r="R4" s="170">
        <f>'Fleet Input'!E8</f>
        <v>0</v>
      </c>
      <c r="S4" s="170">
        <f>'Fleet Input'!F8</f>
        <v>0</v>
      </c>
      <c r="T4" s="109" t="s">
        <v>241</v>
      </c>
      <c r="U4" s="109" t="s">
        <v>21</v>
      </c>
      <c r="X4" s="176">
        <f>'Fleet Input'!F8</f>
        <v>0</v>
      </c>
      <c r="Y4" s="170">
        <f>'Fleet Input'!G8</f>
        <v>0</v>
      </c>
      <c r="Z4" s="170">
        <f>'Fleet Input'!H8</f>
        <v>0</v>
      </c>
      <c r="AA4" s="114">
        <f t="shared" si="3"/>
        <v>0</v>
      </c>
      <c r="AB4" s="176" t="str">
        <f>IF('Fleet Input'!K8=0,"",'Fleet Input'!K8)</f>
        <v/>
      </c>
      <c r="AC4" s="176" t="str">
        <f>IF('Fleet Input'!L8=0,"",'Fleet Input'!L8)</f>
        <v/>
      </c>
      <c r="AD4" s="117" t="str">
        <f t="shared" si="4"/>
        <v/>
      </c>
      <c r="AE4" s="117" t="str">
        <f t="shared" si="5"/>
        <v>00</v>
      </c>
      <c r="AF4" s="8" t="e">
        <f t="shared" si="6"/>
        <v>#N/A</v>
      </c>
      <c r="AG4" s="122" t="e">
        <f t="shared" si="7"/>
        <v>#N/A</v>
      </c>
      <c r="AH4" s="8" t="e">
        <f t="shared" si="8"/>
        <v>#N/A</v>
      </c>
      <c r="AI4" s="122" t="e">
        <f t="shared" si="9"/>
        <v>#N/A</v>
      </c>
      <c r="AJ4" s="100" t="e">
        <f t="shared" si="10"/>
        <v>#N/A</v>
      </c>
      <c r="AK4" s="122" t="e">
        <f t="shared" si="11"/>
        <v>#N/A</v>
      </c>
    </row>
    <row r="5" spans="1:37" x14ac:dyDescent="0.2">
      <c r="A5" s="170">
        <f>'Fleet Input'!A9</f>
        <v>0</v>
      </c>
      <c r="B5" s="106" t="s">
        <v>111</v>
      </c>
      <c r="C5" s="106" t="s">
        <v>120</v>
      </c>
      <c r="D5" s="106" t="s">
        <v>121</v>
      </c>
      <c r="E5" s="106" t="s">
        <v>263</v>
      </c>
      <c r="F5" s="179">
        <f>'Fleet Input'!I9</f>
        <v>0</v>
      </c>
      <c r="G5" s="179">
        <f>'Fleet Input'!J9</f>
        <v>0</v>
      </c>
      <c r="H5" s="119" t="e">
        <f>VLOOKUP(AD5,NOx_Calc!$E$4:$G$44,3,FALSE)/100</f>
        <v>#N/A</v>
      </c>
      <c r="I5" s="119" t="e">
        <f>VLOOKUP(AD5,NOx_Calc!$E$4:$H$44,4,FALSE)/100</f>
        <v>#N/A</v>
      </c>
      <c r="J5" s="97" t="e">
        <f t="shared" si="0"/>
        <v>#N/A</v>
      </c>
      <c r="K5" s="10" t="e">
        <f>IF(J5&lt;&gt;"-",IF(X5="A",'NOx Emission Factors'!$X$4*J5,IF(X5="L",'NOx Emission Factors'!$W$4*J5,"?")),"-")</f>
        <v>#N/A</v>
      </c>
      <c r="L5" s="10" t="str">
        <f>IF(F5&lt;&gt;"",IF(X5="A",F5/'NOx Emission Factors'!$X$4,IF(X5="L",F5/'NOx Emission Factors'!$W$4,"?")),"-")</f>
        <v>?</v>
      </c>
      <c r="M5" s="125" t="e">
        <f t="shared" si="1"/>
        <v>#DIV/0!</v>
      </c>
      <c r="N5" s="125" t="e">
        <f t="shared" si="2"/>
        <v>#N/A</v>
      </c>
      <c r="O5" s="170">
        <f>'Fleet Input'!B9</f>
        <v>0</v>
      </c>
      <c r="P5" s="170">
        <f>'Fleet Input'!C9</f>
        <v>0</v>
      </c>
      <c r="Q5" s="170">
        <f>'Fleet Input'!D9</f>
        <v>0</v>
      </c>
      <c r="R5" s="170">
        <f>'Fleet Input'!E9</f>
        <v>0</v>
      </c>
      <c r="S5" s="170">
        <f>'Fleet Input'!F9</f>
        <v>0</v>
      </c>
      <c r="T5" s="109" t="s">
        <v>241</v>
      </c>
      <c r="U5" s="109" t="s">
        <v>21</v>
      </c>
      <c r="X5" s="176">
        <f>'Fleet Input'!F9</f>
        <v>0</v>
      </c>
      <c r="Y5" s="170">
        <f>'Fleet Input'!G9</f>
        <v>0</v>
      </c>
      <c r="Z5" s="170">
        <f>'Fleet Input'!H9</f>
        <v>0</v>
      </c>
      <c r="AA5" s="114">
        <f t="shared" si="3"/>
        <v>0</v>
      </c>
      <c r="AB5" s="176" t="str">
        <f>IF('Fleet Input'!K9=0,"",'Fleet Input'!K9)</f>
        <v/>
      </c>
      <c r="AC5" s="176" t="str">
        <f>IF('Fleet Input'!L9=0,"",'Fleet Input'!L9)</f>
        <v/>
      </c>
      <c r="AD5" s="117" t="str">
        <f t="shared" si="4"/>
        <v/>
      </c>
      <c r="AE5" s="117" t="str">
        <f t="shared" si="5"/>
        <v>00</v>
      </c>
      <c r="AF5" s="8" t="e">
        <f t="shared" si="6"/>
        <v>#N/A</v>
      </c>
      <c r="AG5" s="122" t="e">
        <f t="shared" si="7"/>
        <v>#N/A</v>
      </c>
      <c r="AH5" s="8" t="e">
        <f t="shared" si="8"/>
        <v>#N/A</v>
      </c>
      <c r="AI5" s="122" t="e">
        <f t="shared" si="9"/>
        <v>#N/A</v>
      </c>
      <c r="AJ5" s="100" t="e">
        <f t="shared" si="10"/>
        <v>#N/A</v>
      </c>
      <c r="AK5" s="122" t="e">
        <f t="shared" si="11"/>
        <v>#N/A</v>
      </c>
    </row>
    <row r="6" spans="1:37" x14ac:dyDescent="0.2">
      <c r="A6" s="170">
        <f>'Fleet Input'!A10</f>
        <v>0</v>
      </c>
      <c r="B6" s="106" t="s">
        <v>111</v>
      </c>
      <c r="C6" s="106" t="s">
        <v>120</v>
      </c>
      <c r="D6" s="106" t="s">
        <v>121</v>
      </c>
      <c r="E6" s="106" t="s">
        <v>249</v>
      </c>
      <c r="F6" s="179">
        <f>'Fleet Input'!I10</f>
        <v>0</v>
      </c>
      <c r="G6" s="179">
        <f>'Fleet Input'!J10</f>
        <v>0</v>
      </c>
      <c r="H6" s="119" t="e">
        <f>VLOOKUP(AD6,NOx_Calc!$E$4:$G$44,3,FALSE)/100</f>
        <v>#N/A</v>
      </c>
      <c r="I6" s="119" t="e">
        <f>VLOOKUP(AD6,NOx_Calc!$E$4:$H$44,4,FALSE)/100</f>
        <v>#N/A</v>
      </c>
      <c r="J6" s="97" t="e">
        <f t="shared" si="0"/>
        <v>#N/A</v>
      </c>
      <c r="K6" s="10" t="e">
        <f>IF(J6&lt;&gt;"-",IF(X6="A",'NOx Emission Factors'!$X$4*J6,IF(X6="L",'NOx Emission Factors'!$W$4*J6,"?")),"-")</f>
        <v>#N/A</v>
      </c>
      <c r="L6" s="10" t="str">
        <f>IF(F6&lt;&gt;"",IF(X6="A",F6/'NOx Emission Factors'!$X$4,IF(X6="L",F6/'NOx Emission Factors'!$W$4,"?")),"-")</f>
        <v>?</v>
      </c>
      <c r="M6" s="125" t="e">
        <f t="shared" si="1"/>
        <v>#DIV/0!</v>
      </c>
      <c r="N6" s="125" t="e">
        <f t="shared" si="2"/>
        <v>#N/A</v>
      </c>
      <c r="O6" s="170">
        <f>'Fleet Input'!B10</f>
        <v>0</v>
      </c>
      <c r="P6" s="170">
        <f>'Fleet Input'!C10</f>
        <v>0</v>
      </c>
      <c r="Q6" s="170">
        <f>'Fleet Input'!D10</f>
        <v>0</v>
      </c>
      <c r="R6" s="170">
        <f>'Fleet Input'!E10</f>
        <v>0</v>
      </c>
      <c r="S6" s="170">
        <f>'Fleet Input'!F10</f>
        <v>0</v>
      </c>
      <c r="T6" s="109" t="s">
        <v>242</v>
      </c>
      <c r="V6" s="109" t="s">
        <v>26</v>
      </c>
      <c r="X6" s="176">
        <f>'Fleet Input'!F10</f>
        <v>0</v>
      </c>
      <c r="Y6" s="170">
        <f>'Fleet Input'!G10</f>
        <v>0</v>
      </c>
      <c r="Z6" s="170">
        <f>'Fleet Input'!H10</f>
        <v>0</v>
      </c>
      <c r="AA6" s="114">
        <f t="shared" si="3"/>
        <v>0</v>
      </c>
      <c r="AB6" s="176" t="str">
        <f>IF('Fleet Input'!K10=0,"",'Fleet Input'!K10)</f>
        <v/>
      </c>
      <c r="AC6" s="176" t="str">
        <f>IF('Fleet Input'!L10=0,"",'Fleet Input'!L10)</f>
        <v/>
      </c>
      <c r="AD6" s="117" t="str">
        <f t="shared" si="4"/>
        <v/>
      </c>
      <c r="AE6" s="117" t="str">
        <f t="shared" si="5"/>
        <v>00</v>
      </c>
      <c r="AF6" s="8" t="e">
        <f t="shared" si="6"/>
        <v>#N/A</v>
      </c>
      <c r="AG6" s="122" t="e">
        <f t="shared" si="7"/>
        <v>#N/A</v>
      </c>
      <c r="AH6" s="8" t="e">
        <f t="shared" si="8"/>
        <v>#N/A</v>
      </c>
      <c r="AI6" s="122" t="e">
        <f t="shared" si="9"/>
        <v>#N/A</v>
      </c>
      <c r="AJ6" s="100" t="e">
        <f t="shared" si="10"/>
        <v>#N/A</v>
      </c>
      <c r="AK6" s="122" t="e">
        <f t="shared" si="11"/>
        <v>#N/A</v>
      </c>
    </row>
    <row r="7" spans="1:37" x14ac:dyDescent="0.2">
      <c r="A7" s="170">
        <f>'Fleet Input'!A11</f>
        <v>0</v>
      </c>
      <c r="B7" s="106" t="s">
        <v>111</v>
      </c>
      <c r="C7" s="106" t="s">
        <v>116</v>
      </c>
      <c r="D7" s="106" t="s">
        <v>117</v>
      </c>
      <c r="E7" s="106" t="s">
        <v>115</v>
      </c>
      <c r="F7" s="179">
        <f>'Fleet Input'!I11</f>
        <v>0</v>
      </c>
      <c r="G7" s="179">
        <f>'Fleet Input'!J11</f>
        <v>0</v>
      </c>
      <c r="H7" s="119" t="e">
        <f>VLOOKUP(AD7,NOx_Calc!$E$4:$G$44,3,FALSE)/100</f>
        <v>#N/A</v>
      </c>
      <c r="I7" s="119" t="e">
        <f>VLOOKUP(AD7,NOx_Calc!$E$4:$H$44,4,FALSE)/100</f>
        <v>#N/A</v>
      </c>
      <c r="J7" s="97" t="e">
        <f t="shared" si="0"/>
        <v>#N/A</v>
      </c>
      <c r="K7" s="10" t="e">
        <f>IF(J7&lt;&gt;"-",IF(X7="A",'NOx Emission Factors'!$X$4*J7,IF(X7="L",'NOx Emission Factors'!$W$4*J7,"?")),"-")</f>
        <v>#N/A</v>
      </c>
      <c r="L7" s="10" t="str">
        <f>IF(F7&lt;&gt;"",IF(X7="A",F7/'NOx Emission Factors'!$X$4,IF(X7="L",F7/'NOx Emission Factors'!$W$4,"?")),"-")</f>
        <v>?</v>
      </c>
      <c r="M7" s="125" t="e">
        <f t="shared" si="1"/>
        <v>#DIV/0!</v>
      </c>
      <c r="N7" s="125" t="e">
        <f t="shared" si="2"/>
        <v>#N/A</v>
      </c>
      <c r="O7" s="170">
        <f>'Fleet Input'!B11</f>
        <v>0</v>
      </c>
      <c r="P7" s="170">
        <f>'Fleet Input'!C11</f>
        <v>0</v>
      </c>
      <c r="Q7" s="170">
        <f>'Fleet Input'!D11</f>
        <v>0</v>
      </c>
      <c r="R7" s="170">
        <f>'Fleet Input'!E11</f>
        <v>0</v>
      </c>
      <c r="S7" s="170">
        <f>'Fleet Input'!F11</f>
        <v>0</v>
      </c>
      <c r="T7" s="109" t="s">
        <v>32</v>
      </c>
      <c r="X7" s="176">
        <f>'Fleet Input'!F11</f>
        <v>0</v>
      </c>
      <c r="Y7" s="170">
        <f>'Fleet Input'!G11</f>
        <v>0</v>
      </c>
      <c r="Z7" s="170">
        <f>'Fleet Input'!H11</f>
        <v>0</v>
      </c>
      <c r="AA7" s="114">
        <f t="shared" si="3"/>
        <v>0</v>
      </c>
      <c r="AB7" s="176" t="str">
        <f>IF('Fleet Input'!K11=0,"",'Fleet Input'!K11)</f>
        <v/>
      </c>
      <c r="AC7" s="176" t="str">
        <f>IF('Fleet Input'!L11=0,"",'Fleet Input'!L11)</f>
        <v/>
      </c>
      <c r="AD7" s="117" t="str">
        <f t="shared" si="4"/>
        <v/>
      </c>
      <c r="AE7" s="117" t="str">
        <f t="shared" si="5"/>
        <v>00</v>
      </c>
      <c r="AF7" s="8" t="e">
        <f t="shared" si="6"/>
        <v>#N/A</v>
      </c>
      <c r="AG7" s="122" t="e">
        <f t="shared" si="7"/>
        <v>#N/A</v>
      </c>
      <c r="AH7" s="8" t="e">
        <f t="shared" si="8"/>
        <v>#N/A</v>
      </c>
      <c r="AI7" s="122" t="e">
        <f t="shared" si="9"/>
        <v>#N/A</v>
      </c>
      <c r="AJ7" s="100" t="e">
        <f t="shared" si="10"/>
        <v>#N/A</v>
      </c>
      <c r="AK7" s="122" t="e">
        <f t="shared" si="11"/>
        <v>#N/A</v>
      </c>
    </row>
    <row r="8" spans="1:37" x14ac:dyDescent="0.2">
      <c r="A8" s="170">
        <f>'Fleet Input'!A12</f>
        <v>0</v>
      </c>
      <c r="B8" s="106" t="s">
        <v>111</v>
      </c>
      <c r="C8" s="106" t="s">
        <v>112</v>
      </c>
      <c r="D8" s="106" t="s">
        <v>124</v>
      </c>
      <c r="E8" s="106" t="s">
        <v>128</v>
      </c>
      <c r="F8" s="179">
        <f>'Fleet Input'!I12</f>
        <v>0</v>
      </c>
      <c r="G8" s="179">
        <f>'Fleet Input'!J12</f>
        <v>0</v>
      </c>
      <c r="H8" s="119" t="e">
        <f>VLOOKUP(AD8,NOx_Calc!$E$4:$G$44,3,FALSE)/100</f>
        <v>#N/A</v>
      </c>
      <c r="I8" s="119" t="e">
        <f>VLOOKUP(AD8,NOx_Calc!$E$4:$H$44,4,FALSE)/100</f>
        <v>#N/A</v>
      </c>
      <c r="J8" s="97" t="e">
        <f t="shared" si="0"/>
        <v>#N/A</v>
      </c>
      <c r="K8" s="10" t="e">
        <f>IF(J8&lt;&gt;"-",IF(X8="A",'NOx Emission Factors'!$X$4*J8,IF(X8="L",'NOx Emission Factors'!$W$4*J8,"?")),"-")</f>
        <v>#N/A</v>
      </c>
      <c r="L8" s="10" t="str">
        <f>IF(F8&lt;&gt;"",IF(X8="A",F8/'NOx Emission Factors'!$X$4,IF(X8="L",F8/'NOx Emission Factors'!$W$4,"?")),"-")</f>
        <v>?</v>
      </c>
      <c r="M8" s="125" t="e">
        <f t="shared" si="1"/>
        <v>#DIV/0!</v>
      </c>
      <c r="N8" s="125" t="e">
        <f t="shared" si="2"/>
        <v>#N/A</v>
      </c>
      <c r="O8" s="170">
        <f>'Fleet Input'!B12</f>
        <v>0</v>
      </c>
      <c r="P8" s="170">
        <f>'Fleet Input'!C12</f>
        <v>0</v>
      </c>
      <c r="Q8" s="170">
        <f>'Fleet Input'!D12</f>
        <v>0</v>
      </c>
      <c r="R8" s="170">
        <f>'Fleet Input'!E12</f>
        <v>0</v>
      </c>
      <c r="S8" s="170">
        <f>'Fleet Input'!F12</f>
        <v>0</v>
      </c>
      <c r="T8" s="109" t="s">
        <v>241</v>
      </c>
      <c r="U8" s="109" t="s">
        <v>19</v>
      </c>
      <c r="W8" s="109" t="s">
        <v>798</v>
      </c>
      <c r="X8" s="176">
        <f>'Fleet Input'!F12</f>
        <v>0</v>
      </c>
      <c r="Y8" s="170">
        <f>'Fleet Input'!G12</f>
        <v>0</v>
      </c>
      <c r="Z8" s="170">
        <f>'Fleet Input'!H12</f>
        <v>0</v>
      </c>
      <c r="AA8" s="114">
        <f t="shared" si="3"/>
        <v>0</v>
      </c>
      <c r="AB8" s="176" t="str">
        <f>IF('Fleet Input'!K12=0,"",'Fleet Input'!K12)</f>
        <v/>
      </c>
      <c r="AC8" s="176" t="str">
        <f>IF('Fleet Input'!L12=0,"",'Fleet Input'!L12)</f>
        <v/>
      </c>
      <c r="AD8" s="117" t="str">
        <f t="shared" si="4"/>
        <v/>
      </c>
      <c r="AE8" s="117" t="str">
        <f t="shared" si="5"/>
        <v>00</v>
      </c>
      <c r="AF8" s="8" t="e">
        <f t="shared" si="6"/>
        <v>#N/A</v>
      </c>
      <c r="AG8" s="122" t="e">
        <f t="shared" si="7"/>
        <v>#N/A</v>
      </c>
      <c r="AH8" s="8" t="e">
        <f t="shared" si="8"/>
        <v>#N/A</v>
      </c>
      <c r="AI8" s="122" t="e">
        <f t="shared" si="9"/>
        <v>#N/A</v>
      </c>
      <c r="AJ8" s="100" t="e">
        <f t="shared" si="10"/>
        <v>#N/A</v>
      </c>
      <c r="AK8" s="122" t="e">
        <f t="shared" si="11"/>
        <v>#N/A</v>
      </c>
    </row>
    <row r="9" spans="1:37" x14ac:dyDescent="0.2">
      <c r="A9" s="170">
        <f>'Fleet Input'!A13</f>
        <v>0</v>
      </c>
      <c r="B9" s="106" t="s">
        <v>111</v>
      </c>
      <c r="C9" s="106" t="s">
        <v>112</v>
      </c>
      <c r="D9" s="106" t="s">
        <v>124</v>
      </c>
      <c r="E9" s="106" t="s">
        <v>128</v>
      </c>
      <c r="F9" s="179">
        <f>'Fleet Input'!I13</f>
        <v>0</v>
      </c>
      <c r="G9" s="179">
        <f>'Fleet Input'!J13</f>
        <v>0</v>
      </c>
      <c r="H9" s="119" t="e">
        <f>VLOOKUP(AD9,NOx_Calc!$E$4:$G$44,3,FALSE)/100</f>
        <v>#N/A</v>
      </c>
      <c r="I9" s="119" t="e">
        <f>VLOOKUP(AD9,NOx_Calc!$E$4:$H$44,4,FALSE)/100</f>
        <v>#N/A</v>
      </c>
      <c r="J9" s="97" t="e">
        <f t="shared" si="0"/>
        <v>#N/A</v>
      </c>
      <c r="K9" s="10" t="e">
        <f>IF(J9&lt;&gt;"-",IF(X9="A",'NOx Emission Factors'!$X$4*J9,IF(X9="L",'NOx Emission Factors'!$W$4*J9,"?")),"-")</f>
        <v>#N/A</v>
      </c>
      <c r="L9" s="10" t="str">
        <f>IF(F9&lt;&gt;"",IF(X9="A",F9/'NOx Emission Factors'!$X$4,IF(X9="L",F9/'NOx Emission Factors'!$W$4,"?")),"-")</f>
        <v>?</v>
      </c>
      <c r="M9" s="125" t="e">
        <f t="shared" si="1"/>
        <v>#DIV/0!</v>
      </c>
      <c r="N9" s="125" t="e">
        <f t="shared" si="2"/>
        <v>#N/A</v>
      </c>
      <c r="O9" s="170">
        <f>'Fleet Input'!B13</f>
        <v>0</v>
      </c>
      <c r="P9" s="170">
        <f>'Fleet Input'!C13</f>
        <v>0</v>
      </c>
      <c r="Q9" s="170">
        <f>'Fleet Input'!D13</f>
        <v>0</v>
      </c>
      <c r="R9" s="170">
        <f>'Fleet Input'!E13</f>
        <v>0</v>
      </c>
      <c r="S9" s="170">
        <f>'Fleet Input'!F13</f>
        <v>0</v>
      </c>
      <c r="T9" s="109" t="s">
        <v>241</v>
      </c>
      <c r="U9" s="109" t="s">
        <v>19</v>
      </c>
      <c r="W9" s="109" t="s">
        <v>798</v>
      </c>
      <c r="X9" s="176">
        <f>'Fleet Input'!F13</f>
        <v>0</v>
      </c>
      <c r="Y9" s="170">
        <f>'Fleet Input'!G13</f>
        <v>0</v>
      </c>
      <c r="Z9" s="170">
        <f>'Fleet Input'!H13</f>
        <v>0</v>
      </c>
      <c r="AA9" s="114">
        <f t="shared" si="3"/>
        <v>0</v>
      </c>
      <c r="AB9" s="176" t="str">
        <f>IF('Fleet Input'!K13=0,"",'Fleet Input'!K13)</f>
        <v/>
      </c>
      <c r="AC9" s="176" t="str">
        <f>IF('Fleet Input'!L13=0,"",'Fleet Input'!L13)</f>
        <v/>
      </c>
      <c r="AD9" s="117" t="str">
        <f t="shared" si="4"/>
        <v/>
      </c>
      <c r="AE9" s="117" t="str">
        <f t="shared" si="5"/>
        <v>00</v>
      </c>
      <c r="AF9" s="8" t="e">
        <f t="shared" si="6"/>
        <v>#N/A</v>
      </c>
      <c r="AG9" s="122" t="e">
        <f t="shared" si="7"/>
        <v>#N/A</v>
      </c>
      <c r="AH9" s="8" t="e">
        <f t="shared" si="8"/>
        <v>#N/A</v>
      </c>
      <c r="AI9" s="122" t="e">
        <f t="shared" si="9"/>
        <v>#N/A</v>
      </c>
      <c r="AJ9" s="100" t="e">
        <f t="shared" si="10"/>
        <v>#N/A</v>
      </c>
      <c r="AK9" s="122" t="e">
        <f t="shared" si="11"/>
        <v>#N/A</v>
      </c>
    </row>
    <row r="10" spans="1:37" x14ac:dyDescent="0.2">
      <c r="A10" s="170">
        <f>'Fleet Input'!A14</f>
        <v>0</v>
      </c>
      <c r="B10" s="106" t="s">
        <v>111</v>
      </c>
      <c r="C10" s="106" t="s">
        <v>112</v>
      </c>
      <c r="D10" s="106" t="s">
        <v>124</v>
      </c>
      <c r="E10" s="106" t="s">
        <v>128</v>
      </c>
      <c r="F10" s="179">
        <f>'Fleet Input'!I14</f>
        <v>0</v>
      </c>
      <c r="G10" s="179">
        <f>'Fleet Input'!J14</f>
        <v>0</v>
      </c>
      <c r="H10" s="119" t="e">
        <f>VLOOKUP(AD10,NOx_Calc!$E$4:$G$44,3,FALSE)/100</f>
        <v>#N/A</v>
      </c>
      <c r="I10" s="119" t="e">
        <f>VLOOKUP(AD10,NOx_Calc!$E$4:$H$44,4,FALSE)/100</f>
        <v>#N/A</v>
      </c>
      <c r="J10" s="97" t="e">
        <f t="shared" si="0"/>
        <v>#N/A</v>
      </c>
      <c r="K10" s="10" t="e">
        <f>IF(J10&lt;&gt;"-",IF(X10="A",'NOx Emission Factors'!$X$4*J10,IF(X10="L",'NOx Emission Factors'!$W$4*J10,"?")),"-")</f>
        <v>#N/A</v>
      </c>
      <c r="L10" s="10" t="str">
        <f>IF(F10&lt;&gt;"",IF(X10="A",F10/'NOx Emission Factors'!$X$4,IF(X10="L",F10/'NOx Emission Factors'!$W$4,"?")),"-")</f>
        <v>?</v>
      </c>
      <c r="M10" s="125" t="e">
        <f t="shared" si="1"/>
        <v>#DIV/0!</v>
      </c>
      <c r="N10" s="125" t="e">
        <f t="shared" si="2"/>
        <v>#N/A</v>
      </c>
      <c r="O10" s="170">
        <f>'Fleet Input'!B14</f>
        <v>0</v>
      </c>
      <c r="P10" s="170">
        <f>'Fleet Input'!C14</f>
        <v>0</v>
      </c>
      <c r="Q10" s="170">
        <f>'Fleet Input'!D14</f>
        <v>0</v>
      </c>
      <c r="R10" s="170">
        <f>'Fleet Input'!E14</f>
        <v>0</v>
      </c>
      <c r="S10" s="170">
        <f>'Fleet Input'!F14</f>
        <v>0</v>
      </c>
      <c r="T10" s="109" t="s">
        <v>241</v>
      </c>
      <c r="U10" s="109" t="s">
        <v>19</v>
      </c>
      <c r="W10" s="109" t="s">
        <v>798</v>
      </c>
      <c r="X10" s="176">
        <f>'Fleet Input'!F14</f>
        <v>0</v>
      </c>
      <c r="Y10" s="170">
        <f>'Fleet Input'!G14</f>
        <v>0</v>
      </c>
      <c r="Z10" s="170">
        <f>'Fleet Input'!H14</f>
        <v>0</v>
      </c>
      <c r="AA10" s="114">
        <f t="shared" si="3"/>
        <v>0</v>
      </c>
      <c r="AB10" s="176" t="str">
        <f>IF('Fleet Input'!K14=0,"",'Fleet Input'!K14)</f>
        <v/>
      </c>
      <c r="AC10" s="176" t="str">
        <f>IF('Fleet Input'!L14=0,"",'Fleet Input'!L14)</f>
        <v/>
      </c>
      <c r="AD10" s="117" t="str">
        <f t="shared" si="4"/>
        <v/>
      </c>
      <c r="AE10" s="117" t="str">
        <f t="shared" si="5"/>
        <v>00</v>
      </c>
      <c r="AF10" s="8" t="e">
        <f t="shared" si="6"/>
        <v>#N/A</v>
      </c>
      <c r="AG10" s="122" t="e">
        <f t="shared" si="7"/>
        <v>#N/A</v>
      </c>
      <c r="AH10" s="8" t="e">
        <f t="shared" si="8"/>
        <v>#N/A</v>
      </c>
      <c r="AI10" s="122" t="e">
        <f t="shared" si="9"/>
        <v>#N/A</v>
      </c>
      <c r="AJ10" s="100" t="e">
        <f t="shared" si="10"/>
        <v>#N/A</v>
      </c>
      <c r="AK10" s="122" t="e">
        <f t="shared" si="11"/>
        <v>#N/A</v>
      </c>
    </row>
    <row r="11" spans="1:37" x14ac:dyDescent="0.2">
      <c r="A11" s="170">
        <f>'Fleet Input'!A15</f>
        <v>0</v>
      </c>
      <c r="B11" s="106" t="s">
        <v>111</v>
      </c>
      <c r="C11" s="106" t="s">
        <v>120</v>
      </c>
      <c r="D11" s="106" t="s">
        <v>123</v>
      </c>
      <c r="E11" s="106" t="s">
        <v>263</v>
      </c>
      <c r="F11" s="179">
        <f>'Fleet Input'!I15</f>
        <v>0</v>
      </c>
      <c r="G11" s="179">
        <f>'Fleet Input'!J15</f>
        <v>0</v>
      </c>
      <c r="H11" s="119" t="e">
        <f>VLOOKUP(AD11,NOx_Calc!$E$4:$G$44,3,FALSE)/100</f>
        <v>#N/A</v>
      </c>
      <c r="I11" s="119" t="e">
        <f>VLOOKUP(AD11,NOx_Calc!$E$4:$H$44,4,FALSE)/100</f>
        <v>#N/A</v>
      </c>
      <c r="J11" s="97" t="e">
        <f t="shared" si="0"/>
        <v>#N/A</v>
      </c>
      <c r="K11" s="10" t="e">
        <f>IF(J11&lt;&gt;"-",IF(X11="A",'NOx Emission Factors'!$X$4*J11,IF(X11="L",'NOx Emission Factors'!$W$4*J11,"?")),"-")</f>
        <v>#N/A</v>
      </c>
      <c r="L11" s="10" t="str">
        <f>IF(F11&lt;&gt;"",IF(X11="A",F11/'NOx Emission Factors'!$X$4,IF(X11="L",F11/'NOx Emission Factors'!$W$4,"?")),"-")</f>
        <v>?</v>
      </c>
      <c r="M11" s="125" t="e">
        <f t="shared" si="1"/>
        <v>#DIV/0!</v>
      </c>
      <c r="N11" s="125" t="e">
        <f t="shared" si="2"/>
        <v>#N/A</v>
      </c>
      <c r="O11" s="170">
        <f>'Fleet Input'!B15</f>
        <v>0</v>
      </c>
      <c r="P11" s="170">
        <f>'Fleet Input'!C15</f>
        <v>0</v>
      </c>
      <c r="Q11" s="170">
        <f>'Fleet Input'!D15</f>
        <v>0</v>
      </c>
      <c r="R11" s="170">
        <f>'Fleet Input'!E15</f>
        <v>0</v>
      </c>
      <c r="S11" s="170">
        <f>'Fleet Input'!F15</f>
        <v>0</v>
      </c>
      <c r="T11" s="109" t="s">
        <v>242</v>
      </c>
      <c r="V11" s="109" t="s">
        <v>26</v>
      </c>
      <c r="X11" s="176">
        <f>'Fleet Input'!F15</f>
        <v>0</v>
      </c>
      <c r="Y11" s="170">
        <f>'Fleet Input'!G15</f>
        <v>0</v>
      </c>
      <c r="Z11" s="170">
        <f>'Fleet Input'!H15</f>
        <v>0</v>
      </c>
      <c r="AA11" s="114">
        <f t="shared" si="3"/>
        <v>0</v>
      </c>
      <c r="AB11" s="176" t="str">
        <f>IF('Fleet Input'!K15=0,"",'Fleet Input'!K15)</f>
        <v/>
      </c>
      <c r="AC11" s="176" t="str">
        <f>IF('Fleet Input'!L15=0,"",'Fleet Input'!L15)</f>
        <v/>
      </c>
      <c r="AD11" s="117" t="str">
        <f t="shared" si="4"/>
        <v/>
      </c>
      <c r="AE11" s="117" t="str">
        <f t="shared" si="5"/>
        <v>00</v>
      </c>
      <c r="AF11" s="8" t="e">
        <f t="shared" si="6"/>
        <v>#N/A</v>
      </c>
      <c r="AG11" s="122" t="e">
        <f t="shared" si="7"/>
        <v>#N/A</v>
      </c>
      <c r="AH11" s="8" t="e">
        <f t="shared" si="8"/>
        <v>#N/A</v>
      </c>
      <c r="AI11" s="122" t="e">
        <f t="shared" si="9"/>
        <v>#N/A</v>
      </c>
      <c r="AJ11" s="100" t="e">
        <f t="shared" si="10"/>
        <v>#N/A</v>
      </c>
      <c r="AK11" s="122" t="e">
        <f t="shared" si="11"/>
        <v>#N/A</v>
      </c>
    </row>
    <row r="12" spans="1:37" x14ac:dyDescent="0.2">
      <c r="A12" s="170">
        <f>'Fleet Input'!A16</f>
        <v>0</v>
      </c>
      <c r="B12" s="106" t="s">
        <v>111</v>
      </c>
      <c r="C12" s="106" t="s">
        <v>125</v>
      </c>
      <c r="D12" s="106" t="s">
        <v>126</v>
      </c>
      <c r="E12" s="106" t="s">
        <v>137</v>
      </c>
      <c r="F12" s="179">
        <f>'Fleet Input'!I16</f>
        <v>0</v>
      </c>
      <c r="G12" s="179">
        <f>'Fleet Input'!J16</f>
        <v>0</v>
      </c>
      <c r="H12" s="119" t="e">
        <f>VLOOKUP(AD12,NOx_Calc!$E$4:$G$44,3,FALSE)/100</f>
        <v>#N/A</v>
      </c>
      <c r="I12" s="119" t="e">
        <f>VLOOKUP(AD12,NOx_Calc!$E$4:$H$44,4,FALSE)/100</f>
        <v>#N/A</v>
      </c>
      <c r="J12" s="97" t="e">
        <f t="shared" si="0"/>
        <v>#N/A</v>
      </c>
      <c r="K12" s="10" t="e">
        <f>IF(J12&lt;&gt;"-",IF(X12="A",'NOx Emission Factors'!$X$4*J12,IF(X12="L",'NOx Emission Factors'!$W$4*J12,"?")),"-")</f>
        <v>#N/A</v>
      </c>
      <c r="L12" s="10" t="str">
        <f>IF(F12&lt;&gt;"",IF(X12="A",F12/'NOx Emission Factors'!$X$4,IF(X12="L",F12/'NOx Emission Factors'!$W$4,"?")),"-")</f>
        <v>?</v>
      </c>
      <c r="M12" s="125" t="e">
        <f t="shared" si="1"/>
        <v>#DIV/0!</v>
      </c>
      <c r="N12" s="125" t="e">
        <f t="shared" si="2"/>
        <v>#N/A</v>
      </c>
      <c r="O12" s="170">
        <f>'Fleet Input'!B16</f>
        <v>0</v>
      </c>
      <c r="P12" s="170">
        <f>'Fleet Input'!C16</f>
        <v>0</v>
      </c>
      <c r="Q12" s="170">
        <f>'Fleet Input'!D16</f>
        <v>0</v>
      </c>
      <c r="R12" s="170">
        <f>'Fleet Input'!E16</f>
        <v>0</v>
      </c>
      <c r="S12" s="170">
        <f>'Fleet Input'!F16</f>
        <v>0</v>
      </c>
      <c r="T12" s="109" t="s">
        <v>237</v>
      </c>
      <c r="U12" s="109" t="s">
        <v>190</v>
      </c>
      <c r="X12" s="176">
        <f>'Fleet Input'!F16</f>
        <v>0</v>
      </c>
      <c r="Y12" s="170">
        <f>'Fleet Input'!G16</f>
        <v>0</v>
      </c>
      <c r="Z12" s="170">
        <f>'Fleet Input'!H16</f>
        <v>0</v>
      </c>
      <c r="AA12" s="114">
        <f t="shared" si="3"/>
        <v>0</v>
      </c>
      <c r="AB12" s="176" t="str">
        <f>IF('Fleet Input'!K16=0,"",'Fleet Input'!K16)</f>
        <v/>
      </c>
      <c r="AC12" s="176" t="str">
        <f>IF('Fleet Input'!L16=0,"",'Fleet Input'!L16)</f>
        <v/>
      </c>
      <c r="AD12" s="117" t="str">
        <f t="shared" si="4"/>
        <v/>
      </c>
      <c r="AE12" s="117" t="str">
        <f t="shared" si="5"/>
        <v>00</v>
      </c>
      <c r="AF12" s="8" t="e">
        <f t="shared" si="6"/>
        <v>#N/A</v>
      </c>
      <c r="AG12" s="122" t="e">
        <f t="shared" si="7"/>
        <v>#N/A</v>
      </c>
      <c r="AH12" s="8" t="e">
        <f t="shared" si="8"/>
        <v>#N/A</v>
      </c>
      <c r="AI12" s="122" t="e">
        <f t="shared" si="9"/>
        <v>#N/A</v>
      </c>
      <c r="AJ12" s="100" t="e">
        <f t="shared" si="10"/>
        <v>#N/A</v>
      </c>
      <c r="AK12" s="122" t="e">
        <f t="shared" si="11"/>
        <v>#N/A</v>
      </c>
    </row>
    <row r="13" spans="1:37" x14ac:dyDescent="0.2">
      <c r="A13" s="170">
        <f>'Fleet Input'!A17</f>
        <v>0</v>
      </c>
      <c r="B13" s="106" t="s">
        <v>111</v>
      </c>
      <c r="C13" s="106" t="s">
        <v>112</v>
      </c>
      <c r="D13" s="106" t="s">
        <v>136</v>
      </c>
      <c r="E13" s="106" t="s">
        <v>137</v>
      </c>
      <c r="F13" s="179">
        <f>'Fleet Input'!I17</f>
        <v>0</v>
      </c>
      <c r="G13" s="179">
        <f>'Fleet Input'!J17</f>
        <v>0</v>
      </c>
      <c r="H13" s="119" t="e">
        <f>VLOOKUP(AD13,NOx_Calc!$E$4:$G$44,3,FALSE)/100</f>
        <v>#N/A</v>
      </c>
      <c r="I13" s="119" t="e">
        <f>VLOOKUP(AD13,NOx_Calc!$E$4:$H$44,4,FALSE)/100</f>
        <v>#N/A</v>
      </c>
      <c r="J13" s="97" t="e">
        <f t="shared" si="0"/>
        <v>#N/A</v>
      </c>
      <c r="K13" s="10" t="e">
        <f>IF(J13&lt;&gt;"-",IF(X13="A",'NOx Emission Factors'!$X$4*J13,IF(X13="L",'NOx Emission Factors'!$W$4*J13,"?")),"-")</f>
        <v>#N/A</v>
      </c>
      <c r="L13" s="10" t="str">
        <f>IF(F13&lt;&gt;"",IF(X13="A",F13/'NOx Emission Factors'!$X$4,IF(X13="L",F13/'NOx Emission Factors'!$W$4,"?")),"-")</f>
        <v>?</v>
      </c>
      <c r="M13" s="125" t="e">
        <f t="shared" si="1"/>
        <v>#DIV/0!</v>
      </c>
      <c r="N13" s="125" t="e">
        <f t="shared" si="2"/>
        <v>#N/A</v>
      </c>
      <c r="O13" s="170">
        <f>'Fleet Input'!B17</f>
        <v>0</v>
      </c>
      <c r="P13" s="170">
        <f>'Fleet Input'!C17</f>
        <v>0</v>
      </c>
      <c r="Q13" s="170">
        <f>'Fleet Input'!D17</f>
        <v>0</v>
      </c>
      <c r="R13" s="170">
        <f>'Fleet Input'!E17</f>
        <v>0</v>
      </c>
      <c r="S13" s="170">
        <f>'Fleet Input'!F17</f>
        <v>0</v>
      </c>
      <c r="T13" s="109" t="s">
        <v>237</v>
      </c>
      <c r="U13" s="109" t="s">
        <v>190</v>
      </c>
      <c r="X13" s="176">
        <f>'Fleet Input'!F17</f>
        <v>0</v>
      </c>
      <c r="Y13" s="170">
        <f>'Fleet Input'!G17</f>
        <v>0</v>
      </c>
      <c r="Z13" s="170">
        <f>'Fleet Input'!H17</f>
        <v>0</v>
      </c>
      <c r="AA13" s="114">
        <f t="shared" si="3"/>
        <v>0</v>
      </c>
      <c r="AB13" s="176" t="str">
        <f>IF('Fleet Input'!K17=0,"",'Fleet Input'!K17)</f>
        <v/>
      </c>
      <c r="AC13" s="176" t="str">
        <f>IF('Fleet Input'!L17=0,"",'Fleet Input'!L17)</f>
        <v/>
      </c>
      <c r="AD13" s="117" t="str">
        <f t="shared" si="4"/>
        <v/>
      </c>
      <c r="AE13" s="117" t="str">
        <f t="shared" si="5"/>
        <v>00</v>
      </c>
      <c r="AF13" s="8" t="e">
        <f t="shared" si="6"/>
        <v>#N/A</v>
      </c>
      <c r="AG13" s="122" t="e">
        <f t="shared" si="7"/>
        <v>#N/A</v>
      </c>
      <c r="AH13" s="8" t="e">
        <f t="shared" si="8"/>
        <v>#N/A</v>
      </c>
      <c r="AI13" s="122" t="e">
        <f t="shared" si="9"/>
        <v>#N/A</v>
      </c>
      <c r="AJ13" s="100" t="e">
        <f t="shared" si="10"/>
        <v>#N/A</v>
      </c>
      <c r="AK13" s="122" t="e">
        <f t="shared" si="11"/>
        <v>#N/A</v>
      </c>
    </row>
    <row r="14" spans="1:37" x14ac:dyDescent="0.2">
      <c r="A14" s="170">
        <f>'Fleet Input'!A18</f>
        <v>0</v>
      </c>
      <c r="B14" s="106" t="s">
        <v>111</v>
      </c>
      <c r="C14" s="106" t="s">
        <v>112</v>
      </c>
      <c r="D14" s="106" t="s">
        <v>136</v>
      </c>
      <c r="E14" s="106" t="s">
        <v>137</v>
      </c>
      <c r="F14" s="179">
        <f>'Fleet Input'!I18</f>
        <v>0</v>
      </c>
      <c r="G14" s="179">
        <f>'Fleet Input'!J18</f>
        <v>0</v>
      </c>
      <c r="H14" s="119" t="e">
        <f>VLOOKUP(AD14,NOx_Calc!$E$4:$G$44,3,FALSE)/100</f>
        <v>#N/A</v>
      </c>
      <c r="I14" s="119" t="e">
        <f>VLOOKUP(AD14,NOx_Calc!$E$4:$H$44,4,FALSE)/100</f>
        <v>#N/A</v>
      </c>
      <c r="J14" s="97" t="e">
        <f t="shared" si="0"/>
        <v>#N/A</v>
      </c>
      <c r="K14" s="10" t="e">
        <f>IF(J14&lt;&gt;"-",IF(X14="A",'NOx Emission Factors'!$X$4*J14,IF(X14="L",'NOx Emission Factors'!$W$4*J14,"?")),"-")</f>
        <v>#N/A</v>
      </c>
      <c r="L14" s="10" t="str">
        <f>IF(F14&lt;&gt;"",IF(X14="A",F14/'NOx Emission Factors'!$X$4,IF(X14="L",F14/'NOx Emission Factors'!$W$4,"?")),"-")</f>
        <v>?</v>
      </c>
      <c r="M14" s="125" t="e">
        <f t="shared" si="1"/>
        <v>#DIV/0!</v>
      </c>
      <c r="N14" s="125" t="e">
        <f t="shared" si="2"/>
        <v>#N/A</v>
      </c>
      <c r="O14" s="170">
        <f>'Fleet Input'!B18</f>
        <v>0</v>
      </c>
      <c r="P14" s="170">
        <f>'Fleet Input'!C18</f>
        <v>0</v>
      </c>
      <c r="Q14" s="170">
        <f>'Fleet Input'!D18</f>
        <v>0</v>
      </c>
      <c r="R14" s="170">
        <f>'Fleet Input'!E18</f>
        <v>0</v>
      </c>
      <c r="S14" s="170">
        <f>'Fleet Input'!F18</f>
        <v>0</v>
      </c>
      <c r="T14" s="109" t="s">
        <v>237</v>
      </c>
      <c r="U14" s="109" t="s">
        <v>190</v>
      </c>
      <c r="X14" s="176">
        <f>'Fleet Input'!F18</f>
        <v>0</v>
      </c>
      <c r="Y14" s="170">
        <f>'Fleet Input'!G18</f>
        <v>0</v>
      </c>
      <c r="Z14" s="170">
        <f>'Fleet Input'!H18</f>
        <v>0</v>
      </c>
      <c r="AA14" s="114">
        <f t="shared" si="3"/>
        <v>0</v>
      </c>
      <c r="AB14" s="176" t="str">
        <f>IF('Fleet Input'!K18=0,"",'Fleet Input'!K18)</f>
        <v/>
      </c>
      <c r="AC14" s="176" t="str">
        <f>IF('Fleet Input'!L18=0,"",'Fleet Input'!L18)</f>
        <v/>
      </c>
      <c r="AD14" s="117" t="str">
        <f t="shared" si="4"/>
        <v/>
      </c>
      <c r="AE14" s="117" t="str">
        <f t="shared" si="5"/>
        <v>00</v>
      </c>
      <c r="AF14" s="8" t="e">
        <f t="shared" si="6"/>
        <v>#N/A</v>
      </c>
      <c r="AG14" s="122" t="e">
        <f t="shared" si="7"/>
        <v>#N/A</v>
      </c>
      <c r="AH14" s="8" t="e">
        <f t="shared" si="8"/>
        <v>#N/A</v>
      </c>
      <c r="AI14" s="122" t="e">
        <f t="shared" si="9"/>
        <v>#N/A</v>
      </c>
      <c r="AJ14" s="100" t="e">
        <f t="shared" si="10"/>
        <v>#N/A</v>
      </c>
      <c r="AK14" s="122" t="e">
        <f t="shared" si="11"/>
        <v>#N/A</v>
      </c>
    </row>
    <row r="15" spans="1:37" x14ac:dyDescent="0.2">
      <c r="A15" s="170">
        <f>'Fleet Input'!A19</f>
        <v>0</v>
      </c>
      <c r="B15" s="106" t="s">
        <v>111</v>
      </c>
      <c r="C15" s="106" t="s">
        <v>125</v>
      </c>
      <c r="D15" s="106" t="s">
        <v>126</v>
      </c>
      <c r="E15" s="106" t="s">
        <v>137</v>
      </c>
      <c r="F15" s="179">
        <f>'Fleet Input'!I19</f>
        <v>0</v>
      </c>
      <c r="G15" s="179">
        <f>'Fleet Input'!J19</f>
        <v>0</v>
      </c>
      <c r="H15" s="119" t="e">
        <f>VLOOKUP(AD15,NOx_Calc!$E$4:$G$44,3,FALSE)/100</f>
        <v>#N/A</v>
      </c>
      <c r="I15" s="119" t="e">
        <f>VLOOKUP(AD15,NOx_Calc!$E$4:$H$44,4,FALSE)/100</f>
        <v>#N/A</v>
      </c>
      <c r="J15" s="97" t="e">
        <f t="shared" si="0"/>
        <v>#N/A</v>
      </c>
      <c r="K15" s="10" t="e">
        <f>IF(J15&lt;&gt;"-",IF(X15="A",'NOx Emission Factors'!$X$4*J15,IF(X15="L",'NOx Emission Factors'!$W$4*J15,"?")),"-")</f>
        <v>#N/A</v>
      </c>
      <c r="L15" s="10" t="str">
        <f>IF(F15&lt;&gt;"",IF(X15="A",F15/'NOx Emission Factors'!$X$4,IF(X15="L",F15/'NOx Emission Factors'!$W$4,"?")),"-")</f>
        <v>?</v>
      </c>
      <c r="M15" s="125" t="e">
        <f t="shared" si="1"/>
        <v>#DIV/0!</v>
      </c>
      <c r="N15" s="125" t="e">
        <f t="shared" si="2"/>
        <v>#N/A</v>
      </c>
      <c r="O15" s="170">
        <f>'Fleet Input'!B19</f>
        <v>0</v>
      </c>
      <c r="P15" s="170">
        <f>'Fleet Input'!C19</f>
        <v>0</v>
      </c>
      <c r="Q15" s="170">
        <f>'Fleet Input'!D19</f>
        <v>0</v>
      </c>
      <c r="R15" s="170">
        <f>'Fleet Input'!E19</f>
        <v>0</v>
      </c>
      <c r="S15" s="170">
        <f>'Fleet Input'!F19</f>
        <v>0</v>
      </c>
      <c r="T15" s="109" t="s">
        <v>237</v>
      </c>
      <c r="U15" s="109" t="s">
        <v>190</v>
      </c>
      <c r="X15" s="176">
        <f>'Fleet Input'!F19</f>
        <v>0</v>
      </c>
      <c r="Y15" s="170">
        <f>'Fleet Input'!G19</f>
        <v>0</v>
      </c>
      <c r="Z15" s="170">
        <f>'Fleet Input'!H19</f>
        <v>0</v>
      </c>
      <c r="AA15" s="114">
        <f t="shared" si="3"/>
        <v>0</v>
      </c>
      <c r="AB15" s="176" t="str">
        <f>IF('Fleet Input'!K19=0,"",'Fleet Input'!K19)</f>
        <v/>
      </c>
      <c r="AC15" s="176" t="str">
        <f>IF('Fleet Input'!L19=0,"",'Fleet Input'!L19)</f>
        <v/>
      </c>
      <c r="AD15" s="117" t="str">
        <f t="shared" si="4"/>
        <v/>
      </c>
      <c r="AE15" s="117" t="str">
        <f t="shared" si="5"/>
        <v>00</v>
      </c>
      <c r="AF15" s="8" t="e">
        <f t="shared" si="6"/>
        <v>#N/A</v>
      </c>
      <c r="AG15" s="122" t="e">
        <f t="shared" si="7"/>
        <v>#N/A</v>
      </c>
      <c r="AH15" s="8" t="e">
        <f t="shared" si="8"/>
        <v>#N/A</v>
      </c>
      <c r="AI15" s="122" t="e">
        <f t="shared" si="9"/>
        <v>#N/A</v>
      </c>
      <c r="AJ15" s="100" t="e">
        <f t="shared" si="10"/>
        <v>#N/A</v>
      </c>
      <c r="AK15" s="122" t="e">
        <f t="shared" si="11"/>
        <v>#N/A</v>
      </c>
    </row>
    <row r="16" spans="1:37" x14ac:dyDescent="0.2">
      <c r="A16" s="170">
        <f>'Fleet Input'!A20</f>
        <v>0</v>
      </c>
      <c r="B16" s="106" t="s">
        <v>111</v>
      </c>
      <c r="C16" s="106" t="s">
        <v>112</v>
      </c>
      <c r="D16" s="106" t="s">
        <v>136</v>
      </c>
      <c r="E16" s="106" t="s">
        <v>137</v>
      </c>
      <c r="F16" s="179">
        <f>'Fleet Input'!I20</f>
        <v>0</v>
      </c>
      <c r="G16" s="179">
        <f>'Fleet Input'!J20</f>
        <v>0</v>
      </c>
      <c r="H16" s="119" t="e">
        <f>VLOOKUP(AD16,NOx_Calc!$E$4:$G$44,3,FALSE)/100</f>
        <v>#N/A</v>
      </c>
      <c r="I16" s="119" t="e">
        <f>VLOOKUP(AD16,NOx_Calc!$E$4:$H$44,4,FALSE)/100</f>
        <v>#N/A</v>
      </c>
      <c r="J16" s="97" t="e">
        <f t="shared" si="0"/>
        <v>#N/A</v>
      </c>
      <c r="K16" s="10" t="e">
        <f>IF(J16&lt;&gt;"-",IF(X16="A",'NOx Emission Factors'!$X$4*J16,IF(X16="L",'NOx Emission Factors'!$W$4*J16,"?")),"-")</f>
        <v>#N/A</v>
      </c>
      <c r="L16" s="10" t="str">
        <f>IF(F16&lt;&gt;"",IF(X16="A",F16/'NOx Emission Factors'!$X$4,IF(X16="L",F16/'NOx Emission Factors'!$W$4,"?")),"-")</f>
        <v>?</v>
      </c>
      <c r="M16" s="125" t="e">
        <f t="shared" si="1"/>
        <v>#DIV/0!</v>
      </c>
      <c r="N16" s="125" t="e">
        <f t="shared" si="2"/>
        <v>#N/A</v>
      </c>
      <c r="O16" s="170">
        <f>'Fleet Input'!B20</f>
        <v>0</v>
      </c>
      <c r="P16" s="170">
        <f>'Fleet Input'!C20</f>
        <v>0</v>
      </c>
      <c r="Q16" s="170">
        <f>'Fleet Input'!D20</f>
        <v>0</v>
      </c>
      <c r="R16" s="170">
        <f>'Fleet Input'!E20</f>
        <v>0</v>
      </c>
      <c r="S16" s="170">
        <f>'Fleet Input'!F20</f>
        <v>0</v>
      </c>
      <c r="T16" s="109" t="s">
        <v>237</v>
      </c>
      <c r="U16" s="109" t="s">
        <v>190</v>
      </c>
      <c r="X16" s="176">
        <f>'Fleet Input'!F20</f>
        <v>0</v>
      </c>
      <c r="Y16" s="170">
        <f>'Fleet Input'!G20</f>
        <v>0</v>
      </c>
      <c r="Z16" s="170">
        <f>'Fleet Input'!H20</f>
        <v>0</v>
      </c>
      <c r="AA16" s="114">
        <f t="shared" si="3"/>
        <v>0</v>
      </c>
      <c r="AB16" s="176" t="str">
        <f>IF('Fleet Input'!K20=0,"",'Fleet Input'!K20)</f>
        <v/>
      </c>
      <c r="AC16" s="176" t="str">
        <f>IF('Fleet Input'!L20=0,"",'Fleet Input'!L20)</f>
        <v/>
      </c>
      <c r="AD16" s="117" t="str">
        <f t="shared" si="4"/>
        <v/>
      </c>
      <c r="AE16" s="117" t="str">
        <f t="shared" si="5"/>
        <v>00</v>
      </c>
      <c r="AF16" s="8" t="e">
        <f t="shared" si="6"/>
        <v>#N/A</v>
      </c>
      <c r="AG16" s="122" t="e">
        <f t="shared" si="7"/>
        <v>#N/A</v>
      </c>
      <c r="AH16" s="8" t="e">
        <f t="shared" si="8"/>
        <v>#N/A</v>
      </c>
      <c r="AI16" s="122" t="e">
        <f t="shared" si="9"/>
        <v>#N/A</v>
      </c>
      <c r="AJ16" s="100" t="e">
        <f t="shared" si="10"/>
        <v>#N/A</v>
      </c>
      <c r="AK16" s="122" t="e">
        <f t="shared" si="11"/>
        <v>#N/A</v>
      </c>
    </row>
    <row r="17" spans="1:37" x14ac:dyDescent="0.2">
      <c r="A17" s="170">
        <f>'Fleet Input'!A21</f>
        <v>0</v>
      </c>
      <c r="B17" s="106" t="s">
        <v>111</v>
      </c>
      <c r="C17" s="106" t="s">
        <v>112</v>
      </c>
      <c r="D17" s="106" t="s">
        <v>136</v>
      </c>
      <c r="E17" s="106" t="s">
        <v>137</v>
      </c>
      <c r="F17" s="179">
        <f>'Fleet Input'!I21</f>
        <v>0</v>
      </c>
      <c r="G17" s="179">
        <f>'Fleet Input'!J21</f>
        <v>0</v>
      </c>
      <c r="H17" s="119" t="e">
        <f>VLOOKUP(AD17,NOx_Calc!$E$4:$G$44,3,FALSE)/100</f>
        <v>#N/A</v>
      </c>
      <c r="I17" s="119" t="e">
        <f>VLOOKUP(AD17,NOx_Calc!$E$4:$H$44,4,FALSE)/100</f>
        <v>#N/A</v>
      </c>
      <c r="J17" s="97" t="e">
        <f t="shared" si="0"/>
        <v>#N/A</v>
      </c>
      <c r="K17" s="10" t="e">
        <f>IF(J17&lt;&gt;"-",IF(X17="A",'NOx Emission Factors'!$X$4*J17,IF(X17="L",'NOx Emission Factors'!$W$4*J17,"?")),"-")</f>
        <v>#N/A</v>
      </c>
      <c r="L17" s="10" t="str">
        <f>IF(F17&lt;&gt;"",IF(X17="A",F17/'NOx Emission Factors'!$X$4,IF(X17="L",F17/'NOx Emission Factors'!$W$4,"?")),"-")</f>
        <v>?</v>
      </c>
      <c r="M17" s="125" t="e">
        <f t="shared" si="1"/>
        <v>#DIV/0!</v>
      </c>
      <c r="N17" s="125" t="e">
        <f t="shared" si="2"/>
        <v>#N/A</v>
      </c>
      <c r="O17" s="170">
        <f>'Fleet Input'!B21</f>
        <v>0</v>
      </c>
      <c r="P17" s="170">
        <f>'Fleet Input'!C21</f>
        <v>0</v>
      </c>
      <c r="Q17" s="170">
        <f>'Fleet Input'!D21</f>
        <v>0</v>
      </c>
      <c r="R17" s="170">
        <f>'Fleet Input'!E21</f>
        <v>0</v>
      </c>
      <c r="S17" s="170">
        <f>'Fleet Input'!F21</f>
        <v>0</v>
      </c>
      <c r="T17" s="109" t="s">
        <v>237</v>
      </c>
      <c r="U17" s="109" t="s">
        <v>190</v>
      </c>
      <c r="X17" s="176">
        <f>'Fleet Input'!F21</f>
        <v>0</v>
      </c>
      <c r="Y17" s="170">
        <f>'Fleet Input'!G21</f>
        <v>0</v>
      </c>
      <c r="Z17" s="170">
        <f>'Fleet Input'!H21</f>
        <v>0</v>
      </c>
      <c r="AA17" s="114">
        <f t="shared" si="3"/>
        <v>0</v>
      </c>
      <c r="AB17" s="176" t="str">
        <f>IF('Fleet Input'!K21=0,"",'Fleet Input'!K21)</f>
        <v/>
      </c>
      <c r="AC17" s="176" t="str">
        <f>IF('Fleet Input'!L21=0,"",'Fleet Input'!L21)</f>
        <v/>
      </c>
      <c r="AD17" s="117" t="str">
        <f t="shared" si="4"/>
        <v/>
      </c>
      <c r="AE17" s="117" t="str">
        <f t="shared" si="5"/>
        <v>00</v>
      </c>
      <c r="AF17" s="8" t="e">
        <f t="shared" si="6"/>
        <v>#N/A</v>
      </c>
      <c r="AG17" s="122" t="e">
        <f t="shared" si="7"/>
        <v>#N/A</v>
      </c>
      <c r="AH17" s="8" t="e">
        <f t="shared" si="8"/>
        <v>#N/A</v>
      </c>
      <c r="AI17" s="122" t="e">
        <f t="shared" si="9"/>
        <v>#N/A</v>
      </c>
      <c r="AJ17" s="100" t="e">
        <f t="shared" si="10"/>
        <v>#N/A</v>
      </c>
      <c r="AK17" s="122" t="e">
        <f t="shared" si="11"/>
        <v>#N/A</v>
      </c>
    </row>
    <row r="18" spans="1:37" x14ac:dyDescent="0.2">
      <c r="A18" s="170">
        <f>'Fleet Input'!A22</f>
        <v>0</v>
      </c>
      <c r="B18" s="106" t="s">
        <v>111</v>
      </c>
      <c r="C18" s="106" t="s">
        <v>116</v>
      </c>
      <c r="D18" s="106" t="s">
        <v>122</v>
      </c>
      <c r="E18" s="106" t="s">
        <v>263</v>
      </c>
      <c r="F18" s="179">
        <f>'Fleet Input'!I22</f>
        <v>0</v>
      </c>
      <c r="G18" s="179">
        <f>'Fleet Input'!J22</f>
        <v>0</v>
      </c>
      <c r="H18" s="119" t="e">
        <f>VLOOKUP(AD18,NOx_Calc!$E$4:$G$44,3,FALSE)/100</f>
        <v>#N/A</v>
      </c>
      <c r="I18" s="119" t="e">
        <f>VLOOKUP(AD18,NOx_Calc!$E$4:$H$44,4,FALSE)/100</f>
        <v>#N/A</v>
      </c>
      <c r="J18" s="97" t="e">
        <f t="shared" si="0"/>
        <v>#N/A</v>
      </c>
      <c r="K18" s="10" t="e">
        <f>IF(J18&lt;&gt;"-",IF(X18="A",'NOx Emission Factors'!$X$4*J18,IF(X18="L",'NOx Emission Factors'!$W$4*J18,"?")),"-")</f>
        <v>#N/A</v>
      </c>
      <c r="L18" s="10" t="str">
        <f>IF(F18&lt;&gt;"",IF(X18="A",F18/'NOx Emission Factors'!$X$4,IF(X18="L",F18/'NOx Emission Factors'!$W$4,"?")),"-")</f>
        <v>?</v>
      </c>
      <c r="M18" s="125" t="e">
        <f t="shared" si="1"/>
        <v>#DIV/0!</v>
      </c>
      <c r="N18" s="125" t="e">
        <f t="shared" si="2"/>
        <v>#N/A</v>
      </c>
      <c r="O18" s="170">
        <f>'Fleet Input'!B22</f>
        <v>0</v>
      </c>
      <c r="P18" s="170">
        <f>'Fleet Input'!C22</f>
        <v>0</v>
      </c>
      <c r="Q18" s="170">
        <f>'Fleet Input'!D22</f>
        <v>0</v>
      </c>
      <c r="R18" s="170">
        <f>'Fleet Input'!E22</f>
        <v>0</v>
      </c>
      <c r="S18" s="170">
        <f>'Fleet Input'!F22</f>
        <v>0</v>
      </c>
      <c r="T18" s="109" t="s">
        <v>242</v>
      </c>
      <c r="V18" s="109" t="s">
        <v>26</v>
      </c>
      <c r="X18" s="176">
        <f>'Fleet Input'!F22</f>
        <v>0</v>
      </c>
      <c r="Y18" s="170">
        <f>'Fleet Input'!G22</f>
        <v>0</v>
      </c>
      <c r="Z18" s="170">
        <f>'Fleet Input'!H22</f>
        <v>0</v>
      </c>
      <c r="AA18" s="114">
        <f t="shared" si="3"/>
        <v>0</v>
      </c>
      <c r="AB18" s="176" t="str">
        <f>IF('Fleet Input'!K22=0,"",'Fleet Input'!K22)</f>
        <v/>
      </c>
      <c r="AC18" s="176" t="str">
        <f>IF('Fleet Input'!L22=0,"",'Fleet Input'!L22)</f>
        <v/>
      </c>
      <c r="AD18" s="117" t="str">
        <f t="shared" si="4"/>
        <v/>
      </c>
      <c r="AE18" s="117" t="str">
        <f t="shared" si="5"/>
        <v>00</v>
      </c>
      <c r="AF18" s="8" t="e">
        <f t="shared" si="6"/>
        <v>#N/A</v>
      </c>
      <c r="AG18" s="122" t="e">
        <f t="shared" si="7"/>
        <v>#N/A</v>
      </c>
      <c r="AH18" s="8" t="e">
        <f t="shared" si="8"/>
        <v>#N/A</v>
      </c>
      <c r="AI18" s="122" t="e">
        <f t="shared" si="9"/>
        <v>#N/A</v>
      </c>
      <c r="AJ18" s="100" t="e">
        <f t="shared" si="10"/>
        <v>#N/A</v>
      </c>
      <c r="AK18" s="122" t="e">
        <f t="shared" si="11"/>
        <v>#N/A</v>
      </c>
    </row>
    <row r="19" spans="1:37" x14ac:dyDescent="0.2">
      <c r="A19" s="170">
        <f>'Fleet Input'!A23</f>
        <v>0</v>
      </c>
      <c r="B19" s="106" t="s">
        <v>111</v>
      </c>
      <c r="C19" s="106" t="s">
        <v>120</v>
      </c>
      <c r="D19" s="106" t="s">
        <v>123</v>
      </c>
      <c r="E19" s="106" t="s">
        <v>263</v>
      </c>
      <c r="F19" s="179">
        <f>'Fleet Input'!I23</f>
        <v>0</v>
      </c>
      <c r="G19" s="179">
        <f>'Fleet Input'!J23</f>
        <v>0</v>
      </c>
      <c r="H19" s="119" t="e">
        <f>VLOOKUP(AD19,NOx_Calc!$E$4:$G$44,3,FALSE)/100</f>
        <v>#N/A</v>
      </c>
      <c r="I19" s="119" t="e">
        <f>VLOOKUP(AD19,NOx_Calc!$E$4:$H$44,4,FALSE)/100</f>
        <v>#N/A</v>
      </c>
      <c r="J19" s="97" t="e">
        <f t="shared" si="0"/>
        <v>#N/A</v>
      </c>
      <c r="K19" s="10" t="e">
        <f>IF(J19&lt;&gt;"-",IF(X19="A",'NOx Emission Factors'!$X$4*J19,IF(X19="L",'NOx Emission Factors'!$W$4*J19,"?")),"-")</f>
        <v>#N/A</v>
      </c>
      <c r="L19" s="10" t="str">
        <f>IF(F19&lt;&gt;"",IF(X19="A",F19/'NOx Emission Factors'!$X$4,IF(X19="L",F19/'NOx Emission Factors'!$W$4,"?")),"-")</f>
        <v>?</v>
      </c>
      <c r="M19" s="125" t="e">
        <f t="shared" si="1"/>
        <v>#DIV/0!</v>
      </c>
      <c r="N19" s="125" t="e">
        <f t="shared" si="2"/>
        <v>#N/A</v>
      </c>
      <c r="O19" s="170">
        <f>'Fleet Input'!B23</f>
        <v>0</v>
      </c>
      <c r="P19" s="170">
        <f>'Fleet Input'!C23</f>
        <v>0</v>
      </c>
      <c r="Q19" s="170">
        <f>'Fleet Input'!D23</f>
        <v>0</v>
      </c>
      <c r="R19" s="170">
        <f>'Fleet Input'!E23</f>
        <v>0</v>
      </c>
      <c r="S19" s="170">
        <f>'Fleet Input'!F23</f>
        <v>0</v>
      </c>
      <c r="T19" s="109" t="s">
        <v>242</v>
      </c>
      <c r="V19" s="111"/>
      <c r="W19" s="111"/>
      <c r="X19" s="176">
        <f>'Fleet Input'!F23</f>
        <v>0</v>
      </c>
      <c r="Y19" s="170">
        <f>'Fleet Input'!G23</f>
        <v>0</v>
      </c>
      <c r="Z19" s="170">
        <f>'Fleet Input'!H23</f>
        <v>0</v>
      </c>
      <c r="AA19" s="114">
        <f t="shared" si="3"/>
        <v>0</v>
      </c>
      <c r="AB19" s="176" t="str">
        <f>IF('Fleet Input'!K23=0,"",'Fleet Input'!K23)</f>
        <v/>
      </c>
      <c r="AC19" s="176" t="str">
        <f>IF('Fleet Input'!L23=0,"",'Fleet Input'!L23)</f>
        <v/>
      </c>
      <c r="AD19" s="117" t="str">
        <f t="shared" si="4"/>
        <v/>
      </c>
      <c r="AE19" s="117" t="str">
        <f t="shared" si="5"/>
        <v>00</v>
      </c>
      <c r="AF19" s="8" t="e">
        <f t="shared" si="6"/>
        <v>#N/A</v>
      </c>
      <c r="AG19" s="122" t="e">
        <f t="shared" si="7"/>
        <v>#N/A</v>
      </c>
      <c r="AH19" s="8" t="e">
        <f t="shared" si="8"/>
        <v>#N/A</v>
      </c>
      <c r="AI19" s="122" t="e">
        <f t="shared" si="9"/>
        <v>#N/A</v>
      </c>
      <c r="AJ19" s="100" t="e">
        <f t="shared" si="10"/>
        <v>#N/A</v>
      </c>
      <c r="AK19" s="122" t="e">
        <f t="shared" si="11"/>
        <v>#N/A</v>
      </c>
    </row>
    <row r="20" spans="1:37" x14ac:dyDescent="0.2">
      <c r="A20" s="170">
        <f>'Fleet Input'!A24</f>
        <v>0</v>
      </c>
      <c r="B20" s="106" t="s">
        <v>111</v>
      </c>
      <c r="C20" s="106" t="s">
        <v>125</v>
      </c>
      <c r="D20" s="106" t="s">
        <v>126</v>
      </c>
      <c r="E20" s="106" t="s">
        <v>137</v>
      </c>
      <c r="F20" s="179">
        <f>'Fleet Input'!I24</f>
        <v>0</v>
      </c>
      <c r="G20" s="179">
        <f>'Fleet Input'!J24</f>
        <v>0</v>
      </c>
      <c r="H20" s="119" t="e">
        <f>VLOOKUP(AD20,NOx_Calc!$E$4:$G$44,3,FALSE)/100</f>
        <v>#N/A</v>
      </c>
      <c r="I20" s="119" t="e">
        <f>VLOOKUP(AD20,NOx_Calc!$E$4:$H$44,4,FALSE)/100</f>
        <v>#N/A</v>
      </c>
      <c r="J20" s="97" t="e">
        <f t="shared" si="0"/>
        <v>#N/A</v>
      </c>
      <c r="K20" s="10" t="e">
        <f>IF(J20&lt;&gt;"-",IF(X20="A",'NOx Emission Factors'!$X$4*J20,IF(X20="L",'NOx Emission Factors'!$W$4*J20,"?")),"-")</f>
        <v>#N/A</v>
      </c>
      <c r="L20" s="10" t="str">
        <f>IF(F20&lt;&gt;"",IF(X20="A",F20/'NOx Emission Factors'!$X$4,IF(X20="L",F20/'NOx Emission Factors'!$W$4,"?")),"-")</f>
        <v>?</v>
      </c>
      <c r="M20" s="125" t="e">
        <f t="shared" si="1"/>
        <v>#DIV/0!</v>
      </c>
      <c r="N20" s="125" t="e">
        <f t="shared" si="2"/>
        <v>#N/A</v>
      </c>
      <c r="O20" s="170">
        <f>'Fleet Input'!B24</f>
        <v>0</v>
      </c>
      <c r="P20" s="170">
        <f>'Fleet Input'!C24</f>
        <v>0</v>
      </c>
      <c r="Q20" s="170">
        <f>'Fleet Input'!D24</f>
        <v>0</v>
      </c>
      <c r="R20" s="170">
        <f>'Fleet Input'!E24</f>
        <v>0</v>
      </c>
      <c r="S20" s="170">
        <f>'Fleet Input'!F24</f>
        <v>0</v>
      </c>
      <c r="T20" s="109" t="s">
        <v>237</v>
      </c>
      <c r="U20" s="109" t="s">
        <v>190</v>
      </c>
      <c r="X20" s="176">
        <f>'Fleet Input'!F24</f>
        <v>0</v>
      </c>
      <c r="Y20" s="170">
        <f>'Fleet Input'!G24</f>
        <v>0</v>
      </c>
      <c r="Z20" s="170">
        <f>'Fleet Input'!H24</f>
        <v>0</v>
      </c>
      <c r="AA20" s="114">
        <f t="shared" si="3"/>
        <v>0</v>
      </c>
      <c r="AB20" s="176" t="str">
        <f>IF('Fleet Input'!K24=0,"",'Fleet Input'!K24)</f>
        <v/>
      </c>
      <c r="AC20" s="176" t="str">
        <f>IF('Fleet Input'!L24=0,"",'Fleet Input'!L24)</f>
        <v/>
      </c>
      <c r="AD20" s="117" t="str">
        <f t="shared" si="4"/>
        <v/>
      </c>
      <c r="AE20" s="117" t="str">
        <f t="shared" si="5"/>
        <v>00</v>
      </c>
      <c r="AF20" s="8" t="e">
        <f t="shared" si="6"/>
        <v>#N/A</v>
      </c>
      <c r="AG20" s="122" t="e">
        <f t="shared" si="7"/>
        <v>#N/A</v>
      </c>
      <c r="AH20" s="8" t="e">
        <f t="shared" si="8"/>
        <v>#N/A</v>
      </c>
      <c r="AI20" s="122" t="e">
        <f t="shared" si="9"/>
        <v>#N/A</v>
      </c>
      <c r="AJ20" s="100" t="e">
        <f t="shared" si="10"/>
        <v>#N/A</v>
      </c>
      <c r="AK20" s="122" t="e">
        <f t="shared" si="11"/>
        <v>#N/A</v>
      </c>
    </row>
    <row r="21" spans="1:37" x14ac:dyDescent="0.2">
      <c r="A21" s="170">
        <f>'Fleet Input'!A25</f>
        <v>0</v>
      </c>
      <c r="B21" s="106" t="s">
        <v>111</v>
      </c>
      <c r="C21" s="106" t="s">
        <v>125</v>
      </c>
      <c r="D21" s="106" t="s">
        <v>126</v>
      </c>
      <c r="E21" s="106" t="s">
        <v>137</v>
      </c>
      <c r="F21" s="179">
        <f>'Fleet Input'!I25</f>
        <v>0</v>
      </c>
      <c r="G21" s="179">
        <f>'Fleet Input'!J25</f>
        <v>0</v>
      </c>
      <c r="H21" s="119" t="e">
        <f>VLOOKUP(AD21,NOx_Calc!$E$4:$G$44,3,FALSE)/100</f>
        <v>#N/A</v>
      </c>
      <c r="I21" s="119" t="e">
        <f>VLOOKUP(AD21,NOx_Calc!$E$4:$H$44,4,FALSE)/100</f>
        <v>#N/A</v>
      </c>
      <c r="J21" s="97" t="e">
        <f t="shared" si="0"/>
        <v>#N/A</v>
      </c>
      <c r="K21" s="10" t="e">
        <f>IF(J21&lt;&gt;"-",IF(X21="A",'NOx Emission Factors'!$X$4*J21,IF(X21="L",'NOx Emission Factors'!$W$4*J21,"?")),"-")</f>
        <v>#N/A</v>
      </c>
      <c r="L21" s="10" t="str">
        <f>IF(F21&lt;&gt;"",IF(X21="A",F21/'NOx Emission Factors'!$X$4,IF(X21="L",F21/'NOx Emission Factors'!$W$4,"?")),"-")</f>
        <v>?</v>
      </c>
      <c r="M21" s="125" t="e">
        <f t="shared" si="1"/>
        <v>#DIV/0!</v>
      </c>
      <c r="N21" s="125" t="e">
        <f t="shared" si="2"/>
        <v>#N/A</v>
      </c>
      <c r="O21" s="170">
        <f>'Fleet Input'!B25</f>
        <v>0</v>
      </c>
      <c r="P21" s="170">
        <f>'Fleet Input'!C25</f>
        <v>0</v>
      </c>
      <c r="Q21" s="170">
        <f>'Fleet Input'!D25</f>
        <v>0</v>
      </c>
      <c r="R21" s="170">
        <f>'Fleet Input'!E25</f>
        <v>0</v>
      </c>
      <c r="S21" s="170">
        <f>'Fleet Input'!F25</f>
        <v>0</v>
      </c>
      <c r="T21" s="109" t="s">
        <v>237</v>
      </c>
      <c r="U21" s="109" t="s">
        <v>190</v>
      </c>
      <c r="X21" s="176">
        <f>'Fleet Input'!F25</f>
        <v>0</v>
      </c>
      <c r="Y21" s="170">
        <f>'Fleet Input'!G25</f>
        <v>0</v>
      </c>
      <c r="Z21" s="170">
        <f>'Fleet Input'!H25</f>
        <v>0</v>
      </c>
      <c r="AA21" s="114">
        <f t="shared" si="3"/>
        <v>0</v>
      </c>
      <c r="AB21" s="176" t="str">
        <f>IF('Fleet Input'!K25=0,"",'Fleet Input'!K25)</f>
        <v/>
      </c>
      <c r="AC21" s="176" t="str">
        <f>IF('Fleet Input'!L25=0,"",'Fleet Input'!L25)</f>
        <v/>
      </c>
      <c r="AD21" s="117" t="str">
        <f t="shared" si="4"/>
        <v/>
      </c>
      <c r="AE21" s="117" t="str">
        <f t="shared" si="5"/>
        <v>00</v>
      </c>
      <c r="AF21" s="8" t="e">
        <f t="shared" si="6"/>
        <v>#N/A</v>
      </c>
      <c r="AG21" s="122" t="e">
        <f t="shared" si="7"/>
        <v>#N/A</v>
      </c>
      <c r="AH21" s="8" t="e">
        <f t="shared" si="8"/>
        <v>#N/A</v>
      </c>
      <c r="AI21" s="122" t="e">
        <f t="shared" si="9"/>
        <v>#N/A</v>
      </c>
      <c r="AJ21" s="100" t="e">
        <f t="shared" si="10"/>
        <v>#N/A</v>
      </c>
      <c r="AK21" s="122" t="e">
        <f t="shared" si="11"/>
        <v>#N/A</v>
      </c>
    </row>
    <row r="22" spans="1:37" x14ac:dyDescent="0.2">
      <c r="A22" s="170">
        <f>'Fleet Input'!A26</f>
        <v>0</v>
      </c>
      <c r="B22" s="106" t="s">
        <v>111</v>
      </c>
      <c r="C22" s="106" t="s">
        <v>112</v>
      </c>
      <c r="D22" s="106" t="s">
        <v>138</v>
      </c>
      <c r="E22" s="106" t="s">
        <v>139</v>
      </c>
      <c r="F22" s="179">
        <f>'Fleet Input'!I26</f>
        <v>0</v>
      </c>
      <c r="G22" s="179">
        <f>'Fleet Input'!J26</f>
        <v>0</v>
      </c>
      <c r="H22" s="119" t="e">
        <f>VLOOKUP(AD22,NOx_Calc!$E$4:$G$44,3,FALSE)/100</f>
        <v>#N/A</v>
      </c>
      <c r="I22" s="119" t="e">
        <f>VLOOKUP(AD22,NOx_Calc!$E$4:$H$44,4,FALSE)/100</f>
        <v>#N/A</v>
      </c>
      <c r="J22" s="97" t="e">
        <f t="shared" si="0"/>
        <v>#N/A</v>
      </c>
      <c r="K22" s="10" t="e">
        <f>IF(J22&lt;&gt;"-",IF(X22="A",'NOx Emission Factors'!$X$4*J22,IF(X22="L",'NOx Emission Factors'!$W$4*J22,"?")),"-")</f>
        <v>#N/A</v>
      </c>
      <c r="L22" s="10" t="str">
        <f>IF(F22&lt;&gt;"",IF(X22="A",F22/'NOx Emission Factors'!$X$4,IF(X22="L",F22/'NOx Emission Factors'!$W$4,"?")),"-")</f>
        <v>?</v>
      </c>
      <c r="M22" s="125" t="e">
        <f t="shared" si="1"/>
        <v>#DIV/0!</v>
      </c>
      <c r="N22" s="125" t="e">
        <f t="shared" si="2"/>
        <v>#N/A</v>
      </c>
      <c r="O22" s="170">
        <f>'Fleet Input'!B26</f>
        <v>0</v>
      </c>
      <c r="P22" s="170">
        <f>'Fleet Input'!C26</f>
        <v>0</v>
      </c>
      <c r="Q22" s="170">
        <f>'Fleet Input'!D26</f>
        <v>0</v>
      </c>
      <c r="R22" s="170">
        <f>'Fleet Input'!E26</f>
        <v>0</v>
      </c>
      <c r="S22" s="170">
        <f>'Fleet Input'!F26</f>
        <v>0</v>
      </c>
      <c r="T22" s="109" t="s">
        <v>16</v>
      </c>
      <c r="U22" s="109" t="s">
        <v>189</v>
      </c>
      <c r="X22" s="176">
        <f>'Fleet Input'!F26</f>
        <v>0</v>
      </c>
      <c r="Y22" s="170">
        <f>'Fleet Input'!G26</f>
        <v>0</v>
      </c>
      <c r="Z22" s="170">
        <f>'Fleet Input'!H26</f>
        <v>0</v>
      </c>
      <c r="AA22" s="114">
        <f t="shared" si="3"/>
        <v>0</v>
      </c>
      <c r="AB22" s="176" t="str">
        <f>IF('Fleet Input'!K26=0,"",'Fleet Input'!K26)</f>
        <v/>
      </c>
      <c r="AC22" s="176" t="str">
        <f>IF('Fleet Input'!L26=0,"",'Fleet Input'!L26)</f>
        <v/>
      </c>
      <c r="AD22" s="117" t="str">
        <f t="shared" si="4"/>
        <v/>
      </c>
      <c r="AE22" s="117" t="str">
        <f t="shared" si="5"/>
        <v>00</v>
      </c>
      <c r="AF22" s="8" t="e">
        <f t="shared" si="6"/>
        <v>#N/A</v>
      </c>
      <c r="AG22" s="122" t="e">
        <f t="shared" si="7"/>
        <v>#N/A</v>
      </c>
      <c r="AH22" s="8" t="e">
        <f t="shared" si="8"/>
        <v>#N/A</v>
      </c>
      <c r="AI22" s="122" t="e">
        <f t="shared" si="9"/>
        <v>#N/A</v>
      </c>
      <c r="AJ22" s="100" t="e">
        <f t="shared" si="10"/>
        <v>#N/A</v>
      </c>
      <c r="AK22" s="122" t="e">
        <f t="shared" si="11"/>
        <v>#N/A</v>
      </c>
    </row>
    <row r="23" spans="1:37" x14ac:dyDescent="0.2">
      <c r="A23" s="170">
        <f>'Fleet Input'!A27</f>
        <v>0</v>
      </c>
      <c r="B23" s="106" t="s">
        <v>111</v>
      </c>
      <c r="C23" s="106" t="s">
        <v>112</v>
      </c>
      <c r="D23" s="106" t="s">
        <v>138</v>
      </c>
      <c r="E23" s="106" t="s">
        <v>139</v>
      </c>
      <c r="F23" s="179">
        <f>'Fleet Input'!I27</f>
        <v>0</v>
      </c>
      <c r="G23" s="179">
        <f>'Fleet Input'!J27</f>
        <v>0</v>
      </c>
      <c r="H23" s="119" t="e">
        <f>VLOOKUP(AD23,NOx_Calc!$E$4:$G$44,3,FALSE)/100</f>
        <v>#N/A</v>
      </c>
      <c r="I23" s="119" t="e">
        <f>VLOOKUP(AD23,NOx_Calc!$E$4:$H$44,4,FALSE)/100</f>
        <v>#N/A</v>
      </c>
      <c r="J23" s="97" t="e">
        <f t="shared" si="0"/>
        <v>#N/A</v>
      </c>
      <c r="K23" s="10" t="e">
        <f>IF(J23&lt;&gt;"-",IF(X23="A",'NOx Emission Factors'!$X$4*J23,IF(X23="L",'NOx Emission Factors'!$W$4*J23,"?")),"-")</f>
        <v>#N/A</v>
      </c>
      <c r="L23" s="10" t="str">
        <f>IF(F23&lt;&gt;"",IF(X23="A",F23/'NOx Emission Factors'!$X$4,IF(X23="L",F23/'NOx Emission Factors'!$W$4,"?")),"-")</f>
        <v>?</v>
      </c>
      <c r="M23" s="125" t="e">
        <f t="shared" si="1"/>
        <v>#DIV/0!</v>
      </c>
      <c r="N23" s="125" t="e">
        <f t="shared" si="2"/>
        <v>#N/A</v>
      </c>
      <c r="O23" s="170">
        <f>'Fleet Input'!B27</f>
        <v>0</v>
      </c>
      <c r="P23" s="170">
        <f>'Fleet Input'!C27</f>
        <v>0</v>
      </c>
      <c r="Q23" s="170">
        <f>'Fleet Input'!D27</f>
        <v>0</v>
      </c>
      <c r="R23" s="170">
        <f>'Fleet Input'!E27</f>
        <v>0</v>
      </c>
      <c r="S23" s="170">
        <f>'Fleet Input'!F27</f>
        <v>0</v>
      </c>
      <c r="T23" s="109" t="s">
        <v>16</v>
      </c>
      <c r="U23" s="109" t="s">
        <v>189</v>
      </c>
      <c r="X23" s="176">
        <f>'Fleet Input'!F27</f>
        <v>0</v>
      </c>
      <c r="Y23" s="170">
        <f>'Fleet Input'!G27</f>
        <v>0</v>
      </c>
      <c r="Z23" s="170">
        <f>'Fleet Input'!H27</f>
        <v>0</v>
      </c>
      <c r="AA23" s="114">
        <f t="shared" si="3"/>
        <v>0</v>
      </c>
      <c r="AB23" s="176" t="str">
        <f>IF('Fleet Input'!K27=0,"",'Fleet Input'!K27)</f>
        <v/>
      </c>
      <c r="AC23" s="176" t="str">
        <f>IF('Fleet Input'!L27=0,"",'Fleet Input'!L27)</f>
        <v/>
      </c>
      <c r="AD23" s="117" t="str">
        <f t="shared" si="4"/>
        <v/>
      </c>
      <c r="AE23" s="117" t="str">
        <f t="shared" si="5"/>
        <v>00</v>
      </c>
      <c r="AF23" s="8" t="e">
        <f t="shared" si="6"/>
        <v>#N/A</v>
      </c>
      <c r="AG23" s="122" t="e">
        <f t="shared" si="7"/>
        <v>#N/A</v>
      </c>
      <c r="AH23" s="8" t="e">
        <f t="shared" si="8"/>
        <v>#N/A</v>
      </c>
      <c r="AI23" s="122" t="e">
        <f t="shared" si="9"/>
        <v>#N/A</v>
      </c>
      <c r="AJ23" s="100" t="e">
        <f t="shared" si="10"/>
        <v>#N/A</v>
      </c>
      <c r="AK23" s="122" t="e">
        <f t="shared" si="11"/>
        <v>#N/A</v>
      </c>
    </row>
    <row r="24" spans="1:37" x14ac:dyDescent="0.2">
      <c r="A24" s="170">
        <f>'Fleet Input'!A28</f>
        <v>0</v>
      </c>
      <c r="B24" s="106" t="s">
        <v>111</v>
      </c>
      <c r="C24" s="106" t="s">
        <v>112</v>
      </c>
      <c r="D24" s="106" t="s">
        <v>138</v>
      </c>
      <c r="E24" s="106" t="s">
        <v>139</v>
      </c>
      <c r="F24" s="179">
        <f>'Fleet Input'!I28</f>
        <v>0</v>
      </c>
      <c r="G24" s="179">
        <f>'Fleet Input'!J28</f>
        <v>0</v>
      </c>
      <c r="H24" s="119" t="e">
        <f>VLOOKUP(AD24,NOx_Calc!$E$4:$G$44,3,FALSE)/100</f>
        <v>#N/A</v>
      </c>
      <c r="I24" s="119" t="e">
        <f>VLOOKUP(AD24,NOx_Calc!$E$4:$H$44,4,FALSE)/100</f>
        <v>#N/A</v>
      </c>
      <c r="J24" s="97" t="e">
        <f t="shared" si="0"/>
        <v>#N/A</v>
      </c>
      <c r="K24" s="10" t="e">
        <f>IF(J24&lt;&gt;"-",IF(X24="A",'NOx Emission Factors'!$X$4*J24,IF(X24="L",'NOx Emission Factors'!$W$4*J24,"?")),"-")</f>
        <v>#N/A</v>
      </c>
      <c r="L24" s="10" t="str">
        <f>IF(F24&lt;&gt;"",IF(X24="A",F24/'NOx Emission Factors'!$X$4,IF(X24="L",F24/'NOx Emission Factors'!$W$4,"?")),"-")</f>
        <v>?</v>
      </c>
      <c r="M24" s="125" t="e">
        <f t="shared" si="1"/>
        <v>#DIV/0!</v>
      </c>
      <c r="N24" s="125" t="e">
        <f t="shared" si="2"/>
        <v>#N/A</v>
      </c>
      <c r="O24" s="170">
        <f>'Fleet Input'!B28</f>
        <v>0</v>
      </c>
      <c r="P24" s="170">
        <f>'Fleet Input'!C28</f>
        <v>0</v>
      </c>
      <c r="Q24" s="170">
        <f>'Fleet Input'!D28</f>
        <v>0</v>
      </c>
      <c r="R24" s="170">
        <f>'Fleet Input'!E28</f>
        <v>0</v>
      </c>
      <c r="S24" s="170">
        <f>'Fleet Input'!F28</f>
        <v>0</v>
      </c>
      <c r="T24" s="109" t="s">
        <v>16</v>
      </c>
      <c r="U24" s="109" t="s">
        <v>189</v>
      </c>
      <c r="X24" s="176">
        <f>'Fleet Input'!F28</f>
        <v>0</v>
      </c>
      <c r="Y24" s="170">
        <f>'Fleet Input'!G28</f>
        <v>0</v>
      </c>
      <c r="Z24" s="170">
        <f>'Fleet Input'!H28</f>
        <v>0</v>
      </c>
      <c r="AA24" s="114">
        <f t="shared" si="3"/>
        <v>0</v>
      </c>
      <c r="AB24" s="176" t="str">
        <f>IF('Fleet Input'!K28=0,"",'Fleet Input'!K28)</f>
        <v/>
      </c>
      <c r="AC24" s="176" t="str">
        <f>IF('Fleet Input'!L28=0,"",'Fleet Input'!L28)</f>
        <v/>
      </c>
      <c r="AD24" s="117" t="str">
        <f t="shared" si="4"/>
        <v/>
      </c>
      <c r="AE24" s="117" t="str">
        <f t="shared" si="5"/>
        <v>00</v>
      </c>
      <c r="AF24" s="8" t="e">
        <f t="shared" si="6"/>
        <v>#N/A</v>
      </c>
      <c r="AG24" s="122" t="e">
        <f t="shared" si="7"/>
        <v>#N/A</v>
      </c>
      <c r="AH24" s="8" t="e">
        <f t="shared" si="8"/>
        <v>#N/A</v>
      </c>
      <c r="AI24" s="122" t="e">
        <f t="shared" si="9"/>
        <v>#N/A</v>
      </c>
      <c r="AJ24" s="100" t="e">
        <f t="shared" si="10"/>
        <v>#N/A</v>
      </c>
      <c r="AK24" s="122" t="e">
        <f t="shared" si="11"/>
        <v>#N/A</v>
      </c>
    </row>
    <row r="25" spans="1:37" x14ac:dyDescent="0.2">
      <c r="A25" s="170">
        <f>'Fleet Input'!A29</f>
        <v>0</v>
      </c>
      <c r="B25" s="106" t="s">
        <v>111</v>
      </c>
      <c r="C25" s="106" t="s">
        <v>112</v>
      </c>
      <c r="D25" s="106" t="s">
        <v>138</v>
      </c>
      <c r="E25" s="106" t="s">
        <v>139</v>
      </c>
      <c r="F25" s="179">
        <f>'Fleet Input'!I29</f>
        <v>0</v>
      </c>
      <c r="G25" s="179">
        <f>'Fleet Input'!J29</f>
        <v>0</v>
      </c>
      <c r="H25" s="119" t="e">
        <f>VLOOKUP(AD25,NOx_Calc!$E$4:$G$44,3,FALSE)/100</f>
        <v>#N/A</v>
      </c>
      <c r="I25" s="119" t="e">
        <f>VLOOKUP(AD25,NOx_Calc!$E$4:$H$44,4,FALSE)/100</f>
        <v>#N/A</v>
      </c>
      <c r="J25" s="97" t="e">
        <f t="shared" si="0"/>
        <v>#N/A</v>
      </c>
      <c r="K25" s="10" t="e">
        <f>IF(J25&lt;&gt;"-",IF(X25="A",'NOx Emission Factors'!$X$4*J25,IF(X25="L",'NOx Emission Factors'!$W$4*J25,"?")),"-")</f>
        <v>#N/A</v>
      </c>
      <c r="L25" s="10" t="str">
        <f>IF(F25&lt;&gt;"",IF(X25="A",F25/'NOx Emission Factors'!$X$4,IF(X25="L",F25/'NOx Emission Factors'!$W$4,"?")),"-")</f>
        <v>?</v>
      </c>
      <c r="M25" s="125" t="e">
        <f t="shared" si="1"/>
        <v>#DIV/0!</v>
      </c>
      <c r="N25" s="125" t="e">
        <f t="shared" si="2"/>
        <v>#N/A</v>
      </c>
      <c r="O25" s="170">
        <f>'Fleet Input'!B29</f>
        <v>0</v>
      </c>
      <c r="P25" s="170">
        <f>'Fleet Input'!C29</f>
        <v>0</v>
      </c>
      <c r="Q25" s="170">
        <f>'Fleet Input'!D29</f>
        <v>0</v>
      </c>
      <c r="R25" s="170">
        <f>'Fleet Input'!E29</f>
        <v>0</v>
      </c>
      <c r="S25" s="170">
        <f>'Fleet Input'!F29</f>
        <v>0</v>
      </c>
      <c r="T25" s="109" t="s">
        <v>16</v>
      </c>
      <c r="U25" s="109" t="s">
        <v>189</v>
      </c>
      <c r="X25" s="176">
        <f>'Fleet Input'!F29</f>
        <v>0</v>
      </c>
      <c r="Y25" s="170">
        <f>'Fleet Input'!G29</f>
        <v>0</v>
      </c>
      <c r="Z25" s="170">
        <f>'Fleet Input'!H29</f>
        <v>0</v>
      </c>
      <c r="AA25" s="114">
        <f t="shared" si="3"/>
        <v>0</v>
      </c>
      <c r="AB25" s="176" t="str">
        <f>IF('Fleet Input'!K29=0,"",'Fleet Input'!K29)</f>
        <v/>
      </c>
      <c r="AC25" s="176" t="str">
        <f>IF('Fleet Input'!L29=0,"",'Fleet Input'!L29)</f>
        <v/>
      </c>
      <c r="AD25" s="117" t="str">
        <f t="shared" si="4"/>
        <v/>
      </c>
      <c r="AE25" s="117" t="str">
        <f t="shared" si="5"/>
        <v>00</v>
      </c>
      <c r="AF25" s="8" t="e">
        <f t="shared" si="6"/>
        <v>#N/A</v>
      </c>
      <c r="AG25" s="122" t="e">
        <f t="shared" si="7"/>
        <v>#N/A</v>
      </c>
      <c r="AH25" s="8" t="e">
        <f t="shared" si="8"/>
        <v>#N/A</v>
      </c>
      <c r="AI25" s="122" t="e">
        <f t="shared" si="9"/>
        <v>#N/A</v>
      </c>
      <c r="AJ25" s="100" t="e">
        <f t="shared" si="10"/>
        <v>#N/A</v>
      </c>
      <c r="AK25" s="122" t="e">
        <f t="shared" si="11"/>
        <v>#N/A</v>
      </c>
    </row>
    <row r="26" spans="1:37" x14ac:dyDescent="0.2">
      <c r="A26" s="170">
        <f>'Fleet Input'!A30</f>
        <v>0</v>
      </c>
      <c r="B26" s="106" t="s">
        <v>111</v>
      </c>
      <c r="C26" s="106" t="s">
        <v>112</v>
      </c>
      <c r="D26" s="106" t="s">
        <v>138</v>
      </c>
      <c r="E26" s="106" t="s">
        <v>139</v>
      </c>
      <c r="F26" s="179">
        <f>'Fleet Input'!I30</f>
        <v>0</v>
      </c>
      <c r="G26" s="179">
        <f>'Fleet Input'!J30</f>
        <v>0</v>
      </c>
      <c r="H26" s="119" t="e">
        <f>VLOOKUP(AD26,NOx_Calc!$E$4:$G$44,3,FALSE)/100</f>
        <v>#N/A</v>
      </c>
      <c r="I26" s="119" t="e">
        <f>VLOOKUP(AD26,NOx_Calc!$E$4:$H$44,4,FALSE)/100</f>
        <v>#N/A</v>
      </c>
      <c r="J26" s="97" t="e">
        <f t="shared" si="0"/>
        <v>#N/A</v>
      </c>
      <c r="K26" s="10" t="e">
        <f>IF(J26&lt;&gt;"-",IF(X26="A",'NOx Emission Factors'!$X$4*J26,IF(X26="L",'NOx Emission Factors'!$W$4*J26,"?")),"-")</f>
        <v>#N/A</v>
      </c>
      <c r="L26" s="10" t="str">
        <f>IF(F26&lt;&gt;"",IF(X26="A",F26/'NOx Emission Factors'!$X$4,IF(X26="L",F26/'NOx Emission Factors'!$W$4,"?")),"-")</f>
        <v>?</v>
      </c>
      <c r="M26" s="125" t="e">
        <f t="shared" si="1"/>
        <v>#DIV/0!</v>
      </c>
      <c r="N26" s="125" t="e">
        <f t="shared" si="2"/>
        <v>#N/A</v>
      </c>
      <c r="O26" s="170">
        <f>'Fleet Input'!B30</f>
        <v>0</v>
      </c>
      <c r="P26" s="170">
        <f>'Fleet Input'!C30</f>
        <v>0</v>
      </c>
      <c r="Q26" s="170">
        <f>'Fleet Input'!D30</f>
        <v>0</v>
      </c>
      <c r="R26" s="170">
        <f>'Fleet Input'!E30</f>
        <v>0</v>
      </c>
      <c r="S26" s="170">
        <f>'Fleet Input'!F30</f>
        <v>0</v>
      </c>
      <c r="T26" s="109" t="s">
        <v>16</v>
      </c>
      <c r="U26" s="109" t="s">
        <v>189</v>
      </c>
      <c r="X26" s="176">
        <f>'Fleet Input'!F30</f>
        <v>0</v>
      </c>
      <c r="Y26" s="170">
        <f>'Fleet Input'!G30</f>
        <v>0</v>
      </c>
      <c r="Z26" s="170">
        <f>'Fleet Input'!H30</f>
        <v>0</v>
      </c>
      <c r="AA26" s="114">
        <f t="shared" si="3"/>
        <v>0</v>
      </c>
      <c r="AB26" s="176" t="str">
        <f>IF('Fleet Input'!K30=0,"",'Fleet Input'!K30)</f>
        <v/>
      </c>
      <c r="AC26" s="176" t="str">
        <f>IF('Fleet Input'!L30=0,"",'Fleet Input'!L30)</f>
        <v/>
      </c>
      <c r="AD26" s="117" t="str">
        <f t="shared" si="4"/>
        <v/>
      </c>
      <c r="AE26" s="117" t="str">
        <f t="shared" si="5"/>
        <v>00</v>
      </c>
      <c r="AF26" s="8" t="e">
        <f t="shared" si="6"/>
        <v>#N/A</v>
      </c>
      <c r="AG26" s="122" t="e">
        <f t="shared" si="7"/>
        <v>#N/A</v>
      </c>
      <c r="AH26" s="8" t="e">
        <f t="shared" si="8"/>
        <v>#N/A</v>
      </c>
      <c r="AI26" s="122" t="e">
        <f t="shared" si="9"/>
        <v>#N/A</v>
      </c>
      <c r="AJ26" s="100" t="e">
        <f t="shared" si="10"/>
        <v>#N/A</v>
      </c>
      <c r="AK26" s="122" t="e">
        <f t="shared" si="11"/>
        <v>#N/A</v>
      </c>
    </row>
    <row r="27" spans="1:37" x14ac:dyDescent="0.2">
      <c r="A27" s="170">
        <f>'Fleet Input'!A31</f>
        <v>0</v>
      </c>
      <c r="B27" s="106" t="s">
        <v>111</v>
      </c>
      <c r="C27" s="106" t="s">
        <v>112</v>
      </c>
      <c r="D27" s="106" t="s">
        <v>138</v>
      </c>
      <c r="E27" s="106" t="s">
        <v>139</v>
      </c>
      <c r="F27" s="179">
        <f>'Fleet Input'!I31</f>
        <v>0</v>
      </c>
      <c r="G27" s="179">
        <f>'Fleet Input'!J31</f>
        <v>0</v>
      </c>
      <c r="H27" s="119" t="e">
        <f>VLOOKUP(AD27,NOx_Calc!$E$4:$G$44,3,FALSE)/100</f>
        <v>#N/A</v>
      </c>
      <c r="I27" s="119" t="e">
        <f>VLOOKUP(AD27,NOx_Calc!$E$4:$H$44,4,FALSE)/100</f>
        <v>#N/A</v>
      </c>
      <c r="J27" s="97" t="e">
        <f t="shared" si="0"/>
        <v>#N/A</v>
      </c>
      <c r="K27" s="10" t="e">
        <f>IF(J27&lt;&gt;"-",IF(X27="A",'NOx Emission Factors'!$X$4*J27,IF(X27="L",'NOx Emission Factors'!$W$4*J27,"?")),"-")</f>
        <v>#N/A</v>
      </c>
      <c r="L27" s="10" t="str">
        <f>IF(F27&lt;&gt;"",IF(X27="A",F27/'NOx Emission Factors'!$X$4,IF(X27="L",F27/'NOx Emission Factors'!$W$4,"?")),"-")</f>
        <v>?</v>
      </c>
      <c r="M27" s="125" t="e">
        <f t="shared" si="1"/>
        <v>#DIV/0!</v>
      </c>
      <c r="N27" s="125" t="e">
        <f t="shared" si="2"/>
        <v>#N/A</v>
      </c>
      <c r="O27" s="170">
        <f>'Fleet Input'!B31</f>
        <v>0</v>
      </c>
      <c r="P27" s="170">
        <f>'Fleet Input'!C31</f>
        <v>0</v>
      </c>
      <c r="Q27" s="170">
        <f>'Fleet Input'!D31</f>
        <v>0</v>
      </c>
      <c r="R27" s="170">
        <f>'Fleet Input'!E31</f>
        <v>0</v>
      </c>
      <c r="S27" s="170">
        <f>'Fleet Input'!F31</f>
        <v>0</v>
      </c>
      <c r="T27" s="109" t="s">
        <v>16</v>
      </c>
      <c r="U27" s="109" t="s">
        <v>189</v>
      </c>
      <c r="X27" s="176">
        <f>'Fleet Input'!F31</f>
        <v>0</v>
      </c>
      <c r="Y27" s="170">
        <f>'Fleet Input'!G31</f>
        <v>0</v>
      </c>
      <c r="Z27" s="170">
        <f>'Fleet Input'!H31</f>
        <v>0</v>
      </c>
      <c r="AA27" s="114">
        <f t="shared" si="3"/>
        <v>0</v>
      </c>
      <c r="AB27" s="176" t="str">
        <f>IF('Fleet Input'!K31=0,"",'Fleet Input'!K31)</f>
        <v/>
      </c>
      <c r="AC27" s="176" t="str">
        <f>IF('Fleet Input'!L31=0,"",'Fleet Input'!L31)</f>
        <v/>
      </c>
      <c r="AD27" s="117" t="str">
        <f t="shared" si="4"/>
        <v/>
      </c>
      <c r="AE27" s="117" t="str">
        <f t="shared" si="5"/>
        <v>00</v>
      </c>
      <c r="AF27" s="8" t="e">
        <f t="shared" si="6"/>
        <v>#N/A</v>
      </c>
      <c r="AG27" s="122" t="e">
        <f t="shared" si="7"/>
        <v>#N/A</v>
      </c>
      <c r="AH27" s="8" t="e">
        <f t="shared" si="8"/>
        <v>#N/A</v>
      </c>
      <c r="AI27" s="122" t="e">
        <f t="shared" si="9"/>
        <v>#N/A</v>
      </c>
      <c r="AJ27" s="100" t="e">
        <f t="shared" si="10"/>
        <v>#N/A</v>
      </c>
      <c r="AK27" s="122" t="e">
        <f t="shared" si="11"/>
        <v>#N/A</v>
      </c>
    </row>
    <row r="28" spans="1:37" x14ac:dyDescent="0.2">
      <c r="A28" s="170">
        <f>'Fleet Input'!A32</f>
        <v>0</v>
      </c>
      <c r="B28" s="106" t="s">
        <v>111</v>
      </c>
      <c r="C28" s="106" t="s">
        <v>112</v>
      </c>
      <c r="D28" s="106" t="s">
        <v>138</v>
      </c>
      <c r="E28" s="106" t="s">
        <v>139</v>
      </c>
      <c r="F28" s="179">
        <f>'Fleet Input'!I32</f>
        <v>0</v>
      </c>
      <c r="G28" s="179">
        <f>'Fleet Input'!J32</f>
        <v>0</v>
      </c>
      <c r="H28" s="119" t="e">
        <f>VLOOKUP(AD28,NOx_Calc!$E$4:$G$44,3,FALSE)/100</f>
        <v>#N/A</v>
      </c>
      <c r="I28" s="119" t="e">
        <f>VLOOKUP(AD28,NOx_Calc!$E$4:$H$44,4,FALSE)/100</f>
        <v>#N/A</v>
      </c>
      <c r="J28" s="97" t="e">
        <f t="shared" si="0"/>
        <v>#N/A</v>
      </c>
      <c r="K28" s="10" t="e">
        <f>IF(J28&lt;&gt;"-",IF(X28="A",'NOx Emission Factors'!$X$4*J28,IF(X28="L",'NOx Emission Factors'!$W$4*J28,"?")),"-")</f>
        <v>#N/A</v>
      </c>
      <c r="L28" s="10" t="str">
        <f>IF(F28&lt;&gt;"",IF(X28="A",F28/'NOx Emission Factors'!$X$4,IF(X28="L",F28/'NOx Emission Factors'!$W$4,"?")),"-")</f>
        <v>?</v>
      </c>
      <c r="M28" s="125" t="e">
        <f t="shared" si="1"/>
        <v>#DIV/0!</v>
      </c>
      <c r="N28" s="125" t="e">
        <f t="shared" si="2"/>
        <v>#N/A</v>
      </c>
      <c r="O28" s="170">
        <f>'Fleet Input'!B32</f>
        <v>0</v>
      </c>
      <c r="P28" s="170">
        <f>'Fleet Input'!C32</f>
        <v>0</v>
      </c>
      <c r="Q28" s="170">
        <f>'Fleet Input'!D32</f>
        <v>0</v>
      </c>
      <c r="R28" s="170">
        <f>'Fleet Input'!E32</f>
        <v>0</v>
      </c>
      <c r="S28" s="170">
        <f>'Fleet Input'!F32</f>
        <v>0</v>
      </c>
      <c r="T28" s="109" t="s">
        <v>16</v>
      </c>
      <c r="U28" s="109" t="s">
        <v>189</v>
      </c>
      <c r="X28" s="176">
        <f>'Fleet Input'!F32</f>
        <v>0</v>
      </c>
      <c r="Y28" s="170">
        <f>'Fleet Input'!G32</f>
        <v>0</v>
      </c>
      <c r="Z28" s="170">
        <f>'Fleet Input'!H32</f>
        <v>0</v>
      </c>
      <c r="AA28" s="114">
        <f t="shared" si="3"/>
        <v>0</v>
      </c>
      <c r="AB28" s="176" t="str">
        <f>IF('Fleet Input'!K32=0,"",'Fleet Input'!K32)</f>
        <v/>
      </c>
      <c r="AC28" s="176" t="str">
        <f>IF('Fleet Input'!L32=0,"",'Fleet Input'!L32)</f>
        <v/>
      </c>
      <c r="AD28" s="117" t="str">
        <f t="shared" si="4"/>
        <v/>
      </c>
      <c r="AE28" s="117" t="str">
        <f t="shared" si="5"/>
        <v>00</v>
      </c>
      <c r="AF28" s="8" t="e">
        <f t="shared" si="6"/>
        <v>#N/A</v>
      </c>
      <c r="AG28" s="122" t="e">
        <f t="shared" si="7"/>
        <v>#N/A</v>
      </c>
      <c r="AH28" s="8" t="e">
        <f t="shared" si="8"/>
        <v>#N/A</v>
      </c>
      <c r="AI28" s="122" t="e">
        <f t="shared" si="9"/>
        <v>#N/A</v>
      </c>
      <c r="AJ28" s="100" t="e">
        <f t="shared" si="10"/>
        <v>#N/A</v>
      </c>
      <c r="AK28" s="122" t="e">
        <f t="shared" si="11"/>
        <v>#N/A</v>
      </c>
    </row>
    <row r="29" spans="1:37" x14ac:dyDescent="0.2">
      <c r="A29" s="170">
        <f>'Fleet Input'!A33</f>
        <v>0</v>
      </c>
      <c r="B29" s="106" t="s">
        <v>111</v>
      </c>
      <c r="C29" s="106" t="s">
        <v>112</v>
      </c>
      <c r="D29" s="106" t="s">
        <v>138</v>
      </c>
      <c r="E29" s="106" t="s">
        <v>139</v>
      </c>
      <c r="F29" s="179">
        <f>'Fleet Input'!I33</f>
        <v>0</v>
      </c>
      <c r="G29" s="179">
        <f>'Fleet Input'!J33</f>
        <v>0</v>
      </c>
      <c r="H29" s="119" t="e">
        <f>VLOOKUP(AD29,NOx_Calc!$E$4:$G$44,3,FALSE)/100</f>
        <v>#N/A</v>
      </c>
      <c r="I29" s="119" t="e">
        <f>VLOOKUP(AD29,NOx_Calc!$E$4:$H$44,4,FALSE)/100</f>
        <v>#N/A</v>
      </c>
      <c r="J29" s="97" t="e">
        <f t="shared" si="0"/>
        <v>#N/A</v>
      </c>
      <c r="K29" s="10" t="e">
        <f>IF(J29&lt;&gt;"-",IF(X29="A",'NOx Emission Factors'!$X$4*J29,IF(X29="L",'NOx Emission Factors'!$W$4*J29,"?")),"-")</f>
        <v>#N/A</v>
      </c>
      <c r="L29" s="10" t="str">
        <f>IF(F29&lt;&gt;"",IF(X29="A",F29/'NOx Emission Factors'!$X$4,IF(X29="L",F29/'NOx Emission Factors'!$W$4,"?")),"-")</f>
        <v>?</v>
      </c>
      <c r="M29" s="125" t="e">
        <f t="shared" si="1"/>
        <v>#DIV/0!</v>
      </c>
      <c r="N29" s="125" t="e">
        <f t="shared" si="2"/>
        <v>#N/A</v>
      </c>
      <c r="O29" s="170">
        <f>'Fleet Input'!B33</f>
        <v>0</v>
      </c>
      <c r="P29" s="170">
        <f>'Fleet Input'!C33</f>
        <v>0</v>
      </c>
      <c r="Q29" s="170">
        <f>'Fleet Input'!D33</f>
        <v>0</v>
      </c>
      <c r="R29" s="170">
        <f>'Fleet Input'!E33</f>
        <v>0</v>
      </c>
      <c r="S29" s="170">
        <f>'Fleet Input'!F33</f>
        <v>0</v>
      </c>
      <c r="T29" s="109" t="s">
        <v>16</v>
      </c>
      <c r="U29" s="109" t="s">
        <v>189</v>
      </c>
      <c r="X29" s="176">
        <f>'Fleet Input'!F33</f>
        <v>0</v>
      </c>
      <c r="Y29" s="170">
        <f>'Fleet Input'!G33</f>
        <v>0</v>
      </c>
      <c r="Z29" s="170">
        <f>'Fleet Input'!H33</f>
        <v>0</v>
      </c>
      <c r="AA29" s="114">
        <f t="shared" si="3"/>
        <v>0</v>
      </c>
      <c r="AB29" s="176" t="str">
        <f>IF('Fleet Input'!K33=0,"",'Fleet Input'!K33)</f>
        <v/>
      </c>
      <c r="AC29" s="176" t="str">
        <f>IF('Fleet Input'!L33=0,"",'Fleet Input'!L33)</f>
        <v/>
      </c>
      <c r="AD29" s="117" t="str">
        <f t="shared" si="4"/>
        <v/>
      </c>
      <c r="AE29" s="117" t="str">
        <f t="shared" si="5"/>
        <v>00</v>
      </c>
      <c r="AF29" s="8" t="e">
        <f t="shared" si="6"/>
        <v>#N/A</v>
      </c>
      <c r="AG29" s="122" t="e">
        <f t="shared" si="7"/>
        <v>#N/A</v>
      </c>
      <c r="AH29" s="8" t="e">
        <f t="shared" si="8"/>
        <v>#N/A</v>
      </c>
      <c r="AI29" s="122" t="e">
        <f t="shared" si="9"/>
        <v>#N/A</v>
      </c>
      <c r="AJ29" s="100" t="e">
        <f t="shared" si="10"/>
        <v>#N/A</v>
      </c>
      <c r="AK29" s="122" t="e">
        <f t="shared" si="11"/>
        <v>#N/A</v>
      </c>
    </row>
    <row r="30" spans="1:37" x14ac:dyDescent="0.2">
      <c r="A30" s="170">
        <f>'Fleet Input'!A34</f>
        <v>0</v>
      </c>
      <c r="B30" s="106" t="s">
        <v>111</v>
      </c>
      <c r="C30" s="106" t="s">
        <v>112</v>
      </c>
      <c r="D30" s="106" t="s">
        <v>138</v>
      </c>
      <c r="E30" s="106" t="s">
        <v>139</v>
      </c>
      <c r="F30" s="179">
        <f>'Fleet Input'!I34</f>
        <v>0</v>
      </c>
      <c r="G30" s="179">
        <f>'Fleet Input'!J34</f>
        <v>0</v>
      </c>
      <c r="H30" s="119" t="e">
        <f>VLOOKUP(AD30,NOx_Calc!$E$4:$G$44,3,FALSE)/100</f>
        <v>#N/A</v>
      </c>
      <c r="I30" s="119" t="e">
        <f>VLOOKUP(AD30,NOx_Calc!$E$4:$H$44,4,FALSE)/100</f>
        <v>#N/A</v>
      </c>
      <c r="J30" s="97" t="e">
        <f t="shared" si="0"/>
        <v>#N/A</v>
      </c>
      <c r="K30" s="10" t="e">
        <f>IF(J30&lt;&gt;"-",IF(X30="A",'NOx Emission Factors'!$X$4*J30,IF(X30="L",'NOx Emission Factors'!$W$4*J30,"?")),"-")</f>
        <v>#N/A</v>
      </c>
      <c r="L30" s="10" t="str">
        <f>IF(F30&lt;&gt;"",IF(X30="A",F30/'NOx Emission Factors'!$X$4,IF(X30="L",F30/'NOx Emission Factors'!$W$4,"?")),"-")</f>
        <v>?</v>
      </c>
      <c r="M30" s="125" t="e">
        <f t="shared" si="1"/>
        <v>#DIV/0!</v>
      </c>
      <c r="N30" s="125" t="e">
        <f t="shared" si="2"/>
        <v>#N/A</v>
      </c>
      <c r="O30" s="170">
        <f>'Fleet Input'!B34</f>
        <v>0</v>
      </c>
      <c r="P30" s="170">
        <f>'Fleet Input'!C34</f>
        <v>0</v>
      </c>
      <c r="Q30" s="170">
        <f>'Fleet Input'!D34</f>
        <v>0</v>
      </c>
      <c r="R30" s="170">
        <f>'Fleet Input'!E34</f>
        <v>0</v>
      </c>
      <c r="S30" s="170">
        <f>'Fleet Input'!F34</f>
        <v>0</v>
      </c>
      <c r="T30" s="109" t="s">
        <v>16</v>
      </c>
      <c r="U30" s="109" t="s">
        <v>189</v>
      </c>
      <c r="X30" s="176">
        <f>'Fleet Input'!F34</f>
        <v>0</v>
      </c>
      <c r="Y30" s="170">
        <f>'Fleet Input'!G34</f>
        <v>0</v>
      </c>
      <c r="Z30" s="170">
        <f>'Fleet Input'!H34</f>
        <v>0</v>
      </c>
      <c r="AA30" s="114">
        <f t="shared" si="3"/>
        <v>0</v>
      </c>
      <c r="AB30" s="176" t="str">
        <f>IF('Fleet Input'!K34=0,"",'Fleet Input'!K34)</f>
        <v/>
      </c>
      <c r="AC30" s="176" t="str">
        <f>IF('Fleet Input'!L34=0,"",'Fleet Input'!L34)</f>
        <v/>
      </c>
      <c r="AD30" s="117" t="str">
        <f t="shared" si="4"/>
        <v/>
      </c>
      <c r="AE30" s="117" t="str">
        <f t="shared" si="5"/>
        <v>00</v>
      </c>
      <c r="AF30" s="8" t="e">
        <f t="shared" si="6"/>
        <v>#N/A</v>
      </c>
      <c r="AG30" s="122" t="e">
        <f t="shared" si="7"/>
        <v>#N/A</v>
      </c>
      <c r="AH30" s="8" t="e">
        <f t="shared" si="8"/>
        <v>#N/A</v>
      </c>
      <c r="AI30" s="122" t="e">
        <f t="shared" si="9"/>
        <v>#N/A</v>
      </c>
      <c r="AJ30" s="100" t="e">
        <f t="shared" si="10"/>
        <v>#N/A</v>
      </c>
      <c r="AK30" s="122" t="e">
        <f t="shared" si="11"/>
        <v>#N/A</v>
      </c>
    </row>
    <row r="31" spans="1:37" x14ac:dyDescent="0.2">
      <c r="A31" s="170">
        <f>'Fleet Input'!A35</f>
        <v>0</v>
      </c>
      <c r="B31" s="106" t="s">
        <v>111</v>
      </c>
      <c r="C31" s="106" t="s">
        <v>112</v>
      </c>
      <c r="D31" s="106" t="s">
        <v>138</v>
      </c>
      <c r="E31" s="106" t="s">
        <v>139</v>
      </c>
      <c r="F31" s="179">
        <f>'Fleet Input'!I35</f>
        <v>0</v>
      </c>
      <c r="G31" s="179">
        <f>'Fleet Input'!J35</f>
        <v>0</v>
      </c>
      <c r="H31" s="119" t="e">
        <f>VLOOKUP(AD31,NOx_Calc!$E$4:$G$44,3,FALSE)/100</f>
        <v>#N/A</v>
      </c>
      <c r="I31" s="119" t="e">
        <f>VLOOKUP(AD31,NOx_Calc!$E$4:$H$44,4,FALSE)/100</f>
        <v>#N/A</v>
      </c>
      <c r="J31" s="97" t="e">
        <f t="shared" si="0"/>
        <v>#N/A</v>
      </c>
      <c r="K31" s="10" t="e">
        <f>IF(J31&lt;&gt;"-",IF(X31="A",'NOx Emission Factors'!$X$4*J31,IF(X31="L",'NOx Emission Factors'!$W$4*J31,"?")),"-")</f>
        <v>#N/A</v>
      </c>
      <c r="L31" s="10" t="str">
        <f>IF(F31&lt;&gt;"",IF(X31="A",F31/'NOx Emission Factors'!$X$4,IF(X31="L",F31/'NOx Emission Factors'!$W$4,"?")),"-")</f>
        <v>?</v>
      </c>
      <c r="M31" s="125" t="e">
        <f t="shared" si="1"/>
        <v>#DIV/0!</v>
      </c>
      <c r="N31" s="125" t="e">
        <f t="shared" si="2"/>
        <v>#N/A</v>
      </c>
      <c r="O31" s="170">
        <f>'Fleet Input'!B35</f>
        <v>0</v>
      </c>
      <c r="P31" s="170">
        <f>'Fleet Input'!C35</f>
        <v>0</v>
      </c>
      <c r="Q31" s="170">
        <f>'Fleet Input'!D35</f>
        <v>0</v>
      </c>
      <c r="R31" s="170">
        <f>'Fleet Input'!E35</f>
        <v>0</v>
      </c>
      <c r="S31" s="170">
        <f>'Fleet Input'!F35</f>
        <v>0</v>
      </c>
      <c r="T31" s="109" t="s">
        <v>16</v>
      </c>
      <c r="U31" s="109" t="s">
        <v>189</v>
      </c>
      <c r="X31" s="176">
        <f>'Fleet Input'!F35</f>
        <v>0</v>
      </c>
      <c r="Y31" s="170">
        <f>'Fleet Input'!G35</f>
        <v>0</v>
      </c>
      <c r="Z31" s="170">
        <f>'Fleet Input'!H35</f>
        <v>0</v>
      </c>
      <c r="AA31" s="114">
        <f t="shared" si="3"/>
        <v>0</v>
      </c>
      <c r="AB31" s="176" t="str">
        <f>IF('Fleet Input'!K35=0,"",'Fleet Input'!K35)</f>
        <v/>
      </c>
      <c r="AC31" s="176" t="str">
        <f>IF('Fleet Input'!L35=0,"",'Fleet Input'!L35)</f>
        <v/>
      </c>
      <c r="AD31" s="117" t="str">
        <f t="shared" si="4"/>
        <v/>
      </c>
      <c r="AE31" s="117" t="str">
        <f t="shared" si="5"/>
        <v>00</v>
      </c>
      <c r="AF31" s="8" t="e">
        <f t="shared" si="6"/>
        <v>#N/A</v>
      </c>
      <c r="AG31" s="122" t="e">
        <f t="shared" si="7"/>
        <v>#N/A</v>
      </c>
      <c r="AH31" s="8" t="e">
        <f t="shared" si="8"/>
        <v>#N/A</v>
      </c>
      <c r="AI31" s="122" t="e">
        <f t="shared" si="9"/>
        <v>#N/A</v>
      </c>
      <c r="AJ31" s="100" t="e">
        <f t="shared" si="10"/>
        <v>#N/A</v>
      </c>
      <c r="AK31" s="122" t="e">
        <f t="shared" si="11"/>
        <v>#N/A</v>
      </c>
    </row>
    <row r="32" spans="1:37" x14ac:dyDescent="0.2">
      <c r="A32" s="170">
        <f>'Fleet Input'!A36</f>
        <v>0</v>
      </c>
      <c r="B32" s="106" t="s">
        <v>111</v>
      </c>
      <c r="C32" s="106" t="s">
        <v>112</v>
      </c>
      <c r="D32" s="106" t="s">
        <v>138</v>
      </c>
      <c r="E32" s="106" t="s">
        <v>139</v>
      </c>
      <c r="F32" s="179">
        <f>'Fleet Input'!I36</f>
        <v>0</v>
      </c>
      <c r="G32" s="179">
        <f>'Fleet Input'!J36</f>
        <v>0</v>
      </c>
      <c r="H32" s="119" t="e">
        <f>VLOOKUP(AD32,NOx_Calc!$E$4:$G$44,3,FALSE)/100</f>
        <v>#N/A</v>
      </c>
      <c r="I32" s="119" t="e">
        <f>VLOOKUP(AD32,NOx_Calc!$E$4:$H$44,4,FALSE)/100</f>
        <v>#N/A</v>
      </c>
      <c r="J32" s="97" t="e">
        <f t="shared" si="0"/>
        <v>#N/A</v>
      </c>
      <c r="K32" s="10" t="e">
        <f>IF(J32&lt;&gt;"-",IF(X32="A",'NOx Emission Factors'!$X$4*J32,IF(X32="L",'NOx Emission Factors'!$W$4*J32,"?")),"-")</f>
        <v>#N/A</v>
      </c>
      <c r="L32" s="10" t="str">
        <f>IF(F32&lt;&gt;"",IF(X32="A",F32/'NOx Emission Factors'!$X$4,IF(X32="L",F32/'NOx Emission Factors'!$W$4,"?")),"-")</f>
        <v>?</v>
      </c>
      <c r="M32" s="125" t="e">
        <f t="shared" si="1"/>
        <v>#DIV/0!</v>
      </c>
      <c r="N32" s="125" t="e">
        <f t="shared" si="2"/>
        <v>#N/A</v>
      </c>
      <c r="O32" s="170">
        <f>'Fleet Input'!B36</f>
        <v>0</v>
      </c>
      <c r="P32" s="170">
        <f>'Fleet Input'!C36</f>
        <v>0</v>
      </c>
      <c r="Q32" s="170">
        <f>'Fleet Input'!D36</f>
        <v>0</v>
      </c>
      <c r="R32" s="170">
        <f>'Fleet Input'!E36</f>
        <v>0</v>
      </c>
      <c r="S32" s="170">
        <f>'Fleet Input'!F36</f>
        <v>0</v>
      </c>
      <c r="T32" s="109" t="s">
        <v>16</v>
      </c>
      <c r="U32" s="109" t="s">
        <v>189</v>
      </c>
      <c r="X32" s="176">
        <f>'Fleet Input'!F36</f>
        <v>0</v>
      </c>
      <c r="Y32" s="170">
        <f>'Fleet Input'!G36</f>
        <v>0</v>
      </c>
      <c r="Z32" s="170">
        <f>'Fleet Input'!H36</f>
        <v>0</v>
      </c>
      <c r="AA32" s="114">
        <f t="shared" si="3"/>
        <v>0</v>
      </c>
      <c r="AB32" s="176" t="str">
        <f>IF('Fleet Input'!K36=0,"",'Fleet Input'!K36)</f>
        <v/>
      </c>
      <c r="AC32" s="176" t="str">
        <f>IF('Fleet Input'!L36=0,"",'Fleet Input'!L36)</f>
        <v/>
      </c>
      <c r="AD32" s="117" t="str">
        <f t="shared" si="4"/>
        <v/>
      </c>
      <c r="AE32" s="117" t="str">
        <f t="shared" si="5"/>
        <v>00</v>
      </c>
      <c r="AF32" s="8" t="e">
        <f t="shared" si="6"/>
        <v>#N/A</v>
      </c>
      <c r="AG32" s="122" t="e">
        <f t="shared" si="7"/>
        <v>#N/A</v>
      </c>
      <c r="AH32" s="8" t="e">
        <f t="shared" si="8"/>
        <v>#N/A</v>
      </c>
      <c r="AI32" s="122" t="e">
        <f t="shared" si="9"/>
        <v>#N/A</v>
      </c>
      <c r="AJ32" s="100" t="e">
        <f t="shared" si="10"/>
        <v>#N/A</v>
      </c>
      <c r="AK32" s="122" t="e">
        <f t="shared" si="11"/>
        <v>#N/A</v>
      </c>
    </row>
    <row r="33" spans="1:37" x14ac:dyDescent="0.2">
      <c r="A33" s="170">
        <f>'Fleet Input'!A37</f>
        <v>0</v>
      </c>
      <c r="B33" s="106" t="s">
        <v>111</v>
      </c>
      <c r="C33" s="106" t="s">
        <v>112</v>
      </c>
      <c r="D33" s="106" t="s">
        <v>138</v>
      </c>
      <c r="E33" s="106" t="s">
        <v>139</v>
      </c>
      <c r="F33" s="179">
        <f>'Fleet Input'!I37</f>
        <v>0</v>
      </c>
      <c r="G33" s="179">
        <f>'Fleet Input'!J37</f>
        <v>0</v>
      </c>
      <c r="H33" s="119" t="e">
        <f>VLOOKUP(AD33,NOx_Calc!$E$4:$G$44,3,FALSE)/100</f>
        <v>#N/A</v>
      </c>
      <c r="I33" s="119" t="e">
        <f>VLOOKUP(AD33,NOx_Calc!$E$4:$H$44,4,FALSE)/100</f>
        <v>#N/A</v>
      </c>
      <c r="J33" s="97" t="e">
        <f t="shared" si="0"/>
        <v>#N/A</v>
      </c>
      <c r="K33" s="10" t="e">
        <f>IF(J33&lt;&gt;"-",IF(X33="A",'NOx Emission Factors'!$X$4*J33,IF(X33="L",'NOx Emission Factors'!$W$4*J33,"?")),"-")</f>
        <v>#N/A</v>
      </c>
      <c r="L33" s="10" t="str">
        <f>IF(F33&lt;&gt;"",IF(X33="A",F33/'NOx Emission Factors'!$X$4,IF(X33="L",F33/'NOx Emission Factors'!$W$4,"?")),"-")</f>
        <v>?</v>
      </c>
      <c r="M33" s="125" t="e">
        <f t="shared" si="1"/>
        <v>#DIV/0!</v>
      </c>
      <c r="N33" s="125" t="e">
        <f t="shared" si="2"/>
        <v>#N/A</v>
      </c>
      <c r="O33" s="170">
        <f>'Fleet Input'!B37</f>
        <v>0</v>
      </c>
      <c r="P33" s="170">
        <f>'Fleet Input'!C37</f>
        <v>0</v>
      </c>
      <c r="Q33" s="170">
        <f>'Fleet Input'!D37</f>
        <v>0</v>
      </c>
      <c r="R33" s="170">
        <f>'Fleet Input'!E37</f>
        <v>0</v>
      </c>
      <c r="S33" s="170">
        <f>'Fleet Input'!F37</f>
        <v>0</v>
      </c>
      <c r="T33" s="109" t="s">
        <v>16</v>
      </c>
      <c r="U33" s="109" t="s">
        <v>189</v>
      </c>
      <c r="X33" s="176">
        <f>'Fleet Input'!F37</f>
        <v>0</v>
      </c>
      <c r="Y33" s="170">
        <f>'Fleet Input'!G37</f>
        <v>0</v>
      </c>
      <c r="Z33" s="170">
        <f>'Fleet Input'!H37</f>
        <v>0</v>
      </c>
      <c r="AA33" s="114">
        <f t="shared" si="3"/>
        <v>0</v>
      </c>
      <c r="AB33" s="176" t="str">
        <f>IF('Fleet Input'!K37=0,"",'Fleet Input'!K37)</f>
        <v/>
      </c>
      <c r="AC33" s="176" t="str">
        <f>IF('Fleet Input'!L37=0,"",'Fleet Input'!L37)</f>
        <v/>
      </c>
      <c r="AD33" s="117" t="str">
        <f t="shared" si="4"/>
        <v/>
      </c>
      <c r="AE33" s="117" t="str">
        <f t="shared" si="5"/>
        <v>00</v>
      </c>
      <c r="AF33" s="8" t="e">
        <f t="shared" si="6"/>
        <v>#N/A</v>
      </c>
      <c r="AG33" s="122" t="e">
        <f t="shared" si="7"/>
        <v>#N/A</v>
      </c>
      <c r="AH33" s="8" t="e">
        <f t="shared" si="8"/>
        <v>#N/A</v>
      </c>
      <c r="AI33" s="122" t="e">
        <f t="shared" si="9"/>
        <v>#N/A</v>
      </c>
      <c r="AJ33" s="100" t="e">
        <f t="shared" si="10"/>
        <v>#N/A</v>
      </c>
      <c r="AK33" s="122" t="e">
        <f t="shared" si="11"/>
        <v>#N/A</v>
      </c>
    </row>
    <row r="34" spans="1:37" x14ac:dyDescent="0.2">
      <c r="A34" s="170">
        <f>'Fleet Input'!A38</f>
        <v>0</v>
      </c>
      <c r="B34" s="106" t="s">
        <v>111</v>
      </c>
      <c r="C34" s="106" t="s">
        <v>112</v>
      </c>
      <c r="D34" s="106" t="s">
        <v>138</v>
      </c>
      <c r="E34" s="106" t="s">
        <v>139</v>
      </c>
      <c r="F34" s="179">
        <f>'Fleet Input'!I38</f>
        <v>0</v>
      </c>
      <c r="G34" s="179">
        <f>'Fleet Input'!J38</f>
        <v>0</v>
      </c>
      <c r="H34" s="119" t="e">
        <f>VLOOKUP(AD34,NOx_Calc!$E$4:$G$44,3,FALSE)/100</f>
        <v>#N/A</v>
      </c>
      <c r="I34" s="119" t="e">
        <f>VLOOKUP(AD34,NOx_Calc!$E$4:$H$44,4,FALSE)/100</f>
        <v>#N/A</v>
      </c>
      <c r="J34" s="97" t="e">
        <f t="shared" si="0"/>
        <v>#N/A</v>
      </c>
      <c r="K34" s="10" t="e">
        <f>IF(J34&lt;&gt;"-",IF(X34="A",'NOx Emission Factors'!$X$4*J34,IF(X34="L",'NOx Emission Factors'!$W$4*J34,"?")),"-")</f>
        <v>#N/A</v>
      </c>
      <c r="L34" s="10" t="str">
        <f>IF(F34&lt;&gt;"",IF(X34="A",F34/'NOx Emission Factors'!$X$4,IF(X34="L",F34/'NOx Emission Factors'!$W$4,"?")),"-")</f>
        <v>?</v>
      </c>
      <c r="M34" s="125" t="e">
        <f t="shared" si="1"/>
        <v>#DIV/0!</v>
      </c>
      <c r="N34" s="125" t="e">
        <f t="shared" si="2"/>
        <v>#N/A</v>
      </c>
      <c r="O34" s="170">
        <f>'Fleet Input'!B38</f>
        <v>0</v>
      </c>
      <c r="P34" s="170">
        <f>'Fleet Input'!C38</f>
        <v>0</v>
      </c>
      <c r="Q34" s="170">
        <f>'Fleet Input'!D38</f>
        <v>0</v>
      </c>
      <c r="R34" s="170">
        <f>'Fleet Input'!E38</f>
        <v>0</v>
      </c>
      <c r="S34" s="170">
        <f>'Fleet Input'!F38</f>
        <v>0</v>
      </c>
      <c r="T34" s="109" t="s">
        <v>16</v>
      </c>
      <c r="U34" s="109" t="s">
        <v>189</v>
      </c>
      <c r="X34" s="176">
        <f>'Fleet Input'!F38</f>
        <v>0</v>
      </c>
      <c r="Y34" s="170">
        <f>'Fleet Input'!G38</f>
        <v>0</v>
      </c>
      <c r="Z34" s="170">
        <f>'Fleet Input'!H38</f>
        <v>0</v>
      </c>
      <c r="AA34" s="114">
        <f t="shared" si="3"/>
        <v>0</v>
      </c>
      <c r="AB34" s="176" t="str">
        <f>IF('Fleet Input'!K38=0,"",'Fleet Input'!K38)</f>
        <v/>
      </c>
      <c r="AC34" s="176" t="str">
        <f>IF('Fleet Input'!L38=0,"",'Fleet Input'!L38)</f>
        <v/>
      </c>
      <c r="AD34" s="117" t="str">
        <f t="shared" si="4"/>
        <v/>
      </c>
      <c r="AE34" s="117" t="str">
        <f t="shared" si="5"/>
        <v>00</v>
      </c>
      <c r="AF34" s="8" t="e">
        <f t="shared" si="6"/>
        <v>#N/A</v>
      </c>
      <c r="AG34" s="122" t="e">
        <f t="shared" si="7"/>
        <v>#N/A</v>
      </c>
      <c r="AH34" s="8" t="e">
        <f t="shared" si="8"/>
        <v>#N/A</v>
      </c>
      <c r="AI34" s="122" t="e">
        <f t="shared" si="9"/>
        <v>#N/A</v>
      </c>
      <c r="AJ34" s="100" t="e">
        <f t="shared" si="10"/>
        <v>#N/A</v>
      </c>
      <c r="AK34" s="122" t="e">
        <f t="shared" si="11"/>
        <v>#N/A</v>
      </c>
    </row>
    <row r="35" spans="1:37" x14ac:dyDescent="0.2">
      <c r="A35" s="170">
        <f>'Fleet Input'!A39</f>
        <v>0</v>
      </c>
      <c r="B35" s="106" t="s">
        <v>111</v>
      </c>
      <c r="C35" s="106" t="s">
        <v>112</v>
      </c>
      <c r="D35" s="106" t="s">
        <v>138</v>
      </c>
      <c r="E35" s="106" t="s">
        <v>139</v>
      </c>
      <c r="F35" s="179">
        <f>'Fleet Input'!I39</f>
        <v>0</v>
      </c>
      <c r="G35" s="179">
        <f>'Fleet Input'!J39</f>
        <v>0</v>
      </c>
      <c r="H35" s="119" t="e">
        <f>VLOOKUP(AD35,NOx_Calc!$E$4:$G$44,3,FALSE)/100</f>
        <v>#N/A</v>
      </c>
      <c r="I35" s="119" t="e">
        <f>VLOOKUP(AD35,NOx_Calc!$E$4:$H$44,4,FALSE)/100</f>
        <v>#N/A</v>
      </c>
      <c r="J35" s="97" t="e">
        <f t="shared" si="0"/>
        <v>#N/A</v>
      </c>
      <c r="K35" s="10" t="e">
        <f>IF(J35&lt;&gt;"-",IF(X35="A",'NOx Emission Factors'!$X$4*J35,IF(X35="L",'NOx Emission Factors'!$W$4*J35,"?")),"-")</f>
        <v>#N/A</v>
      </c>
      <c r="L35" s="10" t="str">
        <f>IF(F35&lt;&gt;"",IF(X35="A",F35/'NOx Emission Factors'!$X$4,IF(X35="L",F35/'NOx Emission Factors'!$W$4,"?")),"-")</f>
        <v>?</v>
      </c>
      <c r="M35" s="125" t="e">
        <f t="shared" si="1"/>
        <v>#DIV/0!</v>
      </c>
      <c r="N35" s="125" t="e">
        <f t="shared" si="2"/>
        <v>#N/A</v>
      </c>
      <c r="O35" s="170">
        <f>'Fleet Input'!B39</f>
        <v>0</v>
      </c>
      <c r="P35" s="170">
        <f>'Fleet Input'!C39</f>
        <v>0</v>
      </c>
      <c r="Q35" s="170">
        <f>'Fleet Input'!D39</f>
        <v>0</v>
      </c>
      <c r="R35" s="170">
        <f>'Fleet Input'!E39</f>
        <v>0</v>
      </c>
      <c r="S35" s="170">
        <f>'Fleet Input'!F39</f>
        <v>0</v>
      </c>
      <c r="T35" s="109" t="s">
        <v>16</v>
      </c>
      <c r="U35" s="109" t="s">
        <v>189</v>
      </c>
      <c r="X35" s="176">
        <f>'Fleet Input'!F39</f>
        <v>0</v>
      </c>
      <c r="Y35" s="170">
        <f>'Fleet Input'!G39</f>
        <v>0</v>
      </c>
      <c r="Z35" s="170">
        <f>'Fleet Input'!H39</f>
        <v>0</v>
      </c>
      <c r="AA35" s="114">
        <f t="shared" si="3"/>
        <v>0</v>
      </c>
      <c r="AB35" s="176" t="str">
        <f>IF('Fleet Input'!K39=0,"",'Fleet Input'!K39)</f>
        <v/>
      </c>
      <c r="AC35" s="176" t="str">
        <f>IF('Fleet Input'!L39=0,"",'Fleet Input'!L39)</f>
        <v/>
      </c>
      <c r="AD35" s="117" t="str">
        <f t="shared" si="4"/>
        <v/>
      </c>
      <c r="AE35" s="117" t="str">
        <f t="shared" si="5"/>
        <v>00</v>
      </c>
      <c r="AF35" s="8" t="e">
        <f t="shared" si="6"/>
        <v>#N/A</v>
      </c>
      <c r="AG35" s="122" t="e">
        <f t="shared" si="7"/>
        <v>#N/A</v>
      </c>
      <c r="AH35" s="8" t="e">
        <f t="shared" si="8"/>
        <v>#N/A</v>
      </c>
      <c r="AI35" s="122" t="e">
        <f t="shared" si="9"/>
        <v>#N/A</v>
      </c>
      <c r="AJ35" s="100" t="e">
        <f t="shared" si="10"/>
        <v>#N/A</v>
      </c>
      <c r="AK35" s="122" t="e">
        <f t="shared" si="11"/>
        <v>#N/A</v>
      </c>
    </row>
    <row r="36" spans="1:37" x14ac:dyDescent="0.2">
      <c r="A36" s="170">
        <f>'Fleet Input'!A40</f>
        <v>0</v>
      </c>
      <c r="B36" s="106" t="s">
        <v>111</v>
      </c>
      <c r="C36" s="106" t="s">
        <v>112</v>
      </c>
      <c r="D36" s="106" t="s">
        <v>138</v>
      </c>
      <c r="E36" s="106" t="s">
        <v>139</v>
      </c>
      <c r="F36" s="179">
        <f>'Fleet Input'!I40</f>
        <v>0</v>
      </c>
      <c r="G36" s="179">
        <f>'Fleet Input'!J40</f>
        <v>0</v>
      </c>
      <c r="H36" s="119" t="e">
        <f>VLOOKUP(AD36,NOx_Calc!$E$4:$G$44,3,FALSE)/100</f>
        <v>#N/A</v>
      </c>
      <c r="I36" s="119" t="e">
        <f>VLOOKUP(AD36,NOx_Calc!$E$4:$H$44,4,FALSE)/100</f>
        <v>#N/A</v>
      </c>
      <c r="J36" s="97" t="e">
        <f t="shared" si="0"/>
        <v>#N/A</v>
      </c>
      <c r="K36" s="10" t="e">
        <f>IF(J36&lt;&gt;"-",IF(X36="A",'NOx Emission Factors'!$X$4*J36,IF(X36="L",'NOx Emission Factors'!$W$4*J36,"?")),"-")</f>
        <v>#N/A</v>
      </c>
      <c r="L36" s="10" t="str">
        <f>IF(F36&lt;&gt;"",IF(X36="A",F36/'NOx Emission Factors'!$X$4,IF(X36="L",F36/'NOx Emission Factors'!$W$4,"?")),"-")</f>
        <v>?</v>
      </c>
      <c r="M36" s="125" t="e">
        <f t="shared" si="1"/>
        <v>#DIV/0!</v>
      </c>
      <c r="N36" s="125" t="e">
        <f t="shared" si="2"/>
        <v>#N/A</v>
      </c>
      <c r="O36" s="170">
        <f>'Fleet Input'!B40</f>
        <v>0</v>
      </c>
      <c r="P36" s="170">
        <f>'Fleet Input'!C40</f>
        <v>0</v>
      </c>
      <c r="Q36" s="170">
        <f>'Fleet Input'!D40</f>
        <v>0</v>
      </c>
      <c r="R36" s="170">
        <f>'Fleet Input'!E40</f>
        <v>0</v>
      </c>
      <c r="S36" s="170">
        <f>'Fleet Input'!F40</f>
        <v>0</v>
      </c>
      <c r="T36" s="109" t="s">
        <v>16</v>
      </c>
      <c r="U36" s="109" t="s">
        <v>189</v>
      </c>
      <c r="X36" s="176">
        <f>'Fleet Input'!F40</f>
        <v>0</v>
      </c>
      <c r="Y36" s="170">
        <f>'Fleet Input'!G40</f>
        <v>0</v>
      </c>
      <c r="Z36" s="170">
        <f>'Fleet Input'!H40</f>
        <v>0</v>
      </c>
      <c r="AA36" s="114">
        <f t="shared" si="3"/>
        <v>0</v>
      </c>
      <c r="AB36" s="176" t="str">
        <f>IF('Fleet Input'!K40=0,"",'Fleet Input'!K40)</f>
        <v/>
      </c>
      <c r="AC36" s="176" t="str">
        <f>IF('Fleet Input'!L40=0,"",'Fleet Input'!L40)</f>
        <v/>
      </c>
      <c r="AD36" s="117" t="str">
        <f t="shared" si="4"/>
        <v/>
      </c>
      <c r="AE36" s="117" t="str">
        <f t="shared" si="5"/>
        <v>00</v>
      </c>
      <c r="AF36" s="8" t="e">
        <f t="shared" si="6"/>
        <v>#N/A</v>
      </c>
      <c r="AG36" s="122" t="e">
        <f t="shared" si="7"/>
        <v>#N/A</v>
      </c>
      <c r="AH36" s="8" t="e">
        <f t="shared" si="8"/>
        <v>#N/A</v>
      </c>
      <c r="AI36" s="122" t="e">
        <f t="shared" si="9"/>
        <v>#N/A</v>
      </c>
      <c r="AJ36" s="100" t="e">
        <f t="shared" si="10"/>
        <v>#N/A</v>
      </c>
      <c r="AK36" s="122" t="e">
        <f t="shared" si="11"/>
        <v>#N/A</v>
      </c>
    </row>
    <row r="37" spans="1:37" x14ac:dyDescent="0.2">
      <c r="A37" s="170">
        <f>'Fleet Input'!A41</f>
        <v>0</v>
      </c>
      <c r="B37" s="106" t="s">
        <v>111</v>
      </c>
      <c r="C37" s="106" t="s">
        <v>112</v>
      </c>
      <c r="D37" s="106" t="s">
        <v>138</v>
      </c>
      <c r="E37" s="106" t="s">
        <v>139</v>
      </c>
      <c r="F37" s="179">
        <f>'Fleet Input'!I41</f>
        <v>0</v>
      </c>
      <c r="G37" s="179">
        <f>'Fleet Input'!J41</f>
        <v>0</v>
      </c>
      <c r="H37" s="119" t="e">
        <f>VLOOKUP(AD37,NOx_Calc!$E$4:$G$44,3,FALSE)/100</f>
        <v>#N/A</v>
      </c>
      <c r="I37" s="119" t="e">
        <f>VLOOKUP(AD37,NOx_Calc!$E$4:$H$44,4,FALSE)/100</f>
        <v>#N/A</v>
      </c>
      <c r="J37" s="97" t="e">
        <f t="shared" si="0"/>
        <v>#N/A</v>
      </c>
      <c r="K37" s="10" t="e">
        <f>IF(J37&lt;&gt;"-",IF(X37="A",'NOx Emission Factors'!$X$4*J37,IF(X37="L",'NOx Emission Factors'!$W$4*J37,"?")),"-")</f>
        <v>#N/A</v>
      </c>
      <c r="L37" s="10" t="str">
        <f>IF(F37&lt;&gt;"",IF(X37="A",F37/'NOx Emission Factors'!$X$4,IF(X37="L",F37/'NOx Emission Factors'!$W$4,"?")),"-")</f>
        <v>?</v>
      </c>
      <c r="M37" s="125" t="e">
        <f t="shared" si="1"/>
        <v>#DIV/0!</v>
      </c>
      <c r="N37" s="125" t="e">
        <f t="shared" si="2"/>
        <v>#N/A</v>
      </c>
      <c r="O37" s="170">
        <f>'Fleet Input'!B41</f>
        <v>0</v>
      </c>
      <c r="P37" s="170">
        <f>'Fleet Input'!C41</f>
        <v>0</v>
      </c>
      <c r="Q37" s="170">
        <f>'Fleet Input'!D41</f>
        <v>0</v>
      </c>
      <c r="R37" s="170">
        <f>'Fleet Input'!E41</f>
        <v>0</v>
      </c>
      <c r="S37" s="170">
        <f>'Fleet Input'!F41</f>
        <v>0</v>
      </c>
      <c r="T37" s="109" t="s">
        <v>16</v>
      </c>
      <c r="U37" s="109" t="s">
        <v>189</v>
      </c>
      <c r="X37" s="176">
        <f>'Fleet Input'!F41</f>
        <v>0</v>
      </c>
      <c r="Y37" s="170">
        <f>'Fleet Input'!G41</f>
        <v>0</v>
      </c>
      <c r="Z37" s="170">
        <f>'Fleet Input'!H41</f>
        <v>0</v>
      </c>
      <c r="AA37" s="114">
        <f t="shared" si="3"/>
        <v>0</v>
      </c>
      <c r="AB37" s="176" t="str">
        <f>IF('Fleet Input'!K41=0,"",'Fleet Input'!K41)</f>
        <v/>
      </c>
      <c r="AC37" s="176" t="str">
        <f>IF('Fleet Input'!L41=0,"",'Fleet Input'!L41)</f>
        <v/>
      </c>
      <c r="AD37" s="117" t="str">
        <f t="shared" si="4"/>
        <v/>
      </c>
      <c r="AE37" s="117" t="str">
        <f t="shared" si="5"/>
        <v>00</v>
      </c>
      <c r="AF37" s="8" t="e">
        <f t="shared" si="6"/>
        <v>#N/A</v>
      </c>
      <c r="AG37" s="122" t="e">
        <f t="shared" si="7"/>
        <v>#N/A</v>
      </c>
      <c r="AH37" s="8" t="e">
        <f t="shared" si="8"/>
        <v>#N/A</v>
      </c>
      <c r="AI37" s="122" t="e">
        <f t="shared" si="9"/>
        <v>#N/A</v>
      </c>
      <c r="AJ37" s="100" t="e">
        <f t="shared" si="10"/>
        <v>#N/A</v>
      </c>
      <c r="AK37" s="122" t="e">
        <f t="shared" si="11"/>
        <v>#N/A</v>
      </c>
    </row>
    <row r="38" spans="1:37" x14ac:dyDescent="0.2">
      <c r="A38" s="170">
        <f>'Fleet Input'!A42</f>
        <v>0</v>
      </c>
      <c r="B38" s="106" t="s">
        <v>111</v>
      </c>
      <c r="C38" s="106" t="s">
        <v>112</v>
      </c>
      <c r="D38" s="106" t="s">
        <v>138</v>
      </c>
      <c r="E38" s="106" t="s">
        <v>139</v>
      </c>
      <c r="F38" s="179">
        <f>'Fleet Input'!I42</f>
        <v>0</v>
      </c>
      <c r="G38" s="179">
        <f>'Fleet Input'!J42</f>
        <v>0</v>
      </c>
      <c r="H38" s="119" t="e">
        <f>VLOOKUP(AD38,NOx_Calc!$E$4:$G$44,3,FALSE)/100</f>
        <v>#N/A</v>
      </c>
      <c r="I38" s="119" t="e">
        <f>VLOOKUP(AD38,NOx_Calc!$E$4:$H$44,4,FALSE)/100</f>
        <v>#N/A</v>
      </c>
      <c r="J38" s="97" t="e">
        <f t="shared" si="0"/>
        <v>#N/A</v>
      </c>
      <c r="K38" s="10" t="e">
        <f>IF(J38&lt;&gt;"-",IF(X38="A",'NOx Emission Factors'!$X$4*J38,IF(X38="L",'NOx Emission Factors'!$W$4*J38,"?")),"-")</f>
        <v>#N/A</v>
      </c>
      <c r="L38" s="10" t="str">
        <f>IF(F38&lt;&gt;"",IF(X38="A",F38/'NOx Emission Factors'!$X$4,IF(X38="L",F38/'NOx Emission Factors'!$W$4,"?")),"-")</f>
        <v>?</v>
      </c>
      <c r="M38" s="125" t="e">
        <f t="shared" si="1"/>
        <v>#DIV/0!</v>
      </c>
      <c r="N38" s="125" t="e">
        <f t="shared" si="2"/>
        <v>#N/A</v>
      </c>
      <c r="O38" s="170">
        <f>'Fleet Input'!B42</f>
        <v>0</v>
      </c>
      <c r="P38" s="170">
        <f>'Fleet Input'!C42</f>
        <v>0</v>
      </c>
      <c r="Q38" s="170">
        <f>'Fleet Input'!D42</f>
        <v>0</v>
      </c>
      <c r="R38" s="170">
        <f>'Fleet Input'!E42</f>
        <v>0</v>
      </c>
      <c r="S38" s="170">
        <f>'Fleet Input'!F42</f>
        <v>0</v>
      </c>
      <c r="T38" s="109" t="s">
        <v>16</v>
      </c>
      <c r="U38" s="109" t="s">
        <v>189</v>
      </c>
      <c r="X38" s="176">
        <f>'Fleet Input'!F42</f>
        <v>0</v>
      </c>
      <c r="Y38" s="170">
        <f>'Fleet Input'!G42</f>
        <v>0</v>
      </c>
      <c r="Z38" s="170">
        <f>'Fleet Input'!H42</f>
        <v>0</v>
      </c>
      <c r="AA38" s="114">
        <f t="shared" si="3"/>
        <v>0</v>
      </c>
      <c r="AB38" s="176" t="str">
        <f>IF('Fleet Input'!K42=0,"",'Fleet Input'!K42)</f>
        <v/>
      </c>
      <c r="AC38" s="176" t="str">
        <f>IF('Fleet Input'!L42=0,"",'Fleet Input'!L42)</f>
        <v/>
      </c>
      <c r="AD38" s="117" t="str">
        <f t="shared" si="4"/>
        <v/>
      </c>
      <c r="AE38" s="117" t="str">
        <f t="shared" si="5"/>
        <v>00</v>
      </c>
      <c r="AF38" s="8" t="e">
        <f t="shared" si="6"/>
        <v>#N/A</v>
      </c>
      <c r="AG38" s="122" t="e">
        <f t="shared" si="7"/>
        <v>#N/A</v>
      </c>
      <c r="AH38" s="8" t="e">
        <f t="shared" si="8"/>
        <v>#N/A</v>
      </c>
      <c r="AI38" s="122" t="e">
        <f t="shared" si="9"/>
        <v>#N/A</v>
      </c>
      <c r="AJ38" s="100" t="e">
        <f t="shared" si="10"/>
        <v>#N/A</v>
      </c>
      <c r="AK38" s="122" t="e">
        <f t="shared" si="11"/>
        <v>#N/A</v>
      </c>
    </row>
    <row r="39" spans="1:37" x14ac:dyDescent="0.2">
      <c r="A39" s="170">
        <f>'Fleet Input'!A43</f>
        <v>0</v>
      </c>
      <c r="B39" s="106" t="s">
        <v>111</v>
      </c>
      <c r="C39" s="106" t="s">
        <v>112</v>
      </c>
      <c r="D39" s="106" t="s">
        <v>138</v>
      </c>
      <c r="E39" s="106" t="s">
        <v>139</v>
      </c>
      <c r="F39" s="179">
        <f>'Fleet Input'!I43</f>
        <v>0</v>
      </c>
      <c r="G39" s="179">
        <f>'Fleet Input'!J43</f>
        <v>0</v>
      </c>
      <c r="H39" s="119" t="e">
        <f>VLOOKUP(AD39,NOx_Calc!$E$4:$G$44,3,FALSE)/100</f>
        <v>#N/A</v>
      </c>
      <c r="I39" s="119" t="e">
        <f>VLOOKUP(AD39,NOx_Calc!$E$4:$H$44,4,FALSE)/100</f>
        <v>#N/A</v>
      </c>
      <c r="J39" s="97" t="e">
        <f t="shared" si="0"/>
        <v>#N/A</v>
      </c>
      <c r="K39" s="10" t="e">
        <f>IF(J39&lt;&gt;"-",IF(X39="A",'NOx Emission Factors'!$X$4*J39,IF(X39="L",'NOx Emission Factors'!$W$4*J39,"?")),"-")</f>
        <v>#N/A</v>
      </c>
      <c r="L39" s="10" t="str">
        <f>IF(F39&lt;&gt;"",IF(X39="A",F39/'NOx Emission Factors'!$X$4,IF(X39="L",F39/'NOx Emission Factors'!$W$4,"?")),"-")</f>
        <v>?</v>
      </c>
      <c r="M39" s="125" t="e">
        <f t="shared" si="1"/>
        <v>#DIV/0!</v>
      </c>
      <c r="N39" s="125" t="e">
        <f t="shared" si="2"/>
        <v>#N/A</v>
      </c>
      <c r="O39" s="170">
        <f>'Fleet Input'!B43</f>
        <v>0</v>
      </c>
      <c r="P39" s="170">
        <f>'Fleet Input'!C43</f>
        <v>0</v>
      </c>
      <c r="Q39" s="170">
        <f>'Fleet Input'!D43</f>
        <v>0</v>
      </c>
      <c r="R39" s="170">
        <f>'Fleet Input'!E43</f>
        <v>0</v>
      </c>
      <c r="S39" s="170">
        <f>'Fleet Input'!F43</f>
        <v>0</v>
      </c>
      <c r="T39" s="109" t="s">
        <v>16</v>
      </c>
      <c r="U39" s="109" t="s">
        <v>189</v>
      </c>
      <c r="X39" s="176">
        <f>'Fleet Input'!F43</f>
        <v>0</v>
      </c>
      <c r="Y39" s="170">
        <f>'Fleet Input'!G43</f>
        <v>0</v>
      </c>
      <c r="Z39" s="170">
        <f>'Fleet Input'!H43</f>
        <v>0</v>
      </c>
      <c r="AA39" s="114">
        <f t="shared" si="3"/>
        <v>0</v>
      </c>
      <c r="AB39" s="176" t="str">
        <f>IF('Fleet Input'!K43=0,"",'Fleet Input'!K43)</f>
        <v/>
      </c>
      <c r="AC39" s="176" t="str">
        <f>IF('Fleet Input'!L43=0,"",'Fleet Input'!L43)</f>
        <v/>
      </c>
      <c r="AD39" s="117" t="str">
        <f t="shared" si="4"/>
        <v/>
      </c>
      <c r="AE39" s="117" t="str">
        <f t="shared" si="5"/>
        <v>00</v>
      </c>
      <c r="AF39" s="8" t="e">
        <f t="shared" si="6"/>
        <v>#N/A</v>
      </c>
      <c r="AG39" s="122" t="e">
        <f t="shared" si="7"/>
        <v>#N/A</v>
      </c>
      <c r="AH39" s="8" t="e">
        <f t="shared" si="8"/>
        <v>#N/A</v>
      </c>
      <c r="AI39" s="122" t="e">
        <f t="shared" si="9"/>
        <v>#N/A</v>
      </c>
      <c r="AJ39" s="100" t="e">
        <f t="shared" si="10"/>
        <v>#N/A</v>
      </c>
      <c r="AK39" s="122" t="e">
        <f t="shared" si="11"/>
        <v>#N/A</v>
      </c>
    </row>
    <row r="40" spans="1:37" x14ac:dyDescent="0.2">
      <c r="A40" s="170">
        <f>'Fleet Input'!A44</f>
        <v>0</v>
      </c>
      <c r="B40" s="106" t="s">
        <v>111</v>
      </c>
      <c r="C40" s="106" t="s">
        <v>112</v>
      </c>
      <c r="D40" s="106" t="s">
        <v>138</v>
      </c>
      <c r="E40" s="106" t="s">
        <v>139</v>
      </c>
      <c r="F40" s="179">
        <f>'Fleet Input'!I44</f>
        <v>0</v>
      </c>
      <c r="G40" s="179">
        <f>'Fleet Input'!J44</f>
        <v>0</v>
      </c>
      <c r="H40" s="119" t="e">
        <f>VLOOKUP(AD40,NOx_Calc!$E$4:$G$44,3,FALSE)/100</f>
        <v>#N/A</v>
      </c>
      <c r="I40" s="119" t="e">
        <f>VLOOKUP(AD40,NOx_Calc!$E$4:$H$44,4,FALSE)/100</f>
        <v>#N/A</v>
      </c>
      <c r="J40" s="97" t="e">
        <f t="shared" si="0"/>
        <v>#N/A</v>
      </c>
      <c r="K40" s="10" t="e">
        <f>IF(J40&lt;&gt;"-",IF(X40="A",'NOx Emission Factors'!$X$4*J40,IF(X40="L",'NOx Emission Factors'!$W$4*J40,"?")),"-")</f>
        <v>#N/A</v>
      </c>
      <c r="L40" s="10" t="str">
        <f>IF(F40&lt;&gt;"",IF(X40="A",F40/'NOx Emission Factors'!$X$4,IF(X40="L",F40/'NOx Emission Factors'!$W$4,"?")),"-")</f>
        <v>?</v>
      </c>
      <c r="M40" s="125" t="e">
        <f t="shared" si="1"/>
        <v>#DIV/0!</v>
      </c>
      <c r="N40" s="125" t="e">
        <f t="shared" si="2"/>
        <v>#N/A</v>
      </c>
      <c r="O40" s="170">
        <f>'Fleet Input'!B44</f>
        <v>0</v>
      </c>
      <c r="P40" s="170">
        <f>'Fleet Input'!C44</f>
        <v>0</v>
      </c>
      <c r="Q40" s="170">
        <f>'Fleet Input'!D44</f>
        <v>0</v>
      </c>
      <c r="R40" s="170">
        <f>'Fleet Input'!E44</f>
        <v>0</v>
      </c>
      <c r="S40" s="170">
        <f>'Fleet Input'!F44</f>
        <v>0</v>
      </c>
      <c r="T40" s="109" t="s">
        <v>16</v>
      </c>
      <c r="U40" s="109" t="s">
        <v>189</v>
      </c>
      <c r="X40" s="176">
        <f>'Fleet Input'!F44</f>
        <v>0</v>
      </c>
      <c r="Y40" s="170">
        <f>'Fleet Input'!G44</f>
        <v>0</v>
      </c>
      <c r="Z40" s="170">
        <f>'Fleet Input'!H44</f>
        <v>0</v>
      </c>
      <c r="AA40" s="114">
        <f t="shared" si="3"/>
        <v>0</v>
      </c>
      <c r="AB40" s="176" t="str">
        <f>IF('Fleet Input'!K44=0,"",'Fleet Input'!K44)</f>
        <v/>
      </c>
      <c r="AC40" s="176" t="str">
        <f>IF('Fleet Input'!L44=0,"",'Fleet Input'!L44)</f>
        <v/>
      </c>
      <c r="AD40" s="117" t="str">
        <f t="shared" si="4"/>
        <v/>
      </c>
      <c r="AE40" s="117" t="str">
        <f t="shared" si="5"/>
        <v>00</v>
      </c>
      <c r="AF40" s="8" t="e">
        <f t="shared" si="6"/>
        <v>#N/A</v>
      </c>
      <c r="AG40" s="122" t="e">
        <f t="shared" si="7"/>
        <v>#N/A</v>
      </c>
      <c r="AH40" s="8" t="e">
        <f t="shared" si="8"/>
        <v>#N/A</v>
      </c>
      <c r="AI40" s="122" t="e">
        <f t="shared" si="9"/>
        <v>#N/A</v>
      </c>
      <c r="AJ40" s="100" t="e">
        <f t="shared" si="10"/>
        <v>#N/A</v>
      </c>
      <c r="AK40" s="122" t="e">
        <f t="shared" si="11"/>
        <v>#N/A</v>
      </c>
    </row>
    <row r="41" spans="1:37" x14ac:dyDescent="0.2">
      <c r="A41" s="170">
        <f>'Fleet Input'!A45</f>
        <v>0</v>
      </c>
      <c r="B41" s="106" t="s">
        <v>111</v>
      </c>
      <c r="C41" s="106" t="s">
        <v>112</v>
      </c>
      <c r="D41" s="106" t="s">
        <v>138</v>
      </c>
      <c r="E41" s="106" t="s">
        <v>139</v>
      </c>
      <c r="F41" s="179">
        <f>'Fleet Input'!I45</f>
        <v>0</v>
      </c>
      <c r="G41" s="179">
        <f>'Fleet Input'!J45</f>
        <v>0</v>
      </c>
      <c r="H41" s="119" t="e">
        <f>VLOOKUP(AD41,NOx_Calc!$E$4:$G$44,3,FALSE)/100</f>
        <v>#N/A</v>
      </c>
      <c r="I41" s="119" t="e">
        <f>VLOOKUP(AD41,NOx_Calc!$E$4:$H$44,4,FALSE)/100</f>
        <v>#N/A</v>
      </c>
      <c r="J41" s="97" t="e">
        <f t="shared" si="0"/>
        <v>#N/A</v>
      </c>
      <c r="K41" s="10" t="e">
        <f>IF(J41&lt;&gt;"-",IF(X41="A",'NOx Emission Factors'!$X$4*J41,IF(X41="L",'NOx Emission Factors'!$W$4*J41,"?")),"-")</f>
        <v>#N/A</v>
      </c>
      <c r="L41" s="10" t="str">
        <f>IF(F41&lt;&gt;"",IF(X41="A",F41/'NOx Emission Factors'!$X$4,IF(X41="L",F41/'NOx Emission Factors'!$W$4,"?")),"-")</f>
        <v>?</v>
      </c>
      <c r="M41" s="125" t="e">
        <f t="shared" si="1"/>
        <v>#DIV/0!</v>
      </c>
      <c r="N41" s="125" t="e">
        <f t="shared" si="2"/>
        <v>#N/A</v>
      </c>
      <c r="O41" s="170">
        <f>'Fleet Input'!B45</f>
        <v>0</v>
      </c>
      <c r="P41" s="170">
        <f>'Fleet Input'!C45</f>
        <v>0</v>
      </c>
      <c r="Q41" s="170">
        <f>'Fleet Input'!D45</f>
        <v>0</v>
      </c>
      <c r="R41" s="170">
        <f>'Fleet Input'!E45</f>
        <v>0</v>
      </c>
      <c r="S41" s="170">
        <f>'Fleet Input'!F45</f>
        <v>0</v>
      </c>
      <c r="T41" s="109" t="s">
        <v>16</v>
      </c>
      <c r="U41" s="109" t="s">
        <v>189</v>
      </c>
      <c r="X41" s="176">
        <f>'Fleet Input'!F45</f>
        <v>0</v>
      </c>
      <c r="Y41" s="170">
        <f>'Fleet Input'!G45</f>
        <v>0</v>
      </c>
      <c r="Z41" s="170">
        <f>'Fleet Input'!H45</f>
        <v>0</v>
      </c>
      <c r="AA41" s="114">
        <f t="shared" si="3"/>
        <v>0</v>
      </c>
      <c r="AB41" s="176" t="str">
        <f>IF('Fleet Input'!K45=0,"",'Fleet Input'!K45)</f>
        <v/>
      </c>
      <c r="AC41" s="176" t="str">
        <f>IF('Fleet Input'!L45=0,"",'Fleet Input'!L45)</f>
        <v/>
      </c>
      <c r="AD41" s="117" t="str">
        <f t="shared" si="4"/>
        <v/>
      </c>
      <c r="AE41" s="117" t="str">
        <f t="shared" si="5"/>
        <v>00</v>
      </c>
      <c r="AF41" s="8" t="e">
        <f t="shared" si="6"/>
        <v>#N/A</v>
      </c>
      <c r="AG41" s="122" t="e">
        <f t="shared" si="7"/>
        <v>#N/A</v>
      </c>
      <c r="AH41" s="8" t="e">
        <f t="shared" si="8"/>
        <v>#N/A</v>
      </c>
      <c r="AI41" s="122" t="e">
        <f t="shared" si="9"/>
        <v>#N/A</v>
      </c>
      <c r="AJ41" s="100" t="e">
        <f t="shared" si="10"/>
        <v>#N/A</v>
      </c>
      <c r="AK41" s="122" t="e">
        <f t="shared" si="11"/>
        <v>#N/A</v>
      </c>
    </row>
    <row r="42" spans="1:37" x14ac:dyDescent="0.2">
      <c r="A42" s="170">
        <f>'Fleet Input'!A46</f>
        <v>0</v>
      </c>
      <c r="B42" s="106" t="s">
        <v>111</v>
      </c>
      <c r="C42" s="106" t="s">
        <v>112</v>
      </c>
      <c r="D42" s="106" t="s">
        <v>138</v>
      </c>
      <c r="E42" s="106" t="s">
        <v>139</v>
      </c>
      <c r="F42" s="179">
        <f>'Fleet Input'!I46</f>
        <v>0</v>
      </c>
      <c r="G42" s="179">
        <f>'Fleet Input'!J46</f>
        <v>0</v>
      </c>
      <c r="H42" s="119" t="e">
        <f>VLOOKUP(AD42,NOx_Calc!$E$4:$G$44,3,FALSE)/100</f>
        <v>#N/A</v>
      </c>
      <c r="I42" s="119" t="e">
        <f>VLOOKUP(AD42,NOx_Calc!$E$4:$H$44,4,FALSE)/100</f>
        <v>#N/A</v>
      </c>
      <c r="J42" s="97" t="e">
        <f t="shared" si="0"/>
        <v>#N/A</v>
      </c>
      <c r="K42" s="10" t="e">
        <f>IF(J42&lt;&gt;"-",IF(X42="A",'NOx Emission Factors'!$X$4*J42,IF(X42="L",'NOx Emission Factors'!$W$4*J42,"?")),"-")</f>
        <v>#N/A</v>
      </c>
      <c r="L42" s="10" t="str">
        <f>IF(F42&lt;&gt;"",IF(X42="A",F42/'NOx Emission Factors'!$X$4,IF(X42="L",F42/'NOx Emission Factors'!$W$4,"?")),"-")</f>
        <v>?</v>
      </c>
      <c r="M42" s="125" t="e">
        <f t="shared" si="1"/>
        <v>#DIV/0!</v>
      </c>
      <c r="N42" s="125" t="e">
        <f t="shared" si="2"/>
        <v>#N/A</v>
      </c>
      <c r="O42" s="170">
        <f>'Fleet Input'!B46</f>
        <v>0</v>
      </c>
      <c r="P42" s="170">
        <f>'Fleet Input'!C46</f>
        <v>0</v>
      </c>
      <c r="Q42" s="170">
        <f>'Fleet Input'!D46</f>
        <v>0</v>
      </c>
      <c r="R42" s="170">
        <f>'Fleet Input'!E46</f>
        <v>0</v>
      </c>
      <c r="S42" s="170">
        <f>'Fleet Input'!F46</f>
        <v>0</v>
      </c>
      <c r="T42" s="109" t="s">
        <v>16</v>
      </c>
      <c r="U42" s="109" t="s">
        <v>189</v>
      </c>
      <c r="X42" s="176">
        <f>'Fleet Input'!F46</f>
        <v>0</v>
      </c>
      <c r="Y42" s="170">
        <f>'Fleet Input'!G46</f>
        <v>0</v>
      </c>
      <c r="Z42" s="170">
        <f>'Fleet Input'!H46</f>
        <v>0</v>
      </c>
      <c r="AA42" s="114">
        <f t="shared" si="3"/>
        <v>0</v>
      </c>
      <c r="AB42" s="176" t="str">
        <f>IF('Fleet Input'!K46=0,"",'Fleet Input'!K46)</f>
        <v/>
      </c>
      <c r="AC42" s="176" t="str">
        <f>IF('Fleet Input'!L46=0,"",'Fleet Input'!L46)</f>
        <v/>
      </c>
      <c r="AD42" s="117" t="str">
        <f t="shared" si="4"/>
        <v/>
      </c>
      <c r="AE42" s="117" t="str">
        <f t="shared" si="5"/>
        <v>00</v>
      </c>
      <c r="AF42" s="8" t="e">
        <f t="shared" si="6"/>
        <v>#N/A</v>
      </c>
      <c r="AG42" s="122" t="e">
        <f t="shared" si="7"/>
        <v>#N/A</v>
      </c>
      <c r="AH42" s="8" t="e">
        <f t="shared" si="8"/>
        <v>#N/A</v>
      </c>
      <c r="AI42" s="122" t="e">
        <f t="shared" si="9"/>
        <v>#N/A</v>
      </c>
      <c r="AJ42" s="100" t="e">
        <f t="shared" si="10"/>
        <v>#N/A</v>
      </c>
      <c r="AK42" s="122" t="e">
        <f t="shared" si="11"/>
        <v>#N/A</v>
      </c>
    </row>
    <row r="43" spans="1:37" x14ac:dyDescent="0.2">
      <c r="A43" s="170">
        <f>'Fleet Input'!A47</f>
        <v>0</v>
      </c>
      <c r="B43" s="106" t="s">
        <v>111</v>
      </c>
      <c r="C43" s="106" t="s">
        <v>112</v>
      </c>
      <c r="D43" s="106" t="s">
        <v>138</v>
      </c>
      <c r="E43" s="106" t="s">
        <v>139</v>
      </c>
      <c r="F43" s="179">
        <f>'Fleet Input'!I47</f>
        <v>0</v>
      </c>
      <c r="G43" s="179">
        <f>'Fleet Input'!J47</f>
        <v>0</v>
      </c>
      <c r="H43" s="119" t="e">
        <f>VLOOKUP(AD43,NOx_Calc!$E$4:$G$44,3,FALSE)/100</f>
        <v>#N/A</v>
      </c>
      <c r="I43" s="119" t="e">
        <f>VLOOKUP(AD43,NOx_Calc!$E$4:$H$44,4,FALSE)/100</f>
        <v>#N/A</v>
      </c>
      <c r="J43" s="97" t="e">
        <f t="shared" si="0"/>
        <v>#N/A</v>
      </c>
      <c r="K43" s="10" t="e">
        <f>IF(J43&lt;&gt;"-",IF(X43="A",'NOx Emission Factors'!$X$4*J43,IF(X43="L",'NOx Emission Factors'!$W$4*J43,"?")),"-")</f>
        <v>#N/A</v>
      </c>
      <c r="L43" s="10" t="str">
        <f>IF(F43&lt;&gt;"",IF(X43="A",F43/'NOx Emission Factors'!$X$4,IF(X43="L",F43/'NOx Emission Factors'!$W$4,"?")),"-")</f>
        <v>?</v>
      </c>
      <c r="M43" s="125" t="e">
        <f t="shared" si="1"/>
        <v>#DIV/0!</v>
      </c>
      <c r="N43" s="125" t="e">
        <f t="shared" si="2"/>
        <v>#N/A</v>
      </c>
      <c r="O43" s="170">
        <f>'Fleet Input'!B47</f>
        <v>0</v>
      </c>
      <c r="P43" s="170">
        <f>'Fleet Input'!C47</f>
        <v>0</v>
      </c>
      <c r="Q43" s="170">
        <f>'Fleet Input'!D47</f>
        <v>0</v>
      </c>
      <c r="R43" s="170">
        <f>'Fleet Input'!E47</f>
        <v>0</v>
      </c>
      <c r="S43" s="170">
        <f>'Fleet Input'!F47</f>
        <v>0</v>
      </c>
      <c r="T43" s="109" t="s">
        <v>16</v>
      </c>
      <c r="U43" s="109" t="s">
        <v>189</v>
      </c>
      <c r="X43" s="176">
        <f>'Fleet Input'!F47</f>
        <v>0</v>
      </c>
      <c r="Y43" s="170">
        <f>'Fleet Input'!G47</f>
        <v>0</v>
      </c>
      <c r="Z43" s="170">
        <f>'Fleet Input'!H47</f>
        <v>0</v>
      </c>
      <c r="AA43" s="114">
        <f t="shared" si="3"/>
        <v>0</v>
      </c>
      <c r="AB43" s="176" t="str">
        <f>IF('Fleet Input'!K47=0,"",'Fleet Input'!K47)</f>
        <v/>
      </c>
      <c r="AC43" s="176" t="str">
        <f>IF('Fleet Input'!L47=0,"",'Fleet Input'!L47)</f>
        <v/>
      </c>
      <c r="AD43" s="117" t="str">
        <f t="shared" si="4"/>
        <v/>
      </c>
      <c r="AE43" s="117" t="str">
        <f t="shared" si="5"/>
        <v>00</v>
      </c>
      <c r="AF43" s="8" t="e">
        <f t="shared" si="6"/>
        <v>#N/A</v>
      </c>
      <c r="AG43" s="122" t="e">
        <f t="shared" si="7"/>
        <v>#N/A</v>
      </c>
      <c r="AH43" s="8" t="e">
        <f t="shared" si="8"/>
        <v>#N/A</v>
      </c>
      <c r="AI43" s="122" t="e">
        <f t="shared" si="9"/>
        <v>#N/A</v>
      </c>
      <c r="AJ43" s="100" t="e">
        <f t="shared" si="10"/>
        <v>#N/A</v>
      </c>
      <c r="AK43" s="122" t="e">
        <f t="shared" si="11"/>
        <v>#N/A</v>
      </c>
    </row>
    <row r="44" spans="1:37" x14ac:dyDescent="0.2">
      <c r="A44" s="170">
        <f>'Fleet Input'!A48</f>
        <v>0</v>
      </c>
      <c r="B44" s="106" t="s">
        <v>111</v>
      </c>
      <c r="C44" s="106" t="s">
        <v>112</v>
      </c>
      <c r="D44" s="106" t="s">
        <v>138</v>
      </c>
      <c r="E44" s="106" t="s">
        <v>139</v>
      </c>
      <c r="F44" s="179">
        <f>'Fleet Input'!I48</f>
        <v>0</v>
      </c>
      <c r="G44" s="179">
        <f>'Fleet Input'!J48</f>
        <v>0</v>
      </c>
      <c r="H44" s="119" t="e">
        <f>VLOOKUP(AD44,NOx_Calc!$E$4:$G$44,3,FALSE)/100</f>
        <v>#N/A</v>
      </c>
      <c r="I44" s="119" t="e">
        <f>VLOOKUP(AD44,NOx_Calc!$E$4:$H$44,4,FALSE)/100</f>
        <v>#N/A</v>
      </c>
      <c r="J44" s="97" t="e">
        <f t="shared" si="0"/>
        <v>#N/A</v>
      </c>
      <c r="K44" s="10" t="e">
        <f>IF(J44&lt;&gt;"-",IF(X44="A",'NOx Emission Factors'!$X$4*J44,IF(X44="L",'NOx Emission Factors'!$W$4*J44,"?")),"-")</f>
        <v>#N/A</v>
      </c>
      <c r="L44" s="10" t="str">
        <f>IF(F44&lt;&gt;"",IF(X44="A",F44/'NOx Emission Factors'!$X$4,IF(X44="L",F44/'NOx Emission Factors'!$W$4,"?")),"-")</f>
        <v>?</v>
      </c>
      <c r="M44" s="125" t="e">
        <f t="shared" si="1"/>
        <v>#DIV/0!</v>
      </c>
      <c r="N44" s="125" t="e">
        <f t="shared" si="2"/>
        <v>#N/A</v>
      </c>
      <c r="O44" s="170">
        <f>'Fleet Input'!B48</f>
        <v>0</v>
      </c>
      <c r="P44" s="170">
        <f>'Fleet Input'!C48</f>
        <v>0</v>
      </c>
      <c r="Q44" s="170">
        <f>'Fleet Input'!D48</f>
        <v>0</v>
      </c>
      <c r="R44" s="170">
        <f>'Fleet Input'!E48</f>
        <v>0</v>
      </c>
      <c r="S44" s="170">
        <f>'Fleet Input'!F48</f>
        <v>0</v>
      </c>
      <c r="T44" s="109" t="s">
        <v>16</v>
      </c>
      <c r="U44" s="109" t="s">
        <v>189</v>
      </c>
      <c r="X44" s="176">
        <f>'Fleet Input'!F48</f>
        <v>0</v>
      </c>
      <c r="Y44" s="170">
        <f>'Fleet Input'!G48</f>
        <v>0</v>
      </c>
      <c r="Z44" s="170">
        <f>'Fleet Input'!H48</f>
        <v>0</v>
      </c>
      <c r="AA44" s="114">
        <f t="shared" si="3"/>
        <v>0</v>
      </c>
      <c r="AB44" s="176" t="str">
        <f>IF('Fleet Input'!K48=0,"",'Fleet Input'!K48)</f>
        <v/>
      </c>
      <c r="AC44" s="176" t="str">
        <f>IF('Fleet Input'!L48=0,"",'Fleet Input'!L48)</f>
        <v/>
      </c>
      <c r="AD44" s="117" t="str">
        <f t="shared" si="4"/>
        <v/>
      </c>
      <c r="AE44" s="117" t="str">
        <f t="shared" si="5"/>
        <v>00</v>
      </c>
      <c r="AF44" s="8" t="e">
        <f t="shared" si="6"/>
        <v>#N/A</v>
      </c>
      <c r="AG44" s="122" t="e">
        <f t="shared" si="7"/>
        <v>#N/A</v>
      </c>
      <c r="AH44" s="8" t="e">
        <f t="shared" si="8"/>
        <v>#N/A</v>
      </c>
      <c r="AI44" s="122" t="e">
        <f t="shared" si="9"/>
        <v>#N/A</v>
      </c>
      <c r="AJ44" s="100" t="e">
        <f t="shared" si="10"/>
        <v>#N/A</v>
      </c>
      <c r="AK44" s="122" t="e">
        <f t="shared" si="11"/>
        <v>#N/A</v>
      </c>
    </row>
    <row r="45" spans="1:37" x14ac:dyDescent="0.2">
      <c r="A45" s="170">
        <f>'Fleet Input'!A49</f>
        <v>0</v>
      </c>
      <c r="B45" s="106" t="s">
        <v>111</v>
      </c>
      <c r="C45" s="106" t="s">
        <v>112</v>
      </c>
      <c r="D45" s="106" t="s">
        <v>138</v>
      </c>
      <c r="E45" s="106" t="s">
        <v>139</v>
      </c>
      <c r="F45" s="179">
        <f>'Fleet Input'!I49</f>
        <v>0</v>
      </c>
      <c r="G45" s="179">
        <f>'Fleet Input'!J49</f>
        <v>0</v>
      </c>
      <c r="H45" s="119" t="e">
        <f>VLOOKUP(AD45,NOx_Calc!$E$4:$G$44,3,FALSE)/100</f>
        <v>#N/A</v>
      </c>
      <c r="I45" s="119" t="e">
        <f>VLOOKUP(AD45,NOx_Calc!$E$4:$H$44,4,FALSE)/100</f>
        <v>#N/A</v>
      </c>
      <c r="J45" s="97" t="e">
        <f t="shared" si="0"/>
        <v>#N/A</v>
      </c>
      <c r="K45" s="10" t="e">
        <f>IF(J45&lt;&gt;"-",IF(X45="A",'NOx Emission Factors'!$X$4*J45,IF(X45="L",'NOx Emission Factors'!$W$4*J45,"?")),"-")</f>
        <v>#N/A</v>
      </c>
      <c r="L45" s="10" t="str">
        <f>IF(F45&lt;&gt;"",IF(X45="A",F45/'NOx Emission Factors'!$X$4,IF(X45="L",F45/'NOx Emission Factors'!$W$4,"?")),"-")</f>
        <v>?</v>
      </c>
      <c r="M45" s="125" t="e">
        <f t="shared" si="1"/>
        <v>#DIV/0!</v>
      </c>
      <c r="N45" s="125" t="e">
        <f t="shared" si="2"/>
        <v>#N/A</v>
      </c>
      <c r="O45" s="170">
        <f>'Fleet Input'!B49</f>
        <v>0</v>
      </c>
      <c r="P45" s="170">
        <f>'Fleet Input'!C49</f>
        <v>0</v>
      </c>
      <c r="Q45" s="170">
        <f>'Fleet Input'!D49</f>
        <v>0</v>
      </c>
      <c r="R45" s="170">
        <f>'Fleet Input'!E49</f>
        <v>0</v>
      </c>
      <c r="S45" s="170">
        <f>'Fleet Input'!F49</f>
        <v>0</v>
      </c>
      <c r="T45" s="109" t="s">
        <v>16</v>
      </c>
      <c r="U45" s="109" t="s">
        <v>189</v>
      </c>
      <c r="X45" s="176">
        <f>'Fleet Input'!F49</f>
        <v>0</v>
      </c>
      <c r="Y45" s="170">
        <f>'Fleet Input'!G49</f>
        <v>0</v>
      </c>
      <c r="Z45" s="170">
        <f>'Fleet Input'!H49</f>
        <v>0</v>
      </c>
      <c r="AA45" s="114">
        <f t="shared" si="3"/>
        <v>0</v>
      </c>
      <c r="AB45" s="176" t="str">
        <f>IF('Fleet Input'!K49=0,"",'Fleet Input'!K49)</f>
        <v/>
      </c>
      <c r="AC45" s="176" t="str">
        <f>IF('Fleet Input'!L49=0,"",'Fleet Input'!L49)</f>
        <v/>
      </c>
      <c r="AD45" s="117" t="str">
        <f t="shared" si="4"/>
        <v/>
      </c>
      <c r="AE45" s="117" t="str">
        <f t="shared" si="5"/>
        <v>00</v>
      </c>
      <c r="AF45" s="8" t="e">
        <f t="shared" si="6"/>
        <v>#N/A</v>
      </c>
      <c r="AG45" s="122" t="e">
        <f t="shared" si="7"/>
        <v>#N/A</v>
      </c>
      <c r="AH45" s="8" t="e">
        <f t="shared" si="8"/>
        <v>#N/A</v>
      </c>
      <c r="AI45" s="122" t="e">
        <f t="shared" si="9"/>
        <v>#N/A</v>
      </c>
      <c r="AJ45" s="100" t="e">
        <f t="shared" si="10"/>
        <v>#N/A</v>
      </c>
      <c r="AK45" s="122" t="e">
        <f t="shared" si="11"/>
        <v>#N/A</v>
      </c>
    </row>
    <row r="46" spans="1:37" x14ac:dyDescent="0.2">
      <c r="A46" s="170">
        <f>'Fleet Input'!A50</f>
        <v>0</v>
      </c>
      <c r="B46" s="106" t="s">
        <v>111</v>
      </c>
      <c r="C46" s="106" t="s">
        <v>112</v>
      </c>
      <c r="D46" s="106" t="s">
        <v>138</v>
      </c>
      <c r="E46" s="106" t="s">
        <v>139</v>
      </c>
      <c r="F46" s="179">
        <f>'Fleet Input'!I50</f>
        <v>0</v>
      </c>
      <c r="G46" s="179">
        <f>'Fleet Input'!J50</f>
        <v>0</v>
      </c>
      <c r="H46" s="119" t="e">
        <f>VLOOKUP(AD46,NOx_Calc!$E$4:$G$44,3,FALSE)/100</f>
        <v>#N/A</v>
      </c>
      <c r="I46" s="119" t="e">
        <f>VLOOKUP(AD46,NOx_Calc!$E$4:$H$44,4,FALSE)/100</f>
        <v>#N/A</v>
      </c>
      <c r="J46" s="97" t="e">
        <f t="shared" si="0"/>
        <v>#N/A</v>
      </c>
      <c r="K46" s="10" t="e">
        <f>IF(J46&lt;&gt;"-",IF(X46="A",'NOx Emission Factors'!$X$4*J46,IF(X46="L",'NOx Emission Factors'!$W$4*J46,"?")),"-")</f>
        <v>#N/A</v>
      </c>
      <c r="L46" s="10" t="str">
        <f>IF(F46&lt;&gt;"",IF(X46="A",F46/'NOx Emission Factors'!$X$4,IF(X46="L",F46/'NOx Emission Factors'!$W$4,"?")),"-")</f>
        <v>?</v>
      </c>
      <c r="M46" s="125" t="e">
        <f t="shared" si="1"/>
        <v>#DIV/0!</v>
      </c>
      <c r="N46" s="125" t="e">
        <f t="shared" si="2"/>
        <v>#N/A</v>
      </c>
      <c r="O46" s="170">
        <f>'Fleet Input'!B50</f>
        <v>0</v>
      </c>
      <c r="P46" s="170">
        <f>'Fleet Input'!C50</f>
        <v>0</v>
      </c>
      <c r="Q46" s="170">
        <f>'Fleet Input'!D50</f>
        <v>0</v>
      </c>
      <c r="R46" s="170">
        <f>'Fleet Input'!E50</f>
        <v>0</v>
      </c>
      <c r="S46" s="170">
        <f>'Fleet Input'!F50</f>
        <v>0</v>
      </c>
      <c r="T46" s="109" t="s">
        <v>16</v>
      </c>
      <c r="U46" s="109" t="s">
        <v>189</v>
      </c>
      <c r="X46" s="176">
        <f>'Fleet Input'!F50</f>
        <v>0</v>
      </c>
      <c r="Y46" s="170">
        <f>'Fleet Input'!G50</f>
        <v>0</v>
      </c>
      <c r="Z46" s="170">
        <f>'Fleet Input'!H50</f>
        <v>0</v>
      </c>
      <c r="AA46" s="114">
        <f t="shared" si="3"/>
        <v>0</v>
      </c>
      <c r="AB46" s="176" t="str">
        <f>IF('Fleet Input'!K50=0,"",'Fleet Input'!K50)</f>
        <v/>
      </c>
      <c r="AC46" s="176" t="str">
        <f>IF('Fleet Input'!L50=0,"",'Fleet Input'!L50)</f>
        <v/>
      </c>
      <c r="AD46" s="117" t="str">
        <f t="shared" si="4"/>
        <v/>
      </c>
      <c r="AE46" s="117" t="str">
        <f t="shared" si="5"/>
        <v>00</v>
      </c>
      <c r="AF46" s="8" t="e">
        <f t="shared" si="6"/>
        <v>#N/A</v>
      </c>
      <c r="AG46" s="122" t="e">
        <f t="shared" si="7"/>
        <v>#N/A</v>
      </c>
      <c r="AH46" s="8" t="e">
        <f t="shared" si="8"/>
        <v>#N/A</v>
      </c>
      <c r="AI46" s="122" t="e">
        <f t="shared" si="9"/>
        <v>#N/A</v>
      </c>
      <c r="AJ46" s="100" t="e">
        <f t="shared" si="10"/>
        <v>#N/A</v>
      </c>
      <c r="AK46" s="122" t="e">
        <f t="shared" si="11"/>
        <v>#N/A</v>
      </c>
    </row>
    <row r="47" spans="1:37" x14ac:dyDescent="0.2">
      <c r="A47" s="170">
        <f>'Fleet Input'!A51</f>
        <v>0</v>
      </c>
      <c r="B47" s="106" t="s">
        <v>111</v>
      </c>
      <c r="C47" s="106" t="s">
        <v>112</v>
      </c>
      <c r="D47" s="106" t="s">
        <v>138</v>
      </c>
      <c r="E47" s="106" t="s">
        <v>139</v>
      </c>
      <c r="F47" s="179">
        <f>'Fleet Input'!I51</f>
        <v>0</v>
      </c>
      <c r="G47" s="179">
        <f>'Fleet Input'!J51</f>
        <v>0</v>
      </c>
      <c r="H47" s="119" t="e">
        <f>VLOOKUP(AD47,NOx_Calc!$E$4:$G$44,3,FALSE)/100</f>
        <v>#N/A</v>
      </c>
      <c r="I47" s="119" t="e">
        <f>VLOOKUP(AD47,NOx_Calc!$E$4:$H$44,4,FALSE)/100</f>
        <v>#N/A</v>
      </c>
      <c r="J47" s="97" t="e">
        <f t="shared" si="0"/>
        <v>#N/A</v>
      </c>
      <c r="K47" s="10" t="e">
        <f>IF(J47&lt;&gt;"-",IF(X47="A",'NOx Emission Factors'!$X$4*J47,IF(X47="L",'NOx Emission Factors'!$W$4*J47,"?")),"-")</f>
        <v>#N/A</v>
      </c>
      <c r="L47" s="10" t="str">
        <f>IF(F47&lt;&gt;"",IF(X47="A",F47/'NOx Emission Factors'!$X$4,IF(X47="L",F47/'NOx Emission Factors'!$W$4,"?")),"-")</f>
        <v>?</v>
      </c>
      <c r="M47" s="125" t="e">
        <f t="shared" si="1"/>
        <v>#DIV/0!</v>
      </c>
      <c r="N47" s="125" t="e">
        <f t="shared" si="2"/>
        <v>#N/A</v>
      </c>
      <c r="O47" s="170">
        <f>'Fleet Input'!B51</f>
        <v>0</v>
      </c>
      <c r="P47" s="170">
        <f>'Fleet Input'!C51</f>
        <v>0</v>
      </c>
      <c r="Q47" s="170">
        <f>'Fleet Input'!D51</f>
        <v>0</v>
      </c>
      <c r="R47" s="170">
        <f>'Fleet Input'!E51</f>
        <v>0</v>
      </c>
      <c r="S47" s="170">
        <f>'Fleet Input'!F51</f>
        <v>0</v>
      </c>
      <c r="T47" s="109" t="s">
        <v>16</v>
      </c>
      <c r="U47" s="109" t="s">
        <v>189</v>
      </c>
      <c r="X47" s="176">
        <f>'Fleet Input'!F51</f>
        <v>0</v>
      </c>
      <c r="Y47" s="170">
        <f>'Fleet Input'!G51</f>
        <v>0</v>
      </c>
      <c r="Z47" s="170">
        <f>'Fleet Input'!H51</f>
        <v>0</v>
      </c>
      <c r="AA47" s="114">
        <f t="shared" si="3"/>
        <v>0</v>
      </c>
      <c r="AB47" s="176" t="str">
        <f>IF('Fleet Input'!K51=0,"",'Fleet Input'!K51)</f>
        <v/>
      </c>
      <c r="AC47" s="176" t="str">
        <f>IF('Fleet Input'!L51=0,"",'Fleet Input'!L51)</f>
        <v/>
      </c>
      <c r="AD47" s="117" t="str">
        <f t="shared" si="4"/>
        <v/>
      </c>
      <c r="AE47" s="117" t="str">
        <f t="shared" si="5"/>
        <v>00</v>
      </c>
      <c r="AF47" s="8" t="e">
        <f t="shared" si="6"/>
        <v>#N/A</v>
      </c>
      <c r="AG47" s="122" t="e">
        <f t="shared" si="7"/>
        <v>#N/A</v>
      </c>
      <c r="AH47" s="8" t="e">
        <f t="shared" si="8"/>
        <v>#N/A</v>
      </c>
      <c r="AI47" s="122" t="e">
        <f t="shared" si="9"/>
        <v>#N/A</v>
      </c>
      <c r="AJ47" s="100" t="e">
        <f t="shared" si="10"/>
        <v>#N/A</v>
      </c>
      <c r="AK47" s="122" t="e">
        <f t="shared" si="11"/>
        <v>#N/A</v>
      </c>
    </row>
    <row r="48" spans="1:37" x14ac:dyDescent="0.2">
      <c r="A48" s="170">
        <f>'Fleet Input'!A52</f>
        <v>0</v>
      </c>
      <c r="B48" s="106" t="s">
        <v>111</v>
      </c>
      <c r="C48" s="106" t="s">
        <v>112</v>
      </c>
      <c r="D48" s="106" t="s">
        <v>138</v>
      </c>
      <c r="E48" s="106" t="s">
        <v>139</v>
      </c>
      <c r="F48" s="179">
        <f>'Fleet Input'!I52</f>
        <v>0</v>
      </c>
      <c r="G48" s="179">
        <f>'Fleet Input'!J52</f>
        <v>0</v>
      </c>
      <c r="H48" s="119" t="e">
        <f>VLOOKUP(AD48,NOx_Calc!$E$4:$G$44,3,FALSE)/100</f>
        <v>#N/A</v>
      </c>
      <c r="I48" s="119" t="e">
        <f>VLOOKUP(AD48,NOx_Calc!$E$4:$H$44,4,FALSE)/100</f>
        <v>#N/A</v>
      </c>
      <c r="J48" s="97" t="e">
        <f t="shared" si="0"/>
        <v>#N/A</v>
      </c>
      <c r="K48" s="10" t="e">
        <f>IF(J48&lt;&gt;"-",IF(X48="A",'NOx Emission Factors'!$X$4*J48,IF(X48="L",'NOx Emission Factors'!$W$4*J48,"?")),"-")</f>
        <v>#N/A</v>
      </c>
      <c r="L48" s="10" t="str">
        <f>IF(F48&lt;&gt;"",IF(X48="A",F48/'NOx Emission Factors'!$X$4,IF(X48="L",F48/'NOx Emission Factors'!$W$4,"?")),"-")</f>
        <v>?</v>
      </c>
      <c r="M48" s="125" t="e">
        <f t="shared" si="1"/>
        <v>#DIV/0!</v>
      </c>
      <c r="N48" s="125" t="e">
        <f t="shared" si="2"/>
        <v>#N/A</v>
      </c>
      <c r="O48" s="170">
        <f>'Fleet Input'!B52</f>
        <v>0</v>
      </c>
      <c r="P48" s="170">
        <f>'Fleet Input'!C52</f>
        <v>0</v>
      </c>
      <c r="Q48" s="170">
        <f>'Fleet Input'!D52</f>
        <v>0</v>
      </c>
      <c r="R48" s="170">
        <f>'Fleet Input'!E52</f>
        <v>0</v>
      </c>
      <c r="S48" s="170">
        <f>'Fleet Input'!F52</f>
        <v>0</v>
      </c>
      <c r="T48" s="109" t="s">
        <v>16</v>
      </c>
      <c r="U48" s="109" t="s">
        <v>189</v>
      </c>
      <c r="X48" s="176">
        <f>'Fleet Input'!F52</f>
        <v>0</v>
      </c>
      <c r="Y48" s="170">
        <f>'Fleet Input'!G52</f>
        <v>0</v>
      </c>
      <c r="Z48" s="170">
        <f>'Fleet Input'!H52</f>
        <v>0</v>
      </c>
      <c r="AA48" s="114">
        <f t="shared" si="3"/>
        <v>0</v>
      </c>
      <c r="AB48" s="176" t="str">
        <f>IF('Fleet Input'!K52=0,"",'Fleet Input'!K52)</f>
        <v/>
      </c>
      <c r="AC48" s="176" t="str">
        <f>IF('Fleet Input'!L52=0,"",'Fleet Input'!L52)</f>
        <v/>
      </c>
      <c r="AD48" s="117" t="str">
        <f t="shared" si="4"/>
        <v/>
      </c>
      <c r="AE48" s="117" t="str">
        <f t="shared" si="5"/>
        <v>00</v>
      </c>
      <c r="AF48" s="8" t="e">
        <f t="shared" si="6"/>
        <v>#N/A</v>
      </c>
      <c r="AG48" s="122" t="e">
        <f t="shared" si="7"/>
        <v>#N/A</v>
      </c>
      <c r="AH48" s="8" t="e">
        <f t="shared" si="8"/>
        <v>#N/A</v>
      </c>
      <c r="AI48" s="122" t="e">
        <f t="shared" si="9"/>
        <v>#N/A</v>
      </c>
      <c r="AJ48" s="100" t="e">
        <f t="shared" si="10"/>
        <v>#N/A</v>
      </c>
      <c r="AK48" s="122" t="e">
        <f t="shared" si="11"/>
        <v>#N/A</v>
      </c>
    </row>
    <row r="49" spans="1:37" x14ac:dyDescent="0.2">
      <c r="A49" s="170">
        <f>'Fleet Input'!A53</f>
        <v>0</v>
      </c>
      <c r="B49" s="106" t="s">
        <v>111</v>
      </c>
      <c r="C49" s="106" t="s">
        <v>112</v>
      </c>
      <c r="D49" s="106" t="s">
        <v>138</v>
      </c>
      <c r="E49" s="106" t="s">
        <v>139</v>
      </c>
      <c r="F49" s="179">
        <f>'Fleet Input'!I53</f>
        <v>0</v>
      </c>
      <c r="G49" s="179">
        <f>'Fleet Input'!J53</f>
        <v>0</v>
      </c>
      <c r="H49" s="119" t="e">
        <f>VLOOKUP(AD49,NOx_Calc!$E$4:$G$44,3,FALSE)/100</f>
        <v>#N/A</v>
      </c>
      <c r="I49" s="119" t="e">
        <f>VLOOKUP(AD49,NOx_Calc!$E$4:$H$44,4,FALSE)/100</f>
        <v>#N/A</v>
      </c>
      <c r="J49" s="97" t="e">
        <f t="shared" si="0"/>
        <v>#N/A</v>
      </c>
      <c r="K49" s="10" t="e">
        <f>IF(J49&lt;&gt;"-",IF(X49="A",'NOx Emission Factors'!$X$4*J49,IF(X49="L",'NOx Emission Factors'!$W$4*J49,"?")),"-")</f>
        <v>#N/A</v>
      </c>
      <c r="L49" s="10" t="str">
        <f>IF(F49&lt;&gt;"",IF(X49="A",F49/'NOx Emission Factors'!$X$4,IF(X49="L",F49/'NOx Emission Factors'!$W$4,"?")),"-")</f>
        <v>?</v>
      </c>
      <c r="M49" s="125" t="e">
        <f t="shared" si="1"/>
        <v>#DIV/0!</v>
      </c>
      <c r="N49" s="125" t="e">
        <f t="shared" si="2"/>
        <v>#N/A</v>
      </c>
      <c r="O49" s="170">
        <f>'Fleet Input'!B53</f>
        <v>0</v>
      </c>
      <c r="P49" s="170">
        <f>'Fleet Input'!C53</f>
        <v>0</v>
      </c>
      <c r="Q49" s="170">
        <f>'Fleet Input'!D53</f>
        <v>0</v>
      </c>
      <c r="R49" s="170">
        <f>'Fleet Input'!E53</f>
        <v>0</v>
      </c>
      <c r="S49" s="170">
        <f>'Fleet Input'!F53</f>
        <v>0</v>
      </c>
      <c r="T49" s="109" t="s">
        <v>16</v>
      </c>
      <c r="U49" s="109" t="s">
        <v>189</v>
      </c>
      <c r="X49" s="176">
        <f>'Fleet Input'!F53</f>
        <v>0</v>
      </c>
      <c r="Y49" s="170">
        <f>'Fleet Input'!G53</f>
        <v>0</v>
      </c>
      <c r="Z49" s="170">
        <f>'Fleet Input'!H53</f>
        <v>0</v>
      </c>
      <c r="AA49" s="114">
        <f t="shared" si="3"/>
        <v>0</v>
      </c>
      <c r="AB49" s="176" t="str">
        <f>IF('Fleet Input'!K53=0,"",'Fleet Input'!K53)</f>
        <v/>
      </c>
      <c r="AC49" s="176" t="str">
        <f>IF('Fleet Input'!L53=0,"",'Fleet Input'!L53)</f>
        <v/>
      </c>
      <c r="AD49" s="117" t="str">
        <f t="shared" si="4"/>
        <v/>
      </c>
      <c r="AE49" s="117" t="str">
        <f t="shared" si="5"/>
        <v>00</v>
      </c>
      <c r="AF49" s="8" t="e">
        <f t="shared" si="6"/>
        <v>#N/A</v>
      </c>
      <c r="AG49" s="122" t="e">
        <f t="shared" si="7"/>
        <v>#N/A</v>
      </c>
      <c r="AH49" s="8" t="e">
        <f t="shared" si="8"/>
        <v>#N/A</v>
      </c>
      <c r="AI49" s="122" t="e">
        <f t="shared" si="9"/>
        <v>#N/A</v>
      </c>
      <c r="AJ49" s="100" t="e">
        <f t="shared" si="10"/>
        <v>#N/A</v>
      </c>
      <c r="AK49" s="122" t="e">
        <f t="shared" si="11"/>
        <v>#N/A</v>
      </c>
    </row>
    <row r="50" spans="1:37" x14ac:dyDescent="0.2">
      <c r="A50" s="170">
        <f>'Fleet Input'!A54</f>
        <v>0</v>
      </c>
      <c r="B50" s="106" t="s">
        <v>111</v>
      </c>
      <c r="C50" s="106" t="s">
        <v>112</v>
      </c>
      <c r="D50" s="106" t="s">
        <v>138</v>
      </c>
      <c r="E50" s="106" t="s">
        <v>139</v>
      </c>
      <c r="F50" s="179">
        <f>'Fleet Input'!I54</f>
        <v>0</v>
      </c>
      <c r="G50" s="179">
        <f>'Fleet Input'!J54</f>
        <v>0</v>
      </c>
      <c r="H50" s="119" t="e">
        <f>VLOOKUP(AD50,NOx_Calc!$E$4:$G$44,3,FALSE)/100</f>
        <v>#N/A</v>
      </c>
      <c r="I50" s="119" t="e">
        <f>VLOOKUP(AD50,NOx_Calc!$E$4:$H$44,4,FALSE)/100</f>
        <v>#N/A</v>
      </c>
      <c r="J50" s="97" t="e">
        <f t="shared" si="0"/>
        <v>#N/A</v>
      </c>
      <c r="K50" s="10" t="e">
        <f>IF(J50&lt;&gt;"-",IF(X50="A",'NOx Emission Factors'!$X$4*J50,IF(X50="L",'NOx Emission Factors'!$W$4*J50,"?")),"-")</f>
        <v>#N/A</v>
      </c>
      <c r="L50" s="10" t="str">
        <f>IF(F50&lt;&gt;"",IF(X50="A",F50/'NOx Emission Factors'!$X$4,IF(X50="L",F50/'NOx Emission Factors'!$W$4,"?")),"-")</f>
        <v>?</v>
      </c>
      <c r="M50" s="125" t="e">
        <f t="shared" si="1"/>
        <v>#DIV/0!</v>
      </c>
      <c r="N50" s="125" t="e">
        <f t="shared" si="2"/>
        <v>#N/A</v>
      </c>
      <c r="O50" s="170">
        <f>'Fleet Input'!B54</f>
        <v>0</v>
      </c>
      <c r="P50" s="170">
        <f>'Fleet Input'!C54</f>
        <v>0</v>
      </c>
      <c r="Q50" s="170">
        <f>'Fleet Input'!D54</f>
        <v>0</v>
      </c>
      <c r="R50" s="170">
        <f>'Fleet Input'!E54</f>
        <v>0</v>
      </c>
      <c r="S50" s="170">
        <f>'Fleet Input'!F54</f>
        <v>0</v>
      </c>
      <c r="T50" s="109" t="s">
        <v>16</v>
      </c>
      <c r="U50" s="109" t="s">
        <v>189</v>
      </c>
      <c r="X50" s="176">
        <f>'Fleet Input'!F54</f>
        <v>0</v>
      </c>
      <c r="Y50" s="170">
        <f>'Fleet Input'!G54</f>
        <v>0</v>
      </c>
      <c r="Z50" s="170">
        <f>'Fleet Input'!H54</f>
        <v>0</v>
      </c>
      <c r="AA50" s="114">
        <f t="shared" si="3"/>
        <v>0</v>
      </c>
      <c r="AB50" s="176" t="str">
        <f>IF('Fleet Input'!K54=0,"",'Fleet Input'!K54)</f>
        <v/>
      </c>
      <c r="AC50" s="176" t="str">
        <f>IF('Fleet Input'!L54=0,"",'Fleet Input'!L54)</f>
        <v/>
      </c>
      <c r="AD50" s="117" t="str">
        <f t="shared" si="4"/>
        <v/>
      </c>
      <c r="AE50" s="117" t="str">
        <f t="shared" si="5"/>
        <v>00</v>
      </c>
      <c r="AF50" s="8" t="e">
        <f t="shared" si="6"/>
        <v>#N/A</v>
      </c>
      <c r="AG50" s="122" t="e">
        <f t="shared" si="7"/>
        <v>#N/A</v>
      </c>
      <c r="AH50" s="8" t="e">
        <f t="shared" si="8"/>
        <v>#N/A</v>
      </c>
      <c r="AI50" s="122" t="e">
        <f t="shared" si="9"/>
        <v>#N/A</v>
      </c>
      <c r="AJ50" s="100" t="e">
        <f t="shared" si="10"/>
        <v>#N/A</v>
      </c>
      <c r="AK50" s="122" t="e">
        <f t="shared" si="11"/>
        <v>#N/A</v>
      </c>
    </row>
    <row r="51" spans="1:37" x14ac:dyDescent="0.2">
      <c r="A51" s="170">
        <f>'Fleet Input'!A55</f>
        <v>0</v>
      </c>
      <c r="B51" s="106" t="s">
        <v>111</v>
      </c>
      <c r="C51" s="106" t="s">
        <v>112</v>
      </c>
      <c r="D51" s="106" t="s">
        <v>138</v>
      </c>
      <c r="E51" s="106" t="s">
        <v>139</v>
      </c>
      <c r="F51" s="179">
        <f>'Fleet Input'!I55</f>
        <v>0</v>
      </c>
      <c r="G51" s="179">
        <f>'Fleet Input'!J55</f>
        <v>0</v>
      </c>
      <c r="H51" s="119" t="e">
        <f>VLOOKUP(AD51,NOx_Calc!$E$4:$G$44,3,FALSE)/100</f>
        <v>#N/A</v>
      </c>
      <c r="I51" s="119" t="e">
        <f>VLOOKUP(AD51,NOx_Calc!$E$4:$H$44,4,FALSE)/100</f>
        <v>#N/A</v>
      </c>
      <c r="J51" s="97" t="e">
        <f t="shared" si="0"/>
        <v>#N/A</v>
      </c>
      <c r="K51" s="10" t="e">
        <f>IF(J51&lt;&gt;"-",IF(X51="A",'NOx Emission Factors'!$X$4*J51,IF(X51="L",'NOx Emission Factors'!$W$4*J51,"?")),"-")</f>
        <v>#N/A</v>
      </c>
      <c r="L51" s="10" t="str">
        <f>IF(F51&lt;&gt;"",IF(X51="A",F51/'NOx Emission Factors'!$X$4,IF(X51="L",F51/'NOx Emission Factors'!$W$4,"?")),"-")</f>
        <v>?</v>
      </c>
      <c r="M51" s="125" t="e">
        <f t="shared" si="1"/>
        <v>#DIV/0!</v>
      </c>
      <c r="N51" s="125" t="e">
        <f t="shared" si="2"/>
        <v>#N/A</v>
      </c>
      <c r="O51" s="170">
        <f>'Fleet Input'!B55</f>
        <v>0</v>
      </c>
      <c r="P51" s="170">
        <f>'Fleet Input'!C55</f>
        <v>0</v>
      </c>
      <c r="Q51" s="170">
        <f>'Fleet Input'!D55</f>
        <v>0</v>
      </c>
      <c r="R51" s="170">
        <f>'Fleet Input'!E55</f>
        <v>0</v>
      </c>
      <c r="S51" s="170">
        <f>'Fleet Input'!F55</f>
        <v>0</v>
      </c>
      <c r="T51" s="109" t="s">
        <v>16</v>
      </c>
      <c r="U51" s="109" t="s">
        <v>189</v>
      </c>
      <c r="X51" s="176">
        <f>'Fleet Input'!F55</f>
        <v>0</v>
      </c>
      <c r="Y51" s="170">
        <f>'Fleet Input'!G55</f>
        <v>0</v>
      </c>
      <c r="Z51" s="170">
        <f>'Fleet Input'!H55</f>
        <v>0</v>
      </c>
      <c r="AA51" s="114">
        <f t="shared" si="3"/>
        <v>0</v>
      </c>
      <c r="AB51" s="176" t="str">
        <f>IF('Fleet Input'!K55=0,"",'Fleet Input'!K55)</f>
        <v/>
      </c>
      <c r="AC51" s="176" t="str">
        <f>IF('Fleet Input'!L55=0,"",'Fleet Input'!L55)</f>
        <v/>
      </c>
      <c r="AD51" s="117" t="str">
        <f t="shared" si="4"/>
        <v/>
      </c>
      <c r="AE51" s="117" t="str">
        <f t="shared" si="5"/>
        <v>00</v>
      </c>
      <c r="AF51" s="8" t="e">
        <f t="shared" si="6"/>
        <v>#N/A</v>
      </c>
      <c r="AG51" s="122" t="e">
        <f t="shared" si="7"/>
        <v>#N/A</v>
      </c>
      <c r="AH51" s="8" t="e">
        <f t="shared" si="8"/>
        <v>#N/A</v>
      </c>
      <c r="AI51" s="122" t="e">
        <f t="shared" si="9"/>
        <v>#N/A</v>
      </c>
      <c r="AJ51" s="100" t="e">
        <f t="shared" si="10"/>
        <v>#N/A</v>
      </c>
      <c r="AK51" s="122" t="e">
        <f t="shared" si="11"/>
        <v>#N/A</v>
      </c>
    </row>
    <row r="52" spans="1:37" x14ac:dyDescent="0.2">
      <c r="A52" s="170">
        <f>'Fleet Input'!A56</f>
        <v>0</v>
      </c>
      <c r="B52" s="106" t="s">
        <v>111</v>
      </c>
      <c r="C52" s="106" t="s">
        <v>112</v>
      </c>
      <c r="D52" s="106" t="s">
        <v>138</v>
      </c>
      <c r="E52" s="106" t="s">
        <v>139</v>
      </c>
      <c r="F52" s="179">
        <f>'Fleet Input'!I56</f>
        <v>0</v>
      </c>
      <c r="G52" s="179">
        <f>'Fleet Input'!J56</f>
        <v>0</v>
      </c>
      <c r="H52" s="119" t="e">
        <f>VLOOKUP(AD52,NOx_Calc!$E$4:$G$44,3,FALSE)/100</f>
        <v>#N/A</v>
      </c>
      <c r="I52" s="119" t="e">
        <f>VLOOKUP(AD52,NOx_Calc!$E$4:$H$44,4,FALSE)/100</f>
        <v>#N/A</v>
      </c>
      <c r="J52" s="97" t="e">
        <f t="shared" si="0"/>
        <v>#N/A</v>
      </c>
      <c r="K52" s="10" t="e">
        <f>IF(J52&lt;&gt;"-",IF(X52="A",'NOx Emission Factors'!$X$4*J52,IF(X52="L",'NOx Emission Factors'!$W$4*J52,"?")),"-")</f>
        <v>#N/A</v>
      </c>
      <c r="L52" s="10" t="str">
        <f>IF(F52&lt;&gt;"",IF(X52="A",F52/'NOx Emission Factors'!$X$4,IF(X52="L",F52/'NOx Emission Factors'!$W$4,"?")),"-")</f>
        <v>?</v>
      </c>
      <c r="M52" s="125" t="e">
        <f t="shared" si="1"/>
        <v>#DIV/0!</v>
      </c>
      <c r="N52" s="125" t="e">
        <f t="shared" si="2"/>
        <v>#N/A</v>
      </c>
      <c r="O52" s="170">
        <f>'Fleet Input'!B56</f>
        <v>0</v>
      </c>
      <c r="P52" s="170">
        <f>'Fleet Input'!C56</f>
        <v>0</v>
      </c>
      <c r="Q52" s="170">
        <f>'Fleet Input'!D56</f>
        <v>0</v>
      </c>
      <c r="R52" s="170">
        <f>'Fleet Input'!E56</f>
        <v>0</v>
      </c>
      <c r="S52" s="170">
        <f>'Fleet Input'!F56</f>
        <v>0</v>
      </c>
      <c r="T52" s="109" t="s">
        <v>16</v>
      </c>
      <c r="U52" s="109" t="s">
        <v>189</v>
      </c>
      <c r="X52" s="176">
        <f>'Fleet Input'!F56</f>
        <v>0</v>
      </c>
      <c r="Y52" s="170">
        <f>'Fleet Input'!G56</f>
        <v>0</v>
      </c>
      <c r="Z52" s="170">
        <f>'Fleet Input'!H56</f>
        <v>0</v>
      </c>
      <c r="AA52" s="114">
        <f t="shared" si="3"/>
        <v>0</v>
      </c>
      <c r="AB52" s="176" t="str">
        <f>IF('Fleet Input'!K56=0,"",'Fleet Input'!K56)</f>
        <v/>
      </c>
      <c r="AC52" s="176" t="str">
        <f>IF('Fleet Input'!L56=0,"",'Fleet Input'!L56)</f>
        <v/>
      </c>
      <c r="AD52" s="117" t="str">
        <f t="shared" si="4"/>
        <v/>
      </c>
      <c r="AE52" s="117" t="str">
        <f t="shared" si="5"/>
        <v>00</v>
      </c>
      <c r="AF52" s="8" t="e">
        <f t="shared" si="6"/>
        <v>#N/A</v>
      </c>
      <c r="AG52" s="122" t="e">
        <f t="shared" si="7"/>
        <v>#N/A</v>
      </c>
      <c r="AH52" s="8" t="e">
        <f t="shared" si="8"/>
        <v>#N/A</v>
      </c>
      <c r="AI52" s="122" t="e">
        <f t="shared" si="9"/>
        <v>#N/A</v>
      </c>
      <c r="AJ52" s="100" t="e">
        <f t="shared" si="10"/>
        <v>#N/A</v>
      </c>
      <c r="AK52" s="122" t="e">
        <f t="shared" si="11"/>
        <v>#N/A</v>
      </c>
    </row>
    <row r="53" spans="1:37" x14ac:dyDescent="0.2">
      <c r="A53" s="170">
        <f>'Fleet Input'!A57</f>
        <v>0</v>
      </c>
      <c r="B53" s="106" t="s">
        <v>111</v>
      </c>
      <c r="C53" s="106" t="s">
        <v>112</v>
      </c>
      <c r="D53" s="106" t="s">
        <v>138</v>
      </c>
      <c r="E53" s="106" t="s">
        <v>139</v>
      </c>
      <c r="F53" s="179">
        <f>'Fleet Input'!I57</f>
        <v>0</v>
      </c>
      <c r="G53" s="179">
        <f>'Fleet Input'!J57</f>
        <v>0</v>
      </c>
      <c r="H53" s="119" t="e">
        <f>VLOOKUP(AD53,NOx_Calc!$E$4:$G$44,3,FALSE)/100</f>
        <v>#N/A</v>
      </c>
      <c r="I53" s="119" t="e">
        <f>VLOOKUP(AD53,NOx_Calc!$E$4:$H$44,4,FALSE)/100</f>
        <v>#N/A</v>
      </c>
      <c r="J53" s="97" t="e">
        <f t="shared" si="0"/>
        <v>#N/A</v>
      </c>
      <c r="K53" s="10" t="e">
        <f>IF(J53&lt;&gt;"-",IF(X53="A",'NOx Emission Factors'!$X$4*J53,IF(X53="L",'NOx Emission Factors'!$W$4*J53,"?")),"-")</f>
        <v>#N/A</v>
      </c>
      <c r="L53" s="10" t="str">
        <f>IF(F53&lt;&gt;"",IF(X53="A",F53/'NOx Emission Factors'!$X$4,IF(X53="L",F53/'NOx Emission Factors'!$W$4,"?")),"-")</f>
        <v>?</v>
      </c>
      <c r="M53" s="125" t="e">
        <f t="shared" si="1"/>
        <v>#DIV/0!</v>
      </c>
      <c r="N53" s="125" t="e">
        <f t="shared" si="2"/>
        <v>#N/A</v>
      </c>
      <c r="O53" s="170">
        <f>'Fleet Input'!B57</f>
        <v>0</v>
      </c>
      <c r="P53" s="170">
        <f>'Fleet Input'!C57</f>
        <v>0</v>
      </c>
      <c r="Q53" s="170">
        <f>'Fleet Input'!D57</f>
        <v>0</v>
      </c>
      <c r="R53" s="170">
        <f>'Fleet Input'!E57</f>
        <v>0</v>
      </c>
      <c r="S53" s="170">
        <f>'Fleet Input'!F57</f>
        <v>0</v>
      </c>
      <c r="T53" s="109" t="s">
        <v>16</v>
      </c>
      <c r="U53" s="109" t="s">
        <v>189</v>
      </c>
      <c r="X53" s="176">
        <f>'Fleet Input'!F57</f>
        <v>0</v>
      </c>
      <c r="Y53" s="170">
        <f>'Fleet Input'!G57</f>
        <v>0</v>
      </c>
      <c r="Z53" s="170">
        <f>'Fleet Input'!H57</f>
        <v>0</v>
      </c>
      <c r="AA53" s="114">
        <f t="shared" si="3"/>
        <v>0</v>
      </c>
      <c r="AB53" s="176" t="str">
        <f>IF('Fleet Input'!K57=0,"",'Fleet Input'!K57)</f>
        <v/>
      </c>
      <c r="AC53" s="176" t="str">
        <f>IF('Fleet Input'!L57=0,"",'Fleet Input'!L57)</f>
        <v/>
      </c>
      <c r="AD53" s="117" t="str">
        <f t="shared" si="4"/>
        <v/>
      </c>
      <c r="AE53" s="117" t="str">
        <f t="shared" si="5"/>
        <v>00</v>
      </c>
      <c r="AF53" s="8" t="e">
        <f t="shared" si="6"/>
        <v>#N/A</v>
      </c>
      <c r="AG53" s="122" t="e">
        <f t="shared" si="7"/>
        <v>#N/A</v>
      </c>
      <c r="AH53" s="8" t="e">
        <f t="shared" si="8"/>
        <v>#N/A</v>
      </c>
      <c r="AI53" s="122" t="e">
        <f t="shared" si="9"/>
        <v>#N/A</v>
      </c>
      <c r="AJ53" s="100" t="e">
        <f t="shared" si="10"/>
        <v>#N/A</v>
      </c>
      <c r="AK53" s="122" t="e">
        <f t="shared" si="11"/>
        <v>#N/A</v>
      </c>
    </row>
    <row r="54" spans="1:37" x14ac:dyDescent="0.2">
      <c r="A54" s="170">
        <f>'Fleet Input'!A58</f>
        <v>0</v>
      </c>
      <c r="B54" s="106" t="s">
        <v>111</v>
      </c>
      <c r="C54" s="106" t="s">
        <v>112</v>
      </c>
      <c r="D54" s="106" t="s">
        <v>138</v>
      </c>
      <c r="E54" s="106" t="s">
        <v>139</v>
      </c>
      <c r="F54" s="179">
        <f>'Fleet Input'!I58</f>
        <v>0</v>
      </c>
      <c r="G54" s="179">
        <f>'Fleet Input'!J58</f>
        <v>0</v>
      </c>
      <c r="H54" s="119" t="e">
        <f>VLOOKUP(AD54,NOx_Calc!$E$4:$G$44,3,FALSE)/100</f>
        <v>#N/A</v>
      </c>
      <c r="I54" s="119" t="e">
        <f>VLOOKUP(AD54,NOx_Calc!$E$4:$H$44,4,FALSE)/100</f>
        <v>#N/A</v>
      </c>
      <c r="J54" s="97" t="e">
        <f t="shared" si="0"/>
        <v>#N/A</v>
      </c>
      <c r="K54" s="10" t="e">
        <f>IF(J54&lt;&gt;"-",IF(X54="A",'NOx Emission Factors'!$X$4*J54,IF(X54="L",'NOx Emission Factors'!$W$4*J54,"?")),"-")</f>
        <v>#N/A</v>
      </c>
      <c r="L54" s="10" t="str">
        <f>IF(F54&lt;&gt;"",IF(X54="A",F54/'NOx Emission Factors'!$X$4,IF(X54="L",F54/'NOx Emission Factors'!$W$4,"?")),"-")</f>
        <v>?</v>
      </c>
      <c r="M54" s="125" t="e">
        <f t="shared" si="1"/>
        <v>#DIV/0!</v>
      </c>
      <c r="N54" s="125" t="e">
        <f t="shared" si="2"/>
        <v>#N/A</v>
      </c>
      <c r="O54" s="170">
        <f>'Fleet Input'!B58</f>
        <v>0</v>
      </c>
      <c r="P54" s="170">
        <f>'Fleet Input'!C58</f>
        <v>0</v>
      </c>
      <c r="Q54" s="170">
        <f>'Fleet Input'!D58</f>
        <v>0</v>
      </c>
      <c r="R54" s="170">
        <f>'Fleet Input'!E58</f>
        <v>0</v>
      </c>
      <c r="S54" s="170">
        <f>'Fleet Input'!F58</f>
        <v>0</v>
      </c>
      <c r="T54" s="109" t="s">
        <v>16</v>
      </c>
      <c r="U54" s="109" t="s">
        <v>189</v>
      </c>
      <c r="X54" s="176">
        <f>'Fleet Input'!F58</f>
        <v>0</v>
      </c>
      <c r="Y54" s="170">
        <f>'Fleet Input'!G58</f>
        <v>0</v>
      </c>
      <c r="Z54" s="170">
        <f>'Fleet Input'!H58</f>
        <v>0</v>
      </c>
      <c r="AA54" s="114">
        <f t="shared" si="3"/>
        <v>0</v>
      </c>
      <c r="AB54" s="176" t="str">
        <f>IF('Fleet Input'!K58=0,"",'Fleet Input'!K58)</f>
        <v/>
      </c>
      <c r="AC54" s="176" t="str">
        <f>IF('Fleet Input'!L58=0,"",'Fleet Input'!L58)</f>
        <v/>
      </c>
      <c r="AD54" s="117" t="str">
        <f t="shared" si="4"/>
        <v/>
      </c>
      <c r="AE54" s="117" t="str">
        <f t="shared" si="5"/>
        <v>00</v>
      </c>
      <c r="AF54" s="8" t="e">
        <f t="shared" si="6"/>
        <v>#N/A</v>
      </c>
      <c r="AG54" s="122" t="e">
        <f t="shared" si="7"/>
        <v>#N/A</v>
      </c>
      <c r="AH54" s="8" t="e">
        <f t="shared" si="8"/>
        <v>#N/A</v>
      </c>
      <c r="AI54" s="122" t="e">
        <f t="shared" si="9"/>
        <v>#N/A</v>
      </c>
      <c r="AJ54" s="100" t="e">
        <f t="shared" si="10"/>
        <v>#N/A</v>
      </c>
      <c r="AK54" s="122" t="e">
        <f t="shared" si="11"/>
        <v>#N/A</v>
      </c>
    </row>
    <row r="55" spans="1:37" x14ac:dyDescent="0.2">
      <c r="A55" s="170">
        <f>'Fleet Input'!A59</f>
        <v>0</v>
      </c>
      <c r="B55" s="106" t="s">
        <v>111</v>
      </c>
      <c r="C55" s="106" t="s">
        <v>112</v>
      </c>
      <c r="D55" s="106" t="s">
        <v>138</v>
      </c>
      <c r="E55" s="106" t="s">
        <v>139</v>
      </c>
      <c r="F55" s="179">
        <f>'Fleet Input'!I59</f>
        <v>0</v>
      </c>
      <c r="G55" s="179">
        <f>'Fleet Input'!J59</f>
        <v>0</v>
      </c>
      <c r="H55" s="119" t="e">
        <f>VLOOKUP(AD55,NOx_Calc!$E$4:$G$44,3,FALSE)/100</f>
        <v>#N/A</v>
      </c>
      <c r="I55" s="119" t="e">
        <f>VLOOKUP(AD55,NOx_Calc!$E$4:$H$44,4,FALSE)/100</f>
        <v>#N/A</v>
      </c>
      <c r="J55" s="97" t="e">
        <f t="shared" si="0"/>
        <v>#N/A</v>
      </c>
      <c r="K55" s="10" t="e">
        <f>IF(J55&lt;&gt;"-",IF(X55="A",'NOx Emission Factors'!$X$4*J55,IF(X55="L",'NOx Emission Factors'!$W$4*J55,"?")),"-")</f>
        <v>#N/A</v>
      </c>
      <c r="L55" s="10" t="str">
        <f>IF(F55&lt;&gt;"",IF(X55="A",F55/'NOx Emission Factors'!$X$4,IF(X55="L",F55/'NOx Emission Factors'!$W$4,"?")),"-")</f>
        <v>?</v>
      </c>
      <c r="M55" s="125" t="e">
        <f t="shared" si="1"/>
        <v>#DIV/0!</v>
      </c>
      <c r="N55" s="125" t="e">
        <f t="shared" si="2"/>
        <v>#N/A</v>
      </c>
      <c r="O55" s="170">
        <f>'Fleet Input'!B59</f>
        <v>0</v>
      </c>
      <c r="P55" s="170">
        <f>'Fleet Input'!C59</f>
        <v>0</v>
      </c>
      <c r="Q55" s="170">
        <f>'Fleet Input'!D59</f>
        <v>0</v>
      </c>
      <c r="R55" s="170">
        <f>'Fleet Input'!E59</f>
        <v>0</v>
      </c>
      <c r="S55" s="170">
        <f>'Fleet Input'!F59</f>
        <v>0</v>
      </c>
      <c r="T55" s="109" t="s">
        <v>16</v>
      </c>
      <c r="U55" s="109" t="s">
        <v>189</v>
      </c>
      <c r="X55" s="176">
        <f>'Fleet Input'!F59</f>
        <v>0</v>
      </c>
      <c r="Y55" s="170">
        <f>'Fleet Input'!G59</f>
        <v>0</v>
      </c>
      <c r="Z55" s="170">
        <f>'Fleet Input'!H59</f>
        <v>0</v>
      </c>
      <c r="AA55" s="114">
        <f t="shared" si="3"/>
        <v>0</v>
      </c>
      <c r="AB55" s="176" t="str">
        <f>IF('Fleet Input'!K59=0,"",'Fleet Input'!K59)</f>
        <v/>
      </c>
      <c r="AC55" s="176" t="str">
        <f>IF('Fleet Input'!L59=0,"",'Fleet Input'!L59)</f>
        <v/>
      </c>
      <c r="AD55" s="117" t="str">
        <f t="shared" si="4"/>
        <v/>
      </c>
      <c r="AE55" s="117" t="str">
        <f t="shared" si="5"/>
        <v>00</v>
      </c>
      <c r="AF55" s="8" t="e">
        <f t="shared" si="6"/>
        <v>#N/A</v>
      </c>
      <c r="AG55" s="122" t="e">
        <f t="shared" si="7"/>
        <v>#N/A</v>
      </c>
      <c r="AH55" s="8" t="e">
        <f t="shared" si="8"/>
        <v>#N/A</v>
      </c>
      <c r="AI55" s="122" t="e">
        <f t="shared" si="9"/>
        <v>#N/A</v>
      </c>
      <c r="AJ55" s="100" t="e">
        <f t="shared" si="10"/>
        <v>#N/A</v>
      </c>
      <c r="AK55" s="122" t="e">
        <f t="shared" si="11"/>
        <v>#N/A</v>
      </c>
    </row>
    <row r="56" spans="1:37" x14ac:dyDescent="0.2">
      <c r="A56" s="170">
        <f>'Fleet Input'!A60</f>
        <v>0</v>
      </c>
      <c r="B56" s="106" t="s">
        <v>111</v>
      </c>
      <c r="C56" s="106" t="s">
        <v>112</v>
      </c>
      <c r="D56" s="106" t="s">
        <v>138</v>
      </c>
      <c r="E56" s="106" t="s">
        <v>139</v>
      </c>
      <c r="F56" s="179">
        <f>'Fleet Input'!I60</f>
        <v>0</v>
      </c>
      <c r="G56" s="179">
        <f>'Fleet Input'!J60</f>
        <v>0</v>
      </c>
      <c r="H56" s="119" t="e">
        <f>VLOOKUP(AD56,NOx_Calc!$E$4:$G$44,3,FALSE)/100</f>
        <v>#N/A</v>
      </c>
      <c r="I56" s="119" t="e">
        <f>VLOOKUP(AD56,NOx_Calc!$E$4:$H$44,4,FALSE)/100</f>
        <v>#N/A</v>
      </c>
      <c r="J56" s="97" t="e">
        <f t="shared" si="0"/>
        <v>#N/A</v>
      </c>
      <c r="K56" s="10" t="e">
        <f>IF(J56&lt;&gt;"-",IF(X56="A",'NOx Emission Factors'!$X$4*J56,IF(X56="L",'NOx Emission Factors'!$W$4*J56,"?")),"-")</f>
        <v>#N/A</v>
      </c>
      <c r="L56" s="10" t="str">
        <f>IF(F56&lt;&gt;"",IF(X56="A",F56/'NOx Emission Factors'!$X$4,IF(X56="L",F56/'NOx Emission Factors'!$W$4,"?")),"-")</f>
        <v>?</v>
      </c>
      <c r="M56" s="125" t="e">
        <f t="shared" si="1"/>
        <v>#DIV/0!</v>
      </c>
      <c r="N56" s="125" t="e">
        <f t="shared" si="2"/>
        <v>#N/A</v>
      </c>
      <c r="O56" s="170">
        <f>'Fleet Input'!B60</f>
        <v>0</v>
      </c>
      <c r="P56" s="170">
        <f>'Fleet Input'!C60</f>
        <v>0</v>
      </c>
      <c r="Q56" s="170">
        <f>'Fleet Input'!D60</f>
        <v>0</v>
      </c>
      <c r="R56" s="170">
        <f>'Fleet Input'!E60</f>
        <v>0</v>
      </c>
      <c r="S56" s="170">
        <f>'Fleet Input'!F60</f>
        <v>0</v>
      </c>
      <c r="T56" s="109" t="s">
        <v>16</v>
      </c>
      <c r="U56" s="109" t="s">
        <v>189</v>
      </c>
      <c r="X56" s="176">
        <f>'Fleet Input'!F60</f>
        <v>0</v>
      </c>
      <c r="Y56" s="170">
        <f>'Fleet Input'!G60</f>
        <v>0</v>
      </c>
      <c r="Z56" s="170">
        <f>'Fleet Input'!H60</f>
        <v>0</v>
      </c>
      <c r="AA56" s="114">
        <f t="shared" si="3"/>
        <v>0</v>
      </c>
      <c r="AB56" s="176" t="str">
        <f>IF('Fleet Input'!K60=0,"",'Fleet Input'!K60)</f>
        <v/>
      </c>
      <c r="AC56" s="176" t="str">
        <f>IF('Fleet Input'!L60=0,"",'Fleet Input'!L60)</f>
        <v/>
      </c>
      <c r="AD56" s="117" t="str">
        <f t="shared" si="4"/>
        <v/>
      </c>
      <c r="AE56" s="117" t="str">
        <f t="shared" si="5"/>
        <v>00</v>
      </c>
      <c r="AF56" s="8" t="e">
        <f t="shared" si="6"/>
        <v>#N/A</v>
      </c>
      <c r="AG56" s="122" t="e">
        <f t="shared" si="7"/>
        <v>#N/A</v>
      </c>
      <c r="AH56" s="8" t="e">
        <f t="shared" si="8"/>
        <v>#N/A</v>
      </c>
      <c r="AI56" s="122" t="e">
        <f t="shared" si="9"/>
        <v>#N/A</v>
      </c>
      <c r="AJ56" s="100" t="e">
        <f t="shared" si="10"/>
        <v>#N/A</v>
      </c>
      <c r="AK56" s="122" t="e">
        <f t="shared" si="11"/>
        <v>#N/A</v>
      </c>
    </row>
    <row r="57" spans="1:37" x14ac:dyDescent="0.2">
      <c r="A57" s="170">
        <f>'Fleet Input'!A61</f>
        <v>0</v>
      </c>
      <c r="B57" s="106" t="s">
        <v>111</v>
      </c>
      <c r="C57" s="106" t="s">
        <v>112</v>
      </c>
      <c r="D57" s="106" t="s">
        <v>138</v>
      </c>
      <c r="E57" s="106" t="s">
        <v>139</v>
      </c>
      <c r="F57" s="179">
        <f>'Fleet Input'!I61</f>
        <v>0</v>
      </c>
      <c r="G57" s="179">
        <f>'Fleet Input'!J61</f>
        <v>0</v>
      </c>
      <c r="H57" s="119" t="e">
        <f>VLOOKUP(AD57,NOx_Calc!$E$4:$G$44,3,FALSE)/100</f>
        <v>#N/A</v>
      </c>
      <c r="I57" s="119" t="e">
        <f>VLOOKUP(AD57,NOx_Calc!$E$4:$H$44,4,FALSE)/100</f>
        <v>#N/A</v>
      </c>
      <c r="J57" s="97" t="e">
        <f t="shared" si="0"/>
        <v>#N/A</v>
      </c>
      <c r="K57" s="10" t="e">
        <f>IF(J57&lt;&gt;"-",IF(X57="A",'NOx Emission Factors'!$X$4*J57,IF(X57="L",'NOx Emission Factors'!$W$4*J57,"?")),"-")</f>
        <v>#N/A</v>
      </c>
      <c r="L57" s="10" t="str">
        <f>IF(F57&lt;&gt;"",IF(X57="A",F57/'NOx Emission Factors'!$X$4,IF(X57="L",F57/'NOx Emission Factors'!$W$4,"?")),"-")</f>
        <v>?</v>
      </c>
      <c r="M57" s="125" t="e">
        <f t="shared" si="1"/>
        <v>#DIV/0!</v>
      </c>
      <c r="N57" s="125" t="e">
        <f t="shared" si="2"/>
        <v>#N/A</v>
      </c>
      <c r="O57" s="170">
        <f>'Fleet Input'!B61</f>
        <v>0</v>
      </c>
      <c r="P57" s="170">
        <f>'Fleet Input'!C61</f>
        <v>0</v>
      </c>
      <c r="Q57" s="170">
        <f>'Fleet Input'!D61</f>
        <v>0</v>
      </c>
      <c r="R57" s="170">
        <f>'Fleet Input'!E61</f>
        <v>0</v>
      </c>
      <c r="S57" s="170">
        <f>'Fleet Input'!F61</f>
        <v>0</v>
      </c>
      <c r="T57" s="109" t="s">
        <v>16</v>
      </c>
      <c r="U57" s="109" t="s">
        <v>189</v>
      </c>
      <c r="X57" s="176">
        <f>'Fleet Input'!F61</f>
        <v>0</v>
      </c>
      <c r="Y57" s="170">
        <f>'Fleet Input'!G61</f>
        <v>0</v>
      </c>
      <c r="Z57" s="170">
        <f>'Fleet Input'!H61</f>
        <v>0</v>
      </c>
      <c r="AA57" s="114">
        <f t="shared" si="3"/>
        <v>0</v>
      </c>
      <c r="AB57" s="176" t="str">
        <f>IF('Fleet Input'!K61=0,"",'Fleet Input'!K61)</f>
        <v/>
      </c>
      <c r="AC57" s="176" t="str">
        <f>IF('Fleet Input'!L61=0,"",'Fleet Input'!L61)</f>
        <v/>
      </c>
      <c r="AD57" s="117" t="str">
        <f t="shared" si="4"/>
        <v/>
      </c>
      <c r="AE57" s="117" t="str">
        <f t="shared" si="5"/>
        <v>00</v>
      </c>
      <c r="AF57" s="8" t="e">
        <f t="shared" si="6"/>
        <v>#N/A</v>
      </c>
      <c r="AG57" s="122" t="e">
        <f t="shared" si="7"/>
        <v>#N/A</v>
      </c>
      <c r="AH57" s="8" t="e">
        <f t="shared" si="8"/>
        <v>#N/A</v>
      </c>
      <c r="AI57" s="122" t="e">
        <f t="shared" si="9"/>
        <v>#N/A</v>
      </c>
      <c r="AJ57" s="100" t="e">
        <f t="shared" si="10"/>
        <v>#N/A</v>
      </c>
      <c r="AK57" s="122" t="e">
        <f t="shared" si="11"/>
        <v>#N/A</v>
      </c>
    </row>
    <row r="58" spans="1:37" x14ac:dyDescent="0.2">
      <c r="A58" s="170">
        <f>'Fleet Input'!A62</f>
        <v>0</v>
      </c>
      <c r="B58" s="106" t="s">
        <v>111</v>
      </c>
      <c r="C58" s="106" t="s">
        <v>112</v>
      </c>
      <c r="D58" s="106" t="s">
        <v>138</v>
      </c>
      <c r="E58" s="106" t="s">
        <v>139</v>
      </c>
      <c r="F58" s="179">
        <f>'Fleet Input'!I62</f>
        <v>0</v>
      </c>
      <c r="G58" s="179">
        <f>'Fleet Input'!J62</f>
        <v>0</v>
      </c>
      <c r="H58" s="119" t="e">
        <f>VLOOKUP(AD58,NOx_Calc!$E$4:$G$44,3,FALSE)/100</f>
        <v>#N/A</v>
      </c>
      <c r="I58" s="119" t="e">
        <f>VLOOKUP(AD58,NOx_Calc!$E$4:$H$44,4,FALSE)/100</f>
        <v>#N/A</v>
      </c>
      <c r="J58" s="97" t="e">
        <f t="shared" si="0"/>
        <v>#N/A</v>
      </c>
      <c r="K58" s="10" t="e">
        <f>IF(J58&lt;&gt;"-",IF(X58="A",'NOx Emission Factors'!$X$4*J58,IF(X58="L",'NOx Emission Factors'!$W$4*J58,"?")),"-")</f>
        <v>#N/A</v>
      </c>
      <c r="L58" s="10" t="str">
        <f>IF(F58&lt;&gt;"",IF(X58="A",F58/'NOx Emission Factors'!$X$4,IF(X58="L",F58/'NOx Emission Factors'!$W$4,"?")),"-")</f>
        <v>?</v>
      </c>
      <c r="M58" s="125" t="e">
        <f t="shared" si="1"/>
        <v>#DIV/0!</v>
      </c>
      <c r="N58" s="125" t="e">
        <f t="shared" si="2"/>
        <v>#N/A</v>
      </c>
      <c r="O58" s="170">
        <f>'Fleet Input'!B62</f>
        <v>0</v>
      </c>
      <c r="P58" s="170">
        <f>'Fleet Input'!C62</f>
        <v>0</v>
      </c>
      <c r="Q58" s="170">
        <f>'Fleet Input'!D62</f>
        <v>0</v>
      </c>
      <c r="R58" s="170">
        <f>'Fleet Input'!E62</f>
        <v>0</v>
      </c>
      <c r="S58" s="170">
        <f>'Fleet Input'!F62</f>
        <v>0</v>
      </c>
      <c r="T58" s="109" t="s">
        <v>16</v>
      </c>
      <c r="U58" s="109" t="s">
        <v>189</v>
      </c>
      <c r="X58" s="176">
        <f>'Fleet Input'!F62</f>
        <v>0</v>
      </c>
      <c r="Y58" s="170">
        <f>'Fleet Input'!G62</f>
        <v>0</v>
      </c>
      <c r="Z58" s="170">
        <f>'Fleet Input'!H62</f>
        <v>0</v>
      </c>
      <c r="AA58" s="114">
        <f t="shared" si="3"/>
        <v>0</v>
      </c>
      <c r="AB58" s="176" t="str">
        <f>IF('Fleet Input'!K62=0,"",'Fleet Input'!K62)</f>
        <v/>
      </c>
      <c r="AC58" s="176" t="str">
        <f>IF('Fleet Input'!L62=0,"",'Fleet Input'!L62)</f>
        <v/>
      </c>
      <c r="AD58" s="117" t="str">
        <f t="shared" si="4"/>
        <v/>
      </c>
      <c r="AE58" s="117" t="str">
        <f t="shared" si="5"/>
        <v>00</v>
      </c>
      <c r="AF58" s="8" t="e">
        <f t="shared" si="6"/>
        <v>#N/A</v>
      </c>
      <c r="AG58" s="122" t="e">
        <f t="shared" si="7"/>
        <v>#N/A</v>
      </c>
      <c r="AH58" s="8" t="e">
        <f t="shared" si="8"/>
        <v>#N/A</v>
      </c>
      <c r="AI58" s="122" t="e">
        <f t="shared" si="9"/>
        <v>#N/A</v>
      </c>
      <c r="AJ58" s="100" t="e">
        <f t="shared" si="10"/>
        <v>#N/A</v>
      </c>
      <c r="AK58" s="122" t="e">
        <f t="shared" si="11"/>
        <v>#N/A</v>
      </c>
    </row>
    <row r="59" spans="1:37" x14ac:dyDescent="0.2">
      <c r="A59" s="170">
        <f>'Fleet Input'!A63</f>
        <v>0</v>
      </c>
      <c r="B59" s="106" t="s">
        <v>111</v>
      </c>
      <c r="C59" s="106" t="s">
        <v>116</v>
      </c>
      <c r="D59" s="106" t="s">
        <v>118</v>
      </c>
      <c r="E59" s="106" t="s">
        <v>249</v>
      </c>
      <c r="F59" s="179">
        <f>'Fleet Input'!I63</f>
        <v>0</v>
      </c>
      <c r="G59" s="179">
        <f>'Fleet Input'!J63</f>
        <v>0</v>
      </c>
      <c r="H59" s="119" t="e">
        <f>VLOOKUP(AD59,NOx_Calc!$E$4:$G$44,3,FALSE)/100</f>
        <v>#N/A</v>
      </c>
      <c r="I59" s="119" t="e">
        <f>VLOOKUP(AD59,NOx_Calc!$E$4:$H$44,4,FALSE)/100</f>
        <v>#N/A</v>
      </c>
      <c r="J59" s="97" t="e">
        <f t="shared" si="0"/>
        <v>#N/A</v>
      </c>
      <c r="K59" s="10" t="e">
        <f>IF(J59&lt;&gt;"-",IF(X59="A",'NOx Emission Factors'!$X$4*J59,IF(X59="L",'NOx Emission Factors'!$W$4*J59,"?")),"-")</f>
        <v>#N/A</v>
      </c>
      <c r="L59" s="10" t="str">
        <f>IF(F59&lt;&gt;"",IF(X59="A",F59/'NOx Emission Factors'!$X$4,IF(X59="L",F59/'NOx Emission Factors'!$W$4,"?")),"-")</f>
        <v>?</v>
      </c>
      <c r="M59" s="125" t="e">
        <f t="shared" si="1"/>
        <v>#DIV/0!</v>
      </c>
      <c r="N59" s="125" t="e">
        <f t="shared" si="2"/>
        <v>#N/A</v>
      </c>
      <c r="O59" s="170">
        <f>'Fleet Input'!B63</f>
        <v>0</v>
      </c>
      <c r="P59" s="170">
        <f>'Fleet Input'!C63</f>
        <v>0</v>
      </c>
      <c r="Q59" s="170">
        <f>'Fleet Input'!D63</f>
        <v>0</v>
      </c>
      <c r="R59" s="170">
        <f>'Fleet Input'!E63</f>
        <v>0</v>
      </c>
      <c r="S59" s="170">
        <f>'Fleet Input'!F63</f>
        <v>0</v>
      </c>
      <c r="T59" s="109" t="s">
        <v>237</v>
      </c>
      <c r="U59" s="109" t="s">
        <v>190</v>
      </c>
      <c r="X59" s="176">
        <f>'Fleet Input'!F63</f>
        <v>0</v>
      </c>
      <c r="Y59" s="170">
        <f>'Fleet Input'!G63</f>
        <v>0</v>
      </c>
      <c r="Z59" s="170">
        <f>'Fleet Input'!H63</f>
        <v>0</v>
      </c>
      <c r="AA59" s="114">
        <f t="shared" si="3"/>
        <v>0</v>
      </c>
      <c r="AB59" s="176" t="str">
        <f>IF('Fleet Input'!K63=0,"",'Fleet Input'!K63)</f>
        <v/>
      </c>
      <c r="AC59" s="176" t="str">
        <f>IF('Fleet Input'!L63=0,"",'Fleet Input'!L63)</f>
        <v/>
      </c>
      <c r="AD59" s="117" t="str">
        <f t="shared" si="4"/>
        <v/>
      </c>
      <c r="AE59" s="117" t="str">
        <f t="shared" si="5"/>
        <v>00</v>
      </c>
      <c r="AF59" s="8" t="e">
        <f t="shared" si="6"/>
        <v>#N/A</v>
      </c>
      <c r="AG59" s="122" t="e">
        <f t="shared" si="7"/>
        <v>#N/A</v>
      </c>
      <c r="AH59" s="8" t="e">
        <f t="shared" si="8"/>
        <v>#N/A</v>
      </c>
      <c r="AI59" s="122" t="e">
        <f t="shared" si="9"/>
        <v>#N/A</v>
      </c>
      <c r="AJ59" s="100" t="e">
        <f t="shared" si="10"/>
        <v>#N/A</v>
      </c>
      <c r="AK59" s="122" t="e">
        <f t="shared" si="11"/>
        <v>#N/A</v>
      </c>
    </row>
    <row r="60" spans="1:37" x14ac:dyDescent="0.2">
      <c r="A60" s="170">
        <f>'Fleet Input'!A64</f>
        <v>0</v>
      </c>
      <c r="B60" s="106" t="s">
        <v>111</v>
      </c>
      <c r="C60" s="106" t="s">
        <v>120</v>
      </c>
      <c r="D60" s="106" t="s">
        <v>214</v>
      </c>
      <c r="E60" s="106" t="s">
        <v>249</v>
      </c>
      <c r="F60" s="179">
        <f>'Fleet Input'!I64</f>
        <v>0</v>
      </c>
      <c r="G60" s="179">
        <f>'Fleet Input'!J64</f>
        <v>0</v>
      </c>
      <c r="H60" s="119" t="e">
        <f>VLOOKUP(AD60,NOx_Calc!$E$4:$G$44,3,FALSE)/100</f>
        <v>#N/A</v>
      </c>
      <c r="I60" s="119" t="e">
        <f>VLOOKUP(AD60,NOx_Calc!$E$4:$H$44,4,FALSE)/100</f>
        <v>#N/A</v>
      </c>
      <c r="J60" s="97" t="e">
        <f t="shared" si="0"/>
        <v>#N/A</v>
      </c>
      <c r="K60" s="10" t="e">
        <f>IF(J60&lt;&gt;"-",IF(X60="A",'NOx Emission Factors'!$X$4*J60,IF(X60="L",'NOx Emission Factors'!$W$4*J60,"?")),"-")</f>
        <v>#N/A</v>
      </c>
      <c r="L60" s="10" t="str">
        <f>IF(F60&lt;&gt;"",IF(X60="A",F60/'NOx Emission Factors'!$X$4,IF(X60="L",F60/'NOx Emission Factors'!$W$4,"?")),"-")</f>
        <v>?</v>
      </c>
      <c r="M60" s="125" t="e">
        <f t="shared" si="1"/>
        <v>#DIV/0!</v>
      </c>
      <c r="N60" s="125" t="e">
        <f t="shared" si="2"/>
        <v>#N/A</v>
      </c>
      <c r="O60" s="170">
        <f>'Fleet Input'!B64</f>
        <v>0</v>
      </c>
      <c r="P60" s="170">
        <f>'Fleet Input'!C64</f>
        <v>0</v>
      </c>
      <c r="Q60" s="170">
        <f>'Fleet Input'!D64</f>
        <v>0</v>
      </c>
      <c r="R60" s="170">
        <f>'Fleet Input'!E64</f>
        <v>0</v>
      </c>
      <c r="S60" s="170">
        <f>'Fleet Input'!F64</f>
        <v>0</v>
      </c>
      <c r="T60" s="109" t="s">
        <v>237</v>
      </c>
      <c r="U60" s="109" t="s">
        <v>190</v>
      </c>
      <c r="X60" s="176">
        <f>'Fleet Input'!F64</f>
        <v>0</v>
      </c>
      <c r="Y60" s="170">
        <f>'Fleet Input'!G64</f>
        <v>0</v>
      </c>
      <c r="Z60" s="170">
        <f>'Fleet Input'!H64</f>
        <v>0</v>
      </c>
      <c r="AA60" s="114">
        <f t="shared" si="3"/>
        <v>0</v>
      </c>
      <c r="AB60" s="176" t="str">
        <f>IF('Fleet Input'!K64=0,"",'Fleet Input'!K64)</f>
        <v/>
      </c>
      <c r="AC60" s="176" t="str">
        <f>IF('Fleet Input'!L64=0,"",'Fleet Input'!L64)</f>
        <v/>
      </c>
      <c r="AD60" s="117" t="str">
        <f t="shared" si="4"/>
        <v/>
      </c>
      <c r="AE60" s="117" t="str">
        <f t="shared" si="5"/>
        <v>00</v>
      </c>
      <c r="AF60" s="8" t="e">
        <f t="shared" si="6"/>
        <v>#N/A</v>
      </c>
      <c r="AG60" s="122" t="e">
        <f t="shared" si="7"/>
        <v>#N/A</v>
      </c>
      <c r="AH60" s="8" t="e">
        <f t="shared" si="8"/>
        <v>#N/A</v>
      </c>
      <c r="AI60" s="122" t="e">
        <f t="shared" si="9"/>
        <v>#N/A</v>
      </c>
      <c r="AJ60" s="100" t="e">
        <f t="shared" si="10"/>
        <v>#N/A</v>
      </c>
      <c r="AK60" s="122" t="e">
        <f t="shared" si="11"/>
        <v>#N/A</v>
      </c>
    </row>
    <row r="61" spans="1:37" x14ac:dyDescent="0.2">
      <c r="A61" s="170">
        <f>'Fleet Input'!A65</f>
        <v>0</v>
      </c>
      <c r="B61" s="106" t="s">
        <v>111</v>
      </c>
      <c r="C61" s="106" t="s">
        <v>112</v>
      </c>
      <c r="D61" s="106" t="s">
        <v>113</v>
      </c>
      <c r="E61" s="106" t="s">
        <v>205</v>
      </c>
      <c r="F61" s="179">
        <f>'Fleet Input'!I65</f>
        <v>0</v>
      </c>
      <c r="G61" s="179">
        <f>'Fleet Input'!J65</f>
        <v>0</v>
      </c>
      <c r="H61" s="119" t="e">
        <f>VLOOKUP(AD61,NOx_Calc!$E$4:$G$44,3,FALSE)/100</f>
        <v>#N/A</v>
      </c>
      <c r="I61" s="119" t="e">
        <f>VLOOKUP(AD61,NOx_Calc!$E$4:$H$44,4,FALSE)/100</f>
        <v>#N/A</v>
      </c>
      <c r="J61" s="97" t="e">
        <f t="shared" si="0"/>
        <v>#N/A</v>
      </c>
      <c r="K61" s="10" t="e">
        <f>IF(J61&lt;&gt;"-",IF(X61="A",'NOx Emission Factors'!$X$4*J61,IF(X61="L",'NOx Emission Factors'!$W$4*J61,"?")),"-")</f>
        <v>#N/A</v>
      </c>
      <c r="L61" s="10" t="str">
        <f>IF(F61&lt;&gt;"",IF(X61="A",F61/'NOx Emission Factors'!$X$4,IF(X61="L",F61/'NOx Emission Factors'!$W$4,"?")),"-")</f>
        <v>?</v>
      </c>
      <c r="M61" s="125" t="e">
        <f t="shared" si="1"/>
        <v>#DIV/0!</v>
      </c>
      <c r="N61" s="125" t="e">
        <f t="shared" si="2"/>
        <v>#N/A</v>
      </c>
      <c r="O61" s="170">
        <f>'Fleet Input'!B65</f>
        <v>0</v>
      </c>
      <c r="P61" s="170">
        <f>'Fleet Input'!C65</f>
        <v>0</v>
      </c>
      <c r="Q61" s="170">
        <f>'Fleet Input'!D65</f>
        <v>0</v>
      </c>
      <c r="R61" s="170">
        <f>'Fleet Input'!E65</f>
        <v>0</v>
      </c>
      <c r="S61" s="170">
        <f>'Fleet Input'!F65</f>
        <v>0</v>
      </c>
      <c r="T61" s="109" t="s">
        <v>241</v>
      </c>
      <c r="U61" s="109" t="s">
        <v>202</v>
      </c>
      <c r="X61" s="176">
        <f>'Fleet Input'!F65</f>
        <v>0</v>
      </c>
      <c r="Y61" s="170">
        <f>'Fleet Input'!G65</f>
        <v>0</v>
      </c>
      <c r="Z61" s="170">
        <f>'Fleet Input'!H65</f>
        <v>0</v>
      </c>
      <c r="AA61" s="114">
        <f t="shared" si="3"/>
        <v>0</v>
      </c>
      <c r="AB61" s="176" t="str">
        <f>IF('Fleet Input'!K65=0,"",'Fleet Input'!K65)</f>
        <v/>
      </c>
      <c r="AC61" s="176" t="str">
        <f>IF('Fleet Input'!L65=0,"",'Fleet Input'!L65)</f>
        <v/>
      </c>
      <c r="AD61" s="117" t="str">
        <f t="shared" si="4"/>
        <v/>
      </c>
      <c r="AE61" s="117" t="str">
        <f t="shared" si="5"/>
        <v>00</v>
      </c>
      <c r="AF61" s="8" t="e">
        <f t="shared" si="6"/>
        <v>#N/A</v>
      </c>
      <c r="AG61" s="122" t="e">
        <f t="shared" si="7"/>
        <v>#N/A</v>
      </c>
      <c r="AH61" s="8" t="e">
        <f t="shared" si="8"/>
        <v>#N/A</v>
      </c>
      <c r="AI61" s="122" t="e">
        <f t="shared" si="9"/>
        <v>#N/A</v>
      </c>
      <c r="AJ61" s="100" t="e">
        <f t="shared" si="10"/>
        <v>#N/A</v>
      </c>
      <c r="AK61" s="122" t="e">
        <f t="shared" si="11"/>
        <v>#N/A</v>
      </c>
    </row>
    <row r="62" spans="1:37" x14ac:dyDescent="0.2">
      <c r="A62" s="170">
        <f>'Fleet Input'!A66</f>
        <v>0</v>
      </c>
      <c r="B62" s="106" t="s">
        <v>111</v>
      </c>
      <c r="C62" s="106" t="s">
        <v>133</v>
      </c>
      <c r="D62" s="106" t="s">
        <v>134</v>
      </c>
      <c r="E62" s="106" t="s">
        <v>263</v>
      </c>
      <c r="F62" s="179">
        <f>'Fleet Input'!I66</f>
        <v>0</v>
      </c>
      <c r="G62" s="179">
        <f>'Fleet Input'!J66</f>
        <v>0</v>
      </c>
      <c r="H62" s="119" t="e">
        <f>VLOOKUP(AD62,NOx_Calc!$E$4:$G$44,3,FALSE)/100</f>
        <v>#N/A</v>
      </c>
      <c r="I62" s="119" t="e">
        <f>VLOOKUP(AD62,NOx_Calc!$E$4:$H$44,4,FALSE)/100</f>
        <v>#N/A</v>
      </c>
      <c r="J62" s="97" t="e">
        <f t="shared" si="0"/>
        <v>#N/A</v>
      </c>
      <c r="K62" s="10" t="e">
        <f>IF(J62&lt;&gt;"-",IF(X62="A",'NOx Emission Factors'!$X$4*J62,IF(X62="L",'NOx Emission Factors'!$W$4*J62,"?")),"-")</f>
        <v>#N/A</v>
      </c>
      <c r="L62" s="10" t="str">
        <f>IF(F62&lt;&gt;"",IF(X62="A",F62/'NOx Emission Factors'!$X$4,IF(X62="L",F62/'NOx Emission Factors'!$W$4,"?")),"-")</f>
        <v>?</v>
      </c>
      <c r="M62" s="125" t="e">
        <f t="shared" si="1"/>
        <v>#DIV/0!</v>
      </c>
      <c r="N62" s="125" t="e">
        <f t="shared" si="2"/>
        <v>#N/A</v>
      </c>
      <c r="O62" s="170">
        <f>'Fleet Input'!B66</f>
        <v>0</v>
      </c>
      <c r="P62" s="170">
        <f>'Fleet Input'!C66</f>
        <v>0</v>
      </c>
      <c r="Q62" s="170">
        <f>'Fleet Input'!D66</f>
        <v>0</v>
      </c>
      <c r="R62" s="170">
        <f>'Fleet Input'!E66</f>
        <v>0</v>
      </c>
      <c r="S62" s="170">
        <f>'Fleet Input'!F66</f>
        <v>0</v>
      </c>
      <c r="T62" s="109" t="s">
        <v>241</v>
      </c>
      <c r="U62" s="109" t="s">
        <v>202</v>
      </c>
      <c r="X62" s="176">
        <f>'Fleet Input'!F66</f>
        <v>0</v>
      </c>
      <c r="Y62" s="170">
        <f>'Fleet Input'!G66</f>
        <v>0</v>
      </c>
      <c r="Z62" s="170">
        <f>'Fleet Input'!H66</f>
        <v>0</v>
      </c>
      <c r="AA62" s="114">
        <f t="shared" si="3"/>
        <v>0</v>
      </c>
      <c r="AB62" s="176" t="str">
        <f>IF('Fleet Input'!K66=0,"",'Fleet Input'!K66)</f>
        <v/>
      </c>
      <c r="AC62" s="176" t="str">
        <f>IF('Fleet Input'!L66=0,"",'Fleet Input'!L66)</f>
        <v/>
      </c>
      <c r="AD62" s="117" t="str">
        <f t="shared" si="4"/>
        <v/>
      </c>
      <c r="AE62" s="117" t="str">
        <f t="shared" si="5"/>
        <v>00</v>
      </c>
      <c r="AF62" s="8" t="e">
        <f t="shared" si="6"/>
        <v>#N/A</v>
      </c>
      <c r="AG62" s="122" t="e">
        <f t="shared" si="7"/>
        <v>#N/A</v>
      </c>
      <c r="AH62" s="8" t="e">
        <f t="shared" si="8"/>
        <v>#N/A</v>
      </c>
      <c r="AI62" s="122" t="e">
        <f t="shared" si="9"/>
        <v>#N/A</v>
      </c>
      <c r="AJ62" s="100" t="e">
        <f t="shared" si="10"/>
        <v>#N/A</v>
      </c>
      <c r="AK62" s="122" t="e">
        <f t="shared" si="11"/>
        <v>#N/A</v>
      </c>
    </row>
    <row r="63" spans="1:37" x14ac:dyDescent="0.2">
      <c r="A63" s="170">
        <f>'Fleet Input'!A67</f>
        <v>0</v>
      </c>
      <c r="B63" s="106" t="s">
        <v>111</v>
      </c>
      <c r="C63" s="106" t="s">
        <v>133</v>
      </c>
      <c r="D63" s="106" t="s">
        <v>134</v>
      </c>
      <c r="E63" s="106" t="s">
        <v>263</v>
      </c>
      <c r="F63" s="179">
        <f>'Fleet Input'!I67</f>
        <v>0</v>
      </c>
      <c r="G63" s="179">
        <f>'Fleet Input'!J67</f>
        <v>0</v>
      </c>
      <c r="H63" s="119" t="e">
        <f>VLOOKUP(AD63,NOx_Calc!$E$4:$G$44,3,FALSE)/100</f>
        <v>#N/A</v>
      </c>
      <c r="I63" s="119" t="e">
        <f>VLOOKUP(AD63,NOx_Calc!$E$4:$H$44,4,FALSE)/100</f>
        <v>#N/A</v>
      </c>
      <c r="J63" s="97" t="e">
        <f t="shared" si="0"/>
        <v>#N/A</v>
      </c>
      <c r="K63" s="10" t="e">
        <f>IF(J63&lt;&gt;"-",IF(X63="A",'NOx Emission Factors'!$X$4*J63,IF(X63="L",'NOx Emission Factors'!$W$4*J63,"?")),"-")</f>
        <v>#N/A</v>
      </c>
      <c r="L63" s="10" t="str">
        <f>IF(F63&lt;&gt;"",IF(X63="A",F63/'NOx Emission Factors'!$X$4,IF(X63="L",F63/'NOx Emission Factors'!$W$4,"?")),"-")</f>
        <v>?</v>
      </c>
      <c r="M63" s="125" t="e">
        <f t="shared" si="1"/>
        <v>#DIV/0!</v>
      </c>
      <c r="N63" s="125" t="e">
        <f t="shared" si="2"/>
        <v>#N/A</v>
      </c>
      <c r="O63" s="170">
        <f>'Fleet Input'!B67</f>
        <v>0</v>
      </c>
      <c r="P63" s="170">
        <f>'Fleet Input'!C67</f>
        <v>0</v>
      </c>
      <c r="Q63" s="170">
        <f>'Fleet Input'!D67</f>
        <v>0</v>
      </c>
      <c r="R63" s="170">
        <f>'Fleet Input'!E67</f>
        <v>0</v>
      </c>
      <c r="S63" s="170">
        <f>'Fleet Input'!F67</f>
        <v>0</v>
      </c>
      <c r="T63" s="109" t="s">
        <v>241</v>
      </c>
      <c r="U63" s="109" t="s">
        <v>202</v>
      </c>
      <c r="X63" s="176">
        <f>'Fleet Input'!F67</f>
        <v>0</v>
      </c>
      <c r="Y63" s="170">
        <f>'Fleet Input'!G67</f>
        <v>0</v>
      </c>
      <c r="Z63" s="170">
        <f>'Fleet Input'!H67</f>
        <v>0</v>
      </c>
      <c r="AA63" s="114">
        <f t="shared" si="3"/>
        <v>0</v>
      </c>
      <c r="AB63" s="176" t="str">
        <f>IF('Fleet Input'!K67=0,"",'Fleet Input'!K67)</f>
        <v/>
      </c>
      <c r="AC63" s="176" t="str">
        <f>IF('Fleet Input'!L67=0,"",'Fleet Input'!L67)</f>
        <v/>
      </c>
      <c r="AD63" s="117" t="str">
        <f t="shared" si="4"/>
        <v/>
      </c>
      <c r="AE63" s="117" t="str">
        <f t="shared" si="5"/>
        <v>00</v>
      </c>
      <c r="AF63" s="8" t="e">
        <f t="shared" si="6"/>
        <v>#N/A</v>
      </c>
      <c r="AG63" s="122" t="e">
        <f t="shared" si="7"/>
        <v>#N/A</v>
      </c>
      <c r="AH63" s="8" t="e">
        <f t="shared" si="8"/>
        <v>#N/A</v>
      </c>
      <c r="AI63" s="122" t="e">
        <f t="shared" si="9"/>
        <v>#N/A</v>
      </c>
      <c r="AJ63" s="100" t="e">
        <f t="shared" si="10"/>
        <v>#N/A</v>
      </c>
      <c r="AK63" s="122" t="e">
        <f t="shared" si="11"/>
        <v>#N/A</v>
      </c>
    </row>
    <row r="64" spans="1:37" x14ac:dyDescent="0.2">
      <c r="A64" s="170">
        <f>'Fleet Input'!A68</f>
        <v>0</v>
      </c>
      <c r="B64" s="106" t="s">
        <v>111</v>
      </c>
      <c r="C64" s="106" t="s">
        <v>112</v>
      </c>
      <c r="D64" s="106" t="s">
        <v>113</v>
      </c>
      <c r="E64" s="106" t="s">
        <v>205</v>
      </c>
      <c r="F64" s="179">
        <f>'Fleet Input'!I68</f>
        <v>0</v>
      </c>
      <c r="G64" s="179">
        <f>'Fleet Input'!J68</f>
        <v>0</v>
      </c>
      <c r="H64" s="119" t="e">
        <f>VLOOKUP(AD64,NOx_Calc!$E$4:$G$44,3,FALSE)/100</f>
        <v>#N/A</v>
      </c>
      <c r="I64" s="119" t="e">
        <f>VLOOKUP(AD64,NOx_Calc!$E$4:$H$44,4,FALSE)/100</f>
        <v>#N/A</v>
      </c>
      <c r="J64" s="97" t="e">
        <f t="shared" si="0"/>
        <v>#N/A</v>
      </c>
      <c r="K64" s="10" t="e">
        <f>IF(J64&lt;&gt;"-",IF(X64="A",'NOx Emission Factors'!$X$4*J64,IF(X64="L",'NOx Emission Factors'!$W$4*J64,"?")),"-")</f>
        <v>#N/A</v>
      </c>
      <c r="L64" s="10" t="str">
        <f>IF(F64&lt;&gt;"",IF(X64="A",F64/'NOx Emission Factors'!$X$4,IF(X64="L",F64/'NOx Emission Factors'!$W$4,"?")),"-")</f>
        <v>?</v>
      </c>
      <c r="M64" s="125" t="e">
        <f t="shared" si="1"/>
        <v>#DIV/0!</v>
      </c>
      <c r="N64" s="125" t="e">
        <f t="shared" si="2"/>
        <v>#N/A</v>
      </c>
      <c r="O64" s="170">
        <f>'Fleet Input'!B68</f>
        <v>0</v>
      </c>
      <c r="P64" s="170">
        <f>'Fleet Input'!C68</f>
        <v>0</v>
      </c>
      <c r="Q64" s="170">
        <f>'Fleet Input'!D68</f>
        <v>0</v>
      </c>
      <c r="R64" s="170">
        <f>'Fleet Input'!E68</f>
        <v>0</v>
      </c>
      <c r="S64" s="170">
        <f>'Fleet Input'!F68</f>
        <v>0</v>
      </c>
      <c r="T64" s="109" t="s">
        <v>241</v>
      </c>
      <c r="U64" s="109" t="s">
        <v>202</v>
      </c>
      <c r="X64" s="176">
        <f>'Fleet Input'!F68</f>
        <v>0</v>
      </c>
      <c r="Y64" s="170">
        <f>'Fleet Input'!G68</f>
        <v>0</v>
      </c>
      <c r="Z64" s="170">
        <f>'Fleet Input'!H68</f>
        <v>0</v>
      </c>
      <c r="AA64" s="114">
        <f t="shared" si="3"/>
        <v>0</v>
      </c>
      <c r="AB64" s="176" t="str">
        <f>IF('Fleet Input'!K68=0,"",'Fleet Input'!K68)</f>
        <v/>
      </c>
      <c r="AC64" s="176" t="str">
        <f>IF('Fleet Input'!L68=0,"",'Fleet Input'!L68)</f>
        <v/>
      </c>
      <c r="AD64" s="117" t="str">
        <f t="shared" si="4"/>
        <v/>
      </c>
      <c r="AE64" s="117" t="str">
        <f t="shared" si="5"/>
        <v>00</v>
      </c>
      <c r="AF64" s="8" t="e">
        <f t="shared" si="6"/>
        <v>#N/A</v>
      </c>
      <c r="AG64" s="122" t="e">
        <f t="shared" si="7"/>
        <v>#N/A</v>
      </c>
      <c r="AH64" s="8" t="e">
        <f t="shared" si="8"/>
        <v>#N/A</v>
      </c>
      <c r="AI64" s="122" t="e">
        <f t="shared" si="9"/>
        <v>#N/A</v>
      </c>
      <c r="AJ64" s="100" t="e">
        <f t="shared" si="10"/>
        <v>#N/A</v>
      </c>
      <c r="AK64" s="122" t="e">
        <f t="shared" si="11"/>
        <v>#N/A</v>
      </c>
    </row>
    <row r="65" spans="1:37" x14ac:dyDescent="0.2">
      <c r="A65" s="170">
        <f>'Fleet Input'!A69</f>
        <v>0</v>
      </c>
      <c r="B65" s="106" t="s">
        <v>111</v>
      </c>
      <c r="C65" s="106" t="s">
        <v>112</v>
      </c>
      <c r="D65" s="106" t="s">
        <v>113</v>
      </c>
      <c r="E65" s="106" t="s">
        <v>205</v>
      </c>
      <c r="F65" s="179">
        <f>'Fleet Input'!I69</f>
        <v>0</v>
      </c>
      <c r="G65" s="179">
        <f>'Fleet Input'!J69</f>
        <v>0</v>
      </c>
      <c r="H65" s="119" t="e">
        <f>VLOOKUP(AD65,NOx_Calc!$E$4:$G$44,3,FALSE)/100</f>
        <v>#N/A</v>
      </c>
      <c r="I65" s="119" t="e">
        <f>VLOOKUP(AD65,NOx_Calc!$E$4:$H$44,4,FALSE)/100</f>
        <v>#N/A</v>
      </c>
      <c r="J65" s="97" t="e">
        <f t="shared" si="0"/>
        <v>#N/A</v>
      </c>
      <c r="K65" s="10" t="e">
        <f>IF(J65&lt;&gt;"-",IF(X65="A",'NOx Emission Factors'!$X$4*J65,IF(X65="L",'NOx Emission Factors'!$W$4*J65,"?")),"-")</f>
        <v>#N/A</v>
      </c>
      <c r="L65" s="10" t="str">
        <f>IF(F65&lt;&gt;"",IF(X65="A",F65/'NOx Emission Factors'!$X$4,IF(X65="L",F65/'NOx Emission Factors'!$W$4,"?")),"-")</f>
        <v>?</v>
      </c>
      <c r="M65" s="125" t="e">
        <f t="shared" si="1"/>
        <v>#DIV/0!</v>
      </c>
      <c r="N65" s="125" t="e">
        <f t="shared" si="2"/>
        <v>#N/A</v>
      </c>
      <c r="O65" s="170">
        <f>'Fleet Input'!B69</f>
        <v>0</v>
      </c>
      <c r="P65" s="170">
        <f>'Fleet Input'!C69</f>
        <v>0</v>
      </c>
      <c r="Q65" s="170">
        <f>'Fleet Input'!D69</f>
        <v>0</v>
      </c>
      <c r="R65" s="170">
        <f>'Fleet Input'!E69</f>
        <v>0</v>
      </c>
      <c r="S65" s="170">
        <f>'Fleet Input'!F69</f>
        <v>0</v>
      </c>
      <c r="T65" s="109" t="s">
        <v>241</v>
      </c>
      <c r="U65" s="109" t="s">
        <v>202</v>
      </c>
      <c r="X65" s="176">
        <f>'Fleet Input'!F69</f>
        <v>0</v>
      </c>
      <c r="Y65" s="170">
        <f>'Fleet Input'!G69</f>
        <v>0</v>
      </c>
      <c r="Z65" s="170">
        <f>'Fleet Input'!H69</f>
        <v>0</v>
      </c>
      <c r="AA65" s="114">
        <f t="shared" si="3"/>
        <v>0</v>
      </c>
      <c r="AB65" s="176" t="str">
        <f>IF('Fleet Input'!K69=0,"",'Fleet Input'!K69)</f>
        <v/>
      </c>
      <c r="AC65" s="176" t="str">
        <f>IF('Fleet Input'!L69=0,"",'Fleet Input'!L69)</f>
        <v/>
      </c>
      <c r="AD65" s="117" t="str">
        <f t="shared" si="4"/>
        <v/>
      </c>
      <c r="AE65" s="117" t="str">
        <f t="shared" si="5"/>
        <v>00</v>
      </c>
      <c r="AF65" s="8" t="e">
        <f t="shared" si="6"/>
        <v>#N/A</v>
      </c>
      <c r="AG65" s="122" t="e">
        <f t="shared" si="7"/>
        <v>#N/A</v>
      </c>
      <c r="AH65" s="8" t="e">
        <f t="shared" si="8"/>
        <v>#N/A</v>
      </c>
      <c r="AI65" s="122" t="e">
        <f t="shared" si="9"/>
        <v>#N/A</v>
      </c>
      <c r="AJ65" s="100" t="e">
        <f t="shared" si="10"/>
        <v>#N/A</v>
      </c>
      <c r="AK65" s="122" t="e">
        <f t="shared" si="11"/>
        <v>#N/A</v>
      </c>
    </row>
    <row r="66" spans="1:37" x14ac:dyDescent="0.2">
      <c r="A66" s="170">
        <f>'Fleet Input'!A70</f>
        <v>0</v>
      </c>
      <c r="B66" s="106" t="s">
        <v>111</v>
      </c>
      <c r="C66" s="106" t="s">
        <v>133</v>
      </c>
      <c r="D66" s="106" t="s">
        <v>134</v>
      </c>
      <c r="E66" s="106" t="s">
        <v>762</v>
      </c>
      <c r="F66" s="179">
        <f>'Fleet Input'!I70</f>
        <v>0</v>
      </c>
      <c r="G66" s="179">
        <f>'Fleet Input'!J70</f>
        <v>0</v>
      </c>
      <c r="H66" s="119" t="e">
        <f>VLOOKUP(AD66,NOx_Calc!$E$4:$G$44,3,FALSE)/100</f>
        <v>#N/A</v>
      </c>
      <c r="I66" s="119" t="e">
        <f>VLOOKUP(AD66,NOx_Calc!$E$4:$H$44,4,FALSE)/100</f>
        <v>#N/A</v>
      </c>
      <c r="J66" s="97" t="e">
        <f t="shared" si="0"/>
        <v>#N/A</v>
      </c>
      <c r="K66" s="10" t="e">
        <f>IF(J66&lt;&gt;"-",IF(X66="A",'NOx Emission Factors'!$X$4*J66,IF(X66="L",'NOx Emission Factors'!$W$4*J66,"?")),"-")</f>
        <v>#N/A</v>
      </c>
      <c r="L66" s="10" t="str">
        <f>IF(F66&lt;&gt;"",IF(X66="A",F66/'NOx Emission Factors'!$X$4,IF(X66="L",F66/'NOx Emission Factors'!$W$4,"?")),"-")</f>
        <v>?</v>
      </c>
      <c r="M66" s="125" t="e">
        <f t="shared" si="1"/>
        <v>#DIV/0!</v>
      </c>
      <c r="N66" s="125" t="e">
        <f t="shared" si="2"/>
        <v>#N/A</v>
      </c>
      <c r="O66" s="170">
        <f>'Fleet Input'!B70</f>
        <v>0</v>
      </c>
      <c r="P66" s="170">
        <f>'Fleet Input'!C70</f>
        <v>0</v>
      </c>
      <c r="Q66" s="170">
        <f>'Fleet Input'!D70</f>
        <v>0</v>
      </c>
      <c r="R66" s="170">
        <f>'Fleet Input'!E70</f>
        <v>0</v>
      </c>
      <c r="S66" s="170">
        <f>'Fleet Input'!F70</f>
        <v>0</v>
      </c>
      <c r="T66" s="110" t="s">
        <v>241</v>
      </c>
      <c r="U66" s="110" t="s">
        <v>202</v>
      </c>
      <c r="V66" s="110"/>
      <c r="W66" s="110"/>
      <c r="X66" s="176">
        <f>'Fleet Input'!F70</f>
        <v>0</v>
      </c>
      <c r="Y66" s="170">
        <f>'Fleet Input'!G70</f>
        <v>0</v>
      </c>
      <c r="Z66" s="170">
        <f>'Fleet Input'!H70</f>
        <v>0</v>
      </c>
      <c r="AA66" s="114">
        <f t="shared" si="3"/>
        <v>0</v>
      </c>
      <c r="AB66" s="176" t="str">
        <f>IF('Fleet Input'!K70=0,"",'Fleet Input'!K70)</f>
        <v/>
      </c>
      <c r="AC66" s="176" t="str">
        <f>IF('Fleet Input'!L70=0,"",'Fleet Input'!L70)</f>
        <v/>
      </c>
      <c r="AD66" s="117" t="str">
        <f t="shared" si="4"/>
        <v/>
      </c>
      <c r="AE66" s="117" t="str">
        <f t="shared" si="5"/>
        <v>00</v>
      </c>
      <c r="AF66" s="8" t="e">
        <f t="shared" si="6"/>
        <v>#N/A</v>
      </c>
      <c r="AG66" s="122" t="e">
        <f t="shared" si="7"/>
        <v>#N/A</v>
      </c>
      <c r="AH66" s="8" t="e">
        <f t="shared" si="8"/>
        <v>#N/A</v>
      </c>
      <c r="AI66" s="122" t="e">
        <f t="shared" si="9"/>
        <v>#N/A</v>
      </c>
      <c r="AJ66" s="100" t="e">
        <f t="shared" si="10"/>
        <v>#N/A</v>
      </c>
      <c r="AK66" s="122" t="e">
        <f t="shared" si="11"/>
        <v>#N/A</v>
      </c>
    </row>
    <row r="67" spans="1:37" x14ac:dyDescent="0.2">
      <c r="A67" s="170">
        <f>'Fleet Input'!A71</f>
        <v>0</v>
      </c>
      <c r="B67" s="106" t="s">
        <v>111</v>
      </c>
      <c r="C67" s="106" t="s">
        <v>133</v>
      </c>
      <c r="D67" s="106" t="s">
        <v>134</v>
      </c>
      <c r="E67" s="106" t="s">
        <v>762</v>
      </c>
      <c r="F67" s="179">
        <f>'Fleet Input'!I71</f>
        <v>0</v>
      </c>
      <c r="G67" s="179">
        <f>'Fleet Input'!J71</f>
        <v>0</v>
      </c>
      <c r="H67" s="119" t="e">
        <f>VLOOKUP(AD67,NOx_Calc!$E$4:$G$44,3,FALSE)/100</f>
        <v>#N/A</v>
      </c>
      <c r="I67" s="119" t="e">
        <f>VLOOKUP(AD67,NOx_Calc!$E$4:$H$44,4,FALSE)/100</f>
        <v>#N/A</v>
      </c>
      <c r="J67" s="97" t="e">
        <f t="shared" ref="J67:J130" si="12">IF(G67&lt;&gt;"",G67*(1-H67),"-")</f>
        <v>#N/A</v>
      </c>
      <c r="K67" s="10" t="e">
        <f>IF(J67&lt;&gt;"-",IF(X67="A",'NOx Emission Factors'!$X$4*J67,IF(X67="L",'NOx Emission Factors'!$W$4*J67,"?")),"-")</f>
        <v>#N/A</v>
      </c>
      <c r="L67" s="10" t="str">
        <f>IF(F67&lt;&gt;"",IF(X67="A",F67/'NOx Emission Factors'!$X$4,IF(X67="L",F67/'NOx Emission Factors'!$W$4,"?")),"-")</f>
        <v>?</v>
      </c>
      <c r="M67" s="125" t="e">
        <f t="shared" ref="M67:M130" si="13">IF(G67&lt;&gt;"",IF(F67&lt;&gt;"",F67/G67,"-"),"-")</f>
        <v>#DIV/0!</v>
      </c>
      <c r="N67" s="125" t="e">
        <f t="shared" ref="N67:N130" si="14">IF(J67&lt;&gt;"-",IF(F67&lt;&gt;"",F67/J67,"-"),"-")</f>
        <v>#N/A</v>
      </c>
      <c r="O67" s="170">
        <f>'Fleet Input'!B71</f>
        <v>0</v>
      </c>
      <c r="P67" s="170">
        <f>'Fleet Input'!C71</f>
        <v>0</v>
      </c>
      <c r="Q67" s="170">
        <f>'Fleet Input'!D71</f>
        <v>0</v>
      </c>
      <c r="R67" s="170">
        <f>'Fleet Input'!E71</f>
        <v>0</v>
      </c>
      <c r="S67" s="170">
        <f>'Fleet Input'!F71</f>
        <v>0</v>
      </c>
      <c r="T67" s="110" t="s">
        <v>241</v>
      </c>
      <c r="U67" s="110" t="s">
        <v>202</v>
      </c>
      <c r="V67" s="110"/>
      <c r="W67" s="110"/>
      <c r="X67" s="176">
        <f>'Fleet Input'!F71</f>
        <v>0</v>
      </c>
      <c r="Y67" s="170">
        <f>'Fleet Input'!G71</f>
        <v>0</v>
      </c>
      <c r="Z67" s="170">
        <f>'Fleet Input'!H71</f>
        <v>0</v>
      </c>
      <c r="AA67" s="114">
        <f t="shared" ref="AA67:AA130" si="15">IF(Z67="STAGE 1","E1",IF(Z67="STAGE 2","E2",IF(Z67="STAGE 3A","E3",IF(Z67="STAGE 4","E4",Z67))))</f>
        <v>0</v>
      </c>
      <c r="AB67" s="176" t="str">
        <f>IF('Fleet Input'!K71=0,"",'Fleet Input'!K71)</f>
        <v/>
      </c>
      <c r="AC67" s="176" t="str">
        <f>IF('Fleet Input'!L71=0,"",'Fleet Input'!L71)</f>
        <v/>
      </c>
      <c r="AD67" s="117" t="str">
        <f t="shared" ref="AD67:AD130" si="16">CONCATENATE(AB67,AC67)</f>
        <v/>
      </c>
      <c r="AE67" s="117" t="str">
        <f t="shared" ref="AE67:AE130" si="17">CONCATENATE(AD67,AA67,X67)</f>
        <v>00</v>
      </c>
      <c r="AF67" s="8" t="e">
        <f t="shared" ref="AF67:AF130" si="18">IF(F67&gt;0,F67,K67)</f>
        <v>#N/A</v>
      </c>
      <c r="AG67" s="122" t="e">
        <f t="shared" ref="AG67:AG130" si="19">IF(G67&lt;&gt;"",G67*H67,(L67*H67)/(1-H67))</f>
        <v>#N/A</v>
      </c>
      <c r="AH67" s="8" t="e">
        <f t="shared" ref="AH67:AH130" si="20">I67/(1-H67)</f>
        <v>#N/A</v>
      </c>
      <c r="AI67" s="122" t="e">
        <f t="shared" ref="AI67:AI130" si="21">AH67*AF67</f>
        <v>#N/A</v>
      </c>
      <c r="AJ67" s="100" t="e">
        <f t="shared" ref="AJ67:AJ130" si="22">(1-H67-I67)/(1-H67)</f>
        <v>#N/A</v>
      </c>
      <c r="AK67" s="122" t="e">
        <f t="shared" ref="AK67:AK130" si="23">AJ67*AF67</f>
        <v>#N/A</v>
      </c>
    </row>
    <row r="68" spans="1:37" x14ac:dyDescent="0.2">
      <c r="A68" s="170">
        <f>'Fleet Input'!A72</f>
        <v>0</v>
      </c>
      <c r="B68" s="106" t="s">
        <v>111</v>
      </c>
      <c r="C68" s="106" t="s">
        <v>133</v>
      </c>
      <c r="D68" s="106" t="s">
        <v>134</v>
      </c>
      <c r="E68" s="106" t="s">
        <v>762</v>
      </c>
      <c r="F68" s="179">
        <f>'Fleet Input'!I72</f>
        <v>0</v>
      </c>
      <c r="G68" s="179">
        <f>'Fleet Input'!J72</f>
        <v>0</v>
      </c>
      <c r="H68" s="119" t="e">
        <f>VLOOKUP(AD68,NOx_Calc!$E$4:$G$44,3,FALSE)/100</f>
        <v>#N/A</v>
      </c>
      <c r="I68" s="119" t="e">
        <f>VLOOKUP(AD68,NOx_Calc!$E$4:$H$44,4,FALSE)/100</f>
        <v>#N/A</v>
      </c>
      <c r="J68" s="97" t="e">
        <f t="shared" si="12"/>
        <v>#N/A</v>
      </c>
      <c r="K68" s="10" t="e">
        <f>IF(J68&lt;&gt;"-",IF(X68="A",'NOx Emission Factors'!$X$4*J68,IF(X68="L",'NOx Emission Factors'!$W$4*J68,"?")),"-")</f>
        <v>#N/A</v>
      </c>
      <c r="L68" s="10" t="str">
        <f>IF(F68&lt;&gt;"",IF(X68="A",F68/'NOx Emission Factors'!$X$4,IF(X68="L",F68/'NOx Emission Factors'!$W$4,"?")),"-")</f>
        <v>?</v>
      </c>
      <c r="M68" s="125" t="e">
        <f t="shared" si="13"/>
        <v>#DIV/0!</v>
      </c>
      <c r="N68" s="125" t="e">
        <f t="shared" si="14"/>
        <v>#N/A</v>
      </c>
      <c r="O68" s="170">
        <f>'Fleet Input'!B72</f>
        <v>0</v>
      </c>
      <c r="P68" s="170">
        <f>'Fleet Input'!C72</f>
        <v>0</v>
      </c>
      <c r="Q68" s="170">
        <f>'Fleet Input'!D72</f>
        <v>0</v>
      </c>
      <c r="R68" s="170">
        <f>'Fleet Input'!E72</f>
        <v>0</v>
      </c>
      <c r="S68" s="170">
        <f>'Fleet Input'!F72</f>
        <v>0</v>
      </c>
      <c r="T68" s="110" t="s">
        <v>241</v>
      </c>
      <c r="U68" s="110" t="s">
        <v>202</v>
      </c>
      <c r="V68" s="110"/>
      <c r="W68" s="110"/>
      <c r="X68" s="176">
        <f>'Fleet Input'!F72</f>
        <v>0</v>
      </c>
      <c r="Y68" s="170">
        <f>'Fleet Input'!G72</f>
        <v>0</v>
      </c>
      <c r="Z68" s="170">
        <f>'Fleet Input'!H72</f>
        <v>0</v>
      </c>
      <c r="AA68" s="114">
        <f t="shared" si="15"/>
        <v>0</v>
      </c>
      <c r="AB68" s="176" t="str">
        <f>IF('Fleet Input'!K72=0,"",'Fleet Input'!K72)</f>
        <v/>
      </c>
      <c r="AC68" s="176" t="str">
        <f>IF('Fleet Input'!L72=0,"",'Fleet Input'!L72)</f>
        <v/>
      </c>
      <c r="AD68" s="117" t="str">
        <f t="shared" si="16"/>
        <v/>
      </c>
      <c r="AE68" s="117" t="str">
        <f t="shared" si="17"/>
        <v>00</v>
      </c>
      <c r="AF68" s="8" t="e">
        <f t="shared" si="18"/>
        <v>#N/A</v>
      </c>
      <c r="AG68" s="122" t="e">
        <f t="shared" si="19"/>
        <v>#N/A</v>
      </c>
      <c r="AH68" s="8" t="e">
        <f t="shared" si="20"/>
        <v>#N/A</v>
      </c>
      <c r="AI68" s="122" t="e">
        <f t="shared" si="21"/>
        <v>#N/A</v>
      </c>
      <c r="AJ68" s="100" t="e">
        <f t="shared" si="22"/>
        <v>#N/A</v>
      </c>
      <c r="AK68" s="122" t="e">
        <f t="shared" si="23"/>
        <v>#N/A</v>
      </c>
    </row>
    <row r="69" spans="1:37" x14ac:dyDescent="0.2">
      <c r="A69" s="170">
        <f>'Fleet Input'!A73</f>
        <v>0</v>
      </c>
      <c r="B69" s="106" t="s">
        <v>111</v>
      </c>
      <c r="C69" s="106" t="s">
        <v>133</v>
      </c>
      <c r="D69" s="106" t="s">
        <v>134</v>
      </c>
      <c r="E69" s="106" t="s">
        <v>762</v>
      </c>
      <c r="F69" s="179">
        <f>'Fleet Input'!I73</f>
        <v>0</v>
      </c>
      <c r="G69" s="179">
        <f>'Fleet Input'!J73</f>
        <v>0</v>
      </c>
      <c r="H69" s="119" t="e">
        <f>VLOOKUP(AD69,NOx_Calc!$E$4:$G$44,3,FALSE)/100</f>
        <v>#N/A</v>
      </c>
      <c r="I69" s="119" t="e">
        <f>VLOOKUP(AD69,NOx_Calc!$E$4:$H$44,4,FALSE)/100</f>
        <v>#N/A</v>
      </c>
      <c r="J69" s="97" t="e">
        <f t="shared" si="12"/>
        <v>#N/A</v>
      </c>
      <c r="K69" s="10" t="e">
        <f>IF(J69&lt;&gt;"-",IF(X69="A",'NOx Emission Factors'!$X$4*J69,IF(X69="L",'NOx Emission Factors'!$W$4*J69,"?")),"-")</f>
        <v>#N/A</v>
      </c>
      <c r="L69" s="10" t="str">
        <f>IF(F69&lt;&gt;"",IF(X69="A",F69/'NOx Emission Factors'!$X$4,IF(X69="L",F69/'NOx Emission Factors'!$W$4,"?")),"-")</f>
        <v>?</v>
      </c>
      <c r="M69" s="125" t="e">
        <f t="shared" si="13"/>
        <v>#DIV/0!</v>
      </c>
      <c r="N69" s="125" t="e">
        <f t="shared" si="14"/>
        <v>#N/A</v>
      </c>
      <c r="O69" s="170">
        <f>'Fleet Input'!B73</f>
        <v>0</v>
      </c>
      <c r="P69" s="170">
        <f>'Fleet Input'!C73</f>
        <v>0</v>
      </c>
      <c r="Q69" s="170">
        <f>'Fleet Input'!D73</f>
        <v>0</v>
      </c>
      <c r="R69" s="170">
        <f>'Fleet Input'!E73</f>
        <v>0</v>
      </c>
      <c r="S69" s="170">
        <f>'Fleet Input'!F73</f>
        <v>0</v>
      </c>
      <c r="T69" s="110" t="s">
        <v>241</v>
      </c>
      <c r="U69" s="110" t="s">
        <v>202</v>
      </c>
      <c r="V69" s="110"/>
      <c r="W69" s="110"/>
      <c r="X69" s="176">
        <f>'Fleet Input'!F73</f>
        <v>0</v>
      </c>
      <c r="Y69" s="170">
        <f>'Fleet Input'!G73</f>
        <v>0</v>
      </c>
      <c r="Z69" s="170">
        <f>'Fleet Input'!H73</f>
        <v>0</v>
      </c>
      <c r="AA69" s="114">
        <f t="shared" si="15"/>
        <v>0</v>
      </c>
      <c r="AB69" s="176" t="str">
        <f>IF('Fleet Input'!K73=0,"",'Fleet Input'!K73)</f>
        <v/>
      </c>
      <c r="AC69" s="176" t="str">
        <f>IF('Fleet Input'!L73=0,"",'Fleet Input'!L73)</f>
        <v/>
      </c>
      <c r="AD69" s="117" t="str">
        <f t="shared" si="16"/>
        <v/>
      </c>
      <c r="AE69" s="117" t="str">
        <f t="shared" si="17"/>
        <v>00</v>
      </c>
      <c r="AF69" s="8" t="e">
        <f t="shared" si="18"/>
        <v>#N/A</v>
      </c>
      <c r="AG69" s="122" t="e">
        <f t="shared" si="19"/>
        <v>#N/A</v>
      </c>
      <c r="AH69" s="8" t="e">
        <f t="shared" si="20"/>
        <v>#N/A</v>
      </c>
      <c r="AI69" s="122" t="e">
        <f t="shared" si="21"/>
        <v>#N/A</v>
      </c>
      <c r="AJ69" s="100" t="e">
        <f t="shared" si="22"/>
        <v>#N/A</v>
      </c>
      <c r="AK69" s="122" t="e">
        <f t="shared" si="23"/>
        <v>#N/A</v>
      </c>
    </row>
    <row r="70" spans="1:37" x14ac:dyDescent="0.2">
      <c r="A70" s="170">
        <f>'Fleet Input'!A74</f>
        <v>0</v>
      </c>
      <c r="B70" s="106" t="s">
        <v>111</v>
      </c>
      <c r="C70" s="106" t="s">
        <v>133</v>
      </c>
      <c r="D70" s="106" t="s">
        <v>134</v>
      </c>
      <c r="E70" s="106" t="s">
        <v>762</v>
      </c>
      <c r="F70" s="179">
        <f>'Fleet Input'!I74</f>
        <v>0</v>
      </c>
      <c r="G70" s="179">
        <f>'Fleet Input'!J74</f>
        <v>0</v>
      </c>
      <c r="H70" s="119" t="e">
        <f>VLOOKUP(AD70,NOx_Calc!$E$4:$G$44,3,FALSE)/100</f>
        <v>#N/A</v>
      </c>
      <c r="I70" s="119" t="e">
        <f>VLOOKUP(AD70,NOx_Calc!$E$4:$H$44,4,FALSE)/100</f>
        <v>#N/A</v>
      </c>
      <c r="J70" s="97" t="e">
        <f t="shared" si="12"/>
        <v>#N/A</v>
      </c>
      <c r="K70" s="10" t="e">
        <f>IF(J70&lt;&gt;"-",IF(X70="A",'NOx Emission Factors'!$X$4*J70,IF(X70="L",'NOx Emission Factors'!$W$4*J70,"?")),"-")</f>
        <v>#N/A</v>
      </c>
      <c r="L70" s="10" t="str">
        <f>IF(F70&lt;&gt;"",IF(X70="A",F70/'NOx Emission Factors'!$X$4,IF(X70="L",F70/'NOx Emission Factors'!$W$4,"?")),"-")</f>
        <v>?</v>
      </c>
      <c r="M70" s="125" t="e">
        <f t="shared" si="13"/>
        <v>#DIV/0!</v>
      </c>
      <c r="N70" s="125" t="e">
        <f t="shared" si="14"/>
        <v>#N/A</v>
      </c>
      <c r="O70" s="170">
        <f>'Fleet Input'!B74</f>
        <v>0</v>
      </c>
      <c r="P70" s="170">
        <f>'Fleet Input'!C74</f>
        <v>0</v>
      </c>
      <c r="Q70" s="170">
        <f>'Fleet Input'!D74</f>
        <v>0</v>
      </c>
      <c r="R70" s="170">
        <f>'Fleet Input'!E74</f>
        <v>0</v>
      </c>
      <c r="S70" s="170">
        <f>'Fleet Input'!F74</f>
        <v>0</v>
      </c>
      <c r="T70" s="110" t="s">
        <v>241</v>
      </c>
      <c r="U70" s="110" t="s">
        <v>202</v>
      </c>
      <c r="V70" s="110"/>
      <c r="W70" s="110"/>
      <c r="X70" s="176">
        <f>'Fleet Input'!F74</f>
        <v>0</v>
      </c>
      <c r="Y70" s="170">
        <f>'Fleet Input'!G74</f>
        <v>0</v>
      </c>
      <c r="Z70" s="170">
        <f>'Fleet Input'!H74</f>
        <v>0</v>
      </c>
      <c r="AA70" s="114">
        <f t="shared" si="15"/>
        <v>0</v>
      </c>
      <c r="AB70" s="176" t="str">
        <f>IF('Fleet Input'!K74=0,"",'Fleet Input'!K74)</f>
        <v/>
      </c>
      <c r="AC70" s="176" t="str">
        <f>IF('Fleet Input'!L74=0,"",'Fleet Input'!L74)</f>
        <v/>
      </c>
      <c r="AD70" s="117" t="str">
        <f t="shared" si="16"/>
        <v/>
      </c>
      <c r="AE70" s="117" t="str">
        <f t="shared" si="17"/>
        <v>00</v>
      </c>
      <c r="AF70" s="8" t="e">
        <f t="shared" si="18"/>
        <v>#N/A</v>
      </c>
      <c r="AG70" s="122" t="e">
        <f t="shared" si="19"/>
        <v>#N/A</v>
      </c>
      <c r="AH70" s="8" t="e">
        <f t="shared" si="20"/>
        <v>#N/A</v>
      </c>
      <c r="AI70" s="122" t="e">
        <f t="shared" si="21"/>
        <v>#N/A</v>
      </c>
      <c r="AJ70" s="100" t="e">
        <f t="shared" si="22"/>
        <v>#N/A</v>
      </c>
      <c r="AK70" s="122" t="e">
        <f t="shared" si="23"/>
        <v>#N/A</v>
      </c>
    </row>
    <row r="71" spans="1:37" x14ac:dyDescent="0.2">
      <c r="A71" s="170">
        <f>'Fleet Input'!A75</f>
        <v>0</v>
      </c>
      <c r="B71" s="106" t="s">
        <v>111</v>
      </c>
      <c r="C71" s="106" t="s">
        <v>133</v>
      </c>
      <c r="D71" s="106" t="s">
        <v>134</v>
      </c>
      <c r="E71" s="106" t="s">
        <v>762</v>
      </c>
      <c r="F71" s="179">
        <f>'Fleet Input'!I75</f>
        <v>0</v>
      </c>
      <c r="G71" s="179">
        <f>'Fleet Input'!J75</f>
        <v>0</v>
      </c>
      <c r="H71" s="119" t="e">
        <f>VLOOKUP(AD71,NOx_Calc!$E$4:$G$44,3,FALSE)/100</f>
        <v>#N/A</v>
      </c>
      <c r="I71" s="119" t="e">
        <f>VLOOKUP(AD71,NOx_Calc!$E$4:$H$44,4,FALSE)/100</f>
        <v>#N/A</v>
      </c>
      <c r="J71" s="97" t="e">
        <f t="shared" si="12"/>
        <v>#N/A</v>
      </c>
      <c r="K71" s="10" t="e">
        <f>IF(J71&lt;&gt;"-",IF(X71="A",'NOx Emission Factors'!$X$4*J71,IF(X71="L",'NOx Emission Factors'!$W$4*J71,"?")),"-")</f>
        <v>#N/A</v>
      </c>
      <c r="L71" s="10" t="str">
        <f>IF(F71&lt;&gt;"",IF(X71="A",F71/'NOx Emission Factors'!$X$4,IF(X71="L",F71/'NOx Emission Factors'!$W$4,"?")),"-")</f>
        <v>?</v>
      </c>
      <c r="M71" s="125" t="e">
        <f t="shared" si="13"/>
        <v>#DIV/0!</v>
      </c>
      <c r="N71" s="125" t="e">
        <f t="shared" si="14"/>
        <v>#N/A</v>
      </c>
      <c r="O71" s="170">
        <f>'Fleet Input'!B75</f>
        <v>0</v>
      </c>
      <c r="P71" s="170">
        <f>'Fleet Input'!C75</f>
        <v>0</v>
      </c>
      <c r="Q71" s="170">
        <f>'Fleet Input'!D75</f>
        <v>0</v>
      </c>
      <c r="R71" s="170">
        <f>'Fleet Input'!E75</f>
        <v>0</v>
      </c>
      <c r="S71" s="170">
        <f>'Fleet Input'!F75</f>
        <v>0</v>
      </c>
      <c r="T71" s="110" t="s">
        <v>241</v>
      </c>
      <c r="U71" s="110" t="s">
        <v>202</v>
      </c>
      <c r="V71" s="110"/>
      <c r="W71" s="110"/>
      <c r="X71" s="176">
        <f>'Fleet Input'!F75</f>
        <v>0</v>
      </c>
      <c r="Y71" s="170">
        <f>'Fleet Input'!G75</f>
        <v>0</v>
      </c>
      <c r="Z71" s="170">
        <f>'Fleet Input'!H75</f>
        <v>0</v>
      </c>
      <c r="AA71" s="114">
        <f t="shared" si="15"/>
        <v>0</v>
      </c>
      <c r="AB71" s="176" t="str">
        <f>IF('Fleet Input'!K75=0,"",'Fleet Input'!K75)</f>
        <v/>
      </c>
      <c r="AC71" s="176" t="str">
        <f>IF('Fleet Input'!L75=0,"",'Fleet Input'!L75)</f>
        <v/>
      </c>
      <c r="AD71" s="117" t="str">
        <f t="shared" si="16"/>
        <v/>
      </c>
      <c r="AE71" s="117" t="str">
        <f t="shared" si="17"/>
        <v>00</v>
      </c>
      <c r="AF71" s="8" t="e">
        <f t="shared" si="18"/>
        <v>#N/A</v>
      </c>
      <c r="AG71" s="122" t="e">
        <f t="shared" si="19"/>
        <v>#N/A</v>
      </c>
      <c r="AH71" s="8" t="e">
        <f t="shared" si="20"/>
        <v>#N/A</v>
      </c>
      <c r="AI71" s="122" t="e">
        <f t="shared" si="21"/>
        <v>#N/A</v>
      </c>
      <c r="AJ71" s="100" t="e">
        <f t="shared" si="22"/>
        <v>#N/A</v>
      </c>
      <c r="AK71" s="122" t="e">
        <f t="shared" si="23"/>
        <v>#N/A</v>
      </c>
    </row>
    <row r="72" spans="1:37" x14ac:dyDescent="0.2">
      <c r="A72" s="170">
        <f>'Fleet Input'!A76</f>
        <v>0</v>
      </c>
      <c r="B72" s="106" t="s">
        <v>111</v>
      </c>
      <c r="C72" s="106" t="s">
        <v>133</v>
      </c>
      <c r="D72" s="106" t="s">
        <v>134</v>
      </c>
      <c r="E72" s="106" t="s">
        <v>762</v>
      </c>
      <c r="F72" s="179">
        <f>'Fleet Input'!I76</f>
        <v>0</v>
      </c>
      <c r="G72" s="179">
        <f>'Fleet Input'!J76</f>
        <v>0</v>
      </c>
      <c r="H72" s="119" t="e">
        <f>VLOOKUP(AD72,NOx_Calc!$E$4:$G$44,3,FALSE)/100</f>
        <v>#N/A</v>
      </c>
      <c r="I72" s="119" t="e">
        <f>VLOOKUP(AD72,NOx_Calc!$E$4:$H$44,4,FALSE)/100</f>
        <v>#N/A</v>
      </c>
      <c r="J72" s="97" t="e">
        <f t="shared" si="12"/>
        <v>#N/A</v>
      </c>
      <c r="K72" s="10" t="e">
        <f>IF(J72&lt;&gt;"-",IF(X72="A",'NOx Emission Factors'!$X$4*J72,IF(X72="L",'NOx Emission Factors'!$W$4*J72,"?")),"-")</f>
        <v>#N/A</v>
      </c>
      <c r="L72" s="10" t="str">
        <f>IF(F72&lt;&gt;"",IF(X72="A",F72/'NOx Emission Factors'!$X$4,IF(X72="L",F72/'NOx Emission Factors'!$W$4,"?")),"-")</f>
        <v>?</v>
      </c>
      <c r="M72" s="125" t="e">
        <f t="shared" si="13"/>
        <v>#DIV/0!</v>
      </c>
      <c r="N72" s="125" t="e">
        <f t="shared" si="14"/>
        <v>#N/A</v>
      </c>
      <c r="O72" s="170">
        <f>'Fleet Input'!B76</f>
        <v>0</v>
      </c>
      <c r="P72" s="170">
        <f>'Fleet Input'!C76</f>
        <v>0</v>
      </c>
      <c r="Q72" s="170">
        <f>'Fleet Input'!D76</f>
        <v>0</v>
      </c>
      <c r="R72" s="170">
        <f>'Fleet Input'!E76</f>
        <v>0</v>
      </c>
      <c r="S72" s="170">
        <f>'Fleet Input'!F76</f>
        <v>0</v>
      </c>
      <c r="T72" s="110" t="s">
        <v>241</v>
      </c>
      <c r="U72" s="110" t="s">
        <v>202</v>
      </c>
      <c r="V72" s="110"/>
      <c r="W72" s="110"/>
      <c r="X72" s="176">
        <f>'Fleet Input'!F76</f>
        <v>0</v>
      </c>
      <c r="Y72" s="170">
        <f>'Fleet Input'!G76</f>
        <v>0</v>
      </c>
      <c r="Z72" s="170">
        <f>'Fleet Input'!H76</f>
        <v>0</v>
      </c>
      <c r="AA72" s="114">
        <f t="shared" si="15"/>
        <v>0</v>
      </c>
      <c r="AB72" s="176" t="str">
        <f>IF('Fleet Input'!K76=0,"",'Fleet Input'!K76)</f>
        <v/>
      </c>
      <c r="AC72" s="176" t="str">
        <f>IF('Fleet Input'!L76=0,"",'Fleet Input'!L76)</f>
        <v/>
      </c>
      <c r="AD72" s="117" t="str">
        <f t="shared" si="16"/>
        <v/>
      </c>
      <c r="AE72" s="117" t="str">
        <f t="shared" si="17"/>
        <v>00</v>
      </c>
      <c r="AF72" s="8" t="e">
        <f t="shared" si="18"/>
        <v>#N/A</v>
      </c>
      <c r="AG72" s="122" t="e">
        <f t="shared" si="19"/>
        <v>#N/A</v>
      </c>
      <c r="AH72" s="8" t="e">
        <f t="shared" si="20"/>
        <v>#N/A</v>
      </c>
      <c r="AI72" s="122" t="e">
        <f t="shared" si="21"/>
        <v>#N/A</v>
      </c>
      <c r="AJ72" s="100" t="e">
        <f t="shared" si="22"/>
        <v>#N/A</v>
      </c>
      <c r="AK72" s="122" t="e">
        <f t="shared" si="23"/>
        <v>#N/A</v>
      </c>
    </row>
    <row r="73" spans="1:37" x14ac:dyDescent="0.2">
      <c r="A73" s="170">
        <f>'Fleet Input'!A77</f>
        <v>0</v>
      </c>
      <c r="B73" s="106" t="s">
        <v>111</v>
      </c>
      <c r="C73" s="106" t="s">
        <v>133</v>
      </c>
      <c r="D73" s="106" t="s">
        <v>134</v>
      </c>
      <c r="E73" s="106" t="s">
        <v>762</v>
      </c>
      <c r="F73" s="179">
        <f>'Fleet Input'!I77</f>
        <v>0</v>
      </c>
      <c r="G73" s="179">
        <f>'Fleet Input'!J77</f>
        <v>0</v>
      </c>
      <c r="H73" s="119" t="e">
        <f>VLOOKUP(AD73,NOx_Calc!$E$4:$G$44,3,FALSE)/100</f>
        <v>#N/A</v>
      </c>
      <c r="I73" s="119" t="e">
        <f>VLOOKUP(AD73,NOx_Calc!$E$4:$H$44,4,FALSE)/100</f>
        <v>#N/A</v>
      </c>
      <c r="J73" s="97" t="e">
        <f t="shared" si="12"/>
        <v>#N/A</v>
      </c>
      <c r="K73" s="10" t="e">
        <f>IF(J73&lt;&gt;"-",IF(X73="A",'NOx Emission Factors'!$X$4*J73,IF(X73="L",'NOx Emission Factors'!$W$4*J73,"?")),"-")</f>
        <v>#N/A</v>
      </c>
      <c r="L73" s="10" t="str">
        <f>IF(F73&lt;&gt;"",IF(X73="A",F73/'NOx Emission Factors'!$X$4,IF(X73="L",F73/'NOx Emission Factors'!$W$4,"?")),"-")</f>
        <v>?</v>
      </c>
      <c r="M73" s="125" t="e">
        <f t="shared" si="13"/>
        <v>#DIV/0!</v>
      </c>
      <c r="N73" s="125" t="e">
        <f t="shared" si="14"/>
        <v>#N/A</v>
      </c>
      <c r="O73" s="170">
        <f>'Fleet Input'!B77</f>
        <v>0</v>
      </c>
      <c r="P73" s="170">
        <f>'Fleet Input'!C77</f>
        <v>0</v>
      </c>
      <c r="Q73" s="170">
        <f>'Fleet Input'!D77</f>
        <v>0</v>
      </c>
      <c r="R73" s="170">
        <f>'Fleet Input'!E77</f>
        <v>0</v>
      </c>
      <c r="S73" s="170">
        <f>'Fleet Input'!F77</f>
        <v>0</v>
      </c>
      <c r="T73" s="110" t="s">
        <v>241</v>
      </c>
      <c r="U73" s="110" t="s">
        <v>202</v>
      </c>
      <c r="V73" s="110"/>
      <c r="W73" s="110"/>
      <c r="X73" s="176">
        <f>'Fleet Input'!F77</f>
        <v>0</v>
      </c>
      <c r="Y73" s="170">
        <f>'Fleet Input'!G77</f>
        <v>0</v>
      </c>
      <c r="Z73" s="170">
        <f>'Fleet Input'!H77</f>
        <v>0</v>
      </c>
      <c r="AA73" s="114">
        <f t="shared" si="15"/>
        <v>0</v>
      </c>
      <c r="AB73" s="176" t="str">
        <f>IF('Fleet Input'!K77=0,"",'Fleet Input'!K77)</f>
        <v/>
      </c>
      <c r="AC73" s="176" t="str">
        <f>IF('Fleet Input'!L77=0,"",'Fleet Input'!L77)</f>
        <v/>
      </c>
      <c r="AD73" s="117" t="str">
        <f t="shared" si="16"/>
        <v/>
      </c>
      <c r="AE73" s="117" t="str">
        <f t="shared" si="17"/>
        <v>00</v>
      </c>
      <c r="AF73" s="8" t="e">
        <f t="shared" si="18"/>
        <v>#N/A</v>
      </c>
      <c r="AG73" s="122" t="e">
        <f t="shared" si="19"/>
        <v>#N/A</v>
      </c>
      <c r="AH73" s="8" t="e">
        <f t="shared" si="20"/>
        <v>#N/A</v>
      </c>
      <c r="AI73" s="122" t="e">
        <f t="shared" si="21"/>
        <v>#N/A</v>
      </c>
      <c r="AJ73" s="100" t="e">
        <f t="shared" si="22"/>
        <v>#N/A</v>
      </c>
      <c r="AK73" s="122" t="e">
        <f t="shared" si="23"/>
        <v>#N/A</v>
      </c>
    </row>
    <row r="74" spans="1:37" x14ac:dyDescent="0.2">
      <c r="A74" s="170">
        <f>'Fleet Input'!A78</f>
        <v>0</v>
      </c>
      <c r="B74" s="106" t="s">
        <v>111</v>
      </c>
      <c r="C74" s="106" t="s">
        <v>133</v>
      </c>
      <c r="D74" s="106" t="s">
        <v>134</v>
      </c>
      <c r="E74" s="106" t="s">
        <v>762</v>
      </c>
      <c r="F74" s="179">
        <f>'Fleet Input'!I78</f>
        <v>0</v>
      </c>
      <c r="G74" s="179">
        <f>'Fleet Input'!J78</f>
        <v>0</v>
      </c>
      <c r="H74" s="119" t="e">
        <f>VLOOKUP(AD74,NOx_Calc!$E$4:$G$44,3,FALSE)/100</f>
        <v>#N/A</v>
      </c>
      <c r="I74" s="119" t="e">
        <f>VLOOKUP(AD74,NOx_Calc!$E$4:$H$44,4,FALSE)/100</f>
        <v>#N/A</v>
      </c>
      <c r="J74" s="97" t="e">
        <f t="shared" si="12"/>
        <v>#N/A</v>
      </c>
      <c r="K74" s="10" t="e">
        <f>IF(J74&lt;&gt;"-",IF(X74="A",'NOx Emission Factors'!$X$4*J74,IF(X74="L",'NOx Emission Factors'!$W$4*J74,"?")),"-")</f>
        <v>#N/A</v>
      </c>
      <c r="L74" s="10" t="str">
        <f>IF(F74&lt;&gt;"",IF(X74="A",F74/'NOx Emission Factors'!$X$4,IF(X74="L",F74/'NOx Emission Factors'!$W$4,"?")),"-")</f>
        <v>?</v>
      </c>
      <c r="M74" s="125" t="e">
        <f t="shared" si="13"/>
        <v>#DIV/0!</v>
      </c>
      <c r="N74" s="125" t="e">
        <f t="shared" si="14"/>
        <v>#N/A</v>
      </c>
      <c r="O74" s="170">
        <f>'Fleet Input'!B78</f>
        <v>0</v>
      </c>
      <c r="P74" s="170">
        <f>'Fleet Input'!C78</f>
        <v>0</v>
      </c>
      <c r="Q74" s="170">
        <f>'Fleet Input'!D78</f>
        <v>0</v>
      </c>
      <c r="R74" s="170">
        <f>'Fleet Input'!E78</f>
        <v>0</v>
      </c>
      <c r="S74" s="170">
        <f>'Fleet Input'!F78</f>
        <v>0</v>
      </c>
      <c r="T74" s="110" t="s">
        <v>241</v>
      </c>
      <c r="U74" s="110" t="s">
        <v>202</v>
      </c>
      <c r="V74" s="110"/>
      <c r="W74" s="110"/>
      <c r="X74" s="176">
        <f>'Fleet Input'!F78</f>
        <v>0</v>
      </c>
      <c r="Y74" s="170">
        <f>'Fleet Input'!G78</f>
        <v>0</v>
      </c>
      <c r="Z74" s="170">
        <f>'Fleet Input'!H78</f>
        <v>0</v>
      </c>
      <c r="AA74" s="114">
        <f t="shared" si="15"/>
        <v>0</v>
      </c>
      <c r="AB74" s="176" t="str">
        <f>IF('Fleet Input'!K78=0,"",'Fleet Input'!K78)</f>
        <v/>
      </c>
      <c r="AC74" s="176" t="str">
        <f>IF('Fleet Input'!L78=0,"",'Fleet Input'!L78)</f>
        <v/>
      </c>
      <c r="AD74" s="117" t="str">
        <f t="shared" si="16"/>
        <v/>
      </c>
      <c r="AE74" s="117" t="str">
        <f t="shared" si="17"/>
        <v>00</v>
      </c>
      <c r="AF74" s="8" t="e">
        <f t="shared" si="18"/>
        <v>#N/A</v>
      </c>
      <c r="AG74" s="122" t="e">
        <f t="shared" si="19"/>
        <v>#N/A</v>
      </c>
      <c r="AH74" s="8" t="e">
        <f t="shared" si="20"/>
        <v>#N/A</v>
      </c>
      <c r="AI74" s="122" t="e">
        <f t="shared" si="21"/>
        <v>#N/A</v>
      </c>
      <c r="AJ74" s="100" t="e">
        <f t="shared" si="22"/>
        <v>#N/A</v>
      </c>
      <c r="AK74" s="122" t="e">
        <f t="shared" si="23"/>
        <v>#N/A</v>
      </c>
    </row>
    <row r="75" spans="1:37" x14ac:dyDescent="0.2">
      <c r="A75" s="170">
        <f>'Fleet Input'!A79</f>
        <v>0</v>
      </c>
      <c r="B75" s="106" t="s">
        <v>111</v>
      </c>
      <c r="C75" s="106" t="s">
        <v>133</v>
      </c>
      <c r="D75" s="106" t="s">
        <v>134</v>
      </c>
      <c r="E75" s="106" t="s">
        <v>762</v>
      </c>
      <c r="F75" s="179">
        <f>'Fleet Input'!I79</f>
        <v>0</v>
      </c>
      <c r="G75" s="179">
        <f>'Fleet Input'!J79</f>
        <v>0</v>
      </c>
      <c r="H75" s="119" t="e">
        <f>VLOOKUP(AD75,NOx_Calc!$E$4:$G$44,3,FALSE)/100</f>
        <v>#N/A</v>
      </c>
      <c r="I75" s="119" t="e">
        <f>VLOOKUP(AD75,NOx_Calc!$E$4:$H$44,4,FALSE)/100</f>
        <v>#N/A</v>
      </c>
      <c r="J75" s="97" t="e">
        <f t="shared" si="12"/>
        <v>#N/A</v>
      </c>
      <c r="K75" s="10" t="e">
        <f>IF(J75&lt;&gt;"-",IF(X75="A",'NOx Emission Factors'!$X$4*J75,IF(X75="L",'NOx Emission Factors'!$W$4*J75,"?")),"-")</f>
        <v>#N/A</v>
      </c>
      <c r="L75" s="10" t="str">
        <f>IF(F75&lt;&gt;"",IF(X75="A",F75/'NOx Emission Factors'!$X$4,IF(X75="L",F75/'NOx Emission Factors'!$W$4,"?")),"-")</f>
        <v>?</v>
      </c>
      <c r="M75" s="125" t="e">
        <f t="shared" si="13"/>
        <v>#DIV/0!</v>
      </c>
      <c r="N75" s="125" t="e">
        <f t="shared" si="14"/>
        <v>#N/A</v>
      </c>
      <c r="O75" s="170">
        <f>'Fleet Input'!B79</f>
        <v>0</v>
      </c>
      <c r="P75" s="170">
        <f>'Fleet Input'!C79</f>
        <v>0</v>
      </c>
      <c r="Q75" s="170">
        <f>'Fleet Input'!D79</f>
        <v>0</v>
      </c>
      <c r="R75" s="170">
        <f>'Fleet Input'!E79</f>
        <v>0</v>
      </c>
      <c r="S75" s="170">
        <f>'Fleet Input'!F79</f>
        <v>0</v>
      </c>
      <c r="T75" s="110" t="s">
        <v>241</v>
      </c>
      <c r="U75" s="110" t="s">
        <v>202</v>
      </c>
      <c r="V75" s="110"/>
      <c r="W75" s="110"/>
      <c r="X75" s="176">
        <f>'Fleet Input'!F79</f>
        <v>0</v>
      </c>
      <c r="Y75" s="170">
        <f>'Fleet Input'!G79</f>
        <v>0</v>
      </c>
      <c r="Z75" s="170">
        <f>'Fleet Input'!H79</f>
        <v>0</v>
      </c>
      <c r="AA75" s="114">
        <f t="shared" si="15"/>
        <v>0</v>
      </c>
      <c r="AB75" s="176" t="str">
        <f>IF('Fleet Input'!K79=0,"",'Fleet Input'!K79)</f>
        <v/>
      </c>
      <c r="AC75" s="176" t="str">
        <f>IF('Fleet Input'!L79=0,"",'Fleet Input'!L79)</f>
        <v/>
      </c>
      <c r="AD75" s="117" t="str">
        <f t="shared" si="16"/>
        <v/>
      </c>
      <c r="AE75" s="117" t="str">
        <f t="shared" si="17"/>
        <v>00</v>
      </c>
      <c r="AF75" s="8" t="e">
        <f t="shared" si="18"/>
        <v>#N/A</v>
      </c>
      <c r="AG75" s="122" t="e">
        <f t="shared" si="19"/>
        <v>#N/A</v>
      </c>
      <c r="AH75" s="8" t="e">
        <f t="shared" si="20"/>
        <v>#N/A</v>
      </c>
      <c r="AI75" s="122" t="e">
        <f t="shared" si="21"/>
        <v>#N/A</v>
      </c>
      <c r="AJ75" s="100" t="e">
        <f t="shared" si="22"/>
        <v>#N/A</v>
      </c>
      <c r="AK75" s="122" t="e">
        <f t="shared" si="23"/>
        <v>#N/A</v>
      </c>
    </row>
    <row r="76" spans="1:37" x14ac:dyDescent="0.2">
      <c r="A76" s="170">
        <f>'Fleet Input'!A80</f>
        <v>0</v>
      </c>
      <c r="B76" s="106" t="s">
        <v>111</v>
      </c>
      <c r="C76" s="106" t="s">
        <v>133</v>
      </c>
      <c r="D76" s="106" t="s">
        <v>134</v>
      </c>
      <c r="E76" s="106" t="s">
        <v>762</v>
      </c>
      <c r="F76" s="179">
        <f>'Fleet Input'!I80</f>
        <v>0</v>
      </c>
      <c r="G76" s="179">
        <f>'Fleet Input'!J80</f>
        <v>0</v>
      </c>
      <c r="H76" s="119" t="e">
        <f>VLOOKUP(AD76,NOx_Calc!$E$4:$G$44,3,FALSE)/100</f>
        <v>#N/A</v>
      </c>
      <c r="I76" s="119" t="e">
        <f>VLOOKUP(AD76,NOx_Calc!$E$4:$H$44,4,FALSE)/100</f>
        <v>#N/A</v>
      </c>
      <c r="J76" s="97" t="e">
        <f t="shared" si="12"/>
        <v>#N/A</v>
      </c>
      <c r="K76" s="10" t="e">
        <f>IF(J76&lt;&gt;"-",IF(X76="A",'NOx Emission Factors'!$X$4*J76,IF(X76="L",'NOx Emission Factors'!$W$4*J76,"?")),"-")</f>
        <v>#N/A</v>
      </c>
      <c r="L76" s="10" t="str">
        <f>IF(F76&lt;&gt;"",IF(X76="A",F76/'NOx Emission Factors'!$X$4,IF(X76="L",F76/'NOx Emission Factors'!$W$4,"?")),"-")</f>
        <v>?</v>
      </c>
      <c r="M76" s="125" t="e">
        <f t="shared" si="13"/>
        <v>#DIV/0!</v>
      </c>
      <c r="N76" s="125" t="e">
        <f t="shared" si="14"/>
        <v>#N/A</v>
      </c>
      <c r="O76" s="170">
        <f>'Fleet Input'!B80</f>
        <v>0</v>
      </c>
      <c r="P76" s="170">
        <f>'Fleet Input'!C80</f>
        <v>0</v>
      </c>
      <c r="Q76" s="170">
        <f>'Fleet Input'!D80</f>
        <v>0</v>
      </c>
      <c r="R76" s="170">
        <f>'Fleet Input'!E80</f>
        <v>0</v>
      </c>
      <c r="S76" s="170">
        <f>'Fleet Input'!F80</f>
        <v>0</v>
      </c>
      <c r="T76" s="110" t="s">
        <v>241</v>
      </c>
      <c r="U76" s="110" t="s">
        <v>202</v>
      </c>
      <c r="V76" s="110"/>
      <c r="W76" s="110"/>
      <c r="X76" s="176">
        <f>'Fleet Input'!F80</f>
        <v>0</v>
      </c>
      <c r="Y76" s="170">
        <f>'Fleet Input'!G80</f>
        <v>0</v>
      </c>
      <c r="Z76" s="170">
        <f>'Fleet Input'!H80</f>
        <v>0</v>
      </c>
      <c r="AA76" s="114">
        <f t="shared" si="15"/>
        <v>0</v>
      </c>
      <c r="AB76" s="176" t="str">
        <f>IF('Fleet Input'!K80=0,"",'Fleet Input'!K80)</f>
        <v/>
      </c>
      <c r="AC76" s="176" t="str">
        <f>IF('Fleet Input'!L80=0,"",'Fleet Input'!L80)</f>
        <v/>
      </c>
      <c r="AD76" s="117" t="str">
        <f t="shared" si="16"/>
        <v/>
      </c>
      <c r="AE76" s="117" t="str">
        <f t="shared" si="17"/>
        <v>00</v>
      </c>
      <c r="AF76" s="8" t="e">
        <f t="shared" si="18"/>
        <v>#N/A</v>
      </c>
      <c r="AG76" s="122" t="e">
        <f t="shared" si="19"/>
        <v>#N/A</v>
      </c>
      <c r="AH76" s="8" t="e">
        <f t="shared" si="20"/>
        <v>#N/A</v>
      </c>
      <c r="AI76" s="122" t="e">
        <f t="shared" si="21"/>
        <v>#N/A</v>
      </c>
      <c r="AJ76" s="100" t="e">
        <f t="shared" si="22"/>
        <v>#N/A</v>
      </c>
      <c r="AK76" s="122" t="e">
        <f t="shared" si="23"/>
        <v>#N/A</v>
      </c>
    </row>
    <row r="77" spans="1:37" x14ac:dyDescent="0.2">
      <c r="A77" s="170">
        <f>'Fleet Input'!A81</f>
        <v>0</v>
      </c>
      <c r="B77" s="106" t="s">
        <v>111</v>
      </c>
      <c r="C77" s="106" t="s">
        <v>133</v>
      </c>
      <c r="D77" s="106" t="s">
        <v>134</v>
      </c>
      <c r="E77" s="106" t="s">
        <v>762</v>
      </c>
      <c r="F77" s="179">
        <f>'Fleet Input'!I81</f>
        <v>0</v>
      </c>
      <c r="G77" s="179">
        <f>'Fleet Input'!J81</f>
        <v>0</v>
      </c>
      <c r="H77" s="119" t="e">
        <f>VLOOKUP(AD77,NOx_Calc!$E$4:$G$44,3,FALSE)/100</f>
        <v>#N/A</v>
      </c>
      <c r="I77" s="119" t="e">
        <f>VLOOKUP(AD77,NOx_Calc!$E$4:$H$44,4,FALSE)/100</f>
        <v>#N/A</v>
      </c>
      <c r="J77" s="97" t="e">
        <f t="shared" si="12"/>
        <v>#N/A</v>
      </c>
      <c r="K77" s="10" t="e">
        <f>IF(J77&lt;&gt;"-",IF(X77="A",'NOx Emission Factors'!$X$4*J77,IF(X77="L",'NOx Emission Factors'!$W$4*J77,"?")),"-")</f>
        <v>#N/A</v>
      </c>
      <c r="L77" s="10" t="str">
        <f>IF(F77&lt;&gt;"",IF(X77="A",F77/'NOx Emission Factors'!$X$4,IF(X77="L",F77/'NOx Emission Factors'!$W$4,"?")),"-")</f>
        <v>?</v>
      </c>
      <c r="M77" s="125" t="e">
        <f t="shared" si="13"/>
        <v>#DIV/0!</v>
      </c>
      <c r="N77" s="125" t="e">
        <f t="shared" si="14"/>
        <v>#N/A</v>
      </c>
      <c r="O77" s="170">
        <f>'Fleet Input'!B81</f>
        <v>0</v>
      </c>
      <c r="P77" s="170">
        <f>'Fleet Input'!C81</f>
        <v>0</v>
      </c>
      <c r="Q77" s="170">
        <f>'Fleet Input'!D81</f>
        <v>0</v>
      </c>
      <c r="R77" s="170">
        <f>'Fleet Input'!E81</f>
        <v>0</v>
      </c>
      <c r="S77" s="170">
        <f>'Fleet Input'!F81</f>
        <v>0</v>
      </c>
      <c r="T77" s="110" t="s">
        <v>241</v>
      </c>
      <c r="U77" s="110" t="s">
        <v>202</v>
      </c>
      <c r="V77" s="110"/>
      <c r="W77" s="110"/>
      <c r="X77" s="176">
        <f>'Fleet Input'!F81</f>
        <v>0</v>
      </c>
      <c r="Y77" s="170">
        <f>'Fleet Input'!G81</f>
        <v>0</v>
      </c>
      <c r="Z77" s="170">
        <f>'Fleet Input'!H81</f>
        <v>0</v>
      </c>
      <c r="AA77" s="114">
        <f t="shared" si="15"/>
        <v>0</v>
      </c>
      <c r="AB77" s="176" t="str">
        <f>IF('Fleet Input'!K81=0,"",'Fleet Input'!K81)</f>
        <v/>
      </c>
      <c r="AC77" s="176" t="str">
        <f>IF('Fleet Input'!L81=0,"",'Fleet Input'!L81)</f>
        <v/>
      </c>
      <c r="AD77" s="117" t="str">
        <f t="shared" si="16"/>
        <v/>
      </c>
      <c r="AE77" s="117" t="str">
        <f t="shared" si="17"/>
        <v>00</v>
      </c>
      <c r="AF77" s="8" t="e">
        <f t="shared" si="18"/>
        <v>#N/A</v>
      </c>
      <c r="AG77" s="122" t="e">
        <f t="shared" si="19"/>
        <v>#N/A</v>
      </c>
      <c r="AH77" s="8" t="e">
        <f t="shared" si="20"/>
        <v>#N/A</v>
      </c>
      <c r="AI77" s="122" t="e">
        <f t="shared" si="21"/>
        <v>#N/A</v>
      </c>
      <c r="AJ77" s="100" t="e">
        <f t="shared" si="22"/>
        <v>#N/A</v>
      </c>
      <c r="AK77" s="122" t="e">
        <f t="shared" si="23"/>
        <v>#N/A</v>
      </c>
    </row>
    <row r="78" spans="1:37" x14ac:dyDescent="0.2">
      <c r="A78" s="170">
        <f>'Fleet Input'!A82</f>
        <v>0</v>
      </c>
      <c r="B78" s="106" t="s">
        <v>111</v>
      </c>
      <c r="C78" s="106" t="s">
        <v>133</v>
      </c>
      <c r="D78" s="106" t="s">
        <v>134</v>
      </c>
      <c r="E78" s="106" t="s">
        <v>762</v>
      </c>
      <c r="F78" s="179">
        <f>'Fleet Input'!I82</f>
        <v>0</v>
      </c>
      <c r="G78" s="179">
        <f>'Fleet Input'!J82</f>
        <v>0</v>
      </c>
      <c r="H78" s="119" t="e">
        <f>VLOOKUP(AD78,NOx_Calc!$E$4:$G$44,3,FALSE)/100</f>
        <v>#N/A</v>
      </c>
      <c r="I78" s="119" t="e">
        <f>VLOOKUP(AD78,NOx_Calc!$E$4:$H$44,4,FALSE)/100</f>
        <v>#N/A</v>
      </c>
      <c r="J78" s="97" t="e">
        <f t="shared" si="12"/>
        <v>#N/A</v>
      </c>
      <c r="K78" s="10" t="e">
        <f>IF(J78&lt;&gt;"-",IF(X78="A",'NOx Emission Factors'!$X$4*J78,IF(X78="L",'NOx Emission Factors'!$W$4*J78,"?")),"-")</f>
        <v>#N/A</v>
      </c>
      <c r="L78" s="10" t="str">
        <f>IF(F78&lt;&gt;"",IF(X78="A",F78/'NOx Emission Factors'!$X$4,IF(X78="L",F78/'NOx Emission Factors'!$W$4,"?")),"-")</f>
        <v>?</v>
      </c>
      <c r="M78" s="125" t="e">
        <f t="shared" si="13"/>
        <v>#DIV/0!</v>
      </c>
      <c r="N78" s="125" t="e">
        <f t="shared" si="14"/>
        <v>#N/A</v>
      </c>
      <c r="O78" s="170">
        <f>'Fleet Input'!B82</f>
        <v>0</v>
      </c>
      <c r="P78" s="170">
        <f>'Fleet Input'!C82</f>
        <v>0</v>
      </c>
      <c r="Q78" s="170">
        <f>'Fleet Input'!D82</f>
        <v>0</v>
      </c>
      <c r="R78" s="170">
        <f>'Fleet Input'!E82</f>
        <v>0</v>
      </c>
      <c r="S78" s="170">
        <f>'Fleet Input'!F82</f>
        <v>0</v>
      </c>
      <c r="T78" s="110" t="s">
        <v>241</v>
      </c>
      <c r="U78" s="110" t="s">
        <v>202</v>
      </c>
      <c r="V78" s="110"/>
      <c r="W78" s="110"/>
      <c r="X78" s="176">
        <f>'Fleet Input'!F82</f>
        <v>0</v>
      </c>
      <c r="Y78" s="170">
        <f>'Fleet Input'!G82</f>
        <v>0</v>
      </c>
      <c r="Z78" s="170">
        <f>'Fleet Input'!H82</f>
        <v>0</v>
      </c>
      <c r="AA78" s="114">
        <f t="shared" si="15"/>
        <v>0</v>
      </c>
      <c r="AB78" s="176" t="str">
        <f>IF('Fleet Input'!K82=0,"",'Fleet Input'!K82)</f>
        <v/>
      </c>
      <c r="AC78" s="176" t="str">
        <f>IF('Fleet Input'!L82=0,"",'Fleet Input'!L82)</f>
        <v/>
      </c>
      <c r="AD78" s="117" t="str">
        <f t="shared" si="16"/>
        <v/>
      </c>
      <c r="AE78" s="117" t="str">
        <f t="shared" si="17"/>
        <v>00</v>
      </c>
      <c r="AF78" s="8" t="e">
        <f t="shared" si="18"/>
        <v>#N/A</v>
      </c>
      <c r="AG78" s="122" t="e">
        <f t="shared" si="19"/>
        <v>#N/A</v>
      </c>
      <c r="AH78" s="8" t="e">
        <f t="shared" si="20"/>
        <v>#N/A</v>
      </c>
      <c r="AI78" s="122" t="e">
        <f t="shared" si="21"/>
        <v>#N/A</v>
      </c>
      <c r="AJ78" s="100" t="e">
        <f t="shared" si="22"/>
        <v>#N/A</v>
      </c>
      <c r="AK78" s="122" t="e">
        <f t="shared" si="23"/>
        <v>#N/A</v>
      </c>
    </row>
    <row r="79" spans="1:37" x14ac:dyDescent="0.2">
      <c r="A79" s="170">
        <f>'Fleet Input'!A83</f>
        <v>0</v>
      </c>
      <c r="B79" s="106" t="s">
        <v>111</v>
      </c>
      <c r="C79" s="106" t="s">
        <v>133</v>
      </c>
      <c r="D79" s="106" t="s">
        <v>134</v>
      </c>
      <c r="E79" s="106" t="s">
        <v>762</v>
      </c>
      <c r="F79" s="179">
        <f>'Fleet Input'!I83</f>
        <v>0</v>
      </c>
      <c r="G79" s="179">
        <f>'Fleet Input'!J83</f>
        <v>0</v>
      </c>
      <c r="H79" s="119" t="e">
        <f>VLOOKUP(AD79,NOx_Calc!$E$4:$G$44,3,FALSE)/100</f>
        <v>#N/A</v>
      </c>
      <c r="I79" s="119" t="e">
        <f>VLOOKUP(AD79,NOx_Calc!$E$4:$H$44,4,FALSE)/100</f>
        <v>#N/A</v>
      </c>
      <c r="J79" s="97" t="e">
        <f t="shared" si="12"/>
        <v>#N/A</v>
      </c>
      <c r="K79" s="10" t="e">
        <f>IF(J79&lt;&gt;"-",IF(X79="A",'NOx Emission Factors'!$X$4*J79,IF(X79="L",'NOx Emission Factors'!$W$4*J79,"?")),"-")</f>
        <v>#N/A</v>
      </c>
      <c r="L79" s="10" t="str">
        <f>IF(F79&lt;&gt;"",IF(X79="A",F79/'NOx Emission Factors'!$X$4,IF(X79="L",F79/'NOx Emission Factors'!$W$4,"?")),"-")</f>
        <v>?</v>
      </c>
      <c r="M79" s="125" t="e">
        <f t="shared" si="13"/>
        <v>#DIV/0!</v>
      </c>
      <c r="N79" s="125" t="e">
        <f t="shared" si="14"/>
        <v>#N/A</v>
      </c>
      <c r="O79" s="170">
        <f>'Fleet Input'!B83</f>
        <v>0</v>
      </c>
      <c r="P79" s="170">
        <f>'Fleet Input'!C83</f>
        <v>0</v>
      </c>
      <c r="Q79" s="170">
        <f>'Fleet Input'!D83</f>
        <v>0</v>
      </c>
      <c r="R79" s="170">
        <f>'Fleet Input'!E83</f>
        <v>0</v>
      </c>
      <c r="S79" s="170">
        <f>'Fleet Input'!F83</f>
        <v>0</v>
      </c>
      <c r="T79" s="110" t="s">
        <v>241</v>
      </c>
      <c r="U79" s="110" t="s">
        <v>202</v>
      </c>
      <c r="V79" s="110"/>
      <c r="W79" s="110"/>
      <c r="X79" s="176">
        <f>'Fleet Input'!F83</f>
        <v>0</v>
      </c>
      <c r="Y79" s="170">
        <f>'Fleet Input'!G83</f>
        <v>0</v>
      </c>
      <c r="Z79" s="170">
        <f>'Fleet Input'!H83</f>
        <v>0</v>
      </c>
      <c r="AA79" s="114">
        <f t="shared" si="15"/>
        <v>0</v>
      </c>
      <c r="AB79" s="176" t="str">
        <f>IF('Fleet Input'!K83=0,"",'Fleet Input'!K83)</f>
        <v/>
      </c>
      <c r="AC79" s="176" t="str">
        <f>IF('Fleet Input'!L83=0,"",'Fleet Input'!L83)</f>
        <v/>
      </c>
      <c r="AD79" s="117" t="str">
        <f t="shared" si="16"/>
        <v/>
      </c>
      <c r="AE79" s="117" t="str">
        <f t="shared" si="17"/>
        <v>00</v>
      </c>
      <c r="AF79" s="8" t="e">
        <f t="shared" si="18"/>
        <v>#N/A</v>
      </c>
      <c r="AG79" s="122" t="e">
        <f t="shared" si="19"/>
        <v>#N/A</v>
      </c>
      <c r="AH79" s="8" t="e">
        <f t="shared" si="20"/>
        <v>#N/A</v>
      </c>
      <c r="AI79" s="122" t="e">
        <f t="shared" si="21"/>
        <v>#N/A</v>
      </c>
      <c r="AJ79" s="100" t="e">
        <f t="shared" si="22"/>
        <v>#N/A</v>
      </c>
      <c r="AK79" s="122" t="e">
        <f t="shared" si="23"/>
        <v>#N/A</v>
      </c>
    </row>
    <row r="80" spans="1:37" x14ac:dyDescent="0.2">
      <c r="A80" s="170">
        <f>'Fleet Input'!A84</f>
        <v>0</v>
      </c>
      <c r="B80" s="106" t="s">
        <v>111</v>
      </c>
      <c r="C80" s="106" t="s">
        <v>112</v>
      </c>
      <c r="D80" s="106" t="s">
        <v>113</v>
      </c>
      <c r="E80" s="106" t="s">
        <v>205</v>
      </c>
      <c r="F80" s="179">
        <f>'Fleet Input'!I84</f>
        <v>0</v>
      </c>
      <c r="G80" s="179">
        <f>'Fleet Input'!J84</f>
        <v>0</v>
      </c>
      <c r="H80" s="119" t="e">
        <f>VLOOKUP(AD80,NOx_Calc!$E$4:$G$44,3,FALSE)/100</f>
        <v>#N/A</v>
      </c>
      <c r="I80" s="119" t="e">
        <f>VLOOKUP(AD80,NOx_Calc!$E$4:$H$44,4,FALSE)/100</f>
        <v>#N/A</v>
      </c>
      <c r="J80" s="97" t="e">
        <f t="shared" si="12"/>
        <v>#N/A</v>
      </c>
      <c r="K80" s="10" t="e">
        <f>IF(J80&lt;&gt;"-",IF(X80="A",'NOx Emission Factors'!$X$4*J80,IF(X80="L",'NOx Emission Factors'!$W$4*J80,"?")),"-")</f>
        <v>#N/A</v>
      </c>
      <c r="L80" s="10" t="str">
        <f>IF(F80&lt;&gt;"",IF(X80="A",F80/'NOx Emission Factors'!$X$4,IF(X80="L",F80/'NOx Emission Factors'!$W$4,"?")),"-")</f>
        <v>?</v>
      </c>
      <c r="M80" s="125" t="e">
        <f t="shared" si="13"/>
        <v>#DIV/0!</v>
      </c>
      <c r="N80" s="125" t="e">
        <f t="shared" si="14"/>
        <v>#N/A</v>
      </c>
      <c r="O80" s="170">
        <f>'Fleet Input'!B84</f>
        <v>0</v>
      </c>
      <c r="P80" s="170">
        <f>'Fleet Input'!C84</f>
        <v>0</v>
      </c>
      <c r="Q80" s="170">
        <f>'Fleet Input'!D84</f>
        <v>0</v>
      </c>
      <c r="R80" s="170">
        <f>'Fleet Input'!E84</f>
        <v>0</v>
      </c>
      <c r="S80" s="170">
        <f>'Fleet Input'!F84</f>
        <v>0</v>
      </c>
      <c r="T80" s="109" t="s">
        <v>241</v>
      </c>
      <c r="U80" s="109" t="s">
        <v>202</v>
      </c>
      <c r="X80" s="176">
        <f>'Fleet Input'!F84</f>
        <v>0</v>
      </c>
      <c r="Y80" s="170">
        <f>'Fleet Input'!G84</f>
        <v>0</v>
      </c>
      <c r="Z80" s="170">
        <f>'Fleet Input'!H84</f>
        <v>0</v>
      </c>
      <c r="AA80" s="114">
        <f t="shared" si="15"/>
        <v>0</v>
      </c>
      <c r="AB80" s="176" t="str">
        <f>IF('Fleet Input'!K84=0,"",'Fleet Input'!K84)</f>
        <v/>
      </c>
      <c r="AC80" s="176" t="str">
        <f>IF('Fleet Input'!L84=0,"",'Fleet Input'!L84)</f>
        <v/>
      </c>
      <c r="AD80" s="117" t="str">
        <f t="shared" si="16"/>
        <v/>
      </c>
      <c r="AE80" s="117" t="str">
        <f t="shared" si="17"/>
        <v>00</v>
      </c>
      <c r="AF80" s="8" t="e">
        <f t="shared" si="18"/>
        <v>#N/A</v>
      </c>
      <c r="AG80" s="122" t="e">
        <f t="shared" si="19"/>
        <v>#N/A</v>
      </c>
      <c r="AH80" s="8" t="e">
        <f t="shared" si="20"/>
        <v>#N/A</v>
      </c>
      <c r="AI80" s="122" t="e">
        <f t="shared" si="21"/>
        <v>#N/A</v>
      </c>
      <c r="AJ80" s="100" t="e">
        <f t="shared" si="22"/>
        <v>#N/A</v>
      </c>
      <c r="AK80" s="122" t="e">
        <f t="shared" si="23"/>
        <v>#N/A</v>
      </c>
    </row>
    <row r="81" spans="1:37" x14ac:dyDescent="0.2">
      <c r="A81" s="170">
        <f>'Fleet Input'!A85</f>
        <v>0</v>
      </c>
      <c r="B81" s="106" t="s">
        <v>111</v>
      </c>
      <c r="C81" s="106" t="s">
        <v>112</v>
      </c>
      <c r="D81" s="106" t="s">
        <v>113</v>
      </c>
      <c r="E81" s="106" t="s">
        <v>205</v>
      </c>
      <c r="F81" s="179">
        <f>'Fleet Input'!I85</f>
        <v>0</v>
      </c>
      <c r="G81" s="179">
        <f>'Fleet Input'!J85</f>
        <v>0</v>
      </c>
      <c r="H81" s="119" t="e">
        <f>VLOOKUP(AD81,NOx_Calc!$E$4:$G$44,3,FALSE)/100</f>
        <v>#N/A</v>
      </c>
      <c r="I81" s="119" t="e">
        <f>VLOOKUP(AD81,NOx_Calc!$E$4:$H$44,4,FALSE)/100</f>
        <v>#N/A</v>
      </c>
      <c r="J81" s="97" t="e">
        <f t="shared" si="12"/>
        <v>#N/A</v>
      </c>
      <c r="K81" s="10" t="e">
        <f>IF(J81&lt;&gt;"-",IF(X81="A",'NOx Emission Factors'!$X$4*J81,IF(X81="L",'NOx Emission Factors'!$W$4*J81,"?")),"-")</f>
        <v>#N/A</v>
      </c>
      <c r="L81" s="10" t="str">
        <f>IF(F81&lt;&gt;"",IF(X81="A",F81/'NOx Emission Factors'!$X$4,IF(X81="L",F81/'NOx Emission Factors'!$W$4,"?")),"-")</f>
        <v>?</v>
      </c>
      <c r="M81" s="125" t="e">
        <f t="shared" si="13"/>
        <v>#DIV/0!</v>
      </c>
      <c r="N81" s="125" t="e">
        <f t="shared" si="14"/>
        <v>#N/A</v>
      </c>
      <c r="O81" s="170">
        <f>'Fleet Input'!B85</f>
        <v>0</v>
      </c>
      <c r="P81" s="170">
        <f>'Fleet Input'!C85</f>
        <v>0</v>
      </c>
      <c r="Q81" s="170">
        <f>'Fleet Input'!D85</f>
        <v>0</v>
      </c>
      <c r="R81" s="170">
        <f>'Fleet Input'!E85</f>
        <v>0</v>
      </c>
      <c r="S81" s="170">
        <f>'Fleet Input'!F85</f>
        <v>0</v>
      </c>
      <c r="T81" s="109" t="s">
        <v>241</v>
      </c>
      <c r="U81" s="109" t="s">
        <v>202</v>
      </c>
      <c r="X81" s="176">
        <f>'Fleet Input'!F85</f>
        <v>0</v>
      </c>
      <c r="Y81" s="170">
        <f>'Fleet Input'!G85</f>
        <v>0</v>
      </c>
      <c r="Z81" s="170">
        <f>'Fleet Input'!H85</f>
        <v>0</v>
      </c>
      <c r="AA81" s="114">
        <f t="shared" si="15"/>
        <v>0</v>
      </c>
      <c r="AB81" s="176" t="str">
        <f>IF('Fleet Input'!K85=0,"",'Fleet Input'!K85)</f>
        <v/>
      </c>
      <c r="AC81" s="176" t="str">
        <f>IF('Fleet Input'!L85=0,"",'Fleet Input'!L85)</f>
        <v/>
      </c>
      <c r="AD81" s="117" t="str">
        <f t="shared" si="16"/>
        <v/>
      </c>
      <c r="AE81" s="117" t="str">
        <f t="shared" si="17"/>
        <v>00</v>
      </c>
      <c r="AF81" s="8" t="e">
        <f t="shared" si="18"/>
        <v>#N/A</v>
      </c>
      <c r="AG81" s="122" t="e">
        <f t="shared" si="19"/>
        <v>#N/A</v>
      </c>
      <c r="AH81" s="8" t="e">
        <f t="shared" si="20"/>
        <v>#N/A</v>
      </c>
      <c r="AI81" s="122" t="e">
        <f t="shared" si="21"/>
        <v>#N/A</v>
      </c>
      <c r="AJ81" s="100" t="e">
        <f t="shared" si="22"/>
        <v>#N/A</v>
      </c>
      <c r="AK81" s="122" t="e">
        <f t="shared" si="23"/>
        <v>#N/A</v>
      </c>
    </row>
    <row r="82" spans="1:37" x14ac:dyDescent="0.2">
      <c r="A82" s="170">
        <f>'Fleet Input'!A86</f>
        <v>0</v>
      </c>
      <c r="B82" s="106" t="s">
        <v>111</v>
      </c>
      <c r="C82" s="106" t="s">
        <v>112</v>
      </c>
      <c r="D82" s="106" t="s">
        <v>113</v>
      </c>
      <c r="E82" s="106" t="s">
        <v>205</v>
      </c>
      <c r="F82" s="179">
        <f>'Fleet Input'!I86</f>
        <v>0</v>
      </c>
      <c r="G82" s="179">
        <f>'Fleet Input'!J86</f>
        <v>0</v>
      </c>
      <c r="H82" s="119" t="e">
        <f>VLOOKUP(AD82,NOx_Calc!$E$4:$G$44,3,FALSE)/100</f>
        <v>#N/A</v>
      </c>
      <c r="I82" s="119" t="e">
        <f>VLOOKUP(AD82,NOx_Calc!$E$4:$H$44,4,FALSE)/100</f>
        <v>#N/A</v>
      </c>
      <c r="J82" s="97" t="e">
        <f t="shared" si="12"/>
        <v>#N/A</v>
      </c>
      <c r="K82" s="10" t="e">
        <f>IF(J82&lt;&gt;"-",IF(X82="A",'NOx Emission Factors'!$X$4*J82,IF(X82="L",'NOx Emission Factors'!$W$4*J82,"?")),"-")</f>
        <v>#N/A</v>
      </c>
      <c r="L82" s="10" t="str">
        <f>IF(F82&lt;&gt;"",IF(X82="A",F82/'NOx Emission Factors'!$X$4,IF(X82="L",F82/'NOx Emission Factors'!$W$4,"?")),"-")</f>
        <v>?</v>
      </c>
      <c r="M82" s="125" t="e">
        <f t="shared" si="13"/>
        <v>#DIV/0!</v>
      </c>
      <c r="N82" s="125" t="e">
        <f t="shared" si="14"/>
        <v>#N/A</v>
      </c>
      <c r="O82" s="170">
        <f>'Fleet Input'!B86</f>
        <v>0</v>
      </c>
      <c r="P82" s="170">
        <f>'Fleet Input'!C86</f>
        <v>0</v>
      </c>
      <c r="Q82" s="170">
        <f>'Fleet Input'!D86</f>
        <v>0</v>
      </c>
      <c r="R82" s="170">
        <f>'Fleet Input'!E86</f>
        <v>0</v>
      </c>
      <c r="S82" s="170">
        <f>'Fleet Input'!F86</f>
        <v>0</v>
      </c>
      <c r="T82" s="109" t="s">
        <v>241</v>
      </c>
      <c r="U82" s="109" t="s">
        <v>202</v>
      </c>
      <c r="X82" s="176">
        <f>'Fleet Input'!F86</f>
        <v>0</v>
      </c>
      <c r="Y82" s="170">
        <f>'Fleet Input'!G86</f>
        <v>0</v>
      </c>
      <c r="Z82" s="170">
        <f>'Fleet Input'!H86</f>
        <v>0</v>
      </c>
      <c r="AA82" s="114">
        <f t="shared" si="15"/>
        <v>0</v>
      </c>
      <c r="AB82" s="176" t="str">
        <f>IF('Fleet Input'!K86=0,"",'Fleet Input'!K86)</f>
        <v/>
      </c>
      <c r="AC82" s="176" t="str">
        <f>IF('Fleet Input'!L86=0,"",'Fleet Input'!L86)</f>
        <v/>
      </c>
      <c r="AD82" s="117" t="str">
        <f t="shared" si="16"/>
        <v/>
      </c>
      <c r="AE82" s="117" t="str">
        <f t="shared" si="17"/>
        <v>00</v>
      </c>
      <c r="AF82" s="8" t="e">
        <f t="shared" si="18"/>
        <v>#N/A</v>
      </c>
      <c r="AG82" s="122" t="e">
        <f t="shared" si="19"/>
        <v>#N/A</v>
      </c>
      <c r="AH82" s="8" t="e">
        <f t="shared" si="20"/>
        <v>#N/A</v>
      </c>
      <c r="AI82" s="122" t="e">
        <f t="shared" si="21"/>
        <v>#N/A</v>
      </c>
      <c r="AJ82" s="100" t="e">
        <f t="shared" si="22"/>
        <v>#N/A</v>
      </c>
      <c r="AK82" s="122" t="e">
        <f t="shared" si="23"/>
        <v>#N/A</v>
      </c>
    </row>
    <row r="83" spans="1:37" x14ac:dyDescent="0.2">
      <c r="A83" s="170">
        <f>'Fleet Input'!A87</f>
        <v>0</v>
      </c>
      <c r="B83" s="106" t="s">
        <v>111</v>
      </c>
      <c r="C83" s="106" t="s">
        <v>112</v>
      </c>
      <c r="D83" s="106" t="s">
        <v>162</v>
      </c>
      <c r="E83" s="106" t="s">
        <v>788</v>
      </c>
      <c r="F83" s="179">
        <f>'Fleet Input'!I87</f>
        <v>0</v>
      </c>
      <c r="G83" s="179">
        <f>'Fleet Input'!J87</f>
        <v>0</v>
      </c>
      <c r="H83" s="119" t="e">
        <f>VLOOKUP(AD83,NOx_Calc!$E$4:$G$44,3,FALSE)/100</f>
        <v>#N/A</v>
      </c>
      <c r="I83" s="119" t="e">
        <f>VLOOKUP(AD83,NOx_Calc!$E$4:$H$44,4,FALSE)/100</f>
        <v>#N/A</v>
      </c>
      <c r="J83" s="97" t="e">
        <f t="shared" si="12"/>
        <v>#N/A</v>
      </c>
      <c r="K83" s="10" t="e">
        <f>IF(J83&lt;&gt;"-",IF(X83="A",'NOx Emission Factors'!$X$4*J83,IF(X83="L",'NOx Emission Factors'!$W$4*J83,"?")),"-")</f>
        <v>#N/A</v>
      </c>
      <c r="L83" s="10" t="str">
        <f>IF(F83&lt;&gt;"",IF(X83="A",F83/'NOx Emission Factors'!$X$4,IF(X83="L",F83/'NOx Emission Factors'!$W$4,"?")),"-")</f>
        <v>?</v>
      </c>
      <c r="M83" s="125" t="e">
        <f t="shared" si="13"/>
        <v>#DIV/0!</v>
      </c>
      <c r="N83" s="125" t="e">
        <f t="shared" si="14"/>
        <v>#N/A</v>
      </c>
      <c r="O83" s="170">
        <f>'Fleet Input'!B87</f>
        <v>0</v>
      </c>
      <c r="P83" s="170">
        <f>'Fleet Input'!C87</f>
        <v>0</v>
      </c>
      <c r="Q83" s="170">
        <f>'Fleet Input'!D87</f>
        <v>0</v>
      </c>
      <c r="R83" s="170">
        <f>'Fleet Input'!E87</f>
        <v>0</v>
      </c>
      <c r="S83" s="170">
        <f>'Fleet Input'!F87</f>
        <v>0</v>
      </c>
      <c r="T83" s="110" t="s">
        <v>241</v>
      </c>
      <c r="U83" s="110" t="s">
        <v>197</v>
      </c>
      <c r="V83" s="110"/>
      <c r="W83" s="110"/>
      <c r="X83" s="176">
        <f>'Fleet Input'!F87</f>
        <v>0</v>
      </c>
      <c r="Y83" s="170">
        <f>'Fleet Input'!G87</f>
        <v>0</v>
      </c>
      <c r="Z83" s="170">
        <f>'Fleet Input'!H87</f>
        <v>0</v>
      </c>
      <c r="AA83" s="114">
        <f t="shared" si="15"/>
        <v>0</v>
      </c>
      <c r="AB83" s="176" t="str">
        <f>IF('Fleet Input'!K87=0,"",'Fleet Input'!K87)</f>
        <v/>
      </c>
      <c r="AC83" s="176" t="str">
        <f>IF('Fleet Input'!L87=0,"",'Fleet Input'!L87)</f>
        <v/>
      </c>
      <c r="AD83" s="117" t="str">
        <f t="shared" si="16"/>
        <v/>
      </c>
      <c r="AE83" s="117" t="str">
        <f t="shared" si="17"/>
        <v>00</v>
      </c>
      <c r="AF83" s="8" t="e">
        <f t="shared" si="18"/>
        <v>#N/A</v>
      </c>
      <c r="AG83" s="122" t="e">
        <f t="shared" si="19"/>
        <v>#N/A</v>
      </c>
      <c r="AH83" s="8" t="e">
        <f t="shared" si="20"/>
        <v>#N/A</v>
      </c>
      <c r="AI83" s="122" t="e">
        <f t="shared" si="21"/>
        <v>#N/A</v>
      </c>
      <c r="AJ83" s="100" t="e">
        <f t="shared" si="22"/>
        <v>#N/A</v>
      </c>
      <c r="AK83" s="122" t="e">
        <f t="shared" si="23"/>
        <v>#N/A</v>
      </c>
    </row>
    <row r="84" spans="1:37" x14ac:dyDescent="0.2">
      <c r="A84" s="170">
        <f>'Fleet Input'!A88</f>
        <v>0</v>
      </c>
      <c r="B84" s="106" t="s">
        <v>111</v>
      </c>
      <c r="C84" s="106" t="s">
        <v>112</v>
      </c>
      <c r="D84" s="106" t="s">
        <v>162</v>
      </c>
      <c r="E84" s="106" t="s">
        <v>788</v>
      </c>
      <c r="F84" s="179">
        <f>'Fleet Input'!I88</f>
        <v>0</v>
      </c>
      <c r="G84" s="179">
        <f>'Fleet Input'!J88</f>
        <v>0</v>
      </c>
      <c r="H84" s="119" t="e">
        <f>VLOOKUP(AD84,NOx_Calc!$E$4:$G$44,3,FALSE)/100</f>
        <v>#N/A</v>
      </c>
      <c r="I84" s="119" t="e">
        <f>VLOOKUP(AD84,NOx_Calc!$E$4:$H$44,4,FALSE)/100</f>
        <v>#N/A</v>
      </c>
      <c r="J84" s="97" t="e">
        <f t="shared" si="12"/>
        <v>#N/A</v>
      </c>
      <c r="K84" s="10" t="e">
        <f>IF(J84&lt;&gt;"-",IF(X84="A",'NOx Emission Factors'!$X$4*J84,IF(X84="L",'NOx Emission Factors'!$W$4*J84,"?")),"-")</f>
        <v>#N/A</v>
      </c>
      <c r="L84" s="10" t="str">
        <f>IF(F84&lt;&gt;"",IF(X84="A",F84/'NOx Emission Factors'!$X$4,IF(X84="L",F84/'NOx Emission Factors'!$W$4,"?")),"-")</f>
        <v>?</v>
      </c>
      <c r="M84" s="125" t="e">
        <f t="shared" si="13"/>
        <v>#DIV/0!</v>
      </c>
      <c r="N84" s="125" t="e">
        <f t="shared" si="14"/>
        <v>#N/A</v>
      </c>
      <c r="O84" s="170">
        <f>'Fleet Input'!B88</f>
        <v>0</v>
      </c>
      <c r="P84" s="170">
        <f>'Fleet Input'!C88</f>
        <v>0</v>
      </c>
      <c r="Q84" s="170">
        <f>'Fleet Input'!D88</f>
        <v>0</v>
      </c>
      <c r="R84" s="170">
        <f>'Fleet Input'!E88</f>
        <v>0</v>
      </c>
      <c r="S84" s="170">
        <f>'Fleet Input'!F88</f>
        <v>0</v>
      </c>
      <c r="T84" s="110" t="s">
        <v>241</v>
      </c>
      <c r="U84" s="110" t="s">
        <v>197</v>
      </c>
      <c r="V84" s="110"/>
      <c r="W84" s="110"/>
      <c r="X84" s="176">
        <f>'Fleet Input'!F88</f>
        <v>0</v>
      </c>
      <c r="Y84" s="170">
        <f>'Fleet Input'!G88</f>
        <v>0</v>
      </c>
      <c r="Z84" s="170">
        <f>'Fleet Input'!H88</f>
        <v>0</v>
      </c>
      <c r="AA84" s="114">
        <f t="shared" si="15"/>
        <v>0</v>
      </c>
      <c r="AB84" s="176" t="str">
        <f>IF('Fleet Input'!K88=0,"",'Fleet Input'!K88)</f>
        <v/>
      </c>
      <c r="AC84" s="176" t="str">
        <f>IF('Fleet Input'!L88=0,"",'Fleet Input'!L88)</f>
        <v/>
      </c>
      <c r="AD84" s="117" t="str">
        <f t="shared" si="16"/>
        <v/>
      </c>
      <c r="AE84" s="117" t="str">
        <f t="shared" si="17"/>
        <v>00</v>
      </c>
      <c r="AF84" s="8" t="e">
        <f t="shared" si="18"/>
        <v>#N/A</v>
      </c>
      <c r="AG84" s="122" t="e">
        <f t="shared" si="19"/>
        <v>#N/A</v>
      </c>
      <c r="AH84" s="8" t="e">
        <f t="shared" si="20"/>
        <v>#N/A</v>
      </c>
      <c r="AI84" s="122" t="e">
        <f t="shared" si="21"/>
        <v>#N/A</v>
      </c>
      <c r="AJ84" s="100" t="e">
        <f t="shared" si="22"/>
        <v>#N/A</v>
      </c>
      <c r="AK84" s="122" t="e">
        <f t="shared" si="23"/>
        <v>#N/A</v>
      </c>
    </row>
    <row r="85" spans="1:37" x14ac:dyDescent="0.2">
      <c r="A85" s="170">
        <f>'Fleet Input'!A89</f>
        <v>0</v>
      </c>
      <c r="B85" s="106" t="s">
        <v>111</v>
      </c>
      <c r="C85" s="106" t="s">
        <v>112</v>
      </c>
      <c r="D85" s="106" t="s">
        <v>113</v>
      </c>
      <c r="E85" s="106" t="s">
        <v>205</v>
      </c>
      <c r="F85" s="179">
        <f>'Fleet Input'!I89</f>
        <v>0</v>
      </c>
      <c r="G85" s="179">
        <f>'Fleet Input'!J89</f>
        <v>0</v>
      </c>
      <c r="H85" s="119" t="e">
        <f>VLOOKUP(AD85,NOx_Calc!$E$4:$G$44,3,FALSE)/100</f>
        <v>#N/A</v>
      </c>
      <c r="I85" s="119" t="e">
        <f>VLOOKUP(AD85,NOx_Calc!$E$4:$H$44,4,FALSE)/100</f>
        <v>#N/A</v>
      </c>
      <c r="J85" s="97" t="e">
        <f t="shared" si="12"/>
        <v>#N/A</v>
      </c>
      <c r="K85" s="10" t="e">
        <f>IF(J85&lt;&gt;"-",IF(X85="A",'NOx Emission Factors'!$X$4*J85,IF(X85="L",'NOx Emission Factors'!$W$4*J85,"?")),"-")</f>
        <v>#N/A</v>
      </c>
      <c r="L85" s="10" t="str">
        <f>IF(F85&lt;&gt;"",IF(X85="A",F85/'NOx Emission Factors'!$X$4,IF(X85="L",F85/'NOx Emission Factors'!$W$4,"?")),"-")</f>
        <v>?</v>
      </c>
      <c r="M85" s="125" t="e">
        <f t="shared" si="13"/>
        <v>#DIV/0!</v>
      </c>
      <c r="N85" s="125" t="e">
        <f t="shared" si="14"/>
        <v>#N/A</v>
      </c>
      <c r="O85" s="170">
        <f>'Fleet Input'!B89</f>
        <v>0</v>
      </c>
      <c r="P85" s="170">
        <f>'Fleet Input'!C89</f>
        <v>0</v>
      </c>
      <c r="Q85" s="170">
        <f>'Fleet Input'!D89</f>
        <v>0</v>
      </c>
      <c r="R85" s="170">
        <f>'Fleet Input'!E89</f>
        <v>0</v>
      </c>
      <c r="S85" s="170">
        <f>'Fleet Input'!F89</f>
        <v>0</v>
      </c>
      <c r="T85" s="109" t="s">
        <v>241</v>
      </c>
      <c r="U85" s="109" t="s">
        <v>202</v>
      </c>
      <c r="X85" s="176">
        <f>'Fleet Input'!F89</f>
        <v>0</v>
      </c>
      <c r="Y85" s="170">
        <f>'Fleet Input'!G89</f>
        <v>0</v>
      </c>
      <c r="Z85" s="170">
        <f>'Fleet Input'!H89</f>
        <v>0</v>
      </c>
      <c r="AA85" s="114">
        <f t="shared" si="15"/>
        <v>0</v>
      </c>
      <c r="AB85" s="176" t="str">
        <f>IF('Fleet Input'!K89=0,"",'Fleet Input'!K89)</f>
        <v/>
      </c>
      <c r="AC85" s="176" t="str">
        <f>IF('Fleet Input'!L89=0,"",'Fleet Input'!L89)</f>
        <v/>
      </c>
      <c r="AD85" s="117" t="str">
        <f t="shared" si="16"/>
        <v/>
      </c>
      <c r="AE85" s="117" t="str">
        <f t="shared" si="17"/>
        <v>00</v>
      </c>
      <c r="AF85" s="8" t="e">
        <f t="shared" si="18"/>
        <v>#N/A</v>
      </c>
      <c r="AG85" s="122" t="e">
        <f t="shared" si="19"/>
        <v>#N/A</v>
      </c>
      <c r="AH85" s="8" t="e">
        <f t="shared" si="20"/>
        <v>#N/A</v>
      </c>
      <c r="AI85" s="122" t="e">
        <f t="shared" si="21"/>
        <v>#N/A</v>
      </c>
      <c r="AJ85" s="100" t="e">
        <f t="shared" si="22"/>
        <v>#N/A</v>
      </c>
      <c r="AK85" s="122" t="e">
        <f t="shared" si="23"/>
        <v>#N/A</v>
      </c>
    </row>
    <row r="86" spans="1:37" x14ac:dyDescent="0.2">
      <c r="A86" s="170">
        <f>'Fleet Input'!A90</f>
        <v>0</v>
      </c>
      <c r="B86" s="106" t="s">
        <v>111</v>
      </c>
      <c r="C86" s="106" t="s">
        <v>112</v>
      </c>
      <c r="D86" s="106" t="s">
        <v>113</v>
      </c>
      <c r="E86" s="106" t="s">
        <v>205</v>
      </c>
      <c r="F86" s="179">
        <f>'Fleet Input'!I90</f>
        <v>0</v>
      </c>
      <c r="G86" s="179">
        <f>'Fleet Input'!J90</f>
        <v>0</v>
      </c>
      <c r="H86" s="119" t="e">
        <f>VLOOKUP(AD86,NOx_Calc!$E$4:$G$44,3,FALSE)/100</f>
        <v>#N/A</v>
      </c>
      <c r="I86" s="119" t="e">
        <f>VLOOKUP(AD86,NOx_Calc!$E$4:$H$44,4,FALSE)/100</f>
        <v>#N/A</v>
      </c>
      <c r="J86" s="97" t="e">
        <f t="shared" si="12"/>
        <v>#N/A</v>
      </c>
      <c r="K86" s="10" t="e">
        <f>IF(J86&lt;&gt;"-",IF(X86="A",'NOx Emission Factors'!$X$4*J86,IF(X86="L",'NOx Emission Factors'!$W$4*J86,"?")),"-")</f>
        <v>#N/A</v>
      </c>
      <c r="L86" s="10" t="str">
        <f>IF(F86&lt;&gt;"",IF(X86="A",F86/'NOx Emission Factors'!$X$4,IF(X86="L",F86/'NOx Emission Factors'!$W$4,"?")),"-")</f>
        <v>?</v>
      </c>
      <c r="M86" s="125" t="e">
        <f t="shared" si="13"/>
        <v>#DIV/0!</v>
      </c>
      <c r="N86" s="125" t="e">
        <f t="shared" si="14"/>
        <v>#N/A</v>
      </c>
      <c r="O86" s="170">
        <f>'Fleet Input'!B90</f>
        <v>0</v>
      </c>
      <c r="P86" s="170">
        <f>'Fleet Input'!C90</f>
        <v>0</v>
      </c>
      <c r="Q86" s="170">
        <f>'Fleet Input'!D90</f>
        <v>0</v>
      </c>
      <c r="R86" s="170">
        <f>'Fleet Input'!E90</f>
        <v>0</v>
      </c>
      <c r="S86" s="170">
        <f>'Fleet Input'!F90</f>
        <v>0</v>
      </c>
      <c r="T86" s="109" t="s">
        <v>241</v>
      </c>
      <c r="U86" s="109" t="s">
        <v>202</v>
      </c>
      <c r="X86" s="176">
        <f>'Fleet Input'!F90</f>
        <v>0</v>
      </c>
      <c r="Y86" s="170">
        <f>'Fleet Input'!G90</f>
        <v>0</v>
      </c>
      <c r="Z86" s="170">
        <f>'Fleet Input'!H90</f>
        <v>0</v>
      </c>
      <c r="AA86" s="114">
        <f t="shared" si="15"/>
        <v>0</v>
      </c>
      <c r="AB86" s="176" t="str">
        <f>IF('Fleet Input'!K90=0,"",'Fleet Input'!K90)</f>
        <v/>
      </c>
      <c r="AC86" s="176" t="str">
        <f>IF('Fleet Input'!L90=0,"",'Fleet Input'!L90)</f>
        <v/>
      </c>
      <c r="AD86" s="117" t="str">
        <f t="shared" si="16"/>
        <v/>
      </c>
      <c r="AE86" s="117" t="str">
        <f t="shared" si="17"/>
        <v>00</v>
      </c>
      <c r="AF86" s="8" t="e">
        <f t="shared" si="18"/>
        <v>#N/A</v>
      </c>
      <c r="AG86" s="122" t="e">
        <f t="shared" si="19"/>
        <v>#N/A</v>
      </c>
      <c r="AH86" s="8" t="e">
        <f t="shared" si="20"/>
        <v>#N/A</v>
      </c>
      <c r="AI86" s="122" t="e">
        <f t="shared" si="21"/>
        <v>#N/A</v>
      </c>
      <c r="AJ86" s="100" t="e">
        <f t="shared" si="22"/>
        <v>#N/A</v>
      </c>
      <c r="AK86" s="122" t="e">
        <f t="shared" si="23"/>
        <v>#N/A</v>
      </c>
    </row>
    <row r="87" spans="1:37" x14ac:dyDescent="0.2">
      <c r="A87" s="170">
        <f>'Fleet Input'!A91</f>
        <v>0</v>
      </c>
      <c r="B87" s="106" t="s">
        <v>111</v>
      </c>
      <c r="C87" s="106" t="s">
        <v>112</v>
      </c>
      <c r="D87" s="106" t="s">
        <v>113</v>
      </c>
      <c r="E87" s="106" t="s">
        <v>205</v>
      </c>
      <c r="F87" s="179">
        <f>'Fleet Input'!I91</f>
        <v>0</v>
      </c>
      <c r="G87" s="179">
        <f>'Fleet Input'!J91</f>
        <v>0</v>
      </c>
      <c r="H87" s="119" t="e">
        <f>VLOOKUP(AD87,NOx_Calc!$E$4:$G$44,3,FALSE)/100</f>
        <v>#N/A</v>
      </c>
      <c r="I87" s="119" t="e">
        <f>VLOOKUP(AD87,NOx_Calc!$E$4:$H$44,4,FALSE)/100</f>
        <v>#N/A</v>
      </c>
      <c r="J87" s="97" t="e">
        <f t="shared" si="12"/>
        <v>#N/A</v>
      </c>
      <c r="K87" s="10" t="e">
        <f>IF(J87&lt;&gt;"-",IF(X87="A",'NOx Emission Factors'!$X$4*J87,IF(X87="L",'NOx Emission Factors'!$W$4*J87,"?")),"-")</f>
        <v>#N/A</v>
      </c>
      <c r="L87" s="10" t="str">
        <f>IF(F87&lt;&gt;"",IF(X87="A",F87/'NOx Emission Factors'!$X$4,IF(X87="L",F87/'NOx Emission Factors'!$W$4,"?")),"-")</f>
        <v>?</v>
      </c>
      <c r="M87" s="125" t="e">
        <f t="shared" si="13"/>
        <v>#DIV/0!</v>
      </c>
      <c r="N87" s="125" t="e">
        <f t="shared" si="14"/>
        <v>#N/A</v>
      </c>
      <c r="O87" s="170">
        <f>'Fleet Input'!B91</f>
        <v>0</v>
      </c>
      <c r="P87" s="170">
        <f>'Fleet Input'!C91</f>
        <v>0</v>
      </c>
      <c r="Q87" s="170">
        <f>'Fleet Input'!D91</f>
        <v>0</v>
      </c>
      <c r="R87" s="170">
        <f>'Fleet Input'!E91</f>
        <v>0</v>
      </c>
      <c r="S87" s="170">
        <f>'Fleet Input'!F91</f>
        <v>0</v>
      </c>
      <c r="T87" s="109" t="s">
        <v>241</v>
      </c>
      <c r="U87" s="109" t="s">
        <v>202</v>
      </c>
      <c r="X87" s="176">
        <f>'Fleet Input'!F91</f>
        <v>0</v>
      </c>
      <c r="Y87" s="170">
        <f>'Fleet Input'!G91</f>
        <v>0</v>
      </c>
      <c r="Z87" s="170">
        <f>'Fleet Input'!H91</f>
        <v>0</v>
      </c>
      <c r="AA87" s="114">
        <f t="shared" si="15"/>
        <v>0</v>
      </c>
      <c r="AB87" s="176" t="str">
        <f>IF('Fleet Input'!K91=0,"",'Fleet Input'!K91)</f>
        <v/>
      </c>
      <c r="AC87" s="176" t="str">
        <f>IF('Fleet Input'!L91=0,"",'Fleet Input'!L91)</f>
        <v/>
      </c>
      <c r="AD87" s="117" t="str">
        <f t="shared" si="16"/>
        <v/>
      </c>
      <c r="AE87" s="117" t="str">
        <f t="shared" si="17"/>
        <v>00</v>
      </c>
      <c r="AF87" s="8" t="e">
        <f t="shared" si="18"/>
        <v>#N/A</v>
      </c>
      <c r="AG87" s="122" t="e">
        <f t="shared" si="19"/>
        <v>#N/A</v>
      </c>
      <c r="AH87" s="8" t="e">
        <f t="shared" si="20"/>
        <v>#N/A</v>
      </c>
      <c r="AI87" s="122" t="e">
        <f t="shared" si="21"/>
        <v>#N/A</v>
      </c>
      <c r="AJ87" s="100" t="e">
        <f t="shared" si="22"/>
        <v>#N/A</v>
      </c>
      <c r="AK87" s="122" t="e">
        <f t="shared" si="23"/>
        <v>#N/A</v>
      </c>
    </row>
    <row r="88" spans="1:37" x14ac:dyDescent="0.2">
      <c r="A88" s="170">
        <f>'Fleet Input'!A92</f>
        <v>0</v>
      </c>
      <c r="B88" s="106" t="s">
        <v>111</v>
      </c>
      <c r="C88" s="106" t="s">
        <v>145</v>
      </c>
      <c r="D88" s="106" t="s">
        <v>145</v>
      </c>
      <c r="E88" s="106" t="s">
        <v>249</v>
      </c>
      <c r="F88" s="179">
        <f>'Fleet Input'!I92</f>
        <v>0</v>
      </c>
      <c r="G88" s="179">
        <f>'Fleet Input'!J92</f>
        <v>0</v>
      </c>
      <c r="H88" s="119" t="e">
        <f>VLOOKUP(AD88,NOx_Calc!$E$4:$G$44,3,FALSE)/100</f>
        <v>#N/A</v>
      </c>
      <c r="I88" s="119" t="e">
        <f>VLOOKUP(AD88,NOx_Calc!$E$4:$H$44,4,FALSE)/100</f>
        <v>#N/A</v>
      </c>
      <c r="J88" s="97" t="e">
        <f t="shared" si="12"/>
        <v>#N/A</v>
      </c>
      <c r="K88" s="10" t="e">
        <f>IF(J88&lt;&gt;"-",IF(X88="A",'NOx Emission Factors'!$X$4*J88,IF(X88="L",'NOx Emission Factors'!$W$4*J88,"?")),"-")</f>
        <v>#N/A</v>
      </c>
      <c r="L88" s="10" t="str">
        <f>IF(F88&lt;&gt;"",IF(X88="A",F88/'NOx Emission Factors'!$X$4,IF(X88="L",F88/'NOx Emission Factors'!$W$4,"?")),"-")</f>
        <v>?</v>
      </c>
      <c r="M88" s="125" t="e">
        <f t="shared" si="13"/>
        <v>#DIV/0!</v>
      </c>
      <c r="N88" s="125" t="e">
        <f t="shared" si="14"/>
        <v>#N/A</v>
      </c>
      <c r="O88" s="170">
        <f>'Fleet Input'!B92</f>
        <v>0</v>
      </c>
      <c r="P88" s="170">
        <f>'Fleet Input'!C92</f>
        <v>0</v>
      </c>
      <c r="Q88" s="170">
        <f>'Fleet Input'!D92</f>
        <v>0</v>
      </c>
      <c r="R88" s="170">
        <f>'Fleet Input'!E92</f>
        <v>0</v>
      </c>
      <c r="S88" s="170">
        <f>'Fleet Input'!F92</f>
        <v>0</v>
      </c>
      <c r="T88" s="109" t="s">
        <v>242</v>
      </c>
      <c r="V88" s="109" t="s">
        <v>26</v>
      </c>
      <c r="X88" s="176">
        <f>'Fleet Input'!F92</f>
        <v>0</v>
      </c>
      <c r="Y88" s="170">
        <f>'Fleet Input'!G92</f>
        <v>0</v>
      </c>
      <c r="Z88" s="170">
        <f>'Fleet Input'!H92</f>
        <v>0</v>
      </c>
      <c r="AA88" s="114">
        <f t="shared" si="15"/>
        <v>0</v>
      </c>
      <c r="AB88" s="176" t="str">
        <f>IF('Fleet Input'!K92=0,"",'Fleet Input'!K92)</f>
        <v/>
      </c>
      <c r="AC88" s="176" t="str">
        <f>IF('Fleet Input'!L92=0,"",'Fleet Input'!L92)</f>
        <v/>
      </c>
      <c r="AD88" s="117" t="str">
        <f t="shared" si="16"/>
        <v/>
      </c>
      <c r="AE88" s="117" t="str">
        <f t="shared" si="17"/>
        <v>00</v>
      </c>
      <c r="AF88" s="8" t="e">
        <f t="shared" si="18"/>
        <v>#N/A</v>
      </c>
      <c r="AG88" s="122" t="e">
        <f t="shared" si="19"/>
        <v>#N/A</v>
      </c>
      <c r="AH88" s="8" t="e">
        <f t="shared" si="20"/>
        <v>#N/A</v>
      </c>
      <c r="AI88" s="122" t="e">
        <f t="shared" si="21"/>
        <v>#N/A</v>
      </c>
      <c r="AJ88" s="100" t="e">
        <f t="shared" si="22"/>
        <v>#N/A</v>
      </c>
      <c r="AK88" s="122" t="e">
        <f t="shared" si="23"/>
        <v>#N/A</v>
      </c>
    </row>
    <row r="89" spans="1:37" x14ac:dyDescent="0.2">
      <c r="A89" s="170">
        <f>'Fleet Input'!A93</f>
        <v>0</v>
      </c>
      <c r="B89" s="106" t="s">
        <v>111</v>
      </c>
      <c r="C89" s="106" t="s">
        <v>112</v>
      </c>
      <c r="D89" s="106" t="s">
        <v>162</v>
      </c>
      <c r="E89" s="106" t="s">
        <v>757</v>
      </c>
      <c r="F89" s="179">
        <f>'Fleet Input'!I93</f>
        <v>0</v>
      </c>
      <c r="G89" s="179">
        <f>'Fleet Input'!J93</f>
        <v>0</v>
      </c>
      <c r="H89" s="119" t="e">
        <f>VLOOKUP(AD89,NOx_Calc!$E$4:$G$44,3,FALSE)/100</f>
        <v>#N/A</v>
      </c>
      <c r="I89" s="119" t="e">
        <f>VLOOKUP(AD89,NOx_Calc!$E$4:$H$44,4,FALSE)/100</f>
        <v>#N/A</v>
      </c>
      <c r="J89" s="97" t="e">
        <f t="shared" si="12"/>
        <v>#N/A</v>
      </c>
      <c r="K89" s="10" t="e">
        <f>IF(J89&lt;&gt;"-",IF(X89="A",'NOx Emission Factors'!$X$4*J89,IF(X89="L",'NOx Emission Factors'!$W$4*J89,"?")),"-")</f>
        <v>#N/A</v>
      </c>
      <c r="L89" s="10" t="str">
        <f>IF(F89&lt;&gt;"",IF(X89="A",F89/'NOx Emission Factors'!$X$4,IF(X89="L",F89/'NOx Emission Factors'!$W$4,"?")),"-")</f>
        <v>?</v>
      </c>
      <c r="M89" s="125" t="e">
        <f t="shared" si="13"/>
        <v>#DIV/0!</v>
      </c>
      <c r="N89" s="125" t="e">
        <f t="shared" si="14"/>
        <v>#N/A</v>
      </c>
      <c r="O89" s="170">
        <f>'Fleet Input'!B93</f>
        <v>0</v>
      </c>
      <c r="P89" s="170">
        <f>'Fleet Input'!C93</f>
        <v>0</v>
      </c>
      <c r="Q89" s="170">
        <f>'Fleet Input'!D93</f>
        <v>0</v>
      </c>
      <c r="R89" s="170">
        <f>'Fleet Input'!E93</f>
        <v>0</v>
      </c>
      <c r="S89" s="170">
        <f>'Fleet Input'!F93</f>
        <v>0</v>
      </c>
      <c r="T89" s="109" t="s">
        <v>241</v>
      </c>
      <c r="U89" s="109" t="s">
        <v>202</v>
      </c>
      <c r="X89" s="176">
        <f>'Fleet Input'!F93</f>
        <v>0</v>
      </c>
      <c r="Y89" s="170">
        <f>'Fleet Input'!G93</f>
        <v>0</v>
      </c>
      <c r="Z89" s="170">
        <f>'Fleet Input'!H93</f>
        <v>0</v>
      </c>
      <c r="AA89" s="114">
        <f t="shared" si="15"/>
        <v>0</v>
      </c>
      <c r="AB89" s="176" t="str">
        <f>IF('Fleet Input'!K93=0,"",'Fleet Input'!K93)</f>
        <v/>
      </c>
      <c r="AC89" s="176" t="str">
        <f>IF('Fleet Input'!L93=0,"",'Fleet Input'!L93)</f>
        <v/>
      </c>
      <c r="AD89" s="117" t="str">
        <f t="shared" si="16"/>
        <v/>
      </c>
      <c r="AE89" s="117" t="str">
        <f t="shared" si="17"/>
        <v>00</v>
      </c>
      <c r="AF89" s="8" t="e">
        <f t="shared" si="18"/>
        <v>#N/A</v>
      </c>
      <c r="AG89" s="122" t="e">
        <f t="shared" si="19"/>
        <v>#N/A</v>
      </c>
      <c r="AH89" s="8" t="e">
        <f t="shared" si="20"/>
        <v>#N/A</v>
      </c>
      <c r="AI89" s="122" t="e">
        <f t="shared" si="21"/>
        <v>#N/A</v>
      </c>
      <c r="AJ89" s="100" t="e">
        <f t="shared" si="22"/>
        <v>#N/A</v>
      </c>
      <c r="AK89" s="122" t="e">
        <f t="shared" si="23"/>
        <v>#N/A</v>
      </c>
    </row>
    <row r="90" spans="1:37" x14ac:dyDescent="0.2">
      <c r="A90" s="170">
        <f>'Fleet Input'!A94</f>
        <v>0</v>
      </c>
      <c r="B90" s="106" t="s">
        <v>111</v>
      </c>
      <c r="C90" s="106" t="s">
        <v>112</v>
      </c>
      <c r="D90" s="106" t="s">
        <v>136</v>
      </c>
      <c r="E90" s="106" t="s">
        <v>207</v>
      </c>
      <c r="F90" s="179">
        <f>'Fleet Input'!I94</f>
        <v>0</v>
      </c>
      <c r="G90" s="179">
        <f>'Fleet Input'!J94</f>
        <v>0</v>
      </c>
      <c r="H90" s="119" t="e">
        <f>VLOOKUP(AD90,NOx_Calc!$E$4:$G$44,3,FALSE)/100</f>
        <v>#N/A</v>
      </c>
      <c r="I90" s="119" t="e">
        <f>VLOOKUP(AD90,NOx_Calc!$E$4:$H$44,4,FALSE)/100</f>
        <v>#N/A</v>
      </c>
      <c r="J90" s="97" t="e">
        <f t="shared" si="12"/>
        <v>#N/A</v>
      </c>
      <c r="K90" s="10" t="e">
        <f>IF(J90&lt;&gt;"-",IF(X90="A",'NOx Emission Factors'!$X$4*J90,IF(X90="L",'NOx Emission Factors'!$W$4*J90,"?")),"-")</f>
        <v>#N/A</v>
      </c>
      <c r="L90" s="10" t="str">
        <f>IF(F90&lt;&gt;"",IF(X90="A",F90/'NOx Emission Factors'!$X$4,IF(X90="L",F90/'NOx Emission Factors'!$W$4,"?")),"-")</f>
        <v>?</v>
      </c>
      <c r="M90" s="125" t="e">
        <f t="shared" si="13"/>
        <v>#DIV/0!</v>
      </c>
      <c r="N90" s="125" t="e">
        <f t="shared" si="14"/>
        <v>#N/A</v>
      </c>
      <c r="O90" s="170">
        <f>'Fleet Input'!B94</f>
        <v>0</v>
      </c>
      <c r="P90" s="170">
        <f>'Fleet Input'!C94</f>
        <v>0</v>
      </c>
      <c r="Q90" s="170">
        <f>'Fleet Input'!D94</f>
        <v>0</v>
      </c>
      <c r="R90" s="170">
        <f>'Fleet Input'!E94</f>
        <v>0</v>
      </c>
      <c r="S90" s="170">
        <f>'Fleet Input'!F94</f>
        <v>0</v>
      </c>
      <c r="T90" s="109" t="s">
        <v>241</v>
      </c>
      <c r="U90" s="109" t="s">
        <v>202</v>
      </c>
      <c r="X90" s="176">
        <f>'Fleet Input'!F94</f>
        <v>0</v>
      </c>
      <c r="Y90" s="170">
        <f>'Fleet Input'!G94</f>
        <v>0</v>
      </c>
      <c r="Z90" s="170">
        <f>'Fleet Input'!H94</f>
        <v>0</v>
      </c>
      <c r="AA90" s="114">
        <f t="shared" si="15"/>
        <v>0</v>
      </c>
      <c r="AB90" s="176" t="str">
        <f>IF('Fleet Input'!K94=0,"",'Fleet Input'!K94)</f>
        <v/>
      </c>
      <c r="AC90" s="176" t="str">
        <f>IF('Fleet Input'!L94=0,"",'Fleet Input'!L94)</f>
        <v/>
      </c>
      <c r="AD90" s="117" t="str">
        <f t="shared" si="16"/>
        <v/>
      </c>
      <c r="AE90" s="117" t="str">
        <f t="shared" si="17"/>
        <v>00</v>
      </c>
      <c r="AF90" s="8" t="e">
        <f t="shared" si="18"/>
        <v>#N/A</v>
      </c>
      <c r="AG90" s="122" t="e">
        <f t="shared" si="19"/>
        <v>#N/A</v>
      </c>
      <c r="AH90" s="8" t="e">
        <f t="shared" si="20"/>
        <v>#N/A</v>
      </c>
      <c r="AI90" s="122" t="e">
        <f t="shared" si="21"/>
        <v>#N/A</v>
      </c>
      <c r="AJ90" s="100" t="e">
        <f t="shared" si="22"/>
        <v>#N/A</v>
      </c>
      <c r="AK90" s="122" t="e">
        <f t="shared" si="23"/>
        <v>#N/A</v>
      </c>
    </row>
    <row r="91" spans="1:37" x14ac:dyDescent="0.2">
      <c r="A91" s="170">
        <f>'Fleet Input'!A95</f>
        <v>0</v>
      </c>
      <c r="B91" s="106" t="s">
        <v>111</v>
      </c>
      <c r="C91" s="106" t="s">
        <v>112</v>
      </c>
      <c r="D91" s="106" t="s">
        <v>136</v>
      </c>
      <c r="E91" s="106" t="s">
        <v>207</v>
      </c>
      <c r="F91" s="179">
        <f>'Fleet Input'!I95</f>
        <v>0</v>
      </c>
      <c r="G91" s="179">
        <f>'Fleet Input'!J95</f>
        <v>0</v>
      </c>
      <c r="H91" s="119" t="e">
        <f>VLOOKUP(AD91,NOx_Calc!$E$4:$G$44,3,FALSE)/100</f>
        <v>#N/A</v>
      </c>
      <c r="I91" s="119" t="e">
        <f>VLOOKUP(AD91,NOx_Calc!$E$4:$H$44,4,FALSE)/100</f>
        <v>#N/A</v>
      </c>
      <c r="J91" s="97" t="e">
        <f t="shared" si="12"/>
        <v>#N/A</v>
      </c>
      <c r="K91" s="10" t="e">
        <f>IF(J91&lt;&gt;"-",IF(X91="A",'NOx Emission Factors'!$X$4*J91,IF(X91="L",'NOx Emission Factors'!$W$4*J91,"?")),"-")</f>
        <v>#N/A</v>
      </c>
      <c r="L91" s="10" t="str">
        <f>IF(F91&lt;&gt;"",IF(X91="A",F91/'NOx Emission Factors'!$X$4,IF(X91="L",F91/'NOx Emission Factors'!$W$4,"?")),"-")</f>
        <v>?</v>
      </c>
      <c r="M91" s="125" t="e">
        <f t="shared" si="13"/>
        <v>#DIV/0!</v>
      </c>
      <c r="N91" s="125" t="e">
        <f t="shared" si="14"/>
        <v>#N/A</v>
      </c>
      <c r="O91" s="170">
        <f>'Fleet Input'!B95</f>
        <v>0</v>
      </c>
      <c r="P91" s="170">
        <f>'Fleet Input'!C95</f>
        <v>0</v>
      </c>
      <c r="Q91" s="170">
        <f>'Fleet Input'!D95</f>
        <v>0</v>
      </c>
      <c r="R91" s="170">
        <f>'Fleet Input'!E95</f>
        <v>0</v>
      </c>
      <c r="S91" s="170">
        <f>'Fleet Input'!F95</f>
        <v>0</v>
      </c>
      <c r="T91" s="109" t="s">
        <v>241</v>
      </c>
      <c r="U91" s="109" t="s">
        <v>202</v>
      </c>
      <c r="X91" s="176">
        <f>'Fleet Input'!F95</f>
        <v>0</v>
      </c>
      <c r="Y91" s="170">
        <f>'Fleet Input'!G95</f>
        <v>0</v>
      </c>
      <c r="Z91" s="170">
        <f>'Fleet Input'!H95</f>
        <v>0</v>
      </c>
      <c r="AA91" s="114">
        <f t="shared" si="15"/>
        <v>0</v>
      </c>
      <c r="AB91" s="176" t="str">
        <f>IF('Fleet Input'!K95=0,"",'Fleet Input'!K95)</f>
        <v/>
      </c>
      <c r="AC91" s="176" t="str">
        <f>IF('Fleet Input'!L95=0,"",'Fleet Input'!L95)</f>
        <v/>
      </c>
      <c r="AD91" s="117" t="str">
        <f t="shared" si="16"/>
        <v/>
      </c>
      <c r="AE91" s="117" t="str">
        <f t="shared" si="17"/>
        <v>00</v>
      </c>
      <c r="AF91" s="8" t="e">
        <f t="shared" si="18"/>
        <v>#N/A</v>
      </c>
      <c r="AG91" s="122" t="e">
        <f t="shared" si="19"/>
        <v>#N/A</v>
      </c>
      <c r="AH91" s="8" t="e">
        <f t="shared" si="20"/>
        <v>#N/A</v>
      </c>
      <c r="AI91" s="122" t="e">
        <f t="shared" si="21"/>
        <v>#N/A</v>
      </c>
      <c r="AJ91" s="100" t="e">
        <f t="shared" si="22"/>
        <v>#N/A</v>
      </c>
      <c r="AK91" s="122" t="e">
        <f t="shared" si="23"/>
        <v>#N/A</v>
      </c>
    </row>
    <row r="92" spans="1:37" x14ac:dyDescent="0.2">
      <c r="A92" s="170">
        <f>'Fleet Input'!A96</f>
        <v>0</v>
      </c>
      <c r="B92" s="106" t="s">
        <v>111</v>
      </c>
      <c r="C92" s="106" t="s">
        <v>112</v>
      </c>
      <c r="D92" s="106" t="s">
        <v>136</v>
      </c>
      <c r="E92" s="106" t="s">
        <v>207</v>
      </c>
      <c r="F92" s="179">
        <f>'Fleet Input'!I96</f>
        <v>0</v>
      </c>
      <c r="G92" s="179">
        <f>'Fleet Input'!J96</f>
        <v>0</v>
      </c>
      <c r="H92" s="119" t="e">
        <f>VLOOKUP(AD92,NOx_Calc!$E$4:$G$44,3,FALSE)/100</f>
        <v>#N/A</v>
      </c>
      <c r="I92" s="119" t="e">
        <f>VLOOKUP(AD92,NOx_Calc!$E$4:$H$44,4,FALSE)/100</f>
        <v>#N/A</v>
      </c>
      <c r="J92" s="97" t="e">
        <f t="shared" si="12"/>
        <v>#N/A</v>
      </c>
      <c r="K92" s="10" t="e">
        <f>IF(J92&lt;&gt;"-",IF(X92="A",'NOx Emission Factors'!$X$4*J92,IF(X92="L",'NOx Emission Factors'!$W$4*J92,"?")),"-")</f>
        <v>#N/A</v>
      </c>
      <c r="L92" s="10" t="str">
        <f>IF(F92&lt;&gt;"",IF(X92="A",F92/'NOx Emission Factors'!$X$4,IF(X92="L",F92/'NOx Emission Factors'!$W$4,"?")),"-")</f>
        <v>?</v>
      </c>
      <c r="M92" s="125" t="e">
        <f t="shared" si="13"/>
        <v>#DIV/0!</v>
      </c>
      <c r="N92" s="125" t="e">
        <f t="shared" si="14"/>
        <v>#N/A</v>
      </c>
      <c r="O92" s="170">
        <f>'Fleet Input'!B96</f>
        <v>0</v>
      </c>
      <c r="P92" s="170">
        <f>'Fleet Input'!C96</f>
        <v>0</v>
      </c>
      <c r="Q92" s="170">
        <f>'Fleet Input'!D96</f>
        <v>0</v>
      </c>
      <c r="R92" s="170">
        <f>'Fleet Input'!E96</f>
        <v>0</v>
      </c>
      <c r="S92" s="170">
        <f>'Fleet Input'!F96</f>
        <v>0</v>
      </c>
      <c r="T92" s="109" t="s">
        <v>241</v>
      </c>
      <c r="U92" s="109" t="s">
        <v>202</v>
      </c>
      <c r="X92" s="176">
        <f>'Fleet Input'!F96</f>
        <v>0</v>
      </c>
      <c r="Y92" s="170">
        <f>'Fleet Input'!G96</f>
        <v>0</v>
      </c>
      <c r="Z92" s="170">
        <f>'Fleet Input'!H96</f>
        <v>0</v>
      </c>
      <c r="AA92" s="114">
        <f t="shared" si="15"/>
        <v>0</v>
      </c>
      <c r="AB92" s="176" t="str">
        <f>IF('Fleet Input'!K96=0,"",'Fleet Input'!K96)</f>
        <v/>
      </c>
      <c r="AC92" s="176" t="str">
        <f>IF('Fleet Input'!L96=0,"",'Fleet Input'!L96)</f>
        <v/>
      </c>
      <c r="AD92" s="117" t="str">
        <f t="shared" si="16"/>
        <v/>
      </c>
      <c r="AE92" s="117" t="str">
        <f t="shared" si="17"/>
        <v>00</v>
      </c>
      <c r="AF92" s="8" t="e">
        <f t="shared" si="18"/>
        <v>#N/A</v>
      </c>
      <c r="AG92" s="122" t="e">
        <f t="shared" si="19"/>
        <v>#N/A</v>
      </c>
      <c r="AH92" s="8" t="e">
        <f t="shared" si="20"/>
        <v>#N/A</v>
      </c>
      <c r="AI92" s="122" t="e">
        <f t="shared" si="21"/>
        <v>#N/A</v>
      </c>
      <c r="AJ92" s="100" t="e">
        <f t="shared" si="22"/>
        <v>#N/A</v>
      </c>
      <c r="AK92" s="122" t="e">
        <f t="shared" si="23"/>
        <v>#N/A</v>
      </c>
    </row>
    <row r="93" spans="1:37" x14ac:dyDescent="0.2">
      <c r="A93" s="170">
        <f>'Fleet Input'!A97</f>
        <v>0</v>
      </c>
      <c r="B93" s="106" t="s">
        <v>111</v>
      </c>
      <c r="C93" s="106" t="s">
        <v>112</v>
      </c>
      <c r="D93" s="106" t="s">
        <v>136</v>
      </c>
      <c r="E93" s="106" t="s">
        <v>207</v>
      </c>
      <c r="F93" s="179">
        <f>'Fleet Input'!I97</f>
        <v>0</v>
      </c>
      <c r="G93" s="179">
        <f>'Fleet Input'!J97</f>
        <v>0</v>
      </c>
      <c r="H93" s="119" t="e">
        <f>VLOOKUP(AD93,NOx_Calc!$E$4:$G$44,3,FALSE)/100</f>
        <v>#N/A</v>
      </c>
      <c r="I93" s="119" t="e">
        <f>VLOOKUP(AD93,NOx_Calc!$E$4:$H$44,4,FALSE)/100</f>
        <v>#N/A</v>
      </c>
      <c r="J93" s="97" t="e">
        <f t="shared" si="12"/>
        <v>#N/A</v>
      </c>
      <c r="K93" s="10" t="e">
        <f>IF(J93&lt;&gt;"-",IF(X93="A",'NOx Emission Factors'!$X$4*J93,IF(X93="L",'NOx Emission Factors'!$W$4*J93,"?")),"-")</f>
        <v>#N/A</v>
      </c>
      <c r="L93" s="10" t="str">
        <f>IF(F93&lt;&gt;"",IF(X93="A",F93/'NOx Emission Factors'!$X$4,IF(X93="L",F93/'NOx Emission Factors'!$W$4,"?")),"-")</f>
        <v>?</v>
      </c>
      <c r="M93" s="125" t="e">
        <f t="shared" si="13"/>
        <v>#DIV/0!</v>
      </c>
      <c r="N93" s="125" t="e">
        <f t="shared" si="14"/>
        <v>#N/A</v>
      </c>
      <c r="O93" s="170">
        <f>'Fleet Input'!B97</f>
        <v>0</v>
      </c>
      <c r="P93" s="170">
        <f>'Fleet Input'!C97</f>
        <v>0</v>
      </c>
      <c r="Q93" s="170">
        <f>'Fleet Input'!D97</f>
        <v>0</v>
      </c>
      <c r="R93" s="170">
        <f>'Fleet Input'!E97</f>
        <v>0</v>
      </c>
      <c r="S93" s="170">
        <f>'Fleet Input'!F97</f>
        <v>0</v>
      </c>
      <c r="T93" s="109" t="s">
        <v>241</v>
      </c>
      <c r="U93" s="109" t="s">
        <v>202</v>
      </c>
      <c r="X93" s="176">
        <f>'Fleet Input'!F97</f>
        <v>0</v>
      </c>
      <c r="Y93" s="170">
        <f>'Fleet Input'!G97</f>
        <v>0</v>
      </c>
      <c r="Z93" s="170">
        <f>'Fleet Input'!H97</f>
        <v>0</v>
      </c>
      <c r="AA93" s="114">
        <f t="shared" si="15"/>
        <v>0</v>
      </c>
      <c r="AB93" s="176" t="str">
        <f>IF('Fleet Input'!K97=0,"",'Fleet Input'!K97)</f>
        <v/>
      </c>
      <c r="AC93" s="176" t="str">
        <f>IF('Fleet Input'!L97=0,"",'Fleet Input'!L97)</f>
        <v/>
      </c>
      <c r="AD93" s="117" t="str">
        <f t="shared" si="16"/>
        <v/>
      </c>
      <c r="AE93" s="117" t="str">
        <f t="shared" si="17"/>
        <v>00</v>
      </c>
      <c r="AF93" s="8" t="e">
        <f t="shared" si="18"/>
        <v>#N/A</v>
      </c>
      <c r="AG93" s="122" t="e">
        <f t="shared" si="19"/>
        <v>#N/A</v>
      </c>
      <c r="AH93" s="8" t="e">
        <f t="shared" si="20"/>
        <v>#N/A</v>
      </c>
      <c r="AI93" s="122" t="e">
        <f t="shared" si="21"/>
        <v>#N/A</v>
      </c>
      <c r="AJ93" s="100" t="e">
        <f t="shared" si="22"/>
        <v>#N/A</v>
      </c>
      <c r="AK93" s="122" t="e">
        <f t="shared" si="23"/>
        <v>#N/A</v>
      </c>
    </row>
    <row r="94" spans="1:37" x14ac:dyDescent="0.2">
      <c r="A94" s="170">
        <f>'Fleet Input'!A98</f>
        <v>0</v>
      </c>
      <c r="B94" s="106" t="s">
        <v>111</v>
      </c>
      <c r="C94" s="106" t="s">
        <v>112</v>
      </c>
      <c r="D94" s="106" t="s">
        <v>136</v>
      </c>
      <c r="E94" s="106" t="s">
        <v>207</v>
      </c>
      <c r="F94" s="179">
        <f>'Fleet Input'!I98</f>
        <v>0</v>
      </c>
      <c r="G94" s="179">
        <f>'Fleet Input'!J98</f>
        <v>0</v>
      </c>
      <c r="H94" s="119" t="e">
        <f>VLOOKUP(AD94,NOx_Calc!$E$4:$G$44,3,FALSE)/100</f>
        <v>#N/A</v>
      </c>
      <c r="I94" s="119" t="e">
        <f>VLOOKUP(AD94,NOx_Calc!$E$4:$H$44,4,FALSE)/100</f>
        <v>#N/A</v>
      </c>
      <c r="J94" s="97" t="e">
        <f t="shared" si="12"/>
        <v>#N/A</v>
      </c>
      <c r="K94" s="10" t="e">
        <f>IF(J94&lt;&gt;"-",IF(X94="A",'NOx Emission Factors'!$X$4*J94,IF(X94="L",'NOx Emission Factors'!$W$4*J94,"?")),"-")</f>
        <v>#N/A</v>
      </c>
      <c r="L94" s="10" t="str">
        <f>IF(F94&lt;&gt;"",IF(X94="A",F94/'NOx Emission Factors'!$X$4,IF(X94="L",F94/'NOx Emission Factors'!$W$4,"?")),"-")</f>
        <v>?</v>
      </c>
      <c r="M94" s="125" t="e">
        <f t="shared" si="13"/>
        <v>#DIV/0!</v>
      </c>
      <c r="N94" s="125" t="e">
        <f t="shared" si="14"/>
        <v>#N/A</v>
      </c>
      <c r="O94" s="170">
        <f>'Fleet Input'!B98</f>
        <v>0</v>
      </c>
      <c r="P94" s="170">
        <f>'Fleet Input'!C98</f>
        <v>0</v>
      </c>
      <c r="Q94" s="170">
        <f>'Fleet Input'!D98</f>
        <v>0</v>
      </c>
      <c r="R94" s="170">
        <f>'Fleet Input'!E98</f>
        <v>0</v>
      </c>
      <c r="S94" s="170">
        <f>'Fleet Input'!F98</f>
        <v>0</v>
      </c>
      <c r="T94" s="109" t="s">
        <v>241</v>
      </c>
      <c r="U94" s="109" t="s">
        <v>202</v>
      </c>
      <c r="X94" s="176">
        <f>'Fleet Input'!F98</f>
        <v>0</v>
      </c>
      <c r="Y94" s="170">
        <f>'Fleet Input'!G98</f>
        <v>0</v>
      </c>
      <c r="Z94" s="170">
        <f>'Fleet Input'!H98</f>
        <v>0</v>
      </c>
      <c r="AA94" s="114">
        <f t="shared" si="15"/>
        <v>0</v>
      </c>
      <c r="AB94" s="176" t="str">
        <f>IF('Fleet Input'!K98=0,"",'Fleet Input'!K98)</f>
        <v/>
      </c>
      <c r="AC94" s="176" t="str">
        <f>IF('Fleet Input'!L98=0,"",'Fleet Input'!L98)</f>
        <v/>
      </c>
      <c r="AD94" s="117" t="str">
        <f t="shared" si="16"/>
        <v/>
      </c>
      <c r="AE94" s="117" t="str">
        <f t="shared" si="17"/>
        <v>00</v>
      </c>
      <c r="AF94" s="8" t="e">
        <f t="shared" si="18"/>
        <v>#N/A</v>
      </c>
      <c r="AG94" s="122" t="e">
        <f t="shared" si="19"/>
        <v>#N/A</v>
      </c>
      <c r="AH94" s="8" t="e">
        <f t="shared" si="20"/>
        <v>#N/A</v>
      </c>
      <c r="AI94" s="122" t="e">
        <f t="shared" si="21"/>
        <v>#N/A</v>
      </c>
      <c r="AJ94" s="100" t="e">
        <f t="shared" si="22"/>
        <v>#N/A</v>
      </c>
      <c r="AK94" s="122" t="e">
        <f t="shared" si="23"/>
        <v>#N/A</v>
      </c>
    </row>
    <row r="95" spans="1:37" x14ac:dyDescent="0.2">
      <c r="A95" s="170">
        <f>'Fleet Input'!A99</f>
        <v>0</v>
      </c>
      <c r="B95" s="106" t="s">
        <v>111</v>
      </c>
      <c r="C95" s="106" t="s">
        <v>112</v>
      </c>
      <c r="D95" s="106" t="s">
        <v>136</v>
      </c>
      <c r="E95" s="106" t="s">
        <v>207</v>
      </c>
      <c r="F95" s="179">
        <f>'Fleet Input'!I99</f>
        <v>0</v>
      </c>
      <c r="G95" s="179">
        <f>'Fleet Input'!J99</f>
        <v>0</v>
      </c>
      <c r="H95" s="119" t="e">
        <f>VLOOKUP(AD95,NOx_Calc!$E$4:$G$44,3,FALSE)/100</f>
        <v>#N/A</v>
      </c>
      <c r="I95" s="119" t="e">
        <f>VLOOKUP(AD95,NOx_Calc!$E$4:$H$44,4,FALSE)/100</f>
        <v>#N/A</v>
      </c>
      <c r="J95" s="97" t="e">
        <f t="shared" si="12"/>
        <v>#N/A</v>
      </c>
      <c r="K95" s="10" t="e">
        <f>IF(J95&lt;&gt;"-",IF(X95="A",'NOx Emission Factors'!$X$4*J95,IF(X95="L",'NOx Emission Factors'!$W$4*J95,"?")),"-")</f>
        <v>#N/A</v>
      </c>
      <c r="L95" s="10" t="str">
        <f>IF(F95&lt;&gt;"",IF(X95="A",F95/'NOx Emission Factors'!$X$4,IF(X95="L",F95/'NOx Emission Factors'!$W$4,"?")),"-")</f>
        <v>?</v>
      </c>
      <c r="M95" s="125" t="e">
        <f t="shared" si="13"/>
        <v>#DIV/0!</v>
      </c>
      <c r="N95" s="125" t="e">
        <f t="shared" si="14"/>
        <v>#N/A</v>
      </c>
      <c r="O95" s="170">
        <f>'Fleet Input'!B99</f>
        <v>0</v>
      </c>
      <c r="P95" s="170">
        <f>'Fleet Input'!C99</f>
        <v>0</v>
      </c>
      <c r="Q95" s="170">
        <f>'Fleet Input'!D99</f>
        <v>0</v>
      </c>
      <c r="R95" s="170">
        <f>'Fleet Input'!E99</f>
        <v>0</v>
      </c>
      <c r="S95" s="170">
        <f>'Fleet Input'!F99</f>
        <v>0</v>
      </c>
      <c r="T95" s="109" t="s">
        <v>241</v>
      </c>
      <c r="U95" s="109" t="s">
        <v>202</v>
      </c>
      <c r="X95" s="176">
        <f>'Fleet Input'!F99</f>
        <v>0</v>
      </c>
      <c r="Y95" s="170">
        <f>'Fleet Input'!G99</f>
        <v>0</v>
      </c>
      <c r="Z95" s="170">
        <f>'Fleet Input'!H99</f>
        <v>0</v>
      </c>
      <c r="AA95" s="114">
        <f t="shared" si="15"/>
        <v>0</v>
      </c>
      <c r="AB95" s="176" t="str">
        <f>IF('Fleet Input'!K99=0,"",'Fleet Input'!K99)</f>
        <v/>
      </c>
      <c r="AC95" s="176" t="str">
        <f>IF('Fleet Input'!L99=0,"",'Fleet Input'!L99)</f>
        <v/>
      </c>
      <c r="AD95" s="117" t="str">
        <f t="shared" si="16"/>
        <v/>
      </c>
      <c r="AE95" s="117" t="str">
        <f t="shared" si="17"/>
        <v>00</v>
      </c>
      <c r="AF95" s="8" t="e">
        <f t="shared" si="18"/>
        <v>#N/A</v>
      </c>
      <c r="AG95" s="122" t="e">
        <f t="shared" si="19"/>
        <v>#N/A</v>
      </c>
      <c r="AH95" s="8" t="e">
        <f t="shared" si="20"/>
        <v>#N/A</v>
      </c>
      <c r="AI95" s="122" t="e">
        <f t="shared" si="21"/>
        <v>#N/A</v>
      </c>
      <c r="AJ95" s="100" t="e">
        <f t="shared" si="22"/>
        <v>#N/A</v>
      </c>
      <c r="AK95" s="122" t="e">
        <f t="shared" si="23"/>
        <v>#N/A</v>
      </c>
    </row>
    <row r="96" spans="1:37" x14ac:dyDescent="0.2">
      <c r="A96" s="170">
        <f>'Fleet Input'!A100</f>
        <v>0</v>
      </c>
      <c r="B96" s="106" t="s">
        <v>111</v>
      </c>
      <c r="C96" s="106" t="s">
        <v>112</v>
      </c>
      <c r="D96" s="106" t="s">
        <v>136</v>
      </c>
      <c r="E96" s="106" t="s">
        <v>207</v>
      </c>
      <c r="F96" s="179">
        <f>'Fleet Input'!I100</f>
        <v>0</v>
      </c>
      <c r="G96" s="179">
        <f>'Fleet Input'!J100</f>
        <v>0</v>
      </c>
      <c r="H96" s="119" t="e">
        <f>VLOOKUP(AD96,NOx_Calc!$E$4:$G$44,3,FALSE)/100</f>
        <v>#N/A</v>
      </c>
      <c r="I96" s="119" t="e">
        <f>VLOOKUP(AD96,NOx_Calc!$E$4:$H$44,4,FALSE)/100</f>
        <v>#N/A</v>
      </c>
      <c r="J96" s="97" t="e">
        <f t="shared" si="12"/>
        <v>#N/A</v>
      </c>
      <c r="K96" s="10" t="e">
        <f>IF(J96&lt;&gt;"-",IF(X96="A",'NOx Emission Factors'!$X$4*J96,IF(X96="L",'NOx Emission Factors'!$W$4*J96,"?")),"-")</f>
        <v>#N/A</v>
      </c>
      <c r="L96" s="10" t="str">
        <f>IF(F96&lt;&gt;"",IF(X96="A",F96/'NOx Emission Factors'!$X$4,IF(X96="L",F96/'NOx Emission Factors'!$W$4,"?")),"-")</f>
        <v>?</v>
      </c>
      <c r="M96" s="125" t="e">
        <f t="shared" si="13"/>
        <v>#DIV/0!</v>
      </c>
      <c r="N96" s="125" t="e">
        <f t="shared" si="14"/>
        <v>#N/A</v>
      </c>
      <c r="O96" s="170">
        <f>'Fleet Input'!B100</f>
        <v>0</v>
      </c>
      <c r="P96" s="170">
        <f>'Fleet Input'!C100</f>
        <v>0</v>
      </c>
      <c r="Q96" s="170">
        <f>'Fleet Input'!D100</f>
        <v>0</v>
      </c>
      <c r="R96" s="170">
        <f>'Fleet Input'!E100</f>
        <v>0</v>
      </c>
      <c r="S96" s="170">
        <f>'Fleet Input'!F100</f>
        <v>0</v>
      </c>
      <c r="T96" s="109" t="s">
        <v>241</v>
      </c>
      <c r="U96" s="109" t="s">
        <v>202</v>
      </c>
      <c r="X96" s="176">
        <f>'Fleet Input'!F100</f>
        <v>0</v>
      </c>
      <c r="Y96" s="170">
        <f>'Fleet Input'!G100</f>
        <v>0</v>
      </c>
      <c r="Z96" s="170">
        <f>'Fleet Input'!H100</f>
        <v>0</v>
      </c>
      <c r="AA96" s="114">
        <f t="shared" si="15"/>
        <v>0</v>
      </c>
      <c r="AB96" s="176" t="str">
        <f>IF('Fleet Input'!K100=0,"",'Fleet Input'!K100)</f>
        <v/>
      </c>
      <c r="AC96" s="176" t="str">
        <f>IF('Fleet Input'!L100=0,"",'Fleet Input'!L100)</f>
        <v/>
      </c>
      <c r="AD96" s="117" t="str">
        <f t="shared" si="16"/>
        <v/>
      </c>
      <c r="AE96" s="117" t="str">
        <f t="shared" si="17"/>
        <v>00</v>
      </c>
      <c r="AF96" s="8" t="e">
        <f t="shared" si="18"/>
        <v>#N/A</v>
      </c>
      <c r="AG96" s="122" t="e">
        <f t="shared" si="19"/>
        <v>#N/A</v>
      </c>
      <c r="AH96" s="8" t="e">
        <f t="shared" si="20"/>
        <v>#N/A</v>
      </c>
      <c r="AI96" s="122" t="e">
        <f t="shared" si="21"/>
        <v>#N/A</v>
      </c>
      <c r="AJ96" s="100" t="e">
        <f t="shared" si="22"/>
        <v>#N/A</v>
      </c>
      <c r="AK96" s="122" t="e">
        <f t="shared" si="23"/>
        <v>#N/A</v>
      </c>
    </row>
    <row r="97" spans="1:37" x14ac:dyDescent="0.2">
      <c r="A97" s="170">
        <f>'Fleet Input'!A101</f>
        <v>0</v>
      </c>
      <c r="B97" s="106" t="s">
        <v>111</v>
      </c>
      <c r="C97" s="106" t="s">
        <v>112</v>
      </c>
      <c r="D97" s="106" t="s">
        <v>136</v>
      </c>
      <c r="E97" s="106" t="s">
        <v>207</v>
      </c>
      <c r="F97" s="179">
        <f>'Fleet Input'!I101</f>
        <v>0</v>
      </c>
      <c r="G97" s="179">
        <f>'Fleet Input'!J101</f>
        <v>0</v>
      </c>
      <c r="H97" s="119" t="e">
        <f>VLOOKUP(AD97,NOx_Calc!$E$4:$G$44,3,FALSE)/100</f>
        <v>#N/A</v>
      </c>
      <c r="I97" s="119" t="e">
        <f>VLOOKUP(AD97,NOx_Calc!$E$4:$H$44,4,FALSE)/100</f>
        <v>#N/A</v>
      </c>
      <c r="J97" s="97" t="e">
        <f t="shared" si="12"/>
        <v>#N/A</v>
      </c>
      <c r="K97" s="10" t="e">
        <f>IF(J97&lt;&gt;"-",IF(X97="A",'NOx Emission Factors'!$X$4*J97,IF(X97="L",'NOx Emission Factors'!$W$4*J97,"?")),"-")</f>
        <v>#N/A</v>
      </c>
      <c r="L97" s="10" t="str">
        <f>IF(F97&lt;&gt;"",IF(X97="A",F97/'NOx Emission Factors'!$X$4,IF(X97="L",F97/'NOx Emission Factors'!$W$4,"?")),"-")</f>
        <v>?</v>
      </c>
      <c r="M97" s="125" t="e">
        <f t="shared" si="13"/>
        <v>#DIV/0!</v>
      </c>
      <c r="N97" s="125" t="e">
        <f t="shared" si="14"/>
        <v>#N/A</v>
      </c>
      <c r="O97" s="170">
        <f>'Fleet Input'!B101</f>
        <v>0</v>
      </c>
      <c r="P97" s="170">
        <f>'Fleet Input'!C101</f>
        <v>0</v>
      </c>
      <c r="Q97" s="170">
        <f>'Fleet Input'!D101</f>
        <v>0</v>
      </c>
      <c r="R97" s="170">
        <f>'Fleet Input'!E101</f>
        <v>0</v>
      </c>
      <c r="S97" s="170">
        <f>'Fleet Input'!F101</f>
        <v>0</v>
      </c>
      <c r="T97" s="109" t="s">
        <v>241</v>
      </c>
      <c r="U97" s="109" t="s">
        <v>202</v>
      </c>
      <c r="X97" s="176">
        <f>'Fleet Input'!F101</f>
        <v>0</v>
      </c>
      <c r="Y97" s="170">
        <f>'Fleet Input'!G101</f>
        <v>0</v>
      </c>
      <c r="Z97" s="170">
        <f>'Fleet Input'!H101</f>
        <v>0</v>
      </c>
      <c r="AA97" s="114">
        <f t="shared" si="15"/>
        <v>0</v>
      </c>
      <c r="AB97" s="176" t="str">
        <f>IF('Fleet Input'!K101=0,"",'Fleet Input'!K101)</f>
        <v/>
      </c>
      <c r="AC97" s="176" t="str">
        <f>IF('Fleet Input'!L101=0,"",'Fleet Input'!L101)</f>
        <v/>
      </c>
      <c r="AD97" s="117" t="str">
        <f t="shared" si="16"/>
        <v/>
      </c>
      <c r="AE97" s="117" t="str">
        <f t="shared" si="17"/>
        <v>00</v>
      </c>
      <c r="AF97" s="8" t="e">
        <f t="shared" si="18"/>
        <v>#N/A</v>
      </c>
      <c r="AG97" s="122" t="e">
        <f t="shared" si="19"/>
        <v>#N/A</v>
      </c>
      <c r="AH97" s="8" t="e">
        <f t="shared" si="20"/>
        <v>#N/A</v>
      </c>
      <c r="AI97" s="122" t="e">
        <f t="shared" si="21"/>
        <v>#N/A</v>
      </c>
      <c r="AJ97" s="100" t="e">
        <f t="shared" si="22"/>
        <v>#N/A</v>
      </c>
      <c r="AK97" s="122" t="e">
        <f t="shared" si="23"/>
        <v>#N/A</v>
      </c>
    </row>
    <row r="98" spans="1:37" x14ac:dyDescent="0.2">
      <c r="A98" s="170">
        <f>'Fleet Input'!A102</f>
        <v>0</v>
      </c>
      <c r="B98" s="106" t="s">
        <v>111</v>
      </c>
      <c r="C98" s="106" t="s">
        <v>112</v>
      </c>
      <c r="D98" s="106" t="s">
        <v>136</v>
      </c>
      <c r="E98" s="106" t="s">
        <v>207</v>
      </c>
      <c r="F98" s="179">
        <f>'Fleet Input'!I102</f>
        <v>0</v>
      </c>
      <c r="G98" s="179">
        <f>'Fleet Input'!J102</f>
        <v>0</v>
      </c>
      <c r="H98" s="119" t="e">
        <f>VLOOKUP(AD98,NOx_Calc!$E$4:$G$44,3,FALSE)/100</f>
        <v>#N/A</v>
      </c>
      <c r="I98" s="119" t="e">
        <f>VLOOKUP(AD98,NOx_Calc!$E$4:$H$44,4,FALSE)/100</f>
        <v>#N/A</v>
      </c>
      <c r="J98" s="97" t="e">
        <f t="shared" si="12"/>
        <v>#N/A</v>
      </c>
      <c r="K98" s="10" t="e">
        <f>IF(J98&lt;&gt;"-",IF(X98="A",'NOx Emission Factors'!$X$4*J98,IF(X98="L",'NOx Emission Factors'!$W$4*J98,"?")),"-")</f>
        <v>#N/A</v>
      </c>
      <c r="L98" s="10" t="str">
        <f>IF(F98&lt;&gt;"",IF(X98="A",F98/'NOx Emission Factors'!$X$4,IF(X98="L",F98/'NOx Emission Factors'!$W$4,"?")),"-")</f>
        <v>?</v>
      </c>
      <c r="M98" s="125" t="e">
        <f t="shared" si="13"/>
        <v>#DIV/0!</v>
      </c>
      <c r="N98" s="125" t="e">
        <f t="shared" si="14"/>
        <v>#N/A</v>
      </c>
      <c r="O98" s="170">
        <f>'Fleet Input'!B102</f>
        <v>0</v>
      </c>
      <c r="P98" s="170">
        <f>'Fleet Input'!C102</f>
        <v>0</v>
      </c>
      <c r="Q98" s="170">
        <f>'Fleet Input'!D102</f>
        <v>0</v>
      </c>
      <c r="R98" s="170">
        <f>'Fleet Input'!E102</f>
        <v>0</v>
      </c>
      <c r="S98" s="170">
        <f>'Fleet Input'!F102</f>
        <v>0</v>
      </c>
      <c r="T98" s="109" t="s">
        <v>241</v>
      </c>
      <c r="U98" s="109" t="s">
        <v>202</v>
      </c>
      <c r="X98" s="176">
        <f>'Fleet Input'!F102</f>
        <v>0</v>
      </c>
      <c r="Y98" s="170">
        <f>'Fleet Input'!G102</f>
        <v>0</v>
      </c>
      <c r="Z98" s="170">
        <f>'Fleet Input'!H102</f>
        <v>0</v>
      </c>
      <c r="AA98" s="114">
        <f t="shared" si="15"/>
        <v>0</v>
      </c>
      <c r="AB98" s="176" t="str">
        <f>IF('Fleet Input'!K102=0,"",'Fleet Input'!K102)</f>
        <v/>
      </c>
      <c r="AC98" s="176" t="str">
        <f>IF('Fleet Input'!L102=0,"",'Fleet Input'!L102)</f>
        <v/>
      </c>
      <c r="AD98" s="117" t="str">
        <f t="shared" si="16"/>
        <v/>
      </c>
      <c r="AE98" s="117" t="str">
        <f t="shared" si="17"/>
        <v>00</v>
      </c>
      <c r="AF98" s="8" t="e">
        <f t="shared" si="18"/>
        <v>#N/A</v>
      </c>
      <c r="AG98" s="122" t="e">
        <f t="shared" si="19"/>
        <v>#N/A</v>
      </c>
      <c r="AH98" s="8" t="e">
        <f t="shared" si="20"/>
        <v>#N/A</v>
      </c>
      <c r="AI98" s="122" t="e">
        <f t="shared" si="21"/>
        <v>#N/A</v>
      </c>
      <c r="AJ98" s="100" t="e">
        <f t="shared" si="22"/>
        <v>#N/A</v>
      </c>
      <c r="AK98" s="122" t="e">
        <f t="shared" si="23"/>
        <v>#N/A</v>
      </c>
    </row>
    <row r="99" spans="1:37" x14ac:dyDescent="0.2">
      <c r="A99" s="170">
        <f>'Fleet Input'!A103</f>
        <v>0</v>
      </c>
      <c r="B99" s="106" t="s">
        <v>111</v>
      </c>
      <c r="C99" s="106" t="s">
        <v>112</v>
      </c>
      <c r="D99" s="106" t="s">
        <v>136</v>
      </c>
      <c r="E99" s="106" t="s">
        <v>207</v>
      </c>
      <c r="F99" s="179">
        <f>'Fleet Input'!I103</f>
        <v>0</v>
      </c>
      <c r="G99" s="179">
        <f>'Fleet Input'!J103</f>
        <v>0</v>
      </c>
      <c r="H99" s="119" t="e">
        <f>VLOOKUP(AD99,NOx_Calc!$E$4:$G$44,3,FALSE)/100</f>
        <v>#N/A</v>
      </c>
      <c r="I99" s="119" t="e">
        <f>VLOOKUP(AD99,NOx_Calc!$E$4:$H$44,4,FALSE)/100</f>
        <v>#N/A</v>
      </c>
      <c r="J99" s="97" t="e">
        <f t="shared" si="12"/>
        <v>#N/A</v>
      </c>
      <c r="K99" s="10" t="e">
        <f>IF(J99&lt;&gt;"-",IF(X99="A",'NOx Emission Factors'!$X$4*J99,IF(X99="L",'NOx Emission Factors'!$W$4*J99,"?")),"-")</f>
        <v>#N/A</v>
      </c>
      <c r="L99" s="10" t="str">
        <f>IF(F99&lt;&gt;"",IF(X99="A",F99/'NOx Emission Factors'!$X$4,IF(X99="L",F99/'NOx Emission Factors'!$W$4,"?")),"-")</f>
        <v>?</v>
      </c>
      <c r="M99" s="125" t="e">
        <f t="shared" si="13"/>
        <v>#DIV/0!</v>
      </c>
      <c r="N99" s="125" t="e">
        <f t="shared" si="14"/>
        <v>#N/A</v>
      </c>
      <c r="O99" s="170">
        <f>'Fleet Input'!B103</f>
        <v>0</v>
      </c>
      <c r="P99" s="170">
        <f>'Fleet Input'!C103</f>
        <v>0</v>
      </c>
      <c r="Q99" s="170">
        <f>'Fleet Input'!D103</f>
        <v>0</v>
      </c>
      <c r="R99" s="170">
        <f>'Fleet Input'!E103</f>
        <v>0</v>
      </c>
      <c r="S99" s="170">
        <f>'Fleet Input'!F103</f>
        <v>0</v>
      </c>
      <c r="T99" s="109" t="s">
        <v>241</v>
      </c>
      <c r="U99" s="109" t="s">
        <v>202</v>
      </c>
      <c r="X99" s="176">
        <f>'Fleet Input'!F103</f>
        <v>0</v>
      </c>
      <c r="Y99" s="170">
        <f>'Fleet Input'!G103</f>
        <v>0</v>
      </c>
      <c r="Z99" s="170">
        <f>'Fleet Input'!H103</f>
        <v>0</v>
      </c>
      <c r="AA99" s="114">
        <f t="shared" si="15"/>
        <v>0</v>
      </c>
      <c r="AB99" s="176" t="str">
        <f>IF('Fleet Input'!K103=0,"",'Fleet Input'!K103)</f>
        <v/>
      </c>
      <c r="AC99" s="176" t="str">
        <f>IF('Fleet Input'!L103=0,"",'Fleet Input'!L103)</f>
        <v/>
      </c>
      <c r="AD99" s="117" t="str">
        <f t="shared" si="16"/>
        <v/>
      </c>
      <c r="AE99" s="117" t="str">
        <f t="shared" si="17"/>
        <v>00</v>
      </c>
      <c r="AF99" s="8" t="e">
        <f t="shared" si="18"/>
        <v>#N/A</v>
      </c>
      <c r="AG99" s="122" t="e">
        <f t="shared" si="19"/>
        <v>#N/A</v>
      </c>
      <c r="AH99" s="8" t="e">
        <f t="shared" si="20"/>
        <v>#N/A</v>
      </c>
      <c r="AI99" s="122" t="e">
        <f t="shared" si="21"/>
        <v>#N/A</v>
      </c>
      <c r="AJ99" s="100" t="e">
        <f t="shared" si="22"/>
        <v>#N/A</v>
      </c>
      <c r="AK99" s="122" t="e">
        <f t="shared" si="23"/>
        <v>#N/A</v>
      </c>
    </row>
    <row r="100" spans="1:37" x14ac:dyDescent="0.2">
      <c r="A100" s="170">
        <f>'Fleet Input'!A104</f>
        <v>0</v>
      </c>
      <c r="B100" s="106" t="s">
        <v>111</v>
      </c>
      <c r="C100" s="106" t="s">
        <v>112</v>
      </c>
      <c r="D100" s="106" t="s">
        <v>136</v>
      </c>
      <c r="E100" s="106" t="s">
        <v>207</v>
      </c>
      <c r="F100" s="179">
        <f>'Fleet Input'!I104</f>
        <v>0</v>
      </c>
      <c r="G100" s="179">
        <f>'Fleet Input'!J104</f>
        <v>0</v>
      </c>
      <c r="H100" s="119" t="e">
        <f>VLOOKUP(AD100,NOx_Calc!$E$4:$G$44,3,FALSE)/100</f>
        <v>#N/A</v>
      </c>
      <c r="I100" s="119" t="e">
        <f>VLOOKUP(AD100,NOx_Calc!$E$4:$H$44,4,FALSE)/100</f>
        <v>#N/A</v>
      </c>
      <c r="J100" s="97" t="e">
        <f t="shared" si="12"/>
        <v>#N/A</v>
      </c>
      <c r="K100" s="10" t="e">
        <f>IF(J100&lt;&gt;"-",IF(X100="A",'NOx Emission Factors'!$X$4*J100,IF(X100="L",'NOx Emission Factors'!$W$4*J100,"?")),"-")</f>
        <v>#N/A</v>
      </c>
      <c r="L100" s="10" t="str">
        <f>IF(F100&lt;&gt;"",IF(X100="A",F100/'NOx Emission Factors'!$X$4,IF(X100="L",F100/'NOx Emission Factors'!$W$4,"?")),"-")</f>
        <v>?</v>
      </c>
      <c r="M100" s="125" t="e">
        <f t="shared" si="13"/>
        <v>#DIV/0!</v>
      </c>
      <c r="N100" s="125" t="e">
        <f t="shared" si="14"/>
        <v>#N/A</v>
      </c>
      <c r="O100" s="170">
        <f>'Fleet Input'!B104</f>
        <v>0</v>
      </c>
      <c r="P100" s="170">
        <f>'Fleet Input'!C104</f>
        <v>0</v>
      </c>
      <c r="Q100" s="170">
        <f>'Fleet Input'!D104</f>
        <v>0</v>
      </c>
      <c r="R100" s="170">
        <f>'Fleet Input'!E104</f>
        <v>0</v>
      </c>
      <c r="S100" s="170">
        <f>'Fleet Input'!F104</f>
        <v>0</v>
      </c>
      <c r="T100" s="109" t="s">
        <v>241</v>
      </c>
      <c r="U100" s="109" t="s">
        <v>202</v>
      </c>
      <c r="X100" s="176">
        <f>'Fleet Input'!F104</f>
        <v>0</v>
      </c>
      <c r="Y100" s="170">
        <f>'Fleet Input'!G104</f>
        <v>0</v>
      </c>
      <c r="Z100" s="170">
        <f>'Fleet Input'!H104</f>
        <v>0</v>
      </c>
      <c r="AA100" s="114">
        <f t="shared" si="15"/>
        <v>0</v>
      </c>
      <c r="AB100" s="176" t="str">
        <f>IF('Fleet Input'!K104=0,"",'Fleet Input'!K104)</f>
        <v/>
      </c>
      <c r="AC100" s="176" t="str">
        <f>IF('Fleet Input'!L104=0,"",'Fleet Input'!L104)</f>
        <v/>
      </c>
      <c r="AD100" s="117" t="str">
        <f t="shared" si="16"/>
        <v/>
      </c>
      <c r="AE100" s="117" t="str">
        <f t="shared" si="17"/>
        <v>00</v>
      </c>
      <c r="AF100" s="8" t="e">
        <f t="shared" si="18"/>
        <v>#N/A</v>
      </c>
      <c r="AG100" s="122" t="e">
        <f t="shared" si="19"/>
        <v>#N/A</v>
      </c>
      <c r="AH100" s="8" t="e">
        <f t="shared" si="20"/>
        <v>#N/A</v>
      </c>
      <c r="AI100" s="122" t="e">
        <f t="shared" si="21"/>
        <v>#N/A</v>
      </c>
      <c r="AJ100" s="100" t="e">
        <f t="shared" si="22"/>
        <v>#N/A</v>
      </c>
      <c r="AK100" s="122" t="e">
        <f t="shared" si="23"/>
        <v>#N/A</v>
      </c>
    </row>
    <row r="101" spans="1:37" x14ac:dyDescent="0.2">
      <c r="A101" s="170">
        <f>'Fleet Input'!A105</f>
        <v>0</v>
      </c>
      <c r="B101" s="106" t="s">
        <v>111</v>
      </c>
      <c r="C101" s="106" t="s">
        <v>112</v>
      </c>
      <c r="D101" s="106" t="s">
        <v>136</v>
      </c>
      <c r="E101" s="106" t="s">
        <v>207</v>
      </c>
      <c r="F101" s="179">
        <f>'Fleet Input'!I105</f>
        <v>0</v>
      </c>
      <c r="G101" s="179">
        <f>'Fleet Input'!J105</f>
        <v>0</v>
      </c>
      <c r="H101" s="119" t="e">
        <f>VLOOKUP(AD101,NOx_Calc!$E$4:$G$44,3,FALSE)/100</f>
        <v>#N/A</v>
      </c>
      <c r="I101" s="119" t="e">
        <f>VLOOKUP(AD101,NOx_Calc!$E$4:$H$44,4,FALSE)/100</f>
        <v>#N/A</v>
      </c>
      <c r="J101" s="97" t="e">
        <f t="shared" si="12"/>
        <v>#N/A</v>
      </c>
      <c r="K101" s="10" t="e">
        <f>IF(J101&lt;&gt;"-",IF(X101="A",'NOx Emission Factors'!$X$4*J101,IF(X101="L",'NOx Emission Factors'!$W$4*J101,"?")),"-")</f>
        <v>#N/A</v>
      </c>
      <c r="L101" s="10" t="str">
        <f>IF(F101&lt;&gt;"",IF(X101="A",F101/'NOx Emission Factors'!$X$4,IF(X101="L",F101/'NOx Emission Factors'!$W$4,"?")),"-")</f>
        <v>?</v>
      </c>
      <c r="M101" s="125" t="e">
        <f t="shared" si="13"/>
        <v>#DIV/0!</v>
      </c>
      <c r="N101" s="125" t="e">
        <f t="shared" si="14"/>
        <v>#N/A</v>
      </c>
      <c r="O101" s="170">
        <f>'Fleet Input'!B105</f>
        <v>0</v>
      </c>
      <c r="P101" s="170">
        <f>'Fleet Input'!C105</f>
        <v>0</v>
      </c>
      <c r="Q101" s="170">
        <f>'Fleet Input'!D105</f>
        <v>0</v>
      </c>
      <c r="R101" s="170">
        <f>'Fleet Input'!E105</f>
        <v>0</v>
      </c>
      <c r="S101" s="170">
        <f>'Fleet Input'!F105</f>
        <v>0</v>
      </c>
      <c r="T101" s="109" t="s">
        <v>241</v>
      </c>
      <c r="U101" s="109" t="s">
        <v>202</v>
      </c>
      <c r="X101" s="176">
        <f>'Fleet Input'!F105</f>
        <v>0</v>
      </c>
      <c r="Y101" s="170">
        <f>'Fleet Input'!G105</f>
        <v>0</v>
      </c>
      <c r="Z101" s="170">
        <f>'Fleet Input'!H105</f>
        <v>0</v>
      </c>
      <c r="AA101" s="114">
        <f t="shared" si="15"/>
        <v>0</v>
      </c>
      <c r="AB101" s="176" t="str">
        <f>IF('Fleet Input'!K105=0,"",'Fleet Input'!K105)</f>
        <v/>
      </c>
      <c r="AC101" s="176" t="str">
        <f>IF('Fleet Input'!L105=0,"",'Fleet Input'!L105)</f>
        <v/>
      </c>
      <c r="AD101" s="117" t="str">
        <f t="shared" si="16"/>
        <v/>
      </c>
      <c r="AE101" s="117" t="str">
        <f t="shared" si="17"/>
        <v>00</v>
      </c>
      <c r="AF101" s="8" t="e">
        <f t="shared" si="18"/>
        <v>#N/A</v>
      </c>
      <c r="AG101" s="122" t="e">
        <f t="shared" si="19"/>
        <v>#N/A</v>
      </c>
      <c r="AH101" s="8" t="e">
        <f t="shared" si="20"/>
        <v>#N/A</v>
      </c>
      <c r="AI101" s="122" t="e">
        <f t="shared" si="21"/>
        <v>#N/A</v>
      </c>
      <c r="AJ101" s="100" t="e">
        <f t="shared" si="22"/>
        <v>#N/A</v>
      </c>
      <c r="AK101" s="122" t="e">
        <f t="shared" si="23"/>
        <v>#N/A</v>
      </c>
    </row>
    <row r="102" spans="1:37" x14ac:dyDescent="0.2">
      <c r="A102" s="170">
        <f>'Fleet Input'!A106</f>
        <v>0</v>
      </c>
      <c r="B102" s="106" t="s">
        <v>111</v>
      </c>
      <c r="C102" s="106" t="s">
        <v>112</v>
      </c>
      <c r="D102" s="106" t="s">
        <v>136</v>
      </c>
      <c r="E102" s="106" t="s">
        <v>207</v>
      </c>
      <c r="F102" s="179">
        <f>'Fleet Input'!I106</f>
        <v>0</v>
      </c>
      <c r="G102" s="179">
        <f>'Fleet Input'!J106</f>
        <v>0</v>
      </c>
      <c r="H102" s="119" t="e">
        <f>VLOOKUP(AD102,NOx_Calc!$E$4:$G$44,3,FALSE)/100</f>
        <v>#N/A</v>
      </c>
      <c r="I102" s="119" t="e">
        <f>VLOOKUP(AD102,NOx_Calc!$E$4:$H$44,4,FALSE)/100</f>
        <v>#N/A</v>
      </c>
      <c r="J102" s="97" t="e">
        <f t="shared" si="12"/>
        <v>#N/A</v>
      </c>
      <c r="K102" s="10" t="e">
        <f>IF(J102&lt;&gt;"-",IF(X102="A",'NOx Emission Factors'!$X$4*J102,IF(X102="L",'NOx Emission Factors'!$W$4*J102,"?")),"-")</f>
        <v>#N/A</v>
      </c>
      <c r="L102" s="10" t="str">
        <f>IF(F102&lt;&gt;"",IF(X102="A",F102/'NOx Emission Factors'!$X$4,IF(X102="L",F102/'NOx Emission Factors'!$W$4,"?")),"-")</f>
        <v>?</v>
      </c>
      <c r="M102" s="125" t="e">
        <f t="shared" si="13"/>
        <v>#DIV/0!</v>
      </c>
      <c r="N102" s="125" t="e">
        <f t="shared" si="14"/>
        <v>#N/A</v>
      </c>
      <c r="O102" s="170">
        <f>'Fleet Input'!B106</f>
        <v>0</v>
      </c>
      <c r="P102" s="170">
        <f>'Fleet Input'!C106</f>
        <v>0</v>
      </c>
      <c r="Q102" s="170">
        <f>'Fleet Input'!D106</f>
        <v>0</v>
      </c>
      <c r="R102" s="170">
        <f>'Fleet Input'!E106</f>
        <v>0</v>
      </c>
      <c r="S102" s="170">
        <f>'Fleet Input'!F106</f>
        <v>0</v>
      </c>
      <c r="T102" s="109" t="s">
        <v>241</v>
      </c>
      <c r="U102" s="109" t="s">
        <v>202</v>
      </c>
      <c r="X102" s="176">
        <f>'Fleet Input'!F106</f>
        <v>0</v>
      </c>
      <c r="Y102" s="170">
        <f>'Fleet Input'!G106</f>
        <v>0</v>
      </c>
      <c r="Z102" s="170">
        <f>'Fleet Input'!H106</f>
        <v>0</v>
      </c>
      <c r="AA102" s="114">
        <f t="shared" si="15"/>
        <v>0</v>
      </c>
      <c r="AB102" s="176" t="str">
        <f>IF('Fleet Input'!K106=0,"",'Fleet Input'!K106)</f>
        <v/>
      </c>
      <c r="AC102" s="176" t="str">
        <f>IF('Fleet Input'!L106=0,"",'Fleet Input'!L106)</f>
        <v/>
      </c>
      <c r="AD102" s="117" t="str">
        <f t="shared" si="16"/>
        <v/>
      </c>
      <c r="AE102" s="117" t="str">
        <f t="shared" si="17"/>
        <v>00</v>
      </c>
      <c r="AF102" s="8" t="e">
        <f t="shared" si="18"/>
        <v>#N/A</v>
      </c>
      <c r="AG102" s="122" t="e">
        <f t="shared" si="19"/>
        <v>#N/A</v>
      </c>
      <c r="AH102" s="8" t="e">
        <f t="shared" si="20"/>
        <v>#N/A</v>
      </c>
      <c r="AI102" s="122" t="e">
        <f t="shared" si="21"/>
        <v>#N/A</v>
      </c>
      <c r="AJ102" s="100" t="e">
        <f t="shared" si="22"/>
        <v>#N/A</v>
      </c>
      <c r="AK102" s="122" t="e">
        <f t="shared" si="23"/>
        <v>#N/A</v>
      </c>
    </row>
    <row r="103" spans="1:37" x14ac:dyDescent="0.2">
      <c r="A103" s="170">
        <f>'Fleet Input'!A107</f>
        <v>0</v>
      </c>
      <c r="B103" s="106" t="s">
        <v>111</v>
      </c>
      <c r="C103" s="106" t="s">
        <v>112</v>
      </c>
      <c r="D103" s="106" t="s">
        <v>136</v>
      </c>
      <c r="E103" s="106" t="s">
        <v>207</v>
      </c>
      <c r="F103" s="179">
        <f>'Fleet Input'!I107</f>
        <v>0</v>
      </c>
      <c r="G103" s="179">
        <f>'Fleet Input'!J107</f>
        <v>0</v>
      </c>
      <c r="H103" s="119" t="e">
        <f>VLOOKUP(AD103,NOx_Calc!$E$4:$G$44,3,FALSE)/100</f>
        <v>#N/A</v>
      </c>
      <c r="I103" s="119" t="e">
        <f>VLOOKUP(AD103,NOx_Calc!$E$4:$H$44,4,FALSE)/100</f>
        <v>#N/A</v>
      </c>
      <c r="J103" s="97" t="e">
        <f t="shared" si="12"/>
        <v>#N/A</v>
      </c>
      <c r="K103" s="10" t="e">
        <f>IF(J103&lt;&gt;"-",IF(X103="A",'NOx Emission Factors'!$X$4*J103,IF(X103="L",'NOx Emission Factors'!$W$4*J103,"?")),"-")</f>
        <v>#N/A</v>
      </c>
      <c r="L103" s="10" t="str">
        <f>IF(F103&lt;&gt;"",IF(X103="A",F103/'NOx Emission Factors'!$X$4,IF(X103="L",F103/'NOx Emission Factors'!$W$4,"?")),"-")</f>
        <v>?</v>
      </c>
      <c r="M103" s="125" t="e">
        <f t="shared" si="13"/>
        <v>#DIV/0!</v>
      </c>
      <c r="N103" s="125" t="e">
        <f t="shared" si="14"/>
        <v>#N/A</v>
      </c>
      <c r="O103" s="170">
        <f>'Fleet Input'!B107</f>
        <v>0</v>
      </c>
      <c r="P103" s="170">
        <f>'Fleet Input'!C107</f>
        <v>0</v>
      </c>
      <c r="Q103" s="170">
        <f>'Fleet Input'!D107</f>
        <v>0</v>
      </c>
      <c r="R103" s="170">
        <f>'Fleet Input'!E107</f>
        <v>0</v>
      </c>
      <c r="S103" s="170">
        <f>'Fleet Input'!F107</f>
        <v>0</v>
      </c>
      <c r="T103" s="109" t="s">
        <v>241</v>
      </c>
      <c r="U103" s="109" t="s">
        <v>202</v>
      </c>
      <c r="X103" s="176">
        <f>'Fleet Input'!F107</f>
        <v>0</v>
      </c>
      <c r="Y103" s="170">
        <f>'Fleet Input'!G107</f>
        <v>0</v>
      </c>
      <c r="Z103" s="170">
        <f>'Fleet Input'!H107</f>
        <v>0</v>
      </c>
      <c r="AA103" s="114">
        <f t="shared" si="15"/>
        <v>0</v>
      </c>
      <c r="AB103" s="176" t="str">
        <f>IF('Fleet Input'!K107=0,"",'Fleet Input'!K107)</f>
        <v/>
      </c>
      <c r="AC103" s="176" t="str">
        <f>IF('Fleet Input'!L107=0,"",'Fleet Input'!L107)</f>
        <v/>
      </c>
      <c r="AD103" s="117" t="str">
        <f t="shared" si="16"/>
        <v/>
      </c>
      <c r="AE103" s="117" t="str">
        <f t="shared" si="17"/>
        <v>00</v>
      </c>
      <c r="AF103" s="8" t="e">
        <f t="shared" si="18"/>
        <v>#N/A</v>
      </c>
      <c r="AG103" s="122" t="e">
        <f t="shared" si="19"/>
        <v>#N/A</v>
      </c>
      <c r="AH103" s="8" t="e">
        <f t="shared" si="20"/>
        <v>#N/A</v>
      </c>
      <c r="AI103" s="122" t="e">
        <f t="shared" si="21"/>
        <v>#N/A</v>
      </c>
      <c r="AJ103" s="100" t="e">
        <f t="shared" si="22"/>
        <v>#N/A</v>
      </c>
      <c r="AK103" s="122" t="e">
        <f t="shared" si="23"/>
        <v>#N/A</v>
      </c>
    </row>
    <row r="104" spans="1:37" x14ac:dyDescent="0.2">
      <c r="A104" s="170">
        <f>'Fleet Input'!A108</f>
        <v>0</v>
      </c>
      <c r="B104" s="106" t="s">
        <v>111</v>
      </c>
      <c r="C104" s="106" t="s">
        <v>112</v>
      </c>
      <c r="D104" s="106" t="s">
        <v>136</v>
      </c>
      <c r="E104" s="106" t="s">
        <v>207</v>
      </c>
      <c r="F104" s="179">
        <f>'Fleet Input'!I108</f>
        <v>0</v>
      </c>
      <c r="G104" s="179">
        <f>'Fleet Input'!J108</f>
        <v>0</v>
      </c>
      <c r="H104" s="119" t="e">
        <f>VLOOKUP(AD104,NOx_Calc!$E$4:$G$44,3,FALSE)/100</f>
        <v>#N/A</v>
      </c>
      <c r="I104" s="119" t="e">
        <f>VLOOKUP(AD104,NOx_Calc!$E$4:$H$44,4,FALSE)/100</f>
        <v>#N/A</v>
      </c>
      <c r="J104" s="97" t="e">
        <f t="shared" si="12"/>
        <v>#N/A</v>
      </c>
      <c r="K104" s="10" t="e">
        <f>IF(J104&lt;&gt;"-",IF(X104="A",'NOx Emission Factors'!$X$4*J104,IF(X104="L",'NOx Emission Factors'!$W$4*J104,"?")),"-")</f>
        <v>#N/A</v>
      </c>
      <c r="L104" s="10" t="str">
        <f>IF(F104&lt;&gt;"",IF(X104="A",F104/'NOx Emission Factors'!$X$4,IF(X104="L",F104/'NOx Emission Factors'!$W$4,"?")),"-")</f>
        <v>?</v>
      </c>
      <c r="M104" s="125" t="e">
        <f t="shared" si="13"/>
        <v>#DIV/0!</v>
      </c>
      <c r="N104" s="125" t="e">
        <f t="shared" si="14"/>
        <v>#N/A</v>
      </c>
      <c r="O104" s="170">
        <f>'Fleet Input'!B108</f>
        <v>0</v>
      </c>
      <c r="P104" s="170">
        <f>'Fleet Input'!C108</f>
        <v>0</v>
      </c>
      <c r="Q104" s="170">
        <f>'Fleet Input'!D108</f>
        <v>0</v>
      </c>
      <c r="R104" s="170">
        <f>'Fleet Input'!E108</f>
        <v>0</v>
      </c>
      <c r="S104" s="170">
        <f>'Fleet Input'!F108</f>
        <v>0</v>
      </c>
      <c r="T104" s="109" t="s">
        <v>241</v>
      </c>
      <c r="U104" s="109" t="s">
        <v>202</v>
      </c>
      <c r="X104" s="176">
        <f>'Fleet Input'!F108</f>
        <v>0</v>
      </c>
      <c r="Y104" s="170">
        <f>'Fleet Input'!G108</f>
        <v>0</v>
      </c>
      <c r="Z104" s="170">
        <f>'Fleet Input'!H108</f>
        <v>0</v>
      </c>
      <c r="AA104" s="114">
        <f t="shared" si="15"/>
        <v>0</v>
      </c>
      <c r="AB104" s="176" t="str">
        <f>IF('Fleet Input'!K108=0,"",'Fleet Input'!K108)</f>
        <v/>
      </c>
      <c r="AC104" s="176" t="str">
        <f>IF('Fleet Input'!L108=0,"",'Fleet Input'!L108)</f>
        <v/>
      </c>
      <c r="AD104" s="117" t="str">
        <f t="shared" si="16"/>
        <v/>
      </c>
      <c r="AE104" s="117" t="str">
        <f t="shared" si="17"/>
        <v>00</v>
      </c>
      <c r="AF104" s="8" t="e">
        <f t="shared" si="18"/>
        <v>#N/A</v>
      </c>
      <c r="AG104" s="122" t="e">
        <f t="shared" si="19"/>
        <v>#N/A</v>
      </c>
      <c r="AH104" s="8" t="e">
        <f t="shared" si="20"/>
        <v>#N/A</v>
      </c>
      <c r="AI104" s="122" t="e">
        <f t="shared" si="21"/>
        <v>#N/A</v>
      </c>
      <c r="AJ104" s="100" t="e">
        <f t="shared" si="22"/>
        <v>#N/A</v>
      </c>
      <c r="AK104" s="122" t="e">
        <f t="shared" si="23"/>
        <v>#N/A</v>
      </c>
    </row>
    <row r="105" spans="1:37" x14ac:dyDescent="0.2">
      <c r="A105" s="170">
        <f>'Fleet Input'!A109</f>
        <v>0</v>
      </c>
      <c r="B105" s="106" t="s">
        <v>111</v>
      </c>
      <c r="C105" s="106" t="s">
        <v>112</v>
      </c>
      <c r="D105" s="106" t="s">
        <v>136</v>
      </c>
      <c r="E105" s="106" t="s">
        <v>207</v>
      </c>
      <c r="F105" s="179">
        <f>'Fleet Input'!I109</f>
        <v>0</v>
      </c>
      <c r="G105" s="179">
        <f>'Fleet Input'!J109</f>
        <v>0</v>
      </c>
      <c r="H105" s="119" t="e">
        <f>VLOOKUP(AD105,NOx_Calc!$E$4:$G$44,3,FALSE)/100</f>
        <v>#N/A</v>
      </c>
      <c r="I105" s="119" t="e">
        <f>VLOOKUP(AD105,NOx_Calc!$E$4:$H$44,4,FALSE)/100</f>
        <v>#N/A</v>
      </c>
      <c r="J105" s="97" t="e">
        <f t="shared" si="12"/>
        <v>#N/A</v>
      </c>
      <c r="K105" s="10" t="e">
        <f>IF(J105&lt;&gt;"-",IF(X105="A",'NOx Emission Factors'!$X$4*J105,IF(X105="L",'NOx Emission Factors'!$W$4*J105,"?")),"-")</f>
        <v>#N/A</v>
      </c>
      <c r="L105" s="10" t="str">
        <f>IF(F105&lt;&gt;"",IF(X105="A",F105/'NOx Emission Factors'!$X$4,IF(X105="L",F105/'NOx Emission Factors'!$W$4,"?")),"-")</f>
        <v>?</v>
      </c>
      <c r="M105" s="125" t="e">
        <f t="shared" si="13"/>
        <v>#DIV/0!</v>
      </c>
      <c r="N105" s="125" t="e">
        <f t="shared" si="14"/>
        <v>#N/A</v>
      </c>
      <c r="O105" s="170">
        <f>'Fleet Input'!B109</f>
        <v>0</v>
      </c>
      <c r="P105" s="170">
        <f>'Fleet Input'!C109</f>
        <v>0</v>
      </c>
      <c r="Q105" s="170">
        <f>'Fleet Input'!D109</f>
        <v>0</v>
      </c>
      <c r="R105" s="170">
        <f>'Fleet Input'!E109</f>
        <v>0</v>
      </c>
      <c r="S105" s="170">
        <f>'Fleet Input'!F109</f>
        <v>0</v>
      </c>
      <c r="T105" s="109" t="s">
        <v>241</v>
      </c>
      <c r="U105" s="109" t="s">
        <v>202</v>
      </c>
      <c r="X105" s="176">
        <f>'Fleet Input'!F109</f>
        <v>0</v>
      </c>
      <c r="Y105" s="170">
        <f>'Fleet Input'!G109</f>
        <v>0</v>
      </c>
      <c r="Z105" s="170">
        <f>'Fleet Input'!H109</f>
        <v>0</v>
      </c>
      <c r="AA105" s="114">
        <f t="shared" si="15"/>
        <v>0</v>
      </c>
      <c r="AB105" s="176" t="str">
        <f>IF('Fleet Input'!K109=0,"",'Fleet Input'!K109)</f>
        <v/>
      </c>
      <c r="AC105" s="176" t="str">
        <f>IF('Fleet Input'!L109=0,"",'Fleet Input'!L109)</f>
        <v/>
      </c>
      <c r="AD105" s="117" t="str">
        <f t="shared" si="16"/>
        <v/>
      </c>
      <c r="AE105" s="117" t="str">
        <f t="shared" si="17"/>
        <v>00</v>
      </c>
      <c r="AF105" s="8" t="e">
        <f t="shared" si="18"/>
        <v>#N/A</v>
      </c>
      <c r="AG105" s="122" t="e">
        <f t="shared" si="19"/>
        <v>#N/A</v>
      </c>
      <c r="AH105" s="8" t="e">
        <f t="shared" si="20"/>
        <v>#N/A</v>
      </c>
      <c r="AI105" s="122" t="e">
        <f t="shared" si="21"/>
        <v>#N/A</v>
      </c>
      <c r="AJ105" s="100" t="e">
        <f t="shared" si="22"/>
        <v>#N/A</v>
      </c>
      <c r="AK105" s="122" t="e">
        <f t="shared" si="23"/>
        <v>#N/A</v>
      </c>
    </row>
    <row r="106" spans="1:37" x14ac:dyDescent="0.2">
      <c r="A106" s="170">
        <f>'Fleet Input'!A110</f>
        <v>0</v>
      </c>
      <c r="B106" s="106" t="s">
        <v>111</v>
      </c>
      <c r="C106" s="106" t="s">
        <v>112</v>
      </c>
      <c r="D106" s="106" t="s">
        <v>136</v>
      </c>
      <c r="E106" s="106" t="s">
        <v>207</v>
      </c>
      <c r="F106" s="179">
        <f>'Fleet Input'!I110</f>
        <v>0</v>
      </c>
      <c r="G106" s="179">
        <f>'Fleet Input'!J110</f>
        <v>0</v>
      </c>
      <c r="H106" s="119" t="e">
        <f>VLOOKUP(AD106,NOx_Calc!$E$4:$G$44,3,FALSE)/100</f>
        <v>#N/A</v>
      </c>
      <c r="I106" s="119" t="e">
        <f>VLOOKUP(AD106,NOx_Calc!$E$4:$H$44,4,FALSE)/100</f>
        <v>#N/A</v>
      </c>
      <c r="J106" s="97" t="e">
        <f t="shared" si="12"/>
        <v>#N/A</v>
      </c>
      <c r="K106" s="10" t="e">
        <f>IF(J106&lt;&gt;"-",IF(X106="A",'NOx Emission Factors'!$X$4*J106,IF(X106="L",'NOx Emission Factors'!$W$4*J106,"?")),"-")</f>
        <v>#N/A</v>
      </c>
      <c r="L106" s="10" t="str">
        <f>IF(F106&lt;&gt;"",IF(X106="A",F106/'NOx Emission Factors'!$X$4,IF(X106="L",F106/'NOx Emission Factors'!$W$4,"?")),"-")</f>
        <v>?</v>
      </c>
      <c r="M106" s="125" t="e">
        <f t="shared" si="13"/>
        <v>#DIV/0!</v>
      </c>
      <c r="N106" s="125" t="e">
        <f t="shared" si="14"/>
        <v>#N/A</v>
      </c>
      <c r="O106" s="170">
        <f>'Fleet Input'!B110</f>
        <v>0</v>
      </c>
      <c r="P106" s="170">
        <f>'Fleet Input'!C110</f>
        <v>0</v>
      </c>
      <c r="Q106" s="170">
        <f>'Fleet Input'!D110</f>
        <v>0</v>
      </c>
      <c r="R106" s="170">
        <f>'Fleet Input'!E110</f>
        <v>0</v>
      </c>
      <c r="S106" s="170">
        <f>'Fleet Input'!F110</f>
        <v>0</v>
      </c>
      <c r="T106" s="109" t="s">
        <v>241</v>
      </c>
      <c r="U106" s="109" t="s">
        <v>202</v>
      </c>
      <c r="X106" s="176">
        <f>'Fleet Input'!F110</f>
        <v>0</v>
      </c>
      <c r="Y106" s="170">
        <f>'Fleet Input'!G110</f>
        <v>0</v>
      </c>
      <c r="Z106" s="170">
        <f>'Fleet Input'!H110</f>
        <v>0</v>
      </c>
      <c r="AA106" s="114">
        <f t="shared" si="15"/>
        <v>0</v>
      </c>
      <c r="AB106" s="176" t="str">
        <f>IF('Fleet Input'!K110=0,"",'Fleet Input'!K110)</f>
        <v/>
      </c>
      <c r="AC106" s="176" t="str">
        <f>IF('Fleet Input'!L110=0,"",'Fleet Input'!L110)</f>
        <v/>
      </c>
      <c r="AD106" s="117" t="str">
        <f t="shared" si="16"/>
        <v/>
      </c>
      <c r="AE106" s="117" t="str">
        <f t="shared" si="17"/>
        <v>00</v>
      </c>
      <c r="AF106" s="8" t="e">
        <f t="shared" si="18"/>
        <v>#N/A</v>
      </c>
      <c r="AG106" s="122" t="e">
        <f t="shared" si="19"/>
        <v>#N/A</v>
      </c>
      <c r="AH106" s="8" t="e">
        <f t="shared" si="20"/>
        <v>#N/A</v>
      </c>
      <c r="AI106" s="122" t="e">
        <f t="shared" si="21"/>
        <v>#N/A</v>
      </c>
      <c r="AJ106" s="100" t="e">
        <f t="shared" si="22"/>
        <v>#N/A</v>
      </c>
      <c r="AK106" s="122" t="e">
        <f t="shared" si="23"/>
        <v>#N/A</v>
      </c>
    </row>
    <row r="107" spans="1:37" x14ac:dyDescent="0.2">
      <c r="A107" s="170">
        <f>'Fleet Input'!A111</f>
        <v>0</v>
      </c>
      <c r="B107" s="106" t="s">
        <v>111</v>
      </c>
      <c r="C107" s="106" t="s">
        <v>125</v>
      </c>
      <c r="D107" s="106" t="s">
        <v>126</v>
      </c>
      <c r="E107" s="106" t="s">
        <v>207</v>
      </c>
      <c r="F107" s="179">
        <f>'Fleet Input'!I111</f>
        <v>0</v>
      </c>
      <c r="G107" s="179">
        <f>'Fleet Input'!J111</f>
        <v>0</v>
      </c>
      <c r="H107" s="119" t="e">
        <f>VLOOKUP(AD107,NOx_Calc!$E$4:$G$44,3,FALSE)/100</f>
        <v>#N/A</v>
      </c>
      <c r="I107" s="119" t="e">
        <f>VLOOKUP(AD107,NOx_Calc!$E$4:$H$44,4,FALSE)/100</f>
        <v>#N/A</v>
      </c>
      <c r="J107" s="97" t="e">
        <f t="shared" si="12"/>
        <v>#N/A</v>
      </c>
      <c r="K107" s="10" t="e">
        <f>IF(J107&lt;&gt;"-",IF(X107="A",'NOx Emission Factors'!$X$4*J107,IF(X107="L",'NOx Emission Factors'!$W$4*J107,"?")),"-")</f>
        <v>#N/A</v>
      </c>
      <c r="L107" s="10" t="str">
        <f>IF(F107&lt;&gt;"",IF(X107="A",F107/'NOx Emission Factors'!$X$4,IF(X107="L",F107/'NOx Emission Factors'!$W$4,"?")),"-")</f>
        <v>?</v>
      </c>
      <c r="M107" s="125" t="e">
        <f t="shared" si="13"/>
        <v>#DIV/0!</v>
      </c>
      <c r="N107" s="125" t="e">
        <f t="shared" si="14"/>
        <v>#N/A</v>
      </c>
      <c r="O107" s="170">
        <f>'Fleet Input'!B111</f>
        <v>0</v>
      </c>
      <c r="P107" s="170">
        <f>'Fleet Input'!C111</f>
        <v>0</v>
      </c>
      <c r="Q107" s="170">
        <f>'Fleet Input'!D111</f>
        <v>0</v>
      </c>
      <c r="R107" s="170">
        <f>'Fleet Input'!E111</f>
        <v>0</v>
      </c>
      <c r="S107" s="170">
        <f>'Fleet Input'!F111</f>
        <v>0</v>
      </c>
      <c r="T107" s="109" t="s">
        <v>241</v>
      </c>
      <c r="U107" s="109" t="s">
        <v>202</v>
      </c>
      <c r="X107" s="176">
        <f>'Fleet Input'!F111</f>
        <v>0</v>
      </c>
      <c r="Y107" s="170">
        <f>'Fleet Input'!G111</f>
        <v>0</v>
      </c>
      <c r="Z107" s="170">
        <f>'Fleet Input'!H111</f>
        <v>0</v>
      </c>
      <c r="AA107" s="114">
        <f t="shared" si="15"/>
        <v>0</v>
      </c>
      <c r="AB107" s="176" t="str">
        <f>IF('Fleet Input'!K111=0,"",'Fleet Input'!K111)</f>
        <v/>
      </c>
      <c r="AC107" s="176" t="str">
        <f>IF('Fleet Input'!L111=0,"",'Fleet Input'!L111)</f>
        <v/>
      </c>
      <c r="AD107" s="117" t="str">
        <f t="shared" si="16"/>
        <v/>
      </c>
      <c r="AE107" s="117" t="str">
        <f t="shared" si="17"/>
        <v>00</v>
      </c>
      <c r="AF107" s="8" t="e">
        <f t="shared" si="18"/>
        <v>#N/A</v>
      </c>
      <c r="AG107" s="122" t="e">
        <f t="shared" si="19"/>
        <v>#N/A</v>
      </c>
      <c r="AH107" s="8" t="e">
        <f t="shared" si="20"/>
        <v>#N/A</v>
      </c>
      <c r="AI107" s="122" t="e">
        <f t="shared" si="21"/>
        <v>#N/A</v>
      </c>
      <c r="AJ107" s="100" t="e">
        <f t="shared" si="22"/>
        <v>#N/A</v>
      </c>
      <c r="AK107" s="122" t="e">
        <f t="shared" si="23"/>
        <v>#N/A</v>
      </c>
    </row>
    <row r="108" spans="1:37" x14ac:dyDescent="0.2">
      <c r="A108" s="170">
        <f>'Fleet Input'!A112</f>
        <v>0</v>
      </c>
      <c r="B108" s="106" t="s">
        <v>111</v>
      </c>
      <c r="C108" s="106" t="s">
        <v>125</v>
      </c>
      <c r="D108" s="106" t="s">
        <v>126</v>
      </c>
      <c r="E108" s="106" t="s">
        <v>207</v>
      </c>
      <c r="F108" s="179">
        <f>'Fleet Input'!I112</f>
        <v>0</v>
      </c>
      <c r="G108" s="179">
        <f>'Fleet Input'!J112</f>
        <v>0</v>
      </c>
      <c r="H108" s="119" t="e">
        <f>VLOOKUP(AD108,NOx_Calc!$E$4:$G$44,3,FALSE)/100</f>
        <v>#N/A</v>
      </c>
      <c r="I108" s="119" t="e">
        <f>VLOOKUP(AD108,NOx_Calc!$E$4:$H$44,4,FALSE)/100</f>
        <v>#N/A</v>
      </c>
      <c r="J108" s="97" t="e">
        <f t="shared" si="12"/>
        <v>#N/A</v>
      </c>
      <c r="K108" s="10" t="e">
        <f>IF(J108&lt;&gt;"-",IF(X108="A",'NOx Emission Factors'!$X$4*J108,IF(X108="L",'NOx Emission Factors'!$W$4*J108,"?")),"-")</f>
        <v>#N/A</v>
      </c>
      <c r="L108" s="10" t="str">
        <f>IF(F108&lt;&gt;"",IF(X108="A",F108/'NOx Emission Factors'!$X$4,IF(X108="L",F108/'NOx Emission Factors'!$W$4,"?")),"-")</f>
        <v>?</v>
      </c>
      <c r="M108" s="125" t="e">
        <f t="shared" si="13"/>
        <v>#DIV/0!</v>
      </c>
      <c r="N108" s="125" t="e">
        <f t="shared" si="14"/>
        <v>#N/A</v>
      </c>
      <c r="O108" s="170">
        <f>'Fleet Input'!B112</f>
        <v>0</v>
      </c>
      <c r="P108" s="170">
        <f>'Fleet Input'!C112</f>
        <v>0</v>
      </c>
      <c r="Q108" s="170">
        <f>'Fleet Input'!D112</f>
        <v>0</v>
      </c>
      <c r="R108" s="170">
        <f>'Fleet Input'!E112</f>
        <v>0</v>
      </c>
      <c r="S108" s="170">
        <f>'Fleet Input'!F112</f>
        <v>0</v>
      </c>
      <c r="T108" s="109" t="s">
        <v>241</v>
      </c>
      <c r="U108" s="109" t="s">
        <v>202</v>
      </c>
      <c r="X108" s="176">
        <f>'Fleet Input'!F112</f>
        <v>0</v>
      </c>
      <c r="Y108" s="170">
        <f>'Fleet Input'!G112</f>
        <v>0</v>
      </c>
      <c r="Z108" s="170">
        <f>'Fleet Input'!H112</f>
        <v>0</v>
      </c>
      <c r="AA108" s="114">
        <f t="shared" si="15"/>
        <v>0</v>
      </c>
      <c r="AB108" s="176" t="str">
        <f>IF('Fleet Input'!K112=0,"",'Fleet Input'!K112)</f>
        <v/>
      </c>
      <c r="AC108" s="176" t="str">
        <f>IF('Fleet Input'!L112=0,"",'Fleet Input'!L112)</f>
        <v/>
      </c>
      <c r="AD108" s="117" t="str">
        <f t="shared" si="16"/>
        <v/>
      </c>
      <c r="AE108" s="117" t="str">
        <f t="shared" si="17"/>
        <v>00</v>
      </c>
      <c r="AF108" s="8" t="e">
        <f t="shared" si="18"/>
        <v>#N/A</v>
      </c>
      <c r="AG108" s="122" t="e">
        <f t="shared" si="19"/>
        <v>#N/A</v>
      </c>
      <c r="AH108" s="8" t="e">
        <f t="shared" si="20"/>
        <v>#N/A</v>
      </c>
      <c r="AI108" s="122" t="e">
        <f t="shared" si="21"/>
        <v>#N/A</v>
      </c>
      <c r="AJ108" s="100" t="e">
        <f t="shared" si="22"/>
        <v>#N/A</v>
      </c>
      <c r="AK108" s="122" t="e">
        <f t="shared" si="23"/>
        <v>#N/A</v>
      </c>
    </row>
    <row r="109" spans="1:37" x14ac:dyDescent="0.2">
      <c r="A109" s="170">
        <f>'Fleet Input'!A113</f>
        <v>0</v>
      </c>
      <c r="B109" s="106" t="s">
        <v>111</v>
      </c>
      <c r="C109" s="106" t="s">
        <v>112</v>
      </c>
      <c r="D109" s="106" t="s">
        <v>136</v>
      </c>
      <c r="E109" s="106" t="s">
        <v>207</v>
      </c>
      <c r="F109" s="179">
        <f>'Fleet Input'!I113</f>
        <v>0</v>
      </c>
      <c r="G109" s="179">
        <f>'Fleet Input'!J113</f>
        <v>0</v>
      </c>
      <c r="H109" s="119" t="e">
        <f>VLOOKUP(AD109,NOx_Calc!$E$4:$G$44,3,FALSE)/100</f>
        <v>#N/A</v>
      </c>
      <c r="I109" s="119" t="e">
        <f>VLOOKUP(AD109,NOx_Calc!$E$4:$H$44,4,FALSE)/100</f>
        <v>#N/A</v>
      </c>
      <c r="J109" s="97" t="e">
        <f t="shared" si="12"/>
        <v>#N/A</v>
      </c>
      <c r="K109" s="10" t="e">
        <f>IF(J109&lt;&gt;"-",IF(X109="A",'NOx Emission Factors'!$X$4*J109,IF(X109="L",'NOx Emission Factors'!$W$4*J109,"?")),"-")</f>
        <v>#N/A</v>
      </c>
      <c r="L109" s="10" t="str">
        <f>IF(F109&lt;&gt;"",IF(X109="A",F109/'NOx Emission Factors'!$X$4,IF(X109="L",F109/'NOx Emission Factors'!$W$4,"?")),"-")</f>
        <v>?</v>
      </c>
      <c r="M109" s="125" t="e">
        <f t="shared" si="13"/>
        <v>#DIV/0!</v>
      </c>
      <c r="N109" s="125" t="e">
        <f t="shared" si="14"/>
        <v>#N/A</v>
      </c>
      <c r="O109" s="170">
        <f>'Fleet Input'!B113</f>
        <v>0</v>
      </c>
      <c r="P109" s="170">
        <f>'Fleet Input'!C113</f>
        <v>0</v>
      </c>
      <c r="Q109" s="170">
        <f>'Fleet Input'!D113</f>
        <v>0</v>
      </c>
      <c r="R109" s="170">
        <f>'Fleet Input'!E113</f>
        <v>0</v>
      </c>
      <c r="S109" s="170">
        <f>'Fleet Input'!F113</f>
        <v>0</v>
      </c>
      <c r="T109" s="109" t="s">
        <v>241</v>
      </c>
      <c r="U109" s="109" t="s">
        <v>202</v>
      </c>
      <c r="X109" s="176">
        <f>'Fleet Input'!F113</f>
        <v>0</v>
      </c>
      <c r="Y109" s="170">
        <f>'Fleet Input'!G113</f>
        <v>0</v>
      </c>
      <c r="Z109" s="170">
        <f>'Fleet Input'!H113</f>
        <v>0</v>
      </c>
      <c r="AA109" s="114">
        <f t="shared" si="15"/>
        <v>0</v>
      </c>
      <c r="AB109" s="176" t="str">
        <f>IF('Fleet Input'!K113=0,"",'Fleet Input'!K113)</f>
        <v/>
      </c>
      <c r="AC109" s="176" t="str">
        <f>IF('Fleet Input'!L113=0,"",'Fleet Input'!L113)</f>
        <v/>
      </c>
      <c r="AD109" s="117" t="str">
        <f t="shared" si="16"/>
        <v/>
      </c>
      <c r="AE109" s="117" t="str">
        <f t="shared" si="17"/>
        <v>00</v>
      </c>
      <c r="AF109" s="8" t="e">
        <f t="shared" si="18"/>
        <v>#N/A</v>
      </c>
      <c r="AG109" s="122" t="e">
        <f t="shared" si="19"/>
        <v>#N/A</v>
      </c>
      <c r="AH109" s="8" t="e">
        <f t="shared" si="20"/>
        <v>#N/A</v>
      </c>
      <c r="AI109" s="122" t="e">
        <f t="shared" si="21"/>
        <v>#N/A</v>
      </c>
      <c r="AJ109" s="100" t="e">
        <f t="shared" si="22"/>
        <v>#N/A</v>
      </c>
      <c r="AK109" s="122" t="e">
        <f t="shared" si="23"/>
        <v>#N/A</v>
      </c>
    </row>
    <row r="110" spans="1:37" x14ac:dyDescent="0.2">
      <c r="A110" s="170">
        <f>'Fleet Input'!A114</f>
        <v>0</v>
      </c>
      <c r="B110" s="106" t="s">
        <v>111</v>
      </c>
      <c r="C110" s="106" t="s">
        <v>112</v>
      </c>
      <c r="D110" s="106" t="s">
        <v>136</v>
      </c>
      <c r="E110" s="106" t="s">
        <v>207</v>
      </c>
      <c r="F110" s="179">
        <f>'Fleet Input'!I114</f>
        <v>0</v>
      </c>
      <c r="G110" s="179">
        <f>'Fleet Input'!J114</f>
        <v>0</v>
      </c>
      <c r="H110" s="119" t="e">
        <f>VLOOKUP(AD110,NOx_Calc!$E$4:$G$44,3,FALSE)/100</f>
        <v>#N/A</v>
      </c>
      <c r="I110" s="119" t="e">
        <f>VLOOKUP(AD110,NOx_Calc!$E$4:$H$44,4,FALSE)/100</f>
        <v>#N/A</v>
      </c>
      <c r="J110" s="97" t="e">
        <f t="shared" si="12"/>
        <v>#N/A</v>
      </c>
      <c r="K110" s="10" t="e">
        <f>IF(J110&lt;&gt;"-",IF(X110="A",'NOx Emission Factors'!$X$4*J110,IF(X110="L",'NOx Emission Factors'!$W$4*J110,"?")),"-")</f>
        <v>#N/A</v>
      </c>
      <c r="L110" s="10" t="str">
        <f>IF(F110&lt;&gt;"",IF(X110="A",F110/'NOx Emission Factors'!$X$4,IF(X110="L",F110/'NOx Emission Factors'!$W$4,"?")),"-")</f>
        <v>?</v>
      </c>
      <c r="M110" s="125" t="e">
        <f t="shared" si="13"/>
        <v>#DIV/0!</v>
      </c>
      <c r="N110" s="125" t="e">
        <f t="shared" si="14"/>
        <v>#N/A</v>
      </c>
      <c r="O110" s="170">
        <f>'Fleet Input'!B114</f>
        <v>0</v>
      </c>
      <c r="P110" s="170">
        <f>'Fleet Input'!C114</f>
        <v>0</v>
      </c>
      <c r="Q110" s="170">
        <f>'Fleet Input'!D114</f>
        <v>0</v>
      </c>
      <c r="R110" s="170">
        <f>'Fleet Input'!E114</f>
        <v>0</v>
      </c>
      <c r="S110" s="170">
        <f>'Fleet Input'!F114</f>
        <v>0</v>
      </c>
      <c r="T110" s="109" t="s">
        <v>241</v>
      </c>
      <c r="U110" s="109" t="s">
        <v>202</v>
      </c>
      <c r="X110" s="176">
        <f>'Fleet Input'!F114</f>
        <v>0</v>
      </c>
      <c r="Y110" s="170">
        <f>'Fleet Input'!G114</f>
        <v>0</v>
      </c>
      <c r="Z110" s="170">
        <f>'Fleet Input'!H114</f>
        <v>0</v>
      </c>
      <c r="AA110" s="114">
        <f t="shared" si="15"/>
        <v>0</v>
      </c>
      <c r="AB110" s="176" t="str">
        <f>IF('Fleet Input'!K114=0,"",'Fleet Input'!K114)</f>
        <v/>
      </c>
      <c r="AC110" s="176" t="str">
        <f>IF('Fleet Input'!L114=0,"",'Fleet Input'!L114)</f>
        <v/>
      </c>
      <c r="AD110" s="117" t="str">
        <f t="shared" si="16"/>
        <v/>
      </c>
      <c r="AE110" s="117" t="str">
        <f t="shared" si="17"/>
        <v>00</v>
      </c>
      <c r="AF110" s="8" t="e">
        <f t="shared" si="18"/>
        <v>#N/A</v>
      </c>
      <c r="AG110" s="122" t="e">
        <f t="shared" si="19"/>
        <v>#N/A</v>
      </c>
      <c r="AH110" s="8" t="e">
        <f t="shared" si="20"/>
        <v>#N/A</v>
      </c>
      <c r="AI110" s="122" t="e">
        <f t="shared" si="21"/>
        <v>#N/A</v>
      </c>
      <c r="AJ110" s="100" t="e">
        <f t="shared" si="22"/>
        <v>#N/A</v>
      </c>
      <c r="AK110" s="122" t="e">
        <f t="shared" si="23"/>
        <v>#N/A</v>
      </c>
    </row>
    <row r="111" spans="1:37" x14ac:dyDescent="0.2">
      <c r="A111" s="170">
        <f>'Fleet Input'!A115</f>
        <v>0</v>
      </c>
      <c r="B111" s="106" t="s">
        <v>111</v>
      </c>
      <c r="C111" s="106" t="s">
        <v>112</v>
      </c>
      <c r="D111" s="106" t="s">
        <v>136</v>
      </c>
      <c r="E111" s="106" t="s">
        <v>207</v>
      </c>
      <c r="F111" s="179">
        <f>'Fleet Input'!I115</f>
        <v>0</v>
      </c>
      <c r="G111" s="179">
        <f>'Fleet Input'!J115</f>
        <v>0</v>
      </c>
      <c r="H111" s="119" t="e">
        <f>VLOOKUP(AD111,NOx_Calc!$E$4:$G$44,3,FALSE)/100</f>
        <v>#N/A</v>
      </c>
      <c r="I111" s="119" t="e">
        <f>VLOOKUP(AD111,NOx_Calc!$E$4:$H$44,4,FALSE)/100</f>
        <v>#N/A</v>
      </c>
      <c r="J111" s="97" t="e">
        <f t="shared" si="12"/>
        <v>#N/A</v>
      </c>
      <c r="K111" s="10" t="e">
        <f>IF(J111&lt;&gt;"-",IF(X111="A",'NOx Emission Factors'!$X$4*J111,IF(X111="L",'NOx Emission Factors'!$W$4*J111,"?")),"-")</f>
        <v>#N/A</v>
      </c>
      <c r="L111" s="10" t="str">
        <f>IF(F111&lt;&gt;"",IF(X111="A",F111/'NOx Emission Factors'!$X$4,IF(X111="L",F111/'NOx Emission Factors'!$W$4,"?")),"-")</f>
        <v>?</v>
      </c>
      <c r="M111" s="125" t="e">
        <f t="shared" si="13"/>
        <v>#DIV/0!</v>
      </c>
      <c r="N111" s="125" t="e">
        <f t="shared" si="14"/>
        <v>#N/A</v>
      </c>
      <c r="O111" s="170">
        <f>'Fleet Input'!B115</f>
        <v>0</v>
      </c>
      <c r="P111" s="170">
        <f>'Fleet Input'!C115</f>
        <v>0</v>
      </c>
      <c r="Q111" s="170">
        <f>'Fleet Input'!D115</f>
        <v>0</v>
      </c>
      <c r="R111" s="170">
        <f>'Fleet Input'!E115</f>
        <v>0</v>
      </c>
      <c r="S111" s="170">
        <f>'Fleet Input'!F115</f>
        <v>0</v>
      </c>
      <c r="T111" s="109" t="s">
        <v>241</v>
      </c>
      <c r="U111" s="109" t="s">
        <v>202</v>
      </c>
      <c r="X111" s="176">
        <f>'Fleet Input'!F115</f>
        <v>0</v>
      </c>
      <c r="Y111" s="170">
        <f>'Fleet Input'!G115</f>
        <v>0</v>
      </c>
      <c r="Z111" s="170">
        <f>'Fleet Input'!H115</f>
        <v>0</v>
      </c>
      <c r="AA111" s="114">
        <f t="shared" si="15"/>
        <v>0</v>
      </c>
      <c r="AB111" s="176" t="str">
        <f>IF('Fleet Input'!K115=0,"",'Fleet Input'!K115)</f>
        <v/>
      </c>
      <c r="AC111" s="176" t="str">
        <f>IF('Fleet Input'!L115=0,"",'Fleet Input'!L115)</f>
        <v/>
      </c>
      <c r="AD111" s="117" t="str">
        <f t="shared" si="16"/>
        <v/>
      </c>
      <c r="AE111" s="117" t="str">
        <f t="shared" si="17"/>
        <v>00</v>
      </c>
      <c r="AF111" s="8" t="e">
        <f t="shared" si="18"/>
        <v>#N/A</v>
      </c>
      <c r="AG111" s="122" t="e">
        <f t="shared" si="19"/>
        <v>#N/A</v>
      </c>
      <c r="AH111" s="8" t="e">
        <f t="shared" si="20"/>
        <v>#N/A</v>
      </c>
      <c r="AI111" s="122" t="e">
        <f t="shared" si="21"/>
        <v>#N/A</v>
      </c>
      <c r="AJ111" s="100" t="e">
        <f t="shared" si="22"/>
        <v>#N/A</v>
      </c>
      <c r="AK111" s="122" t="e">
        <f t="shared" si="23"/>
        <v>#N/A</v>
      </c>
    </row>
    <row r="112" spans="1:37" x14ac:dyDescent="0.2">
      <c r="A112" s="170">
        <f>'Fleet Input'!A116</f>
        <v>0</v>
      </c>
      <c r="B112" s="106" t="s">
        <v>111</v>
      </c>
      <c r="C112" s="106" t="s">
        <v>112</v>
      </c>
      <c r="D112" s="106" t="s">
        <v>136</v>
      </c>
      <c r="E112" s="106" t="s">
        <v>207</v>
      </c>
      <c r="F112" s="179">
        <f>'Fleet Input'!I116</f>
        <v>0</v>
      </c>
      <c r="G112" s="179">
        <f>'Fleet Input'!J116</f>
        <v>0</v>
      </c>
      <c r="H112" s="119" t="e">
        <f>VLOOKUP(AD112,NOx_Calc!$E$4:$G$44,3,FALSE)/100</f>
        <v>#N/A</v>
      </c>
      <c r="I112" s="119" t="e">
        <f>VLOOKUP(AD112,NOx_Calc!$E$4:$H$44,4,FALSE)/100</f>
        <v>#N/A</v>
      </c>
      <c r="J112" s="97" t="e">
        <f t="shared" si="12"/>
        <v>#N/A</v>
      </c>
      <c r="K112" s="10" t="e">
        <f>IF(J112&lt;&gt;"-",IF(X112="A",'NOx Emission Factors'!$X$4*J112,IF(X112="L",'NOx Emission Factors'!$W$4*J112,"?")),"-")</f>
        <v>#N/A</v>
      </c>
      <c r="L112" s="10" t="str">
        <f>IF(F112&lt;&gt;"",IF(X112="A",F112/'NOx Emission Factors'!$X$4,IF(X112="L",F112/'NOx Emission Factors'!$W$4,"?")),"-")</f>
        <v>?</v>
      </c>
      <c r="M112" s="125" t="e">
        <f t="shared" si="13"/>
        <v>#DIV/0!</v>
      </c>
      <c r="N112" s="125" t="e">
        <f t="shared" si="14"/>
        <v>#N/A</v>
      </c>
      <c r="O112" s="170">
        <f>'Fleet Input'!B116</f>
        <v>0</v>
      </c>
      <c r="P112" s="170">
        <f>'Fleet Input'!C116</f>
        <v>0</v>
      </c>
      <c r="Q112" s="170">
        <f>'Fleet Input'!D116</f>
        <v>0</v>
      </c>
      <c r="R112" s="170">
        <f>'Fleet Input'!E116</f>
        <v>0</v>
      </c>
      <c r="S112" s="170">
        <f>'Fleet Input'!F116</f>
        <v>0</v>
      </c>
      <c r="T112" s="109" t="s">
        <v>241</v>
      </c>
      <c r="U112" s="109" t="s">
        <v>202</v>
      </c>
      <c r="X112" s="176">
        <f>'Fleet Input'!F116</f>
        <v>0</v>
      </c>
      <c r="Y112" s="170">
        <f>'Fleet Input'!G116</f>
        <v>0</v>
      </c>
      <c r="Z112" s="170">
        <f>'Fleet Input'!H116</f>
        <v>0</v>
      </c>
      <c r="AA112" s="114">
        <f t="shared" si="15"/>
        <v>0</v>
      </c>
      <c r="AB112" s="176" t="str">
        <f>IF('Fleet Input'!K116=0,"",'Fleet Input'!K116)</f>
        <v/>
      </c>
      <c r="AC112" s="176" t="str">
        <f>IF('Fleet Input'!L116=0,"",'Fleet Input'!L116)</f>
        <v/>
      </c>
      <c r="AD112" s="117" t="str">
        <f t="shared" si="16"/>
        <v/>
      </c>
      <c r="AE112" s="117" t="str">
        <f t="shared" si="17"/>
        <v>00</v>
      </c>
      <c r="AF112" s="8" t="e">
        <f t="shared" si="18"/>
        <v>#N/A</v>
      </c>
      <c r="AG112" s="122" t="e">
        <f t="shared" si="19"/>
        <v>#N/A</v>
      </c>
      <c r="AH112" s="8" t="e">
        <f t="shared" si="20"/>
        <v>#N/A</v>
      </c>
      <c r="AI112" s="122" t="e">
        <f t="shared" si="21"/>
        <v>#N/A</v>
      </c>
      <c r="AJ112" s="100" t="e">
        <f t="shared" si="22"/>
        <v>#N/A</v>
      </c>
      <c r="AK112" s="122" t="e">
        <f t="shared" si="23"/>
        <v>#N/A</v>
      </c>
    </row>
    <row r="113" spans="1:37" x14ac:dyDescent="0.2">
      <c r="A113" s="170">
        <f>'Fleet Input'!A117</f>
        <v>0</v>
      </c>
      <c r="B113" s="106" t="s">
        <v>111</v>
      </c>
      <c r="C113" s="106" t="s">
        <v>125</v>
      </c>
      <c r="D113" s="106" t="s">
        <v>126</v>
      </c>
      <c r="E113" s="106" t="s">
        <v>207</v>
      </c>
      <c r="F113" s="179">
        <f>'Fleet Input'!I117</f>
        <v>0</v>
      </c>
      <c r="G113" s="179">
        <f>'Fleet Input'!J117</f>
        <v>0</v>
      </c>
      <c r="H113" s="119" t="e">
        <f>VLOOKUP(AD113,NOx_Calc!$E$4:$G$44,3,FALSE)/100</f>
        <v>#N/A</v>
      </c>
      <c r="I113" s="119" t="e">
        <f>VLOOKUP(AD113,NOx_Calc!$E$4:$H$44,4,FALSE)/100</f>
        <v>#N/A</v>
      </c>
      <c r="J113" s="97" t="e">
        <f t="shared" si="12"/>
        <v>#N/A</v>
      </c>
      <c r="K113" s="10" t="e">
        <f>IF(J113&lt;&gt;"-",IF(X113="A",'NOx Emission Factors'!$X$4*J113,IF(X113="L",'NOx Emission Factors'!$W$4*J113,"?")),"-")</f>
        <v>#N/A</v>
      </c>
      <c r="L113" s="10" t="str">
        <f>IF(F113&lt;&gt;"",IF(X113="A",F113/'NOx Emission Factors'!$X$4,IF(X113="L",F113/'NOx Emission Factors'!$W$4,"?")),"-")</f>
        <v>?</v>
      </c>
      <c r="M113" s="125" t="e">
        <f t="shared" si="13"/>
        <v>#DIV/0!</v>
      </c>
      <c r="N113" s="125" t="e">
        <f t="shared" si="14"/>
        <v>#N/A</v>
      </c>
      <c r="O113" s="170">
        <f>'Fleet Input'!B117</f>
        <v>0</v>
      </c>
      <c r="P113" s="170">
        <f>'Fleet Input'!C117</f>
        <v>0</v>
      </c>
      <c r="Q113" s="170">
        <f>'Fleet Input'!D117</f>
        <v>0</v>
      </c>
      <c r="R113" s="170">
        <f>'Fleet Input'!E117</f>
        <v>0</v>
      </c>
      <c r="S113" s="170">
        <f>'Fleet Input'!F117</f>
        <v>0</v>
      </c>
      <c r="T113" s="109" t="s">
        <v>241</v>
      </c>
      <c r="U113" s="109" t="s">
        <v>202</v>
      </c>
      <c r="X113" s="176">
        <f>'Fleet Input'!F117</f>
        <v>0</v>
      </c>
      <c r="Y113" s="170">
        <f>'Fleet Input'!G117</f>
        <v>0</v>
      </c>
      <c r="Z113" s="170">
        <f>'Fleet Input'!H117</f>
        <v>0</v>
      </c>
      <c r="AA113" s="114">
        <f t="shared" si="15"/>
        <v>0</v>
      </c>
      <c r="AB113" s="176" t="str">
        <f>IF('Fleet Input'!K117=0,"",'Fleet Input'!K117)</f>
        <v/>
      </c>
      <c r="AC113" s="176" t="str">
        <f>IF('Fleet Input'!L117=0,"",'Fleet Input'!L117)</f>
        <v/>
      </c>
      <c r="AD113" s="117" t="str">
        <f t="shared" si="16"/>
        <v/>
      </c>
      <c r="AE113" s="117" t="str">
        <f t="shared" si="17"/>
        <v>00</v>
      </c>
      <c r="AF113" s="8" t="e">
        <f t="shared" si="18"/>
        <v>#N/A</v>
      </c>
      <c r="AG113" s="122" t="e">
        <f t="shared" si="19"/>
        <v>#N/A</v>
      </c>
      <c r="AH113" s="8" t="e">
        <f t="shared" si="20"/>
        <v>#N/A</v>
      </c>
      <c r="AI113" s="122" t="e">
        <f t="shared" si="21"/>
        <v>#N/A</v>
      </c>
      <c r="AJ113" s="100" t="e">
        <f t="shared" si="22"/>
        <v>#N/A</v>
      </c>
      <c r="AK113" s="122" t="e">
        <f t="shared" si="23"/>
        <v>#N/A</v>
      </c>
    </row>
    <row r="114" spans="1:37" x14ac:dyDescent="0.2">
      <c r="A114" s="170">
        <f>'Fleet Input'!A118</f>
        <v>0</v>
      </c>
      <c r="B114" s="106" t="s">
        <v>111</v>
      </c>
      <c r="C114" s="106" t="s">
        <v>112</v>
      </c>
      <c r="D114" s="106" t="s">
        <v>136</v>
      </c>
      <c r="E114" s="106" t="s">
        <v>207</v>
      </c>
      <c r="F114" s="179">
        <f>'Fleet Input'!I118</f>
        <v>0</v>
      </c>
      <c r="G114" s="179">
        <f>'Fleet Input'!J118</f>
        <v>0</v>
      </c>
      <c r="H114" s="119" t="e">
        <f>VLOOKUP(AD114,NOx_Calc!$E$4:$G$44,3,FALSE)/100</f>
        <v>#N/A</v>
      </c>
      <c r="I114" s="119" t="e">
        <f>VLOOKUP(AD114,NOx_Calc!$E$4:$H$44,4,FALSE)/100</f>
        <v>#N/A</v>
      </c>
      <c r="J114" s="97" t="e">
        <f t="shared" si="12"/>
        <v>#N/A</v>
      </c>
      <c r="K114" s="10" t="e">
        <f>IF(J114&lt;&gt;"-",IF(X114="A",'NOx Emission Factors'!$X$4*J114,IF(X114="L",'NOx Emission Factors'!$W$4*J114,"?")),"-")</f>
        <v>#N/A</v>
      </c>
      <c r="L114" s="10" t="str">
        <f>IF(F114&lt;&gt;"",IF(X114="A",F114/'NOx Emission Factors'!$X$4,IF(X114="L",F114/'NOx Emission Factors'!$W$4,"?")),"-")</f>
        <v>?</v>
      </c>
      <c r="M114" s="125" t="e">
        <f t="shared" si="13"/>
        <v>#DIV/0!</v>
      </c>
      <c r="N114" s="125" t="e">
        <f t="shared" si="14"/>
        <v>#N/A</v>
      </c>
      <c r="O114" s="170">
        <f>'Fleet Input'!B118</f>
        <v>0</v>
      </c>
      <c r="P114" s="170">
        <f>'Fleet Input'!C118</f>
        <v>0</v>
      </c>
      <c r="Q114" s="170">
        <f>'Fleet Input'!D118</f>
        <v>0</v>
      </c>
      <c r="R114" s="170">
        <f>'Fleet Input'!E118</f>
        <v>0</v>
      </c>
      <c r="S114" s="170">
        <f>'Fleet Input'!F118</f>
        <v>0</v>
      </c>
      <c r="T114" s="109" t="s">
        <v>241</v>
      </c>
      <c r="U114" s="109" t="s">
        <v>202</v>
      </c>
      <c r="X114" s="176">
        <f>'Fleet Input'!F118</f>
        <v>0</v>
      </c>
      <c r="Y114" s="170">
        <f>'Fleet Input'!G118</f>
        <v>0</v>
      </c>
      <c r="Z114" s="170">
        <f>'Fleet Input'!H118</f>
        <v>0</v>
      </c>
      <c r="AA114" s="114">
        <f t="shared" si="15"/>
        <v>0</v>
      </c>
      <c r="AB114" s="176" t="str">
        <f>IF('Fleet Input'!K118=0,"",'Fleet Input'!K118)</f>
        <v/>
      </c>
      <c r="AC114" s="176" t="str">
        <f>IF('Fleet Input'!L118=0,"",'Fleet Input'!L118)</f>
        <v/>
      </c>
      <c r="AD114" s="117" t="str">
        <f t="shared" si="16"/>
        <v/>
      </c>
      <c r="AE114" s="117" t="str">
        <f t="shared" si="17"/>
        <v>00</v>
      </c>
      <c r="AF114" s="8" t="e">
        <f t="shared" si="18"/>
        <v>#N/A</v>
      </c>
      <c r="AG114" s="122" t="e">
        <f t="shared" si="19"/>
        <v>#N/A</v>
      </c>
      <c r="AH114" s="8" t="e">
        <f t="shared" si="20"/>
        <v>#N/A</v>
      </c>
      <c r="AI114" s="122" t="e">
        <f t="shared" si="21"/>
        <v>#N/A</v>
      </c>
      <c r="AJ114" s="100" t="e">
        <f t="shared" si="22"/>
        <v>#N/A</v>
      </c>
      <c r="AK114" s="122" t="e">
        <f t="shared" si="23"/>
        <v>#N/A</v>
      </c>
    </row>
    <row r="115" spans="1:37" x14ac:dyDescent="0.2">
      <c r="A115" s="170">
        <f>'Fleet Input'!A119</f>
        <v>0</v>
      </c>
      <c r="B115" s="106" t="s">
        <v>111</v>
      </c>
      <c r="C115" s="106" t="s">
        <v>125</v>
      </c>
      <c r="D115" s="106" t="s">
        <v>126</v>
      </c>
      <c r="E115" s="106" t="s">
        <v>207</v>
      </c>
      <c r="F115" s="179">
        <f>'Fleet Input'!I119</f>
        <v>0</v>
      </c>
      <c r="G115" s="179">
        <f>'Fleet Input'!J119</f>
        <v>0</v>
      </c>
      <c r="H115" s="119" t="e">
        <f>VLOOKUP(AD115,NOx_Calc!$E$4:$G$44,3,FALSE)/100</f>
        <v>#N/A</v>
      </c>
      <c r="I115" s="119" t="e">
        <f>VLOOKUP(AD115,NOx_Calc!$E$4:$H$44,4,FALSE)/100</f>
        <v>#N/A</v>
      </c>
      <c r="J115" s="97" t="e">
        <f t="shared" si="12"/>
        <v>#N/A</v>
      </c>
      <c r="K115" s="10" t="e">
        <f>IF(J115&lt;&gt;"-",IF(X115="A",'NOx Emission Factors'!$X$4*J115,IF(X115="L",'NOx Emission Factors'!$W$4*J115,"?")),"-")</f>
        <v>#N/A</v>
      </c>
      <c r="L115" s="10" t="str">
        <f>IF(F115&lt;&gt;"",IF(X115="A",F115/'NOx Emission Factors'!$X$4,IF(X115="L",F115/'NOx Emission Factors'!$W$4,"?")),"-")</f>
        <v>?</v>
      </c>
      <c r="M115" s="125" t="e">
        <f t="shared" si="13"/>
        <v>#DIV/0!</v>
      </c>
      <c r="N115" s="125" t="e">
        <f t="shared" si="14"/>
        <v>#N/A</v>
      </c>
      <c r="O115" s="170">
        <f>'Fleet Input'!B119</f>
        <v>0</v>
      </c>
      <c r="P115" s="170">
        <f>'Fleet Input'!C119</f>
        <v>0</v>
      </c>
      <c r="Q115" s="170">
        <f>'Fleet Input'!D119</f>
        <v>0</v>
      </c>
      <c r="R115" s="170">
        <f>'Fleet Input'!E119</f>
        <v>0</v>
      </c>
      <c r="S115" s="170">
        <f>'Fleet Input'!F119</f>
        <v>0</v>
      </c>
      <c r="T115" s="109" t="s">
        <v>241</v>
      </c>
      <c r="U115" s="109" t="s">
        <v>202</v>
      </c>
      <c r="X115" s="176">
        <f>'Fleet Input'!F119</f>
        <v>0</v>
      </c>
      <c r="Y115" s="170">
        <f>'Fleet Input'!G119</f>
        <v>0</v>
      </c>
      <c r="Z115" s="170">
        <f>'Fleet Input'!H119</f>
        <v>0</v>
      </c>
      <c r="AA115" s="114">
        <f t="shared" si="15"/>
        <v>0</v>
      </c>
      <c r="AB115" s="176" t="str">
        <f>IF('Fleet Input'!K119=0,"",'Fleet Input'!K119)</f>
        <v/>
      </c>
      <c r="AC115" s="176" t="str">
        <f>IF('Fleet Input'!L119=0,"",'Fleet Input'!L119)</f>
        <v/>
      </c>
      <c r="AD115" s="117" t="str">
        <f t="shared" si="16"/>
        <v/>
      </c>
      <c r="AE115" s="117" t="str">
        <f t="shared" si="17"/>
        <v>00</v>
      </c>
      <c r="AF115" s="8" t="e">
        <f t="shared" si="18"/>
        <v>#N/A</v>
      </c>
      <c r="AG115" s="122" t="e">
        <f t="shared" si="19"/>
        <v>#N/A</v>
      </c>
      <c r="AH115" s="8" t="e">
        <f t="shared" si="20"/>
        <v>#N/A</v>
      </c>
      <c r="AI115" s="122" t="e">
        <f t="shared" si="21"/>
        <v>#N/A</v>
      </c>
      <c r="AJ115" s="100" t="e">
        <f t="shared" si="22"/>
        <v>#N/A</v>
      </c>
      <c r="AK115" s="122" t="e">
        <f t="shared" si="23"/>
        <v>#N/A</v>
      </c>
    </row>
    <row r="116" spans="1:37" x14ac:dyDescent="0.2">
      <c r="A116" s="170">
        <f>'Fleet Input'!A120</f>
        <v>0</v>
      </c>
      <c r="B116" s="106" t="s">
        <v>111</v>
      </c>
      <c r="C116" s="106" t="s">
        <v>112</v>
      </c>
      <c r="D116" s="106" t="s">
        <v>136</v>
      </c>
      <c r="E116" s="106" t="s">
        <v>207</v>
      </c>
      <c r="F116" s="179">
        <f>'Fleet Input'!I120</f>
        <v>0</v>
      </c>
      <c r="G116" s="179">
        <f>'Fleet Input'!J120</f>
        <v>0</v>
      </c>
      <c r="H116" s="119" t="e">
        <f>VLOOKUP(AD116,NOx_Calc!$E$4:$G$44,3,FALSE)/100</f>
        <v>#N/A</v>
      </c>
      <c r="I116" s="119" t="e">
        <f>VLOOKUP(AD116,NOx_Calc!$E$4:$H$44,4,FALSE)/100</f>
        <v>#N/A</v>
      </c>
      <c r="J116" s="97" t="e">
        <f t="shared" si="12"/>
        <v>#N/A</v>
      </c>
      <c r="K116" s="10" t="e">
        <f>IF(J116&lt;&gt;"-",IF(X116="A",'NOx Emission Factors'!$X$4*J116,IF(X116="L",'NOx Emission Factors'!$W$4*J116,"?")),"-")</f>
        <v>#N/A</v>
      </c>
      <c r="L116" s="10" t="str">
        <f>IF(F116&lt;&gt;"",IF(X116="A",F116/'NOx Emission Factors'!$X$4,IF(X116="L",F116/'NOx Emission Factors'!$W$4,"?")),"-")</f>
        <v>?</v>
      </c>
      <c r="M116" s="125" t="e">
        <f t="shared" si="13"/>
        <v>#DIV/0!</v>
      </c>
      <c r="N116" s="125" t="e">
        <f t="shared" si="14"/>
        <v>#N/A</v>
      </c>
      <c r="O116" s="170">
        <f>'Fleet Input'!B120</f>
        <v>0</v>
      </c>
      <c r="P116" s="170">
        <f>'Fleet Input'!C120</f>
        <v>0</v>
      </c>
      <c r="Q116" s="170">
        <f>'Fleet Input'!D120</f>
        <v>0</v>
      </c>
      <c r="R116" s="170">
        <f>'Fleet Input'!E120</f>
        <v>0</v>
      </c>
      <c r="S116" s="170">
        <f>'Fleet Input'!F120</f>
        <v>0</v>
      </c>
      <c r="T116" s="109" t="s">
        <v>241</v>
      </c>
      <c r="U116" s="109" t="s">
        <v>202</v>
      </c>
      <c r="X116" s="176">
        <f>'Fleet Input'!F120</f>
        <v>0</v>
      </c>
      <c r="Y116" s="170">
        <f>'Fleet Input'!G120</f>
        <v>0</v>
      </c>
      <c r="Z116" s="170">
        <f>'Fleet Input'!H120</f>
        <v>0</v>
      </c>
      <c r="AA116" s="114">
        <f t="shared" si="15"/>
        <v>0</v>
      </c>
      <c r="AB116" s="176" t="str">
        <f>IF('Fleet Input'!K120=0,"",'Fleet Input'!K120)</f>
        <v/>
      </c>
      <c r="AC116" s="176" t="str">
        <f>IF('Fleet Input'!L120=0,"",'Fleet Input'!L120)</f>
        <v/>
      </c>
      <c r="AD116" s="117" t="str">
        <f t="shared" si="16"/>
        <v/>
      </c>
      <c r="AE116" s="117" t="str">
        <f t="shared" si="17"/>
        <v>00</v>
      </c>
      <c r="AF116" s="8" t="e">
        <f t="shared" si="18"/>
        <v>#N/A</v>
      </c>
      <c r="AG116" s="122" t="e">
        <f t="shared" si="19"/>
        <v>#N/A</v>
      </c>
      <c r="AH116" s="8" t="e">
        <f t="shared" si="20"/>
        <v>#N/A</v>
      </c>
      <c r="AI116" s="122" t="e">
        <f t="shared" si="21"/>
        <v>#N/A</v>
      </c>
      <c r="AJ116" s="100" t="e">
        <f t="shared" si="22"/>
        <v>#N/A</v>
      </c>
      <c r="AK116" s="122" t="e">
        <f t="shared" si="23"/>
        <v>#N/A</v>
      </c>
    </row>
    <row r="117" spans="1:37" x14ac:dyDescent="0.2">
      <c r="A117" s="170">
        <f>'Fleet Input'!A121</f>
        <v>0</v>
      </c>
      <c r="B117" s="106" t="s">
        <v>111</v>
      </c>
      <c r="C117" s="106" t="s">
        <v>112</v>
      </c>
      <c r="D117" s="106" t="s">
        <v>136</v>
      </c>
      <c r="E117" s="106" t="s">
        <v>207</v>
      </c>
      <c r="F117" s="179">
        <f>'Fleet Input'!I121</f>
        <v>0</v>
      </c>
      <c r="G117" s="179">
        <f>'Fleet Input'!J121</f>
        <v>0</v>
      </c>
      <c r="H117" s="119" t="e">
        <f>VLOOKUP(AD117,NOx_Calc!$E$4:$G$44,3,FALSE)/100</f>
        <v>#N/A</v>
      </c>
      <c r="I117" s="119" t="e">
        <f>VLOOKUP(AD117,NOx_Calc!$E$4:$H$44,4,FALSE)/100</f>
        <v>#N/A</v>
      </c>
      <c r="J117" s="97" t="e">
        <f t="shared" si="12"/>
        <v>#N/A</v>
      </c>
      <c r="K117" s="10" t="e">
        <f>IF(J117&lt;&gt;"-",IF(X117="A",'NOx Emission Factors'!$X$4*J117,IF(X117="L",'NOx Emission Factors'!$W$4*J117,"?")),"-")</f>
        <v>#N/A</v>
      </c>
      <c r="L117" s="10" t="str">
        <f>IF(F117&lt;&gt;"",IF(X117="A",F117/'NOx Emission Factors'!$X$4,IF(X117="L",F117/'NOx Emission Factors'!$W$4,"?")),"-")</f>
        <v>?</v>
      </c>
      <c r="M117" s="125" t="e">
        <f t="shared" si="13"/>
        <v>#DIV/0!</v>
      </c>
      <c r="N117" s="125" t="e">
        <f t="shared" si="14"/>
        <v>#N/A</v>
      </c>
      <c r="O117" s="170">
        <f>'Fleet Input'!B121</f>
        <v>0</v>
      </c>
      <c r="P117" s="170">
        <f>'Fleet Input'!C121</f>
        <v>0</v>
      </c>
      <c r="Q117" s="170">
        <f>'Fleet Input'!D121</f>
        <v>0</v>
      </c>
      <c r="R117" s="170">
        <f>'Fleet Input'!E121</f>
        <v>0</v>
      </c>
      <c r="S117" s="170">
        <f>'Fleet Input'!F121</f>
        <v>0</v>
      </c>
      <c r="T117" s="109" t="s">
        <v>241</v>
      </c>
      <c r="U117" s="109" t="s">
        <v>202</v>
      </c>
      <c r="X117" s="176">
        <f>'Fleet Input'!F121</f>
        <v>0</v>
      </c>
      <c r="Y117" s="170">
        <f>'Fleet Input'!G121</f>
        <v>0</v>
      </c>
      <c r="Z117" s="170">
        <f>'Fleet Input'!H121</f>
        <v>0</v>
      </c>
      <c r="AA117" s="114">
        <f t="shared" si="15"/>
        <v>0</v>
      </c>
      <c r="AB117" s="176" t="str">
        <f>IF('Fleet Input'!K121=0,"",'Fleet Input'!K121)</f>
        <v/>
      </c>
      <c r="AC117" s="176" t="str">
        <f>IF('Fleet Input'!L121=0,"",'Fleet Input'!L121)</f>
        <v/>
      </c>
      <c r="AD117" s="117" t="str">
        <f t="shared" si="16"/>
        <v/>
      </c>
      <c r="AE117" s="117" t="str">
        <f t="shared" si="17"/>
        <v>00</v>
      </c>
      <c r="AF117" s="8" t="e">
        <f t="shared" si="18"/>
        <v>#N/A</v>
      </c>
      <c r="AG117" s="122" t="e">
        <f t="shared" si="19"/>
        <v>#N/A</v>
      </c>
      <c r="AH117" s="8" t="e">
        <f t="shared" si="20"/>
        <v>#N/A</v>
      </c>
      <c r="AI117" s="122" t="e">
        <f t="shared" si="21"/>
        <v>#N/A</v>
      </c>
      <c r="AJ117" s="100" t="e">
        <f t="shared" si="22"/>
        <v>#N/A</v>
      </c>
      <c r="AK117" s="122" t="e">
        <f t="shared" si="23"/>
        <v>#N/A</v>
      </c>
    </row>
    <row r="118" spans="1:37" x14ac:dyDescent="0.2">
      <c r="A118" s="170">
        <f>'Fleet Input'!A122</f>
        <v>0</v>
      </c>
      <c r="B118" s="106" t="s">
        <v>111</v>
      </c>
      <c r="C118" s="106" t="s">
        <v>112</v>
      </c>
      <c r="D118" s="106" t="s">
        <v>136</v>
      </c>
      <c r="E118" s="106" t="s">
        <v>207</v>
      </c>
      <c r="F118" s="179">
        <f>'Fleet Input'!I122</f>
        <v>0</v>
      </c>
      <c r="G118" s="179">
        <f>'Fleet Input'!J122</f>
        <v>0</v>
      </c>
      <c r="H118" s="119" t="e">
        <f>VLOOKUP(AD118,NOx_Calc!$E$4:$G$44,3,FALSE)/100</f>
        <v>#N/A</v>
      </c>
      <c r="I118" s="119" t="e">
        <f>VLOOKUP(AD118,NOx_Calc!$E$4:$H$44,4,FALSE)/100</f>
        <v>#N/A</v>
      </c>
      <c r="J118" s="97" t="e">
        <f t="shared" si="12"/>
        <v>#N/A</v>
      </c>
      <c r="K118" s="10" t="e">
        <f>IF(J118&lt;&gt;"-",IF(X118="A",'NOx Emission Factors'!$X$4*J118,IF(X118="L",'NOx Emission Factors'!$W$4*J118,"?")),"-")</f>
        <v>#N/A</v>
      </c>
      <c r="L118" s="10" t="str">
        <f>IF(F118&lt;&gt;"",IF(X118="A",F118/'NOx Emission Factors'!$X$4,IF(X118="L",F118/'NOx Emission Factors'!$W$4,"?")),"-")</f>
        <v>?</v>
      </c>
      <c r="M118" s="125" t="e">
        <f t="shared" si="13"/>
        <v>#DIV/0!</v>
      </c>
      <c r="N118" s="125" t="e">
        <f t="shared" si="14"/>
        <v>#N/A</v>
      </c>
      <c r="O118" s="170">
        <f>'Fleet Input'!B122</f>
        <v>0</v>
      </c>
      <c r="P118" s="170">
        <f>'Fleet Input'!C122</f>
        <v>0</v>
      </c>
      <c r="Q118" s="170">
        <f>'Fleet Input'!D122</f>
        <v>0</v>
      </c>
      <c r="R118" s="170">
        <f>'Fleet Input'!E122</f>
        <v>0</v>
      </c>
      <c r="S118" s="170">
        <f>'Fleet Input'!F122</f>
        <v>0</v>
      </c>
      <c r="T118" s="109" t="s">
        <v>241</v>
      </c>
      <c r="U118" s="109" t="s">
        <v>202</v>
      </c>
      <c r="X118" s="176">
        <f>'Fleet Input'!F122</f>
        <v>0</v>
      </c>
      <c r="Y118" s="170">
        <f>'Fleet Input'!G122</f>
        <v>0</v>
      </c>
      <c r="Z118" s="170">
        <f>'Fleet Input'!H122</f>
        <v>0</v>
      </c>
      <c r="AA118" s="114">
        <f t="shared" si="15"/>
        <v>0</v>
      </c>
      <c r="AB118" s="176" t="str">
        <f>IF('Fleet Input'!K122=0,"",'Fleet Input'!K122)</f>
        <v/>
      </c>
      <c r="AC118" s="176" t="str">
        <f>IF('Fleet Input'!L122=0,"",'Fleet Input'!L122)</f>
        <v/>
      </c>
      <c r="AD118" s="117" t="str">
        <f t="shared" si="16"/>
        <v/>
      </c>
      <c r="AE118" s="117" t="str">
        <f t="shared" si="17"/>
        <v>00</v>
      </c>
      <c r="AF118" s="8" t="e">
        <f t="shared" si="18"/>
        <v>#N/A</v>
      </c>
      <c r="AG118" s="122" t="e">
        <f t="shared" si="19"/>
        <v>#N/A</v>
      </c>
      <c r="AH118" s="8" t="e">
        <f t="shared" si="20"/>
        <v>#N/A</v>
      </c>
      <c r="AI118" s="122" t="e">
        <f t="shared" si="21"/>
        <v>#N/A</v>
      </c>
      <c r="AJ118" s="100" t="e">
        <f t="shared" si="22"/>
        <v>#N/A</v>
      </c>
      <c r="AK118" s="122" t="e">
        <f t="shared" si="23"/>
        <v>#N/A</v>
      </c>
    </row>
    <row r="119" spans="1:37" x14ac:dyDescent="0.2">
      <c r="A119" s="170">
        <f>'Fleet Input'!A123</f>
        <v>0</v>
      </c>
      <c r="B119" s="106" t="s">
        <v>111</v>
      </c>
      <c r="C119" s="106" t="s">
        <v>125</v>
      </c>
      <c r="D119" s="106" t="s">
        <v>126</v>
      </c>
      <c r="E119" s="106" t="s">
        <v>208</v>
      </c>
      <c r="F119" s="179">
        <f>'Fleet Input'!I123</f>
        <v>0</v>
      </c>
      <c r="G119" s="179">
        <f>'Fleet Input'!J123</f>
        <v>0</v>
      </c>
      <c r="H119" s="119" t="e">
        <f>VLOOKUP(AD119,NOx_Calc!$E$4:$G$44,3,FALSE)/100</f>
        <v>#N/A</v>
      </c>
      <c r="I119" s="119" t="e">
        <f>VLOOKUP(AD119,NOx_Calc!$E$4:$H$44,4,FALSE)/100</f>
        <v>#N/A</v>
      </c>
      <c r="J119" s="97" t="e">
        <f t="shared" si="12"/>
        <v>#N/A</v>
      </c>
      <c r="K119" s="10" t="e">
        <f>IF(J119&lt;&gt;"-",IF(X119="A",'NOx Emission Factors'!$X$4*J119,IF(X119="L",'NOx Emission Factors'!$W$4*J119,"?")),"-")</f>
        <v>#N/A</v>
      </c>
      <c r="L119" s="10" t="str">
        <f>IF(F119&lt;&gt;"",IF(X119="A",F119/'NOx Emission Factors'!$X$4,IF(X119="L",F119/'NOx Emission Factors'!$W$4,"?")),"-")</f>
        <v>?</v>
      </c>
      <c r="M119" s="125" t="e">
        <f t="shared" si="13"/>
        <v>#DIV/0!</v>
      </c>
      <c r="N119" s="125" t="e">
        <f t="shared" si="14"/>
        <v>#N/A</v>
      </c>
      <c r="O119" s="170">
        <f>'Fleet Input'!B123</f>
        <v>0</v>
      </c>
      <c r="P119" s="170">
        <f>'Fleet Input'!C123</f>
        <v>0</v>
      </c>
      <c r="Q119" s="170">
        <f>'Fleet Input'!D123</f>
        <v>0</v>
      </c>
      <c r="R119" s="170">
        <f>'Fleet Input'!E123</f>
        <v>0</v>
      </c>
      <c r="S119" s="170">
        <f>'Fleet Input'!F123</f>
        <v>0</v>
      </c>
      <c r="T119" s="109" t="s">
        <v>241</v>
      </c>
      <c r="U119" s="109" t="s">
        <v>20</v>
      </c>
      <c r="X119" s="176">
        <f>'Fleet Input'!F123</f>
        <v>0</v>
      </c>
      <c r="Y119" s="170">
        <f>'Fleet Input'!G123</f>
        <v>0</v>
      </c>
      <c r="Z119" s="170">
        <f>'Fleet Input'!H123</f>
        <v>0</v>
      </c>
      <c r="AA119" s="114">
        <f t="shared" si="15"/>
        <v>0</v>
      </c>
      <c r="AB119" s="176" t="str">
        <f>IF('Fleet Input'!K123=0,"",'Fleet Input'!K123)</f>
        <v/>
      </c>
      <c r="AC119" s="176" t="str">
        <f>IF('Fleet Input'!L123=0,"",'Fleet Input'!L123)</f>
        <v/>
      </c>
      <c r="AD119" s="117" t="str">
        <f t="shared" si="16"/>
        <v/>
      </c>
      <c r="AE119" s="117" t="str">
        <f t="shared" si="17"/>
        <v>00</v>
      </c>
      <c r="AF119" s="8" t="e">
        <f t="shared" si="18"/>
        <v>#N/A</v>
      </c>
      <c r="AG119" s="122" t="e">
        <f t="shared" si="19"/>
        <v>#N/A</v>
      </c>
      <c r="AH119" s="8" t="e">
        <f t="shared" si="20"/>
        <v>#N/A</v>
      </c>
      <c r="AI119" s="122" t="e">
        <f t="shared" si="21"/>
        <v>#N/A</v>
      </c>
      <c r="AJ119" s="100" t="e">
        <f t="shared" si="22"/>
        <v>#N/A</v>
      </c>
      <c r="AK119" s="122" t="e">
        <f t="shared" si="23"/>
        <v>#N/A</v>
      </c>
    </row>
    <row r="120" spans="1:37" x14ac:dyDescent="0.2">
      <c r="A120" s="170">
        <f>'Fleet Input'!A124</f>
        <v>0</v>
      </c>
      <c r="B120" s="106" t="s">
        <v>111</v>
      </c>
      <c r="C120" s="106" t="s">
        <v>112</v>
      </c>
      <c r="D120" s="106" t="s">
        <v>136</v>
      </c>
      <c r="E120" s="106" t="s">
        <v>208</v>
      </c>
      <c r="F120" s="179">
        <f>'Fleet Input'!I124</f>
        <v>0</v>
      </c>
      <c r="G120" s="179">
        <f>'Fleet Input'!J124</f>
        <v>0</v>
      </c>
      <c r="H120" s="119" t="e">
        <f>VLOOKUP(AD120,NOx_Calc!$E$4:$G$44,3,FALSE)/100</f>
        <v>#N/A</v>
      </c>
      <c r="I120" s="119" t="e">
        <f>VLOOKUP(AD120,NOx_Calc!$E$4:$H$44,4,FALSE)/100</f>
        <v>#N/A</v>
      </c>
      <c r="J120" s="97" t="e">
        <f t="shared" si="12"/>
        <v>#N/A</v>
      </c>
      <c r="K120" s="10" t="e">
        <f>IF(J120&lt;&gt;"-",IF(X120="A",'NOx Emission Factors'!$X$4*J120,IF(X120="L",'NOx Emission Factors'!$W$4*J120,"?")),"-")</f>
        <v>#N/A</v>
      </c>
      <c r="L120" s="10" t="str">
        <f>IF(F120&lt;&gt;"",IF(X120="A",F120/'NOx Emission Factors'!$X$4,IF(X120="L",F120/'NOx Emission Factors'!$W$4,"?")),"-")</f>
        <v>?</v>
      </c>
      <c r="M120" s="125" t="e">
        <f t="shared" si="13"/>
        <v>#DIV/0!</v>
      </c>
      <c r="N120" s="125" t="e">
        <f t="shared" si="14"/>
        <v>#N/A</v>
      </c>
      <c r="O120" s="170">
        <f>'Fleet Input'!B124</f>
        <v>0</v>
      </c>
      <c r="P120" s="170">
        <f>'Fleet Input'!C124</f>
        <v>0</v>
      </c>
      <c r="Q120" s="170">
        <f>'Fleet Input'!D124</f>
        <v>0</v>
      </c>
      <c r="R120" s="170">
        <f>'Fleet Input'!E124</f>
        <v>0</v>
      </c>
      <c r="S120" s="170">
        <f>'Fleet Input'!F124</f>
        <v>0</v>
      </c>
      <c r="T120" s="109" t="s">
        <v>241</v>
      </c>
      <c r="U120" s="109" t="s">
        <v>20</v>
      </c>
      <c r="X120" s="176">
        <f>'Fleet Input'!F124</f>
        <v>0</v>
      </c>
      <c r="Y120" s="170">
        <f>'Fleet Input'!G124</f>
        <v>0</v>
      </c>
      <c r="Z120" s="170">
        <f>'Fleet Input'!H124</f>
        <v>0</v>
      </c>
      <c r="AA120" s="114">
        <f t="shared" si="15"/>
        <v>0</v>
      </c>
      <c r="AB120" s="176" t="str">
        <f>IF('Fleet Input'!K124=0,"",'Fleet Input'!K124)</f>
        <v/>
      </c>
      <c r="AC120" s="176" t="str">
        <f>IF('Fleet Input'!L124=0,"",'Fleet Input'!L124)</f>
        <v/>
      </c>
      <c r="AD120" s="117" t="str">
        <f t="shared" si="16"/>
        <v/>
      </c>
      <c r="AE120" s="117" t="str">
        <f t="shared" si="17"/>
        <v>00</v>
      </c>
      <c r="AF120" s="8" t="e">
        <f t="shared" si="18"/>
        <v>#N/A</v>
      </c>
      <c r="AG120" s="122" t="e">
        <f t="shared" si="19"/>
        <v>#N/A</v>
      </c>
      <c r="AH120" s="8" t="e">
        <f t="shared" si="20"/>
        <v>#N/A</v>
      </c>
      <c r="AI120" s="122" t="e">
        <f t="shared" si="21"/>
        <v>#N/A</v>
      </c>
      <c r="AJ120" s="100" t="e">
        <f t="shared" si="22"/>
        <v>#N/A</v>
      </c>
      <c r="AK120" s="122" t="e">
        <f t="shared" si="23"/>
        <v>#N/A</v>
      </c>
    </row>
    <row r="121" spans="1:37" x14ac:dyDescent="0.2">
      <c r="A121" s="170">
        <f>'Fleet Input'!A125</f>
        <v>0</v>
      </c>
      <c r="B121" s="106" t="s">
        <v>111</v>
      </c>
      <c r="C121" s="106" t="s">
        <v>112</v>
      </c>
      <c r="D121" s="106" t="s">
        <v>136</v>
      </c>
      <c r="E121" s="106" t="s">
        <v>208</v>
      </c>
      <c r="F121" s="179">
        <f>'Fleet Input'!I125</f>
        <v>0</v>
      </c>
      <c r="G121" s="179">
        <f>'Fleet Input'!J125</f>
        <v>0</v>
      </c>
      <c r="H121" s="119" t="e">
        <f>VLOOKUP(AD121,NOx_Calc!$E$4:$G$44,3,FALSE)/100</f>
        <v>#N/A</v>
      </c>
      <c r="I121" s="119" t="e">
        <f>VLOOKUP(AD121,NOx_Calc!$E$4:$H$44,4,FALSE)/100</f>
        <v>#N/A</v>
      </c>
      <c r="J121" s="97" t="e">
        <f t="shared" si="12"/>
        <v>#N/A</v>
      </c>
      <c r="K121" s="10" t="e">
        <f>IF(J121&lt;&gt;"-",IF(X121="A",'NOx Emission Factors'!$X$4*J121,IF(X121="L",'NOx Emission Factors'!$W$4*J121,"?")),"-")</f>
        <v>#N/A</v>
      </c>
      <c r="L121" s="10" t="str">
        <f>IF(F121&lt;&gt;"",IF(X121="A",F121/'NOx Emission Factors'!$X$4,IF(X121="L",F121/'NOx Emission Factors'!$W$4,"?")),"-")</f>
        <v>?</v>
      </c>
      <c r="M121" s="125" t="e">
        <f t="shared" si="13"/>
        <v>#DIV/0!</v>
      </c>
      <c r="N121" s="125" t="e">
        <f t="shared" si="14"/>
        <v>#N/A</v>
      </c>
      <c r="O121" s="170">
        <f>'Fleet Input'!B125</f>
        <v>0</v>
      </c>
      <c r="P121" s="170">
        <f>'Fleet Input'!C125</f>
        <v>0</v>
      </c>
      <c r="Q121" s="170">
        <f>'Fleet Input'!D125</f>
        <v>0</v>
      </c>
      <c r="R121" s="170">
        <f>'Fleet Input'!E125</f>
        <v>0</v>
      </c>
      <c r="S121" s="170">
        <f>'Fleet Input'!F125</f>
        <v>0</v>
      </c>
      <c r="T121" s="109" t="s">
        <v>241</v>
      </c>
      <c r="U121" s="109" t="s">
        <v>20</v>
      </c>
      <c r="X121" s="176">
        <f>'Fleet Input'!F125</f>
        <v>0</v>
      </c>
      <c r="Y121" s="170">
        <f>'Fleet Input'!G125</f>
        <v>0</v>
      </c>
      <c r="Z121" s="170">
        <f>'Fleet Input'!H125</f>
        <v>0</v>
      </c>
      <c r="AA121" s="114">
        <f t="shared" si="15"/>
        <v>0</v>
      </c>
      <c r="AB121" s="176" t="str">
        <f>IF('Fleet Input'!K125=0,"",'Fleet Input'!K125)</f>
        <v/>
      </c>
      <c r="AC121" s="176" t="str">
        <f>IF('Fleet Input'!L125=0,"",'Fleet Input'!L125)</f>
        <v/>
      </c>
      <c r="AD121" s="117" t="str">
        <f t="shared" si="16"/>
        <v/>
      </c>
      <c r="AE121" s="117" t="str">
        <f t="shared" si="17"/>
        <v>00</v>
      </c>
      <c r="AF121" s="8" t="e">
        <f t="shared" si="18"/>
        <v>#N/A</v>
      </c>
      <c r="AG121" s="122" t="e">
        <f t="shared" si="19"/>
        <v>#N/A</v>
      </c>
      <c r="AH121" s="8" t="e">
        <f t="shared" si="20"/>
        <v>#N/A</v>
      </c>
      <c r="AI121" s="122" t="e">
        <f t="shared" si="21"/>
        <v>#N/A</v>
      </c>
      <c r="AJ121" s="100" t="e">
        <f t="shared" si="22"/>
        <v>#N/A</v>
      </c>
      <c r="AK121" s="122" t="e">
        <f t="shared" si="23"/>
        <v>#N/A</v>
      </c>
    </row>
    <row r="122" spans="1:37" x14ac:dyDescent="0.2">
      <c r="A122" s="170">
        <f>'Fleet Input'!A126</f>
        <v>0</v>
      </c>
      <c r="B122" s="106" t="s">
        <v>111</v>
      </c>
      <c r="C122" s="106" t="s">
        <v>112</v>
      </c>
      <c r="D122" s="106" t="s">
        <v>136</v>
      </c>
      <c r="E122" s="106" t="s">
        <v>208</v>
      </c>
      <c r="F122" s="179">
        <f>'Fleet Input'!I126</f>
        <v>0</v>
      </c>
      <c r="G122" s="179">
        <f>'Fleet Input'!J126</f>
        <v>0</v>
      </c>
      <c r="H122" s="119" t="e">
        <f>VLOOKUP(AD122,NOx_Calc!$E$4:$G$44,3,FALSE)/100</f>
        <v>#N/A</v>
      </c>
      <c r="I122" s="119" t="e">
        <f>VLOOKUP(AD122,NOx_Calc!$E$4:$H$44,4,FALSE)/100</f>
        <v>#N/A</v>
      </c>
      <c r="J122" s="97" t="e">
        <f t="shared" si="12"/>
        <v>#N/A</v>
      </c>
      <c r="K122" s="10" t="e">
        <f>IF(J122&lt;&gt;"-",IF(X122="A",'NOx Emission Factors'!$X$4*J122,IF(X122="L",'NOx Emission Factors'!$W$4*J122,"?")),"-")</f>
        <v>#N/A</v>
      </c>
      <c r="L122" s="10" t="str">
        <f>IF(F122&lt;&gt;"",IF(X122="A",F122/'NOx Emission Factors'!$X$4,IF(X122="L",F122/'NOx Emission Factors'!$W$4,"?")),"-")</f>
        <v>?</v>
      </c>
      <c r="M122" s="125" t="e">
        <f t="shared" si="13"/>
        <v>#DIV/0!</v>
      </c>
      <c r="N122" s="125" t="e">
        <f t="shared" si="14"/>
        <v>#N/A</v>
      </c>
      <c r="O122" s="170">
        <f>'Fleet Input'!B126</f>
        <v>0</v>
      </c>
      <c r="P122" s="170">
        <f>'Fleet Input'!C126</f>
        <v>0</v>
      </c>
      <c r="Q122" s="170">
        <f>'Fleet Input'!D126</f>
        <v>0</v>
      </c>
      <c r="R122" s="170">
        <f>'Fleet Input'!E126</f>
        <v>0</v>
      </c>
      <c r="S122" s="170">
        <f>'Fleet Input'!F126</f>
        <v>0</v>
      </c>
      <c r="T122" s="109" t="s">
        <v>241</v>
      </c>
      <c r="U122" s="109" t="s">
        <v>20</v>
      </c>
      <c r="X122" s="176">
        <f>'Fleet Input'!F126</f>
        <v>0</v>
      </c>
      <c r="Y122" s="170">
        <f>'Fleet Input'!G126</f>
        <v>0</v>
      </c>
      <c r="Z122" s="170">
        <f>'Fleet Input'!H126</f>
        <v>0</v>
      </c>
      <c r="AA122" s="114">
        <f t="shared" si="15"/>
        <v>0</v>
      </c>
      <c r="AB122" s="176" t="str">
        <f>IF('Fleet Input'!K126=0,"",'Fleet Input'!K126)</f>
        <v/>
      </c>
      <c r="AC122" s="176" t="str">
        <f>IF('Fleet Input'!L126=0,"",'Fleet Input'!L126)</f>
        <v/>
      </c>
      <c r="AD122" s="117" t="str">
        <f t="shared" si="16"/>
        <v/>
      </c>
      <c r="AE122" s="117" t="str">
        <f t="shared" si="17"/>
        <v>00</v>
      </c>
      <c r="AF122" s="8" t="e">
        <f t="shared" si="18"/>
        <v>#N/A</v>
      </c>
      <c r="AG122" s="122" t="e">
        <f t="shared" si="19"/>
        <v>#N/A</v>
      </c>
      <c r="AH122" s="8" t="e">
        <f t="shared" si="20"/>
        <v>#N/A</v>
      </c>
      <c r="AI122" s="122" t="e">
        <f t="shared" si="21"/>
        <v>#N/A</v>
      </c>
      <c r="AJ122" s="100" t="e">
        <f t="shared" si="22"/>
        <v>#N/A</v>
      </c>
      <c r="AK122" s="122" t="e">
        <f t="shared" si="23"/>
        <v>#N/A</v>
      </c>
    </row>
    <row r="123" spans="1:37" x14ac:dyDescent="0.2">
      <c r="A123" s="170">
        <f>'Fleet Input'!A127</f>
        <v>0</v>
      </c>
      <c r="B123" s="106" t="s">
        <v>111</v>
      </c>
      <c r="C123" s="106" t="s">
        <v>112</v>
      </c>
      <c r="D123" s="106" t="s">
        <v>136</v>
      </c>
      <c r="E123" s="106" t="s">
        <v>208</v>
      </c>
      <c r="F123" s="179">
        <f>'Fleet Input'!I127</f>
        <v>0</v>
      </c>
      <c r="G123" s="179">
        <f>'Fleet Input'!J127</f>
        <v>0</v>
      </c>
      <c r="H123" s="119" t="e">
        <f>VLOOKUP(AD123,NOx_Calc!$E$4:$G$44,3,FALSE)/100</f>
        <v>#N/A</v>
      </c>
      <c r="I123" s="119" t="e">
        <f>VLOOKUP(AD123,NOx_Calc!$E$4:$H$44,4,FALSE)/100</f>
        <v>#N/A</v>
      </c>
      <c r="J123" s="97" t="e">
        <f t="shared" si="12"/>
        <v>#N/A</v>
      </c>
      <c r="K123" s="10" t="e">
        <f>IF(J123&lt;&gt;"-",IF(X123="A",'NOx Emission Factors'!$X$4*J123,IF(X123="L",'NOx Emission Factors'!$W$4*J123,"?")),"-")</f>
        <v>#N/A</v>
      </c>
      <c r="L123" s="10" t="str">
        <f>IF(F123&lt;&gt;"",IF(X123="A",F123/'NOx Emission Factors'!$X$4,IF(X123="L",F123/'NOx Emission Factors'!$W$4,"?")),"-")</f>
        <v>?</v>
      </c>
      <c r="M123" s="125" t="e">
        <f t="shared" si="13"/>
        <v>#DIV/0!</v>
      </c>
      <c r="N123" s="125" t="e">
        <f t="shared" si="14"/>
        <v>#N/A</v>
      </c>
      <c r="O123" s="170">
        <f>'Fleet Input'!B127</f>
        <v>0</v>
      </c>
      <c r="P123" s="170">
        <f>'Fleet Input'!C127</f>
        <v>0</v>
      </c>
      <c r="Q123" s="170">
        <f>'Fleet Input'!D127</f>
        <v>0</v>
      </c>
      <c r="R123" s="170">
        <f>'Fleet Input'!E127</f>
        <v>0</v>
      </c>
      <c r="S123" s="170">
        <f>'Fleet Input'!F127</f>
        <v>0</v>
      </c>
      <c r="T123" s="109" t="s">
        <v>241</v>
      </c>
      <c r="U123" s="109" t="s">
        <v>20</v>
      </c>
      <c r="X123" s="176">
        <f>'Fleet Input'!F127</f>
        <v>0</v>
      </c>
      <c r="Y123" s="170">
        <f>'Fleet Input'!G127</f>
        <v>0</v>
      </c>
      <c r="Z123" s="170">
        <f>'Fleet Input'!H127</f>
        <v>0</v>
      </c>
      <c r="AA123" s="114">
        <f t="shared" si="15"/>
        <v>0</v>
      </c>
      <c r="AB123" s="176" t="str">
        <f>IF('Fleet Input'!K127=0,"",'Fleet Input'!K127)</f>
        <v/>
      </c>
      <c r="AC123" s="176" t="str">
        <f>IF('Fleet Input'!L127=0,"",'Fleet Input'!L127)</f>
        <v/>
      </c>
      <c r="AD123" s="117" t="str">
        <f t="shared" si="16"/>
        <v/>
      </c>
      <c r="AE123" s="117" t="str">
        <f t="shared" si="17"/>
        <v>00</v>
      </c>
      <c r="AF123" s="8" t="e">
        <f t="shared" si="18"/>
        <v>#N/A</v>
      </c>
      <c r="AG123" s="122" t="e">
        <f t="shared" si="19"/>
        <v>#N/A</v>
      </c>
      <c r="AH123" s="8" t="e">
        <f t="shared" si="20"/>
        <v>#N/A</v>
      </c>
      <c r="AI123" s="122" t="e">
        <f t="shared" si="21"/>
        <v>#N/A</v>
      </c>
      <c r="AJ123" s="100" t="e">
        <f t="shared" si="22"/>
        <v>#N/A</v>
      </c>
      <c r="AK123" s="122" t="e">
        <f t="shared" si="23"/>
        <v>#N/A</v>
      </c>
    </row>
    <row r="124" spans="1:37" x14ac:dyDescent="0.2">
      <c r="A124" s="170">
        <f>'Fleet Input'!A128</f>
        <v>0</v>
      </c>
      <c r="B124" s="106" t="s">
        <v>111</v>
      </c>
      <c r="C124" s="106" t="s">
        <v>112</v>
      </c>
      <c r="D124" s="106" t="s">
        <v>136</v>
      </c>
      <c r="E124" s="106" t="s">
        <v>208</v>
      </c>
      <c r="F124" s="179">
        <f>'Fleet Input'!I128</f>
        <v>0</v>
      </c>
      <c r="G124" s="179">
        <f>'Fleet Input'!J128</f>
        <v>0</v>
      </c>
      <c r="H124" s="119" t="e">
        <f>VLOOKUP(AD124,NOx_Calc!$E$4:$G$44,3,FALSE)/100</f>
        <v>#N/A</v>
      </c>
      <c r="I124" s="119" t="e">
        <f>VLOOKUP(AD124,NOx_Calc!$E$4:$H$44,4,FALSE)/100</f>
        <v>#N/A</v>
      </c>
      <c r="J124" s="97" t="e">
        <f t="shared" si="12"/>
        <v>#N/A</v>
      </c>
      <c r="K124" s="10" t="e">
        <f>IF(J124&lt;&gt;"-",IF(X124="A",'NOx Emission Factors'!$X$4*J124,IF(X124="L",'NOx Emission Factors'!$W$4*J124,"?")),"-")</f>
        <v>#N/A</v>
      </c>
      <c r="L124" s="10" t="str">
        <f>IF(F124&lt;&gt;"",IF(X124="A",F124/'NOx Emission Factors'!$X$4,IF(X124="L",F124/'NOx Emission Factors'!$W$4,"?")),"-")</f>
        <v>?</v>
      </c>
      <c r="M124" s="125" t="e">
        <f t="shared" si="13"/>
        <v>#DIV/0!</v>
      </c>
      <c r="N124" s="125" t="e">
        <f t="shared" si="14"/>
        <v>#N/A</v>
      </c>
      <c r="O124" s="170">
        <f>'Fleet Input'!B128</f>
        <v>0</v>
      </c>
      <c r="P124" s="170">
        <f>'Fleet Input'!C128</f>
        <v>0</v>
      </c>
      <c r="Q124" s="170">
        <f>'Fleet Input'!D128</f>
        <v>0</v>
      </c>
      <c r="R124" s="170">
        <f>'Fleet Input'!E128</f>
        <v>0</v>
      </c>
      <c r="S124" s="170">
        <f>'Fleet Input'!F128</f>
        <v>0</v>
      </c>
      <c r="T124" s="109" t="s">
        <v>241</v>
      </c>
      <c r="U124" s="109" t="s">
        <v>20</v>
      </c>
      <c r="X124" s="176">
        <f>'Fleet Input'!F128</f>
        <v>0</v>
      </c>
      <c r="Y124" s="170">
        <f>'Fleet Input'!G128</f>
        <v>0</v>
      </c>
      <c r="Z124" s="170">
        <f>'Fleet Input'!H128</f>
        <v>0</v>
      </c>
      <c r="AA124" s="114">
        <f t="shared" si="15"/>
        <v>0</v>
      </c>
      <c r="AB124" s="176" t="str">
        <f>IF('Fleet Input'!K128=0,"",'Fleet Input'!K128)</f>
        <v/>
      </c>
      <c r="AC124" s="176" t="str">
        <f>IF('Fleet Input'!L128=0,"",'Fleet Input'!L128)</f>
        <v/>
      </c>
      <c r="AD124" s="117" t="str">
        <f t="shared" si="16"/>
        <v/>
      </c>
      <c r="AE124" s="117" t="str">
        <f t="shared" si="17"/>
        <v>00</v>
      </c>
      <c r="AF124" s="8" t="e">
        <f t="shared" si="18"/>
        <v>#N/A</v>
      </c>
      <c r="AG124" s="122" t="e">
        <f t="shared" si="19"/>
        <v>#N/A</v>
      </c>
      <c r="AH124" s="8" t="e">
        <f t="shared" si="20"/>
        <v>#N/A</v>
      </c>
      <c r="AI124" s="122" t="e">
        <f t="shared" si="21"/>
        <v>#N/A</v>
      </c>
      <c r="AJ124" s="100" t="e">
        <f t="shared" si="22"/>
        <v>#N/A</v>
      </c>
      <c r="AK124" s="122" t="e">
        <f t="shared" si="23"/>
        <v>#N/A</v>
      </c>
    </row>
    <row r="125" spans="1:37" x14ac:dyDescent="0.2">
      <c r="A125" s="170">
        <f>'Fleet Input'!A129</f>
        <v>0</v>
      </c>
      <c r="B125" s="106" t="s">
        <v>111</v>
      </c>
      <c r="C125" s="106" t="s">
        <v>125</v>
      </c>
      <c r="D125" s="106" t="s">
        <v>126</v>
      </c>
      <c r="E125" s="106" t="s">
        <v>208</v>
      </c>
      <c r="F125" s="179">
        <f>'Fleet Input'!I129</f>
        <v>0</v>
      </c>
      <c r="G125" s="179">
        <f>'Fleet Input'!J129</f>
        <v>0</v>
      </c>
      <c r="H125" s="119" t="e">
        <f>VLOOKUP(AD125,NOx_Calc!$E$4:$G$44,3,FALSE)/100</f>
        <v>#N/A</v>
      </c>
      <c r="I125" s="119" t="e">
        <f>VLOOKUP(AD125,NOx_Calc!$E$4:$H$44,4,FALSE)/100</f>
        <v>#N/A</v>
      </c>
      <c r="J125" s="97" t="e">
        <f t="shared" si="12"/>
        <v>#N/A</v>
      </c>
      <c r="K125" s="10" t="e">
        <f>IF(J125&lt;&gt;"-",IF(X125="A",'NOx Emission Factors'!$X$4*J125,IF(X125="L",'NOx Emission Factors'!$W$4*J125,"?")),"-")</f>
        <v>#N/A</v>
      </c>
      <c r="L125" s="10" t="str">
        <f>IF(F125&lt;&gt;"",IF(X125="A",F125/'NOx Emission Factors'!$X$4,IF(X125="L",F125/'NOx Emission Factors'!$W$4,"?")),"-")</f>
        <v>?</v>
      </c>
      <c r="M125" s="125" t="e">
        <f t="shared" si="13"/>
        <v>#DIV/0!</v>
      </c>
      <c r="N125" s="125" t="e">
        <f t="shared" si="14"/>
        <v>#N/A</v>
      </c>
      <c r="O125" s="170">
        <f>'Fleet Input'!B129</f>
        <v>0</v>
      </c>
      <c r="P125" s="170">
        <f>'Fleet Input'!C129</f>
        <v>0</v>
      </c>
      <c r="Q125" s="170">
        <f>'Fleet Input'!D129</f>
        <v>0</v>
      </c>
      <c r="R125" s="170">
        <f>'Fleet Input'!E129</f>
        <v>0</v>
      </c>
      <c r="S125" s="170">
        <f>'Fleet Input'!F129</f>
        <v>0</v>
      </c>
      <c r="T125" s="109" t="s">
        <v>241</v>
      </c>
      <c r="U125" s="109" t="s">
        <v>20</v>
      </c>
      <c r="X125" s="176">
        <f>'Fleet Input'!F129</f>
        <v>0</v>
      </c>
      <c r="Y125" s="170">
        <f>'Fleet Input'!G129</f>
        <v>0</v>
      </c>
      <c r="Z125" s="170">
        <f>'Fleet Input'!H129</f>
        <v>0</v>
      </c>
      <c r="AA125" s="114">
        <f t="shared" si="15"/>
        <v>0</v>
      </c>
      <c r="AB125" s="176" t="str">
        <f>IF('Fleet Input'!K129=0,"",'Fleet Input'!K129)</f>
        <v/>
      </c>
      <c r="AC125" s="176" t="str">
        <f>IF('Fleet Input'!L129=0,"",'Fleet Input'!L129)</f>
        <v/>
      </c>
      <c r="AD125" s="117" t="str">
        <f t="shared" si="16"/>
        <v/>
      </c>
      <c r="AE125" s="117" t="str">
        <f t="shared" si="17"/>
        <v>00</v>
      </c>
      <c r="AF125" s="8" t="e">
        <f t="shared" si="18"/>
        <v>#N/A</v>
      </c>
      <c r="AG125" s="122" t="e">
        <f t="shared" si="19"/>
        <v>#N/A</v>
      </c>
      <c r="AH125" s="8" t="e">
        <f t="shared" si="20"/>
        <v>#N/A</v>
      </c>
      <c r="AI125" s="122" t="e">
        <f t="shared" si="21"/>
        <v>#N/A</v>
      </c>
      <c r="AJ125" s="100" t="e">
        <f t="shared" si="22"/>
        <v>#N/A</v>
      </c>
      <c r="AK125" s="122" t="e">
        <f t="shared" si="23"/>
        <v>#N/A</v>
      </c>
    </row>
    <row r="126" spans="1:37" x14ac:dyDescent="0.2">
      <c r="A126" s="170">
        <f>'Fleet Input'!A130</f>
        <v>0</v>
      </c>
      <c r="B126" s="106" t="s">
        <v>111</v>
      </c>
      <c r="C126" s="106" t="s">
        <v>112</v>
      </c>
      <c r="D126" s="106" t="s">
        <v>136</v>
      </c>
      <c r="E126" s="106" t="s">
        <v>208</v>
      </c>
      <c r="F126" s="179">
        <f>'Fleet Input'!I130</f>
        <v>0</v>
      </c>
      <c r="G126" s="179">
        <f>'Fleet Input'!J130</f>
        <v>0</v>
      </c>
      <c r="H126" s="119" t="e">
        <f>VLOOKUP(AD126,NOx_Calc!$E$4:$G$44,3,FALSE)/100</f>
        <v>#N/A</v>
      </c>
      <c r="I126" s="119" t="e">
        <f>VLOOKUP(AD126,NOx_Calc!$E$4:$H$44,4,FALSE)/100</f>
        <v>#N/A</v>
      </c>
      <c r="J126" s="97" t="e">
        <f t="shared" si="12"/>
        <v>#N/A</v>
      </c>
      <c r="K126" s="10" t="e">
        <f>IF(J126&lt;&gt;"-",IF(X126="A",'NOx Emission Factors'!$X$4*J126,IF(X126="L",'NOx Emission Factors'!$W$4*J126,"?")),"-")</f>
        <v>#N/A</v>
      </c>
      <c r="L126" s="10" t="str">
        <f>IF(F126&lt;&gt;"",IF(X126="A",F126/'NOx Emission Factors'!$X$4,IF(X126="L",F126/'NOx Emission Factors'!$W$4,"?")),"-")</f>
        <v>?</v>
      </c>
      <c r="M126" s="125" t="e">
        <f t="shared" si="13"/>
        <v>#DIV/0!</v>
      </c>
      <c r="N126" s="125" t="e">
        <f t="shared" si="14"/>
        <v>#N/A</v>
      </c>
      <c r="O126" s="170">
        <f>'Fleet Input'!B130</f>
        <v>0</v>
      </c>
      <c r="P126" s="170">
        <f>'Fleet Input'!C130</f>
        <v>0</v>
      </c>
      <c r="Q126" s="170">
        <f>'Fleet Input'!D130</f>
        <v>0</v>
      </c>
      <c r="R126" s="170">
        <f>'Fleet Input'!E130</f>
        <v>0</v>
      </c>
      <c r="S126" s="170">
        <f>'Fleet Input'!F130</f>
        <v>0</v>
      </c>
      <c r="T126" s="109" t="s">
        <v>241</v>
      </c>
      <c r="U126" s="109" t="s">
        <v>20</v>
      </c>
      <c r="X126" s="176">
        <f>'Fleet Input'!F130</f>
        <v>0</v>
      </c>
      <c r="Y126" s="170">
        <f>'Fleet Input'!G130</f>
        <v>0</v>
      </c>
      <c r="Z126" s="170">
        <f>'Fleet Input'!H130</f>
        <v>0</v>
      </c>
      <c r="AA126" s="114">
        <f t="shared" si="15"/>
        <v>0</v>
      </c>
      <c r="AB126" s="176" t="str">
        <f>IF('Fleet Input'!K130=0,"",'Fleet Input'!K130)</f>
        <v/>
      </c>
      <c r="AC126" s="176" t="str">
        <f>IF('Fleet Input'!L130=0,"",'Fleet Input'!L130)</f>
        <v/>
      </c>
      <c r="AD126" s="117" t="str">
        <f t="shared" si="16"/>
        <v/>
      </c>
      <c r="AE126" s="117" t="str">
        <f t="shared" si="17"/>
        <v>00</v>
      </c>
      <c r="AF126" s="8" t="e">
        <f t="shared" si="18"/>
        <v>#N/A</v>
      </c>
      <c r="AG126" s="122" t="e">
        <f t="shared" si="19"/>
        <v>#N/A</v>
      </c>
      <c r="AH126" s="8" t="e">
        <f t="shared" si="20"/>
        <v>#N/A</v>
      </c>
      <c r="AI126" s="122" t="e">
        <f t="shared" si="21"/>
        <v>#N/A</v>
      </c>
      <c r="AJ126" s="100" t="e">
        <f t="shared" si="22"/>
        <v>#N/A</v>
      </c>
      <c r="AK126" s="122" t="e">
        <f t="shared" si="23"/>
        <v>#N/A</v>
      </c>
    </row>
    <row r="127" spans="1:37" x14ac:dyDescent="0.2">
      <c r="A127" s="170">
        <f>'Fleet Input'!A131</f>
        <v>0</v>
      </c>
      <c r="B127" s="106" t="s">
        <v>111</v>
      </c>
      <c r="C127" s="106" t="s">
        <v>112</v>
      </c>
      <c r="D127" s="106" t="s">
        <v>136</v>
      </c>
      <c r="E127" s="106" t="s">
        <v>208</v>
      </c>
      <c r="F127" s="179">
        <f>'Fleet Input'!I131</f>
        <v>0</v>
      </c>
      <c r="G127" s="179">
        <f>'Fleet Input'!J131</f>
        <v>0</v>
      </c>
      <c r="H127" s="119" t="e">
        <f>VLOOKUP(AD127,NOx_Calc!$E$4:$G$44,3,FALSE)/100</f>
        <v>#N/A</v>
      </c>
      <c r="I127" s="119" t="e">
        <f>VLOOKUP(AD127,NOx_Calc!$E$4:$H$44,4,FALSE)/100</f>
        <v>#N/A</v>
      </c>
      <c r="J127" s="97" t="e">
        <f t="shared" si="12"/>
        <v>#N/A</v>
      </c>
      <c r="K127" s="10" t="e">
        <f>IF(J127&lt;&gt;"-",IF(X127="A",'NOx Emission Factors'!$X$4*J127,IF(X127="L",'NOx Emission Factors'!$W$4*J127,"?")),"-")</f>
        <v>#N/A</v>
      </c>
      <c r="L127" s="10" t="str">
        <f>IF(F127&lt;&gt;"",IF(X127="A",F127/'NOx Emission Factors'!$X$4,IF(X127="L",F127/'NOx Emission Factors'!$W$4,"?")),"-")</f>
        <v>?</v>
      </c>
      <c r="M127" s="125" t="e">
        <f t="shared" si="13"/>
        <v>#DIV/0!</v>
      </c>
      <c r="N127" s="125" t="e">
        <f t="shared" si="14"/>
        <v>#N/A</v>
      </c>
      <c r="O127" s="170">
        <f>'Fleet Input'!B131</f>
        <v>0</v>
      </c>
      <c r="P127" s="170">
        <f>'Fleet Input'!C131</f>
        <v>0</v>
      </c>
      <c r="Q127" s="170">
        <f>'Fleet Input'!D131</f>
        <v>0</v>
      </c>
      <c r="R127" s="170">
        <f>'Fleet Input'!E131</f>
        <v>0</v>
      </c>
      <c r="S127" s="170">
        <f>'Fleet Input'!F131</f>
        <v>0</v>
      </c>
      <c r="T127" s="109" t="s">
        <v>241</v>
      </c>
      <c r="U127" s="109" t="s">
        <v>20</v>
      </c>
      <c r="X127" s="176">
        <f>'Fleet Input'!F131</f>
        <v>0</v>
      </c>
      <c r="Y127" s="170">
        <f>'Fleet Input'!G131</f>
        <v>0</v>
      </c>
      <c r="Z127" s="170">
        <f>'Fleet Input'!H131</f>
        <v>0</v>
      </c>
      <c r="AA127" s="114">
        <f t="shared" si="15"/>
        <v>0</v>
      </c>
      <c r="AB127" s="176" t="str">
        <f>IF('Fleet Input'!K131=0,"",'Fleet Input'!K131)</f>
        <v/>
      </c>
      <c r="AC127" s="176" t="str">
        <f>IF('Fleet Input'!L131=0,"",'Fleet Input'!L131)</f>
        <v/>
      </c>
      <c r="AD127" s="117" t="str">
        <f t="shared" si="16"/>
        <v/>
      </c>
      <c r="AE127" s="117" t="str">
        <f t="shared" si="17"/>
        <v>00</v>
      </c>
      <c r="AF127" s="8" t="e">
        <f t="shared" si="18"/>
        <v>#N/A</v>
      </c>
      <c r="AG127" s="122" t="e">
        <f t="shared" si="19"/>
        <v>#N/A</v>
      </c>
      <c r="AH127" s="8" t="e">
        <f t="shared" si="20"/>
        <v>#N/A</v>
      </c>
      <c r="AI127" s="122" t="e">
        <f t="shared" si="21"/>
        <v>#N/A</v>
      </c>
      <c r="AJ127" s="100" t="e">
        <f t="shared" si="22"/>
        <v>#N/A</v>
      </c>
      <c r="AK127" s="122" t="e">
        <f t="shared" si="23"/>
        <v>#N/A</v>
      </c>
    </row>
    <row r="128" spans="1:37" x14ac:dyDescent="0.2">
      <c r="A128" s="170">
        <f>'Fleet Input'!A132</f>
        <v>0</v>
      </c>
      <c r="B128" s="106" t="s">
        <v>111</v>
      </c>
      <c r="C128" s="106" t="s">
        <v>112</v>
      </c>
      <c r="D128" s="106" t="s">
        <v>136</v>
      </c>
      <c r="E128" s="106" t="s">
        <v>208</v>
      </c>
      <c r="F128" s="179">
        <f>'Fleet Input'!I132</f>
        <v>0</v>
      </c>
      <c r="G128" s="179">
        <f>'Fleet Input'!J132</f>
        <v>0</v>
      </c>
      <c r="H128" s="119" t="e">
        <f>VLOOKUP(AD128,NOx_Calc!$E$4:$G$44,3,FALSE)/100</f>
        <v>#N/A</v>
      </c>
      <c r="I128" s="119" t="e">
        <f>VLOOKUP(AD128,NOx_Calc!$E$4:$H$44,4,FALSE)/100</f>
        <v>#N/A</v>
      </c>
      <c r="J128" s="97" t="e">
        <f t="shared" si="12"/>
        <v>#N/A</v>
      </c>
      <c r="K128" s="10" t="e">
        <f>IF(J128&lt;&gt;"-",IF(X128="A",'NOx Emission Factors'!$X$4*J128,IF(X128="L",'NOx Emission Factors'!$W$4*J128,"?")),"-")</f>
        <v>#N/A</v>
      </c>
      <c r="L128" s="10" t="str">
        <f>IF(F128&lt;&gt;"",IF(X128="A",F128/'NOx Emission Factors'!$X$4,IF(X128="L",F128/'NOx Emission Factors'!$W$4,"?")),"-")</f>
        <v>?</v>
      </c>
      <c r="M128" s="125" t="e">
        <f t="shared" si="13"/>
        <v>#DIV/0!</v>
      </c>
      <c r="N128" s="125" t="e">
        <f t="shared" si="14"/>
        <v>#N/A</v>
      </c>
      <c r="O128" s="170">
        <f>'Fleet Input'!B132</f>
        <v>0</v>
      </c>
      <c r="P128" s="170">
        <f>'Fleet Input'!C132</f>
        <v>0</v>
      </c>
      <c r="Q128" s="170">
        <f>'Fleet Input'!D132</f>
        <v>0</v>
      </c>
      <c r="R128" s="170">
        <f>'Fleet Input'!E132</f>
        <v>0</v>
      </c>
      <c r="S128" s="170">
        <f>'Fleet Input'!F132</f>
        <v>0</v>
      </c>
      <c r="T128" s="109" t="s">
        <v>241</v>
      </c>
      <c r="U128" s="109" t="s">
        <v>20</v>
      </c>
      <c r="X128" s="176">
        <f>'Fleet Input'!F132</f>
        <v>0</v>
      </c>
      <c r="Y128" s="170">
        <f>'Fleet Input'!G132</f>
        <v>0</v>
      </c>
      <c r="Z128" s="170">
        <f>'Fleet Input'!H132</f>
        <v>0</v>
      </c>
      <c r="AA128" s="114">
        <f t="shared" si="15"/>
        <v>0</v>
      </c>
      <c r="AB128" s="176" t="str">
        <f>IF('Fleet Input'!K132=0,"",'Fleet Input'!K132)</f>
        <v/>
      </c>
      <c r="AC128" s="176" t="str">
        <f>IF('Fleet Input'!L132=0,"",'Fleet Input'!L132)</f>
        <v/>
      </c>
      <c r="AD128" s="117" t="str">
        <f t="shared" si="16"/>
        <v/>
      </c>
      <c r="AE128" s="117" t="str">
        <f t="shared" si="17"/>
        <v>00</v>
      </c>
      <c r="AF128" s="8" t="e">
        <f t="shared" si="18"/>
        <v>#N/A</v>
      </c>
      <c r="AG128" s="122" t="e">
        <f t="shared" si="19"/>
        <v>#N/A</v>
      </c>
      <c r="AH128" s="8" t="e">
        <f t="shared" si="20"/>
        <v>#N/A</v>
      </c>
      <c r="AI128" s="122" t="e">
        <f t="shared" si="21"/>
        <v>#N/A</v>
      </c>
      <c r="AJ128" s="100" t="e">
        <f t="shared" si="22"/>
        <v>#N/A</v>
      </c>
      <c r="AK128" s="122" t="e">
        <f t="shared" si="23"/>
        <v>#N/A</v>
      </c>
    </row>
    <row r="129" spans="1:37" x14ac:dyDescent="0.2">
      <c r="A129" s="170">
        <f>'Fleet Input'!A133</f>
        <v>0</v>
      </c>
      <c r="B129" s="106" t="s">
        <v>111</v>
      </c>
      <c r="C129" s="106" t="s">
        <v>112</v>
      </c>
      <c r="D129" s="106" t="s">
        <v>136</v>
      </c>
      <c r="E129" s="106" t="s">
        <v>208</v>
      </c>
      <c r="F129" s="179">
        <f>'Fleet Input'!I133</f>
        <v>0</v>
      </c>
      <c r="G129" s="179">
        <f>'Fleet Input'!J133</f>
        <v>0</v>
      </c>
      <c r="H129" s="119" t="e">
        <f>VLOOKUP(AD129,NOx_Calc!$E$4:$G$44,3,FALSE)/100</f>
        <v>#N/A</v>
      </c>
      <c r="I129" s="119" t="e">
        <f>VLOOKUP(AD129,NOx_Calc!$E$4:$H$44,4,FALSE)/100</f>
        <v>#N/A</v>
      </c>
      <c r="J129" s="97" t="e">
        <f t="shared" si="12"/>
        <v>#N/A</v>
      </c>
      <c r="K129" s="10" t="e">
        <f>IF(J129&lt;&gt;"-",IF(X129="A",'NOx Emission Factors'!$X$4*J129,IF(X129="L",'NOx Emission Factors'!$W$4*J129,"?")),"-")</f>
        <v>#N/A</v>
      </c>
      <c r="L129" s="10" t="str">
        <f>IF(F129&lt;&gt;"",IF(X129="A",F129/'NOx Emission Factors'!$X$4,IF(X129="L",F129/'NOx Emission Factors'!$W$4,"?")),"-")</f>
        <v>?</v>
      </c>
      <c r="M129" s="125" t="e">
        <f t="shared" si="13"/>
        <v>#DIV/0!</v>
      </c>
      <c r="N129" s="125" t="e">
        <f t="shared" si="14"/>
        <v>#N/A</v>
      </c>
      <c r="O129" s="170">
        <f>'Fleet Input'!B133</f>
        <v>0</v>
      </c>
      <c r="P129" s="170">
        <f>'Fleet Input'!C133</f>
        <v>0</v>
      </c>
      <c r="Q129" s="170">
        <f>'Fleet Input'!D133</f>
        <v>0</v>
      </c>
      <c r="R129" s="170">
        <f>'Fleet Input'!E133</f>
        <v>0</v>
      </c>
      <c r="S129" s="170">
        <f>'Fleet Input'!F133</f>
        <v>0</v>
      </c>
      <c r="T129" s="109" t="s">
        <v>241</v>
      </c>
      <c r="U129" s="109" t="s">
        <v>20</v>
      </c>
      <c r="X129" s="176">
        <f>'Fleet Input'!F133</f>
        <v>0</v>
      </c>
      <c r="Y129" s="170">
        <f>'Fleet Input'!G133</f>
        <v>0</v>
      </c>
      <c r="Z129" s="170">
        <f>'Fleet Input'!H133</f>
        <v>0</v>
      </c>
      <c r="AA129" s="114">
        <f t="shared" si="15"/>
        <v>0</v>
      </c>
      <c r="AB129" s="176" t="str">
        <f>IF('Fleet Input'!K133=0,"",'Fleet Input'!K133)</f>
        <v/>
      </c>
      <c r="AC129" s="176" t="str">
        <f>IF('Fleet Input'!L133=0,"",'Fleet Input'!L133)</f>
        <v/>
      </c>
      <c r="AD129" s="117" t="str">
        <f t="shared" si="16"/>
        <v/>
      </c>
      <c r="AE129" s="117" t="str">
        <f t="shared" si="17"/>
        <v>00</v>
      </c>
      <c r="AF129" s="8" t="e">
        <f t="shared" si="18"/>
        <v>#N/A</v>
      </c>
      <c r="AG129" s="122" t="e">
        <f t="shared" si="19"/>
        <v>#N/A</v>
      </c>
      <c r="AH129" s="8" t="e">
        <f t="shared" si="20"/>
        <v>#N/A</v>
      </c>
      <c r="AI129" s="122" t="e">
        <f t="shared" si="21"/>
        <v>#N/A</v>
      </c>
      <c r="AJ129" s="100" t="e">
        <f t="shared" si="22"/>
        <v>#N/A</v>
      </c>
      <c r="AK129" s="122" t="e">
        <f t="shared" si="23"/>
        <v>#N/A</v>
      </c>
    </row>
    <row r="130" spans="1:37" x14ac:dyDescent="0.2">
      <c r="A130" s="170">
        <f>'Fleet Input'!A134</f>
        <v>0</v>
      </c>
      <c r="B130" s="106" t="s">
        <v>111</v>
      </c>
      <c r="C130" s="106" t="s">
        <v>112</v>
      </c>
      <c r="D130" s="106" t="s">
        <v>136</v>
      </c>
      <c r="E130" s="106" t="s">
        <v>208</v>
      </c>
      <c r="F130" s="179">
        <f>'Fleet Input'!I134</f>
        <v>0</v>
      </c>
      <c r="G130" s="179">
        <f>'Fleet Input'!J134</f>
        <v>0</v>
      </c>
      <c r="H130" s="119" t="e">
        <f>VLOOKUP(AD130,NOx_Calc!$E$4:$G$44,3,FALSE)/100</f>
        <v>#N/A</v>
      </c>
      <c r="I130" s="119" t="e">
        <f>VLOOKUP(AD130,NOx_Calc!$E$4:$H$44,4,FALSE)/100</f>
        <v>#N/A</v>
      </c>
      <c r="J130" s="97" t="e">
        <f t="shared" si="12"/>
        <v>#N/A</v>
      </c>
      <c r="K130" s="10" t="e">
        <f>IF(J130&lt;&gt;"-",IF(X130="A",'NOx Emission Factors'!$X$4*J130,IF(X130="L",'NOx Emission Factors'!$W$4*J130,"?")),"-")</f>
        <v>#N/A</v>
      </c>
      <c r="L130" s="10" t="str">
        <f>IF(F130&lt;&gt;"",IF(X130="A",F130/'NOx Emission Factors'!$X$4,IF(X130="L",F130/'NOx Emission Factors'!$W$4,"?")),"-")</f>
        <v>?</v>
      </c>
      <c r="M130" s="125" t="e">
        <f t="shared" si="13"/>
        <v>#DIV/0!</v>
      </c>
      <c r="N130" s="125" t="e">
        <f t="shared" si="14"/>
        <v>#N/A</v>
      </c>
      <c r="O130" s="170">
        <f>'Fleet Input'!B134</f>
        <v>0</v>
      </c>
      <c r="P130" s="170">
        <f>'Fleet Input'!C134</f>
        <v>0</v>
      </c>
      <c r="Q130" s="170">
        <f>'Fleet Input'!D134</f>
        <v>0</v>
      </c>
      <c r="R130" s="170">
        <f>'Fleet Input'!E134</f>
        <v>0</v>
      </c>
      <c r="S130" s="170">
        <f>'Fleet Input'!F134</f>
        <v>0</v>
      </c>
      <c r="T130" s="109" t="s">
        <v>241</v>
      </c>
      <c r="U130" s="109" t="s">
        <v>20</v>
      </c>
      <c r="X130" s="176">
        <f>'Fleet Input'!F134</f>
        <v>0</v>
      </c>
      <c r="Y130" s="170">
        <f>'Fleet Input'!G134</f>
        <v>0</v>
      </c>
      <c r="Z130" s="170">
        <f>'Fleet Input'!H134</f>
        <v>0</v>
      </c>
      <c r="AA130" s="114">
        <f t="shared" si="15"/>
        <v>0</v>
      </c>
      <c r="AB130" s="176" t="str">
        <f>IF('Fleet Input'!K134=0,"",'Fleet Input'!K134)</f>
        <v/>
      </c>
      <c r="AC130" s="176" t="str">
        <f>IF('Fleet Input'!L134=0,"",'Fleet Input'!L134)</f>
        <v/>
      </c>
      <c r="AD130" s="117" t="str">
        <f t="shared" si="16"/>
        <v/>
      </c>
      <c r="AE130" s="117" t="str">
        <f t="shared" si="17"/>
        <v>00</v>
      </c>
      <c r="AF130" s="8" t="e">
        <f t="shared" si="18"/>
        <v>#N/A</v>
      </c>
      <c r="AG130" s="122" t="e">
        <f t="shared" si="19"/>
        <v>#N/A</v>
      </c>
      <c r="AH130" s="8" t="e">
        <f t="shared" si="20"/>
        <v>#N/A</v>
      </c>
      <c r="AI130" s="122" t="e">
        <f t="shared" si="21"/>
        <v>#N/A</v>
      </c>
      <c r="AJ130" s="100" t="e">
        <f t="shared" si="22"/>
        <v>#N/A</v>
      </c>
      <c r="AK130" s="122" t="e">
        <f t="shared" si="23"/>
        <v>#N/A</v>
      </c>
    </row>
    <row r="131" spans="1:37" x14ac:dyDescent="0.2">
      <c r="A131" s="170">
        <f>'Fleet Input'!A135</f>
        <v>0</v>
      </c>
      <c r="B131" s="106" t="s">
        <v>111</v>
      </c>
      <c r="C131" s="106" t="s">
        <v>112</v>
      </c>
      <c r="D131" s="106" t="s">
        <v>136</v>
      </c>
      <c r="E131" s="106" t="s">
        <v>208</v>
      </c>
      <c r="F131" s="179">
        <f>'Fleet Input'!I135</f>
        <v>0</v>
      </c>
      <c r="G131" s="179">
        <f>'Fleet Input'!J135</f>
        <v>0</v>
      </c>
      <c r="H131" s="119" t="e">
        <f>VLOOKUP(AD131,NOx_Calc!$E$4:$G$44,3,FALSE)/100</f>
        <v>#N/A</v>
      </c>
      <c r="I131" s="119" t="e">
        <f>VLOOKUP(AD131,NOx_Calc!$E$4:$H$44,4,FALSE)/100</f>
        <v>#N/A</v>
      </c>
      <c r="J131" s="97" t="e">
        <f t="shared" ref="J131:J194" si="24">IF(G131&lt;&gt;"",G131*(1-H131),"-")</f>
        <v>#N/A</v>
      </c>
      <c r="K131" s="10" t="e">
        <f>IF(J131&lt;&gt;"-",IF(X131="A",'NOx Emission Factors'!$X$4*J131,IF(X131="L",'NOx Emission Factors'!$W$4*J131,"?")),"-")</f>
        <v>#N/A</v>
      </c>
      <c r="L131" s="10" t="str">
        <f>IF(F131&lt;&gt;"",IF(X131="A",F131/'NOx Emission Factors'!$X$4,IF(X131="L",F131/'NOx Emission Factors'!$W$4,"?")),"-")</f>
        <v>?</v>
      </c>
      <c r="M131" s="125" t="e">
        <f t="shared" ref="M131:M194" si="25">IF(G131&lt;&gt;"",IF(F131&lt;&gt;"",F131/G131,"-"),"-")</f>
        <v>#DIV/0!</v>
      </c>
      <c r="N131" s="125" t="e">
        <f t="shared" ref="N131:N194" si="26">IF(J131&lt;&gt;"-",IF(F131&lt;&gt;"",F131/J131,"-"),"-")</f>
        <v>#N/A</v>
      </c>
      <c r="O131" s="170">
        <f>'Fleet Input'!B135</f>
        <v>0</v>
      </c>
      <c r="P131" s="170">
        <f>'Fleet Input'!C135</f>
        <v>0</v>
      </c>
      <c r="Q131" s="170">
        <f>'Fleet Input'!D135</f>
        <v>0</v>
      </c>
      <c r="R131" s="170">
        <f>'Fleet Input'!E135</f>
        <v>0</v>
      </c>
      <c r="S131" s="170">
        <f>'Fleet Input'!F135</f>
        <v>0</v>
      </c>
      <c r="T131" s="109" t="s">
        <v>241</v>
      </c>
      <c r="U131" s="109" t="s">
        <v>20</v>
      </c>
      <c r="X131" s="176">
        <f>'Fleet Input'!F135</f>
        <v>0</v>
      </c>
      <c r="Y131" s="170">
        <f>'Fleet Input'!G135</f>
        <v>0</v>
      </c>
      <c r="Z131" s="170">
        <f>'Fleet Input'!H135</f>
        <v>0</v>
      </c>
      <c r="AA131" s="114">
        <f t="shared" ref="AA131:AA194" si="27">IF(Z131="STAGE 1","E1",IF(Z131="STAGE 2","E2",IF(Z131="STAGE 3A","E3",IF(Z131="STAGE 4","E4",Z131))))</f>
        <v>0</v>
      </c>
      <c r="AB131" s="176" t="str">
        <f>IF('Fleet Input'!K135=0,"",'Fleet Input'!K135)</f>
        <v/>
      </c>
      <c r="AC131" s="176" t="str">
        <f>IF('Fleet Input'!L135=0,"",'Fleet Input'!L135)</f>
        <v/>
      </c>
      <c r="AD131" s="117" t="str">
        <f t="shared" ref="AD131:AD194" si="28">CONCATENATE(AB131,AC131)</f>
        <v/>
      </c>
      <c r="AE131" s="117" t="str">
        <f t="shared" ref="AE131:AE194" si="29">CONCATENATE(AD131,AA131,X131)</f>
        <v>00</v>
      </c>
      <c r="AF131" s="8" t="e">
        <f t="shared" ref="AF131:AF194" si="30">IF(F131&gt;0,F131,K131)</f>
        <v>#N/A</v>
      </c>
      <c r="AG131" s="122" t="e">
        <f t="shared" ref="AG131:AG194" si="31">IF(G131&lt;&gt;"",G131*H131,(L131*H131)/(1-H131))</f>
        <v>#N/A</v>
      </c>
      <c r="AH131" s="8" t="e">
        <f t="shared" ref="AH131:AH194" si="32">I131/(1-H131)</f>
        <v>#N/A</v>
      </c>
      <c r="AI131" s="122" t="e">
        <f t="shared" ref="AI131:AI194" si="33">AH131*AF131</f>
        <v>#N/A</v>
      </c>
      <c r="AJ131" s="100" t="e">
        <f t="shared" ref="AJ131:AJ194" si="34">(1-H131-I131)/(1-H131)</f>
        <v>#N/A</v>
      </c>
      <c r="AK131" s="122" t="e">
        <f t="shared" ref="AK131:AK194" si="35">AJ131*AF131</f>
        <v>#N/A</v>
      </c>
    </row>
    <row r="132" spans="1:37" x14ac:dyDescent="0.2">
      <c r="A132" s="170">
        <f>'Fleet Input'!A136</f>
        <v>0</v>
      </c>
      <c r="B132" s="106" t="s">
        <v>111</v>
      </c>
      <c r="C132" s="106" t="s">
        <v>112</v>
      </c>
      <c r="D132" s="106" t="s">
        <v>136</v>
      </c>
      <c r="E132" s="106" t="s">
        <v>208</v>
      </c>
      <c r="F132" s="179">
        <f>'Fleet Input'!I136</f>
        <v>0</v>
      </c>
      <c r="G132" s="179">
        <f>'Fleet Input'!J136</f>
        <v>0</v>
      </c>
      <c r="H132" s="119" t="e">
        <f>VLOOKUP(AD132,NOx_Calc!$E$4:$G$44,3,FALSE)/100</f>
        <v>#N/A</v>
      </c>
      <c r="I132" s="119" t="e">
        <f>VLOOKUP(AD132,NOx_Calc!$E$4:$H$44,4,FALSE)/100</f>
        <v>#N/A</v>
      </c>
      <c r="J132" s="97" t="e">
        <f t="shared" si="24"/>
        <v>#N/A</v>
      </c>
      <c r="K132" s="10" t="e">
        <f>IF(J132&lt;&gt;"-",IF(X132="A",'NOx Emission Factors'!$X$4*J132,IF(X132="L",'NOx Emission Factors'!$W$4*J132,"?")),"-")</f>
        <v>#N/A</v>
      </c>
      <c r="L132" s="10" t="str">
        <f>IF(F132&lt;&gt;"",IF(X132="A",F132/'NOx Emission Factors'!$X$4,IF(X132="L",F132/'NOx Emission Factors'!$W$4,"?")),"-")</f>
        <v>?</v>
      </c>
      <c r="M132" s="125" t="e">
        <f t="shared" si="25"/>
        <v>#DIV/0!</v>
      </c>
      <c r="N132" s="125" t="e">
        <f t="shared" si="26"/>
        <v>#N/A</v>
      </c>
      <c r="O132" s="170">
        <f>'Fleet Input'!B136</f>
        <v>0</v>
      </c>
      <c r="P132" s="170">
        <f>'Fleet Input'!C136</f>
        <v>0</v>
      </c>
      <c r="Q132" s="170">
        <f>'Fleet Input'!D136</f>
        <v>0</v>
      </c>
      <c r="R132" s="170">
        <f>'Fleet Input'!E136</f>
        <v>0</v>
      </c>
      <c r="S132" s="170">
        <f>'Fleet Input'!F136</f>
        <v>0</v>
      </c>
      <c r="T132" s="109" t="s">
        <v>241</v>
      </c>
      <c r="U132" s="109" t="s">
        <v>20</v>
      </c>
      <c r="X132" s="176">
        <f>'Fleet Input'!F136</f>
        <v>0</v>
      </c>
      <c r="Y132" s="170">
        <f>'Fleet Input'!G136</f>
        <v>0</v>
      </c>
      <c r="Z132" s="170">
        <f>'Fleet Input'!H136</f>
        <v>0</v>
      </c>
      <c r="AA132" s="114">
        <f t="shared" si="27"/>
        <v>0</v>
      </c>
      <c r="AB132" s="176" t="str">
        <f>IF('Fleet Input'!K136=0,"",'Fleet Input'!K136)</f>
        <v/>
      </c>
      <c r="AC132" s="176" t="str">
        <f>IF('Fleet Input'!L136=0,"",'Fleet Input'!L136)</f>
        <v/>
      </c>
      <c r="AD132" s="117" t="str">
        <f t="shared" si="28"/>
        <v/>
      </c>
      <c r="AE132" s="117" t="str">
        <f t="shared" si="29"/>
        <v>00</v>
      </c>
      <c r="AF132" s="8" t="e">
        <f t="shared" si="30"/>
        <v>#N/A</v>
      </c>
      <c r="AG132" s="122" t="e">
        <f t="shared" si="31"/>
        <v>#N/A</v>
      </c>
      <c r="AH132" s="8" t="e">
        <f t="shared" si="32"/>
        <v>#N/A</v>
      </c>
      <c r="AI132" s="122" t="e">
        <f t="shared" si="33"/>
        <v>#N/A</v>
      </c>
      <c r="AJ132" s="100" t="e">
        <f t="shared" si="34"/>
        <v>#N/A</v>
      </c>
      <c r="AK132" s="122" t="e">
        <f t="shared" si="35"/>
        <v>#N/A</v>
      </c>
    </row>
    <row r="133" spans="1:37" x14ac:dyDescent="0.2">
      <c r="A133" s="170">
        <f>'Fleet Input'!A137</f>
        <v>0</v>
      </c>
      <c r="B133" s="106" t="s">
        <v>111</v>
      </c>
      <c r="C133" s="106" t="s">
        <v>112</v>
      </c>
      <c r="D133" s="106" t="s">
        <v>136</v>
      </c>
      <c r="E133" s="106" t="s">
        <v>208</v>
      </c>
      <c r="F133" s="179">
        <f>'Fleet Input'!I137</f>
        <v>0</v>
      </c>
      <c r="G133" s="179">
        <f>'Fleet Input'!J137</f>
        <v>0</v>
      </c>
      <c r="H133" s="119" t="e">
        <f>VLOOKUP(AD133,NOx_Calc!$E$4:$G$44,3,FALSE)/100</f>
        <v>#N/A</v>
      </c>
      <c r="I133" s="119" t="e">
        <f>VLOOKUP(AD133,NOx_Calc!$E$4:$H$44,4,FALSE)/100</f>
        <v>#N/A</v>
      </c>
      <c r="J133" s="97" t="e">
        <f t="shared" si="24"/>
        <v>#N/A</v>
      </c>
      <c r="K133" s="10" t="e">
        <f>IF(J133&lt;&gt;"-",IF(X133="A",'NOx Emission Factors'!$X$4*J133,IF(X133="L",'NOx Emission Factors'!$W$4*J133,"?")),"-")</f>
        <v>#N/A</v>
      </c>
      <c r="L133" s="10" t="str">
        <f>IF(F133&lt;&gt;"",IF(X133="A",F133/'NOx Emission Factors'!$X$4,IF(X133="L",F133/'NOx Emission Factors'!$W$4,"?")),"-")</f>
        <v>?</v>
      </c>
      <c r="M133" s="125" t="e">
        <f t="shared" si="25"/>
        <v>#DIV/0!</v>
      </c>
      <c r="N133" s="125" t="e">
        <f t="shared" si="26"/>
        <v>#N/A</v>
      </c>
      <c r="O133" s="170">
        <f>'Fleet Input'!B137</f>
        <v>0</v>
      </c>
      <c r="P133" s="170">
        <f>'Fleet Input'!C137</f>
        <v>0</v>
      </c>
      <c r="Q133" s="170">
        <f>'Fleet Input'!D137</f>
        <v>0</v>
      </c>
      <c r="R133" s="170">
        <f>'Fleet Input'!E137</f>
        <v>0</v>
      </c>
      <c r="S133" s="170">
        <f>'Fleet Input'!F137</f>
        <v>0</v>
      </c>
      <c r="T133" s="109" t="s">
        <v>241</v>
      </c>
      <c r="U133" s="109" t="s">
        <v>20</v>
      </c>
      <c r="X133" s="176">
        <f>'Fleet Input'!F137</f>
        <v>0</v>
      </c>
      <c r="Y133" s="170">
        <f>'Fleet Input'!G137</f>
        <v>0</v>
      </c>
      <c r="Z133" s="170">
        <f>'Fleet Input'!H137</f>
        <v>0</v>
      </c>
      <c r="AA133" s="114">
        <f t="shared" si="27"/>
        <v>0</v>
      </c>
      <c r="AB133" s="176" t="str">
        <f>IF('Fleet Input'!K137=0,"",'Fleet Input'!K137)</f>
        <v/>
      </c>
      <c r="AC133" s="176" t="str">
        <f>IF('Fleet Input'!L137=0,"",'Fleet Input'!L137)</f>
        <v/>
      </c>
      <c r="AD133" s="117" t="str">
        <f t="shared" si="28"/>
        <v/>
      </c>
      <c r="AE133" s="117" t="str">
        <f t="shared" si="29"/>
        <v>00</v>
      </c>
      <c r="AF133" s="8" t="e">
        <f t="shared" si="30"/>
        <v>#N/A</v>
      </c>
      <c r="AG133" s="122" t="e">
        <f t="shared" si="31"/>
        <v>#N/A</v>
      </c>
      <c r="AH133" s="8" t="e">
        <f t="shared" si="32"/>
        <v>#N/A</v>
      </c>
      <c r="AI133" s="122" t="e">
        <f t="shared" si="33"/>
        <v>#N/A</v>
      </c>
      <c r="AJ133" s="100" t="e">
        <f t="shared" si="34"/>
        <v>#N/A</v>
      </c>
      <c r="AK133" s="122" t="e">
        <f t="shared" si="35"/>
        <v>#N/A</v>
      </c>
    </row>
    <row r="134" spans="1:37" x14ac:dyDescent="0.2">
      <c r="A134" s="170">
        <f>'Fleet Input'!A138</f>
        <v>0</v>
      </c>
      <c r="B134" s="106" t="s">
        <v>111</v>
      </c>
      <c r="C134" s="106" t="s">
        <v>112</v>
      </c>
      <c r="D134" s="106" t="s">
        <v>136</v>
      </c>
      <c r="E134" s="106" t="s">
        <v>208</v>
      </c>
      <c r="F134" s="179">
        <f>'Fleet Input'!I138</f>
        <v>0</v>
      </c>
      <c r="G134" s="179">
        <f>'Fleet Input'!J138</f>
        <v>0</v>
      </c>
      <c r="H134" s="119" t="e">
        <f>VLOOKUP(AD134,NOx_Calc!$E$4:$G$44,3,FALSE)/100</f>
        <v>#N/A</v>
      </c>
      <c r="I134" s="119" t="e">
        <f>VLOOKUP(AD134,NOx_Calc!$E$4:$H$44,4,FALSE)/100</f>
        <v>#N/A</v>
      </c>
      <c r="J134" s="97" t="e">
        <f t="shared" si="24"/>
        <v>#N/A</v>
      </c>
      <c r="K134" s="10" t="e">
        <f>IF(J134&lt;&gt;"-",IF(X134="A",'NOx Emission Factors'!$X$4*J134,IF(X134="L",'NOx Emission Factors'!$W$4*J134,"?")),"-")</f>
        <v>#N/A</v>
      </c>
      <c r="L134" s="10" t="str">
        <f>IF(F134&lt;&gt;"",IF(X134="A",F134/'NOx Emission Factors'!$X$4,IF(X134="L",F134/'NOx Emission Factors'!$W$4,"?")),"-")</f>
        <v>?</v>
      </c>
      <c r="M134" s="125" t="e">
        <f t="shared" si="25"/>
        <v>#DIV/0!</v>
      </c>
      <c r="N134" s="125" t="e">
        <f t="shared" si="26"/>
        <v>#N/A</v>
      </c>
      <c r="O134" s="170">
        <f>'Fleet Input'!B138</f>
        <v>0</v>
      </c>
      <c r="P134" s="170">
        <f>'Fleet Input'!C138</f>
        <v>0</v>
      </c>
      <c r="Q134" s="170">
        <f>'Fleet Input'!D138</f>
        <v>0</v>
      </c>
      <c r="R134" s="170">
        <f>'Fleet Input'!E138</f>
        <v>0</v>
      </c>
      <c r="S134" s="170">
        <f>'Fleet Input'!F138</f>
        <v>0</v>
      </c>
      <c r="T134" s="109" t="s">
        <v>241</v>
      </c>
      <c r="U134" s="109" t="s">
        <v>20</v>
      </c>
      <c r="X134" s="176">
        <f>'Fleet Input'!F138</f>
        <v>0</v>
      </c>
      <c r="Y134" s="170">
        <f>'Fleet Input'!G138</f>
        <v>0</v>
      </c>
      <c r="Z134" s="170">
        <f>'Fleet Input'!H138</f>
        <v>0</v>
      </c>
      <c r="AA134" s="114">
        <f t="shared" si="27"/>
        <v>0</v>
      </c>
      <c r="AB134" s="176" t="str">
        <f>IF('Fleet Input'!K138=0,"",'Fleet Input'!K138)</f>
        <v/>
      </c>
      <c r="AC134" s="176" t="str">
        <f>IF('Fleet Input'!L138=0,"",'Fleet Input'!L138)</f>
        <v/>
      </c>
      <c r="AD134" s="117" t="str">
        <f t="shared" si="28"/>
        <v/>
      </c>
      <c r="AE134" s="117" t="str">
        <f t="shared" si="29"/>
        <v>00</v>
      </c>
      <c r="AF134" s="8" t="e">
        <f t="shared" si="30"/>
        <v>#N/A</v>
      </c>
      <c r="AG134" s="122" t="e">
        <f t="shared" si="31"/>
        <v>#N/A</v>
      </c>
      <c r="AH134" s="8" t="e">
        <f t="shared" si="32"/>
        <v>#N/A</v>
      </c>
      <c r="AI134" s="122" t="e">
        <f t="shared" si="33"/>
        <v>#N/A</v>
      </c>
      <c r="AJ134" s="100" t="e">
        <f t="shared" si="34"/>
        <v>#N/A</v>
      </c>
      <c r="AK134" s="122" t="e">
        <f t="shared" si="35"/>
        <v>#N/A</v>
      </c>
    </row>
    <row r="135" spans="1:37" x14ac:dyDescent="0.2">
      <c r="A135" s="170">
        <f>'Fleet Input'!A139</f>
        <v>0</v>
      </c>
      <c r="B135" s="106" t="s">
        <v>111</v>
      </c>
      <c r="C135" s="106" t="s">
        <v>112</v>
      </c>
      <c r="D135" s="106" t="s">
        <v>136</v>
      </c>
      <c r="E135" s="106" t="s">
        <v>208</v>
      </c>
      <c r="F135" s="179">
        <f>'Fleet Input'!I139</f>
        <v>0</v>
      </c>
      <c r="G135" s="179">
        <f>'Fleet Input'!J139</f>
        <v>0</v>
      </c>
      <c r="H135" s="119" t="e">
        <f>VLOOKUP(AD135,NOx_Calc!$E$4:$G$44,3,FALSE)/100</f>
        <v>#N/A</v>
      </c>
      <c r="I135" s="119" t="e">
        <f>VLOOKUP(AD135,NOx_Calc!$E$4:$H$44,4,FALSE)/100</f>
        <v>#N/A</v>
      </c>
      <c r="J135" s="97" t="e">
        <f t="shared" si="24"/>
        <v>#N/A</v>
      </c>
      <c r="K135" s="10" t="e">
        <f>IF(J135&lt;&gt;"-",IF(X135="A",'NOx Emission Factors'!$X$4*J135,IF(X135="L",'NOx Emission Factors'!$W$4*J135,"?")),"-")</f>
        <v>#N/A</v>
      </c>
      <c r="L135" s="10" t="str">
        <f>IF(F135&lt;&gt;"",IF(X135="A",F135/'NOx Emission Factors'!$X$4,IF(X135="L",F135/'NOx Emission Factors'!$W$4,"?")),"-")</f>
        <v>?</v>
      </c>
      <c r="M135" s="125" t="e">
        <f t="shared" si="25"/>
        <v>#DIV/0!</v>
      </c>
      <c r="N135" s="125" t="e">
        <f t="shared" si="26"/>
        <v>#N/A</v>
      </c>
      <c r="O135" s="170">
        <f>'Fleet Input'!B139</f>
        <v>0</v>
      </c>
      <c r="P135" s="170">
        <f>'Fleet Input'!C139</f>
        <v>0</v>
      </c>
      <c r="Q135" s="170">
        <f>'Fleet Input'!D139</f>
        <v>0</v>
      </c>
      <c r="R135" s="170">
        <f>'Fleet Input'!E139</f>
        <v>0</v>
      </c>
      <c r="S135" s="170">
        <f>'Fleet Input'!F139</f>
        <v>0</v>
      </c>
      <c r="T135" s="109" t="s">
        <v>241</v>
      </c>
      <c r="U135" s="109" t="s">
        <v>20</v>
      </c>
      <c r="X135" s="176">
        <f>'Fleet Input'!F139</f>
        <v>0</v>
      </c>
      <c r="Y135" s="170">
        <f>'Fleet Input'!G139</f>
        <v>0</v>
      </c>
      <c r="Z135" s="170">
        <f>'Fleet Input'!H139</f>
        <v>0</v>
      </c>
      <c r="AA135" s="114">
        <f t="shared" si="27"/>
        <v>0</v>
      </c>
      <c r="AB135" s="176" t="str">
        <f>IF('Fleet Input'!K139=0,"",'Fleet Input'!K139)</f>
        <v/>
      </c>
      <c r="AC135" s="176" t="str">
        <f>IF('Fleet Input'!L139=0,"",'Fleet Input'!L139)</f>
        <v/>
      </c>
      <c r="AD135" s="117" t="str">
        <f t="shared" si="28"/>
        <v/>
      </c>
      <c r="AE135" s="117" t="str">
        <f t="shared" si="29"/>
        <v>00</v>
      </c>
      <c r="AF135" s="8" t="e">
        <f t="shared" si="30"/>
        <v>#N/A</v>
      </c>
      <c r="AG135" s="122" t="e">
        <f t="shared" si="31"/>
        <v>#N/A</v>
      </c>
      <c r="AH135" s="8" t="e">
        <f t="shared" si="32"/>
        <v>#N/A</v>
      </c>
      <c r="AI135" s="122" t="e">
        <f t="shared" si="33"/>
        <v>#N/A</v>
      </c>
      <c r="AJ135" s="100" t="e">
        <f t="shared" si="34"/>
        <v>#N/A</v>
      </c>
      <c r="AK135" s="122" t="e">
        <f t="shared" si="35"/>
        <v>#N/A</v>
      </c>
    </row>
    <row r="136" spans="1:37" x14ac:dyDescent="0.2">
      <c r="A136" s="170">
        <f>'Fleet Input'!A140</f>
        <v>0</v>
      </c>
      <c r="B136" s="106" t="s">
        <v>111</v>
      </c>
      <c r="C136" s="106" t="s">
        <v>125</v>
      </c>
      <c r="D136" s="106" t="s">
        <v>126</v>
      </c>
      <c r="E136" s="106" t="s">
        <v>208</v>
      </c>
      <c r="F136" s="179">
        <f>'Fleet Input'!I140</f>
        <v>0</v>
      </c>
      <c r="G136" s="179">
        <f>'Fleet Input'!J140</f>
        <v>0</v>
      </c>
      <c r="H136" s="119" t="e">
        <f>VLOOKUP(AD136,NOx_Calc!$E$4:$G$44,3,FALSE)/100</f>
        <v>#N/A</v>
      </c>
      <c r="I136" s="119" t="e">
        <f>VLOOKUP(AD136,NOx_Calc!$E$4:$H$44,4,FALSE)/100</f>
        <v>#N/A</v>
      </c>
      <c r="J136" s="97" t="e">
        <f t="shared" si="24"/>
        <v>#N/A</v>
      </c>
      <c r="K136" s="10" t="e">
        <f>IF(J136&lt;&gt;"-",IF(X136="A",'NOx Emission Factors'!$X$4*J136,IF(X136="L",'NOx Emission Factors'!$W$4*J136,"?")),"-")</f>
        <v>#N/A</v>
      </c>
      <c r="L136" s="10" t="str">
        <f>IF(F136&lt;&gt;"",IF(X136="A",F136/'NOx Emission Factors'!$X$4,IF(X136="L",F136/'NOx Emission Factors'!$W$4,"?")),"-")</f>
        <v>?</v>
      </c>
      <c r="M136" s="125" t="e">
        <f t="shared" si="25"/>
        <v>#DIV/0!</v>
      </c>
      <c r="N136" s="125" t="e">
        <f t="shared" si="26"/>
        <v>#N/A</v>
      </c>
      <c r="O136" s="170">
        <f>'Fleet Input'!B140</f>
        <v>0</v>
      </c>
      <c r="P136" s="170">
        <f>'Fleet Input'!C140</f>
        <v>0</v>
      </c>
      <c r="Q136" s="170">
        <f>'Fleet Input'!D140</f>
        <v>0</v>
      </c>
      <c r="R136" s="170">
        <f>'Fleet Input'!E140</f>
        <v>0</v>
      </c>
      <c r="S136" s="170">
        <f>'Fleet Input'!F140</f>
        <v>0</v>
      </c>
      <c r="T136" s="109" t="s">
        <v>241</v>
      </c>
      <c r="U136" s="109" t="s">
        <v>20</v>
      </c>
      <c r="X136" s="176">
        <f>'Fleet Input'!F140</f>
        <v>0</v>
      </c>
      <c r="Y136" s="170">
        <f>'Fleet Input'!G140</f>
        <v>0</v>
      </c>
      <c r="Z136" s="170">
        <f>'Fleet Input'!H140</f>
        <v>0</v>
      </c>
      <c r="AA136" s="114">
        <f t="shared" si="27"/>
        <v>0</v>
      </c>
      <c r="AB136" s="176" t="str">
        <f>IF('Fleet Input'!K140=0,"",'Fleet Input'!K140)</f>
        <v/>
      </c>
      <c r="AC136" s="176" t="str">
        <f>IF('Fleet Input'!L140=0,"",'Fleet Input'!L140)</f>
        <v/>
      </c>
      <c r="AD136" s="117" t="str">
        <f t="shared" si="28"/>
        <v/>
      </c>
      <c r="AE136" s="117" t="str">
        <f t="shared" si="29"/>
        <v>00</v>
      </c>
      <c r="AF136" s="8" t="e">
        <f t="shared" si="30"/>
        <v>#N/A</v>
      </c>
      <c r="AG136" s="122" t="e">
        <f t="shared" si="31"/>
        <v>#N/A</v>
      </c>
      <c r="AH136" s="8" t="e">
        <f t="shared" si="32"/>
        <v>#N/A</v>
      </c>
      <c r="AI136" s="122" t="e">
        <f t="shared" si="33"/>
        <v>#N/A</v>
      </c>
      <c r="AJ136" s="100" t="e">
        <f t="shared" si="34"/>
        <v>#N/A</v>
      </c>
      <c r="AK136" s="122" t="e">
        <f t="shared" si="35"/>
        <v>#N/A</v>
      </c>
    </row>
    <row r="137" spans="1:37" x14ac:dyDescent="0.2">
      <c r="A137" s="170">
        <f>'Fleet Input'!A141</f>
        <v>0</v>
      </c>
      <c r="B137" s="106" t="s">
        <v>111</v>
      </c>
      <c r="C137" s="106" t="s">
        <v>112</v>
      </c>
      <c r="D137" s="106" t="s">
        <v>136</v>
      </c>
      <c r="E137" s="106" t="s">
        <v>208</v>
      </c>
      <c r="F137" s="179">
        <f>'Fleet Input'!I141</f>
        <v>0</v>
      </c>
      <c r="G137" s="179">
        <f>'Fleet Input'!J141</f>
        <v>0</v>
      </c>
      <c r="H137" s="119" t="e">
        <f>VLOOKUP(AD137,NOx_Calc!$E$4:$G$44,3,FALSE)/100</f>
        <v>#N/A</v>
      </c>
      <c r="I137" s="119" t="e">
        <f>VLOOKUP(AD137,NOx_Calc!$E$4:$H$44,4,FALSE)/100</f>
        <v>#N/A</v>
      </c>
      <c r="J137" s="97" t="e">
        <f t="shared" si="24"/>
        <v>#N/A</v>
      </c>
      <c r="K137" s="10" t="e">
        <f>IF(J137&lt;&gt;"-",IF(X137="A",'NOx Emission Factors'!$X$4*J137,IF(X137="L",'NOx Emission Factors'!$W$4*J137,"?")),"-")</f>
        <v>#N/A</v>
      </c>
      <c r="L137" s="10" t="str">
        <f>IF(F137&lt;&gt;"",IF(X137="A",F137/'NOx Emission Factors'!$X$4,IF(X137="L",F137/'NOx Emission Factors'!$W$4,"?")),"-")</f>
        <v>?</v>
      </c>
      <c r="M137" s="125" t="e">
        <f t="shared" si="25"/>
        <v>#DIV/0!</v>
      </c>
      <c r="N137" s="125" t="e">
        <f t="shared" si="26"/>
        <v>#N/A</v>
      </c>
      <c r="O137" s="170">
        <f>'Fleet Input'!B141</f>
        <v>0</v>
      </c>
      <c r="P137" s="170">
        <f>'Fleet Input'!C141</f>
        <v>0</v>
      </c>
      <c r="Q137" s="170">
        <f>'Fleet Input'!D141</f>
        <v>0</v>
      </c>
      <c r="R137" s="170">
        <f>'Fleet Input'!E141</f>
        <v>0</v>
      </c>
      <c r="S137" s="170">
        <f>'Fleet Input'!F141</f>
        <v>0</v>
      </c>
      <c r="T137" s="109" t="s">
        <v>241</v>
      </c>
      <c r="U137" s="109" t="s">
        <v>20</v>
      </c>
      <c r="X137" s="176">
        <f>'Fleet Input'!F141</f>
        <v>0</v>
      </c>
      <c r="Y137" s="170">
        <f>'Fleet Input'!G141</f>
        <v>0</v>
      </c>
      <c r="Z137" s="170">
        <f>'Fleet Input'!H141</f>
        <v>0</v>
      </c>
      <c r="AA137" s="114">
        <f t="shared" si="27"/>
        <v>0</v>
      </c>
      <c r="AB137" s="176" t="str">
        <f>IF('Fleet Input'!K141=0,"",'Fleet Input'!K141)</f>
        <v/>
      </c>
      <c r="AC137" s="176" t="str">
        <f>IF('Fleet Input'!L141=0,"",'Fleet Input'!L141)</f>
        <v/>
      </c>
      <c r="AD137" s="117" t="str">
        <f t="shared" si="28"/>
        <v/>
      </c>
      <c r="AE137" s="117" t="str">
        <f t="shared" si="29"/>
        <v>00</v>
      </c>
      <c r="AF137" s="8" t="e">
        <f t="shared" si="30"/>
        <v>#N/A</v>
      </c>
      <c r="AG137" s="122" t="e">
        <f t="shared" si="31"/>
        <v>#N/A</v>
      </c>
      <c r="AH137" s="8" t="e">
        <f t="shared" si="32"/>
        <v>#N/A</v>
      </c>
      <c r="AI137" s="122" t="e">
        <f t="shared" si="33"/>
        <v>#N/A</v>
      </c>
      <c r="AJ137" s="100" t="e">
        <f t="shared" si="34"/>
        <v>#N/A</v>
      </c>
      <c r="AK137" s="122" t="e">
        <f t="shared" si="35"/>
        <v>#N/A</v>
      </c>
    </row>
    <row r="138" spans="1:37" x14ac:dyDescent="0.2">
      <c r="A138" s="170">
        <f>'Fleet Input'!A142</f>
        <v>0</v>
      </c>
      <c r="B138" s="106" t="s">
        <v>111</v>
      </c>
      <c r="C138" s="106" t="s">
        <v>112</v>
      </c>
      <c r="D138" s="106" t="s">
        <v>136</v>
      </c>
      <c r="E138" s="106" t="s">
        <v>208</v>
      </c>
      <c r="F138" s="179">
        <f>'Fleet Input'!I142</f>
        <v>0</v>
      </c>
      <c r="G138" s="179">
        <f>'Fleet Input'!J142</f>
        <v>0</v>
      </c>
      <c r="H138" s="119" t="e">
        <f>VLOOKUP(AD138,NOx_Calc!$E$4:$G$44,3,FALSE)/100</f>
        <v>#N/A</v>
      </c>
      <c r="I138" s="119" t="e">
        <f>VLOOKUP(AD138,NOx_Calc!$E$4:$H$44,4,FALSE)/100</f>
        <v>#N/A</v>
      </c>
      <c r="J138" s="97" t="e">
        <f t="shared" si="24"/>
        <v>#N/A</v>
      </c>
      <c r="K138" s="10" t="e">
        <f>IF(J138&lt;&gt;"-",IF(X138="A",'NOx Emission Factors'!$X$4*J138,IF(X138="L",'NOx Emission Factors'!$W$4*J138,"?")),"-")</f>
        <v>#N/A</v>
      </c>
      <c r="L138" s="10" t="str">
        <f>IF(F138&lt;&gt;"",IF(X138="A",F138/'NOx Emission Factors'!$X$4,IF(X138="L",F138/'NOx Emission Factors'!$W$4,"?")),"-")</f>
        <v>?</v>
      </c>
      <c r="M138" s="125" t="e">
        <f t="shared" si="25"/>
        <v>#DIV/0!</v>
      </c>
      <c r="N138" s="125" t="e">
        <f t="shared" si="26"/>
        <v>#N/A</v>
      </c>
      <c r="O138" s="170">
        <f>'Fleet Input'!B142</f>
        <v>0</v>
      </c>
      <c r="P138" s="170">
        <f>'Fleet Input'!C142</f>
        <v>0</v>
      </c>
      <c r="Q138" s="170">
        <f>'Fleet Input'!D142</f>
        <v>0</v>
      </c>
      <c r="R138" s="170">
        <f>'Fleet Input'!E142</f>
        <v>0</v>
      </c>
      <c r="S138" s="170">
        <f>'Fleet Input'!F142</f>
        <v>0</v>
      </c>
      <c r="T138" s="109" t="s">
        <v>241</v>
      </c>
      <c r="U138" s="109" t="s">
        <v>20</v>
      </c>
      <c r="X138" s="176">
        <f>'Fleet Input'!F142</f>
        <v>0</v>
      </c>
      <c r="Y138" s="170">
        <f>'Fleet Input'!G142</f>
        <v>0</v>
      </c>
      <c r="Z138" s="170">
        <f>'Fleet Input'!H142</f>
        <v>0</v>
      </c>
      <c r="AA138" s="114">
        <f t="shared" si="27"/>
        <v>0</v>
      </c>
      <c r="AB138" s="176" t="str">
        <f>IF('Fleet Input'!K142=0,"",'Fleet Input'!K142)</f>
        <v/>
      </c>
      <c r="AC138" s="176" t="str">
        <f>IF('Fleet Input'!L142=0,"",'Fleet Input'!L142)</f>
        <v/>
      </c>
      <c r="AD138" s="117" t="str">
        <f t="shared" si="28"/>
        <v/>
      </c>
      <c r="AE138" s="117" t="str">
        <f t="shared" si="29"/>
        <v>00</v>
      </c>
      <c r="AF138" s="8" t="e">
        <f t="shared" si="30"/>
        <v>#N/A</v>
      </c>
      <c r="AG138" s="122" t="e">
        <f t="shared" si="31"/>
        <v>#N/A</v>
      </c>
      <c r="AH138" s="8" t="e">
        <f t="shared" si="32"/>
        <v>#N/A</v>
      </c>
      <c r="AI138" s="122" t="e">
        <f t="shared" si="33"/>
        <v>#N/A</v>
      </c>
      <c r="AJ138" s="100" t="e">
        <f t="shared" si="34"/>
        <v>#N/A</v>
      </c>
      <c r="AK138" s="122" t="e">
        <f t="shared" si="35"/>
        <v>#N/A</v>
      </c>
    </row>
    <row r="139" spans="1:37" x14ac:dyDescent="0.2">
      <c r="A139" s="170">
        <f>'Fleet Input'!A143</f>
        <v>0</v>
      </c>
      <c r="B139" s="106" t="s">
        <v>111</v>
      </c>
      <c r="C139" s="106" t="s">
        <v>112</v>
      </c>
      <c r="D139" s="106" t="s">
        <v>136</v>
      </c>
      <c r="E139" s="106" t="s">
        <v>208</v>
      </c>
      <c r="F139" s="179">
        <f>'Fleet Input'!I143</f>
        <v>0</v>
      </c>
      <c r="G139" s="179">
        <f>'Fleet Input'!J143</f>
        <v>0</v>
      </c>
      <c r="H139" s="119" t="e">
        <f>VLOOKUP(AD139,NOx_Calc!$E$4:$G$44,3,FALSE)/100</f>
        <v>#N/A</v>
      </c>
      <c r="I139" s="119" t="e">
        <f>VLOOKUP(AD139,NOx_Calc!$E$4:$H$44,4,FALSE)/100</f>
        <v>#N/A</v>
      </c>
      <c r="J139" s="97" t="e">
        <f t="shared" si="24"/>
        <v>#N/A</v>
      </c>
      <c r="K139" s="10" t="e">
        <f>IF(J139&lt;&gt;"-",IF(X139="A",'NOx Emission Factors'!$X$4*J139,IF(X139="L",'NOx Emission Factors'!$W$4*J139,"?")),"-")</f>
        <v>#N/A</v>
      </c>
      <c r="L139" s="10" t="str">
        <f>IF(F139&lt;&gt;"",IF(X139="A",F139/'NOx Emission Factors'!$X$4,IF(X139="L",F139/'NOx Emission Factors'!$W$4,"?")),"-")</f>
        <v>?</v>
      </c>
      <c r="M139" s="125" t="e">
        <f t="shared" si="25"/>
        <v>#DIV/0!</v>
      </c>
      <c r="N139" s="125" t="e">
        <f t="shared" si="26"/>
        <v>#N/A</v>
      </c>
      <c r="O139" s="170">
        <f>'Fleet Input'!B143</f>
        <v>0</v>
      </c>
      <c r="P139" s="170">
        <f>'Fleet Input'!C143</f>
        <v>0</v>
      </c>
      <c r="Q139" s="170">
        <f>'Fleet Input'!D143</f>
        <v>0</v>
      </c>
      <c r="R139" s="170">
        <f>'Fleet Input'!E143</f>
        <v>0</v>
      </c>
      <c r="S139" s="170">
        <f>'Fleet Input'!F143</f>
        <v>0</v>
      </c>
      <c r="T139" s="109" t="s">
        <v>241</v>
      </c>
      <c r="U139" s="109" t="s">
        <v>20</v>
      </c>
      <c r="X139" s="176">
        <f>'Fleet Input'!F143</f>
        <v>0</v>
      </c>
      <c r="Y139" s="170">
        <f>'Fleet Input'!G143</f>
        <v>0</v>
      </c>
      <c r="Z139" s="170">
        <f>'Fleet Input'!H143</f>
        <v>0</v>
      </c>
      <c r="AA139" s="114">
        <f t="shared" si="27"/>
        <v>0</v>
      </c>
      <c r="AB139" s="176" t="str">
        <f>IF('Fleet Input'!K143=0,"",'Fleet Input'!K143)</f>
        <v/>
      </c>
      <c r="AC139" s="176" t="str">
        <f>IF('Fleet Input'!L143=0,"",'Fleet Input'!L143)</f>
        <v/>
      </c>
      <c r="AD139" s="117" t="str">
        <f t="shared" si="28"/>
        <v/>
      </c>
      <c r="AE139" s="117" t="str">
        <f t="shared" si="29"/>
        <v>00</v>
      </c>
      <c r="AF139" s="8" t="e">
        <f t="shared" si="30"/>
        <v>#N/A</v>
      </c>
      <c r="AG139" s="122" t="e">
        <f t="shared" si="31"/>
        <v>#N/A</v>
      </c>
      <c r="AH139" s="8" t="e">
        <f t="shared" si="32"/>
        <v>#N/A</v>
      </c>
      <c r="AI139" s="122" t="e">
        <f t="shared" si="33"/>
        <v>#N/A</v>
      </c>
      <c r="AJ139" s="100" t="e">
        <f t="shared" si="34"/>
        <v>#N/A</v>
      </c>
      <c r="AK139" s="122" t="e">
        <f t="shared" si="35"/>
        <v>#N/A</v>
      </c>
    </row>
    <row r="140" spans="1:37" x14ac:dyDescent="0.2">
      <c r="A140" s="170">
        <f>'Fleet Input'!A144</f>
        <v>0</v>
      </c>
      <c r="B140" s="106" t="s">
        <v>111</v>
      </c>
      <c r="C140" s="106" t="s">
        <v>112</v>
      </c>
      <c r="D140" s="106" t="s">
        <v>136</v>
      </c>
      <c r="E140" s="106" t="s">
        <v>208</v>
      </c>
      <c r="F140" s="179">
        <f>'Fleet Input'!I144</f>
        <v>0</v>
      </c>
      <c r="G140" s="179">
        <f>'Fleet Input'!J144</f>
        <v>0</v>
      </c>
      <c r="H140" s="119" t="e">
        <f>VLOOKUP(AD140,NOx_Calc!$E$4:$G$44,3,FALSE)/100</f>
        <v>#N/A</v>
      </c>
      <c r="I140" s="119" t="e">
        <f>VLOOKUP(AD140,NOx_Calc!$E$4:$H$44,4,FALSE)/100</f>
        <v>#N/A</v>
      </c>
      <c r="J140" s="97" t="e">
        <f t="shared" si="24"/>
        <v>#N/A</v>
      </c>
      <c r="K140" s="10" t="e">
        <f>IF(J140&lt;&gt;"-",IF(X140="A",'NOx Emission Factors'!$X$4*J140,IF(X140="L",'NOx Emission Factors'!$W$4*J140,"?")),"-")</f>
        <v>#N/A</v>
      </c>
      <c r="L140" s="10" t="str">
        <f>IF(F140&lt;&gt;"",IF(X140="A",F140/'NOx Emission Factors'!$X$4,IF(X140="L",F140/'NOx Emission Factors'!$W$4,"?")),"-")</f>
        <v>?</v>
      </c>
      <c r="M140" s="125" t="e">
        <f t="shared" si="25"/>
        <v>#DIV/0!</v>
      </c>
      <c r="N140" s="125" t="e">
        <f t="shared" si="26"/>
        <v>#N/A</v>
      </c>
      <c r="O140" s="170">
        <f>'Fleet Input'!B144</f>
        <v>0</v>
      </c>
      <c r="P140" s="170">
        <f>'Fleet Input'!C144</f>
        <v>0</v>
      </c>
      <c r="Q140" s="170">
        <f>'Fleet Input'!D144</f>
        <v>0</v>
      </c>
      <c r="R140" s="170">
        <f>'Fleet Input'!E144</f>
        <v>0</v>
      </c>
      <c r="S140" s="170">
        <f>'Fleet Input'!F144</f>
        <v>0</v>
      </c>
      <c r="T140" s="109" t="s">
        <v>241</v>
      </c>
      <c r="U140" s="109" t="s">
        <v>20</v>
      </c>
      <c r="X140" s="176">
        <f>'Fleet Input'!F144</f>
        <v>0</v>
      </c>
      <c r="Y140" s="170">
        <f>'Fleet Input'!G144</f>
        <v>0</v>
      </c>
      <c r="Z140" s="170">
        <f>'Fleet Input'!H144</f>
        <v>0</v>
      </c>
      <c r="AA140" s="114">
        <f t="shared" si="27"/>
        <v>0</v>
      </c>
      <c r="AB140" s="176" t="str">
        <f>IF('Fleet Input'!K144=0,"",'Fleet Input'!K144)</f>
        <v/>
      </c>
      <c r="AC140" s="176" t="str">
        <f>IF('Fleet Input'!L144=0,"",'Fleet Input'!L144)</f>
        <v/>
      </c>
      <c r="AD140" s="117" t="str">
        <f t="shared" si="28"/>
        <v/>
      </c>
      <c r="AE140" s="117" t="str">
        <f t="shared" si="29"/>
        <v>00</v>
      </c>
      <c r="AF140" s="8" t="e">
        <f t="shared" si="30"/>
        <v>#N/A</v>
      </c>
      <c r="AG140" s="122" t="e">
        <f t="shared" si="31"/>
        <v>#N/A</v>
      </c>
      <c r="AH140" s="8" t="e">
        <f t="shared" si="32"/>
        <v>#N/A</v>
      </c>
      <c r="AI140" s="122" t="e">
        <f t="shared" si="33"/>
        <v>#N/A</v>
      </c>
      <c r="AJ140" s="100" t="e">
        <f t="shared" si="34"/>
        <v>#N/A</v>
      </c>
      <c r="AK140" s="122" t="e">
        <f t="shared" si="35"/>
        <v>#N/A</v>
      </c>
    </row>
    <row r="141" spans="1:37" x14ac:dyDescent="0.2">
      <c r="A141" s="170">
        <f>'Fleet Input'!A145</f>
        <v>0</v>
      </c>
      <c r="B141" s="106" t="s">
        <v>111</v>
      </c>
      <c r="C141" s="106" t="s">
        <v>112</v>
      </c>
      <c r="D141" s="106" t="s">
        <v>136</v>
      </c>
      <c r="E141" s="106" t="s">
        <v>208</v>
      </c>
      <c r="F141" s="179">
        <f>'Fleet Input'!I145</f>
        <v>0</v>
      </c>
      <c r="G141" s="179">
        <f>'Fleet Input'!J145</f>
        <v>0</v>
      </c>
      <c r="H141" s="119" t="e">
        <f>VLOOKUP(AD141,NOx_Calc!$E$4:$G$44,3,FALSE)/100</f>
        <v>#N/A</v>
      </c>
      <c r="I141" s="119" t="e">
        <f>VLOOKUP(AD141,NOx_Calc!$E$4:$H$44,4,FALSE)/100</f>
        <v>#N/A</v>
      </c>
      <c r="J141" s="97" t="e">
        <f t="shared" si="24"/>
        <v>#N/A</v>
      </c>
      <c r="K141" s="10" t="e">
        <f>IF(J141&lt;&gt;"-",IF(X141="A",'NOx Emission Factors'!$X$4*J141,IF(X141="L",'NOx Emission Factors'!$W$4*J141,"?")),"-")</f>
        <v>#N/A</v>
      </c>
      <c r="L141" s="10" t="str">
        <f>IF(F141&lt;&gt;"",IF(X141="A",F141/'NOx Emission Factors'!$X$4,IF(X141="L",F141/'NOx Emission Factors'!$W$4,"?")),"-")</f>
        <v>?</v>
      </c>
      <c r="M141" s="125" t="e">
        <f t="shared" si="25"/>
        <v>#DIV/0!</v>
      </c>
      <c r="N141" s="125" t="e">
        <f t="shared" si="26"/>
        <v>#N/A</v>
      </c>
      <c r="O141" s="170">
        <f>'Fleet Input'!B145</f>
        <v>0</v>
      </c>
      <c r="P141" s="170">
        <f>'Fleet Input'!C145</f>
        <v>0</v>
      </c>
      <c r="Q141" s="170">
        <f>'Fleet Input'!D145</f>
        <v>0</v>
      </c>
      <c r="R141" s="170">
        <f>'Fleet Input'!E145</f>
        <v>0</v>
      </c>
      <c r="S141" s="170">
        <f>'Fleet Input'!F145</f>
        <v>0</v>
      </c>
      <c r="T141" s="109" t="s">
        <v>241</v>
      </c>
      <c r="U141" s="109" t="s">
        <v>20</v>
      </c>
      <c r="X141" s="176">
        <f>'Fleet Input'!F145</f>
        <v>0</v>
      </c>
      <c r="Y141" s="170">
        <f>'Fleet Input'!G145</f>
        <v>0</v>
      </c>
      <c r="Z141" s="170">
        <f>'Fleet Input'!H145</f>
        <v>0</v>
      </c>
      <c r="AA141" s="114">
        <f t="shared" si="27"/>
        <v>0</v>
      </c>
      <c r="AB141" s="176" t="str">
        <f>IF('Fleet Input'!K145=0,"",'Fleet Input'!K145)</f>
        <v/>
      </c>
      <c r="AC141" s="176" t="str">
        <f>IF('Fleet Input'!L145=0,"",'Fleet Input'!L145)</f>
        <v/>
      </c>
      <c r="AD141" s="117" t="str">
        <f t="shared" si="28"/>
        <v/>
      </c>
      <c r="AE141" s="117" t="str">
        <f t="shared" si="29"/>
        <v>00</v>
      </c>
      <c r="AF141" s="8" t="e">
        <f t="shared" si="30"/>
        <v>#N/A</v>
      </c>
      <c r="AG141" s="122" t="e">
        <f t="shared" si="31"/>
        <v>#N/A</v>
      </c>
      <c r="AH141" s="8" t="e">
        <f t="shared" si="32"/>
        <v>#N/A</v>
      </c>
      <c r="AI141" s="122" t="e">
        <f t="shared" si="33"/>
        <v>#N/A</v>
      </c>
      <c r="AJ141" s="100" t="e">
        <f t="shared" si="34"/>
        <v>#N/A</v>
      </c>
      <c r="AK141" s="122" t="e">
        <f t="shared" si="35"/>
        <v>#N/A</v>
      </c>
    </row>
    <row r="142" spans="1:37" x14ac:dyDescent="0.2">
      <c r="A142" s="170">
        <f>'Fleet Input'!A146</f>
        <v>0</v>
      </c>
      <c r="B142" s="106" t="s">
        <v>111</v>
      </c>
      <c r="C142" s="106" t="s">
        <v>112</v>
      </c>
      <c r="D142" s="106" t="s">
        <v>136</v>
      </c>
      <c r="E142" s="106" t="s">
        <v>208</v>
      </c>
      <c r="F142" s="179">
        <f>'Fleet Input'!I146</f>
        <v>0</v>
      </c>
      <c r="G142" s="179">
        <f>'Fleet Input'!J146</f>
        <v>0</v>
      </c>
      <c r="H142" s="119" t="e">
        <f>VLOOKUP(AD142,NOx_Calc!$E$4:$G$44,3,FALSE)/100</f>
        <v>#N/A</v>
      </c>
      <c r="I142" s="119" t="e">
        <f>VLOOKUP(AD142,NOx_Calc!$E$4:$H$44,4,FALSE)/100</f>
        <v>#N/A</v>
      </c>
      <c r="J142" s="97" t="e">
        <f t="shared" si="24"/>
        <v>#N/A</v>
      </c>
      <c r="K142" s="10" t="e">
        <f>IF(J142&lt;&gt;"-",IF(X142="A",'NOx Emission Factors'!$X$4*J142,IF(X142="L",'NOx Emission Factors'!$W$4*J142,"?")),"-")</f>
        <v>#N/A</v>
      </c>
      <c r="L142" s="10" t="str">
        <f>IF(F142&lt;&gt;"",IF(X142="A",F142/'NOx Emission Factors'!$X$4,IF(X142="L",F142/'NOx Emission Factors'!$W$4,"?")),"-")</f>
        <v>?</v>
      </c>
      <c r="M142" s="125" t="e">
        <f t="shared" si="25"/>
        <v>#DIV/0!</v>
      </c>
      <c r="N142" s="125" t="e">
        <f t="shared" si="26"/>
        <v>#N/A</v>
      </c>
      <c r="O142" s="170">
        <f>'Fleet Input'!B146</f>
        <v>0</v>
      </c>
      <c r="P142" s="170">
        <f>'Fleet Input'!C146</f>
        <v>0</v>
      </c>
      <c r="Q142" s="170">
        <f>'Fleet Input'!D146</f>
        <v>0</v>
      </c>
      <c r="R142" s="170">
        <f>'Fleet Input'!E146</f>
        <v>0</v>
      </c>
      <c r="S142" s="170">
        <f>'Fleet Input'!F146</f>
        <v>0</v>
      </c>
      <c r="T142" s="109" t="s">
        <v>241</v>
      </c>
      <c r="U142" s="109" t="s">
        <v>20</v>
      </c>
      <c r="X142" s="176">
        <f>'Fleet Input'!F146</f>
        <v>0</v>
      </c>
      <c r="Y142" s="170">
        <f>'Fleet Input'!G146</f>
        <v>0</v>
      </c>
      <c r="Z142" s="170">
        <f>'Fleet Input'!H146</f>
        <v>0</v>
      </c>
      <c r="AA142" s="114">
        <f t="shared" si="27"/>
        <v>0</v>
      </c>
      <c r="AB142" s="176" t="str">
        <f>IF('Fleet Input'!K146=0,"",'Fleet Input'!K146)</f>
        <v/>
      </c>
      <c r="AC142" s="176" t="str">
        <f>IF('Fleet Input'!L146=0,"",'Fleet Input'!L146)</f>
        <v/>
      </c>
      <c r="AD142" s="117" t="str">
        <f t="shared" si="28"/>
        <v/>
      </c>
      <c r="AE142" s="117" t="str">
        <f t="shared" si="29"/>
        <v>00</v>
      </c>
      <c r="AF142" s="8" t="e">
        <f t="shared" si="30"/>
        <v>#N/A</v>
      </c>
      <c r="AG142" s="122" t="e">
        <f t="shared" si="31"/>
        <v>#N/A</v>
      </c>
      <c r="AH142" s="8" t="e">
        <f t="shared" si="32"/>
        <v>#N/A</v>
      </c>
      <c r="AI142" s="122" t="e">
        <f t="shared" si="33"/>
        <v>#N/A</v>
      </c>
      <c r="AJ142" s="100" t="e">
        <f t="shared" si="34"/>
        <v>#N/A</v>
      </c>
      <c r="AK142" s="122" t="e">
        <f t="shared" si="35"/>
        <v>#N/A</v>
      </c>
    </row>
    <row r="143" spans="1:37" x14ac:dyDescent="0.2">
      <c r="A143" s="170">
        <f>'Fleet Input'!A147</f>
        <v>0</v>
      </c>
      <c r="B143" s="106" t="s">
        <v>111</v>
      </c>
      <c r="C143" s="106" t="s">
        <v>112</v>
      </c>
      <c r="D143" s="106" t="s">
        <v>136</v>
      </c>
      <c r="E143" s="106" t="s">
        <v>208</v>
      </c>
      <c r="F143" s="179">
        <f>'Fleet Input'!I147</f>
        <v>0</v>
      </c>
      <c r="G143" s="179">
        <f>'Fleet Input'!J147</f>
        <v>0</v>
      </c>
      <c r="H143" s="119" t="e">
        <f>VLOOKUP(AD143,NOx_Calc!$E$4:$G$44,3,FALSE)/100</f>
        <v>#N/A</v>
      </c>
      <c r="I143" s="119" t="e">
        <f>VLOOKUP(AD143,NOx_Calc!$E$4:$H$44,4,FALSE)/100</f>
        <v>#N/A</v>
      </c>
      <c r="J143" s="97" t="e">
        <f t="shared" si="24"/>
        <v>#N/A</v>
      </c>
      <c r="K143" s="10" t="e">
        <f>IF(J143&lt;&gt;"-",IF(X143="A",'NOx Emission Factors'!$X$4*J143,IF(X143="L",'NOx Emission Factors'!$W$4*J143,"?")),"-")</f>
        <v>#N/A</v>
      </c>
      <c r="L143" s="10" t="str">
        <f>IF(F143&lt;&gt;"",IF(X143="A",F143/'NOx Emission Factors'!$X$4,IF(X143="L",F143/'NOx Emission Factors'!$W$4,"?")),"-")</f>
        <v>?</v>
      </c>
      <c r="M143" s="125" t="e">
        <f t="shared" si="25"/>
        <v>#DIV/0!</v>
      </c>
      <c r="N143" s="125" t="e">
        <f t="shared" si="26"/>
        <v>#N/A</v>
      </c>
      <c r="O143" s="170">
        <f>'Fleet Input'!B147</f>
        <v>0</v>
      </c>
      <c r="P143" s="170">
        <f>'Fleet Input'!C147</f>
        <v>0</v>
      </c>
      <c r="Q143" s="170">
        <f>'Fleet Input'!D147</f>
        <v>0</v>
      </c>
      <c r="R143" s="170">
        <f>'Fleet Input'!E147</f>
        <v>0</v>
      </c>
      <c r="S143" s="170">
        <f>'Fleet Input'!F147</f>
        <v>0</v>
      </c>
      <c r="T143" s="109" t="s">
        <v>241</v>
      </c>
      <c r="U143" s="109" t="s">
        <v>20</v>
      </c>
      <c r="X143" s="176">
        <f>'Fleet Input'!F147</f>
        <v>0</v>
      </c>
      <c r="Y143" s="170">
        <f>'Fleet Input'!G147</f>
        <v>0</v>
      </c>
      <c r="Z143" s="170">
        <f>'Fleet Input'!H147</f>
        <v>0</v>
      </c>
      <c r="AA143" s="114">
        <f t="shared" si="27"/>
        <v>0</v>
      </c>
      <c r="AB143" s="176" t="str">
        <f>IF('Fleet Input'!K147=0,"",'Fleet Input'!K147)</f>
        <v/>
      </c>
      <c r="AC143" s="176" t="str">
        <f>IF('Fleet Input'!L147=0,"",'Fleet Input'!L147)</f>
        <v/>
      </c>
      <c r="AD143" s="117" t="str">
        <f t="shared" si="28"/>
        <v/>
      </c>
      <c r="AE143" s="117" t="str">
        <f t="shared" si="29"/>
        <v>00</v>
      </c>
      <c r="AF143" s="8" t="e">
        <f t="shared" si="30"/>
        <v>#N/A</v>
      </c>
      <c r="AG143" s="122" t="e">
        <f t="shared" si="31"/>
        <v>#N/A</v>
      </c>
      <c r="AH143" s="8" t="e">
        <f t="shared" si="32"/>
        <v>#N/A</v>
      </c>
      <c r="AI143" s="122" t="e">
        <f t="shared" si="33"/>
        <v>#N/A</v>
      </c>
      <c r="AJ143" s="100" t="e">
        <f t="shared" si="34"/>
        <v>#N/A</v>
      </c>
      <c r="AK143" s="122" t="e">
        <f t="shared" si="35"/>
        <v>#N/A</v>
      </c>
    </row>
    <row r="144" spans="1:37" x14ac:dyDescent="0.2">
      <c r="A144" s="170">
        <f>'Fleet Input'!A148</f>
        <v>0</v>
      </c>
      <c r="B144" s="106" t="s">
        <v>111</v>
      </c>
      <c r="C144" s="106" t="s">
        <v>112</v>
      </c>
      <c r="D144" s="106" t="s">
        <v>136</v>
      </c>
      <c r="E144" s="106" t="s">
        <v>208</v>
      </c>
      <c r="F144" s="179">
        <f>'Fleet Input'!I148</f>
        <v>0</v>
      </c>
      <c r="G144" s="179">
        <f>'Fleet Input'!J148</f>
        <v>0</v>
      </c>
      <c r="H144" s="119" t="e">
        <f>VLOOKUP(AD144,NOx_Calc!$E$4:$G$44,3,FALSE)/100</f>
        <v>#N/A</v>
      </c>
      <c r="I144" s="119" t="e">
        <f>VLOOKUP(AD144,NOx_Calc!$E$4:$H$44,4,FALSE)/100</f>
        <v>#N/A</v>
      </c>
      <c r="J144" s="97" t="e">
        <f t="shared" si="24"/>
        <v>#N/A</v>
      </c>
      <c r="K144" s="10" t="e">
        <f>IF(J144&lt;&gt;"-",IF(X144="A",'NOx Emission Factors'!$X$4*J144,IF(X144="L",'NOx Emission Factors'!$W$4*J144,"?")),"-")</f>
        <v>#N/A</v>
      </c>
      <c r="L144" s="10" t="str">
        <f>IF(F144&lt;&gt;"",IF(X144="A",F144/'NOx Emission Factors'!$X$4,IF(X144="L",F144/'NOx Emission Factors'!$W$4,"?")),"-")</f>
        <v>?</v>
      </c>
      <c r="M144" s="125" t="e">
        <f t="shared" si="25"/>
        <v>#DIV/0!</v>
      </c>
      <c r="N144" s="125" t="e">
        <f t="shared" si="26"/>
        <v>#N/A</v>
      </c>
      <c r="O144" s="170">
        <f>'Fleet Input'!B148</f>
        <v>0</v>
      </c>
      <c r="P144" s="170">
        <f>'Fleet Input'!C148</f>
        <v>0</v>
      </c>
      <c r="Q144" s="170">
        <f>'Fleet Input'!D148</f>
        <v>0</v>
      </c>
      <c r="R144" s="170">
        <f>'Fleet Input'!E148</f>
        <v>0</v>
      </c>
      <c r="S144" s="170">
        <f>'Fleet Input'!F148</f>
        <v>0</v>
      </c>
      <c r="T144" s="109" t="s">
        <v>241</v>
      </c>
      <c r="U144" s="109" t="s">
        <v>20</v>
      </c>
      <c r="X144" s="176">
        <f>'Fleet Input'!F148</f>
        <v>0</v>
      </c>
      <c r="Y144" s="170">
        <f>'Fleet Input'!G148</f>
        <v>0</v>
      </c>
      <c r="Z144" s="170">
        <f>'Fleet Input'!H148</f>
        <v>0</v>
      </c>
      <c r="AA144" s="114">
        <f t="shared" si="27"/>
        <v>0</v>
      </c>
      <c r="AB144" s="176" t="str">
        <f>IF('Fleet Input'!K148=0,"",'Fleet Input'!K148)</f>
        <v/>
      </c>
      <c r="AC144" s="176" t="str">
        <f>IF('Fleet Input'!L148=0,"",'Fleet Input'!L148)</f>
        <v/>
      </c>
      <c r="AD144" s="117" t="str">
        <f t="shared" si="28"/>
        <v/>
      </c>
      <c r="AE144" s="117" t="str">
        <f t="shared" si="29"/>
        <v>00</v>
      </c>
      <c r="AF144" s="8" t="e">
        <f t="shared" si="30"/>
        <v>#N/A</v>
      </c>
      <c r="AG144" s="122" t="e">
        <f t="shared" si="31"/>
        <v>#N/A</v>
      </c>
      <c r="AH144" s="8" t="e">
        <f t="shared" si="32"/>
        <v>#N/A</v>
      </c>
      <c r="AI144" s="122" t="e">
        <f t="shared" si="33"/>
        <v>#N/A</v>
      </c>
      <c r="AJ144" s="100" t="e">
        <f t="shared" si="34"/>
        <v>#N/A</v>
      </c>
      <c r="AK144" s="122" t="e">
        <f t="shared" si="35"/>
        <v>#N/A</v>
      </c>
    </row>
    <row r="145" spans="1:37" x14ac:dyDescent="0.2">
      <c r="A145" s="170">
        <f>'Fleet Input'!A149</f>
        <v>0</v>
      </c>
      <c r="B145" s="106" t="s">
        <v>111</v>
      </c>
      <c r="C145" s="106" t="s">
        <v>112</v>
      </c>
      <c r="D145" s="106" t="s">
        <v>136</v>
      </c>
      <c r="E145" s="106" t="s">
        <v>208</v>
      </c>
      <c r="F145" s="179">
        <f>'Fleet Input'!I149</f>
        <v>0</v>
      </c>
      <c r="G145" s="179">
        <f>'Fleet Input'!J149</f>
        <v>0</v>
      </c>
      <c r="H145" s="119" t="e">
        <f>VLOOKUP(AD145,NOx_Calc!$E$4:$G$44,3,FALSE)/100</f>
        <v>#N/A</v>
      </c>
      <c r="I145" s="119" t="e">
        <f>VLOOKUP(AD145,NOx_Calc!$E$4:$H$44,4,FALSE)/100</f>
        <v>#N/A</v>
      </c>
      <c r="J145" s="97" t="e">
        <f t="shared" si="24"/>
        <v>#N/A</v>
      </c>
      <c r="K145" s="10" t="e">
        <f>IF(J145&lt;&gt;"-",IF(X145="A",'NOx Emission Factors'!$X$4*J145,IF(X145="L",'NOx Emission Factors'!$W$4*J145,"?")),"-")</f>
        <v>#N/A</v>
      </c>
      <c r="L145" s="10" t="str">
        <f>IF(F145&lt;&gt;"",IF(X145="A",F145/'NOx Emission Factors'!$X$4,IF(X145="L",F145/'NOx Emission Factors'!$W$4,"?")),"-")</f>
        <v>?</v>
      </c>
      <c r="M145" s="125" t="e">
        <f t="shared" si="25"/>
        <v>#DIV/0!</v>
      </c>
      <c r="N145" s="125" t="e">
        <f t="shared" si="26"/>
        <v>#N/A</v>
      </c>
      <c r="O145" s="170">
        <f>'Fleet Input'!B149</f>
        <v>0</v>
      </c>
      <c r="P145" s="170">
        <f>'Fleet Input'!C149</f>
        <v>0</v>
      </c>
      <c r="Q145" s="170">
        <f>'Fleet Input'!D149</f>
        <v>0</v>
      </c>
      <c r="R145" s="170">
        <f>'Fleet Input'!E149</f>
        <v>0</v>
      </c>
      <c r="S145" s="170">
        <f>'Fleet Input'!F149</f>
        <v>0</v>
      </c>
      <c r="T145" s="109" t="s">
        <v>241</v>
      </c>
      <c r="U145" s="109" t="s">
        <v>20</v>
      </c>
      <c r="X145" s="176">
        <f>'Fleet Input'!F149</f>
        <v>0</v>
      </c>
      <c r="Y145" s="170">
        <f>'Fleet Input'!G149</f>
        <v>0</v>
      </c>
      <c r="Z145" s="170">
        <f>'Fleet Input'!H149</f>
        <v>0</v>
      </c>
      <c r="AA145" s="114">
        <f t="shared" si="27"/>
        <v>0</v>
      </c>
      <c r="AB145" s="176" t="str">
        <f>IF('Fleet Input'!K149=0,"",'Fleet Input'!K149)</f>
        <v/>
      </c>
      <c r="AC145" s="176" t="str">
        <f>IF('Fleet Input'!L149=0,"",'Fleet Input'!L149)</f>
        <v/>
      </c>
      <c r="AD145" s="117" t="str">
        <f t="shared" si="28"/>
        <v/>
      </c>
      <c r="AE145" s="117" t="str">
        <f t="shared" si="29"/>
        <v>00</v>
      </c>
      <c r="AF145" s="8" t="e">
        <f t="shared" si="30"/>
        <v>#N/A</v>
      </c>
      <c r="AG145" s="122" t="e">
        <f t="shared" si="31"/>
        <v>#N/A</v>
      </c>
      <c r="AH145" s="8" t="e">
        <f t="shared" si="32"/>
        <v>#N/A</v>
      </c>
      <c r="AI145" s="122" t="e">
        <f t="shared" si="33"/>
        <v>#N/A</v>
      </c>
      <c r="AJ145" s="100" t="e">
        <f t="shared" si="34"/>
        <v>#N/A</v>
      </c>
      <c r="AK145" s="122" t="e">
        <f t="shared" si="35"/>
        <v>#N/A</v>
      </c>
    </row>
    <row r="146" spans="1:37" x14ac:dyDescent="0.2">
      <c r="A146" s="170">
        <f>'Fleet Input'!A150</f>
        <v>0</v>
      </c>
      <c r="B146" s="106" t="s">
        <v>111</v>
      </c>
      <c r="C146" s="106" t="s">
        <v>112</v>
      </c>
      <c r="D146" s="106" t="s">
        <v>136</v>
      </c>
      <c r="E146" s="106" t="s">
        <v>208</v>
      </c>
      <c r="F146" s="179">
        <f>'Fleet Input'!I150</f>
        <v>0</v>
      </c>
      <c r="G146" s="179">
        <f>'Fleet Input'!J150</f>
        <v>0</v>
      </c>
      <c r="H146" s="119" t="e">
        <f>VLOOKUP(AD146,NOx_Calc!$E$4:$G$44,3,FALSE)/100</f>
        <v>#N/A</v>
      </c>
      <c r="I146" s="119" t="e">
        <f>VLOOKUP(AD146,NOx_Calc!$E$4:$H$44,4,FALSE)/100</f>
        <v>#N/A</v>
      </c>
      <c r="J146" s="97" t="e">
        <f t="shared" si="24"/>
        <v>#N/A</v>
      </c>
      <c r="K146" s="10" t="e">
        <f>IF(J146&lt;&gt;"-",IF(X146="A",'NOx Emission Factors'!$X$4*J146,IF(X146="L",'NOx Emission Factors'!$W$4*J146,"?")),"-")</f>
        <v>#N/A</v>
      </c>
      <c r="L146" s="10" t="str">
        <f>IF(F146&lt;&gt;"",IF(X146="A",F146/'NOx Emission Factors'!$X$4,IF(X146="L",F146/'NOx Emission Factors'!$W$4,"?")),"-")</f>
        <v>?</v>
      </c>
      <c r="M146" s="125" t="e">
        <f t="shared" si="25"/>
        <v>#DIV/0!</v>
      </c>
      <c r="N146" s="125" t="e">
        <f t="shared" si="26"/>
        <v>#N/A</v>
      </c>
      <c r="O146" s="170">
        <f>'Fleet Input'!B150</f>
        <v>0</v>
      </c>
      <c r="P146" s="170">
        <f>'Fleet Input'!C150</f>
        <v>0</v>
      </c>
      <c r="Q146" s="170">
        <f>'Fleet Input'!D150</f>
        <v>0</v>
      </c>
      <c r="R146" s="170">
        <f>'Fleet Input'!E150</f>
        <v>0</v>
      </c>
      <c r="S146" s="170">
        <f>'Fleet Input'!F150</f>
        <v>0</v>
      </c>
      <c r="T146" s="109" t="s">
        <v>241</v>
      </c>
      <c r="U146" s="109" t="s">
        <v>20</v>
      </c>
      <c r="X146" s="176">
        <f>'Fleet Input'!F150</f>
        <v>0</v>
      </c>
      <c r="Y146" s="170">
        <f>'Fleet Input'!G150</f>
        <v>0</v>
      </c>
      <c r="Z146" s="170">
        <f>'Fleet Input'!H150</f>
        <v>0</v>
      </c>
      <c r="AA146" s="114">
        <f t="shared" si="27"/>
        <v>0</v>
      </c>
      <c r="AB146" s="176" t="str">
        <f>IF('Fleet Input'!K150=0,"",'Fleet Input'!K150)</f>
        <v/>
      </c>
      <c r="AC146" s="176" t="str">
        <f>IF('Fleet Input'!L150=0,"",'Fleet Input'!L150)</f>
        <v/>
      </c>
      <c r="AD146" s="117" t="str">
        <f t="shared" si="28"/>
        <v/>
      </c>
      <c r="AE146" s="117" t="str">
        <f t="shared" si="29"/>
        <v>00</v>
      </c>
      <c r="AF146" s="8" t="e">
        <f t="shared" si="30"/>
        <v>#N/A</v>
      </c>
      <c r="AG146" s="122" t="e">
        <f t="shared" si="31"/>
        <v>#N/A</v>
      </c>
      <c r="AH146" s="8" t="e">
        <f t="shared" si="32"/>
        <v>#N/A</v>
      </c>
      <c r="AI146" s="122" t="e">
        <f t="shared" si="33"/>
        <v>#N/A</v>
      </c>
      <c r="AJ146" s="100" t="e">
        <f t="shared" si="34"/>
        <v>#N/A</v>
      </c>
      <c r="AK146" s="122" t="e">
        <f t="shared" si="35"/>
        <v>#N/A</v>
      </c>
    </row>
    <row r="147" spans="1:37" x14ac:dyDescent="0.2">
      <c r="A147" s="170">
        <f>'Fleet Input'!A151</f>
        <v>0</v>
      </c>
      <c r="B147" s="106" t="s">
        <v>111</v>
      </c>
      <c r="C147" s="106" t="s">
        <v>112</v>
      </c>
      <c r="D147" s="106" t="s">
        <v>136</v>
      </c>
      <c r="E147" s="106" t="s">
        <v>208</v>
      </c>
      <c r="F147" s="179">
        <f>'Fleet Input'!I151</f>
        <v>0</v>
      </c>
      <c r="G147" s="179">
        <f>'Fleet Input'!J151</f>
        <v>0</v>
      </c>
      <c r="H147" s="119" t="e">
        <f>VLOOKUP(AD147,NOx_Calc!$E$4:$G$44,3,FALSE)/100</f>
        <v>#N/A</v>
      </c>
      <c r="I147" s="119" t="e">
        <f>VLOOKUP(AD147,NOx_Calc!$E$4:$H$44,4,FALSE)/100</f>
        <v>#N/A</v>
      </c>
      <c r="J147" s="97" t="e">
        <f t="shared" si="24"/>
        <v>#N/A</v>
      </c>
      <c r="K147" s="10" t="e">
        <f>IF(J147&lt;&gt;"-",IF(X147="A",'NOx Emission Factors'!$X$4*J147,IF(X147="L",'NOx Emission Factors'!$W$4*J147,"?")),"-")</f>
        <v>#N/A</v>
      </c>
      <c r="L147" s="10" t="str">
        <f>IF(F147&lt;&gt;"",IF(X147="A",F147/'NOx Emission Factors'!$X$4,IF(X147="L",F147/'NOx Emission Factors'!$W$4,"?")),"-")</f>
        <v>?</v>
      </c>
      <c r="M147" s="125" t="e">
        <f t="shared" si="25"/>
        <v>#DIV/0!</v>
      </c>
      <c r="N147" s="125" t="e">
        <f t="shared" si="26"/>
        <v>#N/A</v>
      </c>
      <c r="O147" s="170">
        <f>'Fleet Input'!B151</f>
        <v>0</v>
      </c>
      <c r="P147" s="170">
        <f>'Fleet Input'!C151</f>
        <v>0</v>
      </c>
      <c r="Q147" s="170">
        <f>'Fleet Input'!D151</f>
        <v>0</v>
      </c>
      <c r="R147" s="170">
        <f>'Fleet Input'!E151</f>
        <v>0</v>
      </c>
      <c r="S147" s="170">
        <f>'Fleet Input'!F151</f>
        <v>0</v>
      </c>
      <c r="T147" s="109" t="s">
        <v>241</v>
      </c>
      <c r="U147" s="109" t="s">
        <v>20</v>
      </c>
      <c r="X147" s="176">
        <f>'Fleet Input'!F151</f>
        <v>0</v>
      </c>
      <c r="Y147" s="170">
        <f>'Fleet Input'!G151</f>
        <v>0</v>
      </c>
      <c r="Z147" s="170">
        <f>'Fleet Input'!H151</f>
        <v>0</v>
      </c>
      <c r="AA147" s="114">
        <f t="shared" si="27"/>
        <v>0</v>
      </c>
      <c r="AB147" s="176" t="str">
        <f>IF('Fleet Input'!K151=0,"",'Fleet Input'!K151)</f>
        <v/>
      </c>
      <c r="AC147" s="176" t="str">
        <f>IF('Fleet Input'!L151=0,"",'Fleet Input'!L151)</f>
        <v/>
      </c>
      <c r="AD147" s="117" t="str">
        <f t="shared" si="28"/>
        <v/>
      </c>
      <c r="AE147" s="117" t="str">
        <f t="shared" si="29"/>
        <v>00</v>
      </c>
      <c r="AF147" s="8" t="e">
        <f t="shared" si="30"/>
        <v>#N/A</v>
      </c>
      <c r="AG147" s="122" t="e">
        <f t="shared" si="31"/>
        <v>#N/A</v>
      </c>
      <c r="AH147" s="8" t="e">
        <f t="shared" si="32"/>
        <v>#N/A</v>
      </c>
      <c r="AI147" s="122" t="e">
        <f t="shared" si="33"/>
        <v>#N/A</v>
      </c>
      <c r="AJ147" s="100" t="e">
        <f t="shared" si="34"/>
        <v>#N/A</v>
      </c>
      <c r="AK147" s="122" t="e">
        <f t="shared" si="35"/>
        <v>#N/A</v>
      </c>
    </row>
    <row r="148" spans="1:37" x14ac:dyDescent="0.2">
      <c r="A148" s="170">
        <f>'Fleet Input'!A152</f>
        <v>0</v>
      </c>
      <c r="B148" s="106" t="s">
        <v>111</v>
      </c>
      <c r="C148" s="106" t="s">
        <v>112</v>
      </c>
      <c r="D148" s="106" t="s">
        <v>136</v>
      </c>
      <c r="E148" s="106" t="s">
        <v>208</v>
      </c>
      <c r="F148" s="179">
        <f>'Fleet Input'!I152</f>
        <v>0</v>
      </c>
      <c r="G148" s="179">
        <f>'Fleet Input'!J152</f>
        <v>0</v>
      </c>
      <c r="H148" s="119" t="e">
        <f>VLOOKUP(AD148,NOx_Calc!$E$4:$G$44,3,FALSE)/100</f>
        <v>#N/A</v>
      </c>
      <c r="I148" s="119" t="e">
        <f>VLOOKUP(AD148,NOx_Calc!$E$4:$H$44,4,FALSE)/100</f>
        <v>#N/A</v>
      </c>
      <c r="J148" s="97" t="e">
        <f t="shared" si="24"/>
        <v>#N/A</v>
      </c>
      <c r="K148" s="10" t="e">
        <f>IF(J148&lt;&gt;"-",IF(X148="A",'NOx Emission Factors'!$X$4*J148,IF(X148="L",'NOx Emission Factors'!$W$4*J148,"?")),"-")</f>
        <v>#N/A</v>
      </c>
      <c r="L148" s="10" t="str">
        <f>IF(F148&lt;&gt;"",IF(X148="A",F148/'NOx Emission Factors'!$X$4,IF(X148="L",F148/'NOx Emission Factors'!$W$4,"?")),"-")</f>
        <v>?</v>
      </c>
      <c r="M148" s="125" t="e">
        <f t="shared" si="25"/>
        <v>#DIV/0!</v>
      </c>
      <c r="N148" s="125" t="e">
        <f t="shared" si="26"/>
        <v>#N/A</v>
      </c>
      <c r="O148" s="170">
        <f>'Fleet Input'!B152</f>
        <v>0</v>
      </c>
      <c r="P148" s="170">
        <f>'Fleet Input'!C152</f>
        <v>0</v>
      </c>
      <c r="Q148" s="170">
        <f>'Fleet Input'!D152</f>
        <v>0</v>
      </c>
      <c r="R148" s="170">
        <f>'Fleet Input'!E152</f>
        <v>0</v>
      </c>
      <c r="S148" s="170">
        <f>'Fleet Input'!F152</f>
        <v>0</v>
      </c>
      <c r="T148" s="109" t="s">
        <v>241</v>
      </c>
      <c r="U148" s="109" t="s">
        <v>20</v>
      </c>
      <c r="X148" s="176">
        <f>'Fleet Input'!F152</f>
        <v>0</v>
      </c>
      <c r="Y148" s="170">
        <f>'Fleet Input'!G152</f>
        <v>0</v>
      </c>
      <c r="Z148" s="170">
        <f>'Fleet Input'!H152</f>
        <v>0</v>
      </c>
      <c r="AA148" s="114">
        <f t="shared" si="27"/>
        <v>0</v>
      </c>
      <c r="AB148" s="176" t="str">
        <f>IF('Fleet Input'!K152=0,"",'Fleet Input'!K152)</f>
        <v/>
      </c>
      <c r="AC148" s="176" t="str">
        <f>IF('Fleet Input'!L152=0,"",'Fleet Input'!L152)</f>
        <v/>
      </c>
      <c r="AD148" s="117" t="str">
        <f t="shared" si="28"/>
        <v/>
      </c>
      <c r="AE148" s="117" t="str">
        <f t="shared" si="29"/>
        <v>00</v>
      </c>
      <c r="AF148" s="8" t="e">
        <f t="shared" si="30"/>
        <v>#N/A</v>
      </c>
      <c r="AG148" s="122" t="e">
        <f t="shared" si="31"/>
        <v>#N/A</v>
      </c>
      <c r="AH148" s="8" t="e">
        <f t="shared" si="32"/>
        <v>#N/A</v>
      </c>
      <c r="AI148" s="122" t="e">
        <f t="shared" si="33"/>
        <v>#N/A</v>
      </c>
      <c r="AJ148" s="100" t="e">
        <f t="shared" si="34"/>
        <v>#N/A</v>
      </c>
      <c r="AK148" s="122" t="e">
        <f t="shared" si="35"/>
        <v>#N/A</v>
      </c>
    </row>
    <row r="149" spans="1:37" x14ac:dyDescent="0.2">
      <c r="A149" s="170">
        <f>'Fleet Input'!A153</f>
        <v>0</v>
      </c>
      <c r="B149" s="106" t="s">
        <v>111</v>
      </c>
      <c r="C149" s="106" t="s">
        <v>112</v>
      </c>
      <c r="D149" s="106" t="s">
        <v>136</v>
      </c>
      <c r="E149" s="106" t="s">
        <v>208</v>
      </c>
      <c r="F149" s="179">
        <f>'Fleet Input'!I153</f>
        <v>0</v>
      </c>
      <c r="G149" s="179">
        <f>'Fleet Input'!J153</f>
        <v>0</v>
      </c>
      <c r="H149" s="119" t="e">
        <f>VLOOKUP(AD149,NOx_Calc!$E$4:$G$44,3,FALSE)/100</f>
        <v>#N/A</v>
      </c>
      <c r="I149" s="119" t="e">
        <f>VLOOKUP(AD149,NOx_Calc!$E$4:$H$44,4,FALSE)/100</f>
        <v>#N/A</v>
      </c>
      <c r="J149" s="97" t="e">
        <f t="shared" si="24"/>
        <v>#N/A</v>
      </c>
      <c r="K149" s="10" t="e">
        <f>IF(J149&lt;&gt;"-",IF(X149="A",'NOx Emission Factors'!$X$4*J149,IF(X149="L",'NOx Emission Factors'!$W$4*J149,"?")),"-")</f>
        <v>#N/A</v>
      </c>
      <c r="L149" s="10" t="str">
        <f>IF(F149&lt;&gt;"",IF(X149="A",F149/'NOx Emission Factors'!$X$4,IF(X149="L",F149/'NOx Emission Factors'!$W$4,"?")),"-")</f>
        <v>?</v>
      </c>
      <c r="M149" s="125" t="e">
        <f t="shared" si="25"/>
        <v>#DIV/0!</v>
      </c>
      <c r="N149" s="125" t="e">
        <f t="shared" si="26"/>
        <v>#N/A</v>
      </c>
      <c r="O149" s="170">
        <f>'Fleet Input'!B153</f>
        <v>0</v>
      </c>
      <c r="P149" s="170">
        <f>'Fleet Input'!C153</f>
        <v>0</v>
      </c>
      <c r="Q149" s="170">
        <f>'Fleet Input'!D153</f>
        <v>0</v>
      </c>
      <c r="R149" s="170">
        <f>'Fleet Input'!E153</f>
        <v>0</v>
      </c>
      <c r="S149" s="170">
        <f>'Fleet Input'!F153</f>
        <v>0</v>
      </c>
      <c r="T149" s="109" t="s">
        <v>241</v>
      </c>
      <c r="U149" s="109" t="s">
        <v>20</v>
      </c>
      <c r="X149" s="176">
        <f>'Fleet Input'!F153</f>
        <v>0</v>
      </c>
      <c r="Y149" s="170">
        <f>'Fleet Input'!G153</f>
        <v>0</v>
      </c>
      <c r="Z149" s="170">
        <f>'Fleet Input'!H153</f>
        <v>0</v>
      </c>
      <c r="AA149" s="114">
        <f t="shared" si="27"/>
        <v>0</v>
      </c>
      <c r="AB149" s="176" t="str">
        <f>IF('Fleet Input'!K153=0,"",'Fleet Input'!K153)</f>
        <v/>
      </c>
      <c r="AC149" s="176" t="str">
        <f>IF('Fleet Input'!L153=0,"",'Fleet Input'!L153)</f>
        <v/>
      </c>
      <c r="AD149" s="117" t="str">
        <f t="shared" si="28"/>
        <v/>
      </c>
      <c r="AE149" s="117" t="str">
        <f t="shared" si="29"/>
        <v>00</v>
      </c>
      <c r="AF149" s="8" t="e">
        <f t="shared" si="30"/>
        <v>#N/A</v>
      </c>
      <c r="AG149" s="122" t="e">
        <f t="shared" si="31"/>
        <v>#N/A</v>
      </c>
      <c r="AH149" s="8" t="e">
        <f t="shared" si="32"/>
        <v>#N/A</v>
      </c>
      <c r="AI149" s="122" t="e">
        <f t="shared" si="33"/>
        <v>#N/A</v>
      </c>
      <c r="AJ149" s="100" t="e">
        <f t="shared" si="34"/>
        <v>#N/A</v>
      </c>
      <c r="AK149" s="122" t="e">
        <f t="shared" si="35"/>
        <v>#N/A</v>
      </c>
    </row>
    <row r="150" spans="1:37" x14ac:dyDescent="0.2">
      <c r="A150" s="170">
        <f>'Fleet Input'!A154</f>
        <v>0</v>
      </c>
      <c r="B150" s="106" t="s">
        <v>111</v>
      </c>
      <c r="C150" s="106" t="s">
        <v>112</v>
      </c>
      <c r="D150" s="106" t="s">
        <v>136</v>
      </c>
      <c r="E150" s="106" t="s">
        <v>208</v>
      </c>
      <c r="F150" s="179">
        <f>'Fleet Input'!I154</f>
        <v>0</v>
      </c>
      <c r="G150" s="179">
        <f>'Fleet Input'!J154</f>
        <v>0</v>
      </c>
      <c r="H150" s="119" t="e">
        <f>VLOOKUP(AD150,NOx_Calc!$E$4:$G$44,3,FALSE)/100</f>
        <v>#N/A</v>
      </c>
      <c r="I150" s="119" t="e">
        <f>VLOOKUP(AD150,NOx_Calc!$E$4:$H$44,4,FALSE)/100</f>
        <v>#N/A</v>
      </c>
      <c r="J150" s="97" t="e">
        <f t="shared" si="24"/>
        <v>#N/A</v>
      </c>
      <c r="K150" s="10" t="e">
        <f>IF(J150&lt;&gt;"-",IF(X150="A",'NOx Emission Factors'!$X$4*J150,IF(X150="L",'NOx Emission Factors'!$W$4*J150,"?")),"-")</f>
        <v>#N/A</v>
      </c>
      <c r="L150" s="10" t="str">
        <f>IF(F150&lt;&gt;"",IF(X150="A",F150/'NOx Emission Factors'!$X$4,IF(X150="L",F150/'NOx Emission Factors'!$W$4,"?")),"-")</f>
        <v>?</v>
      </c>
      <c r="M150" s="125" t="e">
        <f t="shared" si="25"/>
        <v>#DIV/0!</v>
      </c>
      <c r="N150" s="125" t="e">
        <f t="shared" si="26"/>
        <v>#N/A</v>
      </c>
      <c r="O150" s="170">
        <f>'Fleet Input'!B154</f>
        <v>0</v>
      </c>
      <c r="P150" s="170">
        <f>'Fleet Input'!C154</f>
        <v>0</v>
      </c>
      <c r="Q150" s="170">
        <f>'Fleet Input'!D154</f>
        <v>0</v>
      </c>
      <c r="R150" s="170">
        <f>'Fleet Input'!E154</f>
        <v>0</v>
      </c>
      <c r="S150" s="170">
        <f>'Fleet Input'!F154</f>
        <v>0</v>
      </c>
      <c r="T150" s="109" t="s">
        <v>241</v>
      </c>
      <c r="U150" s="109" t="s">
        <v>20</v>
      </c>
      <c r="X150" s="176">
        <f>'Fleet Input'!F154</f>
        <v>0</v>
      </c>
      <c r="Y150" s="170">
        <f>'Fleet Input'!G154</f>
        <v>0</v>
      </c>
      <c r="Z150" s="170">
        <f>'Fleet Input'!H154</f>
        <v>0</v>
      </c>
      <c r="AA150" s="114">
        <f t="shared" si="27"/>
        <v>0</v>
      </c>
      <c r="AB150" s="176" t="str">
        <f>IF('Fleet Input'!K154=0,"",'Fleet Input'!K154)</f>
        <v/>
      </c>
      <c r="AC150" s="176" t="str">
        <f>IF('Fleet Input'!L154=0,"",'Fleet Input'!L154)</f>
        <v/>
      </c>
      <c r="AD150" s="117" t="str">
        <f t="shared" si="28"/>
        <v/>
      </c>
      <c r="AE150" s="117" t="str">
        <f t="shared" si="29"/>
        <v>00</v>
      </c>
      <c r="AF150" s="8" t="e">
        <f t="shared" si="30"/>
        <v>#N/A</v>
      </c>
      <c r="AG150" s="122" t="e">
        <f t="shared" si="31"/>
        <v>#N/A</v>
      </c>
      <c r="AH150" s="8" t="e">
        <f t="shared" si="32"/>
        <v>#N/A</v>
      </c>
      <c r="AI150" s="122" t="e">
        <f t="shared" si="33"/>
        <v>#N/A</v>
      </c>
      <c r="AJ150" s="100" t="e">
        <f t="shared" si="34"/>
        <v>#N/A</v>
      </c>
      <c r="AK150" s="122" t="e">
        <f t="shared" si="35"/>
        <v>#N/A</v>
      </c>
    </row>
    <row r="151" spans="1:37" x14ac:dyDescent="0.2">
      <c r="A151" s="170">
        <f>'Fleet Input'!A155</f>
        <v>0</v>
      </c>
      <c r="B151" s="106" t="s">
        <v>111</v>
      </c>
      <c r="C151" s="106" t="s">
        <v>112</v>
      </c>
      <c r="D151" s="106" t="s">
        <v>136</v>
      </c>
      <c r="E151" s="106" t="s">
        <v>208</v>
      </c>
      <c r="F151" s="179">
        <f>'Fleet Input'!I155</f>
        <v>0</v>
      </c>
      <c r="G151" s="179">
        <f>'Fleet Input'!J155</f>
        <v>0</v>
      </c>
      <c r="H151" s="119" t="e">
        <f>VLOOKUP(AD151,NOx_Calc!$E$4:$G$44,3,FALSE)/100</f>
        <v>#N/A</v>
      </c>
      <c r="I151" s="119" t="e">
        <f>VLOOKUP(AD151,NOx_Calc!$E$4:$H$44,4,FALSE)/100</f>
        <v>#N/A</v>
      </c>
      <c r="J151" s="97" t="e">
        <f t="shared" si="24"/>
        <v>#N/A</v>
      </c>
      <c r="K151" s="10" t="e">
        <f>IF(J151&lt;&gt;"-",IF(X151="A",'NOx Emission Factors'!$X$4*J151,IF(X151="L",'NOx Emission Factors'!$W$4*J151,"?")),"-")</f>
        <v>#N/A</v>
      </c>
      <c r="L151" s="10" t="str">
        <f>IF(F151&lt;&gt;"",IF(X151="A",F151/'NOx Emission Factors'!$X$4,IF(X151="L",F151/'NOx Emission Factors'!$W$4,"?")),"-")</f>
        <v>?</v>
      </c>
      <c r="M151" s="125" t="e">
        <f t="shared" si="25"/>
        <v>#DIV/0!</v>
      </c>
      <c r="N151" s="125" t="e">
        <f t="shared" si="26"/>
        <v>#N/A</v>
      </c>
      <c r="O151" s="170">
        <f>'Fleet Input'!B155</f>
        <v>0</v>
      </c>
      <c r="P151" s="170">
        <f>'Fleet Input'!C155</f>
        <v>0</v>
      </c>
      <c r="Q151" s="170">
        <f>'Fleet Input'!D155</f>
        <v>0</v>
      </c>
      <c r="R151" s="170">
        <f>'Fleet Input'!E155</f>
        <v>0</v>
      </c>
      <c r="S151" s="170">
        <f>'Fleet Input'!F155</f>
        <v>0</v>
      </c>
      <c r="T151" s="109" t="s">
        <v>241</v>
      </c>
      <c r="U151" s="109" t="s">
        <v>20</v>
      </c>
      <c r="X151" s="176">
        <f>'Fleet Input'!F155</f>
        <v>0</v>
      </c>
      <c r="Y151" s="170">
        <f>'Fleet Input'!G155</f>
        <v>0</v>
      </c>
      <c r="Z151" s="170">
        <f>'Fleet Input'!H155</f>
        <v>0</v>
      </c>
      <c r="AA151" s="114">
        <f t="shared" si="27"/>
        <v>0</v>
      </c>
      <c r="AB151" s="176" t="str">
        <f>IF('Fleet Input'!K155=0,"",'Fleet Input'!K155)</f>
        <v/>
      </c>
      <c r="AC151" s="176" t="str">
        <f>IF('Fleet Input'!L155=0,"",'Fleet Input'!L155)</f>
        <v/>
      </c>
      <c r="AD151" s="117" t="str">
        <f t="shared" si="28"/>
        <v/>
      </c>
      <c r="AE151" s="117" t="str">
        <f t="shared" si="29"/>
        <v>00</v>
      </c>
      <c r="AF151" s="8" t="e">
        <f t="shared" si="30"/>
        <v>#N/A</v>
      </c>
      <c r="AG151" s="122" t="e">
        <f t="shared" si="31"/>
        <v>#N/A</v>
      </c>
      <c r="AH151" s="8" t="e">
        <f t="shared" si="32"/>
        <v>#N/A</v>
      </c>
      <c r="AI151" s="122" t="e">
        <f t="shared" si="33"/>
        <v>#N/A</v>
      </c>
      <c r="AJ151" s="100" t="e">
        <f t="shared" si="34"/>
        <v>#N/A</v>
      </c>
      <c r="AK151" s="122" t="e">
        <f t="shared" si="35"/>
        <v>#N/A</v>
      </c>
    </row>
    <row r="152" spans="1:37" x14ac:dyDescent="0.2">
      <c r="A152" s="170">
        <f>'Fleet Input'!A156</f>
        <v>0</v>
      </c>
      <c r="B152" s="106" t="s">
        <v>111</v>
      </c>
      <c r="C152" s="106" t="s">
        <v>112</v>
      </c>
      <c r="D152" s="106" t="s">
        <v>136</v>
      </c>
      <c r="E152" s="106" t="s">
        <v>208</v>
      </c>
      <c r="F152" s="179">
        <f>'Fleet Input'!I156</f>
        <v>0</v>
      </c>
      <c r="G152" s="179">
        <f>'Fleet Input'!J156</f>
        <v>0</v>
      </c>
      <c r="H152" s="119" t="e">
        <f>VLOOKUP(AD152,NOx_Calc!$E$4:$G$44,3,FALSE)/100</f>
        <v>#N/A</v>
      </c>
      <c r="I152" s="119" t="e">
        <f>VLOOKUP(AD152,NOx_Calc!$E$4:$H$44,4,FALSE)/100</f>
        <v>#N/A</v>
      </c>
      <c r="J152" s="97" t="e">
        <f t="shared" si="24"/>
        <v>#N/A</v>
      </c>
      <c r="K152" s="10" t="e">
        <f>IF(J152&lt;&gt;"-",IF(X152="A",'NOx Emission Factors'!$X$4*J152,IF(X152="L",'NOx Emission Factors'!$W$4*J152,"?")),"-")</f>
        <v>#N/A</v>
      </c>
      <c r="L152" s="10" t="str">
        <f>IF(F152&lt;&gt;"",IF(X152="A",F152/'NOx Emission Factors'!$X$4,IF(X152="L",F152/'NOx Emission Factors'!$W$4,"?")),"-")</f>
        <v>?</v>
      </c>
      <c r="M152" s="125" t="e">
        <f t="shared" si="25"/>
        <v>#DIV/0!</v>
      </c>
      <c r="N152" s="125" t="e">
        <f t="shared" si="26"/>
        <v>#N/A</v>
      </c>
      <c r="O152" s="170">
        <f>'Fleet Input'!B156</f>
        <v>0</v>
      </c>
      <c r="P152" s="170">
        <f>'Fleet Input'!C156</f>
        <v>0</v>
      </c>
      <c r="Q152" s="170">
        <f>'Fleet Input'!D156</f>
        <v>0</v>
      </c>
      <c r="R152" s="170">
        <f>'Fleet Input'!E156</f>
        <v>0</v>
      </c>
      <c r="S152" s="170">
        <f>'Fleet Input'!F156</f>
        <v>0</v>
      </c>
      <c r="T152" s="109" t="s">
        <v>241</v>
      </c>
      <c r="U152" s="109" t="s">
        <v>20</v>
      </c>
      <c r="X152" s="176">
        <f>'Fleet Input'!F156</f>
        <v>0</v>
      </c>
      <c r="Y152" s="170">
        <f>'Fleet Input'!G156</f>
        <v>0</v>
      </c>
      <c r="Z152" s="170">
        <f>'Fleet Input'!H156</f>
        <v>0</v>
      </c>
      <c r="AA152" s="114">
        <f t="shared" si="27"/>
        <v>0</v>
      </c>
      <c r="AB152" s="176" t="str">
        <f>IF('Fleet Input'!K156=0,"",'Fleet Input'!K156)</f>
        <v/>
      </c>
      <c r="AC152" s="176" t="str">
        <f>IF('Fleet Input'!L156=0,"",'Fleet Input'!L156)</f>
        <v/>
      </c>
      <c r="AD152" s="117" t="str">
        <f t="shared" si="28"/>
        <v/>
      </c>
      <c r="AE152" s="117" t="str">
        <f t="shared" si="29"/>
        <v>00</v>
      </c>
      <c r="AF152" s="8" t="e">
        <f t="shared" si="30"/>
        <v>#N/A</v>
      </c>
      <c r="AG152" s="122" t="e">
        <f t="shared" si="31"/>
        <v>#N/A</v>
      </c>
      <c r="AH152" s="8" t="e">
        <f t="shared" si="32"/>
        <v>#N/A</v>
      </c>
      <c r="AI152" s="122" t="e">
        <f t="shared" si="33"/>
        <v>#N/A</v>
      </c>
      <c r="AJ152" s="100" t="e">
        <f t="shared" si="34"/>
        <v>#N/A</v>
      </c>
      <c r="AK152" s="122" t="e">
        <f t="shared" si="35"/>
        <v>#N/A</v>
      </c>
    </row>
    <row r="153" spans="1:37" x14ac:dyDescent="0.2">
      <c r="A153" s="170">
        <f>'Fleet Input'!A157</f>
        <v>0</v>
      </c>
      <c r="B153" s="106" t="s">
        <v>111</v>
      </c>
      <c r="C153" s="106" t="s">
        <v>112</v>
      </c>
      <c r="D153" s="106" t="s">
        <v>136</v>
      </c>
      <c r="E153" s="106" t="s">
        <v>208</v>
      </c>
      <c r="F153" s="179">
        <f>'Fleet Input'!I157</f>
        <v>0</v>
      </c>
      <c r="G153" s="179">
        <f>'Fleet Input'!J157</f>
        <v>0</v>
      </c>
      <c r="H153" s="119" t="e">
        <f>VLOOKUP(AD153,NOx_Calc!$E$4:$G$44,3,FALSE)/100</f>
        <v>#N/A</v>
      </c>
      <c r="I153" s="119" t="e">
        <f>VLOOKUP(AD153,NOx_Calc!$E$4:$H$44,4,FALSE)/100</f>
        <v>#N/A</v>
      </c>
      <c r="J153" s="97" t="e">
        <f t="shared" si="24"/>
        <v>#N/A</v>
      </c>
      <c r="K153" s="10" t="e">
        <f>IF(J153&lt;&gt;"-",IF(X153="A",'NOx Emission Factors'!$X$4*J153,IF(X153="L",'NOx Emission Factors'!$W$4*J153,"?")),"-")</f>
        <v>#N/A</v>
      </c>
      <c r="L153" s="10" t="str">
        <f>IF(F153&lt;&gt;"",IF(X153="A",F153/'NOx Emission Factors'!$X$4,IF(X153="L",F153/'NOx Emission Factors'!$W$4,"?")),"-")</f>
        <v>?</v>
      </c>
      <c r="M153" s="125" t="e">
        <f t="shared" si="25"/>
        <v>#DIV/0!</v>
      </c>
      <c r="N153" s="125" t="e">
        <f t="shared" si="26"/>
        <v>#N/A</v>
      </c>
      <c r="O153" s="170">
        <f>'Fleet Input'!B157</f>
        <v>0</v>
      </c>
      <c r="P153" s="170">
        <f>'Fleet Input'!C157</f>
        <v>0</v>
      </c>
      <c r="Q153" s="170">
        <f>'Fleet Input'!D157</f>
        <v>0</v>
      </c>
      <c r="R153" s="170">
        <f>'Fleet Input'!E157</f>
        <v>0</v>
      </c>
      <c r="S153" s="170">
        <f>'Fleet Input'!F157</f>
        <v>0</v>
      </c>
      <c r="T153" s="109" t="s">
        <v>241</v>
      </c>
      <c r="U153" s="109" t="s">
        <v>20</v>
      </c>
      <c r="X153" s="176">
        <f>'Fleet Input'!F157</f>
        <v>0</v>
      </c>
      <c r="Y153" s="170">
        <f>'Fleet Input'!G157</f>
        <v>0</v>
      </c>
      <c r="Z153" s="170">
        <f>'Fleet Input'!H157</f>
        <v>0</v>
      </c>
      <c r="AA153" s="114">
        <f t="shared" si="27"/>
        <v>0</v>
      </c>
      <c r="AB153" s="176" t="str">
        <f>IF('Fleet Input'!K157=0,"",'Fleet Input'!K157)</f>
        <v/>
      </c>
      <c r="AC153" s="176" t="str">
        <f>IF('Fleet Input'!L157=0,"",'Fleet Input'!L157)</f>
        <v/>
      </c>
      <c r="AD153" s="117" t="str">
        <f t="shared" si="28"/>
        <v/>
      </c>
      <c r="AE153" s="117" t="str">
        <f t="shared" si="29"/>
        <v>00</v>
      </c>
      <c r="AF153" s="8" t="e">
        <f t="shared" si="30"/>
        <v>#N/A</v>
      </c>
      <c r="AG153" s="122" t="e">
        <f t="shared" si="31"/>
        <v>#N/A</v>
      </c>
      <c r="AH153" s="8" t="e">
        <f t="shared" si="32"/>
        <v>#N/A</v>
      </c>
      <c r="AI153" s="122" t="e">
        <f t="shared" si="33"/>
        <v>#N/A</v>
      </c>
      <c r="AJ153" s="100" t="e">
        <f t="shared" si="34"/>
        <v>#N/A</v>
      </c>
      <c r="AK153" s="122" t="e">
        <f t="shared" si="35"/>
        <v>#N/A</v>
      </c>
    </row>
    <row r="154" spans="1:37" x14ac:dyDescent="0.2">
      <c r="A154" s="170">
        <f>'Fleet Input'!A158</f>
        <v>0</v>
      </c>
      <c r="B154" s="106" t="s">
        <v>111</v>
      </c>
      <c r="C154" s="106" t="s">
        <v>112</v>
      </c>
      <c r="D154" s="106" t="s">
        <v>136</v>
      </c>
      <c r="E154" s="106" t="s">
        <v>208</v>
      </c>
      <c r="F154" s="179">
        <f>'Fleet Input'!I158</f>
        <v>0</v>
      </c>
      <c r="G154" s="179">
        <f>'Fleet Input'!J158</f>
        <v>0</v>
      </c>
      <c r="H154" s="119" t="e">
        <f>VLOOKUP(AD154,NOx_Calc!$E$4:$G$44,3,FALSE)/100</f>
        <v>#N/A</v>
      </c>
      <c r="I154" s="119" t="e">
        <f>VLOOKUP(AD154,NOx_Calc!$E$4:$H$44,4,FALSE)/100</f>
        <v>#N/A</v>
      </c>
      <c r="J154" s="97" t="e">
        <f t="shared" si="24"/>
        <v>#N/A</v>
      </c>
      <c r="K154" s="10" t="e">
        <f>IF(J154&lt;&gt;"-",IF(X154="A",'NOx Emission Factors'!$X$4*J154,IF(X154="L",'NOx Emission Factors'!$W$4*J154,"?")),"-")</f>
        <v>#N/A</v>
      </c>
      <c r="L154" s="10" t="str">
        <f>IF(F154&lt;&gt;"",IF(X154="A",F154/'NOx Emission Factors'!$X$4,IF(X154="L",F154/'NOx Emission Factors'!$W$4,"?")),"-")</f>
        <v>?</v>
      </c>
      <c r="M154" s="125" t="e">
        <f t="shared" si="25"/>
        <v>#DIV/0!</v>
      </c>
      <c r="N154" s="125" t="e">
        <f t="shared" si="26"/>
        <v>#N/A</v>
      </c>
      <c r="O154" s="170">
        <f>'Fleet Input'!B158</f>
        <v>0</v>
      </c>
      <c r="P154" s="170">
        <f>'Fleet Input'!C158</f>
        <v>0</v>
      </c>
      <c r="Q154" s="170">
        <f>'Fleet Input'!D158</f>
        <v>0</v>
      </c>
      <c r="R154" s="170">
        <f>'Fleet Input'!E158</f>
        <v>0</v>
      </c>
      <c r="S154" s="170">
        <f>'Fleet Input'!F158</f>
        <v>0</v>
      </c>
      <c r="T154" s="109" t="s">
        <v>241</v>
      </c>
      <c r="U154" s="109" t="s">
        <v>20</v>
      </c>
      <c r="X154" s="176">
        <f>'Fleet Input'!F158</f>
        <v>0</v>
      </c>
      <c r="Y154" s="170">
        <f>'Fleet Input'!G158</f>
        <v>0</v>
      </c>
      <c r="Z154" s="170">
        <f>'Fleet Input'!H158</f>
        <v>0</v>
      </c>
      <c r="AA154" s="114">
        <f t="shared" si="27"/>
        <v>0</v>
      </c>
      <c r="AB154" s="176" t="str">
        <f>IF('Fleet Input'!K158=0,"",'Fleet Input'!K158)</f>
        <v/>
      </c>
      <c r="AC154" s="176" t="str">
        <f>IF('Fleet Input'!L158=0,"",'Fleet Input'!L158)</f>
        <v/>
      </c>
      <c r="AD154" s="117" t="str">
        <f t="shared" si="28"/>
        <v/>
      </c>
      <c r="AE154" s="117" t="str">
        <f t="shared" si="29"/>
        <v>00</v>
      </c>
      <c r="AF154" s="8" t="e">
        <f t="shared" si="30"/>
        <v>#N/A</v>
      </c>
      <c r="AG154" s="122" t="e">
        <f t="shared" si="31"/>
        <v>#N/A</v>
      </c>
      <c r="AH154" s="8" t="e">
        <f t="shared" si="32"/>
        <v>#N/A</v>
      </c>
      <c r="AI154" s="122" t="e">
        <f t="shared" si="33"/>
        <v>#N/A</v>
      </c>
      <c r="AJ154" s="100" t="e">
        <f t="shared" si="34"/>
        <v>#N/A</v>
      </c>
      <c r="AK154" s="122" t="e">
        <f t="shared" si="35"/>
        <v>#N/A</v>
      </c>
    </row>
    <row r="155" spans="1:37" x14ac:dyDescent="0.2">
      <c r="A155" s="170">
        <f>'Fleet Input'!A159</f>
        <v>0</v>
      </c>
      <c r="B155" s="106" t="s">
        <v>111</v>
      </c>
      <c r="C155" s="106" t="s">
        <v>112</v>
      </c>
      <c r="D155" s="106" t="s">
        <v>136</v>
      </c>
      <c r="E155" s="106" t="s">
        <v>208</v>
      </c>
      <c r="F155" s="179">
        <f>'Fleet Input'!I159</f>
        <v>0</v>
      </c>
      <c r="G155" s="179">
        <f>'Fleet Input'!J159</f>
        <v>0</v>
      </c>
      <c r="H155" s="119" t="e">
        <f>VLOOKUP(AD155,NOx_Calc!$E$4:$G$44,3,FALSE)/100</f>
        <v>#N/A</v>
      </c>
      <c r="I155" s="119" t="e">
        <f>VLOOKUP(AD155,NOx_Calc!$E$4:$H$44,4,FALSE)/100</f>
        <v>#N/A</v>
      </c>
      <c r="J155" s="97" t="e">
        <f t="shared" si="24"/>
        <v>#N/A</v>
      </c>
      <c r="K155" s="10" t="e">
        <f>IF(J155&lt;&gt;"-",IF(X155="A",'NOx Emission Factors'!$X$4*J155,IF(X155="L",'NOx Emission Factors'!$W$4*J155,"?")),"-")</f>
        <v>#N/A</v>
      </c>
      <c r="L155" s="10" t="str">
        <f>IF(F155&lt;&gt;"",IF(X155="A",F155/'NOx Emission Factors'!$X$4,IF(X155="L",F155/'NOx Emission Factors'!$W$4,"?")),"-")</f>
        <v>?</v>
      </c>
      <c r="M155" s="125" t="e">
        <f t="shared" si="25"/>
        <v>#DIV/0!</v>
      </c>
      <c r="N155" s="125" t="e">
        <f t="shared" si="26"/>
        <v>#N/A</v>
      </c>
      <c r="O155" s="170">
        <f>'Fleet Input'!B159</f>
        <v>0</v>
      </c>
      <c r="P155" s="170">
        <f>'Fleet Input'!C159</f>
        <v>0</v>
      </c>
      <c r="Q155" s="170">
        <f>'Fleet Input'!D159</f>
        <v>0</v>
      </c>
      <c r="R155" s="170">
        <f>'Fleet Input'!E159</f>
        <v>0</v>
      </c>
      <c r="S155" s="170">
        <f>'Fleet Input'!F159</f>
        <v>0</v>
      </c>
      <c r="T155" s="109" t="s">
        <v>241</v>
      </c>
      <c r="U155" s="109" t="s">
        <v>20</v>
      </c>
      <c r="X155" s="176">
        <f>'Fleet Input'!F159</f>
        <v>0</v>
      </c>
      <c r="Y155" s="170">
        <f>'Fleet Input'!G159</f>
        <v>0</v>
      </c>
      <c r="Z155" s="170">
        <f>'Fleet Input'!H159</f>
        <v>0</v>
      </c>
      <c r="AA155" s="114">
        <f t="shared" si="27"/>
        <v>0</v>
      </c>
      <c r="AB155" s="176" t="str">
        <f>IF('Fleet Input'!K159=0,"",'Fleet Input'!K159)</f>
        <v/>
      </c>
      <c r="AC155" s="176" t="str">
        <f>IF('Fleet Input'!L159=0,"",'Fleet Input'!L159)</f>
        <v/>
      </c>
      <c r="AD155" s="117" t="str">
        <f t="shared" si="28"/>
        <v/>
      </c>
      <c r="AE155" s="117" t="str">
        <f t="shared" si="29"/>
        <v>00</v>
      </c>
      <c r="AF155" s="8" t="e">
        <f t="shared" si="30"/>
        <v>#N/A</v>
      </c>
      <c r="AG155" s="122" t="e">
        <f t="shared" si="31"/>
        <v>#N/A</v>
      </c>
      <c r="AH155" s="8" t="e">
        <f t="shared" si="32"/>
        <v>#N/A</v>
      </c>
      <c r="AI155" s="122" t="e">
        <f t="shared" si="33"/>
        <v>#N/A</v>
      </c>
      <c r="AJ155" s="100" t="e">
        <f t="shared" si="34"/>
        <v>#N/A</v>
      </c>
      <c r="AK155" s="122" t="e">
        <f t="shared" si="35"/>
        <v>#N/A</v>
      </c>
    </row>
    <row r="156" spans="1:37" x14ac:dyDescent="0.2">
      <c r="A156" s="170">
        <f>'Fleet Input'!A160</f>
        <v>0</v>
      </c>
      <c r="B156" s="106" t="s">
        <v>111</v>
      </c>
      <c r="C156" s="106" t="s">
        <v>112</v>
      </c>
      <c r="D156" s="106" t="s">
        <v>136</v>
      </c>
      <c r="E156" s="106" t="s">
        <v>208</v>
      </c>
      <c r="F156" s="179">
        <f>'Fleet Input'!I160</f>
        <v>0</v>
      </c>
      <c r="G156" s="179">
        <f>'Fleet Input'!J160</f>
        <v>0</v>
      </c>
      <c r="H156" s="119" t="e">
        <f>VLOOKUP(AD156,NOx_Calc!$E$4:$G$44,3,FALSE)/100</f>
        <v>#N/A</v>
      </c>
      <c r="I156" s="119" t="e">
        <f>VLOOKUP(AD156,NOx_Calc!$E$4:$H$44,4,FALSE)/100</f>
        <v>#N/A</v>
      </c>
      <c r="J156" s="97" t="e">
        <f t="shared" si="24"/>
        <v>#N/A</v>
      </c>
      <c r="K156" s="10" t="e">
        <f>IF(J156&lt;&gt;"-",IF(X156="A",'NOx Emission Factors'!$X$4*J156,IF(X156="L",'NOx Emission Factors'!$W$4*J156,"?")),"-")</f>
        <v>#N/A</v>
      </c>
      <c r="L156" s="10" t="str">
        <f>IF(F156&lt;&gt;"",IF(X156="A",F156/'NOx Emission Factors'!$X$4,IF(X156="L",F156/'NOx Emission Factors'!$W$4,"?")),"-")</f>
        <v>?</v>
      </c>
      <c r="M156" s="125" t="e">
        <f t="shared" si="25"/>
        <v>#DIV/0!</v>
      </c>
      <c r="N156" s="125" t="e">
        <f t="shared" si="26"/>
        <v>#N/A</v>
      </c>
      <c r="O156" s="170">
        <f>'Fleet Input'!B160</f>
        <v>0</v>
      </c>
      <c r="P156" s="170">
        <f>'Fleet Input'!C160</f>
        <v>0</v>
      </c>
      <c r="Q156" s="170">
        <f>'Fleet Input'!D160</f>
        <v>0</v>
      </c>
      <c r="R156" s="170">
        <f>'Fleet Input'!E160</f>
        <v>0</v>
      </c>
      <c r="S156" s="170">
        <f>'Fleet Input'!F160</f>
        <v>0</v>
      </c>
      <c r="T156" s="109" t="s">
        <v>241</v>
      </c>
      <c r="U156" s="109" t="s">
        <v>20</v>
      </c>
      <c r="X156" s="176">
        <f>'Fleet Input'!F160</f>
        <v>0</v>
      </c>
      <c r="Y156" s="170">
        <f>'Fleet Input'!G160</f>
        <v>0</v>
      </c>
      <c r="Z156" s="170">
        <f>'Fleet Input'!H160</f>
        <v>0</v>
      </c>
      <c r="AA156" s="114">
        <f t="shared" si="27"/>
        <v>0</v>
      </c>
      <c r="AB156" s="176" t="str">
        <f>IF('Fleet Input'!K160=0,"",'Fleet Input'!K160)</f>
        <v/>
      </c>
      <c r="AC156" s="176" t="str">
        <f>IF('Fleet Input'!L160=0,"",'Fleet Input'!L160)</f>
        <v/>
      </c>
      <c r="AD156" s="117" t="str">
        <f t="shared" si="28"/>
        <v/>
      </c>
      <c r="AE156" s="117" t="str">
        <f t="shared" si="29"/>
        <v>00</v>
      </c>
      <c r="AF156" s="8" t="e">
        <f t="shared" si="30"/>
        <v>#N/A</v>
      </c>
      <c r="AG156" s="122" t="e">
        <f t="shared" si="31"/>
        <v>#N/A</v>
      </c>
      <c r="AH156" s="8" t="e">
        <f t="shared" si="32"/>
        <v>#N/A</v>
      </c>
      <c r="AI156" s="122" t="e">
        <f t="shared" si="33"/>
        <v>#N/A</v>
      </c>
      <c r="AJ156" s="100" t="e">
        <f t="shared" si="34"/>
        <v>#N/A</v>
      </c>
      <c r="AK156" s="122" t="e">
        <f t="shared" si="35"/>
        <v>#N/A</v>
      </c>
    </row>
    <row r="157" spans="1:37" x14ac:dyDescent="0.2">
      <c r="A157" s="170">
        <f>'Fleet Input'!A161</f>
        <v>0</v>
      </c>
      <c r="B157" s="106" t="s">
        <v>111</v>
      </c>
      <c r="C157" s="106" t="s">
        <v>112</v>
      </c>
      <c r="D157" s="106" t="s">
        <v>136</v>
      </c>
      <c r="E157" s="106" t="s">
        <v>208</v>
      </c>
      <c r="F157" s="179">
        <f>'Fleet Input'!I161</f>
        <v>0</v>
      </c>
      <c r="G157" s="179">
        <f>'Fleet Input'!J161</f>
        <v>0</v>
      </c>
      <c r="H157" s="119" t="e">
        <f>VLOOKUP(AD157,NOx_Calc!$E$4:$G$44,3,FALSE)/100</f>
        <v>#N/A</v>
      </c>
      <c r="I157" s="119" t="e">
        <f>VLOOKUP(AD157,NOx_Calc!$E$4:$H$44,4,FALSE)/100</f>
        <v>#N/A</v>
      </c>
      <c r="J157" s="97" t="e">
        <f t="shared" si="24"/>
        <v>#N/A</v>
      </c>
      <c r="K157" s="10" t="e">
        <f>IF(J157&lt;&gt;"-",IF(X157="A",'NOx Emission Factors'!$X$4*J157,IF(X157="L",'NOx Emission Factors'!$W$4*J157,"?")),"-")</f>
        <v>#N/A</v>
      </c>
      <c r="L157" s="10" t="str">
        <f>IF(F157&lt;&gt;"",IF(X157="A",F157/'NOx Emission Factors'!$X$4,IF(X157="L",F157/'NOx Emission Factors'!$W$4,"?")),"-")</f>
        <v>?</v>
      </c>
      <c r="M157" s="125" t="e">
        <f t="shared" si="25"/>
        <v>#DIV/0!</v>
      </c>
      <c r="N157" s="125" t="e">
        <f t="shared" si="26"/>
        <v>#N/A</v>
      </c>
      <c r="O157" s="170">
        <f>'Fleet Input'!B161</f>
        <v>0</v>
      </c>
      <c r="P157" s="170">
        <f>'Fleet Input'!C161</f>
        <v>0</v>
      </c>
      <c r="Q157" s="170">
        <f>'Fleet Input'!D161</f>
        <v>0</v>
      </c>
      <c r="R157" s="170">
        <f>'Fleet Input'!E161</f>
        <v>0</v>
      </c>
      <c r="S157" s="170">
        <f>'Fleet Input'!F161</f>
        <v>0</v>
      </c>
      <c r="T157" s="109" t="s">
        <v>241</v>
      </c>
      <c r="U157" s="109" t="s">
        <v>20</v>
      </c>
      <c r="X157" s="176">
        <f>'Fleet Input'!F161</f>
        <v>0</v>
      </c>
      <c r="Y157" s="170">
        <f>'Fleet Input'!G161</f>
        <v>0</v>
      </c>
      <c r="Z157" s="170">
        <f>'Fleet Input'!H161</f>
        <v>0</v>
      </c>
      <c r="AA157" s="114">
        <f t="shared" si="27"/>
        <v>0</v>
      </c>
      <c r="AB157" s="176" t="str">
        <f>IF('Fleet Input'!K161=0,"",'Fleet Input'!K161)</f>
        <v/>
      </c>
      <c r="AC157" s="176" t="str">
        <f>IF('Fleet Input'!L161=0,"",'Fleet Input'!L161)</f>
        <v/>
      </c>
      <c r="AD157" s="117" t="str">
        <f t="shared" si="28"/>
        <v/>
      </c>
      <c r="AE157" s="117" t="str">
        <f t="shared" si="29"/>
        <v>00</v>
      </c>
      <c r="AF157" s="8" t="e">
        <f t="shared" si="30"/>
        <v>#N/A</v>
      </c>
      <c r="AG157" s="122" t="e">
        <f t="shared" si="31"/>
        <v>#N/A</v>
      </c>
      <c r="AH157" s="8" t="e">
        <f t="shared" si="32"/>
        <v>#N/A</v>
      </c>
      <c r="AI157" s="122" t="e">
        <f t="shared" si="33"/>
        <v>#N/A</v>
      </c>
      <c r="AJ157" s="100" t="e">
        <f t="shared" si="34"/>
        <v>#N/A</v>
      </c>
      <c r="AK157" s="122" t="e">
        <f t="shared" si="35"/>
        <v>#N/A</v>
      </c>
    </row>
    <row r="158" spans="1:37" x14ac:dyDescent="0.2">
      <c r="A158" s="170">
        <f>'Fleet Input'!A162</f>
        <v>0</v>
      </c>
      <c r="B158" s="106" t="s">
        <v>111</v>
      </c>
      <c r="C158" s="106" t="s">
        <v>112</v>
      </c>
      <c r="D158" s="106" t="s">
        <v>136</v>
      </c>
      <c r="E158" s="106" t="s">
        <v>208</v>
      </c>
      <c r="F158" s="179">
        <f>'Fleet Input'!I162</f>
        <v>0</v>
      </c>
      <c r="G158" s="179">
        <f>'Fleet Input'!J162</f>
        <v>0</v>
      </c>
      <c r="H158" s="119" t="e">
        <f>VLOOKUP(AD158,NOx_Calc!$E$4:$G$44,3,FALSE)/100</f>
        <v>#N/A</v>
      </c>
      <c r="I158" s="119" t="e">
        <f>VLOOKUP(AD158,NOx_Calc!$E$4:$H$44,4,FALSE)/100</f>
        <v>#N/A</v>
      </c>
      <c r="J158" s="97" t="e">
        <f t="shared" si="24"/>
        <v>#N/A</v>
      </c>
      <c r="K158" s="10" t="e">
        <f>IF(J158&lt;&gt;"-",IF(X158="A",'NOx Emission Factors'!$X$4*J158,IF(X158="L",'NOx Emission Factors'!$W$4*J158,"?")),"-")</f>
        <v>#N/A</v>
      </c>
      <c r="L158" s="10" t="str">
        <f>IF(F158&lt;&gt;"",IF(X158="A",F158/'NOx Emission Factors'!$X$4,IF(X158="L",F158/'NOx Emission Factors'!$W$4,"?")),"-")</f>
        <v>?</v>
      </c>
      <c r="M158" s="125" t="e">
        <f t="shared" si="25"/>
        <v>#DIV/0!</v>
      </c>
      <c r="N158" s="125" t="e">
        <f t="shared" si="26"/>
        <v>#N/A</v>
      </c>
      <c r="O158" s="170">
        <f>'Fleet Input'!B162</f>
        <v>0</v>
      </c>
      <c r="P158" s="170">
        <f>'Fleet Input'!C162</f>
        <v>0</v>
      </c>
      <c r="Q158" s="170">
        <f>'Fleet Input'!D162</f>
        <v>0</v>
      </c>
      <c r="R158" s="170">
        <f>'Fleet Input'!E162</f>
        <v>0</v>
      </c>
      <c r="S158" s="170">
        <f>'Fleet Input'!F162</f>
        <v>0</v>
      </c>
      <c r="T158" s="109" t="s">
        <v>241</v>
      </c>
      <c r="U158" s="109" t="s">
        <v>20</v>
      </c>
      <c r="X158" s="176">
        <f>'Fleet Input'!F162</f>
        <v>0</v>
      </c>
      <c r="Y158" s="170">
        <f>'Fleet Input'!G162</f>
        <v>0</v>
      </c>
      <c r="Z158" s="170">
        <f>'Fleet Input'!H162</f>
        <v>0</v>
      </c>
      <c r="AA158" s="114">
        <f t="shared" si="27"/>
        <v>0</v>
      </c>
      <c r="AB158" s="176" t="str">
        <f>IF('Fleet Input'!K162=0,"",'Fleet Input'!K162)</f>
        <v/>
      </c>
      <c r="AC158" s="176" t="str">
        <f>IF('Fleet Input'!L162=0,"",'Fleet Input'!L162)</f>
        <v/>
      </c>
      <c r="AD158" s="117" t="str">
        <f t="shared" si="28"/>
        <v/>
      </c>
      <c r="AE158" s="117" t="str">
        <f t="shared" si="29"/>
        <v>00</v>
      </c>
      <c r="AF158" s="8" t="e">
        <f t="shared" si="30"/>
        <v>#N/A</v>
      </c>
      <c r="AG158" s="122" t="e">
        <f t="shared" si="31"/>
        <v>#N/A</v>
      </c>
      <c r="AH158" s="8" t="e">
        <f t="shared" si="32"/>
        <v>#N/A</v>
      </c>
      <c r="AI158" s="122" t="e">
        <f t="shared" si="33"/>
        <v>#N/A</v>
      </c>
      <c r="AJ158" s="100" t="e">
        <f t="shared" si="34"/>
        <v>#N/A</v>
      </c>
      <c r="AK158" s="122" t="e">
        <f t="shared" si="35"/>
        <v>#N/A</v>
      </c>
    </row>
    <row r="159" spans="1:37" x14ac:dyDescent="0.2">
      <c r="A159" s="170">
        <f>'Fleet Input'!A163</f>
        <v>0</v>
      </c>
      <c r="B159" s="106" t="s">
        <v>111</v>
      </c>
      <c r="C159" s="106" t="s">
        <v>112</v>
      </c>
      <c r="D159" s="106" t="s">
        <v>136</v>
      </c>
      <c r="E159" s="106" t="s">
        <v>208</v>
      </c>
      <c r="F159" s="179">
        <f>'Fleet Input'!I163</f>
        <v>0</v>
      </c>
      <c r="G159" s="179">
        <f>'Fleet Input'!J163</f>
        <v>0</v>
      </c>
      <c r="H159" s="119" t="e">
        <f>VLOOKUP(AD159,NOx_Calc!$E$4:$G$44,3,FALSE)/100</f>
        <v>#N/A</v>
      </c>
      <c r="I159" s="119" t="e">
        <f>VLOOKUP(AD159,NOx_Calc!$E$4:$H$44,4,FALSE)/100</f>
        <v>#N/A</v>
      </c>
      <c r="J159" s="97" t="e">
        <f t="shared" si="24"/>
        <v>#N/A</v>
      </c>
      <c r="K159" s="10" t="e">
        <f>IF(J159&lt;&gt;"-",IF(X159="A",'NOx Emission Factors'!$X$4*J159,IF(X159="L",'NOx Emission Factors'!$W$4*J159,"?")),"-")</f>
        <v>#N/A</v>
      </c>
      <c r="L159" s="10" t="str">
        <f>IF(F159&lt;&gt;"",IF(X159="A",F159/'NOx Emission Factors'!$X$4,IF(X159="L",F159/'NOx Emission Factors'!$W$4,"?")),"-")</f>
        <v>?</v>
      </c>
      <c r="M159" s="125" t="e">
        <f t="shared" si="25"/>
        <v>#DIV/0!</v>
      </c>
      <c r="N159" s="125" t="e">
        <f t="shared" si="26"/>
        <v>#N/A</v>
      </c>
      <c r="O159" s="170">
        <f>'Fleet Input'!B163</f>
        <v>0</v>
      </c>
      <c r="P159" s="170">
        <f>'Fleet Input'!C163</f>
        <v>0</v>
      </c>
      <c r="Q159" s="170">
        <f>'Fleet Input'!D163</f>
        <v>0</v>
      </c>
      <c r="R159" s="170">
        <f>'Fleet Input'!E163</f>
        <v>0</v>
      </c>
      <c r="S159" s="170">
        <f>'Fleet Input'!F163</f>
        <v>0</v>
      </c>
      <c r="T159" s="109" t="s">
        <v>241</v>
      </c>
      <c r="U159" s="109" t="s">
        <v>20</v>
      </c>
      <c r="X159" s="176">
        <f>'Fleet Input'!F163</f>
        <v>0</v>
      </c>
      <c r="Y159" s="170">
        <f>'Fleet Input'!G163</f>
        <v>0</v>
      </c>
      <c r="Z159" s="170">
        <f>'Fleet Input'!H163</f>
        <v>0</v>
      </c>
      <c r="AA159" s="114">
        <f t="shared" si="27"/>
        <v>0</v>
      </c>
      <c r="AB159" s="176" t="str">
        <f>IF('Fleet Input'!K163=0,"",'Fleet Input'!K163)</f>
        <v/>
      </c>
      <c r="AC159" s="176" t="str">
        <f>IF('Fleet Input'!L163=0,"",'Fleet Input'!L163)</f>
        <v/>
      </c>
      <c r="AD159" s="117" t="str">
        <f t="shared" si="28"/>
        <v/>
      </c>
      <c r="AE159" s="117" t="str">
        <f t="shared" si="29"/>
        <v>00</v>
      </c>
      <c r="AF159" s="8" t="e">
        <f t="shared" si="30"/>
        <v>#N/A</v>
      </c>
      <c r="AG159" s="122" t="e">
        <f t="shared" si="31"/>
        <v>#N/A</v>
      </c>
      <c r="AH159" s="8" t="e">
        <f t="shared" si="32"/>
        <v>#N/A</v>
      </c>
      <c r="AI159" s="122" t="e">
        <f t="shared" si="33"/>
        <v>#N/A</v>
      </c>
      <c r="AJ159" s="100" t="e">
        <f t="shared" si="34"/>
        <v>#N/A</v>
      </c>
      <c r="AK159" s="122" t="e">
        <f t="shared" si="35"/>
        <v>#N/A</v>
      </c>
    </row>
    <row r="160" spans="1:37" x14ac:dyDescent="0.2">
      <c r="A160" s="170">
        <f>'Fleet Input'!A164</f>
        <v>0</v>
      </c>
      <c r="B160" s="106" t="s">
        <v>111</v>
      </c>
      <c r="C160" s="106" t="s">
        <v>125</v>
      </c>
      <c r="D160" s="106" t="s">
        <v>126</v>
      </c>
      <c r="E160" s="106" t="s">
        <v>208</v>
      </c>
      <c r="F160" s="179">
        <f>'Fleet Input'!I164</f>
        <v>0</v>
      </c>
      <c r="G160" s="179">
        <f>'Fleet Input'!J164</f>
        <v>0</v>
      </c>
      <c r="H160" s="119" t="e">
        <f>VLOOKUP(AD160,NOx_Calc!$E$4:$G$44,3,FALSE)/100</f>
        <v>#N/A</v>
      </c>
      <c r="I160" s="119" t="e">
        <f>VLOOKUP(AD160,NOx_Calc!$E$4:$H$44,4,FALSE)/100</f>
        <v>#N/A</v>
      </c>
      <c r="J160" s="97" t="e">
        <f t="shared" si="24"/>
        <v>#N/A</v>
      </c>
      <c r="K160" s="10" t="e">
        <f>IF(J160&lt;&gt;"-",IF(X160="A",'NOx Emission Factors'!$X$4*J160,IF(X160="L",'NOx Emission Factors'!$W$4*J160,"?")),"-")</f>
        <v>#N/A</v>
      </c>
      <c r="L160" s="10" t="str">
        <f>IF(F160&lt;&gt;"",IF(X160="A",F160/'NOx Emission Factors'!$X$4,IF(X160="L",F160/'NOx Emission Factors'!$W$4,"?")),"-")</f>
        <v>?</v>
      </c>
      <c r="M160" s="125" t="e">
        <f t="shared" si="25"/>
        <v>#DIV/0!</v>
      </c>
      <c r="N160" s="125" t="e">
        <f t="shared" si="26"/>
        <v>#N/A</v>
      </c>
      <c r="O160" s="170">
        <f>'Fleet Input'!B164</f>
        <v>0</v>
      </c>
      <c r="P160" s="170">
        <f>'Fleet Input'!C164</f>
        <v>0</v>
      </c>
      <c r="Q160" s="170">
        <f>'Fleet Input'!D164</f>
        <v>0</v>
      </c>
      <c r="R160" s="170">
        <f>'Fleet Input'!E164</f>
        <v>0</v>
      </c>
      <c r="S160" s="170">
        <f>'Fleet Input'!F164</f>
        <v>0</v>
      </c>
      <c r="T160" s="109" t="s">
        <v>241</v>
      </c>
      <c r="U160" s="109" t="s">
        <v>20</v>
      </c>
      <c r="X160" s="176">
        <f>'Fleet Input'!F164</f>
        <v>0</v>
      </c>
      <c r="Y160" s="170">
        <f>'Fleet Input'!G164</f>
        <v>0</v>
      </c>
      <c r="Z160" s="170">
        <f>'Fleet Input'!H164</f>
        <v>0</v>
      </c>
      <c r="AA160" s="114">
        <f t="shared" si="27"/>
        <v>0</v>
      </c>
      <c r="AB160" s="176" t="str">
        <f>IF('Fleet Input'!K164=0,"",'Fleet Input'!K164)</f>
        <v/>
      </c>
      <c r="AC160" s="176" t="str">
        <f>IF('Fleet Input'!L164=0,"",'Fleet Input'!L164)</f>
        <v/>
      </c>
      <c r="AD160" s="117" t="str">
        <f t="shared" si="28"/>
        <v/>
      </c>
      <c r="AE160" s="117" t="str">
        <f t="shared" si="29"/>
        <v>00</v>
      </c>
      <c r="AF160" s="8" t="e">
        <f t="shared" si="30"/>
        <v>#N/A</v>
      </c>
      <c r="AG160" s="122" t="e">
        <f t="shared" si="31"/>
        <v>#N/A</v>
      </c>
      <c r="AH160" s="8" t="e">
        <f t="shared" si="32"/>
        <v>#N/A</v>
      </c>
      <c r="AI160" s="122" t="e">
        <f t="shared" si="33"/>
        <v>#N/A</v>
      </c>
      <c r="AJ160" s="100" t="e">
        <f t="shared" si="34"/>
        <v>#N/A</v>
      </c>
      <c r="AK160" s="122" t="e">
        <f t="shared" si="35"/>
        <v>#N/A</v>
      </c>
    </row>
    <row r="161" spans="1:37" x14ac:dyDescent="0.2">
      <c r="A161" s="170">
        <f>'Fleet Input'!A165</f>
        <v>0</v>
      </c>
      <c r="B161" s="106" t="s">
        <v>111</v>
      </c>
      <c r="C161" s="106" t="s">
        <v>125</v>
      </c>
      <c r="D161" s="106" t="s">
        <v>126</v>
      </c>
      <c r="E161" s="106" t="s">
        <v>208</v>
      </c>
      <c r="F161" s="179">
        <f>'Fleet Input'!I165</f>
        <v>0</v>
      </c>
      <c r="G161" s="179">
        <f>'Fleet Input'!J165</f>
        <v>0</v>
      </c>
      <c r="H161" s="119" t="e">
        <f>VLOOKUP(AD161,NOx_Calc!$E$4:$G$44,3,FALSE)/100</f>
        <v>#N/A</v>
      </c>
      <c r="I161" s="119" t="e">
        <f>VLOOKUP(AD161,NOx_Calc!$E$4:$H$44,4,FALSE)/100</f>
        <v>#N/A</v>
      </c>
      <c r="J161" s="97" t="e">
        <f t="shared" si="24"/>
        <v>#N/A</v>
      </c>
      <c r="K161" s="10" t="e">
        <f>IF(J161&lt;&gt;"-",IF(X161="A",'NOx Emission Factors'!$X$4*J161,IF(X161="L",'NOx Emission Factors'!$W$4*J161,"?")),"-")</f>
        <v>#N/A</v>
      </c>
      <c r="L161" s="10" t="str">
        <f>IF(F161&lt;&gt;"",IF(X161="A",F161/'NOx Emission Factors'!$X$4,IF(X161="L",F161/'NOx Emission Factors'!$W$4,"?")),"-")</f>
        <v>?</v>
      </c>
      <c r="M161" s="125" t="e">
        <f t="shared" si="25"/>
        <v>#DIV/0!</v>
      </c>
      <c r="N161" s="125" t="e">
        <f t="shared" si="26"/>
        <v>#N/A</v>
      </c>
      <c r="O161" s="170">
        <f>'Fleet Input'!B165</f>
        <v>0</v>
      </c>
      <c r="P161" s="170">
        <f>'Fleet Input'!C165</f>
        <v>0</v>
      </c>
      <c r="Q161" s="170">
        <f>'Fleet Input'!D165</f>
        <v>0</v>
      </c>
      <c r="R161" s="170">
        <f>'Fleet Input'!E165</f>
        <v>0</v>
      </c>
      <c r="S161" s="170">
        <f>'Fleet Input'!F165</f>
        <v>0</v>
      </c>
      <c r="T161" s="109" t="s">
        <v>241</v>
      </c>
      <c r="U161" s="109" t="s">
        <v>20</v>
      </c>
      <c r="X161" s="176">
        <f>'Fleet Input'!F165</f>
        <v>0</v>
      </c>
      <c r="Y161" s="170">
        <f>'Fleet Input'!G165</f>
        <v>0</v>
      </c>
      <c r="Z161" s="170">
        <f>'Fleet Input'!H165</f>
        <v>0</v>
      </c>
      <c r="AA161" s="114">
        <f t="shared" si="27"/>
        <v>0</v>
      </c>
      <c r="AB161" s="176" t="str">
        <f>IF('Fleet Input'!K165=0,"",'Fleet Input'!K165)</f>
        <v/>
      </c>
      <c r="AC161" s="176" t="str">
        <f>IF('Fleet Input'!L165=0,"",'Fleet Input'!L165)</f>
        <v/>
      </c>
      <c r="AD161" s="117" t="str">
        <f t="shared" si="28"/>
        <v/>
      </c>
      <c r="AE161" s="117" t="str">
        <f t="shared" si="29"/>
        <v>00</v>
      </c>
      <c r="AF161" s="8" t="e">
        <f t="shared" si="30"/>
        <v>#N/A</v>
      </c>
      <c r="AG161" s="122" t="e">
        <f t="shared" si="31"/>
        <v>#N/A</v>
      </c>
      <c r="AH161" s="8" t="e">
        <f t="shared" si="32"/>
        <v>#N/A</v>
      </c>
      <c r="AI161" s="122" t="e">
        <f t="shared" si="33"/>
        <v>#N/A</v>
      </c>
      <c r="AJ161" s="100" t="e">
        <f t="shared" si="34"/>
        <v>#N/A</v>
      </c>
      <c r="AK161" s="122" t="e">
        <f t="shared" si="35"/>
        <v>#N/A</v>
      </c>
    </row>
    <row r="162" spans="1:37" x14ac:dyDescent="0.2">
      <c r="A162" s="170">
        <f>'Fleet Input'!A166</f>
        <v>0</v>
      </c>
      <c r="B162" s="106" t="s">
        <v>111</v>
      </c>
      <c r="C162" s="106" t="s">
        <v>112</v>
      </c>
      <c r="D162" s="106" t="s">
        <v>136</v>
      </c>
      <c r="E162" s="106" t="s">
        <v>208</v>
      </c>
      <c r="F162" s="179">
        <f>'Fleet Input'!I166</f>
        <v>0</v>
      </c>
      <c r="G162" s="179">
        <f>'Fleet Input'!J166</f>
        <v>0</v>
      </c>
      <c r="H162" s="119" t="e">
        <f>VLOOKUP(AD162,NOx_Calc!$E$4:$G$44,3,FALSE)/100</f>
        <v>#N/A</v>
      </c>
      <c r="I162" s="119" t="e">
        <f>VLOOKUP(AD162,NOx_Calc!$E$4:$H$44,4,FALSE)/100</f>
        <v>#N/A</v>
      </c>
      <c r="J162" s="97" t="e">
        <f t="shared" si="24"/>
        <v>#N/A</v>
      </c>
      <c r="K162" s="10" t="e">
        <f>IF(J162&lt;&gt;"-",IF(X162="A",'NOx Emission Factors'!$X$4*J162,IF(X162="L",'NOx Emission Factors'!$W$4*J162,"?")),"-")</f>
        <v>#N/A</v>
      </c>
      <c r="L162" s="10" t="str">
        <f>IF(F162&lt;&gt;"",IF(X162="A",F162/'NOx Emission Factors'!$X$4,IF(X162="L",F162/'NOx Emission Factors'!$W$4,"?")),"-")</f>
        <v>?</v>
      </c>
      <c r="M162" s="125" t="e">
        <f t="shared" si="25"/>
        <v>#DIV/0!</v>
      </c>
      <c r="N162" s="125" t="e">
        <f t="shared" si="26"/>
        <v>#N/A</v>
      </c>
      <c r="O162" s="170">
        <f>'Fleet Input'!B166</f>
        <v>0</v>
      </c>
      <c r="P162" s="170">
        <f>'Fleet Input'!C166</f>
        <v>0</v>
      </c>
      <c r="Q162" s="170">
        <f>'Fleet Input'!D166</f>
        <v>0</v>
      </c>
      <c r="R162" s="170">
        <f>'Fleet Input'!E166</f>
        <v>0</v>
      </c>
      <c r="S162" s="170">
        <f>'Fleet Input'!F166</f>
        <v>0</v>
      </c>
      <c r="T162" s="109" t="s">
        <v>241</v>
      </c>
      <c r="U162" s="109" t="s">
        <v>20</v>
      </c>
      <c r="X162" s="176">
        <f>'Fleet Input'!F166</f>
        <v>0</v>
      </c>
      <c r="Y162" s="170">
        <f>'Fleet Input'!G166</f>
        <v>0</v>
      </c>
      <c r="Z162" s="170">
        <f>'Fleet Input'!H166</f>
        <v>0</v>
      </c>
      <c r="AA162" s="114">
        <f t="shared" si="27"/>
        <v>0</v>
      </c>
      <c r="AB162" s="176" t="str">
        <f>IF('Fleet Input'!K166=0,"",'Fleet Input'!K166)</f>
        <v/>
      </c>
      <c r="AC162" s="176" t="str">
        <f>IF('Fleet Input'!L166=0,"",'Fleet Input'!L166)</f>
        <v/>
      </c>
      <c r="AD162" s="117" t="str">
        <f t="shared" si="28"/>
        <v/>
      </c>
      <c r="AE162" s="117" t="str">
        <f t="shared" si="29"/>
        <v>00</v>
      </c>
      <c r="AF162" s="8" t="e">
        <f t="shared" si="30"/>
        <v>#N/A</v>
      </c>
      <c r="AG162" s="122" t="e">
        <f t="shared" si="31"/>
        <v>#N/A</v>
      </c>
      <c r="AH162" s="8" t="e">
        <f t="shared" si="32"/>
        <v>#N/A</v>
      </c>
      <c r="AI162" s="122" t="e">
        <f t="shared" si="33"/>
        <v>#N/A</v>
      </c>
      <c r="AJ162" s="100" t="e">
        <f t="shared" si="34"/>
        <v>#N/A</v>
      </c>
      <c r="AK162" s="122" t="e">
        <f t="shared" si="35"/>
        <v>#N/A</v>
      </c>
    </row>
    <row r="163" spans="1:37" x14ac:dyDescent="0.2">
      <c r="A163" s="170">
        <f>'Fleet Input'!A167</f>
        <v>0</v>
      </c>
      <c r="B163" s="106" t="s">
        <v>111</v>
      </c>
      <c r="C163" s="106" t="s">
        <v>116</v>
      </c>
      <c r="D163" s="106" t="s">
        <v>118</v>
      </c>
      <c r="E163" s="106" t="s">
        <v>263</v>
      </c>
      <c r="F163" s="179">
        <f>'Fleet Input'!I167</f>
        <v>0</v>
      </c>
      <c r="G163" s="179">
        <f>'Fleet Input'!J167</f>
        <v>0</v>
      </c>
      <c r="H163" s="119" t="e">
        <f>VLOOKUP(AD163,NOx_Calc!$E$4:$G$44,3,FALSE)/100</f>
        <v>#N/A</v>
      </c>
      <c r="I163" s="119" t="e">
        <f>VLOOKUP(AD163,NOx_Calc!$E$4:$H$44,4,FALSE)/100</f>
        <v>#N/A</v>
      </c>
      <c r="J163" s="97" t="e">
        <f t="shared" si="24"/>
        <v>#N/A</v>
      </c>
      <c r="K163" s="10" t="e">
        <f>IF(J163&lt;&gt;"-",IF(X163="A",'NOx Emission Factors'!$X$4*J163,IF(X163="L",'NOx Emission Factors'!$W$4*J163,"?")),"-")</f>
        <v>#N/A</v>
      </c>
      <c r="L163" s="10" t="str">
        <f>IF(F163&lt;&gt;"",IF(X163="A",F163/'NOx Emission Factors'!$X$4,IF(X163="L",F163/'NOx Emission Factors'!$W$4,"?")),"-")</f>
        <v>?</v>
      </c>
      <c r="M163" s="125" t="e">
        <f t="shared" si="25"/>
        <v>#DIV/0!</v>
      </c>
      <c r="N163" s="125" t="e">
        <f t="shared" si="26"/>
        <v>#N/A</v>
      </c>
      <c r="O163" s="170">
        <f>'Fleet Input'!B167</f>
        <v>0</v>
      </c>
      <c r="P163" s="170">
        <f>'Fleet Input'!C167</f>
        <v>0</v>
      </c>
      <c r="Q163" s="170">
        <f>'Fleet Input'!D167</f>
        <v>0</v>
      </c>
      <c r="R163" s="170">
        <f>'Fleet Input'!E167</f>
        <v>0</v>
      </c>
      <c r="S163" s="170">
        <f>'Fleet Input'!F167</f>
        <v>0</v>
      </c>
      <c r="T163" s="109" t="s">
        <v>242</v>
      </c>
      <c r="V163" s="111"/>
      <c r="W163" s="111"/>
      <c r="X163" s="176">
        <f>'Fleet Input'!F167</f>
        <v>0</v>
      </c>
      <c r="Y163" s="170">
        <f>'Fleet Input'!G167</f>
        <v>0</v>
      </c>
      <c r="Z163" s="170">
        <f>'Fleet Input'!H167</f>
        <v>0</v>
      </c>
      <c r="AA163" s="114">
        <f t="shared" si="27"/>
        <v>0</v>
      </c>
      <c r="AB163" s="176" t="str">
        <f>IF('Fleet Input'!K167=0,"",'Fleet Input'!K167)</f>
        <v/>
      </c>
      <c r="AC163" s="176" t="str">
        <f>IF('Fleet Input'!L167=0,"",'Fleet Input'!L167)</f>
        <v/>
      </c>
      <c r="AD163" s="117" t="str">
        <f t="shared" si="28"/>
        <v/>
      </c>
      <c r="AE163" s="117" t="str">
        <f t="shared" si="29"/>
        <v>00</v>
      </c>
      <c r="AF163" s="8" t="e">
        <f t="shared" si="30"/>
        <v>#N/A</v>
      </c>
      <c r="AG163" s="122" t="e">
        <f t="shared" si="31"/>
        <v>#N/A</v>
      </c>
      <c r="AH163" s="8" t="e">
        <f t="shared" si="32"/>
        <v>#N/A</v>
      </c>
      <c r="AI163" s="122" t="e">
        <f t="shared" si="33"/>
        <v>#N/A</v>
      </c>
      <c r="AJ163" s="100" t="e">
        <f t="shared" si="34"/>
        <v>#N/A</v>
      </c>
      <c r="AK163" s="122" t="e">
        <f t="shared" si="35"/>
        <v>#N/A</v>
      </c>
    </row>
    <row r="164" spans="1:37" x14ac:dyDescent="0.2">
      <c r="A164" s="170">
        <f>'Fleet Input'!A168</f>
        <v>0</v>
      </c>
      <c r="B164" s="106" t="s">
        <v>111</v>
      </c>
      <c r="C164" s="106" t="s">
        <v>112</v>
      </c>
      <c r="D164" s="106" t="s">
        <v>216</v>
      </c>
      <c r="E164" s="106" t="s">
        <v>217</v>
      </c>
      <c r="F164" s="179">
        <f>'Fleet Input'!I168</f>
        <v>0</v>
      </c>
      <c r="G164" s="179">
        <f>'Fleet Input'!J168</f>
        <v>0</v>
      </c>
      <c r="H164" s="119" t="e">
        <f>VLOOKUP(AD164,NOx_Calc!$E$4:$G$44,3,FALSE)/100</f>
        <v>#N/A</v>
      </c>
      <c r="I164" s="119" t="e">
        <f>VLOOKUP(AD164,NOx_Calc!$E$4:$H$44,4,FALSE)/100</f>
        <v>#N/A</v>
      </c>
      <c r="J164" s="97" t="e">
        <f t="shared" si="24"/>
        <v>#N/A</v>
      </c>
      <c r="K164" s="10" t="e">
        <f>IF(J164&lt;&gt;"-",IF(X164="A",'NOx Emission Factors'!$X$4*J164,IF(X164="L",'NOx Emission Factors'!$W$4*J164,"?")),"-")</f>
        <v>#N/A</v>
      </c>
      <c r="L164" s="10" t="str">
        <f>IF(F164&lt;&gt;"",IF(X164="A",F164/'NOx Emission Factors'!$X$4,IF(X164="L",F164/'NOx Emission Factors'!$W$4,"?")),"-")</f>
        <v>?</v>
      </c>
      <c r="M164" s="125" t="e">
        <f t="shared" si="25"/>
        <v>#DIV/0!</v>
      </c>
      <c r="N164" s="125" t="e">
        <f t="shared" si="26"/>
        <v>#N/A</v>
      </c>
      <c r="O164" s="170">
        <f>'Fleet Input'!B168</f>
        <v>0</v>
      </c>
      <c r="P164" s="170">
        <f>'Fleet Input'!C168</f>
        <v>0</v>
      </c>
      <c r="Q164" s="170">
        <f>'Fleet Input'!D168</f>
        <v>0</v>
      </c>
      <c r="R164" s="170">
        <f>'Fleet Input'!E168</f>
        <v>0</v>
      </c>
      <c r="S164" s="170">
        <f>'Fleet Input'!F168</f>
        <v>0</v>
      </c>
      <c r="T164" s="109" t="s">
        <v>237</v>
      </c>
      <c r="U164" s="109" t="s">
        <v>190</v>
      </c>
      <c r="X164" s="176">
        <f>'Fleet Input'!F168</f>
        <v>0</v>
      </c>
      <c r="Y164" s="170">
        <f>'Fleet Input'!G168</f>
        <v>0</v>
      </c>
      <c r="Z164" s="170">
        <f>'Fleet Input'!H168</f>
        <v>0</v>
      </c>
      <c r="AA164" s="114">
        <f t="shared" si="27"/>
        <v>0</v>
      </c>
      <c r="AB164" s="176" t="str">
        <f>IF('Fleet Input'!K168=0,"",'Fleet Input'!K168)</f>
        <v/>
      </c>
      <c r="AC164" s="176" t="str">
        <f>IF('Fleet Input'!L168=0,"",'Fleet Input'!L168)</f>
        <v/>
      </c>
      <c r="AD164" s="117" t="str">
        <f t="shared" si="28"/>
        <v/>
      </c>
      <c r="AE164" s="117" t="str">
        <f t="shared" si="29"/>
        <v>00</v>
      </c>
      <c r="AF164" s="8" t="e">
        <f t="shared" si="30"/>
        <v>#N/A</v>
      </c>
      <c r="AG164" s="122" t="e">
        <f t="shared" si="31"/>
        <v>#N/A</v>
      </c>
      <c r="AH164" s="8" t="e">
        <f t="shared" si="32"/>
        <v>#N/A</v>
      </c>
      <c r="AI164" s="122" t="e">
        <f t="shared" si="33"/>
        <v>#N/A</v>
      </c>
      <c r="AJ164" s="100" t="e">
        <f t="shared" si="34"/>
        <v>#N/A</v>
      </c>
      <c r="AK164" s="122" t="e">
        <f t="shared" si="35"/>
        <v>#N/A</v>
      </c>
    </row>
    <row r="165" spans="1:37" x14ac:dyDescent="0.2">
      <c r="A165" s="170">
        <f>'Fleet Input'!A169</f>
        <v>0</v>
      </c>
      <c r="B165" s="106" t="s">
        <v>111</v>
      </c>
      <c r="C165" s="106" t="s">
        <v>112</v>
      </c>
      <c r="D165" s="106" t="s">
        <v>216</v>
      </c>
      <c r="E165" s="106" t="s">
        <v>217</v>
      </c>
      <c r="F165" s="179">
        <f>'Fleet Input'!I169</f>
        <v>0</v>
      </c>
      <c r="G165" s="179">
        <f>'Fleet Input'!J169</f>
        <v>0</v>
      </c>
      <c r="H165" s="119" t="e">
        <f>VLOOKUP(AD165,NOx_Calc!$E$4:$G$44,3,FALSE)/100</f>
        <v>#N/A</v>
      </c>
      <c r="I165" s="119" t="e">
        <f>VLOOKUP(AD165,NOx_Calc!$E$4:$H$44,4,FALSE)/100</f>
        <v>#N/A</v>
      </c>
      <c r="J165" s="97" t="e">
        <f t="shared" si="24"/>
        <v>#N/A</v>
      </c>
      <c r="K165" s="10" t="e">
        <f>IF(J165&lt;&gt;"-",IF(X165="A",'NOx Emission Factors'!$X$4*J165,IF(X165="L",'NOx Emission Factors'!$W$4*J165,"?")),"-")</f>
        <v>#N/A</v>
      </c>
      <c r="L165" s="10" t="str">
        <f>IF(F165&lt;&gt;"",IF(X165="A",F165/'NOx Emission Factors'!$X$4,IF(X165="L",F165/'NOx Emission Factors'!$W$4,"?")),"-")</f>
        <v>?</v>
      </c>
      <c r="M165" s="125" t="e">
        <f t="shared" si="25"/>
        <v>#DIV/0!</v>
      </c>
      <c r="N165" s="125" t="e">
        <f t="shared" si="26"/>
        <v>#N/A</v>
      </c>
      <c r="O165" s="170">
        <f>'Fleet Input'!B169</f>
        <v>0</v>
      </c>
      <c r="P165" s="170">
        <f>'Fleet Input'!C169</f>
        <v>0</v>
      </c>
      <c r="Q165" s="170">
        <f>'Fleet Input'!D169</f>
        <v>0</v>
      </c>
      <c r="R165" s="170">
        <f>'Fleet Input'!E169</f>
        <v>0</v>
      </c>
      <c r="S165" s="170">
        <f>'Fleet Input'!F169</f>
        <v>0</v>
      </c>
      <c r="T165" s="109" t="s">
        <v>237</v>
      </c>
      <c r="U165" s="109" t="s">
        <v>190</v>
      </c>
      <c r="X165" s="176">
        <f>'Fleet Input'!F169</f>
        <v>0</v>
      </c>
      <c r="Y165" s="170">
        <f>'Fleet Input'!G169</f>
        <v>0</v>
      </c>
      <c r="Z165" s="170">
        <f>'Fleet Input'!H169</f>
        <v>0</v>
      </c>
      <c r="AA165" s="114">
        <f t="shared" si="27"/>
        <v>0</v>
      </c>
      <c r="AB165" s="176" t="str">
        <f>IF('Fleet Input'!K169=0,"",'Fleet Input'!K169)</f>
        <v/>
      </c>
      <c r="AC165" s="176" t="str">
        <f>IF('Fleet Input'!L169=0,"",'Fleet Input'!L169)</f>
        <v/>
      </c>
      <c r="AD165" s="117" t="str">
        <f t="shared" si="28"/>
        <v/>
      </c>
      <c r="AE165" s="117" t="str">
        <f t="shared" si="29"/>
        <v>00</v>
      </c>
      <c r="AF165" s="8" t="e">
        <f t="shared" si="30"/>
        <v>#N/A</v>
      </c>
      <c r="AG165" s="122" t="e">
        <f t="shared" si="31"/>
        <v>#N/A</v>
      </c>
      <c r="AH165" s="8" t="e">
        <f t="shared" si="32"/>
        <v>#N/A</v>
      </c>
      <c r="AI165" s="122" t="e">
        <f t="shared" si="33"/>
        <v>#N/A</v>
      </c>
      <c r="AJ165" s="100" t="e">
        <f t="shared" si="34"/>
        <v>#N/A</v>
      </c>
      <c r="AK165" s="122" t="e">
        <f t="shared" si="35"/>
        <v>#N/A</v>
      </c>
    </row>
    <row r="166" spans="1:37" x14ac:dyDescent="0.2">
      <c r="A166" s="170">
        <f>'Fleet Input'!A170</f>
        <v>0</v>
      </c>
      <c r="B166" s="106" t="s">
        <v>111</v>
      </c>
      <c r="C166" s="106" t="s">
        <v>112</v>
      </c>
      <c r="D166" s="106" t="s">
        <v>216</v>
      </c>
      <c r="E166" s="106" t="s">
        <v>217</v>
      </c>
      <c r="F166" s="179">
        <f>'Fleet Input'!I170</f>
        <v>0</v>
      </c>
      <c r="G166" s="179">
        <f>'Fleet Input'!J170</f>
        <v>0</v>
      </c>
      <c r="H166" s="119" t="e">
        <f>VLOOKUP(AD166,NOx_Calc!$E$4:$G$44,3,FALSE)/100</f>
        <v>#N/A</v>
      </c>
      <c r="I166" s="119" t="e">
        <f>VLOOKUP(AD166,NOx_Calc!$E$4:$H$44,4,FALSE)/100</f>
        <v>#N/A</v>
      </c>
      <c r="J166" s="97" t="e">
        <f t="shared" si="24"/>
        <v>#N/A</v>
      </c>
      <c r="K166" s="10" t="e">
        <f>IF(J166&lt;&gt;"-",IF(X166="A",'NOx Emission Factors'!$X$4*J166,IF(X166="L",'NOx Emission Factors'!$W$4*J166,"?")),"-")</f>
        <v>#N/A</v>
      </c>
      <c r="L166" s="10" t="str">
        <f>IF(F166&lt;&gt;"",IF(X166="A",F166/'NOx Emission Factors'!$X$4,IF(X166="L",F166/'NOx Emission Factors'!$W$4,"?")),"-")</f>
        <v>?</v>
      </c>
      <c r="M166" s="125" t="e">
        <f t="shared" si="25"/>
        <v>#DIV/0!</v>
      </c>
      <c r="N166" s="125" t="e">
        <f t="shared" si="26"/>
        <v>#N/A</v>
      </c>
      <c r="O166" s="170">
        <f>'Fleet Input'!B170</f>
        <v>0</v>
      </c>
      <c r="P166" s="170">
        <f>'Fleet Input'!C170</f>
        <v>0</v>
      </c>
      <c r="Q166" s="170">
        <f>'Fleet Input'!D170</f>
        <v>0</v>
      </c>
      <c r="R166" s="170">
        <f>'Fleet Input'!E170</f>
        <v>0</v>
      </c>
      <c r="S166" s="170">
        <f>'Fleet Input'!F170</f>
        <v>0</v>
      </c>
      <c r="T166" s="109" t="s">
        <v>237</v>
      </c>
      <c r="U166" s="109" t="s">
        <v>190</v>
      </c>
      <c r="X166" s="176">
        <f>'Fleet Input'!F170</f>
        <v>0</v>
      </c>
      <c r="Y166" s="170">
        <f>'Fleet Input'!G170</f>
        <v>0</v>
      </c>
      <c r="Z166" s="170">
        <f>'Fleet Input'!H170</f>
        <v>0</v>
      </c>
      <c r="AA166" s="114">
        <f t="shared" si="27"/>
        <v>0</v>
      </c>
      <c r="AB166" s="176" t="str">
        <f>IF('Fleet Input'!K170=0,"",'Fleet Input'!K170)</f>
        <v/>
      </c>
      <c r="AC166" s="176" t="str">
        <f>IF('Fleet Input'!L170=0,"",'Fleet Input'!L170)</f>
        <v/>
      </c>
      <c r="AD166" s="117" t="str">
        <f t="shared" si="28"/>
        <v/>
      </c>
      <c r="AE166" s="117" t="str">
        <f t="shared" si="29"/>
        <v>00</v>
      </c>
      <c r="AF166" s="8" t="e">
        <f t="shared" si="30"/>
        <v>#N/A</v>
      </c>
      <c r="AG166" s="122" t="e">
        <f t="shared" si="31"/>
        <v>#N/A</v>
      </c>
      <c r="AH166" s="8" t="e">
        <f t="shared" si="32"/>
        <v>#N/A</v>
      </c>
      <c r="AI166" s="122" t="e">
        <f t="shared" si="33"/>
        <v>#N/A</v>
      </c>
      <c r="AJ166" s="100" t="e">
        <f t="shared" si="34"/>
        <v>#N/A</v>
      </c>
      <c r="AK166" s="122" t="e">
        <f t="shared" si="35"/>
        <v>#N/A</v>
      </c>
    </row>
    <row r="167" spans="1:37" x14ac:dyDescent="0.2">
      <c r="A167" s="170">
        <f>'Fleet Input'!A171</f>
        <v>0</v>
      </c>
      <c r="B167" s="106" t="s">
        <v>111</v>
      </c>
      <c r="C167" s="106" t="s">
        <v>112</v>
      </c>
      <c r="D167" s="106" t="s">
        <v>216</v>
      </c>
      <c r="E167" s="106" t="s">
        <v>217</v>
      </c>
      <c r="F167" s="179">
        <f>'Fleet Input'!I171</f>
        <v>0</v>
      </c>
      <c r="G167" s="179">
        <f>'Fleet Input'!J171</f>
        <v>0</v>
      </c>
      <c r="H167" s="119" t="e">
        <f>VLOOKUP(AD167,NOx_Calc!$E$4:$G$44,3,FALSE)/100</f>
        <v>#N/A</v>
      </c>
      <c r="I167" s="119" t="e">
        <f>VLOOKUP(AD167,NOx_Calc!$E$4:$H$44,4,FALSE)/100</f>
        <v>#N/A</v>
      </c>
      <c r="J167" s="97" t="e">
        <f t="shared" si="24"/>
        <v>#N/A</v>
      </c>
      <c r="K167" s="10" t="e">
        <f>IF(J167&lt;&gt;"-",IF(X167="A",'NOx Emission Factors'!$X$4*J167,IF(X167="L",'NOx Emission Factors'!$W$4*J167,"?")),"-")</f>
        <v>#N/A</v>
      </c>
      <c r="L167" s="10" t="str">
        <f>IF(F167&lt;&gt;"",IF(X167="A",F167/'NOx Emission Factors'!$X$4,IF(X167="L",F167/'NOx Emission Factors'!$W$4,"?")),"-")</f>
        <v>?</v>
      </c>
      <c r="M167" s="125" t="e">
        <f t="shared" si="25"/>
        <v>#DIV/0!</v>
      </c>
      <c r="N167" s="125" t="e">
        <f t="shared" si="26"/>
        <v>#N/A</v>
      </c>
      <c r="O167" s="170">
        <f>'Fleet Input'!B171</f>
        <v>0</v>
      </c>
      <c r="P167" s="170">
        <f>'Fleet Input'!C171</f>
        <v>0</v>
      </c>
      <c r="Q167" s="170">
        <f>'Fleet Input'!D171</f>
        <v>0</v>
      </c>
      <c r="R167" s="170">
        <f>'Fleet Input'!E171</f>
        <v>0</v>
      </c>
      <c r="S167" s="170">
        <f>'Fleet Input'!F171</f>
        <v>0</v>
      </c>
      <c r="T167" s="109" t="s">
        <v>237</v>
      </c>
      <c r="U167" s="109" t="s">
        <v>190</v>
      </c>
      <c r="X167" s="176">
        <f>'Fleet Input'!F171</f>
        <v>0</v>
      </c>
      <c r="Y167" s="170">
        <f>'Fleet Input'!G171</f>
        <v>0</v>
      </c>
      <c r="Z167" s="170">
        <f>'Fleet Input'!H171</f>
        <v>0</v>
      </c>
      <c r="AA167" s="114">
        <f t="shared" si="27"/>
        <v>0</v>
      </c>
      <c r="AB167" s="176" t="str">
        <f>IF('Fleet Input'!K171=0,"",'Fleet Input'!K171)</f>
        <v/>
      </c>
      <c r="AC167" s="176" t="str">
        <f>IF('Fleet Input'!L171=0,"",'Fleet Input'!L171)</f>
        <v/>
      </c>
      <c r="AD167" s="117" t="str">
        <f t="shared" si="28"/>
        <v/>
      </c>
      <c r="AE167" s="117" t="str">
        <f t="shared" si="29"/>
        <v>00</v>
      </c>
      <c r="AF167" s="8" t="e">
        <f t="shared" si="30"/>
        <v>#N/A</v>
      </c>
      <c r="AG167" s="122" t="e">
        <f t="shared" si="31"/>
        <v>#N/A</v>
      </c>
      <c r="AH167" s="8" t="e">
        <f t="shared" si="32"/>
        <v>#N/A</v>
      </c>
      <c r="AI167" s="122" t="e">
        <f t="shared" si="33"/>
        <v>#N/A</v>
      </c>
      <c r="AJ167" s="100" t="e">
        <f t="shared" si="34"/>
        <v>#N/A</v>
      </c>
      <c r="AK167" s="122" t="e">
        <f t="shared" si="35"/>
        <v>#N/A</v>
      </c>
    </row>
    <row r="168" spans="1:37" x14ac:dyDescent="0.2">
      <c r="A168" s="170">
        <f>'Fleet Input'!A172</f>
        <v>0</v>
      </c>
      <c r="B168" s="106" t="s">
        <v>111</v>
      </c>
      <c r="C168" s="106" t="s">
        <v>112</v>
      </c>
      <c r="D168" s="106" t="s">
        <v>210</v>
      </c>
      <c r="E168" s="106" t="s">
        <v>209</v>
      </c>
      <c r="F168" s="179">
        <f>'Fleet Input'!I172</f>
        <v>0</v>
      </c>
      <c r="G168" s="179">
        <f>'Fleet Input'!J172</f>
        <v>0</v>
      </c>
      <c r="H168" s="119" t="e">
        <f>VLOOKUP(AD168,NOx_Calc!$E$4:$G$44,3,FALSE)/100</f>
        <v>#N/A</v>
      </c>
      <c r="I168" s="119" t="e">
        <f>VLOOKUP(AD168,NOx_Calc!$E$4:$H$44,4,FALSE)/100</f>
        <v>#N/A</v>
      </c>
      <c r="J168" s="97" t="e">
        <f t="shared" si="24"/>
        <v>#N/A</v>
      </c>
      <c r="K168" s="10" t="e">
        <f>IF(J168&lt;&gt;"-",IF(X168="A",'NOx Emission Factors'!$X$4*J168,IF(X168="L",'NOx Emission Factors'!$W$4*J168,"?")),"-")</f>
        <v>#N/A</v>
      </c>
      <c r="L168" s="10" t="str">
        <f>IF(F168&lt;&gt;"",IF(X168="A",F168/'NOx Emission Factors'!$X$4,IF(X168="L",F168/'NOx Emission Factors'!$W$4,"?")),"-")</f>
        <v>?</v>
      </c>
      <c r="M168" s="125" t="e">
        <f t="shared" si="25"/>
        <v>#DIV/0!</v>
      </c>
      <c r="N168" s="125" t="e">
        <f t="shared" si="26"/>
        <v>#N/A</v>
      </c>
      <c r="O168" s="170">
        <f>'Fleet Input'!B172</f>
        <v>0</v>
      </c>
      <c r="P168" s="170">
        <f>'Fleet Input'!C172</f>
        <v>0</v>
      </c>
      <c r="Q168" s="170">
        <f>'Fleet Input'!D172</f>
        <v>0</v>
      </c>
      <c r="R168" s="170">
        <f>'Fleet Input'!E172</f>
        <v>0</v>
      </c>
      <c r="S168" s="170">
        <f>'Fleet Input'!F172</f>
        <v>0</v>
      </c>
      <c r="T168" s="109" t="s">
        <v>237</v>
      </c>
      <c r="V168" s="109" t="s">
        <v>196</v>
      </c>
      <c r="X168" s="176">
        <f>'Fleet Input'!F172</f>
        <v>0</v>
      </c>
      <c r="Y168" s="170">
        <f>'Fleet Input'!G172</f>
        <v>0</v>
      </c>
      <c r="Z168" s="170">
        <f>'Fleet Input'!H172</f>
        <v>0</v>
      </c>
      <c r="AA168" s="114">
        <f t="shared" si="27"/>
        <v>0</v>
      </c>
      <c r="AB168" s="176" t="str">
        <f>IF('Fleet Input'!K172=0,"",'Fleet Input'!K172)</f>
        <v/>
      </c>
      <c r="AC168" s="176" t="str">
        <f>IF('Fleet Input'!L172=0,"",'Fleet Input'!L172)</f>
        <v/>
      </c>
      <c r="AD168" s="117" t="str">
        <f t="shared" si="28"/>
        <v/>
      </c>
      <c r="AE168" s="117" t="str">
        <f t="shared" si="29"/>
        <v>00</v>
      </c>
      <c r="AF168" s="8" t="e">
        <f t="shared" si="30"/>
        <v>#N/A</v>
      </c>
      <c r="AG168" s="122" t="e">
        <f t="shared" si="31"/>
        <v>#N/A</v>
      </c>
      <c r="AH168" s="8" t="e">
        <f t="shared" si="32"/>
        <v>#N/A</v>
      </c>
      <c r="AI168" s="122" t="e">
        <f t="shared" si="33"/>
        <v>#N/A</v>
      </c>
      <c r="AJ168" s="100" t="e">
        <f t="shared" si="34"/>
        <v>#N/A</v>
      </c>
      <c r="AK168" s="122" t="e">
        <f t="shared" si="35"/>
        <v>#N/A</v>
      </c>
    </row>
    <row r="169" spans="1:37" x14ac:dyDescent="0.2">
      <c r="A169" s="170">
        <f>'Fleet Input'!A173</f>
        <v>0</v>
      </c>
      <c r="B169" s="106" t="s">
        <v>111</v>
      </c>
      <c r="C169" s="106" t="s">
        <v>112</v>
      </c>
      <c r="D169" s="106" t="s">
        <v>210</v>
      </c>
      <c r="E169" s="106" t="s">
        <v>209</v>
      </c>
      <c r="F169" s="179">
        <f>'Fleet Input'!I173</f>
        <v>0</v>
      </c>
      <c r="G169" s="179">
        <f>'Fleet Input'!J173</f>
        <v>0</v>
      </c>
      <c r="H169" s="119" t="e">
        <f>VLOOKUP(AD169,NOx_Calc!$E$4:$G$44,3,FALSE)/100</f>
        <v>#N/A</v>
      </c>
      <c r="I169" s="119" t="e">
        <f>VLOOKUP(AD169,NOx_Calc!$E$4:$H$44,4,FALSE)/100</f>
        <v>#N/A</v>
      </c>
      <c r="J169" s="97" t="e">
        <f t="shared" si="24"/>
        <v>#N/A</v>
      </c>
      <c r="K169" s="10" t="e">
        <f>IF(J169&lt;&gt;"-",IF(X169="A",'NOx Emission Factors'!$X$4*J169,IF(X169="L",'NOx Emission Factors'!$W$4*J169,"?")),"-")</f>
        <v>#N/A</v>
      </c>
      <c r="L169" s="10" t="str">
        <f>IF(F169&lt;&gt;"",IF(X169="A",F169/'NOx Emission Factors'!$X$4,IF(X169="L",F169/'NOx Emission Factors'!$W$4,"?")),"-")</f>
        <v>?</v>
      </c>
      <c r="M169" s="125" t="e">
        <f t="shared" si="25"/>
        <v>#DIV/0!</v>
      </c>
      <c r="N169" s="125" t="e">
        <f t="shared" si="26"/>
        <v>#N/A</v>
      </c>
      <c r="O169" s="170">
        <f>'Fleet Input'!B173</f>
        <v>0</v>
      </c>
      <c r="P169" s="170">
        <f>'Fleet Input'!C173</f>
        <v>0</v>
      </c>
      <c r="Q169" s="170">
        <f>'Fleet Input'!D173</f>
        <v>0</v>
      </c>
      <c r="R169" s="170">
        <f>'Fleet Input'!E173</f>
        <v>0</v>
      </c>
      <c r="S169" s="170">
        <f>'Fleet Input'!F173</f>
        <v>0</v>
      </c>
      <c r="T169" s="109" t="s">
        <v>237</v>
      </c>
      <c r="V169" s="109" t="s">
        <v>196</v>
      </c>
      <c r="X169" s="176">
        <f>'Fleet Input'!F173</f>
        <v>0</v>
      </c>
      <c r="Y169" s="170">
        <f>'Fleet Input'!G173</f>
        <v>0</v>
      </c>
      <c r="Z169" s="170">
        <f>'Fleet Input'!H173</f>
        <v>0</v>
      </c>
      <c r="AA169" s="114">
        <f t="shared" si="27"/>
        <v>0</v>
      </c>
      <c r="AB169" s="176" t="str">
        <f>IF('Fleet Input'!K173=0,"",'Fleet Input'!K173)</f>
        <v/>
      </c>
      <c r="AC169" s="176" t="str">
        <f>IF('Fleet Input'!L173=0,"",'Fleet Input'!L173)</f>
        <v/>
      </c>
      <c r="AD169" s="117" t="str">
        <f t="shared" si="28"/>
        <v/>
      </c>
      <c r="AE169" s="117" t="str">
        <f t="shared" si="29"/>
        <v>00</v>
      </c>
      <c r="AF169" s="8" t="e">
        <f t="shared" si="30"/>
        <v>#N/A</v>
      </c>
      <c r="AG169" s="122" t="e">
        <f t="shared" si="31"/>
        <v>#N/A</v>
      </c>
      <c r="AH169" s="8" t="e">
        <f t="shared" si="32"/>
        <v>#N/A</v>
      </c>
      <c r="AI169" s="122" t="e">
        <f t="shared" si="33"/>
        <v>#N/A</v>
      </c>
      <c r="AJ169" s="100" t="e">
        <f t="shared" si="34"/>
        <v>#N/A</v>
      </c>
      <c r="AK169" s="122" t="e">
        <f t="shared" si="35"/>
        <v>#N/A</v>
      </c>
    </row>
    <row r="170" spans="1:37" x14ac:dyDescent="0.2">
      <c r="A170" s="170">
        <f>'Fleet Input'!A174</f>
        <v>0</v>
      </c>
      <c r="B170" s="106" t="s">
        <v>111</v>
      </c>
      <c r="C170" s="106" t="s">
        <v>112</v>
      </c>
      <c r="D170" s="106" t="s">
        <v>210</v>
      </c>
      <c r="E170" s="106" t="s">
        <v>209</v>
      </c>
      <c r="F170" s="179">
        <f>'Fleet Input'!I174</f>
        <v>0</v>
      </c>
      <c r="G170" s="179">
        <f>'Fleet Input'!J174</f>
        <v>0</v>
      </c>
      <c r="H170" s="119" t="e">
        <f>VLOOKUP(AD170,NOx_Calc!$E$4:$G$44,3,FALSE)/100</f>
        <v>#N/A</v>
      </c>
      <c r="I170" s="119" t="e">
        <f>VLOOKUP(AD170,NOx_Calc!$E$4:$H$44,4,FALSE)/100</f>
        <v>#N/A</v>
      </c>
      <c r="J170" s="97" t="e">
        <f t="shared" si="24"/>
        <v>#N/A</v>
      </c>
      <c r="K170" s="10" t="e">
        <f>IF(J170&lt;&gt;"-",IF(X170="A",'NOx Emission Factors'!$X$4*J170,IF(X170="L",'NOx Emission Factors'!$W$4*J170,"?")),"-")</f>
        <v>#N/A</v>
      </c>
      <c r="L170" s="10" t="str">
        <f>IF(F170&lt;&gt;"",IF(X170="A",F170/'NOx Emission Factors'!$X$4,IF(X170="L",F170/'NOx Emission Factors'!$W$4,"?")),"-")</f>
        <v>?</v>
      </c>
      <c r="M170" s="125" t="e">
        <f t="shared" si="25"/>
        <v>#DIV/0!</v>
      </c>
      <c r="N170" s="125" t="e">
        <f t="shared" si="26"/>
        <v>#N/A</v>
      </c>
      <c r="O170" s="170">
        <f>'Fleet Input'!B174</f>
        <v>0</v>
      </c>
      <c r="P170" s="170">
        <f>'Fleet Input'!C174</f>
        <v>0</v>
      </c>
      <c r="Q170" s="170">
        <f>'Fleet Input'!D174</f>
        <v>0</v>
      </c>
      <c r="R170" s="170">
        <f>'Fleet Input'!E174</f>
        <v>0</v>
      </c>
      <c r="S170" s="170">
        <f>'Fleet Input'!F174</f>
        <v>0</v>
      </c>
      <c r="T170" s="109" t="s">
        <v>237</v>
      </c>
      <c r="V170" s="109" t="s">
        <v>196</v>
      </c>
      <c r="X170" s="176">
        <f>'Fleet Input'!F174</f>
        <v>0</v>
      </c>
      <c r="Y170" s="170">
        <f>'Fleet Input'!G174</f>
        <v>0</v>
      </c>
      <c r="Z170" s="170">
        <f>'Fleet Input'!H174</f>
        <v>0</v>
      </c>
      <c r="AA170" s="114">
        <f t="shared" si="27"/>
        <v>0</v>
      </c>
      <c r="AB170" s="176" t="str">
        <f>IF('Fleet Input'!K174=0,"",'Fleet Input'!K174)</f>
        <v/>
      </c>
      <c r="AC170" s="176" t="str">
        <f>IF('Fleet Input'!L174=0,"",'Fleet Input'!L174)</f>
        <v/>
      </c>
      <c r="AD170" s="117" t="str">
        <f t="shared" si="28"/>
        <v/>
      </c>
      <c r="AE170" s="117" t="str">
        <f t="shared" si="29"/>
        <v>00</v>
      </c>
      <c r="AF170" s="8" t="e">
        <f t="shared" si="30"/>
        <v>#N/A</v>
      </c>
      <c r="AG170" s="122" t="e">
        <f t="shared" si="31"/>
        <v>#N/A</v>
      </c>
      <c r="AH170" s="8" t="e">
        <f t="shared" si="32"/>
        <v>#N/A</v>
      </c>
      <c r="AI170" s="122" t="e">
        <f t="shared" si="33"/>
        <v>#N/A</v>
      </c>
      <c r="AJ170" s="100" t="e">
        <f t="shared" si="34"/>
        <v>#N/A</v>
      </c>
      <c r="AK170" s="122" t="e">
        <f t="shared" si="35"/>
        <v>#N/A</v>
      </c>
    </row>
    <row r="171" spans="1:37" x14ac:dyDescent="0.2">
      <c r="A171" s="170">
        <f>'Fleet Input'!A175</f>
        <v>0</v>
      </c>
      <c r="B171" s="106" t="s">
        <v>111</v>
      </c>
      <c r="C171" s="106" t="s">
        <v>112</v>
      </c>
      <c r="D171" s="106" t="s">
        <v>210</v>
      </c>
      <c r="E171" s="106" t="s">
        <v>209</v>
      </c>
      <c r="F171" s="179">
        <f>'Fleet Input'!I175</f>
        <v>0</v>
      </c>
      <c r="G171" s="179">
        <f>'Fleet Input'!J175</f>
        <v>0</v>
      </c>
      <c r="H171" s="119" t="e">
        <f>VLOOKUP(AD171,NOx_Calc!$E$4:$G$44,3,FALSE)/100</f>
        <v>#N/A</v>
      </c>
      <c r="I171" s="119" t="e">
        <f>VLOOKUP(AD171,NOx_Calc!$E$4:$H$44,4,FALSE)/100</f>
        <v>#N/A</v>
      </c>
      <c r="J171" s="97" t="e">
        <f t="shared" si="24"/>
        <v>#N/A</v>
      </c>
      <c r="K171" s="10" t="e">
        <f>IF(J171&lt;&gt;"-",IF(X171="A",'NOx Emission Factors'!$X$4*J171,IF(X171="L",'NOx Emission Factors'!$W$4*J171,"?")),"-")</f>
        <v>#N/A</v>
      </c>
      <c r="L171" s="10" t="str">
        <f>IF(F171&lt;&gt;"",IF(X171="A",F171/'NOx Emission Factors'!$X$4,IF(X171="L",F171/'NOx Emission Factors'!$W$4,"?")),"-")</f>
        <v>?</v>
      </c>
      <c r="M171" s="125" t="e">
        <f t="shared" si="25"/>
        <v>#DIV/0!</v>
      </c>
      <c r="N171" s="125" t="e">
        <f t="shared" si="26"/>
        <v>#N/A</v>
      </c>
      <c r="O171" s="170">
        <f>'Fleet Input'!B175</f>
        <v>0</v>
      </c>
      <c r="P171" s="170">
        <f>'Fleet Input'!C175</f>
        <v>0</v>
      </c>
      <c r="Q171" s="170">
        <f>'Fleet Input'!D175</f>
        <v>0</v>
      </c>
      <c r="R171" s="170">
        <f>'Fleet Input'!E175</f>
        <v>0</v>
      </c>
      <c r="S171" s="170">
        <f>'Fleet Input'!F175</f>
        <v>0</v>
      </c>
      <c r="T171" s="109" t="s">
        <v>237</v>
      </c>
      <c r="V171" s="109" t="s">
        <v>196</v>
      </c>
      <c r="X171" s="176">
        <f>'Fleet Input'!F175</f>
        <v>0</v>
      </c>
      <c r="Y171" s="170">
        <f>'Fleet Input'!G175</f>
        <v>0</v>
      </c>
      <c r="Z171" s="170">
        <f>'Fleet Input'!H175</f>
        <v>0</v>
      </c>
      <c r="AA171" s="114">
        <f t="shared" si="27"/>
        <v>0</v>
      </c>
      <c r="AB171" s="176" t="str">
        <f>IF('Fleet Input'!K175=0,"",'Fleet Input'!K175)</f>
        <v/>
      </c>
      <c r="AC171" s="176" t="str">
        <f>IF('Fleet Input'!L175=0,"",'Fleet Input'!L175)</f>
        <v/>
      </c>
      <c r="AD171" s="117" t="str">
        <f t="shared" si="28"/>
        <v/>
      </c>
      <c r="AE171" s="117" t="str">
        <f t="shared" si="29"/>
        <v>00</v>
      </c>
      <c r="AF171" s="8" t="e">
        <f t="shared" si="30"/>
        <v>#N/A</v>
      </c>
      <c r="AG171" s="122" t="e">
        <f t="shared" si="31"/>
        <v>#N/A</v>
      </c>
      <c r="AH171" s="8" t="e">
        <f t="shared" si="32"/>
        <v>#N/A</v>
      </c>
      <c r="AI171" s="122" t="e">
        <f t="shared" si="33"/>
        <v>#N/A</v>
      </c>
      <c r="AJ171" s="100" t="e">
        <f t="shared" si="34"/>
        <v>#N/A</v>
      </c>
      <c r="AK171" s="122" t="e">
        <f t="shared" si="35"/>
        <v>#N/A</v>
      </c>
    </row>
    <row r="172" spans="1:37" x14ac:dyDescent="0.2">
      <c r="A172" s="170">
        <f>'Fleet Input'!A176</f>
        <v>0</v>
      </c>
      <c r="B172" s="106" t="s">
        <v>111</v>
      </c>
      <c r="C172" s="106" t="s">
        <v>112</v>
      </c>
      <c r="D172" s="106" t="s">
        <v>210</v>
      </c>
      <c r="E172" s="106" t="s">
        <v>209</v>
      </c>
      <c r="F172" s="179">
        <f>'Fleet Input'!I176</f>
        <v>0</v>
      </c>
      <c r="G172" s="179">
        <f>'Fleet Input'!J176</f>
        <v>0</v>
      </c>
      <c r="H172" s="119" t="e">
        <f>VLOOKUP(AD172,NOx_Calc!$E$4:$G$44,3,FALSE)/100</f>
        <v>#N/A</v>
      </c>
      <c r="I172" s="119" t="e">
        <f>VLOOKUP(AD172,NOx_Calc!$E$4:$H$44,4,FALSE)/100</f>
        <v>#N/A</v>
      </c>
      <c r="J172" s="97" t="e">
        <f t="shared" si="24"/>
        <v>#N/A</v>
      </c>
      <c r="K172" s="10" t="e">
        <f>IF(J172&lt;&gt;"-",IF(X172="A",'NOx Emission Factors'!$X$4*J172,IF(X172="L",'NOx Emission Factors'!$W$4*J172,"?")),"-")</f>
        <v>#N/A</v>
      </c>
      <c r="L172" s="10" t="str">
        <f>IF(F172&lt;&gt;"",IF(X172="A",F172/'NOx Emission Factors'!$X$4,IF(X172="L",F172/'NOx Emission Factors'!$W$4,"?")),"-")</f>
        <v>?</v>
      </c>
      <c r="M172" s="125" t="e">
        <f t="shared" si="25"/>
        <v>#DIV/0!</v>
      </c>
      <c r="N172" s="125" t="e">
        <f t="shared" si="26"/>
        <v>#N/A</v>
      </c>
      <c r="O172" s="170">
        <f>'Fleet Input'!B176</f>
        <v>0</v>
      </c>
      <c r="P172" s="170">
        <f>'Fleet Input'!C176</f>
        <v>0</v>
      </c>
      <c r="Q172" s="170">
        <f>'Fleet Input'!D176</f>
        <v>0</v>
      </c>
      <c r="R172" s="170">
        <f>'Fleet Input'!E176</f>
        <v>0</v>
      </c>
      <c r="S172" s="170">
        <f>'Fleet Input'!F176</f>
        <v>0</v>
      </c>
      <c r="T172" s="109" t="s">
        <v>242</v>
      </c>
      <c r="V172" s="109" t="s">
        <v>29</v>
      </c>
      <c r="X172" s="176">
        <f>'Fleet Input'!F176</f>
        <v>0</v>
      </c>
      <c r="Y172" s="170">
        <f>'Fleet Input'!G176</f>
        <v>0</v>
      </c>
      <c r="Z172" s="170">
        <f>'Fleet Input'!H176</f>
        <v>0</v>
      </c>
      <c r="AA172" s="114">
        <f t="shared" si="27"/>
        <v>0</v>
      </c>
      <c r="AB172" s="176" t="str">
        <f>IF('Fleet Input'!K176=0,"",'Fleet Input'!K176)</f>
        <v/>
      </c>
      <c r="AC172" s="176" t="str">
        <f>IF('Fleet Input'!L176=0,"",'Fleet Input'!L176)</f>
        <v/>
      </c>
      <c r="AD172" s="117" t="str">
        <f t="shared" si="28"/>
        <v/>
      </c>
      <c r="AE172" s="117" t="str">
        <f t="shared" si="29"/>
        <v>00</v>
      </c>
      <c r="AF172" s="8" t="e">
        <f t="shared" si="30"/>
        <v>#N/A</v>
      </c>
      <c r="AG172" s="122" t="e">
        <f t="shared" si="31"/>
        <v>#N/A</v>
      </c>
      <c r="AH172" s="8" t="e">
        <f t="shared" si="32"/>
        <v>#N/A</v>
      </c>
      <c r="AI172" s="122" t="e">
        <f t="shared" si="33"/>
        <v>#N/A</v>
      </c>
      <c r="AJ172" s="100" t="e">
        <f t="shared" si="34"/>
        <v>#N/A</v>
      </c>
      <c r="AK172" s="122" t="e">
        <f t="shared" si="35"/>
        <v>#N/A</v>
      </c>
    </row>
    <row r="173" spans="1:37" x14ac:dyDescent="0.2">
      <c r="A173" s="170">
        <f>'Fleet Input'!A177</f>
        <v>0</v>
      </c>
      <c r="B173" s="106" t="s">
        <v>111</v>
      </c>
      <c r="C173" s="106" t="s">
        <v>112</v>
      </c>
      <c r="D173" s="106" t="s">
        <v>210</v>
      </c>
      <c r="E173" s="106" t="s">
        <v>209</v>
      </c>
      <c r="F173" s="179">
        <f>'Fleet Input'!I177</f>
        <v>0</v>
      </c>
      <c r="G173" s="179">
        <f>'Fleet Input'!J177</f>
        <v>0</v>
      </c>
      <c r="H173" s="119" t="e">
        <f>VLOOKUP(AD173,NOx_Calc!$E$4:$G$44,3,FALSE)/100</f>
        <v>#N/A</v>
      </c>
      <c r="I173" s="119" t="e">
        <f>VLOOKUP(AD173,NOx_Calc!$E$4:$H$44,4,FALSE)/100</f>
        <v>#N/A</v>
      </c>
      <c r="J173" s="97" t="e">
        <f t="shared" si="24"/>
        <v>#N/A</v>
      </c>
      <c r="K173" s="10" t="e">
        <f>IF(J173&lt;&gt;"-",IF(X173="A",'NOx Emission Factors'!$X$4*J173,IF(X173="L",'NOx Emission Factors'!$W$4*J173,"?")),"-")</f>
        <v>#N/A</v>
      </c>
      <c r="L173" s="10" t="str">
        <f>IF(F173&lt;&gt;"",IF(X173="A",F173/'NOx Emission Factors'!$X$4,IF(X173="L",F173/'NOx Emission Factors'!$W$4,"?")),"-")</f>
        <v>?</v>
      </c>
      <c r="M173" s="125" t="e">
        <f t="shared" si="25"/>
        <v>#DIV/0!</v>
      </c>
      <c r="N173" s="125" t="e">
        <f t="shared" si="26"/>
        <v>#N/A</v>
      </c>
      <c r="O173" s="170">
        <f>'Fleet Input'!B177</f>
        <v>0</v>
      </c>
      <c r="P173" s="170">
        <f>'Fleet Input'!C177</f>
        <v>0</v>
      </c>
      <c r="Q173" s="170">
        <f>'Fleet Input'!D177</f>
        <v>0</v>
      </c>
      <c r="R173" s="170">
        <f>'Fleet Input'!E177</f>
        <v>0</v>
      </c>
      <c r="S173" s="170">
        <f>'Fleet Input'!F177</f>
        <v>0</v>
      </c>
      <c r="T173" s="109" t="s">
        <v>242</v>
      </c>
      <c r="V173" s="109" t="s">
        <v>29</v>
      </c>
      <c r="X173" s="176">
        <f>'Fleet Input'!F177</f>
        <v>0</v>
      </c>
      <c r="Y173" s="170">
        <f>'Fleet Input'!G177</f>
        <v>0</v>
      </c>
      <c r="Z173" s="170">
        <f>'Fleet Input'!H177</f>
        <v>0</v>
      </c>
      <c r="AA173" s="114">
        <f t="shared" si="27"/>
        <v>0</v>
      </c>
      <c r="AB173" s="176" t="str">
        <f>IF('Fleet Input'!K177=0,"",'Fleet Input'!K177)</f>
        <v/>
      </c>
      <c r="AC173" s="176" t="str">
        <f>IF('Fleet Input'!L177=0,"",'Fleet Input'!L177)</f>
        <v/>
      </c>
      <c r="AD173" s="117" t="str">
        <f t="shared" si="28"/>
        <v/>
      </c>
      <c r="AE173" s="117" t="str">
        <f t="shared" si="29"/>
        <v>00</v>
      </c>
      <c r="AF173" s="8" t="e">
        <f t="shared" si="30"/>
        <v>#N/A</v>
      </c>
      <c r="AG173" s="122" t="e">
        <f t="shared" si="31"/>
        <v>#N/A</v>
      </c>
      <c r="AH173" s="8" t="e">
        <f t="shared" si="32"/>
        <v>#N/A</v>
      </c>
      <c r="AI173" s="122" t="e">
        <f t="shared" si="33"/>
        <v>#N/A</v>
      </c>
      <c r="AJ173" s="100" t="e">
        <f t="shared" si="34"/>
        <v>#N/A</v>
      </c>
      <c r="AK173" s="122" t="e">
        <f t="shared" si="35"/>
        <v>#N/A</v>
      </c>
    </row>
    <row r="174" spans="1:37" x14ac:dyDescent="0.2">
      <c r="A174" s="170">
        <f>'Fleet Input'!A178</f>
        <v>0</v>
      </c>
      <c r="B174" s="106" t="s">
        <v>111</v>
      </c>
      <c r="C174" s="106" t="s">
        <v>112</v>
      </c>
      <c r="D174" s="106" t="s">
        <v>210</v>
      </c>
      <c r="E174" s="106" t="s">
        <v>209</v>
      </c>
      <c r="F174" s="179">
        <f>'Fleet Input'!I178</f>
        <v>0</v>
      </c>
      <c r="G174" s="179">
        <f>'Fleet Input'!J178</f>
        <v>0</v>
      </c>
      <c r="H174" s="119" t="e">
        <f>VLOOKUP(AD174,NOx_Calc!$E$4:$G$44,3,FALSE)/100</f>
        <v>#N/A</v>
      </c>
      <c r="I174" s="119" t="e">
        <f>VLOOKUP(AD174,NOx_Calc!$E$4:$H$44,4,FALSE)/100</f>
        <v>#N/A</v>
      </c>
      <c r="J174" s="97" t="e">
        <f t="shared" si="24"/>
        <v>#N/A</v>
      </c>
      <c r="K174" s="10" t="e">
        <f>IF(J174&lt;&gt;"-",IF(X174="A",'NOx Emission Factors'!$X$4*J174,IF(X174="L",'NOx Emission Factors'!$W$4*J174,"?")),"-")</f>
        <v>#N/A</v>
      </c>
      <c r="L174" s="10" t="str">
        <f>IF(F174&lt;&gt;"",IF(X174="A",F174/'NOx Emission Factors'!$X$4,IF(X174="L",F174/'NOx Emission Factors'!$W$4,"?")),"-")</f>
        <v>?</v>
      </c>
      <c r="M174" s="125" t="e">
        <f t="shared" si="25"/>
        <v>#DIV/0!</v>
      </c>
      <c r="N174" s="125" t="e">
        <f t="shared" si="26"/>
        <v>#N/A</v>
      </c>
      <c r="O174" s="170">
        <f>'Fleet Input'!B178</f>
        <v>0</v>
      </c>
      <c r="P174" s="170">
        <f>'Fleet Input'!C178</f>
        <v>0</v>
      </c>
      <c r="Q174" s="170">
        <f>'Fleet Input'!D178</f>
        <v>0</v>
      </c>
      <c r="R174" s="170">
        <f>'Fleet Input'!E178</f>
        <v>0</v>
      </c>
      <c r="S174" s="170">
        <f>'Fleet Input'!F178</f>
        <v>0</v>
      </c>
      <c r="T174" s="109" t="s">
        <v>242</v>
      </c>
      <c r="V174" s="109" t="s">
        <v>29</v>
      </c>
      <c r="X174" s="176">
        <f>'Fleet Input'!F178</f>
        <v>0</v>
      </c>
      <c r="Y174" s="170">
        <f>'Fleet Input'!G178</f>
        <v>0</v>
      </c>
      <c r="Z174" s="170">
        <f>'Fleet Input'!H178</f>
        <v>0</v>
      </c>
      <c r="AA174" s="114">
        <f t="shared" si="27"/>
        <v>0</v>
      </c>
      <c r="AB174" s="176" t="str">
        <f>IF('Fleet Input'!K178=0,"",'Fleet Input'!K178)</f>
        <v/>
      </c>
      <c r="AC174" s="176" t="str">
        <f>IF('Fleet Input'!L178=0,"",'Fleet Input'!L178)</f>
        <v/>
      </c>
      <c r="AD174" s="117" t="str">
        <f t="shared" si="28"/>
        <v/>
      </c>
      <c r="AE174" s="117" t="str">
        <f t="shared" si="29"/>
        <v>00</v>
      </c>
      <c r="AF174" s="8" t="e">
        <f t="shared" si="30"/>
        <v>#N/A</v>
      </c>
      <c r="AG174" s="122" t="e">
        <f t="shared" si="31"/>
        <v>#N/A</v>
      </c>
      <c r="AH174" s="8" t="e">
        <f t="shared" si="32"/>
        <v>#N/A</v>
      </c>
      <c r="AI174" s="122" t="e">
        <f t="shared" si="33"/>
        <v>#N/A</v>
      </c>
      <c r="AJ174" s="100" t="e">
        <f t="shared" si="34"/>
        <v>#N/A</v>
      </c>
      <c r="AK174" s="122" t="e">
        <f t="shared" si="35"/>
        <v>#N/A</v>
      </c>
    </row>
    <row r="175" spans="1:37" x14ac:dyDescent="0.2">
      <c r="A175" s="170">
        <f>'Fleet Input'!A179</f>
        <v>0</v>
      </c>
      <c r="B175" s="106" t="s">
        <v>111</v>
      </c>
      <c r="C175" s="106" t="s">
        <v>112</v>
      </c>
      <c r="D175" s="106" t="s">
        <v>210</v>
      </c>
      <c r="E175" s="106" t="s">
        <v>209</v>
      </c>
      <c r="F175" s="179">
        <f>'Fleet Input'!I179</f>
        <v>0</v>
      </c>
      <c r="G175" s="179">
        <f>'Fleet Input'!J179</f>
        <v>0</v>
      </c>
      <c r="H175" s="119" t="e">
        <f>VLOOKUP(AD175,NOx_Calc!$E$4:$G$44,3,FALSE)/100</f>
        <v>#N/A</v>
      </c>
      <c r="I175" s="119" t="e">
        <f>VLOOKUP(AD175,NOx_Calc!$E$4:$H$44,4,FALSE)/100</f>
        <v>#N/A</v>
      </c>
      <c r="J175" s="97" t="e">
        <f t="shared" si="24"/>
        <v>#N/A</v>
      </c>
      <c r="K175" s="10" t="e">
        <f>IF(J175&lt;&gt;"-",IF(X175="A",'NOx Emission Factors'!$X$4*J175,IF(X175="L",'NOx Emission Factors'!$W$4*J175,"?")),"-")</f>
        <v>#N/A</v>
      </c>
      <c r="L175" s="10" t="str">
        <f>IF(F175&lt;&gt;"",IF(X175="A",F175/'NOx Emission Factors'!$X$4,IF(X175="L",F175/'NOx Emission Factors'!$W$4,"?")),"-")</f>
        <v>?</v>
      </c>
      <c r="M175" s="125" t="e">
        <f t="shared" si="25"/>
        <v>#DIV/0!</v>
      </c>
      <c r="N175" s="125" t="e">
        <f t="shared" si="26"/>
        <v>#N/A</v>
      </c>
      <c r="O175" s="170">
        <f>'Fleet Input'!B179</f>
        <v>0</v>
      </c>
      <c r="P175" s="170">
        <f>'Fleet Input'!C179</f>
        <v>0</v>
      </c>
      <c r="Q175" s="170">
        <f>'Fleet Input'!D179</f>
        <v>0</v>
      </c>
      <c r="R175" s="170">
        <f>'Fleet Input'!E179</f>
        <v>0</v>
      </c>
      <c r="S175" s="170">
        <f>'Fleet Input'!F179</f>
        <v>0</v>
      </c>
      <c r="T175" s="109" t="s">
        <v>242</v>
      </c>
      <c r="V175" s="109" t="s">
        <v>29</v>
      </c>
      <c r="X175" s="176">
        <f>'Fleet Input'!F179</f>
        <v>0</v>
      </c>
      <c r="Y175" s="170">
        <f>'Fleet Input'!G179</f>
        <v>0</v>
      </c>
      <c r="Z175" s="170">
        <f>'Fleet Input'!H179</f>
        <v>0</v>
      </c>
      <c r="AA175" s="114">
        <f t="shared" si="27"/>
        <v>0</v>
      </c>
      <c r="AB175" s="176" t="str">
        <f>IF('Fleet Input'!K179=0,"",'Fleet Input'!K179)</f>
        <v/>
      </c>
      <c r="AC175" s="176" t="str">
        <f>IF('Fleet Input'!L179=0,"",'Fleet Input'!L179)</f>
        <v/>
      </c>
      <c r="AD175" s="117" t="str">
        <f t="shared" si="28"/>
        <v/>
      </c>
      <c r="AE175" s="117" t="str">
        <f t="shared" si="29"/>
        <v>00</v>
      </c>
      <c r="AF175" s="8" t="e">
        <f t="shared" si="30"/>
        <v>#N/A</v>
      </c>
      <c r="AG175" s="122" t="e">
        <f t="shared" si="31"/>
        <v>#N/A</v>
      </c>
      <c r="AH175" s="8" t="e">
        <f t="shared" si="32"/>
        <v>#N/A</v>
      </c>
      <c r="AI175" s="122" t="e">
        <f t="shared" si="33"/>
        <v>#N/A</v>
      </c>
      <c r="AJ175" s="100" t="e">
        <f t="shared" si="34"/>
        <v>#N/A</v>
      </c>
      <c r="AK175" s="122" t="e">
        <f t="shared" si="35"/>
        <v>#N/A</v>
      </c>
    </row>
    <row r="176" spans="1:37" x14ac:dyDescent="0.2">
      <c r="A176" s="170">
        <f>'Fleet Input'!A180</f>
        <v>0</v>
      </c>
      <c r="B176" s="106" t="s">
        <v>111</v>
      </c>
      <c r="C176" s="106" t="s">
        <v>125</v>
      </c>
      <c r="D176" s="106" t="s">
        <v>126</v>
      </c>
      <c r="E176" s="106" t="s">
        <v>209</v>
      </c>
      <c r="F176" s="179">
        <f>'Fleet Input'!I180</f>
        <v>0</v>
      </c>
      <c r="G176" s="179">
        <f>'Fleet Input'!J180</f>
        <v>0</v>
      </c>
      <c r="H176" s="119" t="e">
        <f>VLOOKUP(AD176,NOx_Calc!$E$4:$G$44,3,FALSE)/100</f>
        <v>#N/A</v>
      </c>
      <c r="I176" s="119" t="e">
        <f>VLOOKUP(AD176,NOx_Calc!$E$4:$H$44,4,FALSE)/100</f>
        <v>#N/A</v>
      </c>
      <c r="J176" s="97" t="e">
        <f t="shared" si="24"/>
        <v>#N/A</v>
      </c>
      <c r="K176" s="10" t="e">
        <f>IF(J176&lt;&gt;"-",IF(X176="A",'NOx Emission Factors'!$X$4*J176,IF(X176="L",'NOx Emission Factors'!$W$4*J176,"?")),"-")</f>
        <v>#N/A</v>
      </c>
      <c r="L176" s="10" t="str">
        <f>IF(F176&lt;&gt;"",IF(X176="A",F176/'NOx Emission Factors'!$X$4,IF(X176="L",F176/'NOx Emission Factors'!$W$4,"?")),"-")</f>
        <v>?</v>
      </c>
      <c r="M176" s="125" t="e">
        <f t="shared" si="25"/>
        <v>#DIV/0!</v>
      </c>
      <c r="N176" s="125" t="e">
        <f t="shared" si="26"/>
        <v>#N/A</v>
      </c>
      <c r="O176" s="170">
        <f>'Fleet Input'!B180</f>
        <v>0</v>
      </c>
      <c r="P176" s="170">
        <f>'Fleet Input'!C180</f>
        <v>0</v>
      </c>
      <c r="Q176" s="170">
        <f>'Fleet Input'!D180</f>
        <v>0</v>
      </c>
      <c r="R176" s="170">
        <f>'Fleet Input'!E180</f>
        <v>0</v>
      </c>
      <c r="S176" s="170">
        <f>'Fleet Input'!F180</f>
        <v>0</v>
      </c>
      <c r="T176" s="109" t="s">
        <v>242</v>
      </c>
      <c r="V176" s="109" t="s">
        <v>29</v>
      </c>
      <c r="X176" s="176">
        <f>'Fleet Input'!F180</f>
        <v>0</v>
      </c>
      <c r="Y176" s="170">
        <f>'Fleet Input'!G180</f>
        <v>0</v>
      </c>
      <c r="Z176" s="170">
        <f>'Fleet Input'!H180</f>
        <v>0</v>
      </c>
      <c r="AA176" s="114">
        <f t="shared" si="27"/>
        <v>0</v>
      </c>
      <c r="AB176" s="176" t="str">
        <f>IF('Fleet Input'!K180=0,"",'Fleet Input'!K180)</f>
        <v/>
      </c>
      <c r="AC176" s="176" t="str">
        <f>IF('Fleet Input'!L180=0,"",'Fleet Input'!L180)</f>
        <v/>
      </c>
      <c r="AD176" s="117" t="str">
        <f t="shared" si="28"/>
        <v/>
      </c>
      <c r="AE176" s="117" t="str">
        <f t="shared" si="29"/>
        <v>00</v>
      </c>
      <c r="AF176" s="8" t="e">
        <f t="shared" si="30"/>
        <v>#N/A</v>
      </c>
      <c r="AG176" s="122" t="e">
        <f t="shared" si="31"/>
        <v>#N/A</v>
      </c>
      <c r="AH176" s="8" t="e">
        <f t="shared" si="32"/>
        <v>#N/A</v>
      </c>
      <c r="AI176" s="122" t="e">
        <f t="shared" si="33"/>
        <v>#N/A</v>
      </c>
      <c r="AJ176" s="100" t="e">
        <f t="shared" si="34"/>
        <v>#N/A</v>
      </c>
      <c r="AK176" s="122" t="e">
        <f t="shared" si="35"/>
        <v>#N/A</v>
      </c>
    </row>
    <row r="177" spans="1:37" x14ac:dyDescent="0.2">
      <c r="A177" s="170">
        <f>'Fleet Input'!A181</f>
        <v>0</v>
      </c>
      <c r="B177" s="106" t="s">
        <v>111</v>
      </c>
      <c r="C177" s="106" t="s">
        <v>112</v>
      </c>
      <c r="D177" s="106" t="s">
        <v>210</v>
      </c>
      <c r="E177" s="106" t="s">
        <v>209</v>
      </c>
      <c r="F177" s="179">
        <f>'Fleet Input'!I181</f>
        <v>0</v>
      </c>
      <c r="G177" s="179">
        <f>'Fleet Input'!J181</f>
        <v>0</v>
      </c>
      <c r="H177" s="119" t="e">
        <f>VLOOKUP(AD177,NOx_Calc!$E$4:$G$44,3,FALSE)/100</f>
        <v>#N/A</v>
      </c>
      <c r="I177" s="119" t="e">
        <f>VLOOKUP(AD177,NOx_Calc!$E$4:$H$44,4,FALSE)/100</f>
        <v>#N/A</v>
      </c>
      <c r="J177" s="97" t="e">
        <f t="shared" si="24"/>
        <v>#N/A</v>
      </c>
      <c r="K177" s="10" t="e">
        <f>IF(J177&lt;&gt;"-",IF(X177="A",'NOx Emission Factors'!$X$4*J177,IF(X177="L",'NOx Emission Factors'!$W$4*J177,"?")),"-")</f>
        <v>#N/A</v>
      </c>
      <c r="L177" s="10" t="str">
        <f>IF(F177&lt;&gt;"",IF(X177="A",F177/'NOx Emission Factors'!$X$4,IF(X177="L",F177/'NOx Emission Factors'!$W$4,"?")),"-")</f>
        <v>?</v>
      </c>
      <c r="M177" s="125" t="e">
        <f t="shared" si="25"/>
        <v>#DIV/0!</v>
      </c>
      <c r="N177" s="125" t="e">
        <f t="shared" si="26"/>
        <v>#N/A</v>
      </c>
      <c r="O177" s="170">
        <f>'Fleet Input'!B181</f>
        <v>0</v>
      </c>
      <c r="P177" s="170">
        <f>'Fleet Input'!C181</f>
        <v>0</v>
      </c>
      <c r="Q177" s="170">
        <f>'Fleet Input'!D181</f>
        <v>0</v>
      </c>
      <c r="R177" s="170">
        <f>'Fleet Input'!E181</f>
        <v>0</v>
      </c>
      <c r="S177" s="170">
        <f>'Fleet Input'!F181</f>
        <v>0</v>
      </c>
      <c r="T177" s="109" t="s">
        <v>242</v>
      </c>
      <c r="V177" s="109" t="s">
        <v>29</v>
      </c>
      <c r="X177" s="176">
        <f>'Fleet Input'!F181</f>
        <v>0</v>
      </c>
      <c r="Y177" s="170">
        <f>'Fleet Input'!G181</f>
        <v>0</v>
      </c>
      <c r="Z177" s="170">
        <f>'Fleet Input'!H181</f>
        <v>0</v>
      </c>
      <c r="AA177" s="114">
        <f t="shared" si="27"/>
        <v>0</v>
      </c>
      <c r="AB177" s="176" t="str">
        <f>IF('Fleet Input'!K181=0,"",'Fleet Input'!K181)</f>
        <v/>
      </c>
      <c r="AC177" s="176" t="str">
        <f>IF('Fleet Input'!L181=0,"",'Fleet Input'!L181)</f>
        <v/>
      </c>
      <c r="AD177" s="117" t="str">
        <f t="shared" si="28"/>
        <v/>
      </c>
      <c r="AE177" s="117" t="str">
        <f t="shared" si="29"/>
        <v>00</v>
      </c>
      <c r="AF177" s="8" t="e">
        <f t="shared" si="30"/>
        <v>#N/A</v>
      </c>
      <c r="AG177" s="122" t="e">
        <f t="shared" si="31"/>
        <v>#N/A</v>
      </c>
      <c r="AH177" s="8" t="e">
        <f t="shared" si="32"/>
        <v>#N/A</v>
      </c>
      <c r="AI177" s="122" t="e">
        <f t="shared" si="33"/>
        <v>#N/A</v>
      </c>
      <c r="AJ177" s="100" t="e">
        <f t="shared" si="34"/>
        <v>#N/A</v>
      </c>
      <c r="AK177" s="122" t="e">
        <f t="shared" si="35"/>
        <v>#N/A</v>
      </c>
    </row>
    <row r="178" spans="1:37" x14ac:dyDescent="0.2">
      <c r="A178" s="170">
        <f>'Fleet Input'!A182</f>
        <v>0</v>
      </c>
      <c r="B178" s="106" t="s">
        <v>111</v>
      </c>
      <c r="C178" s="106" t="s">
        <v>112</v>
      </c>
      <c r="D178" s="106" t="s">
        <v>210</v>
      </c>
      <c r="E178" s="106" t="s">
        <v>209</v>
      </c>
      <c r="F178" s="179">
        <f>'Fleet Input'!I182</f>
        <v>0</v>
      </c>
      <c r="G178" s="179">
        <f>'Fleet Input'!J182</f>
        <v>0</v>
      </c>
      <c r="H178" s="119" t="e">
        <f>VLOOKUP(AD178,NOx_Calc!$E$4:$G$44,3,FALSE)/100</f>
        <v>#N/A</v>
      </c>
      <c r="I178" s="119" t="e">
        <f>VLOOKUP(AD178,NOx_Calc!$E$4:$H$44,4,FALSE)/100</f>
        <v>#N/A</v>
      </c>
      <c r="J178" s="97" t="e">
        <f t="shared" si="24"/>
        <v>#N/A</v>
      </c>
      <c r="K178" s="10" t="e">
        <f>IF(J178&lt;&gt;"-",IF(X178="A",'NOx Emission Factors'!$X$4*J178,IF(X178="L",'NOx Emission Factors'!$W$4*J178,"?")),"-")</f>
        <v>#N/A</v>
      </c>
      <c r="L178" s="10" t="str">
        <f>IF(F178&lt;&gt;"",IF(X178="A",F178/'NOx Emission Factors'!$X$4,IF(X178="L",F178/'NOx Emission Factors'!$W$4,"?")),"-")</f>
        <v>?</v>
      </c>
      <c r="M178" s="125" t="e">
        <f t="shared" si="25"/>
        <v>#DIV/0!</v>
      </c>
      <c r="N178" s="125" t="e">
        <f t="shared" si="26"/>
        <v>#N/A</v>
      </c>
      <c r="O178" s="170">
        <f>'Fleet Input'!B182</f>
        <v>0</v>
      </c>
      <c r="P178" s="170">
        <f>'Fleet Input'!C182</f>
        <v>0</v>
      </c>
      <c r="Q178" s="170">
        <f>'Fleet Input'!D182</f>
        <v>0</v>
      </c>
      <c r="R178" s="170">
        <f>'Fleet Input'!E182</f>
        <v>0</v>
      </c>
      <c r="S178" s="170">
        <f>'Fleet Input'!F182</f>
        <v>0</v>
      </c>
      <c r="T178" s="109" t="s">
        <v>242</v>
      </c>
      <c r="V178" s="109" t="s">
        <v>29</v>
      </c>
      <c r="X178" s="176">
        <f>'Fleet Input'!F182</f>
        <v>0</v>
      </c>
      <c r="Y178" s="170">
        <f>'Fleet Input'!G182</f>
        <v>0</v>
      </c>
      <c r="Z178" s="170">
        <f>'Fleet Input'!H182</f>
        <v>0</v>
      </c>
      <c r="AA178" s="114">
        <f t="shared" si="27"/>
        <v>0</v>
      </c>
      <c r="AB178" s="176" t="str">
        <f>IF('Fleet Input'!K182=0,"",'Fleet Input'!K182)</f>
        <v/>
      </c>
      <c r="AC178" s="176" t="str">
        <f>IF('Fleet Input'!L182=0,"",'Fleet Input'!L182)</f>
        <v/>
      </c>
      <c r="AD178" s="117" t="str">
        <f t="shared" si="28"/>
        <v/>
      </c>
      <c r="AE178" s="117" t="str">
        <f t="shared" si="29"/>
        <v>00</v>
      </c>
      <c r="AF178" s="8" t="e">
        <f t="shared" si="30"/>
        <v>#N/A</v>
      </c>
      <c r="AG178" s="122" t="e">
        <f t="shared" si="31"/>
        <v>#N/A</v>
      </c>
      <c r="AH178" s="8" t="e">
        <f t="shared" si="32"/>
        <v>#N/A</v>
      </c>
      <c r="AI178" s="122" t="e">
        <f t="shared" si="33"/>
        <v>#N/A</v>
      </c>
      <c r="AJ178" s="100" t="e">
        <f t="shared" si="34"/>
        <v>#N/A</v>
      </c>
      <c r="AK178" s="122" t="e">
        <f t="shared" si="35"/>
        <v>#N/A</v>
      </c>
    </row>
    <row r="179" spans="1:37" x14ac:dyDescent="0.2">
      <c r="A179" s="170">
        <f>'Fleet Input'!A183</f>
        <v>0</v>
      </c>
      <c r="B179" s="106" t="s">
        <v>111</v>
      </c>
      <c r="C179" s="106" t="s">
        <v>112</v>
      </c>
      <c r="D179" s="106" t="s">
        <v>210</v>
      </c>
      <c r="E179" s="106" t="s">
        <v>209</v>
      </c>
      <c r="F179" s="179">
        <f>'Fleet Input'!I183</f>
        <v>0</v>
      </c>
      <c r="G179" s="179">
        <f>'Fleet Input'!J183</f>
        <v>0</v>
      </c>
      <c r="H179" s="119" t="e">
        <f>VLOOKUP(AD179,NOx_Calc!$E$4:$G$44,3,FALSE)/100</f>
        <v>#N/A</v>
      </c>
      <c r="I179" s="119" t="e">
        <f>VLOOKUP(AD179,NOx_Calc!$E$4:$H$44,4,FALSE)/100</f>
        <v>#N/A</v>
      </c>
      <c r="J179" s="97" t="e">
        <f t="shared" si="24"/>
        <v>#N/A</v>
      </c>
      <c r="K179" s="10" t="e">
        <f>IF(J179&lt;&gt;"-",IF(X179="A",'NOx Emission Factors'!$X$4*J179,IF(X179="L",'NOx Emission Factors'!$W$4*J179,"?")),"-")</f>
        <v>#N/A</v>
      </c>
      <c r="L179" s="10" t="str">
        <f>IF(F179&lt;&gt;"",IF(X179="A",F179/'NOx Emission Factors'!$X$4,IF(X179="L",F179/'NOx Emission Factors'!$W$4,"?")),"-")</f>
        <v>?</v>
      </c>
      <c r="M179" s="125" t="e">
        <f t="shared" si="25"/>
        <v>#DIV/0!</v>
      </c>
      <c r="N179" s="125" t="e">
        <f t="shared" si="26"/>
        <v>#N/A</v>
      </c>
      <c r="O179" s="170">
        <f>'Fleet Input'!B183</f>
        <v>0</v>
      </c>
      <c r="P179" s="170">
        <f>'Fleet Input'!C183</f>
        <v>0</v>
      </c>
      <c r="Q179" s="170">
        <f>'Fleet Input'!D183</f>
        <v>0</v>
      </c>
      <c r="R179" s="170">
        <f>'Fleet Input'!E183</f>
        <v>0</v>
      </c>
      <c r="S179" s="170">
        <f>'Fleet Input'!F183</f>
        <v>0</v>
      </c>
      <c r="T179" s="109" t="s">
        <v>242</v>
      </c>
      <c r="V179" s="109" t="s">
        <v>29</v>
      </c>
      <c r="X179" s="176">
        <f>'Fleet Input'!F183</f>
        <v>0</v>
      </c>
      <c r="Y179" s="170">
        <f>'Fleet Input'!G183</f>
        <v>0</v>
      </c>
      <c r="Z179" s="170">
        <f>'Fleet Input'!H183</f>
        <v>0</v>
      </c>
      <c r="AA179" s="114">
        <f t="shared" si="27"/>
        <v>0</v>
      </c>
      <c r="AB179" s="176" t="str">
        <f>IF('Fleet Input'!K183=0,"",'Fleet Input'!K183)</f>
        <v/>
      </c>
      <c r="AC179" s="176" t="str">
        <f>IF('Fleet Input'!L183=0,"",'Fleet Input'!L183)</f>
        <v/>
      </c>
      <c r="AD179" s="117" t="str">
        <f t="shared" si="28"/>
        <v/>
      </c>
      <c r="AE179" s="117" t="str">
        <f t="shared" si="29"/>
        <v>00</v>
      </c>
      <c r="AF179" s="8" t="e">
        <f t="shared" si="30"/>
        <v>#N/A</v>
      </c>
      <c r="AG179" s="122" t="e">
        <f t="shared" si="31"/>
        <v>#N/A</v>
      </c>
      <c r="AH179" s="8" t="e">
        <f t="shared" si="32"/>
        <v>#N/A</v>
      </c>
      <c r="AI179" s="122" t="e">
        <f t="shared" si="33"/>
        <v>#N/A</v>
      </c>
      <c r="AJ179" s="100" t="e">
        <f t="shared" si="34"/>
        <v>#N/A</v>
      </c>
      <c r="AK179" s="122" t="e">
        <f t="shared" si="35"/>
        <v>#N/A</v>
      </c>
    </row>
    <row r="180" spans="1:37" x14ac:dyDescent="0.2">
      <c r="A180" s="170">
        <f>'Fleet Input'!A184</f>
        <v>0</v>
      </c>
      <c r="B180" s="106" t="s">
        <v>111</v>
      </c>
      <c r="C180" s="106" t="s">
        <v>112</v>
      </c>
      <c r="D180" s="106" t="s">
        <v>210</v>
      </c>
      <c r="E180" s="106" t="s">
        <v>209</v>
      </c>
      <c r="F180" s="179">
        <f>'Fleet Input'!I184</f>
        <v>0</v>
      </c>
      <c r="G180" s="179">
        <f>'Fleet Input'!J184</f>
        <v>0</v>
      </c>
      <c r="H180" s="119" t="e">
        <f>VLOOKUP(AD180,NOx_Calc!$E$4:$G$44,3,FALSE)/100</f>
        <v>#N/A</v>
      </c>
      <c r="I180" s="119" t="e">
        <f>VLOOKUP(AD180,NOx_Calc!$E$4:$H$44,4,FALSE)/100</f>
        <v>#N/A</v>
      </c>
      <c r="J180" s="97" t="e">
        <f t="shared" si="24"/>
        <v>#N/A</v>
      </c>
      <c r="K180" s="10" t="e">
        <f>IF(J180&lt;&gt;"-",IF(X180="A",'NOx Emission Factors'!$X$4*J180,IF(X180="L",'NOx Emission Factors'!$W$4*J180,"?")),"-")</f>
        <v>#N/A</v>
      </c>
      <c r="L180" s="10" t="str">
        <f>IF(F180&lt;&gt;"",IF(X180="A",F180/'NOx Emission Factors'!$X$4,IF(X180="L",F180/'NOx Emission Factors'!$W$4,"?")),"-")</f>
        <v>?</v>
      </c>
      <c r="M180" s="125" t="e">
        <f t="shared" si="25"/>
        <v>#DIV/0!</v>
      </c>
      <c r="N180" s="125" t="e">
        <f t="shared" si="26"/>
        <v>#N/A</v>
      </c>
      <c r="O180" s="170">
        <f>'Fleet Input'!B184</f>
        <v>0</v>
      </c>
      <c r="P180" s="170">
        <f>'Fleet Input'!C184</f>
        <v>0</v>
      </c>
      <c r="Q180" s="170">
        <f>'Fleet Input'!D184</f>
        <v>0</v>
      </c>
      <c r="R180" s="170">
        <f>'Fleet Input'!E184</f>
        <v>0</v>
      </c>
      <c r="S180" s="170">
        <f>'Fleet Input'!F184</f>
        <v>0</v>
      </c>
      <c r="T180" s="109" t="s">
        <v>242</v>
      </c>
      <c r="V180" s="109" t="s">
        <v>29</v>
      </c>
      <c r="X180" s="176">
        <f>'Fleet Input'!F184</f>
        <v>0</v>
      </c>
      <c r="Y180" s="170">
        <f>'Fleet Input'!G184</f>
        <v>0</v>
      </c>
      <c r="Z180" s="170">
        <f>'Fleet Input'!H184</f>
        <v>0</v>
      </c>
      <c r="AA180" s="114">
        <f t="shared" si="27"/>
        <v>0</v>
      </c>
      <c r="AB180" s="176" t="str">
        <f>IF('Fleet Input'!K184=0,"",'Fleet Input'!K184)</f>
        <v/>
      </c>
      <c r="AC180" s="176" t="str">
        <f>IF('Fleet Input'!L184=0,"",'Fleet Input'!L184)</f>
        <v/>
      </c>
      <c r="AD180" s="117" t="str">
        <f t="shared" si="28"/>
        <v/>
      </c>
      <c r="AE180" s="117" t="str">
        <f t="shared" si="29"/>
        <v>00</v>
      </c>
      <c r="AF180" s="8" t="e">
        <f t="shared" si="30"/>
        <v>#N/A</v>
      </c>
      <c r="AG180" s="122" t="e">
        <f t="shared" si="31"/>
        <v>#N/A</v>
      </c>
      <c r="AH180" s="8" t="e">
        <f t="shared" si="32"/>
        <v>#N/A</v>
      </c>
      <c r="AI180" s="122" t="e">
        <f t="shared" si="33"/>
        <v>#N/A</v>
      </c>
      <c r="AJ180" s="100" t="e">
        <f t="shared" si="34"/>
        <v>#N/A</v>
      </c>
      <c r="AK180" s="122" t="e">
        <f t="shared" si="35"/>
        <v>#N/A</v>
      </c>
    </row>
    <row r="181" spans="1:37" x14ac:dyDescent="0.2">
      <c r="A181" s="170">
        <f>'Fleet Input'!A185</f>
        <v>0</v>
      </c>
      <c r="B181" s="106" t="s">
        <v>111</v>
      </c>
      <c r="C181" s="106" t="s">
        <v>112</v>
      </c>
      <c r="D181" s="106" t="s">
        <v>210</v>
      </c>
      <c r="E181" s="106" t="s">
        <v>209</v>
      </c>
      <c r="F181" s="179">
        <f>'Fleet Input'!I185</f>
        <v>0</v>
      </c>
      <c r="G181" s="179">
        <f>'Fleet Input'!J185</f>
        <v>0</v>
      </c>
      <c r="H181" s="119" t="e">
        <f>VLOOKUP(AD181,NOx_Calc!$E$4:$G$44,3,FALSE)/100</f>
        <v>#N/A</v>
      </c>
      <c r="I181" s="119" t="e">
        <f>VLOOKUP(AD181,NOx_Calc!$E$4:$H$44,4,FALSE)/100</f>
        <v>#N/A</v>
      </c>
      <c r="J181" s="97" t="e">
        <f t="shared" si="24"/>
        <v>#N/A</v>
      </c>
      <c r="K181" s="10" t="e">
        <f>IF(J181&lt;&gt;"-",IF(X181="A",'NOx Emission Factors'!$X$4*J181,IF(X181="L",'NOx Emission Factors'!$W$4*J181,"?")),"-")</f>
        <v>#N/A</v>
      </c>
      <c r="L181" s="10" t="str">
        <f>IF(F181&lt;&gt;"",IF(X181="A",F181/'NOx Emission Factors'!$X$4,IF(X181="L",F181/'NOx Emission Factors'!$W$4,"?")),"-")</f>
        <v>?</v>
      </c>
      <c r="M181" s="125" t="e">
        <f t="shared" si="25"/>
        <v>#DIV/0!</v>
      </c>
      <c r="N181" s="125" t="e">
        <f t="shared" si="26"/>
        <v>#N/A</v>
      </c>
      <c r="O181" s="170">
        <f>'Fleet Input'!B185</f>
        <v>0</v>
      </c>
      <c r="P181" s="170">
        <f>'Fleet Input'!C185</f>
        <v>0</v>
      </c>
      <c r="Q181" s="170">
        <f>'Fleet Input'!D185</f>
        <v>0</v>
      </c>
      <c r="R181" s="170">
        <f>'Fleet Input'!E185</f>
        <v>0</v>
      </c>
      <c r="S181" s="170">
        <f>'Fleet Input'!F185</f>
        <v>0</v>
      </c>
      <c r="T181" s="109" t="s">
        <v>242</v>
      </c>
      <c r="V181" s="109" t="s">
        <v>29</v>
      </c>
      <c r="X181" s="176">
        <f>'Fleet Input'!F185</f>
        <v>0</v>
      </c>
      <c r="Y181" s="170">
        <f>'Fleet Input'!G185</f>
        <v>0</v>
      </c>
      <c r="Z181" s="170">
        <f>'Fleet Input'!H185</f>
        <v>0</v>
      </c>
      <c r="AA181" s="114">
        <f t="shared" si="27"/>
        <v>0</v>
      </c>
      <c r="AB181" s="176" t="str">
        <f>IF('Fleet Input'!K185=0,"",'Fleet Input'!K185)</f>
        <v/>
      </c>
      <c r="AC181" s="176" t="str">
        <f>IF('Fleet Input'!L185=0,"",'Fleet Input'!L185)</f>
        <v/>
      </c>
      <c r="AD181" s="117" t="str">
        <f t="shared" si="28"/>
        <v/>
      </c>
      <c r="AE181" s="117" t="str">
        <f t="shared" si="29"/>
        <v>00</v>
      </c>
      <c r="AF181" s="8" t="e">
        <f t="shared" si="30"/>
        <v>#N/A</v>
      </c>
      <c r="AG181" s="122" t="e">
        <f t="shared" si="31"/>
        <v>#N/A</v>
      </c>
      <c r="AH181" s="8" t="e">
        <f t="shared" si="32"/>
        <v>#N/A</v>
      </c>
      <c r="AI181" s="122" t="e">
        <f t="shared" si="33"/>
        <v>#N/A</v>
      </c>
      <c r="AJ181" s="100" t="e">
        <f t="shared" si="34"/>
        <v>#N/A</v>
      </c>
      <c r="AK181" s="122" t="e">
        <f t="shared" si="35"/>
        <v>#N/A</v>
      </c>
    </row>
    <row r="182" spans="1:37" x14ac:dyDescent="0.2">
      <c r="A182" s="170">
        <f>'Fleet Input'!A186</f>
        <v>0</v>
      </c>
      <c r="B182" s="106" t="s">
        <v>111</v>
      </c>
      <c r="C182" s="106" t="s">
        <v>112</v>
      </c>
      <c r="D182" s="106" t="s">
        <v>210</v>
      </c>
      <c r="E182" s="106" t="s">
        <v>209</v>
      </c>
      <c r="F182" s="179">
        <f>'Fleet Input'!I186</f>
        <v>0</v>
      </c>
      <c r="G182" s="179">
        <f>'Fleet Input'!J186</f>
        <v>0</v>
      </c>
      <c r="H182" s="119" t="e">
        <f>VLOOKUP(AD182,NOx_Calc!$E$4:$G$44,3,FALSE)/100</f>
        <v>#N/A</v>
      </c>
      <c r="I182" s="119" t="e">
        <f>VLOOKUP(AD182,NOx_Calc!$E$4:$H$44,4,FALSE)/100</f>
        <v>#N/A</v>
      </c>
      <c r="J182" s="97" t="e">
        <f t="shared" si="24"/>
        <v>#N/A</v>
      </c>
      <c r="K182" s="10" t="e">
        <f>IF(J182&lt;&gt;"-",IF(X182="A",'NOx Emission Factors'!$X$4*J182,IF(X182="L",'NOx Emission Factors'!$W$4*J182,"?")),"-")</f>
        <v>#N/A</v>
      </c>
      <c r="L182" s="10" t="str">
        <f>IF(F182&lt;&gt;"",IF(X182="A",F182/'NOx Emission Factors'!$X$4,IF(X182="L",F182/'NOx Emission Factors'!$W$4,"?")),"-")</f>
        <v>?</v>
      </c>
      <c r="M182" s="125" t="e">
        <f t="shared" si="25"/>
        <v>#DIV/0!</v>
      </c>
      <c r="N182" s="125" t="e">
        <f t="shared" si="26"/>
        <v>#N/A</v>
      </c>
      <c r="O182" s="170">
        <f>'Fleet Input'!B186</f>
        <v>0</v>
      </c>
      <c r="P182" s="170">
        <f>'Fleet Input'!C186</f>
        <v>0</v>
      </c>
      <c r="Q182" s="170">
        <f>'Fleet Input'!D186</f>
        <v>0</v>
      </c>
      <c r="R182" s="170">
        <f>'Fleet Input'!E186</f>
        <v>0</v>
      </c>
      <c r="S182" s="170">
        <f>'Fleet Input'!F186</f>
        <v>0</v>
      </c>
      <c r="T182" s="109" t="s">
        <v>242</v>
      </c>
      <c r="V182" s="109" t="s">
        <v>29</v>
      </c>
      <c r="X182" s="176">
        <f>'Fleet Input'!F186</f>
        <v>0</v>
      </c>
      <c r="Y182" s="170">
        <f>'Fleet Input'!G186</f>
        <v>0</v>
      </c>
      <c r="Z182" s="170">
        <f>'Fleet Input'!H186</f>
        <v>0</v>
      </c>
      <c r="AA182" s="114">
        <f t="shared" si="27"/>
        <v>0</v>
      </c>
      <c r="AB182" s="176" t="str">
        <f>IF('Fleet Input'!K186=0,"",'Fleet Input'!K186)</f>
        <v/>
      </c>
      <c r="AC182" s="176" t="str">
        <f>IF('Fleet Input'!L186=0,"",'Fleet Input'!L186)</f>
        <v/>
      </c>
      <c r="AD182" s="117" t="str">
        <f t="shared" si="28"/>
        <v/>
      </c>
      <c r="AE182" s="117" t="str">
        <f t="shared" si="29"/>
        <v>00</v>
      </c>
      <c r="AF182" s="8" t="e">
        <f t="shared" si="30"/>
        <v>#N/A</v>
      </c>
      <c r="AG182" s="122" t="e">
        <f t="shared" si="31"/>
        <v>#N/A</v>
      </c>
      <c r="AH182" s="8" t="e">
        <f t="shared" si="32"/>
        <v>#N/A</v>
      </c>
      <c r="AI182" s="122" t="e">
        <f t="shared" si="33"/>
        <v>#N/A</v>
      </c>
      <c r="AJ182" s="100" t="e">
        <f t="shared" si="34"/>
        <v>#N/A</v>
      </c>
      <c r="AK182" s="122" t="e">
        <f t="shared" si="35"/>
        <v>#N/A</v>
      </c>
    </row>
    <row r="183" spans="1:37" x14ac:dyDescent="0.2">
      <c r="A183" s="170">
        <f>'Fleet Input'!A187</f>
        <v>0</v>
      </c>
      <c r="B183" s="106" t="s">
        <v>111</v>
      </c>
      <c r="C183" s="106" t="s">
        <v>112</v>
      </c>
      <c r="D183" s="106" t="s">
        <v>210</v>
      </c>
      <c r="E183" s="106" t="s">
        <v>209</v>
      </c>
      <c r="F183" s="179">
        <f>'Fleet Input'!I187</f>
        <v>0</v>
      </c>
      <c r="G183" s="179">
        <f>'Fleet Input'!J187</f>
        <v>0</v>
      </c>
      <c r="H183" s="119" t="e">
        <f>VLOOKUP(AD183,NOx_Calc!$E$4:$G$44,3,FALSE)/100</f>
        <v>#N/A</v>
      </c>
      <c r="I183" s="119" t="e">
        <f>VLOOKUP(AD183,NOx_Calc!$E$4:$H$44,4,FALSE)/100</f>
        <v>#N/A</v>
      </c>
      <c r="J183" s="97" t="e">
        <f t="shared" si="24"/>
        <v>#N/A</v>
      </c>
      <c r="K183" s="10" t="e">
        <f>IF(J183&lt;&gt;"-",IF(X183="A",'NOx Emission Factors'!$X$4*J183,IF(X183="L",'NOx Emission Factors'!$W$4*J183,"?")),"-")</f>
        <v>#N/A</v>
      </c>
      <c r="L183" s="10" t="str">
        <f>IF(F183&lt;&gt;"",IF(X183="A",F183/'NOx Emission Factors'!$X$4,IF(X183="L",F183/'NOx Emission Factors'!$W$4,"?")),"-")</f>
        <v>?</v>
      </c>
      <c r="M183" s="125" t="e">
        <f t="shared" si="25"/>
        <v>#DIV/0!</v>
      </c>
      <c r="N183" s="125" t="e">
        <f t="shared" si="26"/>
        <v>#N/A</v>
      </c>
      <c r="O183" s="170">
        <f>'Fleet Input'!B187</f>
        <v>0</v>
      </c>
      <c r="P183" s="170">
        <f>'Fleet Input'!C187</f>
        <v>0</v>
      </c>
      <c r="Q183" s="170">
        <f>'Fleet Input'!D187</f>
        <v>0</v>
      </c>
      <c r="R183" s="170">
        <f>'Fleet Input'!E187</f>
        <v>0</v>
      </c>
      <c r="S183" s="170">
        <f>'Fleet Input'!F187</f>
        <v>0</v>
      </c>
      <c r="T183" s="109" t="s">
        <v>242</v>
      </c>
      <c r="V183" s="109" t="s">
        <v>29</v>
      </c>
      <c r="X183" s="176">
        <f>'Fleet Input'!F187</f>
        <v>0</v>
      </c>
      <c r="Y183" s="170">
        <f>'Fleet Input'!G187</f>
        <v>0</v>
      </c>
      <c r="Z183" s="170">
        <f>'Fleet Input'!H187</f>
        <v>0</v>
      </c>
      <c r="AA183" s="114">
        <f t="shared" si="27"/>
        <v>0</v>
      </c>
      <c r="AB183" s="176" t="str">
        <f>IF('Fleet Input'!K187=0,"",'Fleet Input'!K187)</f>
        <v/>
      </c>
      <c r="AC183" s="176" t="str">
        <f>IF('Fleet Input'!L187=0,"",'Fleet Input'!L187)</f>
        <v/>
      </c>
      <c r="AD183" s="117" t="str">
        <f t="shared" si="28"/>
        <v/>
      </c>
      <c r="AE183" s="117" t="str">
        <f t="shared" si="29"/>
        <v>00</v>
      </c>
      <c r="AF183" s="8" t="e">
        <f t="shared" si="30"/>
        <v>#N/A</v>
      </c>
      <c r="AG183" s="122" t="e">
        <f t="shared" si="31"/>
        <v>#N/A</v>
      </c>
      <c r="AH183" s="8" t="e">
        <f t="shared" si="32"/>
        <v>#N/A</v>
      </c>
      <c r="AI183" s="122" t="e">
        <f t="shared" si="33"/>
        <v>#N/A</v>
      </c>
      <c r="AJ183" s="100" t="e">
        <f t="shared" si="34"/>
        <v>#N/A</v>
      </c>
      <c r="AK183" s="122" t="e">
        <f t="shared" si="35"/>
        <v>#N/A</v>
      </c>
    </row>
    <row r="184" spans="1:37" x14ac:dyDescent="0.2">
      <c r="A184" s="170">
        <f>'Fleet Input'!A188</f>
        <v>0</v>
      </c>
      <c r="B184" s="106" t="s">
        <v>111</v>
      </c>
      <c r="C184" s="106" t="s">
        <v>112</v>
      </c>
      <c r="D184" s="106" t="s">
        <v>210</v>
      </c>
      <c r="E184" s="106" t="s">
        <v>209</v>
      </c>
      <c r="F184" s="179">
        <f>'Fleet Input'!I188</f>
        <v>0</v>
      </c>
      <c r="G184" s="179">
        <f>'Fleet Input'!J188</f>
        <v>0</v>
      </c>
      <c r="H184" s="119" t="e">
        <f>VLOOKUP(AD184,NOx_Calc!$E$4:$G$44,3,FALSE)/100</f>
        <v>#N/A</v>
      </c>
      <c r="I184" s="119" t="e">
        <f>VLOOKUP(AD184,NOx_Calc!$E$4:$H$44,4,FALSE)/100</f>
        <v>#N/A</v>
      </c>
      <c r="J184" s="97" t="e">
        <f t="shared" si="24"/>
        <v>#N/A</v>
      </c>
      <c r="K184" s="10" t="e">
        <f>IF(J184&lt;&gt;"-",IF(X184="A",'NOx Emission Factors'!$X$4*J184,IF(X184="L",'NOx Emission Factors'!$W$4*J184,"?")),"-")</f>
        <v>#N/A</v>
      </c>
      <c r="L184" s="10" t="str">
        <f>IF(F184&lt;&gt;"",IF(X184="A",F184/'NOx Emission Factors'!$X$4,IF(X184="L",F184/'NOx Emission Factors'!$W$4,"?")),"-")</f>
        <v>?</v>
      </c>
      <c r="M184" s="125" t="e">
        <f t="shared" si="25"/>
        <v>#DIV/0!</v>
      </c>
      <c r="N184" s="125" t="e">
        <f t="shared" si="26"/>
        <v>#N/A</v>
      </c>
      <c r="O184" s="170">
        <f>'Fleet Input'!B188</f>
        <v>0</v>
      </c>
      <c r="P184" s="170">
        <f>'Fleet Input'!C188</f>
        <v>0</v>
      </c>
      <c r="Q184" s="170">
        <f>'Fleet Input'!D188</f>
        <v>0</v>
      </c>
      <c r="R184" s="170">
        <f>'Fleet Input'!E188</f>
        <v>0</v>
      </c>
      <c r="S184" s="170">
        <f>'Fleet Input'!F188</f>
        <v>0</v>
      </c>
      <c r="T184" s="109" t="s">
        <v>242</v>
      </c>
      <c r="V184" s="109" t="s">
        <v>29</v>
      </c>
      <c r="X184" s="176">
        <f>'Fleet Input'!F188</f>
        <v>0</v>
      </c>
      <c r="Y184" s="170">
        <f>'Fleet Input'!G188</f>
        <v>0</v>
      </c>
      <c r="Z184" s="170">
        <f>'Fleet Input'!H188</f>
        <v>0</v>
      </c>
      <c r="AA184" s="114">
        <f t="shared" si="27"/>
        <v>0</v>
      </c>
      <c r="AB184" s="176" t="str">
        <f>IF('Fleet Input'!K188=0,"",'Fleet Input'!K188)</f>
        <v/>
      </c>
      <c r="AC184" s="176" t="str">
        <f>IF('Fleet Input'!L188=0,"",'Fleet Input'!L188)</f>
        <v/>
      </c>
      <c r="AD184" s="117" t="str">
        <f t="shared" si="28"/>
        <v/>
      </c>
      <c r="AE184" s="117" t="str">
        <f t="shared" si="29"/>
        <v>00</v>
      </c>
      <c r="AF184" s="8" t="e">
        <f t="shared" si="30"/>
        <v>#N/A</v>
      </c>
      <c r="AG184" s="122" t="e">
        <f t="shared" si="31"/>
        <v>#N/A</v>
      </c>
      <c r="AH184" s="8" t="e">
        <f t="shared" si="32"/>
        <v>#N/A</v>
      </c>
      <c r="AI184" s="122" t="e">
        <f t="shared" si="33"/>
        <v>#N/A</v>
      </c>
      <c r="AJ184" s="100" t="e">
        <f t="shared" si="34"/>
        <v>#N/A</v>
      </c>
      <c r="AK184" s="122" t="e">
        <f t="shared" si="35"/>
        <v>#N/A</v>
      </c>
    </row>
    <row r="185" spans="1:37" x14ac:dyDescent="0.2">
      <c r="A185" s="170">
        <f>'Fleet Input'!A189</f>
        <v>0</v>
      </c>
      <c r="B185" s="106" t="s">
        <v>111</v>
      </c>
      <c r="C185" s="106" t="s">
        <v>112</v>
      </c>
      <c r="D185" s="106" t="s">
        <v>210</v>
      </c>
      <c r="E185" s="106" t="s">
        <v>209</v>
      </c>
      <c r="F185" s="179">
        <f>'Fleet Input'!I189</f>
        <v>0</v>
      </c>
      <c r="G185" s="179">
        <f>'Fleet Input'!J189</f>
        <v>0</v>
      </c>
      <c r="H185" s="119" t="e">
        <f>VLOOKUP(AD185,NOx_Calc!$E$4:$G$44,3,FALSE)/100</f>
        <v>#N/A</v>
      </c>
      <c r="I185" s="119" t="e">
        <f>VLOOKUP(AD185,NOx_Calc!$E$4:$H$44,4,FALSE)/100</f>
        <v>#N/A</v>
      </c>
      <c r="J185" s="97" t="e">
        <f t="shared" si="24"/>
        <v>#N/A</v>
      </c>
      <c r="K185" s="10" t="e">
        <f>IF(J185&lt;&gt;"-",IF(X185="A",'NOx Emission Factors'!$X$4*J185,IF(X185="L",'NOx Emission Factors'!$W$4*J185,"?")),"-")</f>
        <v>#N/A</v>
      </c>
      <c r="L185" s="10" t="str">
        <f>IF(F185&lt;&gt;"",IF(X185="A",F185/'NOx Emission Factors'!$X$4,IF(X185="L",F185/'NOx Emission Factors'!$W$4,"?")),"-")</f>
        <v>?</v>
      </c>
      <c r="M185" s="125" t="e">
        <f t="shared" si="25"/>
        <v>#DIV/0!</v>
      </c>
      <c r="N185" s="125" t="e">
        <f t="shared" si="26"/>
        <v>#N/A</v>
      </c>
      <c r="O185" s="170">
        <f>'Fleet Input'!B189</f>
        <v>0</v>
      </c>
      <c r="P185" s="170">
        <f>'Fleet Input'!C189</f>
        <v>0</v>
      </c>
      <c r="Q185" s="170">
        <f>'Fleet Input'!D189</f>
        <v>0</v>
      </c>
      <c r="R185" s="170">
        <f>'Fleet Input'!E189</f>
        <v>0</v>
      </c>
      <c r="S185" s="170">
        <f>'Fleet Input'!F189</f>
        <v>0</v>
      </c>
      <c r="T185" s="109" t="s">
        <v>242</v>
      </c>
      <c r="V185" s="109" t="s">
        <v>29</v>
      </c>
      <c r="X185" s="176">
        <f>'Fleet Input'!F189</f>
        <v>0</v>
      </c>
      <c r="Y185" s="170">
        <f>'Fleet Input'!G189</f>
        <v>0</v>
      </c>
      <c r="Z185" s="170">
        <f>'Fleet Input'!H189</f>
        <v>0</v>
      </c>
      <c r="AA185" s="114">
        <f t="shared" si="27"/>
        <v>0</v>
      </c>
      <c r="AB185" s="176" t="str">
        <f>IF('Fleet Input'!K189=0,"",'Fleet Input'!K189)</f>
        <v/>
      </c>
      <c r="AC185" s="176" t="str">
        <f>IF('Fleet Input'!L189=0,"",'Fleet Input'!L189)</f>
        <v/>
      </c>
      <c r="AD185" s="117" t="str">
        <f t="shared" si="28"/>
        <v/>
      </c>
      <c r="AE185" s="117" t="str">
        <f t="shared" si="29"/>
        <v>00</v>
      </c>
      <c r="AF185" s="8" t="e">
        <f t="shared" si="30"/>
        <v>#N/A</v>
      </c>
      <c r="AG185" s="122" t="e">
        <f t="shared" si="31"/>
        <v>#N/A</v>
      </c>
      <c r="AH185" s="8" t="e">
        <f t="shared" si="32"/>
        <v>#N/A</v>
      </c>
      <c r="AI185" s="122" t="e">
        <f t="shared" si="33"/>
        <v>#N/A</v>
      </c>
      <c r="AJ185" s="100" t="e">
        <f t="shared" si="34"/>
        <v>#N/A</v>
      </c>
      <c r="AK185" s="122" t="e">
        <f t="shared" si="35"/>
        <v>#N/A</v>
      </c>
    </row>
    <row r="186" spans="1:37" x14ac:dyDescent="0.2">
      <c r="A186" s="170">
        <f>'Fleet Input'!A190</f>
        <v>0</v>
      </c>
      <c r="B186" s="106" t="s">
        <v>111</v>
      </c>
      <c r="C186" s="106" t="s">
        <v>112</v>
      </c>
      <c r="D186" s="106" t="s">
        <v>210</v>
      </c>
      <c r="E186" s="106" t="s">
        <v>209</v>
      </c>
      <c r="F186" s="179">
        <f>'Fleet Input'!I190</f>
        <v>0</v>
      </c>
      <c r="G186" s="179">
        <f>'Fleet Input'!J190</f>
        <v>0</v>
      </c>
      <c r="H186" s="119" t="e">
        <f>VLOOKUP(AD186,NOx_Calc!$E$4:$G$44,3,FALSE)/100</f>
        <v>#N/A</v>
      </c>
      <c r="I186" s="119" t="e">
        <f>VLOOKUP(AD186,NOx_Calc!$E$4:$H$44,4,FALSE)/100</f>
        <v>#N/A</v>
      </c>
      <c r="J186" s="97" t="e">
        <f t="shared" si="24"/>
        <v>#N/A</v>
      </c>
      <c r="K186" s="10" t="e">
        <f>IF(J186&lt;&gt;"-",IF(X186="A",'NOx Emission Factors'!$X$4*J186,IF(X186="L",'NOx Emission Factors'!$W$4*J186,"?")),"-")</f>
        <v>#N/A</v>
      </c>
      <c r="L186" s="10" t="str">
        <f>IF(F186&lt;&gt;"",IF(X186="A",F186/'NOx Emission Factors'!$X$4,IF(X186="L",F186/'NOx Emission Factors'!$W$4,"?")),"-")</f>
        <v>?</v>
      </c>
      <c r="M186" s="125" t="e">
        <f t="shared" si="25"/>
        <v>#DIV/0!</v>
      </c>
      <c r="N186" s="125" t="e">
        <f t="shared" si="26"/>
        <v>#N/A</v>
      </c>
      <c r="O186" s="170">
        <f>'Fleet Input'!B190</f>
        <v>0</v>
      </c>
      <c r="P186" s="170">
        <f>'Fleet Input'!C190</f>
        <v>0</v>
      </c>
      <c r="Q186" s="170">
        <f>'Fleet Input'!D190</f>
        <v>0</v>
      </c>
      <c r="R186" s="170">
        <f>'Fleet Input'!E190</f>
        <v>0</v>
      </c>
      <c r="S186" s="170">
        <f>'Fleet Input'!F190</f>
        <v>0</v>
      </c>
      <c r="T186" s="109" t="s">
        <v>242</v>
      </c>
      <c r="V186" s="109" t="s">
        <v>29</v>
      </c>
      <c r="X186" s="176">
        <f>'Fleet Input'!F190</f>
        <v>0</v>
      </c>
      <c r="Y186" s="170">
        <f>'Fleet Input'!G190</f>
        <v>0</v>
      </c>
      <c r="Z186" s="170">
        <f>'Fleet Input'!H190</f>
        <v>0</v>
      </c>
      <c r="AA186" s="114">
        <f t="shared" si="27"/>
        <v>0</v>
      </c>
      <c r="AB186" s="176" t="str">
        <f>IF('Fleet Input'!K190=0,"",'Fleet Input'!K190)</f>
        <v/>
      </c>
      <c r="AC186" s="176" t="str">
        <f>IF('Fleet Input'!L190=0,"",'Fleet Input'!L190)</f>
        <v/>
      </c>
      <c r="AD186" s="117" t="str">
        <f t="shared" si="28"/>
        <v/>
      </c>
      <c r="AE186" s="117" t="str">
        <f t="shared" si="29"/>
        <v>00</v>
      </c>
      <c r="AF186" s="8" t="e">
        <f t="shared" si="30"/>
        <v>#N/A</v>
      </c>
      <c r="AG186" s="122" t="e">
        <f t="shared" si="31"/>
        <v>#N/A</v>
      </c>
      <c r="AH186" s="8" t="e">
        <f t="shared" si="32"/>
        <v>#N/A</v>
      </c>
      <c r="AI186" s="122" t="e">
        <f t="shared" si="33"/>
        <v>#N/A</v>
      </c>
      <c r="AJ186" s="100" t="e">
        <f t="shared" si="34"/>
        <v>#N/A</v>
      </c>
      <c r="AK186" s="122" t="e">
        <f t="shared" si="35"/>
        <v>#N/A</v>
      </c>
    </row>
    <row r="187" spans="1:37" x14ac:dyDescent="0.2">
      <c r="A187" s="170">
        <f>'Fleet Input'!A191</f>
        <v>0</v>
      </c>
      <c r="B187" s="106" t="s">
        <v>111</v>
      </c>
      <c r="C187" s="106" t="s">
        <v>125</v>
      </c>
      <c r="D187" s="106" t="s">
        <v>126</v>
      </c>
      <c r="E187" s="106" t="s">
        <v>209</v>
      </c>
      <c r="F187" s="179">
        <f>'Fleet Input'!I191</f>
        <v>0</v>
      </c>
      <c r="G187" s="179">
        <f>'Fleet Input'!J191</f>
        <v>0</v>
      </c>
      <c r="H187" s="119" t="e">
        <f>VLOOKUP(AD187,NOx_Calc!$E$4:$G$44,3,FALSE)/100</f>
        <v>#N/A</v>
      </c>
      <c r="I187" s="119" t="e">
        <f>VLOOKUP(AD187,NOx_Calc!$E$4:$H$44,4,FALSE)/100</f>
        <v>#N/A</v>
      </c>
      <c r="J187" s="97" t="e">
        <f t="shared" si="24"/>
        <v>#N/A</v>
      </c>
      <c r="K187" s="10" t="e">
        <f>IF(J187&lt;&gt;"-",IF(X187="A",'NOx Emission Factors'!$X$4*J187,IF(X187="L",'NOx Emission Factors'!$W$4*J187,"?")),"-")</f>
        <v>#N/A</v>
      </c>
      <c r="L187" s="10" t="str">
        <f>IF(F187&lt;&gt;"",IF(X187="A",F187/'NOx Emission Factors'!$X$4,IF(X187="L",F187/'NOx Emission Factors'!$W$4,"?")),"-")</f>
        <v>?</v>
      </c>
      <c r="M187" s="125" t="e">
        <f t="shared" si="25"/>
        <v>#DIV/0!</v>
      </c>
      <c r="N187" s="125" t="e">
        <f t="shared" si="26"/>
        <v>#N/A</v>
      </c>
      <c r="O187" s="170">
        <f>'Fleet Input'!B191</f>
        <v>0</v>
      </c>
      <c r="P187" s="170">
        <f>'Fleet Input'!C191</f>
        <v>0</v>
      </c>
      <c r="Q187" s="170">
        <f>'Fleet Input'!D191</f>
        <v>0</v>
      </c>
      <c r="R187" s="170">
        <f>'Fleet Input'!E191</f>
        <v>0</v>
      </c>
      <c r="S187" s="170">
        <f>'Fleet Input'!F191</f>
        <v>0</v>
      </c>
      <c r="T187" s="109" t="s">
        <v>242</v>
      </c>
      <c r="V187" s="109" t="s">
        <v>29</v>
      </c>
      <c r="X187" s="176">
        <f>'Fleet Input'!F191</f>
        <v>0</v>
      </c>
      <c r="Y187" s="170">
        <f>'Fleet Input'!G191</f>
        <v>0</v>
      </c>
      <c r="Z187" s="170">
        <f>'Fleet Input'!H191</f>
        <v>0</v>
      </c>
      <c r="AA187" s="114">
        <f t="shared" si="27"/>
        <v>0</v>
      </c>
      <c r="AB187" s="176" t="str">
        <f>IF('Fleet Input'!K191=0,"",'Fleet Input'!K191)</f>
        <v/>
      </c>
      <c r="AC187" s="176" t="str">
        <f>IF('Fleet Input'!L191=0,"",'Fleet Input'!L191)</f>
        <v/>
      </c>
      <c r="AD187" s="117" t="str">
        <f t="shared" si="28"/>
        <v/>
      </c>
      <c r="AE187" s="117" t="str">
        <f t="shared" si="29"/>
        <v>00</v>
      </c>
      <c r="AF187" s="8" t="e">
        <f t="shared" si="30"/>
        <v>#N/A</v>
      </c>
      <c r="AG187" s="122" t="e">
        <f t="shared" si="31"/>
        <v>#N/A</v>
      </c>
      <c r="AH187" s="8" t="e">
        <f t="shared" si="32"/>
        <v>#N/A</v>
      </c>
      <c r="AI187" s="122" t="e">
        <f t="shared" si="33"/>
        <v>#N/A</v>
      </c>
      <c r="AJ187" s="100" t="e">
        <f t="shared" si="34"/>
        <v>#N/A</v>
      </c>
      <c r="AK187" s="122" t="e">
        <f t="shared" si="35"/>
        <v>#N/A</v>
      </c>
    </row>
    <row r="188" spans="1:37" x14ac:dyDescent="0.2">
      <c r="A188" s="170">
        <f>'Fleet Input'!A192</f>
        <v>0</v>
      </c>
      <c r="B188" s="106" t="s">
        <v>111</v>
      </c>
      <c r="C188" s="106" t="s">
        <v>112</v>
      </c>
      <c r="D188" s="106" t="s">
        <v>210</v>
      </c>
      <c r="E188" s="106" t="s">
        <v>209</v>
      </c>
      <c r="F188" s="179">
        <f>'Fleet Input'!I192</f>
        <v>0</v>
      </c>
      <c r="G188" s="179">
        <f>'Fleet Input'!J192</f>
        <v>0</v>
      </c>
      <c r="H188" s="119" t="e">
        <f>VLOOKUP(AD188,NOx_Calc!$E$4:$G$44,3,FALSE)/100</f>
        <v>#N/A</v>
      </c>
      <c r="I188" s="119" t="e">
        <f>VLOOKUP(AD188,NOx_Calc!$E$4:$H$44,4,FALSE)/100</f>
        <v>#N/A</v>
      </c>
      <c r="J188" s="97" t="e">
        <f t="shared" si="24"/>
        <v>#N/A</v>
      </c>
      <c r="K188" s="10" t="e">
        <f>IF(J188&lt;&gt;"-",IF(X188="A",'NOx Emission Factors'!$X$4*J188,IF(X188="L",'NOx Emission Factors'!$W$4*J188,"?")),"-")</f>
        <v>#N/A</v>
      </c>
      <c r="L188" s="10" t="str">
        <f>IF(F188&lt;&gt;"",IF(X188="A",F188/'NOx Emission Factors'!$X$4,IF(X188="L",F188/'NOx Emission Factors'!$W$4,"?")),"-")</f>
        <v>?</v>
      </c>
      <c r="M188" s="125" t="e">
        <f t="shared" si="25"/>
        <v>#DIV/0!</v>
      </c>
      <c r="N188" s="125" t="e">
        <f t="shared" si="26"/>
        <v>#N/A</v>
      </c>
      <c r="O188" s="170">
        <f>'Fleet Input'!B192</f>
        <v>0</v>
      </c>
      <c r="P188" s="170">
        <f>'Fleet Input'!C192</f>
        <v>0</v>
      </c>
      <c r="Q188" s="170">
        <f>'Fleet Input'!D192</f>
        <v>0</v>
      </c>
      <c r="R188" s="170">
        <f>'Fleet Input'!E192</f>
        <v>0</v>
      </c>
      <c r="S188" s="170">
        <f>'Fleet Input'!F192</f>
        <v>0</v>
      </c>
      <c r="T188" s="109" t="s">
        <v>242</v>
      </c>
      <c r="V188" s="109" t="s">
        <v>29</v>
      </c>
      <c r="X188" s="176">
        <f>'Fleet Input'!F192</f>
        <v>0</v>
      </c>
      <c r="Y188" s="170">
        <f>'Fleet Input'!G192</f>
        <v>0</v>
      </c>
      <c r="Z188" s="170">
        <f>'Fleet Input'!H192</f>
        <v>0</v>
      </c>
      <c r="AA188" s="114">
        <f t="shared" si="27"/>
        <v>0</v>
      </c>
      <c r="AB188" s="176" t="str">
        <f>IF('Fleet Input'!K192=0,"",'Fleet Input'!K192)</f>
        <v/>
      </c>
      <c r="AC188" s="176" t="str">
        <f>IF('Fleet Input'!L192=0,"",'Fleet Input'!L192)</f>
        <v/>
      </c>
      <c r="AD188" s="117" t="str">
        <f t="shared" si="28"/>
        <v/>
      </c>
      <c r="AE188" s="117" t="str">
        <f t="shared" si="29"/>
        <v>00</v>
      </c>
      <c r="AF188" s="8" t="e">
        <f t="shared" si="30"/>
        <v>#N/A</v>
      </c>
      <c r="AG188" s="122" t="e">
        <f t="shared" si="31"/>
        <v>#N/A</v>
      </c>
      <c r="AH188" s="8" t="e">
        <f t="shared" si="32"/>
        <v>#N/A</v>
      </c>
      <c r="AI188" s="122" t="e">
        <f t="shared" si="33"/>
        <v>#N/A</v>
      </c>
      <c r="AJ188" s="100" t="e">
        <f t="shared" si="34"/>
        <v>#N/A</v>
      </c>
      <c r="AK188" s="122" t="e">
        <f t="shared" si="35"/>
        <v>#N/A</v>
      </c>
    </row>
    <row r="189" spans="1:37" x14ac:dyDescent="0.2">
      <c r="A189" s="170">
        <f>'Fleet Input'!A193</f>
        <v>0</v>
      </c>
      <c r="B189" s="106" t="s">
        <v>111</v>
      </c>
      <c r="C189" s="106" t="s">
        <v>112</v>
      </c>
      <c r="D189" s="106" t="s">
        <v>210</v>
      </c>
      <c r="E189" s="106" t="s">
        <v>209</v>
      </c>
      <c r="F189" s="179">
        <f>'Fleet Input'!I193</f>
        <v>0</v>
      </c>
      <c r="G189" s="179">
        <f>'Fleet Input'!J193</f>
        <v>0</v>
      </c>
      <c r="H189" s="119" t="e">
        <f>VLOOKUP(AD189,NOx_Calc!$E$4:$G$44,3,FALSE)/100</f>
        <v>#N/A</v>
      </c>
      <c r="I189" s="119" t="e">
        <f>VLOOKUP(AD189,NOx_Calc!$E$4:$H$44,4,FALSE)/100</f>
        <v>#N/A</v>
      </c>
      <c r="J189" s="97" t="e">
        <f t="shared" si="24"/>
        <v>#N/A</v>
      </c>
      <c r="K189" s="10" t="e">
        <f>IF(J189&lt;&gt;"-",IF(X189="A",'NOx Emission Factors'!$X$4*J189,IF(X189="L",'NOx Emission Factors'!$W$4*J189,"?")),"-")</f>
        <v>#N/A</v>
      </c>
      <c r="L189" s="10" t="str">
        <f>IF(F189&lt;&gt;"",IF(X189="A",F189/'NOx Emission Factors'!$X$4,IF(X189="L",F189/'NOx Emission Factors'!$W$4,"?")),"-")</f>
        <v>?</v>
      </c>
      <c r="M189" s="125" t="e">
        <f t="shared" si="25"/>
        <v>#DIV/0!</v>
      </c>
      <c r="N189" s="125" t="e">
        <f t="shared" si="26"/>
        <v>#N/A</v>
      </c>
      <c r="O189" s="170">
        <f>'Fleet Input'!B193</f>
        <v>0</v>
      </c>
      <c r="P189" s="170">
        <f>'Fleet Input'!C193</f>
        <v>0</v>
      </c>
      <c r="Q189" s="170">
        <f>'Fleet Input'!D193</f>
        <v>0</v>
      </c>
      <c r="R189" s="170">
        <f>'Fleet Input'!E193</f>
        <v>0</v>
      </c>
      <c r="S189" s="170">
        <f>'Fleet Input'!F193</f>
        <v>0</v>
      </c>
      <c r="T189" s="109" t="s">
        <v>242</v>
      </c>
      <c r="V189" s="109" t="s">
        <v>29</v>
      </c>
      <c r="X189" s="176">
        <f>'Fleet Input'!F193</f>
        <v>0</v>
      </c>
      <c r="Y189" s="170">
        <f>'Fleet Input'!G193</f>
        <v>0</v>
      </c>
      <c r="Z189" s="170">
        <f>'Fleet Input'!H193</f>
        <v>0</v>
      </c>
      <c r="AA189" s="114">
        <f t="shared" si="27"/>
        <v>0</v>
      </c>
      <c r="AB189" s="176" t="str">
        <f>IF('Fleet Input'!K193=0,"",'Fleet Input'!K193)</f>
        <v/>
      </c>
      <c r="AC189" s="176" t="str">
        <f>IF('Fleet Input'!L193=0,"",'Fleet Input'!L193)</f>
        <v/>
      </c>
      <c r="AD189" s="117" t="str">
        <f t="shared" si="28"/>
        <v/>
      </c>
      <c r="AE189" s="117" t="str">
        <f t="shared" si="29"/>
        <v>00</v>
      </c>
      <c r="AF189" s="8" t="e">
        <f t="shared" si="30"/>
        <v>#N/A</v>
      </c>
      <c r="AG189" s="122" t="e">
        <f t="shared" si="31"/>
        <v>#N/A</v>
      </c>
      <c r="AH189" s="8" t="e">
        <f t="shared" si="32"/>
        <v>#N/A</v>
      </c>
      <c r="AI189" s="122" t="e">
        <f t="shared" si="33"/>
        <v>#N/A</v>
      </c>
      <c r="AJ189" s="100" t="e">
        <f t="shared" si="34"/>
        <v>#N/A</v>
      </c>
      <c r="AK189" s="122" t="e">
        <f t="shared" si="35"/>
        <v>#N/A</v>
      </c>
    </row>
    <row r="190" spans="1:37" x14ac:dyDescent="0.2">
      <c r="A190" s="170">
        <f>'Fleet Input'!A194</f>
        <v>0</v>
      </c>
      <c r="B190" s="106" t="s">
        <v>111</v>
      </c>
      <c r="C190" s="106" t="s">
        <v>112</v>
      </c>
      <c r="D190" s="106" t="s">
        <v>210</v>
      </c>
      <c r="E190" s="106" t="s">
        <v>209</v>
      </c>
      <c r="F190" s="179">
        <f>'Fleet Input'!I194</f>
        <v>0</v>
      </c>
      <c r="G190" s="179">
        <f>'Fleet Input'!J194</f>
        <v>0</v>
      </c>
      <c r="H190" s="119" t="e">
        <f>VLOOKUP(AD190,NOx_Calc!$E$4:$G$44,3,FALSE)/100</f>
        <v>#N/A</v>
      </c>
      <c r="I190" s="119" t="e">
        <f>VLOOKUP(AD190,NOx_Calc!$E$4:$H$44,4,FALSE)/100</f>
        <v>#N/A</v>
      </c>
      <c r="J190" s="97" t="e">
        <f t="shared" si="24"/>
        <v>#N/A</v>
      </c>
      <c r="K190" s="10" t="e">
        <f>IF(J190&lt;&gt;"-",IF(X190="A",'NOx Emission Factors'!$X$4*J190,IF(X190="L",'NOx Emission Factors'!$W$4*J190,"?")),"-")</f>
        <v>#N/A</v>
      </c>
      <c r="L190" s="10" t="str">
        <f>IF(F190&lt;&gt;"",IF(X190="A",F190/'NOx Emission Factors'!$X$4,IF(X190="L",F190/'NOx Emission Factors'!$W$4,"?")),"-")</f>
        <v>?</v>
      </c>
      <c r="M190" s="125" t="e">
        <f t="shared" si="25"/>
        <v>#DIV/0!</v>
      </c>
      <c r="N190" s="125" t="e">
        <f t="shared" si="26"/>
        <v>#N/A</v>
      </c>
      <c r="O190" s="170">
        <f>'Fleet Input'!B194</f>
        <v>0</v>
      </c>
      <c r="P190" s="170">
        <f>'Fleet Input'!C194</f>
        <v>0</v>
      </c>
      <c r="Q190" s="170">
        <f>'Fleet Input'!D194</f>
        <v>0</v>
      </c>
      <c r="R190" s="170">
        <f>'Fleet Input'!E194</f>
        <v>0</v>
      </c>
      <c r="S190" s="170">
        <f>'Fleet Input'!F194</f>
        <v>0</v>
      </c>
      <c r="T190" s="109" t="s">
        <v>242</v>
      </c>
      <c r="V190" s="109" t="s">
        <v>29</v>
      </c>
      <c r="X190" s="176">
        <f>'Fleet Input'!F194</f>
        <v>0</v>
      </c>
      <c r="Y190" s="170">
        <f>'Fleet Input'!G194</f>
        <v>0</v>
      </c>
      <c r="Z190" s="170">
        <f>'Fleet Input'!H194</f>
        <v>0</v>
      </c>
      <c r="AA190" s="114">
        <f t="shared" si="27"/>
        <v>0</v>
      </c>
      <c r="AB190" s="176" t="str">
        <f>IF('Fleet Input'!K194=0,"",'Fleet Input'!K194)</f>
        <v/>
      </c>
      <c r="AC190" s="176" t="str">
        <f>IF('Fleet Input'!L194=0,"",'Fleet Input'!L194)</f>
        <v/>
      </c>
      <c r="AD190" s="117" t="str">
        <f t="shared" si="28"/>
        <v/>
      </c>
      <c r="AE190" s="117" t="str">
        <f t="shared" si="29"/>
        <v>00</v>
      </c>
      <c r="AF190" s="8" t="e">
        <f t="shared" si="30"/>
        <v>#N/A</v>
      </c>
      <c r="AG190" s="122" t="e">
        <f t="shared" si="31"/>
        <v>#N/A</v>
      </c>
      <c r="AH190" s="8" t="e">
        <f t="shared" si="32"/>
        <v>#N/A</v>
      </c>
      <c r="AI190" s="122" t="e">
        <f t="shared" si="33"/>
        <v>#N/A</v>
      </c>
      <c r="AJ190" s="100" t="e">
        <f t="shared" si="34"/>
        <v>#N/A</v>
      </c>
      <c r="AK190" s="122" t="e">
        <f t="shared" si="35"/>
        <v>#N/A</v>
      </c>
    </row>
    <row r="191" spans="1:37" x14ac:dyDescent="0.2">
      <c r="A191" s="170">
        <f>'Fleet Input'!A195</f>
        <v>0</v>
      </c>
      <c r="B191" s="106" t="s">
        <v>111</v>
      </c>
      <c r="C191" s="106" t="s">
        <v>125</v>
      </c>
      <c r="D191" s="106" t="s">
        <v>126</v>
      </c>
      <c r="E191" s="106" t="s">
        <v>209</v>
      </c>
      <c r="F191" s="179">
        <f>'Fleet Input'!I195</f>
        <v>0</v>
      </c>
      <c r="G191" s="179">
        <f>'Fleet Input'!J195</f>
        <v>0</v>
      </c>
      <c r="H191" s="119" t="e">
        <f>VLOOKUP(AD191,NOx_Calc!$E$4:$G$44,3,FALSE)/100</f>
        <v>#N/A</v>
      </c>
      <c r="I191" s="119" t="e">
        <f>VLOOKUP(AD191,NOx_Calc!$E$4:$H$44,4,FALSE)/100</f>
        <v>#N/A</v>
      </c>
      <c r="J191" s="97" t="e">
        <f t="shared" si="24"/>
        <v>#N/A</v>
      </c>
      <c r="K191" s="10" t="e">
        <f>IF(J191&lt;&gt;"-",IF(X191="A",'NOx Emission Factors'!$X$4*J191,IF(X191="L",'NOx Emission Factors'!$W$4*J191,"?")),"-")</f>
        <v>#N/A</v>
      </c>
      <c r="L191" s="10" t="str">
        <f>IF(F191&lt;&gt;"",IF(X191="A",F191/'NOx Emission Factors'!$X$4,IF(X191="L",F191/'NOx Emission Factors'!$W$4,"?")),"-")</f>
        <v>?</v>
      </c>
      <c r="M191" s="125" t="e">
        <f t="shared" si="25"/>
        <v>#DIV/0!</v>
      </c>
      <c r="N191" s="125" t="e">
        <f t="shared" si="26"/>
        <v>#N/A</v>
      </c>
      <c r="O191" s="170">
        <f>'Fleet Input'!B195</f>
        <v>0</v>
      </c>
      <c r="P191" s="170">
        <f>'Fleet Input'!C195</f>
        <v>0</v>
      </c>
      <c r="Q191" s="170">
        <f>'Fleet Input'!D195</f>
        <v>0</v>
      </c>
      <c r="R191" s="170">
        <f>'Fleet Input'!E195</f>
        <v>0</v>
      </c>
      <c r="S191" s="170">
        <f>'Fleet Input'!F195</f>
        <v>0</v>
      </c>
      <c r="T191" s="109" t="s">
        <v>242</v>
      </c>
      <c r="V191" s="109" t="s">
        <v>29</v>
      </c>
      <c r="X191" s="176">
        <f>'Fleet Input'!F195</f>
        <v>0</v>
      </c>
      <c r="Y191" s="170">
        <f>'Fleet Input'!G195</f>
        <v>0</v>
      </c>
      <c r="Z191" s="170">
        <f>'Fleet Input'!H195</f>
        <v>0</v>
      </c>
      <c r="AA191" s="114">
        <f t="shared" si="27"/>
        <v>0</v>
      </c>
      <c r="AB191" s="176" t="str">
        <f>IF('Fleet Input'!K195=0,"",'Fleet Input'!K195)</f>
        <v/>
      </c>
      <c r="AC191" s="176" t="str">
        <f>IF('Fleet Input'!L195=0,"",'Fleet Input'!L195)</f>
        <v/>
      </c>
      <c r="AD191" s="117" t="str">
        <f t="shared" si="28"/>
        <v/>
      </c>
      <c r="AE191" s="117" t="str">
        <f t="shared" si="29"/>
        <v>00</v>
      </c>
      <c r="AF191" s="8" t="e">
        <f t="shared" si="30"/>
        <v>#N/A</v>
      </c>
      <c r="AG191" s="122" t="e">
        <f t="shared" si="31"/>
        <v>#N/A</v>
      </c>
      <c r="AH191" s="8" t="e">
        <f t="shared" si="32"/>
        <v>#N/A</v>
      </c>
      <c r="AI191" s="122" t="e">
        <f t="shared" si="33"/>
        <v>#N/A</v>
      </c>
      <c r="AJ191" s="100" t="e">
        <f t="shared" si="34"/>
        <v>#N/A</v>
      </c>
      <c r="AK191" s="122" t="e">
        <f t="shared" si="35"/>
        <v>#N/A</v>
      </c>
    </row>
    <row r="192" spans="1:37" x14ac:dyDescent="0.2">
      <c r="A192" s="170">
        <f>'Fleet Input'!A196</f>
        <v>0</v>
      </c>
      <c r="B192" s="106" t="s">
        <v>111</v>
      </c>
      <c r="C192" s="106" t="s">
        <v>112</v>
      </c>
      <c r="D192" s="106" t="s">
        <v>210</v>
      </c>
      <c r="E192" s="106" t="s">
        <v>209</v>
      </c>
      <c r="F192" s="179">
        <f>'Fleet Input'!I196</f>
        <v>0</v>
      </c>
      <c r="G192" s="179">
        <f>'Fleet Input'!J196</f>
        <v>0</v>
      </c>
      <c r="H192" s="119" t="e">
        <f>VLOOKUP(AD192,NOx_Calc!$E$4:$G$44,3,FALSE)/100</f>
        <v>#N/A</v>
      </c>
      <c r="I192" s="119" t="e">
        <f>VLOOKUP(AD192,NOx_Calc!$E$4:$H$44,4,FALSE)/100</f>
        <v>#N/A</v>
      </c>
      <c r="J192" s="97" t="e">
        <f t="shared" si="24"/>
        <v>#N/A</v>
      </c>
      <c r="K192" s="10" t="e">
        <f>IF(J192&lt;&gt;"-",IF(X192="A",'NOx Emission Factors'!$X$4*J192,IF(X192="L",'NOx Emission Factors'!$W$4*J192,"?")),"-")</f>
        <v>#N/A</v>
      </c>
      <c r="L192" s="10" t="str">
        <f>IF(F192&lt;&gt;"",IF(X192="A",F192/'NOx Emission Factors'!$X$4,IF(X192="L",F192/'NOx Emission Factors'!$W$4,"?")),"-")</f>
        <v>?</v>
      </c>
      <c r="M192" s="125" t="e">
        <f t="shared" si="25"/>
        <v>#DIV/0!</v>
      </c>
      <c r="N192" s="125" t="e">
        <f t="shared" si="26"/>
        <v>#N/A</v>
      </c>
      <c r="O192" s="170">
        <f>'Fleet Input'!B196</f>
        <v>0</v>
      </c>
      <c r="P192" s="170">
        <f>'Fleet Input'!C196</f>
        <v>0</v>
      </c>
      <c r="Q192" s="170">
        <f>'Fleet Input'!D196</f>
        <v>0</v>
      </c>
      <c r="R192" s="170">
        <f>'Fleet Input'!E196</f>
        <v>0</v>
      </c>
      <c r="S192" s="170">
        <f>'Fleet Input'!F196</f>
        <v>0</v>
      </c>
      <c r="T192" s="109" t="s">
        <v>242</v>
      </c>
      <c r="V192" s="109" t="s">
        <v>29</v>
      </c>
      <c r="X192" s="176">
        <f>'Fleet Input'!F196</f>
        <v>0</v>
      </c>
      <c r="Y192" s="170">
        <f>'Fleet Input'!G196</f>
        <v>0</v>
      </c>
      <c r="Z192" s="170">
        <f>'Fleet Input'!H196</f>
        <v>0</v>
      </c>
      <c r="AA192" s="114">
        <f t="shared" si="27"/>
        <v>0</v>
      </c>
      <c r="AB192" s="176" t="str">
        <f>IF('Fleet Input'!K196=0,"",'Fleet Input'!K196)</f>
        <v/>
      </c>
      <c r="AC192" s="176" t="str">
        <f>IF('Fleet Input'!L196=0,"",'Fleet Input'!L196)</f>
        <v/>
      </c>
      <c r="AD192" s="117" t="str">
        <f t="shared" si="28"/>
        <v/>
      </c>
      <c r="AE192" s="117" t="str">
        <f t="shared" si="29"/>
        <v>00</v>
      </c>
      <c r="AF192" s="8" t="e">
        <f t="shared" si="30"/>
        <v>#N/A</v>
      </c>
      <c r="AG192" s="122" t="e">
        <f t="shared" si="31"/>
        <v>#N/A</v>
      </c>
      <c r="AH192" s="8" t="e">
        <f t="shared" si="32"/>
        <v>#N/A</v>
      </c>
      <c r="AI192" s="122" t="e">
        <f t="shared" si="33"/>
        <v>#N/A</v>
      </c>
      <c r="AJ192" s="100" t="e">
        <f t="shared" si="34"/>
        <v>#N/A</v>
      </c>
      <c r="AK192" s="122" t="e">
        <f t="shared" si="35"/>
        <v>#N/A</v>
      </c>
    </row>
    <row r="193" spans="1:37" x14ac:dyDescent="0.2">
      <c r="A193" s="170">
        <f>'Fleet Input'!A197</f>
        <v>0</v>
      </c>
      <c r="B193" s="106" t="s">
        <v>111</v>
      </c>
      <c r="C193" s="106" t="s">
        <v>112</v>
      </c>
      <c r="D193" s="106" t="s">
        <v>210</v>
      </c>
      <c r="E193" s="106" t="s">
        <v>209</v>
      </c>
      <c r="F193" s="179">
        <f>'Fleet Input'!I197</f>
        <v>0</v>
      </c>
      <c r="G193" s="179">
        <f>'Fleet Input'!J197</f>
        <v>0</v>
      </c>
      <c r="H193" s="119" t="e">
        <f>VLOOKUP(AD193,NOx_Calc!$E$4:$G$44,3,FALSE)/100</f>
        <v>#N/A</v>
      </c>
      <c r="I193" s="119" t="e">
        <f>VLOOKUP(AD193,NOx_Calc!$E$4:$H$44,4,FALSE)/100</f>
        <v>#N/A</v>
      </c>
      <c r="J193" s="97" t="e">
        <f t="shared" si="24"/>
        <v>#N/A</v>
      </c>
      <c r="K193" s="10" t="e">
        <f>IF(J193&lt;&gt;"-",IF(X193="A",'NOx Emission Factors'!$X$4*J193,IF(X193="L",'NOx Emission Factors'!$W$4*J193,"?")),"-")</f>
        <v>#N/A</v>
      </c>
      <c r="L193" s="10" t="str">
        <f>IF(F193&lt;&gt;"",IF(X193="A",F193/'NOx Emission Factors'!$X$4,IF(X193="L",F193/'NOx Emission Factors'!$W$4,"?")),"-")</f>
        <v>?</v>
      </c>
      <c r="M193" s="125" t="e">
        <f t="shared" si="25"/>
        <v>#DIV/0!</v>
      </c>
      <c r="N193" s="125" t="e">
        <f t="shared" si="26"/>
        <v>#N/A</v>
      </c>
      <c r="O193" s="170">
        <f>'Fleet Input'!B197</f>
        <v>0</v>
      </c>
      <c r="P193" s="170">
        <f>'Fleet Input'!C197</f>
        <v>0</v>
      </c>
      <c r="Q193" s="170">
        <f>'Fleet Input'!D197</f>
        <v>0</v>
      </c>
      <c r="R193" s="170">
        <f>'Fleet Input'!E197</f>
        <v>0</v>
      </c>
      <c r="S193" s="170">
        <f>'Fleet Input'!F197</f>
        <v>0</v>
      </c>
      <c r="T193" s="109" t="s">
        <v>242</v>
      </c>
      <c r="V193" s="109" t="s">
        <v>29</v>
      </c>
      <c r="X193" s="176">
        <f>'Fleet Input'!F197</f>
        <v>0</v>
      </c>
      <c r="Y193" s="170">
        <f>'Fleet Input'!G197</f>
        <v>0</v>
      </c>
      <c r="Z193" s="170">
        <f>'Fleet Input'!H197</f>
        <v>0</v>
      </c>
      <c r="AA193" s="114">
        <f t="shared" si="27"/>
        <v>0</v>
      </c>
      <c r="AB193" s="176" t="str">
        <f>IF('Fleet Input'!K197=0,"",'Fleet Input'!K197)</f>
        <v/>
      </c>
      <c r="AC193" s="176" t="str">
        <f>IF('Fleet Input'!L197=0,"",'Fleet Input'!L197)</f>
        <v/>
      </c>
      <c r="AD193" s="117" t="str">
        <f t="shared" si="28"/>
        <v/>
      </c>
      <c r="AE193" s="117" t="str">
        <f t="shared" si="29"/>
        <v>00</v>
      </c>
      <c r="AF193" s="8" t="e">
        <f t="shared" si="30"/>
        <v>#N/A</v>
      </c>
      <c r="AG193" s="122" t="e">
        <f t="shared" si="31"/>
        <v>#N/A</v>
      </c>
      <c r="AH193" s="8" t="e">
        <f t="shared" si="32"/>
        <v>#N/A</v>
      </c>
      <c r="AI193" s="122" t="e">
        <f t="shared" si="33"/>
        <v>#N/A</v>
      </c>
      <c r="AJ193" s="100" t="e">
        <f t="shared" si="34"/>
        <v>#N/A</v>
      </c>
      <c r="AK193" s="122" t="e">
        <f t="shared" si="35"/>
        <v>#N/A</v>
      </c>
    </row>
    <row r="194" spans="1:37" x14ac:dyDescent="0.2">
      <c r="A194" s="170">
        <f>'Fleet Input'!A198</f>
        <v>0</v>
      </c>
      <c r="B194" s="106" t="s">
        <v>111</v>
      </c>
      <c r="C194" s="106" t="s">
        <v>112</v>
      </c>
      <c r="D194" s="106" t="s">
        <v>210</v>
      </c>
      <c r="E194" s="106" t="s">
        <v>209</v>
      </c>
      <c r="F194" s="179">
        <f>'Fleet Input'!I198</f>
        <v>0</v>
      </c>
      <c r="G194" s="179">
        <f>'Fleet Input'!J198</f>
        <v>0</v>
      </c>
      <c r="H194" s="119" t="e">
        <f>VLOOKUP(AD194,NOx_Calc!$E$4:$G$44,3,FALSE)/100</f>
        <v>#N/A</v>
      </c>
      <c r="I194" s="119" t="e">
        <f>VLOOKUP(AD194,NOx_Calc!$E$4:$H$44,4,FALSE)/100</f>
        <v>#N/A</v>
      </c>
      <c r="J194" s="97" t="e">
        <f t="shared" si="24"/>
        <v>#N/A</v>
      </c>
      <c r="K194" s="10" t="e">
        <f>IF(J194&lt;&gt;"-",IF(X194="A",'NOx Emission Factors'!$X$4*J194,IF(X194="L",'NOx Emission Factors'!$W$4*J194,"?")),"-")</f>
        <v>#N/A</v>
      </c>
      <c r="L194" s="10" t="str">
        <f>IF(F194&lt;&gt;"",IF(X194="A",F194/'NOx Emission Factors'!$X$4,IF(X194="L",F194/'NOx Emission Factors'!$W$4,"?")),"-")</f>
        <v>?</v>
      </c>
      <c r="M194" s="125" t="e">
        <f t="shared" si="25"/>
        <v>#DIV/0!</v>
      </c>
      <c r="N194" s="125" t="e">
        <f t="shared" si="26"/>
        <v>#N/A</v>
      </c>
      <c r="O194" s="170">
        <f>'Fleet Input'!B198</f>
        <v>0</v>
      </c>
      <c r="P194" s="170">
        <f>'Fleet Input'!C198</f>
        <v>0</v>
      </c>
      <c r="Q194" s="170">
        <f>'Fleet Input'!D198</f>
        <v>0</v>
      </c>
      <c r="R194" s="170">
        <f>'Fleet Input'!E198</f>
        <v>0</v>
      </c>
      <c r="S194" s="170">
        <f>'Fleet Input'!F198</f>
        <v>0</v>
      </c>
      <c r="T194" s="109" t="s">
        <v>242</v>
      </c>
      <c r="V194" s="109" t="s">
        <v>29</v>
      </c>
      <c r="X194" s="176">
        <f>'Fleet Input'!F198</f>
        <v>0</v>
      </c>
      <c r="Y194" s="170">
        <f>'Fleet Input'!G198</f>
        <v>0</v>
      </c>
      <c r="Z194" s="170">
        <f>'Fleet Input'!H198</f>
        <v>0</v>
      </c>
      <c r="AA194" s="114">
        <f t="shared" si="27"/>
        <v>0</v>
      </c>
      <c r="AB194" s="176" t="str">
        <f>IF('Fleet Input'!K198=0,"",'Fleet Input'!K198)</f>
        <v/>
      </c>
      <c r="AC194" s="176" t="str">
        <f>IF('Fleet Input'!L198=0,"",'Fleet Input'!L198)</f>
        <v/>
      </c>
      <c r="AD194" s="117" t="str">
        <f t="shared" si="28"/>
        <v/>
      </c>
      <c r="AE194" s="117" t="str">
        <f t="shared" si="29"/>
        <v>00</v>
      </c>
      <c r="AF194" s="8" t="e">
        <f t="shared" si="30"/>
        <v>#N/A</v>
      </c>
      <c r="AG194" s="122" t="e">
        <f t="shared" si="31"/>
        <v>#N/A</v>
      </c>
      <c r="AH194" s="8" t="e">
        <f t="shared" si="32"/>
        <v>#N/A</v>
      </c>
      <c r="AI194" s="122" t="e">
        <f t="shared" si="33"/>
        <v>#N/A</v>
      </c>
      <c r="AJ194" s="100" t="e">
        <f t="shared" si="34"/>
        <v>#N/A</v>
      </c>
      <c r="AK194" s="122" t="e">
        <f t="shared" si="35"/>
        <v>#N/A</v>
      </c>
    </row>
    <row r="195" spans="1:37" x14ac:dyDescent="0.2">
      <c r="A195" s="170">
        <f>'Fleet Input'!A199</f>
        <v>0</v>
      </c>
      <c r="B195" s="106" t="s">
        <v>111</v>
      </c>
      <c r="C195" s="106" t="s">
        <v>112</v>
      </c>
      <c r="D195" s="106" t="s">
        <v>210</v>
      </c>
      <c r="E195" s="106" t="s">
        <v>209</v>
      </c>
      <c r="F195" s="179">
        <f>'Fleet Input'!I199</f>
        <v>0</v>
      </c>
      <c r="G195" s="179">
        <f>'Fleet Input'!J199</f>
        <v>0</v>
      </c>
      <c r="H195" s="119" t="e">
        <f>VLOOKUP(AD195,NOx_Calc!$E$4:$G$44,3,FALSE)/100</f>
        <v>#N/A</v>
      </c>
      <c r="I195" s="119" t="e">
        <f>VLOOKUP(AD195,NOx_Calc!$E$4:$H$44,4,FALSE)/100</f>
        <v>#N/A</v>
      </c>
      <c r="J195" s="97" t="e">
        <f t="shared" ref="J195:J258" si="36">IF(G195&lt;&gt;"",G195*(1-H195),"-")</f>
        <v>#N/A</v>
      </c>
      <c r="K195" s="10" t="e">
        <f>IF(J195&lt;&gt;"-",IF(X195="A",'NOx Emission Factors'!$X$4*J195,IF(X195="L",'NOx Emission Factors'!$W$4*J195,"?")),"-")</f>
        <v>#N/A</v>
      </c>
      <c r="L195" s="10" t="str">
        <f>IF(F195&lt;&gt;"",IF(X195="A",F195/'NOx Emission Factors'!$X$4,IF(X195="L",F195/'NOx Emission Factors'!$W$4,"?")),"-")</f>
        <v>?</v>
      </c>
      <c r="M195" s="125" t="e">
        <f t="shared" ref="M195:M258" si="37">IF(G195&lt;&gt;"",IF(F195&lt;&gt;"",F195/G195,"-"),"-")</f>
        <v>#DIV/0!</v>
      </c>
      <c r="N195" s="125" t="e">
        <f t="shared" ref="N195:N258" si="38">IF(J195&lt;&gt;"-",IF(F195&lt;&gt;"",F195/J195,"-"),"-")</f>
        <v>#N/A</v>
      </c>
      <c r="O195" s="170">
        <f>'Fleet Input'!B199</f>
        <v>0</v>
      </c>
      <c r="P195" s="170">
        <f>'Fleet Input'!C199</f>
        <v>0</v>
      </c>
      <c r="Q195" s="170">
        <f>'Fleet Input'!D199</f>
        <v>0</v>
      </c>
      <c r="R195" s="170">
        <f>'Fleet Input'!E199</f>
        <v>0</v>
      </c>
      <c r="S195" s="170">
        <f>'Fleet Input'!F199</f>
        <v>0</v>
      </c>
      <c r="T195" s="109" t="s">
        <v>242</v>
      </c>
      <c r="V195" s="109" t="s">
        <v>29</v>
      </c>
      <c r="X195" s="176">
        <f>'Fleet Input'!F199</f>
        <v>0</v>
      </c>
      <c r="Y195" s="170">
        <f>'Fleet Input'!G199</f>
        <v>0</v>
      </c>
      <c r="Z195" s="170">
        <f>'Fleet Input'!H199</f>
        <v>0</v>
      </c>
      <c r="AA195" s="114">
        <f t="shared" ref="AA195:AA258" si="39">IF(Z195="STAGE 1","E1",IF(Z195="STAGE 2","E2",IF(Z195="STAGE 3A","E3",IF(Z195="STAGE 4","E4",Z195))))</f>
        <v>0</v>
      </c>
      <c r="AB195" s="176" t="str">
        <f>IF('Fleet Input'!K199=0,"",'Fleet Input'!K199)</f>
        <v/>
      </c>
      <c r="AC195" s="176" t="str">
        <f>IF('Fleet Input'!L199=0,"",'Fleet Input'!L199)</f>
        <v/>
      </c>
      <c r="AD195" s="117" t="str">
        <f t="shared" ref="AD195:AD258" si="40">CONCATENATE(AB195,AC195)</f>
        <v/>
      </c>
      <c r="AE195" s="117" t="str">
        <f t="shared" ref="AE195:AE258" si="41">CONCATENATE(AD195,AA195,X195)</f>
        <v>00</v>
      </c>
      <c r="AF195" s="8" t="e">
        <f t="shared" ref="AF195:AF258" si="42">IF(F195&gt;0,F195,K195)</f>
        <v>#N/A</v>
      </c>
      <c r="AG195" s="122" t="e">
        <f t="shared" ref="AG195:AG258" si="43">IF(G195&lt;&gt;"",G195*H195,(L195*H195)/(1-H195))</f>
        <v>#N/A</v>
      </c>
      <c r="AH195" s="8" t="e">
        <f t="shared" ref="AH195:AH258" si="44">I195/(1-H195)</f>
        <v>#N/A</v>
      </c>
      <c r="AI195" s="122" t="e">
        <f t="shared" ref="AI195:AI258" si="45">AH195*AF195</f>
        <v>#N/A</v>
      </c>
      <c r="AJ195" s="100" t="e">
        <f t="shared" ref="AJ195:AJ258" si="46">(1-H195-I195)/(1-H195)</f>
        <v>#N/A</v>
      </c>
      <c r="AK195" s="122" t="e">
        <f t="shared" ref="AK195:AK258" si="47">AJ195*AF195</f>
        <v>#N/A</v>
      </c>
    </row>
    <row r="196" spans="1:37" x14ac:dyDescent="0.2">
      <c r="A196" s="170">
        <f>'Fleet Input'!A200</f>
        <v>0</v>
      </c>
      <c r="B196" s="106" t="s">
        <v>111</v>
      </c>
      <c r="C196" s="106" t="s">
        <v>112</v>
      </c>
      <c r="D196" s="106" t="s">
        <v>210</v>
      </c>
      <c r="E196" s="106" t="s">
        <v>209</v>
      </c>
      <c r="F196" s="179">
        <f>'Fleet Input'!I200</f>
        <v>0</v>
      </c>
      <c r="G196" s="179">
        <f>'Fleet Input'!J200</f>
        <v>0</v>
      </c>
      <c r="H196" s="119" t="e">
        <f>VLOOKUP(AD196,NOx_Calc!$E$4:$G$44,3,FALSE)/100</f>
        <v>#N/A</v>
      </c>
      <c r="I196" s="119" t="e">
        <f>VLOOKUP(AD196,NOx_Calc!$E$4:$H$44,4,FALSE)/100</f>
        <v>#N/A</v>
      </c>
      <c r="J196" s="97" t="e">
        <f t="shared" si="36"/>
        <v>#N/A</v>
      </c>
      <c r="K196" s="10" t="e">
        <f>IF(J196&lt;&gt;"-",IF(X196="A",'NOx Emission Factors'!$X$4*J196,IF(X196="L",'NOx Emission Factors'!$W$4*J196,"?")),"-")</f>
        <v>#N/A</v>
      </c>
      <c r="L196" s="10" t="str">
        <f>IF(F196&lt;&gt;"",IF(X196="A",F196/'NOx Emission Factors'!$X$4,IF(X196="L",F196/'NOx Emission Factors'!$W$4,"?")),"-")</f>
        <v>?</v>
      </c>
      <c r="M196" s="125" t="e">
        <f t="shared" si="37"/>
        <v>#DIV/0!</v>
      </c>
      <c r="N196" s="125" t="e">
        <f t="shared" si="38"/>
        <v>#N/A</v>
      </c>
      <c r="O196" s="170">
        <f>'Fleet Input'!B200</f>
        <v>0</v>
      </c>
      <c r="P196" s="170">
        <f>'Fleet Input'!C200</f>
        <v>0</v>
      </c>
      <c r="Q196" s="170">
        <f>'Fleet Input'!D200</f>
        <v>0</v>
      </c>
      <c r="R196" s="170">
        <f>'Fleet Input'!E200</f>
        <v>0</v>
      </c>
      <c r="S196" s="170">
        <f>'Fleet Input'!F200</f>
        <v>0</v>
      </c>
      <c r="T196" s="109" t="s">
        <v>242</v>
      </c>
      <c r="V196" s="109" t="s">
        <v>29</v>
      </c>
      <c r="X196" s="176">
        <f>'Fleet Input'!F200</f>
        <v>0</v>
      </c>
      <c r="Y196" s="170">
        <f>'Fleet Input'!G200</f>
        <v>0</v>
      </c>
      <c r="Z196" s="170">
        <f>'Fleet Input'!H200</f>
        <v>0</v>
      </c>
      <c r="AA196" s="114">
        <f t="shared" si="39"/>
        <v>0</v>
      </c>
      <c r="AB196" s="176" t="str">
        <f>IF('Fleet Input'!K200=0,"",'Fleet Input'!K200)</f>
        <v/>
      </c>
      <c r="AC196" s="176" t="str">
        <f>IF('Fleet Input'!L200=0,"",'Fleet Input'!L200)</f>
        <v/>
      </c>
      <c r="AD196" s="117" t="str">
        <f t="shared" si="40"/>
        <v/>
      </c>
      <c r="AE196" s="117" t="str">
        <f t="shared" si="41"/>
        <v>00</v>
      </c>
      <c r="AF196" s="8" t="e">
        <f t="shared" si="42"/>
        <v>#N/A</v>
      </c>
      <c r="AG196" s="122" t="e">
        <f t="shared" si="43"/>
        <v>#N/A</v>
      </c>
      <c r="AH196" s="8" t="e">
        <f t="shared" si="44"/>
        <v>#N/A</v>
      </c>
      <c r="AI196" s="122" t="e">
        <f t="shared" si="45"/>
        <v>#N/A</v>
      </c>
      <c r="AJ196" s="100" t="e">
        <f t="shared" si="46"/>
        <v>#N/A</v>
      </c>
      <c r="AK196" s="122" t="e">
        <f t="shared" si="47"/>
        <v>#N/A</v>
      </c>
    </row>
    <row r="197" spans="1:37" x14ac:dyDescent="0.2">
      <c r="A197" s="170">
        <f>'Fleet Input'!A201</f>
        <v>0</v>
      </c>
      <c r="B197" s="106" t="s">
        <v>111</v>
      </c>
      <c r="C197" s="106" t="s">
        <v>112</v>
      </c>
      <c r="D197" s="106" t="s">
        <v>210</v>
      </c>
      <c r="E197" s="106" t="s">
        <v>209</v>
      </c>
      <c r="F197" s="179">
        <f>'Fleet Input'!I201</f>
        <v>0</v>
      </c>
      <c r="G197" s="179">
        <f>'Fleet Input'!J201</f>
        <v>0</v>
      </c>
      <c r="H197" s="119" t="e">
        <f>VLOOKUP(AD197,NOx_Calc!$E$4:$G$44,3,FALSE)/100</f>
        <v>#N/A</v>
      </c>
      <c r="I197" s="119" t="e">
        <f>VLOOKUP(AD197,NOx_Calc!$E$4:$H$44,4,FALSE)/100</f>
        <v>#N/A</v>
      </c>
      <c r="J197" s="97" t="e">
        <f t="shared" si="36"/>
        <v>#N/A</v>
      </c>
      <c r="K197" s="10" t="e">
        <f>IF(J197&lt;&gt;"-",IF(X197="A",'NOx Emission Factors'!$X$4*J197,IF(X197="L",'NOx Emission Factors'!$W$4*J197,"?")),"-")</f>
        <v>#N/A</v>
      </c>
      <c r="L197" s="10" t="str">
        <f>IF(F197&lt;&gt;"",IF(X197="A",F197/'NOx Emission Factors'!$X$4,IF(X197="L",F197/'NOx Emission Factors'!$W$4,"?")),"-")</f>
        <v>?</v>
      </c>
      <c r="M197" s="125" t="e">
        <f t="shared" si="37"/>
        <v>#DIV/0!</v>
      </c>
      <c r="N197" s="125" t="e">
        <f t="shared" si="38"/>
        <v>#N/A</v>
      </c>
      <c r="O197" s="170">
        <f>'Fleet Input'!B201</f>
        <v>0</v>
      </c>
      <c r="P197" s="170">
        <f>'Fleet Input'!C201</f>
        <v>0</v>
      </c>
      <c r="Q197" s="170">
        <f>'Fleet Input'!D201</f>
        <v>0</v>
      </c>
      <c r="R197" s="170">
        <f>'Fleet Input'!E201</f>
        <v>0</v>
      </c>
      <c r="S197" s="170">
        <f>'Fleet Input'!F201</f>
        <v>0</v>
      </c>
      <c r="T197" s="109" t="s">
        <v>242</v>
      </c>
      <c r="V197" s="109" t="s">
        <v>29</v>
      </c>
      <c r="X197" s="176">
        <f>'Fleet Input'!F201</f>
        <v>0</v>
      </c>
      <c r="Y197" s="170">
        <f>'Fleet Input'!G201</f>
        <v>0</v>
      </c>
      <c r="Z197" s="170">
        <f>'Fleet Input'!H201</f>
        <v>0</v>
      </c>
      <c r="AA197" s="114">
        <f t="shared" si="39"/>
        <v>0</v>
      </c>
      <c r="AB197" s="176" t="str">
        <f>IF('Fleet Input'!K201=0,"",'Fleet Input'!K201)</f>
        <v/>
      </c>
      <c r="AC197" s="176" t="str">
        <f>IF('Fleet Input'!L201=0,"",'Fleet Input'!L201)</f>
        <v/>
      </c>
      <c r="AD197" s="117" t="str">
        <f t="shared" si="40"/>
        <v/>
      </c>
      <c r="AE197" s="117" t="str">
        <f t="shared" si="41"/>
        <v>00</v>
      </c>
      <c r="AF197" s="8" t="e">
        <f t="shared" si="42"/>
        <v>#N/A</v>
      </c>
      <c r="AG197" s="122" t="e">
        <f t="shared" si="43"/>
        <v>#N/A</v>
      </c>
      <c r="AH197" s="8" t="e">
        <f t="shared" si="44"/>
        <v>#N/A</v>
      </c>
      <c r="AI197" s="122" t="e">
        <f t="shared" si="45"/>
        <v>#N/A</v>
      </c>
      <c r="AJ197" s="100" t="e">
        <f t="shared" si="46"/>
        <v>#N/A</v>
      </c>
      <c r="AK197" s="122" t="e">
        <f t="shared" si="47"/>
        <v>#N/A</v>
      </c>
    </row>
    <row r="198" spans="1:37" x14ac:dyDescent="0.2">
      <c r="A198" s="170">
        <f>'Fleet Input'!A202</f>
        <v>0</v>
      </c>
      <c r="B198" s="106" t="s">
        <v>111</v>
      </c>
      <c r="C198" s="106" t="s">
        <v>112</v>
      </c>
      <c r="D198" s="106" t="s">
        <v>210</v>
      </c>
      <c r="E198" s="106" t="s">
        <v>209</v>
      </c>
      <c r="F198" s="179">
        <f>'Fleet Input'!I202</f>
        <v>0</v>
      </c>
      <c r="G198" s="179">
        <f>'Fleet Input'!J202</f>
        <v>0</v>
      </c>
      <c r="H198" s="119" t="e">
        <f>VLOOKUP(AD198,NOx_Calc!$E$4:$G$44,3,FALSE)/100</f>
        <v>#N/A</v>
      </c>
      <c r="I198" s="119" t="e">
        <f>VLOOKUP(AD198,NOx_Calc!$E$4:$H$44,4,FALSE)/100</f>
        <v>#N/A</v>
      </c>
      <c r="J198" s="97" t="e">
        <f t="shared" si="36"/>
        <v>#N/A</v>
      </c>
      <c r="K198" s="10" t="e">
        <f>IF(J198&lt;&gt;"-",IF(X198="A",'NOx Emission Factors'!$X$4*J198,IF(X198="L",'NOx Emission Factors'!$W$4*J198,"?")),"-")</f>
        <v>#N/A</v>
      </c>
      <c r="L198" s="10" t="str">
        <f>IF(F198&lt;&gt;"",IF(X198="A",F198/'NOx Emission Factors'!$X$4,IF(X198="L",F198/'NOx Emission Factors'!$W$4,"?")),"-")</f>
        <v>?</v>
      </c>
      <c r="M198" s="125" t="e">
        <f t="shared" si="37"/>
        <v>#DIV/0!</v>
      </c>
      <c r="N198" s="125" t="e">
        <f t="shared" si="38"/>
        <v>#N/A</v>
      </c>
      <c r="O198" s="170">
        <f>'Fleet Input'!B202</f>
        <v>0</v>
      </c>
      <c r="P198" s="170">
        <f>'Fleet Input'!C202</f>
        <v>0</v>
      </c>
      <c r="Q198" s="170">
        <f>'Fleet Input'!D202</f>
        <v>0</v>
      </c>
      <c r="R198" s="170">
        <f>'Fleet Input'!E202</f>
        <v>0</v>
      </c>
      <c r="S198" s="170">
        <f>'Fleet Input'!F202</f>
        <v>0</v>
      </c>
      <c r="T198" s="109" t="s">
        <v>242</v>
      </c>
      <c r="V198" s="109" t="s">
        <v>29</v>
      </c>
      <c r="X198" s="176">
        <f>'Fleet Input'!F202</f>
        <v>0</v>
      </c>
      <c r="Y198" s="170">
        <f>'Fleet Input'!G202</f>
        <v>0</v>
      </c>
      <c r="Z198" s="170">
        <f>'Fleet Input'!H202</f>
        <v>0</v>
      </c>
      <c r="AA198" s="114">
        <f t="shared" si="39"/>
        <v>0</v>
      </c>
      <c r="AB198" s="176" t="str">
        <f>IF('Fleet Input'!K202=0,"",'Fleet Input'!K202)</f>
        <v/>
      </c>
      <c r="AC198" s="176" t="str">
        <f>IF('Fleet Input'!L202=0,"",'Fleet Input'!L202)</f>
        <v/>
      </c>
      <c r="AD198" s="117" t="str">
        <f t="shared" si="40"/>
        <v/>
      </c>
      <c r="AE198" s="117" t="str">
        <f t="shared" si="41"/>
        <v>00</v>
      </c>
      <c r="AF198" s="8" t="e">
        <f t="shared" si="42"/>
        <v>#N/A</v>
      </c>
      <c r="AG198" s="122" t="e">
        <f t="shared" si="43"/>
        <v>#N/A</v>
      </c>
      <c r="AH198" s="8" t="e">
        <f t="shared" si="44"/>
        <v>#N/A</v>
      </c>
      <c r="AI198" s="122" t="e">
        <f t="shared" si="45"/>
        <v>#N/A</v>
      </c>
      <c r="AJ198" s="100" t="e">
        <f t="shared" si="46"/>
        <v>#N/A</v>
      </c>
      <c r="AK198" s="122" t="e">
        <f t="shared" si="47"/>
        <v>#N/A</v>
      </c>
    </row>
    <row r="199" spans="1:37" x14ac:dyDescent="0.2">
      <c r="A199" s="170">
        <f>'Fleet Input'!A203</f>
        <v>0</v>
      </c>
      <c r="B199" s="106" t="s">
        <v>111</v>
      </c>
      <c r="C199" s="106" t="s">
        <v>112</v>
      </c>
      <c r="D199" s="106" t="s">
        <v>210</v>
      </c>
      <c r="E199" s="106" t="s">
        <v>209</v>
      </c>
      <c r="F199" s="179">
        <f>'Fleet Input'!I203</f>
        <v>0</v>
      </c>
      <c r="G199" s="179">
        <f>'Fleet Input'!J203</f>
        <v>0</v>
      </c>
      <c r="H199" s="119" t="e">
        <f>VLOOKUP(AD199,NOx_Calc!$E$4:$G$44,3,FALSE)/100</f>
        <v>#N/A</v>
      </c>
      <c r="I199" s="119" t="e">
        <f>VLOOKUP(AD199,NOx_Calc!$E$4:$H$44,4,FALSE)/100</f>
        <v>#N/A</v>
      </c>
      <c r="J199" s="97" t="e">
        <f t="shared" si="36"/>
        <v>#N/A</v>
      </c>
      <c r="K199" s="10" t="e">
        <f>IF(J199&lt;&gt;"-",IF(X199="A",'NOx Emission Factors'!$X$4*J199,IF(X199="L",'NOx Emission Factors'!$W$4*J199,"?")),"-")</f>
        <v>#N/A</v>
      </c>
      <c r="L199" s="10" t="str">
        <f>IF(F199&lt;&gt;"",IF(X199="A",F199/'NOx Emission Factors'!$X$4,IF(X199="L",F199/'NOx Emission Factors'!$W$4,"?")),"-")</f>
        <v>?</v>
      </c>
      <c r="M199" s="125" t="e">
        <f t="shared" si="37"/>
        <v>#DIV/0!</v>
      </c>
      <c r="N199" s="125" t="e">
        <f t="shared" si="38"/>
        <v>#N/A</v>
      </c>
      <c r="O199" s="170">
        <f>'Fleet Input'!B203</f>
        <v>0</v>
      </c>
      <c r="P199" s="170">
        <f>'Fleet Input'!C203</f>
        <v>0</v>
      </c>
      <c r="Q199" s="170">
        <f>'Fleet Input'!D203</f>
        <v>0</v>
      </c>
      <c r="R199" s="170">
        <f>'Fleet Input'!E203</f>
        <v>0</v>
      </c>
      <c r="S199" s="170">
        <f>'Fleet Input'!F203</f>
        <v>0</v>
      </c>
      <c r="T199" s="109" t="s">
        <v>242</v>
      </c>
      <c r="V199" s="109" t="s">
        <v>29</v>
      </c>
      <c r="X199" s="176">
        <f>'Fleet Input'!F203</f>
        <v>0</v>
      </c>
      <c r="Y199" s="170">
        <f>'Fleet Input'!G203</f>
        <v>0</v>
      </c>
      <c r="Z199" s="170">
        <f>'Fleet Input'!H203</f>
        <v>0</v>
      </c>
      <c r="AA199" s="114">
        <f t="shared" si="39"/>
        <v>0</v>
      </c>
      <c r="AB199" s="176" t="str">
        <f>IF('Fleet Input'!K203=0,"",'Fleet Input'!K203)</f>
        <v/>
      </c>
      <c r="AC199" s="176" t="str">
        <f>IF('Fleet Input'!L203=0,"",'Fleet Input'!L203)</f>
        <v/>
      </c>
      <c r="AD199" s="117" t="str">
        <f t="shared" si="40"/>
        <v/>
      </c>
      <c r="AE199" s="117" t="str">
        <f t="shared" si="41"/>
        <v>00</v>
      </c>
      <c r="AF199" s="8" t="e">
        <f t="shared" si="42"/>
        <v>#N/A</v>
      </c>
      <c r="AG199" s="122" t="e">
        <f t="shared" si="43"/>
        <v>#N/A</v>
      </c>
      <c r="AH199" s="8" t="e">
        <f t="shared" si="44"/>
        <v>#N/A</v>
      </c>
      <c r="AI199" s="122" t="e">
        <f t="shared" si="45"/>
        <v>#N/A</v>
      </c>
      <c r="AJ199" s="100" t="e">
        <f t="shared" si="46"/>
        <v>#N/A</v>
      </c>
      <c r="AK199" s="122" t="e">
        <f t="shared" si="47"/>
        <v>#N/A</v>
      </c>
    </row>
    <row r="200" spans="1:37" x14ac:dyDescent="0.2">
      <c r="A200" s="170">
        <f>'Fleet Input'!A204</f>
        <v>0</v>
      </c>
      <c r="B200" s="106" t="s">
        <v>111</v>
      </c>
      <c r="C200" s="106" t="s">
        <v>112</v>
      </c>
      <c r="D200" s="106" t="s">
        <v>210</v>
      </c>
      <c r="E200" s="106" t="s">
        <v>209</v>
      </c>
      <c r="F200" s="179">
        <f>'Fleet Input'!I204</f>
        <v>0</v>
      </c>
      <c r="G200" s="179">
        <f>'Fleet Input'!J204</f>
        <v>0</v>
      </c>
      <c r="H200" s="119" t="e">
        <f>VLOOKUP(AD200,NOx_Calc!$E$4:$G$44,3,FALSE)/100</f>
        <v>#N/A</v>
      </c>
      <c r="I200" s="119" t="e">
        <f>VLOOKUP(AD200,NOx_Calc!$E$4:$H$44,4,FALSE)/100</f>
        <v>#N/A</v>
      </c>
      <c r="J200" s="97" t="e">
        <f t="shared" si="36"/>
        <v>#N/A</v>
      </c>
      <c r="K200" s="10" t="e">
        <f>IF(J200&lt;&gt;"-",IF(X200="A",'NOx Emission Factors'!$X$4*J200,IF(X200="L",'NOx Emission Factors'!$W$4*J200,"?")),"-")</f>
        <v>#N/A</v>
      </c>
      <c r="L200" s="10" t="str">
        <f>IF(F200&lt;&gt;"",IF(X200="A",F200/'NOx Emission Factors'!$X$4,IF(X200="L",F200/'NOx Emission Factors'!$W$4,"?")),"-")</f>
        <v>?</v>
      </c>
      <c r="M200" s="125" t="e">
        <f t="shared" si="37"/>
        <v>#DIV/0!</v>
      </c>
      <c r="N200" s="125" t="e">
        <f t="shared" si="38"/>
        <v>#N/A</v>
      </c>
      <c r="O200" s="170">
        <f>'Fleet Input'!B204</f>
        <v>0</v>
      </c>
      <c r="P200" s="170">
        <f>'Fleet Input'!C204</f>
        <v>0</v>
      </c>
      <c r="Q200" s="170">
        <f>'Fleet Input'!D204</f>
        <v>0</v>
      </c>
      <c r="R200" s="170">
        <f>'Fleet Input'!E204</f>
        <v>0</v>
      </c>
      <c r="S200" s="170">
        <f>'Fleet Input'!F204</f>
        <v>0</v>
      </c>
      <c r="T200" s="109" t="s">
        <v>242</v>
      </c>
      <c r="V200" s="109" t="s">
        <v>29</v>
      </c>
      <c r="X200" s="176">
        <f>'Fleet Input'!F204</f>
        <v>0</v>
      </c>
      <c r="Y200" s="170">
        <f>'Fleet Input'!G204</f>
        <v>0</v>
      </c>
      <c r="Z200" s="170">
        <f>'Fleet Input'!H204</f>
        <v>0</v>
      </c>
      <c r="AA200" s="114">
        <f t="shared" si="39"/>
        <v>0</v>
      </c>
      <c r="AB200" s="176" t="str">
        <f>IF('Fleet Input'!K204=0,"",'Fleet Input'!K204)</f>
        <v/>
      </c>
      <c r="AC200" s="176" t="str">
        <f>IF('Fleet Input'!L204=0,"",'Fleet Input'!L204)</f>
        <v/>
      </c>
      <c r="AD200" s="117" t="str">
        <f t="shared" si="40"/>
        <v/>
      </c>
      <c r="AE200" s="117" t="str">
        <f t="shared" si="41"/>
        <v>00</v>
      </c>
      <c r="AF200" s="8" t="e">
        <f t="shared" si="42"/>
        <v>#N/A</v>
      </c>
      <c r="AG200" s="122" t="e">
        <f t="shared" si="43"/>
        <v>#N/A</v>
      </c>
      <c r="AH200" s="8" t="e">
        <f t="shared" si="44"/>
        <v>#N/A</v>
      </c>
      <c r="AI200" s="122" t="e">
        <f t="shared" si="45"/>
        <v>#N/A</v>
      </c>
      <c r="AJ200" s="100" t="e">
        <f t="shared" si="46"/>
        <v>#N/A</v>
      </c>
      <c r="AK200" s="122" t="e">
        <f t="shared" si="47"/>
        <v>#N/A</v>
      </c>
    </row>
    <row r="201" spans="1:37" x14ac:dyDescent="0.2">
      <c r="A201" s="170">
        <f>'Fleet Input'!A205</f>
        <v>0</v>
      </c>
      <c r="B201" s="106" t="s">
        <v>111</v>
      </c>
      <c r="C201" s="106" t="s">
        <v>112</v>
      </c>
      <c r="D201" s="106" t="s">
        <v>210</v>
      </c>
      <c r="E201" s="106" t="s">
        <v>209</v>
      </c>
      <c r="F201" s="179">
        <f>'Fleet Input'!I205</f>
        <v>0</v>
      </c>
      <c r="G201" s="179">
        <f>'Fleet Input'!J205</f>
        <v>0</v>
      </c>
      <c r="H201" s="119" t="e">
        <f>VLOOKUP(AD201,NOx_Calc!$E$4:$G$44,3,FALSE)/100</f>
        <v>#N/A</v>
      </c>
      <c r="I201" s="119" t="e">
        <f>VLOOKUP(AD201,NOx_Calc!$E$4:$H$44,4,FALSE)/100</f>
        <v>#N/A</v>
      </c>
      <c r="J201" s="97" t="e">
        <f t="shared" si="36"/>
        <v>#N/A</v>
      </c>
      <c r="K201" s="10" t="e">
        <f>IF(J201&lt;&gt;"-",IF(X201="A",'NOx Emission Factors'!$X$4*J201,IF(X201="L",'NOx Emission Factors'!$W$4*J201,"?")),"-")</f>
        <v>#N/A</v>
      </c>
      <c r="L201" s="10" t="str">
        <f>IF(F201&lt;&gt;"",IF(X201="A",F201/'NOx Emission Factors'!$X$4,IF(X201="L",F201/'NOx Emission Factors'!$W$4,"?")),"-")</f>
        <v>?</v>
      </c>
      <c r="M201" s="125" t="e">
        <f t="shared" si="37"/>
        <v>#DIV/0!</v>
      </c>
      <c r="N201" s="125" t="e">
        <f t="shared" si="38"/>
        <v>#N/A</v>
      </c>
      <c r="O201" s="170">
        <f>'Fleet Input'!B205</f>
        <v>0</v>
      </c>
      <c r="P201" s="170">
        <f>'Fleet Input'!C205</f>
        <v>0</v>
      </c>
      <c r="Q201" s="170">
        <f>'Fleet Input'!D205</f>
        <v>0</v>
      </c>
      <c r="R201" s="170">
        <f>'Fleet Input'!E205</f>
        <v>0</v>
      </c>
      <c r="S201" s="170">
        <f>'Fleet Input'!F205</f>
        <v>0</v>
      </c>
      <c r="T201" s="109" t="s">
        <v>242</v>
      </c>
      <c r="V201" s="109" t="s">
        <v>29</v>
      </c>
      <c r="X201" s="176">
        <f>'Fleet Input'!F205</f>
        <v>0</v>
      </c>
      <c r="Y201" s="170">
        <f>'Fleet Input'!G205</f>
        <v>0</v>
      </c>
      <c r="Z201" s="170">
        <f>'Fleet Input'!H205</f>
        <v>0</v>
      </c>
      <c r="AA201" s="114">
        <f t="shared" si="39"/>
        <v>0</v>
      </c>
      <c r="AB201" s="176" t="str">
        <f>IF('Fleet Input'!K205=0,"",'Fleet Input'!K205)</f>
        <v/>
      </c>
      <c r="AC201" s="176" t="str">
        <f>IF('Fleet Input'!L205=0,"",'Fleet Input'!L205)</f>
        <v/>
      </c>
      <c r="AD201" s="117" t="str">
        <f t="shared" si="40"/>
        <v/>
      </c>
      <c r="AE201" s="117" t="str">
        <f t="shared" si="41"/>
        <v>00</v>
      </c>
      <c r="AF201" s="8" t="e">
        <f t="shared" si="42"/>
        <v>#N/A</v>
      </c>
      <c r="AG201" s="122" t="e">
        <f t="shared" si="43"/>
        <v>#N/A</v>
      </c>
      <c r="AH201" s="8" t="e">
        <f t="shared" si="44"/>
        <v>#N/A</v>
      </c>
      <c r="AI201" s="122" t="e">
        <f t="shared" si="45"/>
        <v>#N/A</v>
      </c>
      <c r="AJ201" s="100" t="e">
        <f t="shared" si="46"/>
        <v>#N/A</v>
      </c>
      <c r="AK201" s="122" t="e">
        <f t="shared" si="47"/>
        <v>#N/A</v>
      </c>
    </row>
    <row r="202" spans="1:37" x14ac:dyDescent="0.2">
      <c r="A202" s="170">
        <f>'Fleet Input'!A206</f>
        <v>0</v>
      </c>
      <c r="B202" s="106" t="s">
        <v>111</v>
      </c>
      <c r="C202" s="106" t="s">
        <v>112</v>
      </c>
      <c r="D202" s="106" t="s">
        <v>210</v>
      </c>
      <c r="E202" s="106" t="s">
        <v>209</v>
      </c>
      <c r="F202" s="179">
        <f>'Fleet Input'!I206</f>
        <v>0</v>
      </c>
      <c r="G202" s="179">
        <f>'Fleet Input'!J206</f>
        <v>0</v>
      </c>
      <c r="H202" s="119" t="e">
        <f>VLOOKUP(AD202,NOx_Calc!$E$4:$G$44,3,FALSE)/100</f>
        <v>#N/A</v>
      </c>
      <c r="I202" s="119" t="e">
        <f>VLOOKUP(AD202,NOx_Calc!$E$4:$H$44,4,FALSE)/100</f>
        <v>#N/A</v>
      </c>
      <c r="J202" s="97" t="e">
        <f t="shared" si="36"/>
        <v>#N/A</v>
      </c>
      <c r="K202" s="10" t="e">
        <f>IF(J202&lt;&gt;"-",IF(X202="A",'NOx Emission Factors'!$X$4*J202,IF(X202="L",'NOx Emission Factors'!$W$4*J202,"?")),"-")</f>
        <v>#N/A</v>
      </c>
      <c r="L202" s="10" t="str">
        <f>IF(F202&lt;&gt;"",IF(X202="A",F202/'NOx Emission Factors'!$X$4,IF(X202="L",F202/'NOx Emission Factors'!$W$4,"?")),"-")</f>
        <v>?</v>
      </c>
      <c r="M202" s="125" t="e">
        <f t="shared" si="37"/>
        <v>#DIV/0!</v>
      </c>
      <c r="N202" s="125" t="e">
        <f t="shared" si="38"/>
        <v>#N/A</v>
      </c>
      <c r="O202" s="170">
        <f>'Fleet Input'!B206</f>
        <v>0</v>
      </c>
      <c r="P202" s="170">
        <f>'Fleet Input'!C206</f>
        <v>0</v>
      </c>
      <c r="Q202" s="170">
        <f>'Fleet Input'!D206</f>
        <v>0</v>
      </c>
      <c r="R202" s="170">
        <f>'Fleet Input'!E206</f>
        <v>0</v>
      </c>
      <c r="S202" s="170">
        <f>'Fleet Input'!F206</f>
        <v>0</v>
      </c>
      <c r="T202" s="109" t="s">
        <v>242</v>
      </c>
      <c r="V202" s="109" t="s">
        <v>29</v>
      </c>
      <c r="X202" s="176">
        <f>'Fleet Input'!F206</f>
        <v>0</v>
      </c>
      <c r="Y202" s="170">
        <f>'Fleet Input'!G206</f>
        <v>0</v>
      </c>
      <c r="Z202" s="170">
        <f>'Fleet Input'!H206</f>
        <v>0</v>
      </c>
      <c r="AA202" s="114">
        <f t="shared" si="39"/>
        <v>0</v>
      </c>
      <c r="AB202" s="176" t="str">
        <f>IF('Fleet Input'!K206=0,"",'Fleet Input'!K206)</f>
        <v/>
      </c>
      <c r="AC202" s="176" t="str">
        <f>IF('Fleet Input'!L206=0,"",'Fleet Input'!L206)</f>
        <v/>
      </c>
      <c r="AD202" s="117" t="str">
        <f t="shared" si="40"/>
        <v/>
      </c>
      <c r="AE202" s="117" t="str">
        <f t="shared" si="41"/>
        <v>00</v>
      </c>
      <c r="AF202" s="8" t="e">
        <f t="shared" si="42"/>
        <v>#N/A</v>
      </c>
      <c r="AG202" s="122" t="e">
        <f t="shared" si="43"/>
        <v>#N/A</v>
      </c>
      <c r="AH202" s="8" t="e">
        <f t="shared" si="44"/>
        <v>#N/A</v>
      </c>
      <c r="AI202" s="122" t="e">
        <f t="shared" si="45"/>
        <v>#N/A</v>
      </c>
      <c r="AJ202" s="100" t="e">
        <f t="shared" si="46"/>
        <v>#N/A</v>
      </c>
      <c r="AK202" s="122" t="e">
        <f t="shared" si="47"/>
        <v>#N/A</v>
      </c>
    </row>
    <row r="203" spans="1:37" x14ac:dyDescent="0.2">
      <c r="A203" s="170">
        <f>'Fleet Input'!A207</f>
        <v>0</v>
      </c>
      <c r="B203" s="106" t="s">
        <v>111</v>
      </c>
      <c r="C203" s="106" t="s">
        <v>112</v>
      </c>
      <c r="D203" s="106" t="s">
        <v>210</v>
      </c>
      <c r="E203" s="106" t="s">
        <v>209</v>
      </c>
      <c r="F203" s="179">
        <f>'Fleet Input'!I207</f>
        <v>0</v>
      </c>
      <c r="G203" s="179">
        <f>'Fleet Input'!J207</f>
        <v>0</v>
      </c>
      <c r="H203" s="119" t="e">
        <f>VLOOKUP(AD203,NOx_Calc!$E$4:$G$44,3,FALSE)/100</f>
        <v>#N/A</v>
      </c>
      <c r="I203" s="119" t="e">
        <f>VLOOKUP(AD203,NOx_Calc!$E$4:$H$44,4,FALSE)/100</f>
        <v>#N/A</v>
      </c>
      <c r="J203" s="97" t="e">
        <f t="shared" si="36"/>
        <v>#N/A</v>
      </c>
      <c r="K203" s="10" t="e">
        <f>IF(J203&lt;&gt;"-",IF(X203="A",'NOx Emission Factors'!$X$4*J203,IF(X203="L",'NOx Emission Factors'!$W$4*J203,"?")),"-")</f>
        <v>#N/A</v>
      </c>
      <c r="L203" s="10" t="str">
        <f>IF(F203&lt;&gt;"",IF(X203="A",F203/'NOx Emission Factors'!$X$4,IF(X203="L",F203/'NOx Emission Factors'!$W$4,"?")),"-")</f>
        <v>?</v>
      </c>
      <c r="M203" s="125" t="e">
        <f t="shared" si="37"/>
        <v>#DIV/0!</v>
      </c>
      <c r="N203" s="125" t="e">
        <f t="shared" si="38"/>
        <v>#N/A</v>
      </c>
      <c r="O203" s="170">
        <f>'Fleet Input'!B207</f>
        <v>0</v>
      </c>
      <c r="P203" s="170">
        <f>'Fleet Input'!C207</f>
        <v>0</v>
      </c>
      <c r="Q203" s="170">
        <f>'Fleet Input'!D207</f>
        <v>0</v>
      </c>
      <c r="R203" s="170">
        <f>'Fleet Input'!E207</f>
        <v>0</v>
      </c>
      <c r="S203" s="170">
        <f>'Fleet Input'!F207</f>
        <v>0</v>
      </c>
      <c r="T203" s="109" t="s">
        <v>242</v>
      </c>
      <c r="V203" s="109" t="s">
        <v>29</v>
      </c>
      <c r="X203" s="176">
        <f>'Fleet Input'!F207</f>
        <v>0</v>
      </c>
      <c r="Y203" s="170">
        <f>'Fleet Input'!G207</f>
        <v>0</v>
      </c>
      <c r="Z203" s="170">
        <f>'Fleet Input'!H207</f>
        <v>0</v>
      </c>
      <c r="AA203" s="114">
        <f t="shared" si="39"/>
        <v>0</v>
      </c>
      <c r="AB203" s="176" t="str">
        <f>IF('Fleet Input'!K207=0,"",'Fleet Input'!K207)</f>
        <v/>
      </c>
      <c r="AC203" s="176" t="str">
        <f>IF('Fleet Input'!L207=0,"",'Fleet Input'!L207)</f>
        <v/>
      </c>
      <c r="AD203" s="117" t="str">
        <f t="shared" si="40"/>
        <v/>
      </c>
      <c r="AE203" s="117" t="str">
        <f t="shared" si="41"/>
        <v>00</v>
      </c>
      <c r="AF203" s="8" t="e">
        <f t="shared" si="42"/>
        <v>#N/A</v>
      </c>
      <c r="AG203" s="122" t="e">
        <f t="shared" si="43"/>
        <v>#N/A</v>
      </c>
      <c r="AH203" s="8" t="e">
        <f t="shared" si="44"/>
        <v>#N/A</v>
      </c>
      <c r="AI203" s="122" t="e">
        <f t="shared" si="45"/>
        <v>#N/A</v>
      </c>
      <c r="AJ203" s="100" t="e">
        <f t="shared" si="46"/>
        <v>#N/A</v>
      </c>
      <c r="AK203" s="122" t="e">
        <f t="shared" si="47"/>
        <v>#N/A</v>
      </c>
    </row>
    <row r="204" spans="1:37" x14ac:dyDescent="0.2">
      <c r="A204" s="170">
        <f>'Fleet Input'!A208</f>
        <v>0</v>
      </c>
      <c r="B204" s="106" t="s">
        <v>111</v>
      </c>
      <c r="C204" s="106" t="s">
        <v>112</v>
      </c>
      <c r="D204" s="106" t="s">
        <v>210</v>
      </c>
      <c r="E204" s="106" t="s">
        <v>209</v>
      </c>
      <c r="F204" s="179">
        <f>'Fleet Input'!I208</f>
        <v>0</v>
      </c>
      <c r="G204" s="179">
        <f>'Fleet Input'!J208</f>
        <v>0</v>
      </c>
      <c r="H204" s="119" t="e">
        <f>VLOOKUP(AD204,NOx_Calc!$E$4:$G$44,3,FALSE)/100</f>
        <v>#N/A</v>
      </c>
      <c r="I204" s="119" t="e">
        <f>VLOOKUP(AD204,NOx_Calc!$E$4:$H$44,4,FALSE)/100</f>
        <v>#N/A</v>
      </c>
      <c r="J204" s="97" t="e">
        <f t="shared" si="36"/>
        <v>#N/A</v>
      </c>
      <c r="K204" s="10" t="e">
        <f>IF(J204&lt;&gt;"-",IF(X204="A",'NOx Emission Factors'!$X$4*J204,IF(X204="L",'NOx Emission Factors'!$W$4*J204,"?")),"-")</f>
        <v>#N/A</v>
      </c>
      <c r="L204" s="10" t="str">
        <f>IF(F204&lt;&gt;"",IF(X204="A",F204/'NOx Emission Factors'!$X$4,IF(X204="L",F204/'NOx Emission Factors'!$W$4,"?")),"-")</f>
        <v>?</v>
      </c>
      <c r="M204" s="125" t="e">
        <f t="shared" si="37"/>
        <v>#DIV/0!</v>
      </c>
      <c r="N204" s="125" t="e">
        <f t="shared" si="38"/>
        <v>#N/A</v>
      </c>
      <c r="O204" s="170">
        <f>'Fleet Input'!B208</f>
        <v>0</v>
      </c>
      <c r="P204" s="170">
        <f>'Fleet Input'!C208</f>
        <v>0</v>
      </c>
      <c r="Q204" s="170">
        <f>'Fleet Input'!D208</f>
        <v>0</v>
      </c>
      <c r="R204" s="170">
        <f>'Fleet Input'!E208</f>
        <v>0</v>
      </c>
      <c r="S204" s="170">
        <f>'Fleet Input'!F208</f>
        <v>0</v>
      </c>
      <c r="T204" s="109" t="s">
        <v>242</v>
      </c>
      <c r="V204" s="109" t="s">
        <v>29</v>
      </c>
      <c r="X204" s="176">
        <f>'Fleet Input'!F208</f>
        <v>0</v>
      </c>
      <c r="Y204" s="170">
        <f>'Fleet Input'!G208</f>
        <v>0</v>
      </c>
      <c r="Z204" s="170">
        <f>'Fleet Input'!H208</f>
        <v>0</v>
      </c>
      <c r="AA204" s="114">
        <f t="shared" si="39"/>
        <v>0</v>
      </c>
      <c r="AB204" s="176" t="str">
        <f>IF('Fleet Input'!K208=0,"",'Fleet Input'!K208)</f>
        <v/>
      </c>
      <c r="AC204" s="176" t="str">
        <f>IF('Fleet Input'!L208=0,"",'Fleet Input'!L208)</f>
        <v/>
      </c>
      <c r="AD204" s="117" t="str">
        <f t="shared" si="40"/>
        <v/>
      </c>
      <c r="AE204" s="117" t="str">
        <f t="shared" si="41"/>
        <v>00</v>
      </c>
      <c r="AF204" s="8" t="e">
        <f t="shared" si="42"/>
        <v>#N/A</v>
      </c>
      <c r="AG204" s="122" t="e">
        <f t="shared" si="43"/>
        <v>#N/A</v>
      </c>
      <c r="AH204" s="8" t="e">
        <f t="shared" si="44"/>
        <v>#N/A</v>
      </c>
      <c r="AI204" s="122" t="e">
        <f t="shared" si="45"/>
        <v>#N/A</v>
      </c>
      <c r="AJ204" s="100" t="e">
        <f t="shared" si="46"/>
        <v>#N/A</v>
      </c>
      <c r="AK204" s="122" t="e">
        <f t="shared" si="47"/>
        <v>#N/A</v>
      </c>
    </row>
    <row r="205" spans="1:37" x14ac:dyDescent="0.2">
      <c r="A205" s="170">
        <f>'Fleet Input'!A209</f>
        <v>0</v>
      </c>
      <c r="B205" s="106" t="s">
        <v>111</v>
      </c>
      <c r="C205" s="106" t="s">
        <v>112</v>
      </c>
      <c r="D205" s="106" t="s">
        <v>210</v>
      </c>
      <c r="E205" s="106" t="s">
        <v>209</v>
      </c>
      <c r="F205" s="179">
        <f>'Fleet Input'!I209</f>
        <v>0</v>
      </c>
      <c r="G205" s="179">
        <f>'Fleet Input'!J209</f>
        <v>0</v>
      </c>
      <c r="H205" s="119" t="e">
        <f>VLOOKUP(AD205,NOx_Calc!$E$4:$G$44,3,FALSE)/100</f>
        <v>#N/A</v>
      </c>
      <c r="I205" s="119" t="e">
        <f>VLOOKUP(AD205,NOx_Calc!$E$4:$H$44,4,FALSE)/100</f>
        <v>#N/A</v>
      </c>
      <c r="J205" s="97" t="e">
        <f t="shared" si="36"/>
        <v>#N/A</v>
      </c>
      <c r="K205" s="10" t="e">
        <f>IF(J205&lt;&gt;"-",IF(X205="A",'NOx Emission Factors'!$X$4*J205,IF(X205="L",'NOx Emission Factors'!$W$4*J205,"?")),"-")</f>
        <v>#N/A</v>
      </c>
      <c r="L205" s="10" t="str">
        <f>IF(F205&lt;&gt;"",IF(X205="A",F205/'NOx Emission Factors'!$X$4,IF(X205="L",F205/'NOx Emission Factors'!$W$4,"?")),"-")</f>
        <v>?</v>
      </c>
      <c r="M205" s="125" t="e">
        <f t="shared" si="37"/>
        <v>#DIV/0!</v>
      </c>
      <c r="N205" s="125" t="e">
        <f t="shared" si="38"/>
        <v>#N/A</v>
      </c>
      <c r="O205" s="170">
        <f>'Fleet Input'!B209</f>
        <v>0</v>
      </c>
      <c r="P205" s="170">
        <f>'Fleet Input'!C209</f>
        <v>0</v>
      </c>
      <c r="Q205" s="170">
        <f>'Fleet Input'!D209</f>
        <v>0</v>
      </c>
      <c r="R205" s="170">
        <f>'Fleet Input'!E209</f>
        <v>0</v>
      </c>
      <c r="S205" s="170">
        <f>'Fleet Input'!F209</f>
        <v>0</v>
      </c>
      <c r="T205" s="109" t="s">
        <v>242</v>
      </c>
      <c r="V205" s="109" t="s">
        <v>29</v>
      </c>
      <c r="X205" s="176">
        <f>'Fleet Input'!F209</f>
        <v>0</v>
      </c>
      <c r="Y205" s="170">
        <f>'Fleet Input'!G209</f>
        <v>0</v>
      </c>
      <c r="Z205" s="170">
        <f>'Fleet Input'!H209</f>
        <v>0</v>
      </c>
      <c r="AA205" s="114">
        <f t="shared" si="39"/>
        <v>0</v>
      </c>
      <c r="AB205" s="176" t="str">
        <f>IF('Fleet Input'!K209=0,"",'Fleet Input'!K209)</f>
        <v/>
      </c>
      <c r="AC205" s="176" t="str">
        <f>IF('Fleet Input'!L209=0,"",'Fleet Input'!L209)</f>
        <v/>
      </c>
      <c r="AD205" s="117" t="str">
        <f t="shared" si="40"/>
        <v/>
      </c>
      <c r="AE205" s="117" t="str">
        <f t="shared" si="41"/>
        <v>00</v>
      </c>
      <c r="AF205" s="8" t="e">
        <f t="shared" si="42"/>
        <v>#N/A</v>
      </c>
      <c r="AG205" s="122" t="e">
        <f t="shared" si="43"/>
        <v>#N/A</v>
      </c>
      <c r="AH205" s="8" t="e">
        <f t="shared" si="44"/>
        <v>#N/A</v>
      </c>
      <c r="AI205" s="122" t="e">
        <f t="shared" si="45"/>
        <v>#N/A</v>
      </c>
      <c r="AJ205" s="100" t="e">
        <f t="shared" si="46"/>
        <v>#N/A</v>
      </c>
      <c r="AK205" s="122" t="e">
        <f t="shared" si="47"/>
        <v>#N/A</v>
      </c>
    </row>
    <row r="206" spans="1:37" x14ac:dyDescent="0.2">
      <c r="A206" s="170">
        <f>'Fleet Input'!A210</f>
        <v>0</v>
      </c>
      <c r="B206" s="106" t="s">
        <v>111</v>
      </c>
      <c r="C206" s="106" t="s">
        <v>112</v>
      </c>
      <c r="D206" s="106" t="s">
        <v>210</v>
      </c>
      <c r="E206" s="106" t="s">
        <v>209</v>
      </c>
      <c r="F206" s="179">
        <f>'Fleet Input'!I210</f>
        <v>0</v>
      </c>
      <c r="G206" s="179">
        <f>'Fleet Input'!J210</f>
        <v>0</v>
      </c>
      <c r="H206" s="119" t="e">
        <f>VLOOKUP(AD206,NOx_Calc!$E$4:$G$44,3,FALSE)/100</f>
        <v>#N/A</v>
      </c>
      <c r="I206" s="119" t="e">
        <f>VLOOKUP(AD206,NOx_Calc!$E$4:$H$44,4,FALSE)/100</f>
        <v>#N/A</v>
      </c>
      <c r="J206" s="97" t="e">
        <f t="shared" si="36"/>
        <v>#N/A</v>
      </c>
      <c r="K206" s="10" t="e">
        <f>IF(J206&lt;&gt;"-",IF(X206="A",'NOx Emission Factors'!$X$4*J206,IF(X206="L",'NOx Emission Factors'!$W$4*J206,"?")),"-")</f>
        <v>#N/A</v>
      </c>
      <c r="L206" s="10" t="str">
        <f>IF(F206&lt;&gt;"",IF(X206="A",F206/'NOx Emission Factors'!$X$4,IF(X206="L",F206/'NOx Emission Factors'!$W$4,"?")),"-")</f>
        <v>?</v>
      </c>
      <c r="M206" s="125" t="e">
        <f t="shared" si="37"/>
        <v>#DIV/0!</v>
      </c>
      <c r="N206" s="125" t="e">
        <f t="shared" si="38"/>
        <v>#N/A</v>
      </c>
      <c r="O206" s="170">
        <f>'Fleet Input'!B210</f>
        <v>0</v>
      </c>
      <c r="P206" s="170">
        <f>'Fleet Input'!C210</f>
        <v>0</v>
      </c>
      <c r="Q206" s="170">
        <f>'Fleet Input'!D210</f>
        <v>0</v>
      </c>
      <c r="R206" s="170">
        <f>'Fleet Input'!E210</f>
        <v>0</v>
      </c>
      <c r="S206" s="170">
        <f>'Fleet Input'!F210</f>
        <v>0</v>
      </c>
      <c r="T206" s="109" t="s">
        <v>242</v>
      </c>
      <c r="V206" s="109" t="s">
        <v>29</v>
      </c>
      <c r="X206" s="176">
        <f>'Fleet Input'!F210</f>
        <v>0</v>
      </c>
      <c r="Y206" s="170">
        <f>'Fleet Input'!G210</f>
        <v>0</v>
      </c>
      <c r="Z206" s="170">
        <f>'Fleet Input'!H210</f>
        <v>0</v>
      </c>
      <c r="AA206" s="114">
        <f t="shared" si="39"/>
        <v>0</v>
      </c>
      <c r="AB206" s="176" t="str">
        <f>IF('Fleet Input'!K210=0,"",'Fleet Input'!K210)</f>
        <v/>
      </c>
      <c r="AC206" s="176" t="str">
        <f>IF('Fleet Input'!L210=0,"",'Fleet Input'!L210)</f>
        <v/>
      </c>
      <c r="AD206" s="117" t="str">
        <f t="shared" si="40"/>
        <v/>
      </c>
      <c r="AE206" s="117" t="str">
        <f t="shared" si="41"/>
        <v>00</v>
      </c>
      <c r="AF206" s="8" t="e">
        <f t="shared" si="42"/>
        <v>#N/A</v>
      </c>
      <c r="AG206" s="122" t="e">
        <f t="shared" si="43"/>
        <v>#N/A</v>
      </c>
      <c r="AH206" s="8" t="e">
        <f t="shared" si="44"/>
        <v>#N/A</v>
      </c>
      <c r="AI206" s="122" t="e">
        <f t="shared" si="45"/>
        <v>#N/A</v>
      </c>
      <c r="AJ206" s="100" t="e">
        <f t="shared" si="46"/>
        <v>#N/A</v>
      </c>
      <c r="AK206" s="122" t="e">
        <f t="shared" si="47"/>
        <v>#N/A</v>
      </c>
    </row>
    <row r="207" spans="1:37" x14ac:dyDescent="0.2">
      <c r="A207" s="170">
        <f>'Fleet Input'!A211</f>
        <v>0</v>
      </c>
      <c r="B207" s="106" t="s">
        <v>111</v>
      </c>
      <c r="C207" s="106" t="s">
        <v>112</v>
      </c>
      <c r="D207" s="106" t="s">
        <v>210</v>
      </c>
      <c r="E207" s="106" t="s">
        <v>209</v>
      </c>
      <c r="F207" s="179">
        <f>'Fleet Input'!I211</f>
        <v>0</v>
      </c>
      <c r="G207" s="179">
        <f>'Fleet Input'!J211</f>
        <v>0</v>
      </c>
      <c r="H207" s="119" t="e">
        <f>VLOOKUP(AD207,NOx_Calc!$E$4:$G$44,3,FALSE)/100</f>
        <v>#N/A</v>
      </c>
      <c r="I207" s="119" t="e">
        <f>VLOOKUP(AD207,NOx_Calc!$E$4:$H$44,4,FALSE)/100</f>
        <v>#N/A</v>
      </c>
      <c r="J207" s="97" t="e">
        <f t="shared" si="36"/>
        <v>#N/A</v>
      </c>
      <c r="K207" s="10" t="e">
        <f>IF(J207&lt;&gt;"-",IF(X207="A",'NOx Emission Factors'!$X$4*J207,IF(X207="L",'NOx Emission Factors'!$W$4*J207,"?")),"-")</f>
        <v>#N/A</v>
      </c>
      <c r="L207" s="10" t="str">
        <f>IF(F207&lt;&gt;"",IF(X207="A",F207/'NOx Emission Factors'!$X$4,IF(X207="L",F207/'NOx Emission Factors'!$W$4,"?")),"-")</f>
        <v>?</v>
      </c>
      <c r="M207" s="125" t="e">
        <f t="shared" si="37"/>
        <v>#DIV/0!</v>
      </c>
      <c r="N207" s="125" t="e">
        <f t="shared" si="38"/>
        <v>#N/A</v>
      </c>
      <c r="O207" s="170">
        <f>'Fleet Input'!B211</f>
        <v>0</v>
      </c>
      <c r="P207" s="170">
        <f>'Fleet Input'!C211</f>
        <v>0</v>
      </c>
      <c r="Q207" s="170">
        <f>'Fleet Input'!D211</f>
        <v>0</v>
      </c>
      <c r="R207" s="170">
        <f>'Fleet Input'!E211</f>
        <v>0</v>
      </c>
      <c r="S207" s="170">
        <f>'Fleet Input'!F211</f>
        <v>0</v>
      </c>
      <c r="T207" s="109" t="s">
        <v>242</v>
      </c>
      <c r="V207" s="109" t="s">
        <v>29</v>
      </c>
      <c r="X207" s="176">
        <f>'Fleet Input'!F211</f>
        <v>0</v>
      </c>
      <c r="Y207" s="170">
        <f>'Fleet Input'!G211</f>
        <v>0</v>
      </c>
      <c r="Z207" s="170">
        <f>'Fleet Input'!H211</f>
        <v>0</v>
      </c>
      <c r="AA207" s="114">
        <f t="shared" si="39"/>
        <v>0</v>
      </c>
      <c r="AB207" s="176" t="str">
        <f>IF('Fleet Input'!K211=0,"",'Fleet Input'!K211)</f>
        <v/>
      </c>
      <c r="AC207" s="176" t="str">
        <f>IF('Fleet Input'!L211=0,"",'Fleet Input'!L211)</f>
        <v/>
      </c>
      <c r="AD207" s="117" t="str">
        <f t="shared" si="40"/>
        <v/>
      </c>
      <c r="AE207" s="117" t="str">
        <f t="shared" si="41"/>
        <v>00</v>
      </c>
      <c r="AF207" s="8" t="e">
        <f t="shared" si="42"/>
        <v>#N/A</v>
      </c>
      <c r="AG207" s="122" t="e">
        <f t="shared" si="43"/>
        <v>#N/A</v>
      </c>
      <c r="AH207" s="8" t="e">
        <f t="shared" si="44"/>
        <v>#N/A</v>
      </c>
      <c r="AI207" s="122" t="e">
        <f t="shared" si="45"/>
        <v>#N/A</v>
      </c>
      <c r="AJ207" s="100" t="e">
        <f t="shared" si="46"/>
        <v>#N/A</v>
      </c>
      <c r="AK207" s="122" t="e">
        <f t="shared" si="47"/>
        <v>#N/A</v>
      </c>
    </row>
    <row r="208" spans="1:37" x14ac:dyDescent="0.2">
      <c r="A208" s="170">
        <f>'Fleet Input'!A212</f>
        <v>0</v>
      </c>
      <c r="B208" s="106" t="s">
        <v>111</v>
      </c>
      <c r="C208" s="106" t="s">
        <v>112</v>
      </c>
      <c r="D208" s="106" t="s">
        <v>210</v>
      </c>
      <c r="E208" s="106" t="s">
        <v>209</v>
      </c>
      <c r="F208" s="179">
        <f>'Fleet Input'!I212</f>
        <v>0</v>
      </c>
      <c r="G208" s="179">
        <f>'Fleet Input'!J212</f>
        <v>0</v>
      </c>
      <c r="H208" s="119" t="e">
        <f>VLOOKUP(AD208,NOx_Calc!$E$4:$G$44,3,FALSE)/100</f>
        <v>#N/A</v>
      </c>
      <c r="I208" s="119" t="e">
        <f>VLOOKUP(AD208,NOx_Calc!$E$4:$H$44,4,FALSE)/100</f>
        <v>#N/A</v>
      </c>
      <c r="J208" s="97" t="e">
        <f t="shared" si="36"/>
        <v>#N/A</v>
      </c>
      <c r="K208" s="10" t="e">
        <f>IF(J208&lt;&gt;"-",IF(X208="A",'NOx Emission Factors'!$X$4*J208,IF(X208="L",'NOx Emission Factors'!$W$4*J208,"?")),"-")</f>
        <v>#N/A</v>
      </c>
      <c r="L208" s="10" t="str">
        <f>IF(F208&lt;&gt;"",IF(X208="A",F208/'NOx Emission Factors'!$X$4,IF(X208="L",F208/'NOx Emission Factors'!$W$4,"?")),"-")</f>
        <v>?</v>
      </c>
      <c r="M208" s="125" t="e">
        <f t="shared" si="37"/>
        <v>#DIV/0!</v>
      </c>
      <c r="N208" s="125" t="e">
        <f t="shared" si="38"/>
        <v>#N/A</v>
      </c>
      <c r="O208" s="170">
        <f>'Fleet Input'!B212</f>
        <v>0</v>
      </c>
      <c r="P208" s="170">
        <f>'Fleet Input'!C212</f>
        <v>0</v>
      </c>
      <c r="Q208" s="170">
        <f>'Fleet Input'!D212</f>
        <v>0</v>
      </c>
      <c r="R208" s="170">
        <f>'Fleet Input'!E212</f>
        <v>0</v>
      </c>
      <c r="S208" s="170">
        <f>'Fleet Input'!F212</f>
        <v>0</v>
      </c>
      <c r="T208" s="109" t="s">
        <v>242</v>
      </c>
      <c r="V208" s="109" t="s">
        <v>29</v>
      </c>
      <c r="X208" s="176">
        <f>'Fleet Input'!F212</f>
        <v>0</v>
      </c>
      <c r="Y208" s="170">
        <f>'Fleet Input'!G212</f>
        <v>0</v>
      </c>
      <c r="Z208" s="170">
        <f>'Fleet Input'!H212</f>
        <v>0</v>
      </c>
      <c r="AA208" s="114">
        <f t="shared" si="39"/>
        <v>0</v>
      </c>
      <c r="AB208" s="176" t="str">
        <f>IF('Fleet Input'!K212=0,"",'Fleet Input'!K212)</f>
        <v/>
      </c>
      <c r="AC208" s="176" t="str">
        <f>IF('Fleet Input'!L212=0,"",'Fleet Input'!L212)</f>
        <v/>
      </c>
      <c r="AD208" s="117" t="str">
        <f t="shared" si="40"/>
        <v/>
      </c>
      <c r="AE208" s="117" t="str">
        <f t="shared" si="41"/>
        <v>00</v>
      </c>
      <c r="AF208" s="8" t="e">
        <f t="shared" si="42"/>
        <v>#N/A</v>
      </c>
      <c r="AG208" s="122" t="e">
        <f t="shared" si="43"/>
        <v>#N/A</v>
      </c>
      <c r="AH208" s="8" t="e">
        <f t="shared" si="44"/>
        <v>#N/A</v>
      </c>
      <c r="AI208" s="122" t="e">
        <f t="shared" si="45"/>
        <v>#N/A</v>
      </c>
      <c r="AJ208" s="100" t="e">
        <f t="shared" si="46"/>
        <v>#N/A</v>
      </c>
      <c r="AK208" s="122" t="e">
        <f t="shared" si="47"/>
        <v>#N/A</v>
      </c>
    </row>
    <row r="209" spans="1:37" x14ac:dyDescent="0.2">
      <c r="A209" s="170">
        <f>'Fleet Input'!A213</f>
        <v>0</v>
      </c>
      <c r="B209" s="106" t="s">
        <v>111</v>
      </c>
      <c r="C209" s="106" t="s">
        <v>112</v>
      </c>
      <c r="D209" s="106" t="s">
        <v>210</v>
      </c>
      <c r="E209" s="106" t="s">
        <v>209</v>
      </c>
      <c r="F209" s="179">
        <f>'Fleet Input'!I213</f>
        <v>0</v>
      </c>
      <c r="G209" s="179">
        <f>'Fleet Input'!J213</f>
        <v>0</v>
      </c>
      <c r="H209" s="119" t="e">
        <f>VLOOKUP(AD209,NOx_Calc!$E$4:$G$44,3,FALSE)/100</f>
        <v>#N/A</v>
      </c>
      <c r="I209" s="119" t="e">
        <f>VLOOKUP(AD209,NOx_Calc!$E$4:$H$44,4,FALSE)/100</f>
        <v>#N/A</v>
      </c>
      <c r="J209" s="97" t="e">
        <f t="shared" si="36"/>
        <v>#N/A</v>
      </c>
      <c r="K209" s="10" t="e">
        <f>IF(J209&lt;&gt;"-",IF(X209="A",'NOx Emission Factors'!$X$4*J209,IF(X209="L",'NOx Emission Factors'!$W$4*J209,"?")),"-")</f>
        <v>#N/A</v>
      </c>
      <c r="L209" s="10" t="str">
        <f>IF(F209&lt;&gt;"",IF(X209="A",F209/'NOx Emission Factors'!$X$4,IF(X209="L",F209/'NOx Emission Factors'!$W$4,"?")),"-")</f>
        <v>?</v>
      </c>
      <c r="M209" s="125" t="e">
        <f t="shared" si="37"/>
        <v>#DIV/0!</v>
      </c>
      <c r="N209" s="125" t="e">
        <f t="shared" si="38"/>
        <v>#N/A</v>
      </c>
      <c r="O209" s="170">
        <f>'Fleet Input'!B213</f>
        <v>0</v>
      </c>
      <c r="P209" s="170">
        <f>'Fleet Input'!C213</f>
        <v>0</v>
      </c>
      <c r="Q209" s="170">
        <f>'Fleet Input'!D213</f>
        <v>0</v>
      </c>
      <c r="R209" s="170">
        <f>'Fleet Input'!E213</f>
        <v>0</v>
      </c>
      <c r="S209" s="170">
        <f>'Fleet Input'!F213</f>
        <v>0</v>
      </c>
      <c r="T209" s="109" t="s">
        <v>242</v>
      </c>
      <c r="V209" s="109" t="s">
        <v>29</v>
      </c>
      <c r="X209" s="176">
        <f>'Fleet Input'!F213</f>
        <v>0</v>
      </c>
      <c r="Y209" s="170">
        <f>'Fleet Input'!G213</f>
        <v>0</v>
      </c>
      <c r="Z209" s="170">
        <f>'Fleet Input'!H213</f>
        <v>0</v>
      </c>
      <c r="AA209" s="114">
        <f t="shared" si="39"/>
        <v>0</v>
      </c>
      <c r="AB209" s="176" t="str">
        <f>IF('Fleet Input'!K213=0,"",'Fleet Input'!K213)</f>
        <v/>
      </c>
      <c r="AC209" s="176" t="str">
        <f>IF('Fleet Input'!L213=0,"",'Fleet Input'!L213)</f>
        <v/>
      </c>
      <c r="AD209" s="117" t="str">
        <f t="shared" si="40"/>
        <v/>
      </c>
      <c r="AE209" s="117" t="str">
        <f t="shared" si="41"/>
        <v>00</v>
      </c>
      <c r="AF209" s="8" t="e">
        <f t="shared" si="42"/>
        <v>#N/A</v>
      </c>
      <c r="AG209" s="122" t="e">
        <f t="shared" si="43"/>
        <v>#N/A</v>
      </c>
      <c r="AH209" s="8" t="e">
        <f t="shared" si="44"/>
        <v>#N/A</v>
      </c>
      <c r="AI209" s="122" t="e">
        <f t="shared" si="45"/>
        <v>#N/A</v>
      </c>
      <c r="AJ209" s="100" t="e">
        <f t="shared" si="46"/>
        <v>#N/A</v>
      </c>
      <c r="AK209" s="122" t="e">
        <f t="shared" si="47"/>
        <v>#N/A</v>
      </c>
    </row>
    <row r="210" spans="1:37" x14ac:dyDescent="0.2">
      <c r="A210" s="170">
        <f>'Fleet Input'!A214</f>
        <v>0</v>
      </c>
      <c r="B210" s="106" t="s">
        <v>111</v>
      </c>
      <c r="C210" s="106" t="s">
        <v>112</v>
      </c>
      <c r="D210" s="106" t="s">
        <v>216</v>
      </c>
      <c r="E210" s="106" t="s">
        <v>217</v>
      </c>
      <c r="F210" s="179">
        <f>'Fleet Input'!I214</f>
        <v>0</v>
      </c>
      <c r="G210" s="179">
        <f>'Fleet Input'!J214</f>
        <v>0</v>
      </c>
      <c r="H210" s="119" t="e">
        <f>VLOOKUP(AD210,NOx_Calc!$E$4:$G$44,3,FALSE)/100</f>
        <v>#N/A</v>
      </c>
      <c r="I210" s="119" t="e">
        <f>VLOOKUP(AD210,NOx_Calc!$E$4:$H$44,4,FALSE)/100</f>
        <v>#N/A</v>
      </c>
      <c r="J210" s="97" t="e">
        <f t="shared" si="36"/>
        <v>#N/A</v>
      </c>
      <c r="K210" s="10" t="e">
        <f>IF(J210&lt;&gt;"-",IF(X210="A",'NOx Emission Factors'!$X$4*J210,IF(X210="L",'NOx Emission Factors'!$W$4*J210,"?")),"-")</f>
        <v>#N/A</v>
      </c>
      <c r="L210" s="10" t="str">
        <f>IF(F210&lt;&gt;"",IF(X210="A",F210/'NOx Emission Factors'!$X$4,IF(X210="L",F210/'NOx Emission Factors'!$W$4,"?")),"-")</f>
        <v>?</v>
      </c>
      <c r="M210" s="125" t="e">
        <f t="shared" si="37"/>
        <v>#DIV/0!</v>
      </c>
      <c r="N210" s="125" t="e">
        <f t="shared" si="38"/>
        <v>#N/A</v>
      </c>
      <c r="O210" s="170">
        <f>'Fleet Input'!B214</f>
        <v>0</v>
      </c>
      <c r="P210" s="170">
        <f>'Fleet Input'!C214</f>
        <v>0</v>
      </c>
      <c r="Q210" s="170">
        <f>'Fleet Input'!D214</f>
        <v>0</v>
      </c>
      <c r="R210" s="170">
        <f>'Fleet Input'!E214</f>
        <v>0</v>
      </c>
      <c r="S210" s="170">
        <f>'Fleet Input'!F214</f>
        <v>0</v>
      </c>
      <c r="T210" s="109" t="s">
        <v>237</v>
      </c>
      <c r="U210" s="109" t="s">
        <v>190</v>
      </c>
      <c r="X210" s="176">
        <f>'Fleet Input'!F214</f>
        <v>0</v>
      </c>
      <c r="Y210" s="170">
        <f>'Fleet Input'!G214</f>
        <v>0</v>
      </c>
      <c r="Z210" s="170">
        <f>'Fleet Input'!H214</f>
        <v>0</v>
      </c>
      <c r="AA210" s="114">
        <f t="shared" si="39"/>
        <v>0</v>
      </c>
      <c r="AB210" s="176" t="str">
        <f>IF('Fleet Input'!K214=0,"",'Fleet Input'!K214)</f>
        <v/>
      </c>
      <c r="AC210" s="176" t="str">
        <f>IF('Fleet Input'!L214=0,"",'Fleet Input'!L214)</f>
        <v/>
      </c>
      <c r="AD210" s="117" t="str">
        <f t="shared" si="40"/>
        <v/>
      </c>
      <c r="AE210" s="117" t="str">
        <f t="shared" si="41"/>
        <v>00</v>
      </c>
      <c r="AF210" s="8" t="e">
        <f t="shared" si="42"/>
        <v>#N/A</v>
      </c>
      <c r="AG210" s="122" t="e">
        <f t="shared" si="43"/>
        <v>#N/A</v>
      </c>
      <c r="AH210" s="8" t="e">
        <f t="shared" si="44"/>
        <v>#N/A</v>
      </c>
      <c r="AI210" s="122" t="e">
        <f t="shared" si="45"/>
        <v>#N/A</v>
      </c>
      <c r="AJ210" s="100" t="e">
        <f t="shared" si="46"/>
        <v>#N/A</v>
      </c>
      <c r="AK210" s="122" t="e">
        <f t="shared" si="47"/>
        <v>#N/A</v>
      </c>
    </row>
    <row r="211" spans="1:37" x14ac:dyDescent="0.2">
      <c r="A211" s="170">
        <f>'Fleet Input'!A215</f>
        <v>0</v>
      </c>
      <c r="B211" s="106" t="s">
        <v>111</v>
      </c>
      <c r="C211" s="106" t="s">
        <v>112</v>
      </c>
      <c r="D211" s="106" t="s">
        <v>216</v>
      </c>
      <c r="E211" s="106" t="s">
        <v>217</v>
      </c>
      <c r="F211" s="179">
        <f>'Fleet Input'!I215</f>
        <v>0</v>
      </c>
      <c r="G211" s="179">
        <f>'Fleet Input'!J215</f>
        <v>0</v>
      </c>
      <c r="H211" s="119" t="e">
        <f>VLOOKUP(AD211,NOx_Calc!$E$4:$G$44,3,FALSE)/100</f>
        <v>#N/A</v>
      </c>
      <c r="I211" s="119" t="e">
        <f>VLOOKUP(AD211,NOx_Calc!$E$4:$H$44,4,FALSE)/100</f>
        <v>#N/A</v>
      </c>
      <c r="J211" s="97" t="e">
        <f t="shared" si="36"/>
        <v>#N/A</v>
      </c>
      <c r="K211" s="10" t="e">
        <f>IF(J211&lt;&gt;"-",IF(X211="A",'NOx Emission Factors'!$X$4*J211,IF(X211="L",'NOx Emission Factors'!$W$4*J211,"?")),"-")</f>
        <v>#N/A</v>
      </c>
      <c r="L211" s="10" t="str">
        <f>IF(F211&lt;&gt;"",IF(X211="A",F211/'NOx Emission Factors'!$X$4,IF(X211="L",F211/'NOx Emission Factors'!$W$4,"?")),"-")</f>
        <v>?</v>
      </c>
      <c r="M211" s="125" t="e">
        <f t="shared" si="37"/>
        <v>#DIV/0!</v>
      </c>
      <c r="N211" s="125" t="e">
        <f t="shared" si="38"/>
        <v>#N/A</v>
      </c>
      <c r="O211" s="170">
        <f>'Fleet Input'!B215</f>
        <v>0</v>
      </c>
      <c r="P211" s="170">
        <f>'Fleet Input'!C215</f>
        <v>0</v>
      </c>
      <c r="Q211" s="170">
        <f>'Fleet Input'!D215</f>
        <v>0</v>
      </c>
      <c r="R211" s="170">
        <f>'Fleet Input'!E215</f>
        <v>0</v>
      </c>
      <c r="S211" s="170">
        <f>'Fleet Input'!F215</f>
        <v>0</v>
      </c>
      <c r="T211" s="109" t="s">
        <v>237</v>
      </c>
      <c r="U211" s="109" t="s">
        <v>190</v>
      </c>
      <c r="X211" s="176">
        <f>'Fleet Input'!F215</f>
        <v>0</v>
      </c>
      <c r="Y211" s="170">
        <f>'Fleet Input'!G215</f>
        <v>0</v>
      </c>
      <c r="Z211" s="170">
        <f>'Fleet Input'!H215</f>
        <v>0</v>
      </c>
      <c r="AA211" s="114">
        <f t="shared" si="39"/>
        <v>0</v>
      </c>
      <c r="AB211" s="176" t="str">
        <f>IF('Fleet Input'!K215=0,"",'Fleet Input'!K215)</f>
        <v/>
      </c>
      <c r="AC211" s="176" t="str">
        <f>IF('Fleet Input'!L215=0,"",'Fleet Input'!L215)</f>
        <v/>
      </c>
      <c r="AD211" s="117" t="str">
        <f t="shared" si="40"/>
        <v/>
      </c>
      <c r="AE211" s="117" t="str">
        <f t="shared" si="41"/>
        <v>00</v>
      </c>
      <c r="AF211" s="8" t="e">
        <f t="shared" si="42"/>
        <v>#N/A</v>
      </c>
      <c r="AG211" s="122" t="e">
        <f t="shared" si="43"/>
        <v>#N/A</v>
      </c>
      <c r="AH211" s="8" t="e">
        <f t="shared" si="44"/>
        <v>#N/A</v>
      </c>
      <c r="AI211" s="122" t="e">
        <f t="shared" si="45"/>
        <v>#N/A</v>
      </c>
      <c r="AJ211" s="100" t="e">
        <f t="shared" si="46"/>
        <v>#N/A</v>
      </c>
      <c r="AK211" s="122" t="e">
        <f t="shared" si="47"/>
        <v>#N/A</v>
      </c>
    </row>
    <row r="212" spans="1:37" x14ac:dyDescent="0.2">
      <c r="A212" s="170">
        <f>'Fleet Input'!A216</f>
        <v>0</v>
      </c>
      <c r="B212" s="106" t="s">
        <v>111</v>
      </c>
      <c r="C212" s="106" t="s">
        <v>112</v>
      </c>
      <c r="D212" s="106" t="s">
        <v>210</v>
      </c>
      <c r="E212" s="106" t="s">
        <v>209</v>
      </c>
      <c r="F212" s="179">
        <f>'Fleet Input'!I216</f>
        <v>0</v>
      </c>
      <c r="G212" s="179">
        <f>'Fleet Input'!J216</f>
        <v>0</v>
      </c>
      <c r="H212" s="119" t="e">
        <f>VLOOKUP(AD212,NOx_Calc!$E$4:$G$44,3,FALSE)/100</f>
        <v>#N/A</v>
      </c>
      <c r="I212" s="119" t="e">
        <f>VLOOKUP(AD212,NOx_Calc!$E$4:$H$44,4,FALSE)/100</f>
        <v>#N/A</v>
      </c>
      <c r="J212" s="97" t="e">
        <f t="shared" si="36"/>
        <v>#N/A</v>
      </c>
      <c r="K212" s="10" t="e">
        <f>IF(J212&lt;&gt;"-",IF(X212="A",'NOx Emission Factors'!$X$4*J212,IF(X212="L",'NOx Emission Factors'!$W$4*J212,"?")),"-")</f>
        <v>#N/A</v>
      </c>
      <c r="L212" s="10" t="str">
        <f>IF(F212&lt;&gt;"",IF(X212="A",F212/'NOx Emission Factors'!$X$4,IF(X212="L",F212/'NOx Emission Factors'!$W$4,"?")),"-")</f>
        <v>?</v>
      </c>
      <c r="M212" s="125" t="e">
        <f t="shared" si="37"/>
        <v>#DIV/0!</v>
      </c>
      <c r="N212" s="125" t="e">
        <f t="shared" si="38"/>
        <v>#N/A</v>
      </c>
      <c r="O212" s="170">
        <f>'Fleet Input'!B216</f>
        <v>0</v>
      </c>
      <c r="P212" s="170">
        <f>'Fleet Input'!C216</f>
        <v>0</v>
      </c>
      <c r="Q212" s="170">
        <f>'Fleet Input'!D216</f>
        <v>0</v>
      </c>
      <c r="R212" s="170">
        <f>'Fleet Input'!E216</f>
        <v>0</v>
      </c>
      <c r="S212" s="170">
        <f>'Fleet Input'!F216</f>
        <v>0</v>
      </c>
      <c r="T212" s="109" t="s">
        <v>242</v>
      </c>
      <c r="V212" s="109" t="s">
        <v>29</v>
      </c>
      <c r="X212" s="176">
        <f>'Fleet Input'!F216</f>
        <v>0</v>
      </c>
      <c r="Y212" s="170">
        <f>'Fleet Input'!G216</f>
        <v>0</v>
      </c>
      <c r="Z212" s="170">
        <f>'Fleet Input'!H216</f>
        <v>0</v>
      </c>
      <c r="AA212" s="114">
        <f t="shared" si="39"/>
        <v>0</v>
      </c>
      <c r="AB212" s="176" t="str">
        <f>IF('Fleet Input'!K216=0,"",'Fleet Input'!K216)</f>
        <v/>
      </c>
      <c r="AC212" s="176" t="str">
        <f>IF('Fleet Input'!L216=0,"",'Fleet Input'!L216)</f>
        <v/>
      </c>
      <c r="AD212" s="117" t="str">
        <f t="shared" si="40"/>
        <v/>
      </c>
      <c r="AE212" s="117" t="str">
        <f t="shared" si="41"/>
        <v>00</v>
      </c>
      <c r="AF212" s="8" t="e">
        <f t="shared" si="42"/>
        <v>#N/A</v>
      </c>
      <c r="AG212" s="122" t="e">
        <f t="shared" si="43"/>
        <v>#N/A</v>
      </c>
      <c r="AH212" s="8" t="e">
        <f t="shared" si="44"/>
        <v>#N/A</v>
      </c>
      <c r="AI212" s="122" t="e">
        <f t="shared" si="45"/>
        <v>#N/A</v>
      </c>
      <c r="AJ212" s="100" t="e">
        <f t="shared" si="46"/>
        <v>#N/A</v>
      </c>
      <c r="AK212" s="122" t="e">
        <f t="shared" si="47"/>
        <v>#N/A</v>
      </c>
    </row>
    <row r="213" spans="1:37" x14ac:dyDescent="0.2">
      <c r="A213" s="170">
        <f>'Fleet Input'!A217</f>
        <v>0</v>
      </c>
      <c r="B213" s="106" t="s">
        <v>111</v>
      </c>
      <c r="C213" s="106" t="s">
        <v>112</v>
      </c>
      <c r="D213" s="106" t="s">
        <v>210</v>
      </c>
      <c r="E213" s="106" t="s">
        <v>209</v>
      </c>
      <c r="F213" s="179">
        <f>'Fleet Input'!I217</f>
        <v>0</v>
      </c>
      <c r="G213" s="179">
        <f>'Fleet Input'!J217</f>
        <v>0</v>
      </c>
      <c r="H213" s="119" t="e">
        <f>VLOOKUP(AD213,NOx_Calc!$E$4:$G$44,3,FALSE)/100</f>
        <v>#N/A</v>
      </c>
      <c r="I213" s="119" t="e">
        <f>VLOOKUP(AD213,NOx_Calc!$E$4:$H$44,4,FALSE)/100</f>
        <v>#N/A</v>
      </c>
      <c r="J213" s="97" t="e">
        <f t="shared" si="36"/>
        <v>#N/A</v>
      </c>
      <c r="K213" s="10" t="e">
        <f>IF(J213&lt;&gt;"-",IF(X213="A",'NOx Emission Factors'!$X$4*J213,IF(X213="L",'NOx Emission Factors'!$W$4*J213,"?")),"-")</f>
        <v>#N/A</v>
      </c>
      <c r="L213" s="10" t="str">
        <f>IF(F213&lt;&gt;"",IF(X213="A",F213/'NOx Emission Factors'!$X$4,IF(X213="L",F213/'NOx Emission Factors'!$W$4,"?")),"-")</f>
        <v>?</v>
      </c>
      <c r="M213" s="125" t="e">
        <f t="shared" si="37"/>
        <v>#DIV/0!</v>
      </c>
      <c r="N213" s="125" t="e">
        <f t="shared" si="38"/>
        <v>#N/A</v>
      </c>
      <c r="O213" s="170">
        <f>'Fleet Input'!B217</f>
        <v>0</v>
      </c>
      <c r="P213" s="170">
        <f>'Fleet Input'!C217</f>
        <v>0</v>
      </c>
      <c r="Q213" s="170">
        <f>'Fleet Input'!D217</f>
        <v>0</v>
      </c>
      <c r="R213" s="170">
        <f>'Fleet Input'!E217</f>
        <v>0</v>
      </c>
      <c r="S213" s="170">
        <f>'Fleet Input'!F217</f>
        <v>0</v>
      </c>
      <c r="T213" s="109" t="s">
        <v>242</v>
      </c>
      <c r="V213" s="109" t="s">
        <v>29</v>
      </c>
      <c r="X213" s="176">
        <f>'Fleet Input'!F217</f>
        <v>0</v>
      </c>
      <c r="Y213" s="170">
        <f>'Fleet Input'!G217</f>
        <v>0</v>
      </c>
      <c r="Z213" s="170">
        <f>'Fleet Input'!H217</f>
        <v>0</v>
      </c>
      <c r="AA213" s="114">
        <f t="shared" si="39"/>
        <v>0</v>
      </c>
      <c r="AB213" s="176" t="str">
        <f>IF('Fleet Input'!K217=0,"",'Fleet Input'!K217)</f>
        <v/>
      </c>
      <c r="AC213" s="176" t="str">
        <f>IF('Fleet Input'!L217=0,"",'Fleet Input'!L217)</f>
        <v/>
      </c>
      <c r="AD213" s="117" t="str">
        <f t="shared" si="40"/>
        <v/>
      </c>
      <c r="AE213" s="117" t="str">
        <f t="shared" si="41"/>
        <v>00</v>
      </c>
      <c r="AF213" s="8" t="e">
        <f t="shared" si="42"/>
        <v>#N/A</v>
      </c>
      <c r="AG213" s="122" t="e">
        <f t="shared" si="43"/>
        <v>#N/A</v>
      </c>
      <c r="AH213" s="8" t="e">
        <f t="shared" si="44"/>
        <v>#N/A</v>
      </c>
      <c r="AI213" s="122" t="e">
        <f t="shared" si="45"/>
        <v>#N/A</v>
      </c>
      <c r="AJ213" s="100" t="e">
        <f t="shared" si="46"/>
        <v>#N/A</v>
      </c>
      <c r="AK213" s="122" t="e">
        <f t="shared" si="47"/>
        <v>#N/A</v>
      </c>
    </row>
    <row r="214" spans="1:37" x14ac:dyDescent="0.2">
      <c r="A214" s="170">
        <f>'Fleet Input'!A218</f>
        <v>0</v>
      </c>
      <c r="B214" s="106" t="s">
        <v>111</v>
      </c>
      <c r="C214" s="106" t="s">
        <v>133</v>
      </c>
      <c r="D214" s="106" t="s">
        <v>153</v>
      </c>
      <c r="E214" s="106" t="s">
        <v>218</v>
      </c>
      <c r="F214" s="179">
        <f>'Fleet Input'!I218</f>
        <v>0</v>
      </c>
      <c r="G214" s="179">
        <f>'Fleet Input'!J218</f>
        <v>0</v>
      </c>
      <c r="H214" s="119" t="e">
        <f>VLOOKUP(AD214,NOx_Calc!$E$4:$G$44,3,FALSE)/100</f>
        <v>#N/A</v>
      </c>
      <c r="I214" s="119" t="e">
        <f>VLOOKUP(AD214,NOx_Calc!$E$4:$H$44,4,FALSE)/100</f>
        <v>#N/A</v>
      </c>
      <c r="J214" s="97" t="e">
        <f t="shared" si="36"/>
        <v>#N/A</v>
      </c>
      <c r="K214" s="10" t="e">
        <f>IF(J214&lt;&gt;"-",IF(X214="A",'NOx Emission Factors'!$X$4*J214,IF(X214="L",'NOx Emission Factors'!$W$4*J214,"?")),"-")</f>
        <v>#N/A</v>
      </c>
      <c r="L214" s="10" t="str">
        <f>IF(F214&lt;&gt;"",IF(X214="A",F214/'NOx Emission Factors'!$X$4,IF(X214="L",F214/'NOx Emission Factors'!$W$4,"?")),"-")</f>
        <v>?</v>
      </c>
      <c r="M214" s="125" t="e">
        <f t="shared" si="37"/>
        <v>#DIV/0!</v>
      </c>
      <c r="N214" s="125" t="e">
        <f t="shared" si="38"/>
        <v>#N/A</v>
      </c>
      <c r="O214" s="170">
        <f>'Fleet Input'!B218</f>
        <v>0</v>
      </c>
      <c r="P214" s="170">
        <f>'Fleet Input'!C218</f>
        <v>0</v>
      </c>
      <c r="Q214" s="170">
        <f>'Fleet Input'!D218</f>
        <v>0</v>
      </c>
      <c r="R214" s="170">
        <f>'Fleet Input'!E218</f>
        <v>0</v>
      </c>
      <c r="S214" s="170">
        <f>'Fleet Input'!F218</f>
        <v>0</v>
      </c>
      <c r="T214" s="109" t="s">
        <v>241</v>
      </c>
      <c r="U214" s="109" t="s">
        <v>20</v>
      </c>
      <c r="X214" s="176">
        <f>'Fleet Input'!F218</f>
        <v>0</v>
      </c>
      <c r="Y214" s="170">
        <f>'Fleet Input'!G218</f>
        <v>0</v>
      </c>
      <c r="Z214" s="170">
        <f>'Fleet Input'!H218</f>
        <v>0</v>
      </c>
      <c r="AA214" s="114">
        <f t="shared" si="39"/>
        <v>0</v>
      </c>
      <c r="AB214" s="176" t="str">
        <f>IF('Fleet Input'!K218=0,"",'Fleet Input'!K218)</f>
        <v/>
      </c>
      <c r="AC214" s="176" t="str">
        <f>IF('Fleet Input'!L218=0,"",'Fleet Input'!L218)</f>
        <v/>
      </c>
      <c r="AD214" s="117" t="str">
        <f t="shared" si="40"/>
        <v/>
      </c>
      <c r="AE214" s="117" t="str">
        <f t="shared" si="41"/>
        <v>00</v>
      </c>
      <c r="AF214" s="8" t="e">
        <f t="shared" si="42"/>
        <v>#N/A</v>
      </c>
      <c r="AG214" s="122" t="e">
        <f t="shared" si="43"/>
        <v>#N/A</v>
      </c>
      <c r="AH214" s="8" t="e">
        <f t="shared" si="44"/>
        <v>#N/A</v>
      </c>
      <c r="AI214" s="122" t="e">
        <f t="shared" si="45"/>
        <v>#N/A</v>
      </c>
      <c r="AJ214" s="100" t="e">
        <f t="shared" si="46"/>
        <v>#N/A</v>
      </c>
      <c r="AK214" s="122" t="e">
        <f t="shared" si="47"/>
        <v>#N/A</v>
      </c>
    </row>
    <row r="215" spans="1:37" x14ac:dyDescent="0.2">
      <c r="A215" s="170">
        <f>'Fleet Input'!A219</f>
        <v>0</v>
      </c>
      <c r="B215" s="106" t="s">
        <v>111</v>
      </c>
      <c r="C215" s="106" t="s">
        <v>133</v>
      </c>
      <c r="D215" s="106" t="s">
        <v>153</v>
      </c>
      <c r="E215" s="106" t="s">
        <v>218</v>
      </c>
      <c r="F215" s="179">
        <f>'Fleet Input'!I219</f>
        <v>0</v>
      </c>
      <c r="G215" s="179">
        <f>'Fleet Input'!J219</f>
        <v>0</v>
      </c>
      <c r="H215" s="119" t="e">
        <f>VLOOKUP(AD215,NOx_Calc!$E$4:$G$44,3,FALSE)/100</f>
        <v>#N/A</v>
      </c>
      <c r="I215" s="119" t="e">
        <f>VLOOKUP(AD215,NOx_Calc!$E$4:$H$44,4,FALSE)/100</f>
        <v>#N/A</v>
      </c>
      <c r="J215" s="97" t="e">
        <f t="shared" si="36"/>
        <v>#N/A</v>
      </c>
      <c r="K215" s="10" t="e">
        <f>IF(J215&lt;&gt;"-",IF(X215="A",'NOx Emission Factors'!$X$4*J215,IF(X215="L",'NOx Emission Factors'!$W$4*J215,"?")),"-")</f>
        <v>#N/A</v>
      </c>
      <c r="L215" s="10" t="str">
        <f>IF(F215&lt;&gt;"",IF(X215="A",F215/'NOx Emission Factors'!$X$4,IF(X215="L",F215/'NOx Emission Factors'!$W$4,"?")),"-")</f>
        <v>?</v>
      </c>
      <c r="M215" s="125" t="e">
        <f t="shared" si="37"/>
        <v>#DIV/0!</v>
      </c>
      <c r="N215" s="125" t="e">
        <f t="shared" si="38"/>
        <v>#N/A</v>
      </c>
      <c r="O215" s="170">
        <f>'Fleet Input'!B219</f>
        <v>0</v>
      </c>
      <c r="P215" s="170">
        <f>'Fleet Input'!C219</f>
        <v>0</v>
      </c>
      <c r="Q215" s="170">
        <f>'Fleet Input'!D219</f>
        <v>0</v>
      </c>
      <c r="R215" s="170">
        <f>'Fleet Input'!E219</f>
        <v>0</v>
      </c>
      <c r="S215" s="170">
        <f>'Fleet Input'!F219</f>
        <v>0</v>
      </c>
      <c r="T215" s="109" t="s">
        <v>241</v>
      </c>
      <c r="U215" s="109" t="s">
        <v>20</v>
      </c>
      <c r="X215" s="176">
        <f>'Fleet Input'!F219</f>
        <v>0</v>
      </c>
      <c r="Y215" s="170">
        <f>'Fleet Input'!G219</f>
        <v>0</v>
      </c>
      <c r="Z215" s="170">
        <f>'Fleet Input'!H219</f>
        <v>0</v>
      </c>
      <c r="AA215" s="114">
        <f t="shared" si="39"/>
        <v>0</v>
      </c>
      <c r="AB215" s="176" t="str">
        <f>IF('Fleet Input'!K219=0,"",'Fleet Input'!K219)</f>
        <v/>
      </c>
      <c r="AC215" s="176" t="str">
        <f>IF('Fleet Input'!L219=0,"",'Fleet Input'!L219)</f>
        <v/>
      </c>
      <c r="AD215" s="117" t="str">
        <f t="shared" si="40"/>
        <v/>
      </c>
      <c r="AE215" s="117" t="str">
        <f t="shared" si="41"/>
        <v>00</v>
      </c>
      <c r="AF215" s="8" t="e">
        <f t="shared" si="42"/>
        <v>#N/A</v>
      </c>
      <c r="AG215" s="122" t="e">
        <f t="shared" si="43"/>
        <v>#N/A</v>
      </c>
      <c r="AH215" s="8" t="e">
        <f t="shared" si="44"/>
        <v>#N/A</v>
      </c>
      <c r="AI215" s="122" t="e">
        <f t="shared" si="45"/>
        <v>#N/A</v>
      </c>
      <c r="AJ215" s="100" t="e">
        <f t="shared" si="46"/>
        <v>#N/A</v>
      </c>
      <c r="AK215" s="122" t="e">
        <f t="shared" si="47"/>
        <v>#N/A</v>
      </c>
    </row>
    <row r="216" spans="1:37" x14ac:dyDescent="0.2">
      <c r="A216" s="170">
        <f>'Fleet Input'!A220</f>
        <v>0</v>
      </c>
      <c r="B216" s="106" t="s">
        <v>111</v>
      </c>
      <c r="C216" s="106" t="s">
        <v>112</v>
      </c>
      <c r="D216" s="106" t="s">
        <v>136</v>
      </c>
      <c r="E216" s="106" t="s">
        <v>220</v>
      </c>
      <c r="F216" s="179">
        <f>'Fleet Input'!I220</f>
        <v>0</v>
      </c>
      <c r="G216" s="179">
        <f>'Fleet Input'!J220</f>
        <v>0</v>
      </c>
      <c r="H216" s="119" t="e">
        <f>VLOOKUP(AD216,NOx_Calc!$E$4:$G$44,3,FALSE)/100</f>
        <v>#N/A</v>
      </c>
      <c r="I216" s="119" t="e">
        <f>VLOOKUP(AD216,NOx_Calc!$E$4:$H$44,4,FALSE)/100</f>
        <v>#N/A</v>
      </c>
      <c r="J216" s="97" t="e">
        <f t="shared" si="36"/>
        <v>#N/A</v>
      </c>
      <c r="K216" s="10" t="e">
        <f>IF(J216&lt;&gt;"-",IF(X216="A",'NOx Emission Factors'!$X$4*J216,IF(X216="L",'NOx Emission Factors'!$W$4*J216,"?")),"-")</f>
        <v>#N/A</v>
      </c>
      <c r="L216" s="10" t="str">
        <f>IF(F216&lt;&gt;"",IF(X216="A",F216/'NOx Emission Factors'!$X$4,IF(X216="L",F216/'NOx Emission Factors'!$W$4,"?")),"-")</f>
        <v>?</v>
      </c>
      <c r="M216" s="125" t="e">
        <f t="shared" si="37"/>
        <v>#DIV/0!</v>
      </c>
      <c r="N216" s="125" t="e">
        <f t="shared" si="38"/>
        <v>#N/A</v>
      </c>
      <c r="O216" s="170">
        <f>'Fleet Input'!B220</f>
        <v>0</v>
      </c>
      <c r="P216" s="170">
        <f>'Fleet Input'!C220</f>
        <v>0</v>
      </c>
      <c r="Q216" s="170">
        <f>'Fleet Input'!D220</f>
        <v>0</v>
      </c>
      <c r="R216" s="170">
        <f>'Fleet Input'!E220</f>
        <v>0</v>
      </c>
      <c r="S216" s="170">
        <f>'Fleet Input'!F220</f>
        <v>0</v>
      </c>
      <c r="T216" s="109" t="s">
        <v>242</v>
      </c>
      <c r="V216" s="109" t="s">
        <v>29</v>
      </c>
      <c r="X216" s="176">
        <f>'Fleet Input'!F220</f>
        <v>0</v>
      </c>
      <c r="Y216" s="170">
        <f>'Fleet Input'!G220</f>
        <v>0</v>
      </c>
      <c r="Z216" s="170">
        <f>'Fleet Input'!H220</f>
        <v>0</v>
      </c>
      <c r="AA216" s="114">
        <f t="shared" si="39"/>
        <v>0</v>
      </c>
      <c r="AB216" s="176" t="str">
        <f>IF('Fleet Input'!K220=0,"",'Fleet Input'!K220)</f>
        <v/>
      </c>
      <c r="AC216" s="176" t="str">
        <f>IF('Fleet Input'!L220=0,"",'Fleet Input'!L220)</f>
        <v/>
      </c>
      <c r="AD216" s="117" t="str">
        <f t="shared" si="40"/>
        <v/>
      </c>
      <c r="AE216" s="117" t="str">
        <f t="shared" si="41"/>
        <v>00</v>
      </c>
      <c r="AF216" s="8" t="e">
        <f t="shared" si="42"/>
        <v>#N/A</v>
      </c>
      <c r="AG216" s="122" t="e">
        <f t="shared" si="43"/>
        <v>#N/A</v>
      </c>
      <c r="AH216" s="8" t="e">
        <f t="shared" si="44"/>
        <v>#N/A</v>
      </c>
      <c r="AI216" s="122" t="e">
        <f t="shared" si="45"/>
        <v>#N/A</v>
      </c>
      <c r="AJ216" s="100" t="e">
        <f t="shared" si="46"/>
        <v>#N/A</v>
      </c>
      <c r="AK216" s="122" t="e">
        <f t="shared" si="47"/>
        <v>#N/A</v>
      </c>
    </row>
    <row r="217" spans="1:37" x14ac:dyDescent="0.2">
      <c r="A217" s="170">
        <f>'Fleet Input'!A221</f>
        <v>0</v>
      </c>
      <c r="B217" s="106" t="s">
        <v>111</v>
      </c>
      <c r="C217" s="106" t="s">
        <v>112</v>
      </c>
      <c r="D217" s="106" t="s">
        <v>136</v>
      </c>
      <c r="E217" s="106" t="s">
        <v>220</v>
      </c>
      <c r="F217" s="179">
        <f>'Fleet Input'!I221</f>
        <v>0</v>
      </c>
      <c r="G217" s="179">
        <f>'Fleet Input'!J221</f>
        <v>0</v>
      </c>
      <c r="H217" s="119" t="e">
        <f>VLOOKUP(AD217,NOx_Calc!$E$4:$G$44,3,FALSE)/100</f>
        <v>#N/A</v>
      </c>
      <c r="I217" s="119" t="e">
        <f>VLOOKUP(AD217,NOx_Calc!$E$4:$H$44,4,FALSE)/100</f>
        <v>#N/A</v>
      </c>
      <c r="J217" s="97" t="e">
        <f t="shared" si="36"/>
        <v>#N/A</v>
      </c>
      <c r="K217" s="10" t="e">
        <f>IF(J217&lt;&gt;"-",IF(X217="A",'NOx Emission Factors'!$X$4*J217,IF(X217="L",'NOx Emission Factors'!$W$4*J217,"?")),"-")</f>
        <v>#N/A</v>
      </c>
      <c r="L217" s="10" t="str">
        <f>IF(F217&lt;&gt;"",IF(X217="A",F217/'NOx Emission Factors'!$X$4,IF(X217="L",F217/'NOx Emission Factors'!$W$4,"?")),"-")</f>
        <v>?</v>
      </c>
      <c r="M217" s="125" t="e">
        <f t="shared" si="37"/>
        <v>#DIV/0!</v>
      </c>
      <c r="N217" s="125" t="e">
        <f t="shared" si="38"/>
        <v>#N/A</v>
      </c>
      <c r="O217" s="170">
        <f>'Fleet Input'!B221</f>
        <v>0</v>
      </c>
      <c r="P217" s="170">
        <f>'Fleet Input'!C221</f>
        <v>0</v>
      </c>
      <c r="Q217" s="170">
        <f>'Fleet Input'!D221</f>
        <v>0</v>
      </c>
      <c r="R217" s="170">
        <f>'Fleet Input'!E221</f>
        <v>0</v>
      </c>
      <c r="S217" s="170">
        <f>'Fleet Input'!F221</f>
        <v>0</v>
      </c>
      <c r="T217" s="109" t="s">
        <v>242</v>
      </c>
      <c r="V217" s="109" t="s">
        <v>29</v>
      </c>
      <c r="X217" s="176">
        <f>'Fleet Input'!F221</f>
        <v>0</v>
      </c>
      <c r="Y217" s="170">
        <f>'Fleet Input'!G221</f>
        <v>0</v>
      </c>
      <c r="Z217" s="170">
        <f>'Fleet Input'!H221</f>
        <v>0</v>
      </c>
      <c r="AA217" s="114">
        <f t="shared" si="39"/>
        <v>0</v>
      </c>
      <c r="AB217" s="176" t="str">
        <f>IF('Fleet Input'!K221=0,"",'Fleet Input'!K221)</f>
        <v/>
      </c>
      <c r="AC217" s="176" t="str">
        <f>IF('Fleet Input'!L221=0,"",'Fleet Input'!L221)</f>
        <v/>
      </c>
      <c r="AD217" s="117" t="str">
        <f t="shared" si="40"/>
        <v/>
      </c>
      <c r="AE217" s="117" t="str">
        <f t="shared" si="41"/>
        <v>00</v>
      </c>
      <c r="AF217" s="8" t="e">
        <f t="shared" si="42"/>
        <v>#N/A</v>
      </c>
      <c r="AG217" s="122" t="e">
        <f t="shared" si="43"/>
        <v>#N/A</v>
      </c>
      <c r="AH217" s="8" t="e">
        <f t="shared" si="44"/>
        <v>#N/A</v>
      </c>
      <c r="AI217" s="122" t="e">
        <f t="shared" si="45"/>
        <v>#N/A</v>
      </c>
      <c r="AJ217" s="100" t="e">
        <f t="shared" si="46"/>
        <v>#N/A</v>
      </c>
      <c r="AK217" s="122" t="e">
        <f t="shared" si="47"/>
        <v>#N/A</v>
      </c>
    </row>
    <row r="218" spans="1:37" x14ac:dyDescent="0.2">
      <c r="A218" s="170">
        <f>'Fleet Input'!A222</f>
        <v>0</v>
      </c>
      <c r="B218" s="106" t="s">
        <v>111</v>
      </c>
      <c r="C218" s="106" t="s">
        <v>112</v>
      </c>
      <c r="D218" s="106" t="s">
        <v>136</v>
      </c>
      <c r="E218" s="106" t="s">
        <v>220</v>
      </c>
      <c r="F218" s="179">
        <f>'Fleet Input'!I222</f>
        <v>0</v>
      </c>
      <c r="G218" s="179">
        <f>'Fleet Input'!J222</f>
        <v>0</v>
      </c>
      <c r="H218" s="119" t="e">
        <f>VLOOKUP(AD218,NOx_Calc!$E$4:$G$44,3,FALSE)/100</f>
        <v>#N/A</v>
      </c>
      <c r="I218" s="119" t="e">
        <f>VLOOKUP(AD218,NOx_Calc!$E$4:$H$44,4,FALSE)/100</f>
        <v>#N/A</v>
      </c>
      <c r="J218" s="97" t="e">
        <f t="shared" si="36"/>
        <v>#N/A</v>
      </c>
      <c r="K218" s="10" t="e">
        <f>IF(J218&lt;&gt;"-",IF(X218="A",'NOx Emission Factors'!$X$4*J218,IF(X218="L",'NOx Emission Factors'!$W$4*J218,"?")),"-")</f>
        <v>#N/A</v>
      </c>
      <c r="L218" s="10" t="str">
        <f>IF(F218&lt;&gt;"",IF(X218="A",F218/'NOx Emission Factors'!$X$4,IF(X218="L",F218/'NOx Emission Factors'!$W$4,"?")),"-")</f>
        <v>?</v>
      </c>
      <c r="M218" s="125" t="e">
        <f t="shared" si="37"/>
        <v>#DIV/0!</v>
      </c>
      <c r="N218" s="125" t="e">
        <f t="shared" si="38"/>
        <v>#N/A</v>
      </c>
      <c r="O218" s="170">
        <f>'Fleet Input'!B222</f>
        <v>0</v>
      </c>
      <c r="P218" s="170">
        <f>'Fleet Input'!C222</f>
        <v>0</v>
      </c>
      <c r="Q218" s="170">
        <f>'Fleet Input'!D222</f>
        <v>0</v>
      </c>
      <c r="R218" s="170">
        <f>'Fleet Input'!E222</f>
        <v>0</v>
      </c>
      <c r="S218" s="170">
        <f>'Fleet Input'!F222</f>
        <v>0</v>
      </c>
      <c r="T218" s="109" t="s">
        <v>242</v>
      </c>
      <c r="V218" s="109" t="s">
        <v>29</v>
      </c>
      <c r="X218" s="176">
        <f>'Fleet Input'!F222</f>
        <v>0</v>
      </c>
      <c r="Y218" s="170">
        <f>'Fleet Input'!G222</f>
        <v>0</v>
      </c>
      <c r="Z218" s="170">
        <f>'Fleet Input'!H222</f>
        <v>0</v>
      </c>
      <c r="AA218" s="114">
        <f t="shared" si="39"/>
        <v>0</v>
      </c>
      <c r="AB218" s="176" t="str">
        <f>IF('Fleet Input'!K222=0,"",'Fleet Input'!K222)</f>
        <v/>
      </c>
      <c r="AC218" s="176" t="str">
        <f>IF('Fleet Input'!L222=0,"",'Fleet Input'!L222)</f>
        <v/>
      </c>
      <c r="AD218" s="117" t="str">
        <f t="shared" si="40"/>
        <v/>
      </c>
      <c r="AE218" s="117" t="str">
        <f t="shared" si="41"/>
        <v>00</v>
      </c>
      <c r="AF218" s="8" t="e">
        <f t="shared" si="42"/>
        <v>#N/A</v>
      </c>
      <c r="AG218" s="122" t="e">
        <f t="shared" si="43"/>
        <v>#N/A</v>
      </c>
      <c r="AH218" s="8" t="e">
        <f t="shared" si="44"/>
        <v>#N/A</v>
      </c>
      <c r="AI218" s="122" t="e">
        <f t="shared" si="45"/>
        <v>#N/A</v>
      </c>
      <c r="AJ218" s="100" t="e">
        <f t="shared" si="46"/>
        <v>#N/A</v>
      </c>
      <c r="AK218" s="122" t="e">
        <f t="shared" si="47"/>
        <v>#N/A</v>
      </c>
    </row>
    <row r="219" spans="1:37" x14ac:dyDescent="0.2">
      <c r="A219" s="170">
        <f>'Fleet Input'!A223</f>
        <v>0</v>
      </c>
      <c r="B219" s="106" t="s">
        <v>111</v>
      </c>
      <c r="C219" s="106" t="s">
        <v>112</v>
      </c>
      <c r="D219" s="106" t="s">
        <v>136</v>
      </c>
      <c r="E219" s="106" t="s">
        <v>220</v>
      </c>
      <c r="F219" s="179">
        <f>'Fleet Input'!I223</f>
        <v>0</v>
      </c>
      <c r="G219" s="179">
        <f>'Fleet Input'!J223</f>
        <v>0</v>
      </c>
      <c r="H219" s="119" t="e">
        <f>VLOOKUP(AD219,NOx_Calc!$E$4:$G$44,3,FALSE)/100</f>
        <v>#N/A</v>
      </c>
      <c r="I219" s="119" t="e">
        <f>VLOOKUP(AD219,NOx_Calc!$E$4:$H$44,4,FALSE)/100</f>
        <v>#N/A</v>
      </c>
      <c r="J219" s="97" t="e">
        <f t="shared" si="36"/>
        <v>#N/A</v>
      </c>
      <c r="K219" s="10" t="e">
        <f>IF(J219&lt;&gt;"-",IF(X219="A",'NOx Emission Factors'!$X$4*J219,IF(X219="L",'NOx Emission Factors'!$W$4*J219,"?")),"-")</f>
        <v>#N/A</v>
      </c>
      <c r="L219" s="10" t="str">
        <f>IF(F219&lt;&gt;"",IF(X219="A",F219/'NOx Emission Factors'!$X$4,IF(X219="L",F219/'NOx Emission Factors'!$W$4,"?")),"-")</f>
        <v>?</v>
      </c>
      <c r="M219" s="125" t="e">
        <f t="shared" si="37"/>
        <v>#DIV/0!</v>
      </c>
      <c r="N219" s="125" t="e">
        <f t="shared" si="38"/>
        <v>#N/A</v>
      </c>
      <c r="O219" s="170">
        <f>'Fleet Input'!B223</f>
        <v>0</v>
      </c>
      <c r="P219" s="170">
        <f>'Fleet Input'!C223</f>
        <v>0</v>
      </c>
      <c r="Q219" s="170">
        <f>'Fleet Input'!D223</f>
        <v>0</v>
      </c>
      <c r="R219" s="170">
        <f>'Fleet Input'!E223</f>
        <v>0</v>
      </c>
      <c r="S219" s="170">
        <f>'Fleet Input'!F223</f>
        <v>0</v>
      </c>
      <c r="T219" s="109" t="s">
        <v>242</v>
      </c>
      <c r="V219" s="109" t="s">
        <v>29</v>
      </c>
      <c r="X219" s="176">
        <f>'Fleet Input'!F223</f>
        <v>0</v>
      </c>
      <c r="Y219" s="170">
        <f>'Fleet Input'!G223</f>
        <v>0</v>
      </c>
      <c r="Z219" s="170">
        <f>'Fleet Input'!H223</f>
        <v>0</v>
      </c>
      <c r="AA219" s="114">
        <f t="shared" si="39"/>
        <v>0</v>
      </c>
      <c r="AB219" s="176" t="str">
        <f>IF('Fleet Input'!K223=0,"",'Fleet Input'!K223)</f>
        <v/>
      </c>
      <c r="AC219" s="176" t="str">
        <f>IF('Fleet Input'!L223=0,"",'Fleet Input'!L223)</f>
        <v/>
      </c>
      <c r="AD219" s="117" t="str">
        <f t="shared" si="40"/>
        <v/>
      </c>
      <c r="AE219" s="117" t="str">
        <f t="shared" si="41"/>
        <v>00</v>
      </c>
      <c r="AF219" s="8" t="e">
        <f t="shared" si="42"/>
        <v>#N/A</v>
      </c>
      <c r="AG219" s="122" t="e">
        <f t="shared" si="43"/>
        <v>#N/A</v>
      </c>
      <c r="AH219" s="8" t="e">
        <f t="shared" si="44"/>
        <v>#N/A</v>
      </c>
      <c r="AI219" s="122" t="e">
        <f t="shared" si="45"/>
        <v>#N/A</v>
      </c>
      <c r="AJ219" s="100" t="e">
        <f t="shared" si="46"/>
        <v>#N/A</v>
      </c>
      <c r="AK219" s="122" t="e">
        <f t="shared" si="47"/>
        <v>#N/A</v>
      </c>
    </row>
    <row r="220" spans="1:37" x14ac:dyDescent="0.2">
      <c r="A220" s="170">
        <f>'Fleet Input'!A224</f>
        <v>0</v>
      </c>
      <c r="B220" s="106" t="s">
        <v>111</v>
      </c>
      <c r="C220" s="106" t="s">
        <v>112</v>
      </c>
      <c r="D220" s="106" t="s">
        <v>136</v>
      </c>
      <c r="E220" s="106" t="s">
        <v>220</v>
      </c>
      <c r="F220" s="179">
        <f>'Fleet Input'!I224</f>
        <v>0</v>
      </c>
      <c r="G220" s="179">
        <f>'Fleet Input'!J224</f>
        <v>0</v>
      </c>
      <c r="H220" s="119" t="e">
        <f>VLOOKUP(AD220,NOx_Calc!$E$4:$G$44,3,FALSE)/100</f>
        <v>#N/A</v>
      </c>
      <c r="I220" s="119" t="e">
        <f>VLOOKUP(AD220,NOx_Calc!$E$4:$H$44,4,FALSE)/100</f>
        <v>#N/A</v>
      </c>
      <c r="J220" s="97" t="e">
        <f t="shared" si="36"/>
        <v>#N/A</v>
      </c>
      <c r="K220" s="10" t="e">
        <f>IF(J220&lt;&gt;"-",IF(X220="A",'NOx Emission Factors'!$X$4*J220,IF(X220="L",'NOx Emission Factors'!$W$4*J220,"?")),"-")</f>
        <v>#N/A</v>
      </c>
      <c r="L220" s="10" t="str">
        <f>IF(F220&lt;&gt;"",IF(X220="A",F220/'NOx Emission Factors'!$X$4,IF(X220="L",F220/'NOx Emission Factors'!$W$4,"?")),"-")</f>
        <v>?</v>
      </c>
      <c r="M220" s="125" t="e">
        <f t="shared" si="37"/>
        <v>#DIV/0!</v>
      </c>
      <c r="N220" s="125" t="e">
        <f t="shared" si="38"/>
        <v>#N/A</v>
      </c>
      <c r="O220" s="170">
        <f>'Fleet Input'!B224</f>
        <v>0</v>
      </c>
      <c r="P220" s="170">
        <f>'Fleet Input'!C224</f>
        <v>0</v>
      </c>
      <c r="Q220" s="170">
        <f>'Fleet Input'!D224</f>
        <v>0</v>
      </c>
      <c r="R220" s="170">
        <f>'Fleet Input'!E224</f>
        <v>0</v>
      </c>
      <c r="S220" s="170">
        <f>'Fleet Input'!F224</f>
        <v>0</v>
      </c>
      <c r="T220" s="109" t="s">
        <v>242</v>
      </c>
      <c r="V220" s="109" t="s">
        <v>29</v>
      </c>
      <c r="X220" s="176">
        <f>'Fleet Input'!F224</f>
        <v>0</v>
      </c>
      <c r="Y220" s="170">
        <f>'Fleet Input'!G224</f>
        <v>0</v>
      </c>
      <c r="Z220" s="170">
        <f>'Fleet Input'!H224</f>
        <v>0</v>
      </c>
      <c r="AA220" s="114">
        <f t="shared" si="39"/>
        <v>0</v>
      </c>
      <c r="AB220" s="176" t="str">
        <f>IF('Fleet Input'!K224=0,"",'Fleet Input'!K224)</f>
        <v/>
      </c>
      <c r="AC220" s="176" t="str">
        <f>IF('Fleet Input'!L224=0,"",'Fleet Input'!L224)</f>
        <v/>
      </c>
      <c r="AD220" s="117" t="str">
        <f t="shared" si="40"/>
        <v/>
      </c>
      <c r="AE220" s="117" t="str">
        <f t="shared" si="41"/>
        <v>00</v>
      </c>
      <c r="AF220" s="8" t="e">
        <f t="shared" si="42"/>
        <v>#N/A</v>
      </c>
      <c r="AG220" s="122" t="e">
        <f t="shared" si="43"/>
        <v>#N/A</v>
      </c>
      <c r="AH220" s="8" t="e">
        <f t="shared" si="44"/>
        <v>#N/A</v>
      </c>
      <c r="AI220" s="122" t="e">
        <f t="shared" si="45"/>
        <v>#N/A</v>
      </c>
      <c r="AJ220" s="100" t="e">
        <f t="shared" si="46"/>
        <v>#N/A</v>
      </c>
      <c r="AK220" s="122" t="e">
        <f t="shared" si="47"/>
        <v>#N/A</v>
      </c>
    </row>
    <row r="221" spans="1:37" x14ac:dyDescent="0.2">
      <c r="A221" s="170">
        <f>'Fleet Input'!A225</f>
        <v>0</v>
      </c>
      <c r="B221" s="106" t="s">
        <v>111</v>
      </c>
      <c r="C221" s="106" t="s">
        <v>112</v>
      </c>
      <c r="D221" s="106" t="s">
        <v>136</v>
      </c>
      <c r="E221" s="106" t="s">
        <v>220</v>
      </c>
      <c r="F221" s="179">
        <f>'Fleet Input'!I225</f>
        <v>0</v>
      </c>
      <c r="G221" s="179">
        <f>'Fleet Input'!J225</f>
        <v>0</v>
      </c>
      <c r="H221" s="119" t="e">
        <f>VLOOKUP(AD221,NOx_Calc!$E$4:$G$44,3,FALSE)/100</f>
        <v>#N/A</v>
      </c>
      <c r="I221" s="119" t="e">
        <f>VLOOKUP(AD221,NOx_Calc!$E$4:$H$44,4,FALSE)/100</f>
        <v>#N/A</v>
      </c>
      <c r="J221" s="97" t="e">
        <f t="shared" si="36"/>
        <v>#N/A</v>
      </c>
      <c r="K221" s="10" t="e">
        <f>IF(J221&lt;&gt;"-",IF(X221="A",'NOx Emission Factors'!$X$4*J221,IF(X221="L",'NOx Emission Factors'!$W$4*J221,"?")),"-")</f>
        <v>#N/A</v>
      </c>
      <c r="L221" s="10" t="str">
        <f>IF(F221&lt;&gt;"",IF(X221="A",F221/'NOx Emission Factors'!$X$4,IF(X221="L",F221/'NOx Emission Factors'!$W$4,"?")),"-")</f>
        <v>?</v>
      </c>
      <c r="M221" s="125" t="e">
        <f t="shared" si="37"/>
        <v>#DIV/0!</v>
      </c>
      <c r="N221" s="125" t="e">
        <f t="shared" si="38"/>
        <v>#N/A</v>
      </c>
      <c r="O221" s="170">
        <f>'Fleet Input'!B225</f>
        <v>0</v>
      </c>
      <c r="P221" s="170">
        <f>'Fleet Input'!C225</f>
        <v>0</v>
      </c>
      <c r="Q221" s="170">
        <f>'Fleet Input'!D225</f>
        <v>0</v>
      </c>
      <c r="R221" s="170">
        <f>'Fleet Input'!E225</f>
        <v>0</v>
      </c>
      <c r="S221" s="170">
        <f>'Fleet Input'!F225</f>
        <v>0</v>
      </c>
      <c r="T221" s="109" t="s">
        <v>242</v>
      </c>
      <c r="V221" s="109" t="s">
        <v>29</v>
      </c>
      <c r="X221" s="176">
        <f>'Fleet Input'!F225</f>
        <v>0</v>
      </c>
      <c r="Y221" s="170">
        <f>'Fleet Input'!G225</f>
        <v>0</v>
      </c>
      <c r="Z221" s="170">
        <f>'Fleet Input'!H225</f>
        <v>0</v>
      </c>
      <c r="AA221" s="114">
        <f t="shared" si="39"/>
        <v>0</v>
      </c>
      <c r="AB221" s="176" t="str">
        <f>IF('Fleet Input'!K225=0,"",'Fleet Input'!K225)</f>
        <v/>
      </c>
      <c r="AC221" s="176" t="str">
        <f>IF('Fleet Input'!L225=0,"",'Fleet Input'!L225)</f>
        <v/>
      </c>
      <c r="AD221" s="117" t="str">
        <f t="shared" si="40"/>
        <v/>
      </c>
      <c r="AE221" s="117" t="str">
        <f t="shared" si="41"/>
        <v>00</v>
      </c>
      <c r="AF221" s="8" t="e">
        <f t="shared" si="42"/>
        <v>#N/A</v>
      </c>
      <c r="AG221" s="122" t="e">
        <f t="shared" si="43"/>
        <v>#N/A</v>
      </c>
      <c r="AH221" s="8" t="e">
        <f t="shared" si="44"/>
        <v>#N/A</v>
      </c>
      <c r="AI221" s="122" t="e">
        <f t="shared" si="45"/>
        <v>#N/A</v>
      </c>
      <c r="AJ221" s="100" t="e">
        <f t="shared" si="46"/>
        <v>#N/A</v>
      </c>
      <c r="AK221" s="122" t="e">
        <f t="shared" si="47"/>
        <v>#N/A</v>
      </c>
    </row>
    <row r="222" spans="1:37" x14ac:dyDescent="0.2">
      <c r="A222" s="170">
        <f>'Fleet Input'!A226</f>
        <v>0</v>
      </c>
      <c r="B222" s="106" t="s">
        <v>111</v>
      </c>
      <c r="C222" s="106" t="s">
        <v>112</v>
      </c>
      <c r="D222" s="106" t="s">
        <v>136</v>
      </c>
      <c r="E222" s="106" t="s">
        <v>220</v>
      </c>
      <c r="F222" s="179">
        <f>'Fleet Input'!I226</f>
        <v>0</v>
      </c>
      <c r="G222" s="179">
        <f>'Fleet Input'!J226</f>
        <v>0</v>
      </c>
      <c r="H222" s="119" t="e">
        <f>VLOOKUP(AD222,NOx_Calc!$E$4:$G$44,3,FALSE)/100</f>
        <v>#N/A</v>
      </c>
      <c r="I222" s="119" t="e">
        <f>VLOOKUP(AD222,NOx_Calc!$E$4:$H$44,4,FALSE)/100</f>
        <v>#N/A</v>
      </c>
      <c r="J222" s="97" t="e">
        <f t="shared" si="36"/>
        <v>#N/A</v>
      </c>
      <c r="K222" s="10" t="e">
        <f>IF(J222&lt;&gt;"-",IF(X222="A",'NOx Emission Factors'!$X$4*J222,IF(X222="L",'NOx Emission Factors'!$W$4*J222,"?")),"-")</f>
        <v>#N/A</v>
      </c>
      <c r="L222" s="10" t="str">
        <f>IF(F222&lt;&gt;"",IF(X222="A",F222/'NOx Emission Factors'!$X$4,IF(X222="L",F222/'NOx Emission Factors'!$W$4,"?")),"-")</f>
        <v>?</v>
      </c>
      <c r="M222" s="125" t="e">
        <f t="shared" si="37"/>
        <v>#DIV/0!</v>
      </c>
      <c r="N222" s="125" t="e">
        <f t="shared" si="38"/>
        <v>#N/A</v>
      </c>
      <c r="O222" s="170">
        <f>'Fleet Input'!B226</f>
        <v>0</v>
      </c>
      <c r="P222" s="170">
        <f>'Fleet Input'!C226</f>
        <v>0</v>
      </c>
      <c r="Q222" s="170">
        <f>'Fleet Input'!D226</f>
        <v>0</v>
      </c>
      <c r="R222" s="170">
        <f>'Fleet Input'!E226</f>
        <v>0</v>
      </c>
      <c r="S222" s="170">
        <f>'Fleet Input'!F226</f>
        <v>0</v>
      </c>
      <c r="T222" s="109" t="s">
        <v>242</v>
      </c>
      <c r="V222" s="109" t="s">
        <v>29</v>
      </c>
      <c r="X222" s="176">
        <f>'Fleet Input'!F226</f>
        <v>0</v>
      </c>
      <c r="Y222" s="170">
        <f>'Fleet Input'!G226</f>
        <v>0</v>
      </c>
      <c r="Z222" s="170">
        <f>'Fleet Input'!H226</f>
        <v>0</v>
      </c>
      <c r="AA222" s="114">
        <f t="shared" si="39"/>
        <v>0</v>
      </c>
      <c r="AB222" s="176" t="str">
        <f>IF('Fleet Input'!K226=0,"",'Fleet Input'!K226)</f>
        <v/>
      </c>
      <c r="AC222" s="176" t="str">
        <f>IF('Fleet Input'!L226=0,"",'Fleet Input'!L226)</f>
        <v/>
      </c>
      <c r="AD222" s="117" t="str">
        <f t="shared" si="40"/>
        <v/>
      </c>
      <c r="AE222" s="117" t="str">
        <f t="shared" si="41"/>
        <v>00</v>
      </c>
      <c r="AF222" s="8" t="e">
        <f t="shared" si="42"/>
        <v>#N/A</v>
      </c>
      <c r="AG222" s="122" t="e">
        <f t="shared" si="43"/>
        <v>#N/A</v>
      </c>
      <c r="AH222" s="8" t="e">
        <f t="shared" si="44"/>
        <v>#N/A</v>
      </c>
      <c r="AI222" s="122" t="e">
        <f t="shared" si="45"/>
        <v>#N/A</v>
      </c>
      <c r="AJ222" s="100" t="e">
        <f t="shared" si="46"/>
        <v>#N/A</v>
      </c>
      <c r="AK222" s="122" t="e">
        <f t="shared" si="47"/>
        <v>#N/A</v>
      </c>
    </row>
    <row r="223" spans="1:37" x14ac:dyDescent="0.2">
      <c r="A223" s="170">
        <f>'Fleet Input'!A227</f>
        <v>0</v>
      </c>
      <c r="B223" s="106" t="s">
        <v>111</v>
      </c>
      <c r="C223" s="106" t="s">
        <v>112</v>
      </c>
      <c r="D223" s="106" t="s">
        <v>136</v>
      </c>
      <c r="E223" s="106" t="s">
        <v>220</v>
      </c>
      <c r="F223" s="179">
        <f>'Fleet Input'!I227</f>
        <v>0</v>
      </c>
      <c r="G223" s="179">
        <f>'Fleet Input'!J227</f>
        <v>0</v>
      </c>
      <c r="H223" s="119" t="e">
        <f>VLOOKUP(AD223,NOx_Calc!$E$4:$G$44,3,FALSE)/100</f>
        <v>#N/A</v>
      </c>
      <c r="I223" s="119" t="e">
        <f>VLOOKUP(AD223,NOx_Calc!$E$4:$H$44,4,FALSE)/100</f>
        <v>#N/A</v>
      </c>
      <c r="J223" s="97" t="e">
        <f t="shared" si="36"/>
        <v>#N/A</v>
      </c>
      <c r="K223" s="10" t="e">
        <f>IF(J223&lt;&gt;"-",IF(X223="A",'NOx Emission Factors'!$X$4*J223,IF(X223="L",'NOx Emission Factors'!$W$4*J223,"?")),"-")</f>
        <v>#N/A</v>
      </c>
      <c r="L223" s="10" t="str">
        <f>IF(F223&lt;&gt;"",IF(X223="A",F223/'NOx Emission Factors'!$X$4,IF(X223="L",F223/'NOx Emission Factors'!$W$4,"?")),"-")</f>
        <v>?</v>
      </c>
      <c r="M223" s="125" t="e">
        <f t="shared" si="37"/>
        <v>#DIV/0!</v>
      </c>
      <c r="N223" s="125" t="e">
        <f t="shared" si="38"/>
        <v>#N/A</v>
      </c>
      <c r="O223" s="170">
        <f>'Fleet Input'!B227</f>
        <v>0</v>
      </c>
      <c r="P223" s="170">
        <f>'Fleet Input'!C227</f>
        <v>0</v>
      </c>
      <c r="Q223" s="170">
        <f>'Fleet Input'!D227</f>
        <v>0</v>
      </c>
      <c r="R223" s="170">
        <f>'Fleet Input'!E227</f>
        <v>0</v>
      </c>
      <c r="S223" s="170">
        <f>'Fleet Input'!F227</f>
        <v>0</v>
      </c>
      <c r="T223" s="109" t="s">
        <v>242</v>
      </c>
      <c r="V223" s="109" t="s">
        <v>29</v>
      </c>
      <c r="X223" s="176">
        <f>'Fleet Input'!F227</f>
        <v>0</v>
      </c>
      <c r="Y223" s="170">
        <f>'Fleet Input'!G227</f>
        <v>0</v>
      </c>
      <c r="Z223" s="170">
        <f>'Fleet Input'!H227</f>
        <v>0</v>
      </c>
      <c r="AA223" s="114">
        <f t="shared" si="39"/>
        <v>0</v>
      </c>
      <c r="AB223" s="176" t="str">
        <f>IF('Fleet Input'!K227=0,"",'Fleet Input'!K227)</f>
        <v/>
      </c>
      <c r="AC223" s="176" t="str">
        <f>IF('Fleet Input'!L227=0,"",'Fleet Input'!L227)</f>
        <v/>
      </c>
      <c r="AD223" s="117" t="str">
        <f t="shared" si="40"/>
        <v/>
      </c>
      <c r="AE223" s="117" t="str">
        <f t="shared" si="41"/>
        <v>00</v>
      </c>
      <c r="AF223" s="8" t="e">
        <f t="shared" si="42"/>
        <v>#N/A</v>
      </c>
      <c r="AG223" s="122" t="e">
        <f t="shared" si="43"/>
        <v>#N/A</v>
      </c>
      <c r="AH223" s="8" t="e">
        <f t="shared" si="44"/>
        <v>#N/A</v>
      </c>
      <c r="AI223" s="122" t="e">
        <f t="shared" si="45"/>
        <v>#N/A</v>
      </c>
      <c r="AJ223" s="100" t="e">
        <f t="shared" si="46"/>
        <v>#N/A</v>
      </c>
      <c r="AK223" s="122" t="e">
        <f t="shared" si="47"/>
        <v>#N/A</v>
      </c>
    </row>
    <row r="224" spans="1:37" x14ac:dyDescent="0.2">
      <c r="A224" s="170">
        <f>'Fleet Input'!A228</f>
        <v>0</v>
      </c>
      <c r="B224" s="106" t="s">
        <v>111</v>
      </c>
      <c r="C224" s="106" t="s">
        <v>112</v>
      </c>
      <c r="D224" s="106" t="s">
        <v>136</v>
      </c>
      <c r="E224" s="106" t="s">
        <v>220</v>
      </c>
      <c r="F224" s="179">
        <f>'Fleet Input'!I228</f>
        <v>0</v>
      </c>
      <c r="G224" s="179">
        <f>'Fleet Input'!J228</f>
        <v>0</v>
      </c>
      <c r="H224" s="119" t="e">
        <f>VLOOKUP(AD224,NOx_Calc!$E$4:$G$44,3,FALSE)/100</f>
        <v>#N/A</v>
      </c>
      <c r="I224" s="119" t="e">
        <f>VLOOKUP(AD224,NOx_Calc!$E$4:$H$44,4,FALSE)/100</f>
        <v>#N/A</v>
      </c>
      <c r="J224" s="97" t="e">
        <f t="shared" si="36"/>
        <v>#N/A</v>
      </c>
      <c r="K224" s="10" t="e">
        <f>IF(J224&lt;&gt;"-",IF(X224="A",'NOx Emission Factors'!$X$4*J224,IF(X224="L",'NOx Emission Factors'!$W$4*J224,"?")),"-")</f>
        <v>#N/A</v>
      </c>
      <c r="L224" s="10" t="str">
        <f>IF(F224&lt;&gt;"",IF(X224="A",F224/'NOx Emission Factors'!$X$4,IF(X224="L",F224/'NOx Emission Factors'!$W$4,"?")),"-")</f>
        <v>?</v>
      </c>
      <c r="M224" s="125" t="e">
        <f t="shared" si="37"/>
        <v>#DIV/0!</v>
      </c>
      <c r="N224" s="125" t="e">
        <f t="shared" si="38"/>
        <v>#N/A</v>
      </c>
      <c r="O224" s="170">
        <f>'Fleet Input'!B228</f>
        <v>0</v>
      </c>
      <c r="P224" s="170">
        <f>'Fleet Input'!C228</f>
        <v>0</v>
      </c>
      <c r="Q224" s="170">
        <f>'Fleet Input'!D228</f>
        <v>0</v>
      </c>
      <c r="R224" s="170">
        <f>'Fleet Input'!E228</f>
        <v>0</v>
      </c>
      <c r="S224" s="170">
        <f>'Fleet Input'!F228</f>
        <v>0</v>
      </c>
      <c r="T224" s="109" t="s">
        <v>242</v>
      </c>
      <c r="V224" s="109" t="s">
        <v>29</v>
      </c>
      <c r="X224" s="176">
        <f>'Fleet Input'!F228</f>
        <v>0</v>
      </c>
      <c r="Y224" s="170">
        <f>'Fleet Input'!G228</f>
        <v>0</v>
      </c>
      <c r="Z224" s="170">
        <f>'Fleet Input'!H228</f>
        <v>0</v>
      </c>
      <c r="AA224" s="114">
        <f t="shared" si="39"/>
        <v>0</v>
      </c>
      <c r="AB224" s="176" t="str">
        <f>IF('Fleet Input'!K228=0,"",'Fleet Input'!K228)</f>
        <v/>
      </c>
      <c r="AC224" s="176" t="str">
        <f>IF('Fleet Input'!L228=0,"",'Fleet Input'!L228)</f>
        <v/>
      </c>
      <c r="AD224" s="117" t="str">
        <f t="shared" si="40"/>
        <v/>
      </c>
      <c r="AE224" s="117" t="str">
        <f t="shared" si="41"/>
        <v>00</v>
      </c>
      <c r="AF224" s="8" t="e">
        <f t="shared" si="42"/>
        <v>#N/A</v>
      </c>
      <c r="AG224" s="122" t="e">
        <f t="shared" si="43"/>
        <v>#N/A</v>
      </c>
      <c r="AH224" s="8" t="e">
        <f t="shared" si="44"/>
        <v>#N/A</v>
      </c>
      <c r="AI224" s="122" t="e">
        <f t="shared" si="45"/>
        <v>#N/A</v>
      </c>
      <c r="AJ224" s="100" t="e">
        <f t="shared" si="46"/>
        <v>#N/A</v>
      </c>
      <c r="AK224" s="122" t="e">
        <f t="shared" si="47"/>
        <v>#N/A</v>
      </c>
    </row>
    <row r="225" spans="1:37" x14ac:dyDescent="0.2">
      <c r="A225" s="170">
        <f>'Fleet Input'!A229</f>
        <v>0</v>
      </c>
      <c r="B225" s="106" t="s">
        <v>111</v>
      </c>
      <c r="C225" s="106" t="s">
        <v>112</v>
      </c>
      <c r="D225" s="106" t="s">
        <v>136</v>
      </c>
      <c r="E225" s="106" t="s">
        <v>220</v>
      </c>
      <c r="F225" s="179">
        <f>'Fleet Input'!I229</f>
        <v>0</v>
      </c>
      <c r="G225" s="179">
        <f>'Fleet Input'!J229</f>
        <v>0</v>
      </c>
      <c r="H225" s="119" t="e">
        <f>VLOOKUP(AD225,NOx_Calc!$E$4:$G$44,3,FALSE)/100</f>
        <v>#N/A</v>
      </c>
      <c r="I225" s="119" t="e">
        <f>VLOOKUP(AD225,NOx_Calc!$E$4:$H$44,4,FALSE)/100</f>
        <v>#N/A</v>
      </c>
      <c r="J225" s="97" t="e">
        <f t="shared" si="36"/>
        <v>#N/A</v>
      </c>
      <c r="K225" s="10" t="e">
        <f>IF(J225&lt;&gt;"-",IF(X225="A",'NOx Emission Factors'!$X$4*J225,IF(X225="L",'NOx Emission Factors'!$W$4*J225,"?")),"-")</f>
        <v>#N/A</v>
      </c>
      <c r="L225" s="10" t="str">
        <f>IF(F225&lt;&gt;"",IF(X225="A",F225/'NOx Emission Factors'!$X$4,IF(X225="L",F225/'NOx Emission Factors'!$W$4,"?")),"-")</f>
        <v>?</v>
      </c>
      <c r="M225" s="125" t="e">
        <f t="shared" si="37"/>
        <v>#DIV/0!</v>
      </c>
      <c r="N225" s="125" t="e">
        <f t="shared" si="38"/>
        <v>#N/A</v>
      </c>
      <c r="O225" s="170">
        <f>'Fleet Input'!B229</f>
        <v>0</v>
      </c>
      <c r="P225" s="170">
        <f>'Fleet Input'!C229</f>
        <v>0</v>
      </c>
      <c r="Q225" s="170">
        <f>'Fleet Input'!D229</f>
        <v>0</v>
      </c>
      <c r="R225" s="170">
        <f>'Fleet Input'!E229</f>
        <v>0</v>
      </c>
      <c r="S225" s="170">
        <f>'Fleet Input'!F229</f>
        <v>0</v>
      </c>
      <c r="T225" s="109" t="s">
        <v>242</v>
      </c>
      <c r="V225" s="109" t="s">
        <v>29</v>
      </c>
      <c r="X225" s="176">
        <f>'Fleet Input'!F229</f>
        <v>0</v>
      </c>
      <c r="Y225" s="170">
        <f>'Fleet Input'!G229</f>
        <v>0</v>
      </c>
      <c r="Z225" s="170">
        <f>'Fleet Input'!H229</f>
        <v>0</v>
      </c>
      <c r="AA225" s="114">
        <f t="shared" si="39"/>
        <v>0</v>
      </c>
      <c r="AB225" s="176" t="str">
        <f>IF('Fleet Input'!K229=0,"",'Fleet Input'!K229)</f>
        <v/>
      </c>
      <c r="AC225" s="176" t="str">
        <f>IF('Fleet Input'!L229=0,"",'Fleet Input'!L229)</f>
        <v/>
      </c>
      <c r="AD225" s="117" t="str">
        <f t="shared" si="40"/>
        <v/>
      </c>
      <c r="AE225" s="117" t="str">
        <f t="shared" si="41"/>
        <v>00</v>
      </c>
      <c r="AF225" s="8" t="e">
        <f t="shared" si="42"/>
        <v>#N/A</v>
      </c>
      <c r="AG225" s="122" t="e">
        <f t="shared" si="43"/>
        <v>#N/A</v>
      </c>
      <c r="AH225" s="8" t="e">
        <f t="shared" si="44"/>
        <v>#N/A</v>
      </c>
      <c r="AI225" s="122" t="e">
        <f t="shared" si="45"/>
        <v>#N/A</v>
      </c>
      <c r="AJ225" s="100" t="e">
        <f t="shared" si="46"/>
        <v>#N/A</v>
      </c>
      <c r="AK225" s="122" t="e">
        <f t="shared" si="47"/>
        <v>#N/A</v>
      </c>
    </row>
    <row r="226" spans="1:37" x14ac:dyDescent="0.2">
      <c r="A226" s="170">
        <f>'Fleet Input'!A230</f>
        <v>0</v>
      </c>
      <c r="B226" s="106" t="s">
        <v>111</v>
      </c>
      <c r="C226" s="106" t="s">
        <v>112</v>
      </c>
      <c r="D226" s="106" t="s">
        <v>136</v>
      </c>
      <c r="E226" s="106" t="s">
        <v>220</v>
      </c>
      <c r="F226" s="179">
        <f>'Fleet Input'!I230</f>
        <v>0</v>
      </c>
      <c r="G226" s="179">
        <f>'Fleet Input'!J230</f>
        <v>0</v>
      </c>
      <c r="H226" s="119" t="e">
        <f>VLOOKUP(AD226,NOx_Calc!$E$4:$G$44,3,FALSE)/100</f>
        <v>#N/A</v>
      </c>
      <c r="I226" s="119" t="e">
        <f>VLOOKUP(AD226,NOx_Calc!$E$4:$H$44,4,FALSE)/100</f>
        <v>#N/A</v>
      </c>
      <c r="J226" s="97" t="e">
        <f t="shared" si="36"/>
        <v>#N/A</v>
      </c>
      <c r="K226" s="10" t="e">
        <f>IF(J226&lt;&gt;"-",IF(X226="A",'NOx Emission Factors'!$X$4*J226,IF(X226="L",'NOx Emission Factors'!$W$4*J226,"?")),"-")</f>
        <v>#N/A</v>
      </c>
      <c r="L226" s="10" t="str">
        <f>IF(F226&lt;&gt;"",IF(X226="A",F226/'NOx Emission Factors'!$X$4,IF(X226="L",F226/'NOx Emission Factors'!$W$4,"?")),"-")</f>
        <v>?</v>
      </c>
      <c r="M226" s="125" t="e">
        <f t="shared" si="37"/>
        <v>#DIV/0!</v>
      </c>
      <c r="N226" s="125" t="e">
        <f t="shared" si="38"/>
        <v>#N/A</v>
      </c>
      <c r="O226" s="170">
        <f>'Fleet Input'!B230</f>
        <v>0</v>
      </c>
      <c r="P226" s="170">
        <f>'Fleet Input'!C230</f>
        <v>0</v>
      </c>
      <c r="Q226" s="170">
        <f>'Fleet Input'!D230</f>
        <v>0</v>
      </c>
      <c r="R226" s="170">
        <f>'Fleet Input'!E230</f>
        <v>0</v>
      </c>
      <c r="S226" s="170">
        <f>'Fleet Input'!F230</f>
        <v>0</v>
      </c>
      <c r="T226" s="109" t="s">
        <v>242</v>
      </c>
      <c r="V226" s="109" t="s">
        <v>29</v>
      </c>
      <c r="X226" s="176">
        <f>'Fleet Input'!F230</f>
        <v>0</v>
      </c>
      <c r="Y226" s="170">
        <f>'Fleet Input'!G230</f>
        <v>0</v>
      </c>
      <c r="Z226" s="170">
        <f>'Fleet Input'!H230</f>
        <v>0</v>
      </c>
      <c r="AA226" s="114">
        <f t="shared" si="39"/>
        <v>0</v>
      </c>
      <c r="AB226" s="176" t="str">
        <f>IF('Fleet Input'!K230=0,"",'Fleet Input'!K230)</f>
        <v/>
      </c>
      <c r="AC226" s="176" t="str">
        <f>IF('Fleet Input'!L230=0,"",'Fleet Input'!L230)</f>
        <v/>
      </c>
      <c r="AD226" s="117" t="str">
        <f t="shared" si="40"/>
        <v/>
      </c>
      <c r="AE226" s="117" t="str">
        <f t="shared" si="41"/>
        <v>00</v>
      </c>
      <c r="AF226" s="8" t="e">
        <f t="shared" si="42"/>
        <v>#N/A</v>
      </c>
      <c r="AG226" s="122" t="e">
        <f t="shared" si="43"/>
        <v>#N/A</v>
      </c>
      <c r="AH226" s="8" t="e">
        <f t="shared" si="44"/>
        <v>#N/A</v>
      </c>
      <c r="AI226" s="122" t="e">
        <f t="shared" si="45"/>
        <v>#N/A</v>
      </c>
      <c r="AJ226" s="100" t="e">
        <f t="shared" si="46"/>
        <v>#N/A</v>
      </c>
      <c r="AK226" s="122" t="e">
        <f t="shared" si="47"/>
        <v>#N/A</v>
      </c>
    </row>
    <row r="227" spans="1:37" x14ac:dyDescent="0.2">
      <c r="A227" s="170">
        <f>'Fleet Input'!A231</f>
        <v>0</v>
      </c>
      <c r="B227" s="106" t="s">
        <v>111</v>
      </c>
      <c r="C227" s="106" t="s">
        <v>112</v>
      </c>
      <c r="D227" s="106" t="s">
        <v>136</v>
      </c>
      <c r="E227" s="106" t="s">
        <v>220</v>
      </c>
      <c r="F227" s="179">
        <f>'Fleet Input'!I231</f>
        <v>0</v>
      </c>
      <c r="G227" s="179">
        <f>'Fleet Input'!J231</f>
        <v>0</v>
      </c>
      <c r="H227" s="119" t="e">
        <f>VLOOKUP(AD227,NOx_Calc!$E$4:$G$44,3,FALSE)/100</f>
        <v>#N/A</v>
      </c>
      <c r="I227" s="119" t="e">
        <f>VLOOKUP(AD227,NOx_Calc!$E$4:$H$44,4,FALSE)/100</f>
        <v>#N/A</v>
      </c>
      <c r="J227" s="97" t="e">
        <f t="shared" si="36"/>
        <v>#N/A</v>
      </c>
      <c r="K227" s="10" t="e">
        <f>IF(J227&lt;&gt;"-",IF(X227="A",'NOx Emission Factors'!$X$4*J227,IF(X227="L",'NOx Emission Factors'!$W$4*J227,"?")),"-")</f>
        <v>#N/A</v>
      </c>
      <c r="L227" s="10" t="str">
        <f>IF(F227&lt;&gt;"",IF(X227="A",F227/'NOx Emission Factors'!$X$4,IF(X227="L",F227/'NOx Emission Factors'!$W$4,"?")),"-")</f>
        <v>?</v>
      </c>
      <c r="M227" s="125" t="e">
        <f t="shared" si="37"/>
        <v>#DIV/0!</v>
      </c>
      <c r="N227" s="125" t="e">
        <f t="shared" si="38"/>
        <v>#N/A</v>
      </c>
      <c r="O227" s="170">
        <f>'Fleet Input'!B231</f>
        <v>0</v>
      </c>
      <c r="P227" s="170">
        <f>'Fleet Input'!C231</f>
        <v>0</v>
      </c>
      <c r="Q227" s="170">
        <f>'Fleet Input'!D231</f>
        <v>0</v>
      </c>
      <c r="R227" s="170">
        <f>'Fleet Input'!E231</f>
        <v>0</v>
      </c>
      <c r="S227" s="170">
        <f>'Fleet Input'!F231</f>
        <v>0</v>
      </c>
      <c r="T227" s="109" t="s">
        <v>242</v>
      </c>
      <c r="V227" s="109" t="s">
        <v>29</v>
      </c>
      <c r="X227" s="176">
        <f>'Fleet Input'!F231</f>
        <v>0</v>
      </c>
      <c r="Y227" s="170">
        <f>'Fleet Input'!G231</f>
        <v>0</v>
      </c>
      <c r="Z227" s="170">
        <f>'Fleet Input'!H231</f>
        <v>0</v>
      </c>
      <c r="AA227" s="114">
        <f t="shared" si="39"/>
        <v>0</v>
      </c>
      <c r="AB227" s="176" t="str">
        <f>IF('Fleet Input'!K231=0,"",'Fleet Input'!K231)</f>
        <v/>
      </c>
      <c r="AC227" s="176" t="str">
        <f>IF('Fleet Input'!L231=0,"",'Fleet Input'!L231)</f>
        <v/>
      </c>
      <c r="AD227" s="117" t="str">
        <f t="shared" si="40"/>
        <v/>
      </c>
      <c r="AE227" s="117" t="str">
        <f t="shared" si="41"/>
        <v>00</v>
      </c>
      <c r="AF227" s="8" t="e">
        <f t="shared" si="42"/>
        <v>#N/A</v>
      </c>
      <c r="AG227" s="122" t="e">
        <f t="shared" si="43"/>
        <v>#N/A</v>
      </c>
      <c r="AH227" s="8" t="e">
        <f t="shared" si="44"/>
        <v>#N/A</v>
      </c>
      <c r="AI227" s="122" t="e">
        <f t="shared" si="45"/>
        <v>#N/A</v>
      </c>
      <c r="AJ227" s="100" t="e">
        <f t="shared" si="46"/>
        <v>#N/A</v>
      </c>
      <c r="AK227" s="122" t="e">
        <f t="shared" si="47"/>
        <v>#N/A</v>
      </c>
    </row>
    <row r="228" spans="1:37" x14ac:dyDescent="0.2">
      <c r="A228" s="170">
        <f>'Fleet Input'!A232</f>
        <v>0</v>
      </c>
      <c r="B228" s="106" t="s">
        <v>111</v>
      </c>
      <c r="C228" s="106" t="s">
        <v>112</v>
      </c>
      <c r="D228" s="106" t="s">
        <v>136</v>
      </c>
      <c r="E228" s="106" t="s">
        <v>220</v>
      </c>
      <c r="F228" s="179">
        <f>'Fleet Input'!I232</f>
        <v>0</v>
      </c>
      <c r="G228" s="179">
        <f>'Fleet Input'!J232</f>
        <v>0</v>
      </c>
      <c r="H228" s="119" t="e">
        <f>VLOOKUP(AD228,NOx_Calc!$E$4:$G$44,3,FALSE)/100</f>
        <v>#N/A</v>
      </c>
      <c r="I228" s="119" t="e">
        <f>VLOOKUP(AD228,NOx_Calc!$E$4:$H$44,4,FALSE)/100</f>
        <v>#N/A</v>
      </c>
      <c r="J228" s="97" t="e">
        <f t="shared" si="36"/>
        <v>#N/A</v>
      </c>
      <c r="K228" s="10" t="e">
        <f>IF(J228&lt;&gt;"-",IF(X228="A",'NOx Emission Factors'!$X$4*J228,IF(X228="L",'NOx Emission Factors'!$W$4*J228,"?")),"-")</f>
        <v>#N/A</v>
      </c>
      <c r="L228" s="10" t="str">
        <f>IF(F228&lt;&gt;"",IF(X228="A",F228/'NOx Emission Factors'!$X$4,IF(X228="L",F228/'NOx Emission Factors'!$W$4,"?")),"-")</f>
        <v>?</v>
      </c>
      <c r="M228" s="125" t="e">
        <f t="shared" si="37"/>
        <v>#DIV/0!</v>
      </c>
      <c r="N228" s="125" t="e">
        <f t="shared" si="38"/>
        <v>#N/A</v>
      </c>
      <c r="O228" s="170">
        <f>'Fleet Input'!B232</f>
        <v>0</v>
      </c>
      <c r="P228" s="170">
        <f>'Fleet Input'!C232</f>
        <v>0</v>
      </c>
      <c r="Q228" s="170">
        <f>'Fleet Input'!D232</f>
        <v>0</v>
      </c>
      <c r="R228" s="170">
        <f>'Fleet Input'!E232</f>
        <v>0</v>
      </c>
      <c r="S228" s="170">
        <f>'Fleet Input'!F232</f>
        <v>0</v>
      </c>
      <c r="T228" s="109" t="s">
        <v>242</v>
      </c>
      <c r="V228" s="109" t="s">
        <v>29</v>
      </c>
      <c r="X228" s="176">
        <f>'Fleet Input'!F232</f>
        <v>0</v>
      </c>
      <c r="Y228" s="170">
        <f>'Fleet Input'!G232</f>
        <v>0</v>
      </c>
      <c r="Z228" s="170">
        <f>'Fleet Input'!H232</f>
        <v>0</v>
      </c>
      <c r="AA228" s="114">
        <f t="shared" si="39"/>
        <v>0</v>
      </c>
      <c r="AB228" s="176" t="str">
        <f>IF('Fleet Input'!K232=0,"",'Fleet Input'!K232)</f>
        <v/>
      </c>
      <c r="AC228" s="176" t="str">
        <f>IF('Fleet Input'!L232=0,"",'Fleet Input'!L232)</f>
        <v/>
      </c>
      <c r="AD228" s="117" t="str">
        <f t="shared" si="40"/>
        <v/>
      </c>
      <c r="AE228" s="117" t="str">
        <f t="shared" si="41"/>
        <v>00</v>
      </c>
      <c r="AF228" s="8" t="e">
        <f t="shared" si="42"/>
        <v>#N/A</v>
      </c>
      <c r="AG228" s="122" t="e">
        <f t="shared" si="43"/>
        <v>#N/A</v>
      </c>
      <c r="AH228" s="8" t="e">
        <f t="shared" si="44"/>
        <v>#N/A</v>
      </c>
      <c r="AI228" s="122" t="e">
        <f t="shared" si="45"/>
        <v>#N/A</v>
      </c>
      <c r="AJ228" s="100" t="e">
        <f t="shared" si="46"/>
        <v>#N/A</v>
      </c>
      <c r="AK228" s="122" t="e">
        <f t="shared" si="47"/>
        <v>#N/A</v>
      </c>
    </row>
    <row r="229" spans="1:37" x14ac:dyDescent="0.2">
      <c r="A229" s="170">
        <f>'Fleet Input'!A233</f>
        <v>0</v>
      </c>
      <c r="B229" s="106" t="s">
        <v>111</v>
      </c>
      <c r="C229" s="106" t="s">
        <v>112</v>
      </c>
      <c r="D229" s="106" t="s">
        <v>136</v>
      </c>
      <c r="E229" s="106" t="s">
        <v>220</v>
      </c>
      <c r="F229" s="179">
        <f>'Fleet Input'!I233</f>
        <v>0</v>
      </c>
      <c r="G229" s="179">
        <f>'Fleet Input'!J233</f>
        <v>0</v>
      </c>
      <c r="H229" s="119" t="e">
        <f>VLOOKUP(AD229,NOx_Calc!$E$4:$G$44,3,FALSE)/100</f>
        <v>#N/A</v>
      </c>
      <c r="I229" s="119" t="e">
        <f>VLOOKUP(AD229,NOx_Calc!$E$4:$H$44,4,FALSE)/100</f>
        <v>#N/A</v>
      </c>
      <c r="J229" s="97" t="e">
        <f t="shared" si="36"/>
        <v>#N/A</v>
      </c>
      <c r="K229" s="10" t="e">
        <f>IF(J229&lt;&gt;"-",IF(X229="A",'NOx Emission Factors'!$X$4*J229,IF(X229="L",'NOx Emission Factors'!$W$4*J229,"?")),"-")</f>
        <v>#N/A</v>
      </c>
      <c r="L229" s="10" t="str">
        <f>IF(F229&lt;&gt;"",IF(X229="A",F229/'NOx Emission Factors'!$X$4,IF(X229="L",F229/'NOx Emission Factors'!$W$4,"?")),"-")</f>
        <v>?</v>
      </c>
      <c r="M229" s="125" t="e">
        <f t="shared" si="37"/>
        <v>#DIV/0!</v>
      </c>
      <c r="N229" s="125" t="e">
        <f t="shared" si="38"/>
        <v>#N/A</v>
      </c>
      <c r="O229" s="170">
        <f>'Fleet Input'!B233</f>
        <v>0</v>
      </c>
      <c r="P229" s="170">
        <f>'Fleet Input'!C233</f>
        <v>0</v>
      </c>
      <c r="Q229" s="170">
        <f>'Fleet Input'!D233</f>
        <v>0</v>
      </c>
      <c r="R229" s="170">
        <f>'Fleet Input'!E233</f>
        <v>0</v>
      </c>
      <c r="S229" s="170">
        <f>'Fleet Input'!F233</f>
        <v>0</v>
      </c>
      <c r="T229" s="109" t="s">
        <v>242</v>
      </c>
      <c r="V229" s="109" t="s">
        <v>29</v>
      </c>
      <c r="X229" s="176">
        <f>'Fleet Input'!F233</f>
        <v>0</v>
      </c>
      <c r="Y229" s="170">
        <f>'Fleet Input'!G233</f>
        <v>0</v>
      </c>
      <c r="Z229" s="170">
        <f>'Fleet Input'!H233</f>
        <v>0</v>
      </c>
      <c r="AA229" s="114">
        <f t="shared" si="39"/>
        <v>0</v>
      </c>
      <c r="AB229" s="176" t="str">
        <f>IF('Fleet Input'!K233=0,"",'Fleet Input'!K233)</f>
        <v/>
      </c>
      <c r="AC229" s="176" t="str">
        <f>IF('Fleet Input'!L233=0,"",'Fleet Input'!L233)</f>
        <v/>
      </c>
      <c r="AD229" s="117" t="str">
        <f t="shared" si="40"/>
        <v/>
      </c>
      <c r="AE229" s="117" t="str">
        <f t="shared" si="41"/>
        <v>00</v>
      </c>
      <c r="AF229" s="8" t="e">
        <f t="shared" si="42"/>
        <v>#N/A</v>
      </c>
      <c r="AG229" s="122" t="e">
        <f t="shared" si="43"/>
        <v>#N/A</v>
      </c>
      <c r="AH229" s="8" t="e">
        <f t="shared" si="44"/>
        <v>#N/A</v>
      </c>
      <c r="AI229" s="122" t="e">
        <f t="shared" si="45"/>
        <v>#N/A</v>
      </c>
      <c r="AJ229" s="100" t="e">
        <f t="shared" si="46"/>
        <v>#N/A</v>
      </c>
      <c r="AK229" s="122" t="e">
        <f t="shared" si="47"/>
        <v>#N/A</v>
      </c>
    </row>
    <row r="230" spans="1:37" x14ac:dyDescent="0.2">
      <c r="A230" s="170">
        <f>'Fleet Input'!A234</f>
        <v>0</v>
      </c>
      <c r="B230" s="106" t="s">
        <v>111</v>
      </c>
      <c r="C230" s="106" t="s">
        <v>112</v>
      </c>
      <c r="D230" s="106" t="s">
        <v>136</v>
      </c>
      <c r="E230" s="106" t="s">
        <v>220</v>
      </c>
      <c r="F230" s="179">
        <f>'Fleet Input'!I234</f>
        <v>0</v>
      </c>
      <c r="G230" s="179">
        <f>'Fleet Input'!J234</f>
        <v>0</v>
      </c>
      <c r="H230" s="119" t="e">
        <f>VLOOKUP(AD230,NOx_Calc!$E$4:$G$44,3,FALSE)/100</f>
        <v>#N/A</v>
      </c>
      <c r="I230" s="119" t="e">
        <f>VLOOKUP(AD230,NOx_Calc!$E$4:$H$44,4,FALSE)/100</f>
        <v>#N/A</v>
      </c>
      <c r="J230" s="97" t="e">
        <f t="shared" si="36"/>
        <v>#N/A</v>
      </c>
      <c r="K230" s="10" t="e">
        <f>IF(J230&lt;&gt;"-",IF(X230="A",'NOx Emission Factors'!$X$4*J230,IF(X230="L",'NOx Emission Factors'!$W$4*J230,"?")),"-")</f>
        <v>#N/A</v>
      </c>
      <c r="L230" s="10" t="str">
        <f>IF(F230&lt;&gt;"",IF(X230="A",F230/'NOx Emission Factors'!$X$4,IF(X230="L",F230/'NOx Emission Factors'!$W$4,"?")),"-")</f>
        <v>?</v>
      </c>
      <c r="M230" s="125" t="e">
        <f t="shared" si="37"/>
        <v>#DIV/0!</v>
      </c>
      <c r="N230" s="125" t="e">
        <f t="shared" si="38"/>
        <v>#N/A</v>
      </c>
      <c r="O230" s="170">
        <f>'Fleet Input'!B234</f>
        <v>0</v>
      </c>
      <c r="P230" s="170">
        <f>'Fleet Input'!C234</f>
        <v>0</v>
      </c>
      <c r="Q230" s="170">
        <f>'Fleet Input'!D234</f>
        <v>0</v>
      </c>
      <c r="R230" s="170">
        <f>'Fleet Input'!E234</f>
        <v>0</v>
      </c>
      <c r="S230" s="170">
        <f>'Fleet Input'!F234</f>
        <v>0</v>
      </c>
      <c r="T230" s="109" t="s">
        <v>242</v>
      </c>
      <c r="V230" s="109" t="s">
        <v>29</v>
      </c>
      <c r="X230" s="176">
        <f>'Fleet Input'!F234</f>
        <v>0</v>
      </c>
      <c r="Y230" s="170">
        <f>'Fleet Input'!G234</f>
        <v>0</v>
      </c>
      <c r="Z230" s="170">
        <f>'Fleet Input'!H234</f>
        <v>0</v>
      </c>
      <c r="AA230" s="114">
        <f t="shared" si="39"/>
        <v>0</v>
      </c>
      <c r="AB230" s="176" t="str">
        <f>IF('Fleet Input'!K234=0,"",'Fleet Input'!K234)</f>
        <v/>
      </c>
      <c r="AC230" s="176" t="str">
        <f>IF('Fleet Input'!L234=0,"",'Fleet Input'!L234)</f>
        <v/>
      </c>
      <c r="AD230" s="117" t="str">
        <f t="shared" si="40"/>
        <v/>
      </c>
      <c r="AE230" s="117" t="str">
        <f t="shared" si="41"/>
        <v>00</v>
      </c>
      <c r="AF230" s="8" t="e">
        <f t="shared" si="42"/>
        <v>#N/A</v>
      </c>
      <c r="AG230" s="122" t="e">
        <f t="shared" si="43"/>
        <v>#N/A</v>
      </c>
      <c r="AH230" s="8" t="e">
        <f t="shared" si="44"/>
        <v>#N/A</v>
      </c>
      <c r="AI230" s="122" t="e">
        <f t="shared" si="45"/>
        <v>#N/A</v>
      </c>
      <c r="AJ230" s="100" t="e">
        <f t="shared" si="46"/>
        <v>#N/A</v>
      </c>
      <c r="AK230" s="122" t="e">
        <f t="shared" si="47"/>
        <v>#N/A</v>
      </c>
    </row>
    <row r="231" spans="1:37" x14ac:dyDescent="0.2">
      <c r="A231" s="170">
        <f>'Fleet Input'!A235</f>
        <v>0</v>
      </c>
      <c r="B231" s="106" t="s">
        <v>111</v>
      </c>
      <c r="C231" s="106" t="s">
        <v>112</v>
      </c>
      <c r="D231" s="106" t="s">
        <v>136</v>
      </c>
      <c r="E231" s="106" t="s">
        <v>220</v>
      </c>
      <c r="F231" s="179">
        <f>'Fleet Input'!I235</f>
        <v>0</v>
      </c>
      <c r="G231" s="179">
        <f>'Fleet Input'!J235</f>
        <v>0</v>
      </c>
      <c r="H231" s="119" t="e">
        <f>VLOOKUP(AD231,NOx_Calc!$E$4:$G$44,3,FALSE)/100</f>
        <v>#N/A</v>
      </c>
      <c r="I231" s="119" t="e">
        <f>VLOOKUP(AD231,NOx_Calc!$E$4:$H$44,4,FALSE)/100</f>
        <v>#N/A</v>
      </c>
      <c r="J231" s="97" t="e">
        <f t="shared" si="36"/>
        <v>#N/A</v>
      </c>
      <c r="K231" s="10" t="e">
        <f>IF(J231&lt;&gt;"-",IF(X231="A",'NOx Emission Factors'!$X$4*J231,IF(X231="L",'NOx Emission Factors'!$W$4*J231,"?")),"-")</f>
        <v>#N/A</v>
      </c>
      <c r="L231" s="10" t="str">
        <f>IF(F231&lt;&gt;"",IF(X231="A",F231/'NOx Emission Factors'!$X$4,IF(X231="L",F231/'NOx Emission Factors'!$W$4,"?")),"-")</f>
        <v>?</v>
      </c>
      <c r="M231" s="125" t="e">
        <f t="shared" si="37"/>
        <v>#DIV/0!</v>
      </c>
      <c r="N231" s="125" t="e">
        <f t="shared" si="38"/>
        <v>#N/A</v>
      </c>
      <c r="O231" s="170">
        <f>'Fleet Input'!B235</f>
        <v>0</v>
      </c>
      <c r="P231" s="170">
        <f>'Fleet Input'!C235</f>
        <v>0</v>
      </c>
      <c r="Q231" s="170">
        <f>'Fleet Input'!D235</f>
        <v>0</v>
      </c>
      <c r="R231" s="170">
        <f>'Fleet Input'!E235</f>
        <v>0</v>
      </c>
      <c r="S231" s="170">
        <f>'Fleet Input'!F235</f>
        <v>0</v>
      </c>
      <c r="T231" s="109" t="s">
        <v>242</v>
      </c>
      <c r="V231" s="109" t="s">
        <v>29</v>
      </c>
      <c r="X231" s="176">
        <f>'Fleet Input'!F235</f>
        <v>0</v>
      </c>
      <c r="Y231" s="170">
        <f>'Fleet Input'!G235</f>
        <v>0</v>
      </c>
      <c r="Z231" s="170">
        <f>'Fleet Input'!H235</f>
        <v>0</v>
      </c>
      <c r="AA231" s="114">
        <f t="shared" si="39"/>
        <v>0</v>
      </c>
      <c r="AB231" s="176" t="str">
        <f>IF('Fleet Input'!K235=0,"",'Fleet Input'!K235)</f>
        <v/>
      </c>
      <c r="AC231" s="176" t="str">
        <f>IF('Fleet Input'!L235=0,"",'Fleet Input'!L235)</f>
        <v/>
      </c>
      <c r="AD231" s="117" t="str">
        <f t="shared" si="40"/>
        <v/>
      </c>
      <c r="AE231" s="117" t="str">
        <f t="shared" si="41"/>
        <v>00</v>
      </c>
      <c r="AF231" s="8" t="e">
        <f t="shared" si="42"/>
        <v>#N/A</v>
      </c>
      <c r="AG231" s="122" t="e">
        <f t="shared" si="43"/>
        <v>#N/A</v>
      </c>
      <c r="AH231" s="8" t="e">
        <f t="shared" si="44"/>
        <v>#N/A</v>
      </c>
      <c r="AI231" s="122" t="e">
        <f t="shared" si="45"/>
        <v>#N/A</v>
      </c>
      <c r="AJ231" s="100" t="e">
        <f t="shared" si="46"/>
        <v>#N/A</v>
      </c>
      <c r="AK231" s="122" t="e">
        <f t="shared" si="47"/>
        <v>#N/A</v>
      </c>
    </row>
    <row r="232" spans="1:37" x14ac:dyDescent="0.2">
      <c r="A232" s="170">
        <f>'Fleet Input'!A236</f>
        <v>0</v>
      </c>
      <c r="B232" s="106" t="s">
        <v>111</v>
      </c>
      <c r="C232" s="106" t="s">
        <v>112</v>
      </c>
      <c r="D232" s="106" t="s">
        <v>136</v>
      </c>
      <c r="E232" s="106" t="s">
        <v>220</v>
      </c>
      <c r="F232" s="179">
        <f>'Fleet Input'!I236</f>
        <v>0</v>
      </c>
      <c r="G232" s="179">
        <f>'Fleet Input'!J236</f>
        <v>0</v>
      </c>
      <c r="H232" s="119" t="e">
        <f>VLOOKUP(AD232,NOx_Calc!$E$4:$G$44,3,FALSE)/100</f>
        <v>#N/A</v>
      </c>
      <c r="I232" s="119" t="e">
        <f>VLOOKUP(AD232,NOx_Calc!$E$4:$H$44,4,FALSE)/100</f>
        <v>#N/A</v>
      </c>
      <c r="J232" s="97" t="e">
        <f t="shared" si="36"/>
        <v>#N/A</v>
      </c>
      <c r="K232" s="10" t="e">
        <f>IF(J232&lt;&gt;"-",IF(X232="A",'NOx Emission Factors'!$X$4*J232,IF(X232="L",'NOx Emission Factors'!$W$4*J232,"?")),"-")</f>
        <v>#N/A</v>
      </c>
      <c r="L232" s="10" t="str">
        <f>IF(F232&lt;&gt;"",IF(X232="A",F232/'NOx Emission Factors'!$X$4,IF(X232="L",F232/'NOx Emission Factors'!$W$4,"?")),"-")</f>
        <v>?</v>
      </c>
      <c r="M232" s="125" t="e">
        <f t="shared" si="37"/>
        <v>#DIV/0!</v>
      </c>
      <c r="N232" s="125" t="e">
        <f t="shared" si="38"/>
        <v>#N/A</v>
      </c>
      <c r="O232" s="170">
        <f>'Fleet Input'!B236</f>
        <v>0</v>
      </c>
      <c r="P232" s="170">
        <f>'Fleet Input'!C236</f>
        <v>0</v>
      </c>
      <c r="Q232" s="170">
        <f>'Fleet Input'!D236</f>
        <v>0</v>
      </c>
      <c r="R232" s="170">
        <f>'Fleet Input'!E236</f>
        <v>0</v>
      </c>
      <c r="S232" s="170">
        <f>'Fleet Input'!F236</f>
        <v>0</v>
      </c>
      <c r="T232" s="109" t="s">
        <v>242</v>
      </c>
      <c r="V232" s="109" t="s">
        <v>29</v>
      </c>
      <c r="X232" s="176">
        <f>'Fleet Input'!F236</f>
        <v>0</v>
      </c>
      <c r="Y232" s="170">
        <f>'Fleet Input'!G236</f>
        <v>0</v>
      </c>
      <c r="Z232" s="170">
        <f>'Fleet Input'!H236</f>
        <v>0</v>
      </c>
      <c r="AA232" s="114">
        <f t="shared" si="39"/>
        <v>0</v>
      </c>
      <c r="AB232" s="176" t="str">
        <f>IF('Fleet Input'!K236=0,"",'Fleet Input'!K236)</f>
        <v/>
      </c>
      <c r="AC232" s="176" t="str">
        <f>IF('Fleet Input'!L236=0,"",'Fleet Input'!L236)</f>
        <v/>
      </c>
      <c r="AD232" s="117" t="str">
        <f t="shared" si="40"/>
        <v/>
      </c>
      <c r="AE232" s="117" t="str">
        <f t="shared" si="41"/>
        <v>00</v>
      </c>
      <c r="AF232" s="8" t="e">
        <f t="shared" si="42"/>
        <v>#N/A</v>
      </c>
      <c r="AG232" s="122" t="e">
        <f t="shared" si="43"/>
        <v>#N/A</v>
      </c>
      <c r="AH232" s="8" t="e">
        <f t="shared" si="44"/>
        <v>#N/A</v>
      </c>
      <c r="AI232" s="122" t="e">
        <f t="shared" si="45"/>
        <v>#N/A</v>
      </c>
      <c r="AJ232" s="100" t="e">
        <f t="shared" si="46"/>
        <v>#N/A</v>
      </c>
      <c r="AK232" s="122" t="e">
        <f t="shared" si="47"/>
        <v>#N/A</v>
      </c>
    </row>
    <row r="233" spans="1:37" x14ac:dyDescent="0.2">
      <c r="A233" s="170">
        <f>'Fleet Input'!A237</f>
        <v>0</v>
      </c>
      <c r="B233" s="106" t="s">
        <v>111</v>
      </c>
      <c r="C233" s="106" t="s">
        <v>112</v>
      </c>
      <c r="D233" s="106" t="s">
        <v>136</v>
      </c>
      <c r="E233" s="106" t="s">
        <v>220</v>
      </c>
      <c r="F233" s="179">
        <f>'Fleet Input'!I237</f>
        <v>0</v>
      </c>
      <c r="G233" s="179">
        <f>'Fleet Input'!J237</f>
        <v>0</v>
      </c>
      <c r="H233" s="119" t="e">
        <f>VLOOKUP(AD233,NOx_Calc!$E$4:$G$44,3,FALSE)/100</f>
        <v>#N/A</v>
      </c>
      <c r="I233" s="119" t="e">
        <f>VLOOKUP(AD233,NOx_Calc!$E$4:$H$44,4,FALSE)/100</f>
        <v>#N/A</v>
      </c>
      <c r="J233" s="97" t="e">
        <f t="shared" si="36"/>
        <v>#N/A</v>
      </c>
      <c r="K233" s="10" t="e">
        <f>IF(J233&lt;&gt;"-",IF(X233="A",'NOx Emission Factors'!$X$4*J233,IF(X233="L",'NOx Emission Factors'!$W$4*J233,"?")),"-")</f>
        <v>#N/A</v>
      </c>
      <c r="L233" s="10" t="str">
        <f>IF(F233&lt;&gt;"",IF(X233="A",F233/'NOx Emission Factors'!$X$4,IF(X233="L",F233/'NOx Emission Factors'!$W$4,"?")),"-")</f>
        <v>?</v>
      </c>
      <c r="M233" s="125" t="e">
        <f t="shared" si="37"/>
        <v>#DIV/0!</v>
      </c>
      <c r="N233" s="125" t="e">
        <f t="shared" si="38"/>
        <v>#N/A</v>
      </c>
      <c r="O233" s="170">
        <f>'Fleet Input'!B237</f>
        <v>0</v>
      </c>
      <c r="P233" s="170">
        <f>'Fleet Input'!C237</f>
        <v>0</v>
      </c>
      <c r="Q233" s="170">
        <f>'Fleet Input'!D237</f>
        <v>0</v>
      </c>
      <c r="R233" s="170">
        <f>'Fleet Input'!E237</f>
        <v>0</v>
      </c>
      <c r="S233" s="170">
        <f>'Fleet Input'!F237</f>
        <v>0</v>
      </c>
      <c r="T233" s="109" t="s">
        <v>242</v>
      </c>
      <c r="V233" s="109" t="s">
        <v>29</v>
      </c>
      <c r="X233" s="176">
        <f>'Fleet Input'!F237</f>
        <v>0</v>
      </c>
      <c r="Y233" s="170">
        <f>'Fleet Input'!G237</f>
        <v>0</v>
      </c>
      <c r="Z233" s="170">
        <f>'Fleet Input'!H237</f>
        <v>0</v>
      </c>
      <c r="AA233" s="114">
        <f t="shared" si="39"/>
        <v>0</v>
      </c>
      <c r="AB233" s="176" t="str">
        <f>IF('Fleet Input'!K237=0,"",'Fleet Input'!K237)</f>
        <v/>
      </c>
      <c r="AC233" s="176" t="str">
        <f>IF('Fleet Input'!L237=0,"",'Fleet Input'!L237)</f>
        <v/>
      </c>
      <c r="AD233" s="117" t="str">
        <f t="shared" si="40"/>
        <v/>
      </c>
      <c r="AE233" s="117" t="str">
        <f t="shared" si="41"/>
        <v>00</v>
      </c>
      <c r="AF233" s="8" t="e">
        <f t="shared" si="42"/>
        <v>#N/A</v>
      </c>
      <c r="AG233" s="122" t="e">
        <f t="shared" si="43"/>
        <v>#N/A</v>
      </c>
      <c r="AH233" s="8" t="e">
        <f t="shared" si="44"/>
        <v>#N/A</v>
      </c>
      <c r="AI233" s="122" t="e">
        <f t="shared" si="45"/>
        <v>#N/A</v>
      </c>
      <c r="AJ233" s="100" t="e">
        <f t="shared" si="46"/>
        <v>#N/A</v>
      </c>
      <c r="AK233" s="122" t="e">
        <f t="shared" si="47"/>
        <v>#N/A</v>
      </c>
    </row>
    <row r="234" spans="1:37" x14ac:dyDescent="0.2">
      <c r="A234" s="170">
        <f>'Fleet Input'!A238</f>
        <v>0</v>
      </c>
      <c r="B234" s="106" t="s">
        <v>111</v>
      </c>
      <c r="C234" s="106" t="s">
        <v>112</v>
      </c>
      <c r="D234" s="106" t="s">
        <v>136</v>
      </c>
      <c r="E234" s="106" t="s">
        <v>220</v>
      </c>
      <c r="F234" s="179">
        <f>'Fleet Input'!I238</f>
        <v>0</v>
      </c>
      <c r="G234" s="179">
        <f>'Fleet Input'!J238</f>
        <v>0</v>
      </c>
      <c r="H234" s="119" t="e">
        <f>VLOOKUP(AD234,NOx_Calc!$E$4:$G$44,3,FALSE)/100</f>
        <v>#N/A</v>
      </c>
      <c r="I234" s="119" t="e">
        <f>VLOOKUP(AD234,NOx_Calc!$E$4:$H$44,4,FALSE)/100</f>
        <v>#N/A</v>
      </c>
      <c r="J234" s="97" t="e">
        <f t="shared" si="36"/>
        <v>#N/A</v>
      </c>
      <c r="K234" s="10" t="e">
        <f>IF(J234&lt;&gt;"-",IF(X234="A",'NOx Emission Factors'!$X$4*J234,IF(X234="L",'NOx Emission Factors'!$W$4*J234,"?")),"-")</f>
        <v>#N/A</v>
      </c>
      <c r="L234" s="10" t="str">
        <f>IF(F234&lt;&gt;"",IF(X234="A",F234/'NOx Emission Factors'!$X$4,IF(X234="L",F234/'NOx Emission Factors'!$W$4,"?")),"-")</f>
        <v>?</v>
      </c>
      <c r="M234" s="125" t="e">
        <f t="shared" si="37"/>
        <v>#DIV/0!</v>
      </c>
      <c r="N234" s="125" t="e">
        <f t="shared" si="38"/>
        <v>#N/A</v>
      </c>
      <c r="O234" s="170">
        <f>'Fleet Input'!B238</f>
        <v>0</v>
      </c>
      <c r="P234" s="170">
        <f>'Fleet Input'!C238</f>
        <v>0</v>
      </c>
      <c r="Q234" s="170">
        <f>'Fleet Input'!D238</f>
        <v>0</v>
      </c>
      <c r="R234" s="170">
        <f>'Fleet Input'!E238</f>
        <v>0</v>
      </c>
      <c r="S234" s="170">
        <f>'Fleet Input'!F238</f>
        <v>0</v>
      </c>
      <c r="T234" s="109" t="s">
        <v>242</v>
      </c>
      <c r="V234" s="109" t="s">
        <v>29</v>
      </c>
      <c r="X234" s="176">
        <f>'Fleet Input'!F238</f>
        <v>0</v>
      </c>
      <c r="Y234" s="170">
        <f>'Fleet Input'!G238</f>
        <v>0</v>
      </c>
      <c r="Z234" s="170">
        <f>'Fleet Input'!H238</f>
        <v>0</v>
      </c>
      <c r="AA234" s="114">
        <f t="shared" si="39"/>
        <v>0</v>
      </c>
      <c r="AB234" s="176" t="str">
        <f>IF('Fleet Input'!K238=0,"",'Fleet Input'!K238)</f>
        <v/>
      </c>
      <c r="AC234" s="176" t="str">
        <f>IF('Fleet Input'!L238=0,"",'Fleet Input'!L238)</f>
        <v/>
      </c>
      <c r="AD234" s="117" t="str">
        <f t="shared" si="40"/>
        <v/>
      </c>
      <c r="AE234" s="117" t="str">
        <f t="shared" si="41"/>
        <v>00</v>
      </c>
      <c r="AF234" s="8" t="e">
        <f t="shared" si="42"/>
        <v>#N/A</v>
      </c>
      <c r="AG234" s="122" t="e">
        <f t="shared" si="43"/>
        <v>#N/A</v>
      </c>
      <c r="AH234" s="8" t="e">
        <f t="shared" si="44"/>
        <v>#N/A</v>
      </c>
      <c r="AI234" s="122" t="e">
        <f t="shared" si="45"/>
        <v>#N/A</v>
      </c>
      <c r="AJ234" s="100" t="e">
        <f t="shared" si="46"/>
        <v>#N/A</v>
      </c>
      <c r="AK234" s="122" t="e">
        <f t="shared" si="47"/>
        <v>#N/A</v>
      </c>
    </row>
    <row r="235" spans="1:37" x14ac:dyDescent="0.2">
      <c r="A235" s="170">
        <f>'Fleet Input'!A239</f>
        <v>0</v>
      </c>
      <c r="B235" s="106" t="s">
        <v>111</v>
      </c>
      <c r="C235" s="106" t="s">
        <v>112</v>
      </c>
      <c r="D235" s="106" t="s">
        <v>136</v>
      </c>
      <c r="E235" s="106" t="s">
        <v>220</v>
      </c>
      <c r="F235" s="179">
        <f>'Fleet Input'!I239</f>
        <v>0</v>
      </c>
      <c r="G235" s="179">
        <f>'Fleet Input'!J239</f>
        <v>0</v>
      </c>
      <c r="H235" s="119" t="e">
        <f>VLOOKUP(AD235,NOx_Calc!$E$4:$G$44,3,FALSE)/100</f>
        <v>#N/A</v>
      </c>
      <c r="I235" s="119" t="e">
        <f>VLOOKUP(AD235,NOx_Calc!$E$4:$H$44,4,FALSE)/100</f>
        <v>#N/A</v>
      </c>
      <c r="J235" s="97" t="e">
        <f t="shared" si="36"/>
        <v>#N/A</v>
      </c>
      <c r="K235" s="10" t="e">
        <f>IF(J235&lt;&gt;"-",IF(X235="A",'NOx Emission Factors'!$X$4*J235,IF(X235="L",'NOx Emission Factors'!$W$4*J235,"?")),"-")</f>
        <v>#N/A</v>
      </c>
      <c r="L235" s="10" t="str">
        <f>IF(F235&lt;&gt;"",IF(X235="A",F235/'NOx Emission Factors'!$X$4,IF(X235="L",F235/'NOx Emission Factors'!$W$4,"?")),"-")</f>
        <v>?</v>
      </c>
      <c r="M235" s="125" t="e">
        <f t="shared" si="37"/>
        <v>#DIV/0!</v>
      </c>
      <c r="N235" s="125" t="e">
        <f t="shared" si="38"/>
        <v>#N/A</v>
      </c>
      <c r="O235" s="170">
        <f>'Fleet Input'!B239</f>
        <v>0</v>
      </c>
      <c r="P235" s="170">
        <f>'Fleet Input'!C239</f>
        <v>0</v>
      </c>
      <c r="Q235" s="170">
        <f>'Fleet Input'!D239</f>
        <v>0</v>
      </c>
      <c r="R235" s="170">
        <f>'Fleet Input'!E239</f>
        <v>0</v>
      </c>
      <c r="S235" s="170">
        <f>'Fleet Input'!F239</f>
        <v>0</v>
      </c>
      <c r="T235" s="109" t="s">
        <v>242</v>
      </c>
      <c r="V235" s="109" t="s">
        <v>29</v>
      </c>
      <c r="X235" s="176">
        <f>'Fleet Input'!F239</f>
        <v>0</v>
      </c>
      <c r="Y235" s="170">
        <f>'Fleet Input'!G239</f>
        <v>0</v>
      </c>
      <c r="Z235" s="170">
        <f>'Fleet Input'!H239</f>
        <v>0</v>
      </c>
      <c r="AA235" s="114">
        <f t="shared" si="39"/>
        <v>0</v>
      </c>
      <c r="AB235" s="176" t="str">
        <f>IF('Fleet Input'!K239=0,"",'Fleet Input'!K239)</f>
        <v/>
      </c>
      <c r="AC235" s="176" t="str">
        <f>IF('Fleet Input'!L239=0,"",'Fleet Input'!L239)</f>
        <v/>
      </c>
      <c r="AD235" s="117" t="str">
        <f t="shared" si="40"/>
        <v/>
      </c>
      <c r="AE235" s="117" t="str">
        <f t="shared" si="41"/>
        <v>00</v>
      </c>
      <c r="AF235" s="8" t="e">
        <f t="shared" si="42"/>
        <v>#N/A</v>
      </c>
      <c r="AG235" s="122" t="e">
        <f t="shared" si="43"/>
        <v>#N/A</v>
      </c>
      <c r="AH235" s="8" t="e">
        <f t="shared" si="44"/>
        <v>#N/A</v>
      </c>
      <c r="AI235" s="122" t="e">
        <f t="shared" si="45"/>
        <v>#N/A</v>
      </c>
      <c r="AJ235" s="100" t="e">
        <f t="shared" si="46"/>
        <v>#N/A</v>
      </c>
      <c r="AK235" s="122" t="e">
        <f t="shared" si="47"/>
        <v>#N/A</v>
      </c>
    </row>
    <row r="236" spans="1:37" x14ac:dyDescent="0.2">
      <c r="A236" s="170">
        <f>'Fleet Input'!A240</f>
        <v>0</v>
      </c>
      <c r="B236" s="106" t="s">
        <v>111</v>
      </c>
      <c r="C236" s="106" t="s">
        <v>112</v>
      </c>
      <c r="D236" s="106" t="s">
        <v>136</v>
      </c>
      <c r="E236" s="106" t="s">
        <v>220</v>
      </c>
      <c r="F236" s="179">
        <f>'Fleet Input'!I240</f>
        <v>0</v>
      </c>
      <c r="G236" s="179">
        <f>'Fleet Input'!J240</f>
        <v>0</v>
      </c>
      <c r="H236" s="119" t="e">
        <f>VLOOKUP(AD236,NOx_Calc!$E$4:$G$44,3,FALSE)/100</f>
        <v>#N/A</v>
      </c>
      <c r="I236" s="119" t="e">
        <f>VLOOKUP(AD236,NOx_Calc!$E$4:$H$44,4,FALSE)/100</f>
        <v>#N/A</v>
      </c>
      <c r="J236" s="97" t="e">
        <f t="shared" si="36"/>
        <v>#N/A</v>
      </c>
      <c r="K236" s="10" t="e">
        <f>IF(J236&lt;&gt;"-",IF(X236="A",'NOx Emission Factors'!$X$4*J236,IF(X236="L",'NOx Emission Factors'!$W$4*J236,"?")),"-")</f>
        <v>#N/A</v>
      </c>
      <c r="L236" s="10" t="str">
        <f>IF(F236&lt;&gt;"",IF(X236="A",F236/'NOx Emission Factors'!$X$4,IF(X236="L",F236/'NOx Emission Factors'!$W$4,"?")),"-")</f>
        <v>?</v>
      </c>
      <c r="M236" s="125" t="e">
        <f t="shared" si="37"/>
        <v>#DIV/0!</v>
      </c>
      <c r="N236" s="125" t="e">
        <f t="shared" si="38"/>
        <v>#N/A</v>
      </c>
      <c r="O236" s="170">
        <f>'Fleet Input'!B240</f>
        <v>0</v>
      </c>
      <c r="P236" s="170">
        <f>'Fleet Input'!C240</f>
        <v>0</v>
      </c>
      <c r="Q236" s="170">
        <f>'Fleet Input'!D240</f>
        <v>0</v>
      </c>
      <c r="R236" s="170">
        <f>'Fleet Input'!E240</f>
        <v>0</v>
      </c>
      <c r="S236" s="170">
        <f>'Fleet Input'!F240</f>
        <v>0</v>
      </c>
      <c r="T236" s="109" t="s">
        <v>242</v>
      </c>
      <c r="V236" s="109" t="s">
        <v>29</v>
      </c>
      <c r="X236" s="176">
        <f>'Fleet Input'!F240</f>
        <v>0</v>
      </c>
      <c r="Y236" s="170">
        <f>'Fleet Input'!G240</f>
        <v>0</v>
      </c>
      <c r="Z236" s="170">
        <f>'Fleet Input'!H240</f>
        <v>0</v>
      </c>
      <c r="AA236" s="114">
        <f t="shared" si="39"/>
        <v>0</v>
      </c>
      <c r="AB236" s="176" t="str">
        <f>IF('Fleet Input'!K240=0,"",'Fleet Input'!K240)</f>
        <v/>
      </c>
      <c r="AC236" s="176" t="str">
        <f>IF('Fleet Input'!L240=0,"",'Fleet Input'!L240)</f>
        <v/>
      </c>
      <c r="AD236" s="117" t="str">
        <f t="shared" si="40"/>
        <v/>
      </c>
      <c r="AE236" s="117" t="str">
        <f t="shared" si="41"/>
        <v>00</v>
      </c>
      <c r="AF236" s="8" t="e">
        <f t="shared" si="42"/>
        <v>#N/A</v>
      </c>
      <c r="AG236" s="122" t="e">
        <f t="shared" si="43"/>
        <v>#N/A</v>
      </c>
      <c r="AH236" s="8" t="e">
        <f t="shared" si="44"/>
        <v>#N/A</v>
      </c>
      <c r="AI236" s="122" t="e">
        <f t="shared" si="45"/>
        <v>#N/A</v>
      </c>
      <c r="AJ236" s="100" t="e">
        <f t="shared" si="46"/>
        <v>#N/A</v>
      </c>
      <c r="AK236" s="122" t="e">
        <f t="shared" si="47"/>
        <v>#N/A</v>
      </c>
    </row>
    <row r="237" spans="1:37" x14ac:dyDescent="0.2">
      <c r="A237" s="170">
        <f>'Fleet Input'!A241</f>
        <v>0</v>
      </c>
      <c r="B237" s="106" t="s">
        <v>111</v>
      </c>
      <c r="C237" s="106" t="s">
        <v>112</v>
      </c>
      <c r="D237" s="106" t="s">
        <v>136</v>
      </c>
      <c r="E237" s="106" t="s">
        <v>220</v>
      </c>
      <c r="F237" s="179">
        <f>'Fleet Input'!I241</f>
        <v>0</v>
      </c>
      <c r="G237" s="179">
        <f>'Fleet Input'!J241</f>
        <v>0</v>
      </c>
      <c r="H237" s="119" t="e">
        <f>VLOOKUP(AD237,NOx_Calc!$E$4:$G$44,3,FALSE)/100</f>
        <v>#N/A</v>
      </c>
      <c r="I237" s="119" t="e">
        <f>VLOOKUP(AD237,NOx_Calc!$E$4:$H$44,4,FALSE)/100</f>
        <v>#N/A</v>
      </c>
      <c r="J237" s="97" t="e">
        <f t="shared" si="36"/>
        <v>#N/A</v>
      </c>
      <c r="K237" s="10" t="e">
        <f>IF(J237&lt;&gt;"-",IF(X237="A",'NOx Emission Factors'!$X$4*J237,IF(X237="L",'NOx Emission Factors'!$W$4*J237,"?")),"-")</f>
        <v>#N/A</v>
      </c>
      <c r="L237" s="10" t="str">
        <f>IF(F237&lt;&gt;"",IF(X237="A",F237/'NOx Emission Factors'!$X$4,IF(X237="L",F237/'NOx Emission Factors'!$W$4,"?")),"-")</f>
        <v>?</v>
      </c>
      <c r="M237" s="125" t="e">
        <f t="shared" si="37"/>
        <v>#DIV/0!</v>
      </c>
      <c r="N237" s="125" t="e">
        <f t="shared" si="38"/>
        <v>#N/A</v>
      </c>
      <c r="O237" s="170">
        <f>'Fleet Input'!B241</f>
        <v>0</v>
      </c>
      <c r="P237" s="170">
        <f>'Fleet Input'!C241</f>
        <v>0</v>
      </c>
      <c r="Q237" s="170">
        <f>'Fleet Input'!D241</f>
        <v>0</v>
      </c>
      <c r="R237" s="170">
        <f>'Fleet Input'!E241</f>
        <v>0</v>
      </c>
      <c r="S237" s="170">
        <f>'Fleet Input'!F241</f>
        <v>0</v>
      </c>
      <c r="T237" s="109" t="s">
        <v>242</v>
      </c>
      <c r="V237" s="109" t="s">
        <v>29</v>
      </c>
      <c r="X237" s="176">
        <f>'Fleet Input'!F241</f>
        <v>0</v>
      </c>
      <c r="Y237" s="170">
        <f>'Fleet Input'!G241</f>
        <v>0</v>
      </c>
      <c r="Z237" s="170">
        <f>'Fleet Input'!H241</f>
        <v>0</v>
      </c>
      <c r="AA237" s="114">
        <f t="shared" si="39"/>
        <v>0</v>
      </c>
      <c r="AB237" s="176" t="str">
        <f>IF('Fleet Input'!K241=0,"",'Fleet Input'!K241)</f>
        <v/>
      </c>
      <c r="AC237" s="176" t="str">
        <f>IF('Fleet Input'!L241=0,"",'Fleet Input'!L241)</f>
        <v/>
      </c>
      <c r="AD237" s="117" t="str">
        <f t="shared" si="40"/>
        <v/>
      </c>
      <c r="AE237" s="117" t="str">
        <f t="shared" si="41"/>
        <v>00</v>
      </c>
      <c r="AF237" s="8" t="e">
        <f t="shared" si="42"/>
        <v>#N/A</v>
      </c>
      <c r="AG237" s="122" t="e">
        <f t="shared" si="43"/>
        <v>#N/A</v>
      </c>
      <c r="AH237" s="8" t="e">
        <f t="shared" si="44"/>
        <v>#N/A</v>
      </c>
      <c r="AI237" s="122" t="e">
        <f t="shared" si="45"/>
        <v>#N/A</v>
      </c>
      <c r="AJ237" s="100" t="e">
        <f t="shared" si="46"/>
        <v>#N/A</v>
      </c>
      <c r="AK237" s="122" t="e">
        <f t="shared" si="47"/>
        <v>#N/A</v>
      </c>
    </row>
    <row r="238" spans="1:37" x14ac:dyDescent="0.2">
      <c r="A238" s="170">
        <f>'Fleet Input'!A242</f>
        <v>0</v>
      </c>
      <c r="B238" s="106" t="s">
        <v>111</v>
      </c>
      <c r="C238" s="106" t="s">
        <v>112</v>
      </c>
      <c r="D238" s="106" t="s">
        <v>136</v>
      </c>
      <c r="E238" s="106" t="s">
        <v>220</v>
      </c>
      <c r="F238" s="179">
        <f>'Fleet Input'!I242</f>
        <v>0</v>
      </c>
      <c r="G238" s="179">
        <f>'Fleet Input'!J242</f>
        <v>0</v>
      </c>
      <c r="H238" s="119" t="e">
        <f>VLOOKUP(AD238,NOx_Calc!$E$4:$G$44,3,FALSE)/100</f>
        <v>#N/A</v>
      </c>
      <c r="I238" s="119" t="e">
        <f>VLOOKUP(AD238,NOx_Calc!$E$4:$H$44,4,FALSE)/100</f>
        <v>#N/A</v>
      </c>
      <c r="J238" s="97" t="e">
        <f t="shared" si="36"/>
        <v>#N/A</v>
      </c>
      <c r="K238" s="10" t="e">
        <f>IF(J238&lt;&gt;"-",IF(X238="A",'NOx Emission Factors'!$X$4*J238,IF(X238="L",'NOx Emission Factors'!$W$4*J238,"?")),"-")</f>
        <v>#N/A</v>
      </c>
      <c r="L238" s="10" t="str">
        <f>IF(F238&lt;&gt;"",IF(X238="A",F238/'NOx Emission Factors'!$X$4,IF(X238="L",F238/'NOx Emission Factors'!$W$4,"?")),"-")</f>
        <v>?</v>
      </c>
      <c r="M238" s="125" t="e">
        <f t="shared" si="37"/>
        <v>#DIV/0!</v>
      </c>
      <c r="N238" s="125" t="e">
        <f t="shared" si="38"/>
        <v>#N/A</v>
      </c>
      <c r="O238" s="170">
        <f>'Fleet Input'!B242</f>
        <v>0</v>
      </c>
      <c r="P238" s="170">
        <f>'Fleet Input'!C242</f>
        <v>0</v>
      </c>
      <c r="Q238" s="170">
        <f>'Fleet Input'!D242</f>
        <v>0</v>
      </c>
      <c r="R238" s="170">
        <f>'Fleet Input'!E242</f>
        <v>0</v>
      </c>
      <c r="S238" s="170">
        <f>'Fleet Input'!F242</f>
        <v>0</v>
      </c>
      <c r="T238" s="109" t="s">
        <v>242</v>
      </c>
      <c r="V238" s="109" t="s">
        <v>29</v>
      </c>
      <c r="X238" s="176">
        <f>'Fleet Input'!F242</f>
        <v>0</v>
      </c>
      <c r="Y238" s="170">
        <f>'Fleet Input'!G242</f>
        <v>0</v>
      </c>
      <c r="Z238" s="170">
        <f>'Fleet Input'!H242</f>
        <v>0</v>
      </c>
      <c r="AA238" s="114">
        <f t="shared" si="39"/>
        <v>0</v>
      </c>
      <c r="AB238" s="176" t="str">
        <f>IF('Fleet Input'!K242=0,"",'Fleet Input'!K242)</f>
        <v/>
      </c>
      <c r="AC238" s="176" t="str">
        <f>IF('Fleet Input'!L242=0,"",'Fleet Input'!L242)</f>
        <v/>
      </c>
      <c r="AD238" s="117" t="str">
        <f t="shared" si="40"/>
        <v/>
      </c>
      <c r="AE238" s="117" t="str">
        <f t="shared" si="41"/>
        <v>00</v>
      </c>
      <c r="AF238" s="8" t="e">
        <f t="shared" si="42"/>
        <v>#N/A</v>
      </c>
      <c r="AG238" s="122" t="e">
        <f t="shared" si="43"/>
        <v>#N/A</v>
      </c>
      <c r="AH238" s="8" t="e">
        <f t="shared" si="44"/>
        <v>#N/A</v>
      </c>
      <c r="AI238" s="122" t="e">
        <f t="shared" si="45"/>
        <v>#N/A</v>
      </c>
      <c r="AJ238" s="100" t="e">
        <f t="shared" si="46"/>
        <v>#N/A</v>
      </c>
      <c r="AK238" s="122" t="e">
        <f t="shared" si="47"/>
        <v>#N/A</v>
      </c>
    </row>
    <row r="239" spans="1:37" x14ac:dyDescent="0.2">
      <c r="A239" s="170">
        <f>'Fleet Input'!A243</f>
        <v>0</v>
      </c>
      <c r="B239" s="106" t="s">
        <v>111</v>
      </c>
      <c r="C239" s="106" t="s">
        <v>112</v>
      </c>
      <c r="D239" s="106" t="s">
        <v>136</v>
      </c>
      <c r="E239" s="106" t="s">
        <v>220</v>
      </c>
      <c r="F239" s="179">
        <f>'Fleet Input'!I243</f>
        <v>0</v>
      </c>
      <c r="G239" s="179">
        <f>'Fleet Input'!J243</f>
        <v>0</v>
      </c>
      <c r="H239" s="119" t="e">
        <f>VLOOKUP(AD239,NOx_Calc!$E$4:$G$44,3,FALSE)/100</f>
        <v>#N/A</v>
      </c>
      <c r="I239" s="119" t="e">
        <f>VLOOKUP(AD239,NOx_Calc!$E$4:$H$44,4,FALSE)/100</f>
        <v>#N/A</v>
      </c>
      <c r="J239" s="97" t="e">
        <f t="shared" si="36"/>
        <v>#N/A</v>
      </c>
      <c r="K239" s="10" t="e">
        <f>IF(J239&lt;&gt;"-",IF(X239="A",'NOx Emission Factors'!$X$4*J239,IF(X239="L",'NOx Emission Factors'!$W$4*J239,"?")),"-")</f>
        <v>#N/A</v>
      </c>
      <c r="L239" s="10" t="str">
        <f>IF(F239&lt;&gt;"",IF(X239="A",F239/'NOx Emission Factors'!$X$4,IF(X239="L",F239/'NOx Emission Factors'!$W$4,"?")),"-")</f>
        <v>?</v>
      </c>
      <c r="M239" s="125" t="e">
        <f t="shared" si="37"/>
        <v>#DIV/0!</v>
      </c>
      <c r="N239" s="125" t="e">
        <f t="shared" si="38"/>
        <v>#N/A</v>
      </c>
      <c r="O239" s="170">
        <f>'Fleet Input'!B243</f>
        <v>0</v>
      </c>
      <c r="P239" s="170">
        <f>'Fleet Input'!C243</f>
        <v>0</v>
      </c>
      <c r="Q239" s="170">
        <f>'Fleet Input'!D243</f>
        <v>0</v>
      </c>
      <c r="R239" s="170">
        <f>'Fleet Input'!E243</f>
        <v>0</v>
      </c>
      <c r="S239" s="170">
        <f>'Fleet Input'!F243</f>
        <v>0</v>
      </c>
      <c r="T239" s="109" t="s">
        <v>242</v>
      </c>
      <c r="V239" s="109" t="s">
        <v>29</v>
      </c>
      <c r="X239" s="176">
        <f>'Fleet Input'!F243</f>
        <v>0</v>
      </c>
      <c r="Y239" s="170">
        <f>'Fleet Input'!G243</f>
        <v>0</v>
      </c>
      <c r="Z239" s="170">
        <f>'Fleet Input'!H243</f>
        <v>0</v>
      </c>
      <c r="AA239" s="114">
        <f t="shared" si="39"/>
        <v>0</v>
      </c>
      <c r="AB239" s="176" t="str">
        <f>IF('Fleet Input'!K243=0,"",'Fleet Input'!K243)</f>
        <v/>
      </c>
      <c r="AC239" s="176" t="str">
        <f>IF('Fleet Input'!L243=0,"",'Fleet Input'!L243)</f>
        <v/>
      </c>
      <c r="AD239" s="117" t="str">
        <f t="shared" si="40"/>
        <v/>
      </c>
      <c r="AE239" s="117" t="str">
        <f t="shared" si="41"/>
        <v>00</v>
      </c>
      <c r="AF239" s="8" t="e">
        <f t="shared" si="42"/>
        <v>#N/A</v>
      </c>
      <c r="AG239" s="122" t="e">
        <f t="shared" si="43"/>
        <v>#N/A</v>
      </c>
      <c r="AH239" s="8" t="e">
        <f t="shared" si="44"/>
        <v>#N/A</v>
      </c>
      <c r="AI239" s="122" t="e">
        <f t="shared" si="45"/>
        <v>#N/A</v>
      </c>
      <c r="AJ239" s="100" t="e">
        <f t="shared" si="46"/>
        <v>#N/A</v>
      </c>
      <c r="AK239" s="122" t="e">
        <f t="shared" si="47"/>
        <v>#N/A</v>
      </c>
    </row>
    <row r="240" spans="1:37" x14ac:dyDescent="0.2">
      <c r="A240" s="170">
        <f>'Fleet Input'!A244</f>
        <v>0</v>
      </c>
      <c r="B240" s="106" t="s">
        <v>111</v>
      </c>
      <c r="C240" s="106" t="s">
        <v>112</v>
      </c>
      <c r="D240" s="106" t="s">
        <v>136</v>
      </c>
      <c r="E240" s="106" t="s">
        <v>220</v>
      </c>
      <c r="F240" s="179">
        <f>'Fleet Input'!I244</f>
        <v>0</v>
      </c>
      <c r="G240" s="179">
        <f>'Fleet Input'!J244</f>
        <v>0</v>
      </c>
      <c r="H240" s="119" t="e">
        <f>VLOOKUP(AD240,NOx_Calc!$E$4:$G$44,3,FALSE)/100</f>
        <v>#N/A</v>
      </c>
      <c r="I240" s="119" t="e">
        <f>VLOOKUP(AD240,NOx_Calc!$E$4:$H$44,4,FALSE)/100</f>
        <v>#N/A</v>
      </c>
      <c r="J240" s="97" t="e">
        <f t="shared" si="36"/>
        <v>#N/A</v>
      </c>
      <c r="K240" s="10" t="e">
        <f>IF(J240&lt;&gt;"-",IF(X240="A",'NOx Emission Factors'!$X$4*J240,IF(X240="L",'NOx Emission Factors'!$W$4*J240,"?")),"-")</f>
        <v>#N/A</v>
      </c>
      <c r="L240" s="10" t="str">
        <f>IF(F240&lt;&gt;"",IF(X240="A",F240/'NOx Emission Factors'!$X$4,IF(X240="L",F240/'NOx Emission Factors'!$W$4,"?")),"-")</f>
        <v>?</v>
      </c>
      <c r="M240" s="125" t="e">
        <f t="shared" si="37"/>
        <v>#DIV/0!</v>
      </c>
      <c r="N240" s="125" t="e">
        <f t="shared" si="38"/>
        <v>#N/A</v>
      </c>
      <c r="O240" s="170">
        <f>'Fleet Input'!B244</f>
        <v>0</v>
      </c>
      <c r="P240" s="170">
        <f>'Fleet Input'!C244</f>
        <v>0</v>
      </c>
      <c r="Q240" s="170">
        <f>'Fleet Input'!D244</f>
        <v>0</v>
      </c>
      <c r="R240" s="170">
        <f>'Fleet Input'!E244</f>
        <v>0</v>
      </c>
      <c r="S240" s="170">
        <f>'Fleet Input'!F244</f>
        <v>0</v>
      </c>
      <c r="T240" s="109" t="s">
        <v>242</v>
      </c>
      <c r="V240" s="109" t="s">
        <v>29</v>
      </c>
      <c r="X240" s="176">
        <f>'Fleet Input'!F244</f>
        <v>0</v>
      </c>
      <c r="Y240" s="170">
        <f>'Fleet Input'!G244</f>
        <v>0</v>
      </c>
      <c r="Z240" s="170">
        <f>'Fleet Input'!H244</f>
        <v>0</v>
      </c>
      <c r="AA240" s="114">
        <f t="shared" si="39"/>
        <v>0</v>
      </c>
      <c r="AB240" s="176" t="str">
        <f>IF('Fleet Input'!K244=0,"",'Fleet Input'!K244)</f>
        <v/>
      </c>
      <c r="AC240" s="176" t="str">
        <f>IF('Fleet Input'!L244=0,"",'Fleet Input'!L244)</f>
        <v/>
      </c>
      <c r="AD240" s="117" t="str">
        <f t="shared" si="40"/>
        <v/>
      </c>
      <c r="AE240" s="117" t="str">
        <f t="shared" si="41"/>
        <v>00</v>
      </c>
      <c r="AF240" s="8" t="e">
        <f t="shared" si="42"/>
        <v>#N/A</v>
      </c>
      <c r="AG240" s="122" t="e">
        <f t="shared" si="43"/>
        <v>#N/A</v>
      </c>
      <c r="AH240" s="8" t="e">
        <f t="shared" si="44"/>
        <v>#N/A</v>
      </c>
      <c r="AI240" s="122" t="e">
        <f t="shared" si="45"/>
        <v>#N/A</v>
      </c>
      <c r="AJ240" s="100" t="e">
        <f t="shared" si="46"/>
        <v>#N/A</v>
      </c>
      <c r="AK240" s="122" t="e">
        <f t="shared" si="47"/>
        <v>#N/A</v>
      </c>
    </row>
    <row r="241" spans="1:37" x14ac:dyDescent="0.2">
      <c r="A241" s="170">
        <f>'Fleet Input'!A245</f>
        <v>0</v>
      </c>
      <c r="B241" s="106" t="s">
        <v>111</v>
      </c>
      <c r="C241" s="106" t="s">
        <v>112</v>
      </c>
      <c r="D241" s="106" t="s">
        <v>136</v>
      </c>
      <c r="E241" s="106" t="s">
        <v>220</v>
      </c>
      <c r="F241" s="179">
        <f>'Fleet Input'!I245</f>
        <v>0</v>
      </c>
      <c r="G241" s="179">
        <f>'Fleet Input'!J245</f>
        <v>0</v>
      </c>
      <c r="H241" s="119" t="e">
        <f>VLOOKUP(AD241,NOx_Calc!$E$4:$G$44,3,FALSE)/100</f>
        <v>#N/A</v>
      </c>
      <c r="I241" s="119" t="e">
        <f>VLOOKUP(AD241,NOx_Calc!$E$4:$H$44,4,FALSE)/100</f>
        <v>#N/A</v>
      </c>
      <c r="J241" s="97" t="e">
        <f t="shared" si="36"/>
        <v>#N/A</v>
      </c>
      <c r="K241" s="10" t="e">
        <f>IF(J241&lt;&gt;"-",IF(X241="A",'NOx Emission Factors'!$X$4*J241,IF(X241="L",'NOx Emission Factors'!$W$4*J241,"?")),"-")</f>
        <v>#N/A</v>
      </c>
      <c r="L241" s="10" t="str">
        <f>IF(F241&lt;&gt;"",IF(X241="A",F241/'NOx Emission Factors'!$X$4,IF(X241="L",F241/'NOx Emission Factors'!$W$4,"?")),"-")</f>
        <v>?</v>
      </c>
      <c r="M241" s="125" t="e">
        <f t="shared" si="37"/>
        <v>#DIV/0!</v>
      </c>
      <c r="N241" s="125" t="e">
        <f t="shared" si="38"/>
        <v>#N/A</v>
      </c>
      <c r="O241" s="170">
        <f>'Fleet Input'!B245</f>
        <v>0</v>
      </c>
      <c r="P241" s="170">
        <f>'Fleet Input'!C245</f>
        <v>0</v>
      </c>
      <c r="Q241" s="170">
        <f>'Fleet Input'!D245</f>
        <v>0</v>
      </c>
      <c r="R241" s="170">
        <f>'Fleet Input'!E245</f>
        <v>0</v>
      </c>
      <c r="S241" s="170">
        <f>'Fleet Input'!F245</f>
        <v>0</v>
      </c>
      <c r="T241" s="109" t="s">
        <v>242</v>
      </c>
      <c r="V241" s="109" t="s">
        <v>29</v>
      </c>
      <c r="X241" s="176">
        <f>'Fleet Input'!F245</f>
        <v>0</v>
      </c>
      <c r="Y241" s="170">
        <f>'Fleet Input'!G245</f>
        <v>0</v>
      </c>
      <c r="Z241" s="170">
        <f>'Fleet Input'!H245</f>
        <v>0</v>
      </c>
      <c r="AA241" s="114">
        <f t="shared" si="39"/>
        <v>0</v>
      </c>
      <c r="AB241" s="176" t="str">
        <f>IF('Fleet Input'!K245=0,"",'Fleet Input'!K245)</f>
        <v/>
      </c>
      <c r="AC241" s="176" t="str">
        <f>IF('Fleet Input'!L245=0,"",'Fleet Input'!L245)</f>
        <v/>
      </c>
      <c r="AD241" s="117" t="str">
        <f t="shared" si="40"/>
        <v/>
      </c>
      <c r="AE241" s="117" t="str">
        <f t="shared" si="41"/>
        <v>00</v>
      </c>
      <c r="AF241" s="8" t="e">
        <f t="shared" si="42"/>
        <v>#N/A</v>
      </c>
      <c r="AG241" s="122" t="e">
        <f t="shared" si="43"/>
        <v>#N/A</v>
      </c>
      <c r="AH241" s="8" t="e">
        <f t="shared" si="44"/>
        <v>#N/A</v>
      </c>
      <c r="AI241" s="122" t="e">
        <f t="shared" si="45"/>
        <v>#N/A</v>
      </c>
      <c r="AJ241" s="100" t="e">
        <f t="shared" si="46"/>
        <v>#N/A</v>
      </c>
      <c r="AK241" s="122" t="e">
        <f t="shared" si="47"/>
        <v>#N/A</v>
      </c>
    </row>
    <row r="242" spans="1:37" x14ac:dyDescent="0.2">
      <c r="A242" s="170">
        <f>'Fleet Input'!A246</f>
        <v>0</v>
      </c>
      <c r="B242" s="106" t="s">
        <v>111</v>
      </c>
      <c r="C242" s="106" t="s">
        <v>112</v>
      </c>
      <c r="D242" s="106" t="s">
        <v>136</v>
      </c>
      <c r="E242" s="106" t="s">
        <v>220</v>
      </c>
      <c r="F242" s="179">
        <f>'Fleet Input'!I246</f>
        <v>0</v>
      </c>
      <c r="G242" s="179">
        <f>'Fleet Input'!J246</f>
        <v>0</v>
      </c>
      <c r="H242" s="119" t="e">
        <f>VLOOKUP(AD242,NOx_Calc!$E$4:$G$44,3,FALSE)/100</f>
        <v>#N/A</v>
      </c>
      <c r="I242" s="119" t="e">
        <f>VLOOKUP(AD242,NOx_Calc!$E$4:$H$44,4,FALSE)/100</f>
        <v>#N/A</v>
      </c>
      <c r="J242" s="97" t="e">
        <f t="shared" si="36"/>
        <v>#N/A</v>
      </c>
      <c r="K242" s="10" t="e">
        <f>IF(J242&lt;&gt;"-",IF(X242="A",'NOx Emission Factors'!$X$4*J242,IF(X242="L",'NOx Emission Factors'!$W$4*J242,"?")),"-")</f>
        <v>#N/A</v>
      </c>
      <c r="L242" s="10" t="str">
        <f>IF(F242&lt;&gt;"",IF(X242="A",F242/'NOx Emission Factors'!$X$4,IF(X242="L",F242/'NOx Emission Factors'!$W$4,"?")),"-")</f>
        <v>?</v>
      </c>
      <c r="M242" s="125" t="e">
        <f t="shared" si="37"/>
        <v>#DIV/0!</v>
      </c>
      <c r="N242" s="125" t="e">
        <f t="shared" si="38"/>
        <v>#N/A</v>
      </c>
      <c r="O242" s="170">
        <f>'Fleet Input'!B246</f>
        <v>0</v>
      </c>
      <c r="P242" s="170">
        <f>'Fleet Input'!C246</f>
        <v>0</v>
      </c>
      <c r="Q242" s="170">
        <f>'Fleet Input'!D246</f>
        <v>0</v>
      </c>
      <c r="R242" s="170">
        <f>'Fleet Input'!E246</f>
        <v>0</v>
      </c>
      <c r="S242" s="170">
        <f>'Fleet Input'!F246</f>
        <v>0</v>
      </c>
      <c r="T242" s="109" t="s">
        <v>242</v>
      </c>
      <c r="V242" s="109" t="s">
        <v>29</v>
      </c>
      <c r="X242" s="176">
        <f>'Fleet Input'!F246</f>
        <v>0</v>
      </c>
      <c r="Y242" s="170">
        <f>'Fleet Input'!G246</f>
        <v>0</v>
      </c>
      <c r="Z242" s="170">
        <f>'Fleet Input'!H246</f>
        <v>0</v>
      </c>
      <c r="AA242" s="114">
        <f t="shared" si="39"/>
        <v>0</v>
      </c>
      <c r="AB242" s="176" t="str">
        <f>IF('Fleet Input'!K246=0,"",'Fleet Input'!K246)</f>
        <v/>
      </c>
      <c r="AC242" s="176" t="str">
        <f>IF('Fleet Input'!L246=0,"",'Fleet Input'!L246)</f>
        <v/>
      </c>
      <c r="AD242" s="117" t="str">
        <f t="shared" si="40"/>
        <v/>
      </c>
      <c r="AE242" s="117" t="str">
        <f t="shared" si="41"/>
        <v>00</v>
      </c>
      <c r="AF242" s="8" t="e">
        <f t="shared" si="42"/>
        <v>#N/A</v>
      </c>
      <c r="AG242" s="122" t="e">
        <f t="shared" si="43"/>
        <v>#N/A</v>
      </c>
      <c r="AH242" s="8" t="e">
        <f t="shared" si="44"/>
        <v>#N/A</v>
      </c>
      <c r="AI242" s="122" t="e">
        <f t="shared" si="45"/>
        <v>#N/A</v>
      </c>
      <c r="AJ242" s="100" t="e">
        <f t="shared" si="46"/>
        <v>#N/A</v>
      </c>
      <c r="AK242" s="122" t="e">
        <f t="shared" si="47"/>
        <v>#N/A</v>
      </c>
    </row>
    <row r="243" spans="1:37" x14ac:dyDescent="0.2">
      <c r="A243" s="170">
        <f>'Fleet Input'!A247</f>
        <v>0</v>
      </c>
      <c r="B243" s="106" t="s">
        <v>111</v>
      </c>
      <c r="C243" s="106" t="s">
        <v>112</v>
      </c>
      <c r="D243" s="106" t="s">
        <v>136</v>
      </c>
      <c r="E243" s="106" t="s">
        <v>220</v>
      </c>
      <c r="F243" s="179">
        <f>'Fleet Input'!I247</f>
        <v>0</v>
      </c>
      <c r="G243" s="179">
        <f>'Fleet Input'!J247</f>
        <v>0</v>
      </c>
      <c r="H243" s="119" t="e">
        <f>VLOOKUP(AD243,NOx_Calc!$E$4:$G$44,3,FALSE)/100</f>
        <v>#N/A</v>
      </c>
      <c r="I243" s="119" t="e">
        <f>VLOOKUP(AD243,NOx_Calc!$E$4:$H$44,4,FALSE)/100</f>
        <v>#N/A</v>
      </c>
      <c r="J243" s="97" t="e">
        <f t="shared" si="36"/>
        <v>#N/A</v>
      </c>
      <c r="K243" s="10" t="e">
        <f>IF(J243&lt;&gt;"-",IF(X243="A",'NOx Emission Factors'!$X$4*J243,IF(X243="L",'NOx Emission Factors'!$W$4*J243,"?")),"-")</f>
        <v>#N/A</v>
      </c>
      <c r="L243" s="10" t="str">
        <f>IF(F243&lt;&gt;"",IF(X243="A",F243/'NOx Emission Factors'!$X$4,IF(X243="L",F243/'NOx Emission Factors'!$W$4,"?")),"-")</f>
        <v>?</v>
      </c>
      <c r="M243" s="125" t="e">
        <f t="shared" si="37"/>
        <v>#DIV/0!</v>
      </c>
      <c r="N243" s="125" t="e">
        <f t="shared" si="38"/>
        <v>#N/A</v>
      </c>
      <c r="O243" s="170">
        <f>'Fleet Input'!B247</f>
        <v>0</v>
      </c>
      <c r="P243" s="170">
        <f>'Fleet Input'!C247</f>
        <v>0</v>
      </c>
      <c r="Q243" s="170">
        <f>'Fleet Input'!D247</f>
        <v>0</v>
      </c>
      <c r="R243" s="170">
        <f>'Fleet Input'!E247</f>
        <v>0</v>
      </c>
      <c r="S243" s="170">
        <f>'Fleet Input'!F247</f>
        <v>0</v>
      </c>
      <c r="T243" s="109" t="s">
        <v>242</v>
      </c>
      <c r="V243" s="109" t="s">
        <v>29</v>
      </c>
      <c r="X243" s="176">
        <f>'Fleet Input'!F247</f>
        <v>0</v>
      </c>
      <c r="Y243" s="170">
        <f>'Fleet Input'!G247</f>
        <v>0</v>
      </c>
      <c r="Z243" s="170">
        <f>'Fleet Input'!H247</f>
        <v>0</v>
      </c>
      <c r="AA243" s="114">
        <f t="shared" si="39"/>
        <v>0</v>
      </c>
      <c r="AB243" s="176" t="str">
        <f>IF('Fleet Input'!K247=0,"",'Fleet Input'!K247)</f>
        <v/>
      </c>
      <c r="AC243" s="176" t="str">
        <f>IF('Fleet Input'!L247=0,"",'Fleet Input'!L247)</f>
        <v/>
      </c>
      <c r="AD243" s="117" t="str">
        <f t="shared" si="40"/>
        <v/>
      </c>
      <c r="AE243" s="117" t="str">
        <f t="shared" si="41"/>
        <v>00</v>
      </c>
      <c r="AF243" s="8" t="e">
        <f t="shared" si="42"/>
        <v>#N/A</v>
      </c>
      <c r="AG243" s="122" t="e">
        <f t="shared" si="43"/>
        <v>#N/A</v>
      </c>
      <c r="AH243" s="8" t="e">
        <f t="shared" si="44"/>
        <v>#N/A</v>
      </c>
      <c r="AI243" s="122" t="e">
        <f t="shared" si="45"/>
        <v>#N/A</v>
      </c>
      <c r="AJ243" s="100" t="e">
        <f t="shared" si="46"/>
        <v>#N/A</v>
      </c>
      <c r="AK243" s="122" t="e">
        <f t="shared" si="47"/>
        <v>#N/A</v>
      </c>
    </row>
    <row r="244" spans="1:37" x14ac:dyDescent="0.2">
      <c r="A244" s="170">
        <f>'Fleet Input'!A248</f>
        <v>0</v>
      </c>
      <c r="B244" s="106" t="s">
        <v>111</v>
      </c>
      <c r="C244" s="106" t="s">
        <v>112</v>
      </c>
      <c r="D244" s="106" t="s">
        <v>136</v>
      </c>
      <c r="E244" s="106" t="s">
        <v>220</v>
      </c>
      <c r="F244" s="179">
        <f>'Fleet Input'!I248</f>
        <v>0</v>
      </c>
      <c r="G244" s="179">
        <f>'Fleet Input'!J248</f>
        <v>0</v>
      </c>
      <c r="H244" s="119" t="e">
        <f>VLOOKUP(AD244,NOx_Calc!$E$4:$G$44,3,FALSE)/100</f>
        <v>#N/A</v>
      </c>
      <c r="I244" s="119" t="e">
        <f>VLOOKUP(AD244,NOx_Calc!$E$4:$H$44,4,FALSE)/100</f>
        <v>#N/A</v>
      </c>
      <c r="J244" s="97" t="e">
        <f t="shared" si="36"/>
        <v>#N/A</v>
      </c>
      <c r="K244" s="10" t="e">
        <f>IF(J244&lt;&gt;"-",IF(X244="A",'NOx Emission Factors'!$X$4*J244,IF(X244="L",'NOx Emission Factors'!$W$4*J244,"?")),"-")</f>
        <v>#N/A</v>
      </c>
      <c r="L244" s="10" t="str">
        <f>IF(F244&lt;&gt;"",IF(X244="A",F244/'NOx Emission Factors'!$X$4,IF(X244="L",F244/'NOx Emission Factors'!$W$4,"?")),"-")</f>
        <v>?</v>
      </c>
      <c r="M244" s="125" t="e">
        <f t="shared" si="37"/>
        <v>#DIV/0!</v>
      </c>
      <c r="N244" s="125" t="e">
        <f t="shared" si="38"/>
        <v>#N/A</v>
      </c>
      <c r="O244" s="170">
        <f>'Fleet Input'!B248</f>
        <v>0</v>
      </c>
      <c r="P244" s="170">
        <f>'Fleet Input'!C248</f>
        <v>0</v>
      </c>
      <c r="Q244" s="170">
        <f>'Fleet Input'!D248</f>
        <v>0</v>
      </c>
      <c r="R244" s="170">
        <f>'Fleet Input'!E248</f>
        <v>0</v>
      </c>
      <c r="S244" s="170">
        <f>'Fleet Input'!F248</f>
        <v>0</v>
      </c>
      <c r="T244" s="109" t="s">
        <v>242</v>
      </c>
      <c r="V244" s="109" t="s">
        <v>29</v>
      </c>
      <c r="X244" s="176">
        <f>'Fleet Input'!F248</f>
        <v>0</v>
      </c>
      <c r="Y244" s="170">
        <f>'Fleet Input'!G248</f>
        <v>0</v>
      </c>
      <c r="Z244" s="170">
        <f>'Fleet Input'!H248</f>
        <v>0</v>
      </c>
      <c r="AA244" s="114">
        <f t="shared" si="39"/>
        <v>0</v>
      </c>
      <c r="AB244" s="176" t="str">
        <f>IF('Fleet Input'!K248=0,"",'Fleet Input'!K248)</f>
        <v/>
      </c>
      <c r="AC244" s="176" t="str">
        <f>IF('Fleet Input'!L248=0,"",'Fleet Input'!L248)</f>
        <v/>
      </c>
      <c r="AD244" s="117" t="str">
        <f t="shared" si="40"/>
        <v/>
      </c>
      <c r="AE244" s="117" t="str">
        <f t="shared" si="41"/>
        <v>00</v>
      </c>
      <c r="AF244" s="8" t="e">
        <f t="shared" si="42"/>
        <v>#N/A</v>
      </c>
      <c r="AG244" s="122" t="e">
        <f t="shared" si="43"/>
        <v>#N/A</v>
      </c>
      <c r="AH244" s="8" t="e">
        <f t="shared" si="44"/>
        <v>#N/A</v>
      </c>
      <c r="AI244" s="122" t="e">
        <f t="shared" si="45"/>
        <v>#N/A</v>
      </c>
      <c r="AJ244" s="100" t="e">
        <f t="shared" si="46"/>
        <v>#N/A</v>
      </c>
      <c r="AK244" s="122" t="e">
        <f t="shared" si="47"/>
        <v>#N/A</v>
      </c>
    </row>
    <row r="245" spans="1:37" x14ac:dyDescent="0.2">
      <c r="A245" s="170">
        <f>'Fleet Input'!A249</f>
        <v>0</v>
      </c>
      <c r="B245" s="106" t="s">
        <v>111</v>
      </c>
      <c r="C245" s="106" t="s">
        <v>112</v>
      </c>
      <c r="D245" s="106" t="s">
        <v>136</v>
      </c>
      <c r="E245" s="106" t="s">
        <v>220</v>
      </c>
      <c r="F245" s="179">
        <f>'Fleet Input'!I249</f>
        <v>0</v>
      </c>
      <c r="G245" s="179">
        <f>'Fleet Input'!J249</f>
        <v>0</v>
      </c>
      <c r="H245" s="119" t="e">
        <f>VLOOKUP(AD245,NOx_Calc!$E$4:$G$44,3,FALSE)/100</f>
        <v>#N/A</v>
      </c>
      <c r="I245" s="119" t="e">
        <f>VLOOKUP(AD245,NOx_Calc!$E$4:$H$44,4,FALSE)/100</f>
        <v>#N/A</v>
      </c>
      <c r="J245" s="97" t="e">
        <f t="shared" si="36"/>
        <v>#N/A</v>
      </c>
      <c r="K245" s="10" t="e">
        <f>IF(J245&lt;&gt;"-",IF(X245="A",'NOx Emission Factors'!$X$4*J245,IF(X245="L",'NOx Emission Factors'!$W$4*J245,"?")),"-")</f>
        <v>#N/A</v>
      </c>
      <c r="L245" s="10" t="str">
        <f>IF(F245&lt;&gt;"",IF(X245="A",F245/'NOx Emission Factors'!$X$4,IF(X245="L",F245/'NOx Emission Factors'!$W$4,"?")),"-")</f>
        <v>?</v>
      </c>
      <c r="M245" s="125" t="e">
        <f t="shared" si="37"/>
        <v>#DIV/0!</v>
      </c>
      <c r="N245" s="125" t="e">
        <f t="shared" si="38"/>
        <v>#N/A</v>
      </c>
      <c r="O245" s="170">
        <f>'Fleet Input'!B249</f>
        <v>0</v>
      </c>
      <c r="P245" s="170">
        <f>'Fleet Input'!C249</f>
        <v>0</v>
      </c>
      <c r="Q245" s="170">
        <f>'Fleet Input'!D249</f>
        <v>0</v>
      </c>
      <c r="R245" s="170">
        <f>'Fleet Input'!E249</f>
        <v>0</v>
      </c>
      <c r="S245" s="170">
        <f>'Fleet Input'!F249</f>
        <v>0</v>
      </c>
      <c r="T245" s="109" t="s">
        <v>242</v>
      </c>
      <c r="V245" s="109" t="s">
        <v>29</v>
      </c>
      <c r="X245" s="176">
        <f>'Fleet Input'!F249</f>
        <v>0</v>
      </c>
      <c r="Y245" s="170">
        <f>'Fleet Input'!G249</f>
        <v>0</v>
      </c>
      <c r="Z245" s="170">
        <f>'Fleet Input'!H249</f>
        <v>0</v>
      </c>
      <c r="AA245" s="114">
        <f t="shared" si="39"/>
        <v>0</v>
      </c>
      <c r="AB245" s="176" t="str">
        <f>IF('Fleet Input'!K249=0,"",'Fleet Input'!K249)</f>
        <v/>
      </c>
      <c r="AC245" s="176" t="str">
        <f>IF('Fleet Input'!L249=0,"",'Fleet Input'!L249)</f>
        <v/>
      </c>
      <c r="AD245" s="117" t="str">
        <f t="shared" si="40"/>
        <v/>
      </c>
      <c r="AE245" s="117" t="str">
        <f t="shared" si="41"/>
        <v>00</v>
      </c>
      <c r="AF245" s="8" t="e">
        <f t="shared" si="42"/>
        <v>#N/A</v>
      </c>
      <c r="AG245" s="122" t="e">
        <f t="shared" si="43"/>
        <v>#N/A</v>
      </c>
      <c r="AH245" s="8" t="e">
        <f t="shared" si="44"/>
        <v>#N/A</v>
      </c>
      <c r="AI245" s="122" t="e">
        <f t="shared" si="45"/>
        <v>#N/A</v>
      </c>
      <c r="AJ245" s="100" t="e">
        <f t="shared" si="46"/>
        <v>#N/A</v>
      </c>
      <c r="AK245" s="122" t="e">
        <f t="shared" si="47"/>
        <v>#N/A</v>
      </c>
    </row>
    <row r="246" spans="1:37" x14ac:dyDescent="0.2">
      <c r="A246" s="170">
        <f>'Fleet Input'!A250</f>
        <v>0</v>
      </c>
      <c r="B246" s="106" t="s">
        <v>111</v>
      </c>
      <c r="C246" s="106" t="s">
        <v>112</v>
      </c>
      <c r="D246" s="106" t="s">
        <v>136</v>
      </c>
      <c r="E246" s="106" t="s">
        <v>220</v>
      </c>
      <c r="F246" s="179">
        <f>'Fleet Input'!I250</f>
        <v>0</v>
      </c>
      <c r="G246" s="179">
        <f>'Fleet Input'!J250</f>
        <v>0</v>
      </c>
      <c r="H246" s="119" t="e">
        <f>VLOOKUP(AD246,NOx_Calc!$E$4:$G$44,3,FALSE)/100</f>
        <v>#N/A</v>
      </c>
      <c r="I246" s="119" t="e">
        <f>VLOOKUP(AD246,NOx_Calc!$E$4:$H$44,4,FALSE)/100</f>
        <v>#N/A</v>
      </c>
      <c r="J246" s="97" t="e">
        <f t="shared" si="36"/>
        <v>#N/A</v>
      </c>
      <c r="K246" s="10" t="e">
        <f>IF(J246&lt;&gt;"-",IF(X246="A",'NOx Emission Factors'!$X$4*J246,IF(X246="L",'NOx Emission Factors'!$W$4*J246,"?")),"-")</f>
        <v>#N/A</v>
      </c>
      <c r="L246" s="10" t="str">
        <f>IF(F246&lt;&gt;"",IF(X246="A",F246/'NOx Emission Factors'!$X$4,IF(X246="L",F246/'NOx Emission Factors'!$W$4,"?")),"-")</f>
        <v>?</v>
      </c>
      <c r="M246" s="125" t="e">
        <f t="shared" si="37"/>
        <v>#DIV/0!</v>
      </c>
      <c r="N246" s="125" t="e">
        <f t="shared" si="38"/>
        <v>#N/A</v>
      </c>
      <c r="O246" s="170">
        <f>'Fleet Input'!B250</f>
        <v>0</v>
      </c>
      <c r="P246" s="170">
        <f>'Fleet Input'!C250</f>
        <v>0</v>
      </c>
      <c r="Q246" s="170">
        <f>'Fleet Input'!D250</f>
        <v>0</v>
      </c>
      <c r="R246" s="170">
        <f>'Fleet Input'!E250</f>
        <v>0</v>
      </c>
      <c r="S246" s="170">
        <f>'Fleet Input'!F250</f>
        <v>0</v>
      </c>
      <c r="T246" s="109" t="s">
        <v>242</v>
      </c>
      <c r="V246" s="109" t="s">
        <v>29</v>
      </c>
      <c r="X246" s="176">
        <f>'Fleet Input'!F250</f>
        <v>0</v>
      </c>
      <c r="Y246" s="170">
        <f>'Fleet Input'!G250</f>
        <v>0</v>
      </c>
      <c r="Z246" s="170">
        <f>'Fleet Input'!H250</f>
        <v>0</v>
      </c>
      <c r="AA246" s="114">
        <f t="shared" si="39"/>
        <v>0</v>
      </c>
      <c r="AB246" s="176" t="str">
        <f>IF('Fleet Input'!K250=0,"",'Fleet Input'!K250)</f>
        <v/>
      </c>
      <c r="AC246" s="176" t="str">
        <f>IF('Fleet Input'!L250=0,"",'Fleet Input'!L250)</f>
        <v/>
      </c>
      <c r="AD246" s="117" t="str">
        <f t="shared" si="40"/>
        <v/>
      </c>
      <c r="AE246" s="117" t="str">
        <f t="shared" si="41"/>
        <v>00</v>
      </c>
      <c r="AF246" s="8" t="e">
        <f t="shared" si="42"/>
        <v>#N/A</v>
      </c>
      <c r="AG246" s="122" t="e">
        <f t="shared" si="43"/>
        <v>#N/A</v>
      </c>
      <c r="AH246" s="8" t="e">
        <f t="shared" si="44"/>
        <v>#N/A</v>
      </c>
      <c r="AI246" s="122" t="e">
        <f t="shared" si="45"/>
        <v>#N/A</v>
      </c>
      <c r="AJ246" s="100" t="e">
        <f t="shared" si="46"/>
        <v>#N/A</v>
      </c>
      <c r="AK246" s="122" t="e">
        <f t="shared" si="47"/>
        <v>#N/A</v>
      </c>
    </row>
    <row r="247" spans="1:37" x14ac:dyDescent="0.2">
      <c r="A247" s="170">
        <f>'Fleet Input'!A251</f>
        <v>0</v>
      </c>
      <c r="B247" s="106" t="s">
        <v>111</v>
      </c>
      <c r="C247" s="106" t="s">
        <v>112</v>
      </c>
      <c r="D247" s="106" t="s">
        <v>136</v>
      </c>
      <c r="E247" s="106" t="s">
        <v>220</v>
      </c>
      <c r="F247" s="179">
        <f>'Fleet Input'!I251</f>
        <v>0</v>
      </c>
      <c r="G247" s="179">
        <f>'Fleet Input'!J251</f>
        <v>0</v>
      </c>
      <c r="H247" s="119" t="e">
        <f>VLOOKUP(AD247,NOx_Calc!$E$4:$G$44,3,FALSE)/100</f>
        <v>#N/A</v>
      </c>
      <c r="I247" s="119" t="e">
        <f>VLOOKUP(AD247,NOx_Calc!$E$4:$H$44,4,FALSE)/100</f>
        <v>#N/A</v>
      </c>
      <c r="J247" s="97" t="e">
        <f t="shared" si="36"/>
        <v>#N/A</v>
      </c>
      <c r="K247" s="10" t="e">
        <f>IF(J247&lt;&gt;"-",IF(X247="A",'NOx Emission Factors'!$X$4*J247,IF(X247="L",'NOx Emission Factors'!$W$4*J247,"?")),"-")</f>
        <v>#N/A</v>
      </c>
      <c r="L247" s="10" t="str">
        <f>IF(F247&lt;&gt;"",IF(X247="A",F247/'NOx Emission Factors'!$X$4,IF(X247="L",F247/'NOx Emission Factors'!$W$4,"?")),"-")</f>
        <v>?</v>
      </c>
      <c r="M247" s="125" t="e">
        <f t="shared" si="37"/>
        <v>#DIV/0!</v>
      </c>
      <c r="N247" s="125" t="e">
        <f t="shared" si="38"/>
        <v>#N/A</v>
      </c>
      <c r="O247" s="170">
        <f>'Fleet Input'!B251</f>
        <v>0</v>
      </c>
      <c r="P247" s="170">
        <f>'Fleet Input'!C251</f>
        <v>0</v>
      </c>
      <c r="Q247" s="170">
        <f>'Fleet Input'!D251</f>
        <v>0</v>
      </c>
      <c r="R247" s="170">
        <f>'Fleet Input'!E251</f>
        <v>0</v>
      </c>
      <c r="S247" s="170">
        <f>'Fleet Input'!F251</f>
        <v>0</v>
      </c>
      <c r="T247" s="109" t="s">
        <v>242</v>
      </c>
      <c r="V247" s="109" t="s">
        <v>29</v>
      </c>
      <c r="X247" s="176">
        <f>'Fleet Input'!F251</f>
        <v>0</v>
      </c>
      <c r="Y247" s="170">
        <f>'Fleet Input'!G251</f>
        <v>0</v>
      </c>
      <c r="Z247" s="170">
        <f>'Fleet Input'!H251</f>
        <v>0</v>
      </c>
      <c r="AA247" s="114">
        <f t="shared" si="39"/>
        <v>0</v>
      </c>
      <c r="AB247" s="176" t="str">
        <f>IF('Fleet Input'!K251=0,"",'Fleet Input'!K251)</f>
        <v/>
      </c>
      <c r="AC247" s="176" t="str">
        <f>IF('Fleet Input'!L251=0,"",'Fleet Input'!L251)</f>
        <v/>
      </c>
      <c r="AD247" s="117" t="str">
        <f t="shared" si="40"/>
        <v/>
      </c>
      <c r="AE247" s="117" t="str">
        <f t="shared" si="41"/>
        <v>00</v>
      </c>
      <c r="AF247" s="8" t="e">
        <f t="shared" si="42"/>
        <v>#N/A</v>
      </c>
      <c r="AG247" s="122" t="e">
        <f t="shared" si="43"/>
        <v>#N/A</v>
      </c>
      <c r="AH247" s="8" t="e">
        <f t="shared" si="44"/>
        <v>#N/A</v>
      </c>
      <c r="AI247" s="122" t="e">
        <f t="shared" si="45"/>
        <v>#N/A</v>
      </c>
      <c r="AJ247" s="100" t="e">
        <f t="shared" si="46"/>
        <v>#N/A</v>
      </c>
      <c r="AK247" s="122" t="e">
        <f t="shared" si="47"/>
        <v>#N/A</v>
      </c>
    </row>
    <row r="248" spans="1:37" x14ac:dyDescent="0.2">
      <c r="A248" s="170">
        <f>'Fleet Input'!A252</f>
        <v>0</v>
      </c>
      <c r="B248" s="106" t="s">
        <v>111</v>
      </c>
      <c r="C248" s="106" t="s">
        <v>112</v>
      </c>
      <c r="D248" s="106" t="s">
        <v>136</v>
      </c>
      <c r="E248" s="106" t="s">
        <v>220</v>
      </c>
      <c r="F248" s="179">
        <f>'Fleet Input'!I252</f>
        <v>0</v>
      </c>
      <c r="G248" s="179">
        <f>'Fleet Input'!J252</f>
        <v>0</v>
      </c>
      <c r="H248" s="119" t="e">
        <f>VLOOKUP(AD248,NOx_Calc!$E$4:$G$44,3,FALSE)/100</f>
        <v>#N/A</v>
      </c>
      <c r="I248" s="119" t="e">
        <f>VLOOKUP(AD248,NOx_Calc!$E$4:$H$44,4,FALSE)/100</f>
        <v>#N/A</v>
      </c>
      <c r="J248" s="97" t="e">
        <f t="shared" si="36"/>
        <v>#N/A</v>
      </c>
      <c r="K248" s="10" t="e">
        <f>IF(J248&lt;&gt;"-",IF(X248="A",'NOx Emission Factors'!$X$4*J248,IF(X248="L",'NOx Emission Factors'!$W$4*J248,"?")),"-")</f>
        <v>#N/A</v>
      </c>
      <c r="L248" s="10" t="str">
        <f>IF(F248&lt;&gt;"",IF(X248="A",F248/'NOx Emission Factors'!$X$4,IF(X248="L",F248/'NOx Emission Factors'!$W$4,"?")),"-")</f>
        <v>?</v>
      </c>
      <c r="M248" s="125" t="e">
        <f t="shared" si="37"/>
        <v>#DIV/0!</v>
      </c>
      <c r="N248" s="125" t="e">
        <f t="shared" si="38"/>
        <v>#N/A</v>
      </c>
      <c r="O248" s="170">
        <f>'Fleet Input'!B252</f>
        <v>0</v>
      </c>
      <c r="P248" s="170">
        <f>'Fleet Input'!C252</f>
        <v>0</v>
      </c>
      <c r="Q248" s="170">
        <f>'Fleet Input'!D252</f>
        <v>0</v>
      </c>
      <c r="R248" s="170">
        <f>'Fleet Input'!E252</f>
        <v>0</v>
      </c>
      <c r="S248" s="170">
        <f>'Fleet Input'!F252</f>
        <v>0</v>
      </c>
      <c r="T248" s="109" t="s">
        <v>242</v>
      </c>
      <c r="V248" s="109" t="s">
        <v>29</v>
      </c>
      <c r="X248" s="176">
        <f>'Fleet Input'!F252</f>
        <v>0</v>
      </c>
      <c r="Y248" s="170">
        <f>'Fleet Input'!G252</f>
        <v>0</v>
      </c>
      <c r="Z248" s="170">
        <f>'Fleet Input'!H252</f>
        <v>0</v>
      </c>
      <c r="AA248" s="114">
        <f t="shared" si="39"/>
        <v>0</v>
      </c>
      <c r="AB248" s="176" t="str">
        <f>IF('Fleet Input'!K252=0,"",'Fleet Input'!K252)</f>
        <v/>
      </c>
      <c r="AC248" s="176" t="str">
        <f>IF('Fleet Input'!L252=0,"",'Fleet Input'!L252)</f>
        <v/>
      </c>
      <c r="AD248" s="117" t="str">
        <f t="shared" si="40"/>
        <v/>
      </c>
      <c r="AE248" s="117" t="str">
        <f t="shared" si="41"/>
        <v>00</v>
      </c>
      <c r="AF248" s="8" t="e">
        <f t="shared" si="42"/>
        <v>#N/A</v>
      </c>
      <c r="AG248" s="122" t="e">
        <f t="shared" si="43"/>
        <v>#N/A</v>
      </c>
      <c r="AH248" s="8" t="e">
        <f t="shared" si="44"/>
        <v>#N/A</v>
      </c>
      <c r="AI248" s="122" t="e">
        <f t="shared" si="45"/>
        <v>#N/A</v>
      </c>
      <c r="AJ248" s="100" t="e">
        <f t="shared" si="46"/>
        <v>#N/A</v>
      </c>
      <c r="AK248" s="122" t="e">
        <f t="shared" si="47"/>
        <v>#N/A</v>
      </c>
    </row>
    <row r="249" spans="1:37" x14ac:dyDescent="0.2">
      <c r="A249" s="170">
        <f>'Fleet Input'!A253</f>
        <v>0</v>
      </c>
      <c r="B249" s="106" t="s">
        <v>111</v>
      </c>
      <c r="C249" s="106" t="s">
        <v>112</v>
      </c>
      <c r="D249" s="106" t="s">
        <v>136</v>
      </c>
      <c r="E249" s="106" t="s">
        <v>220</v>
      </c>
      <c r="F249" s="179">
        <f>'Fleet Input'!I253</f>
        <v>0</v>
      </c>
      <c r="G249" s="179">
        <f>'Fleet Input'!J253</f>
        <v>0</v>
      </c>
      <c r="H249" s="119" t="e">
        <f>VLOOKUP(AD249,NOx_Calc!$E$4:$G$44,3,FALSE)/100</f>
        <v>#N/A</v>
      </c>
      <c r="I249" s="119" t="e">
        <f>VLOOKUP(AD249,NOx_Calc!$E$4:$H$44,4,FALSE)/100</f>
        <v>#N/A</v>
      </c>
      <c r="J249" s="97" t="e">
        <f t="shared" si="36"/>
        <v>#N/A</v>
      </c>
      <c r="K249" s="10" t="e">
        <f>IF(J249&lt;&gt;"-",IF(X249="A",'NOx Emission Factors'!$X$4*J249,IF(X249="L",'NOx Emission Factors'!$W$4*J249,"?")),"-")</f>
        <v>#N/A</v>
      </c>
      <c r="L249" s="10" t="str">
        <f>IF(F249&lt;&gt;"",IF(X249="A",F249/'NOx Emission Factors'!$X$4,IF(X249="L",F249/'NOx Emission Factors'!$W$4,"?")),"-")</f>
        <v>?</v>
      </c>
      <c r="M249" s="125" t="e">
        <f t="shared" si="37"/>
        <v>#DIV/0!</v>
      </c>
      <c r="N249" s="125" t="e">
        <f t="shared" si="38"/>
        <v>#N/A</v>
      </c>
      <c r="O249" s="170">
        <f>'Fleet Input'!B253</f>
        <v>0</v>
      </c>
      <c r="P249" s="170">
        <f>'Fleet Input'!C253</f>
        <v>0</v>
      </c>
      <c r="Q249" s="170">
        <f>'Fleet Input'!D253</f>
        <v>0</v>
      </c>
      <c r="R249" s="170">
        <f>'Fleet Input'!E253</f>
        <v>0</v>
      </c>
      <c r="S249" s="170">
        <f>'Fleet Input'!F253</f>
        <v>0</v>
      </c>
      <c r="T249" s="109" t="s">
        <v>242</v>
      </c>
      <c r="V249" s="109" t="s">
        <v>29</v>
      </c>
      <c r="X249" s="176">
        <f>'Fleet Input'!F253</f>
        <v>0</v>
      </c>
      <c r="Y249" s="170">
        <f>'Fleet Input'!G253</f>
        <v>0</v>
      </c>
      <c r="Z249" s="170">
        <f>'Fleet Input'!H253</f>
        <v>0</v>
      </c>
      <c r="AA249" s="114">
        <f t="shared" si="39"/>
        <v>0</v>
      </c>
      <c r="AB249" s="176" t="str">
        <f>IF('Fleet Input'!K253=0,"",'Fleet Input'!K253)</f>
        <v/>
      </c>
      <c r="AC249" s="176" t="str">
        <f>IF('Fleet Input'!L253=0,"",'Fleet Input'!L253)</f>
        <v/>
      </c>
      <c r="AD249" s="117" t="str">
        <f t="shared" si="40"/>
        <v/>
      </c>
      <c r="AE249" s="117" t="str">
        <f t="shared" si="41"/>
        <v>00</v>
      </c>
      <c r="AF249" s="8" t="e">
        <f t="shared" si="42"/>
        <v>#N/A</v>
      </c>
      <c r="AG249" s="122" t="e">
        <f t="shared" si="43"/>
        <v>#N/A</v>
      </c>
      <c r="AH249" s="8" t="e">
        <f t="shared" si="44"/>
        <v>#N/A</v>
      </c>
      <c r="AI249" s="122" t="e">
        <f t="shared" si="45"/>
        <v>#N/A</v>
      </c>
      <c r="AJ249" s="100" t="e">
        <f t="shared" si="46"/>
        <v>#N/A</v>
      </c>
      <c r="AK249" s="122" t="e">
        <f t="shared" si="47"/>
        <v>#N/A</v>
      </c>
    </row>
    <row r="250" spans="1:37" x14ac:dyDescent="0.2">
      <c r="A250" s="170">
        <f>'Fleet Input'!A254</f>
        <v>0</v>
      </c>
      <c r="B250" s="106" t="s">
        <v>111</v>
      </c>
      <c r="C250" s="106" t="s">
        <v>112</v>
      </c>
      <c r="D250" s="106" t="s">
        <v>136</v>
      </c>
      <c r="E250" s="106" t="s">
        <v>220</v>
      </c>
      <c r="F250" s="179">
        <f>'Fleet Input'!I254</f>
        <v>0</v>
      </c>
      <c r="G250" s="179">
        <f>'Fleet Input'!J254</f>
        <v>0</v>
      </c>
      <c r="H250" s="119" t="e">
        <f>VLOOKUP(AD250,NOx_Calc!$E$4:$G$44,3,FALSE)/100</f>
        <v>#N/A</v>
      </c>
      <c r="I250" s="119" t="e">
        <f>VLOOKUP(AD250,NOx_Calc!$E$4:$H$44,4,FALSE)/100</f>
        <v>#N/A</v>
      </c>
      <c r="J250" s="97" t="e">
        <f t="shared" si="36"/>
        <v>#N/A</v>
      </c>
      <c r="K250" s="10" t="e">
        <f>IF(J250&lt;&gt;"-",IF(X250="A",'NOx Emission Factors'!$X$4*J250,IF(X250="L",'NOx Emission Factors'!$W$4*J250,"?")),"-")</f>
        <v>#N/A</v>
      </c>
      <c r="L250" s="10" t="str">
        <f>IF(F250&lt;&gt;"",IF(X250="A",F250/'NOx Emission Factors'!$X$4,IF(X250="L",F250/'NOx Emission Factors'!$W$4,"?")),"-")</f>
        <v>?</v>
      </c>
      <c r="M250" s="125" t="e">
        <f t="shared" si="37"/>
        <v>#DIV/0!</v>
      </c>
      <c r="N250" s="125" t="e">
        <f t="shared" si="38"/>
        <v>#N/A</v>
      </c>
      <c r="O250" s="170">
        <f>'Fleet Input'!B254</f>
        <v>0</v>
      </c>
      <c r="P250" s="170">
        <f>'Fleet Input'!C254</f>
        <v>0</v>
      </c>
      <c r="Q250" s="170">
        <f>'Fleet Input'!D254</f>
        <v>0</v>
      </c>
      <c r="R250" s="170">
        <f>'Fleet Input'!E254</f>
        <v>0</v>
      </c>
      <c r="S250" s="170">
        <f>'Fleet Input'!F254</f>
        <v>0</v>
      </c>
      <c r="T250" s="109" t="s">
        <v>242</v>
      </c>
      <c r="V250" s="109" t="s">
        <v>29</v>
      </c>
      <c r="X250" s="176">
        <f>'Fleet Input'!F254</f>
        <v>0</v>
      </c>
      <c r="Y250" s="170">
        <f>'Fleet Input'!G254</f>
        <v>0</v>
      </c>
      <c r="Z250" s="170">
        <f>'Fleet Input'!H254</f>
        <v>0</v>
      </c>
      <c r="AA250" s="114">
        <f t="shared" si="39"/>
        <v>0</v>
      </c>
      <c r="AB250" s="176" t="str">
        <f>IF('Fleet Input'!K254=0,"",'Fleet Input'!K254)</f>
        <v/>
      </c>
      <c r="AC250" s="176" t="str">
        <f>IF('Fleet Input'!L254=0,"",'Fleet Input'!L254)</f>
        <v/>
      </c>
      <c r="AD250" s="117" t="str">
        <f t="shared" si="40"/>
        <v/>
      </c>
      <c r="AE250" s="117" t="str">
        <f t="shared" si="41"/>
        <v>00</v>
      </c>
      <c r="AF250" s="8" t="e">
        <f t="shared" si="42"/>
        <v>#N/A</v>
      </c>
      <c r="AG250" s="122" t="e">
        <f t="shared" si="43"/>
        <v>#N/A</v>
      </c>
      <c r="AH250" s="8" t="e">
        <f t="shared" si="44"/>
        <v>#N/A</v>
      </c>
      <c r="AI250" s="122" t="e">
        <f t="shared" si="45"/>
        <v>#N/A</v>
      </c>
      <c r="AJ250" s="100" t="e">
        <f t="shared" si="46"/>
        <v>#N/A</v>
      </c>
      <c r="AK250" s="122" t="e">
        <f t="shared" si="47"/>
        <v>#N/A</v>
      </c>
    </row>
    <row r="251" spans="1:37" x14ac:dyDescent="0.2">
      <c r="A251" s="170">
        <f>'Fleet Input'!A255</f>
        <v>0</v>
      </c>
      <c r="B251" s="106" t="s">
        <v>111</v>
      </c>
      <c r="C251" s="106" t="s">
        <v>112</v>
      </c>
      <c r="D251" s="106" t="s">
        <v>136</v>
      </c>
      <c r="E251" s="106" t="s">
        <v>220</v>
      </c>
      <c r="F251" s="179">
        <f>'Fleet Input'!I255</f>
        <v>0</v>
      </c>
      <c r="G251" s="179">
        <f>'Fleet Input'!J255</f>
        <v>0</v>
      </c>
      <c r="H251" s="119" t="e">
        <f>VLOOKUP(AD251,NOx_Calc!$E$4:$G$44,3,FALSE)/100</f>
        <v>#N/A</v>
      </c>
      <c r="I251" s="119" t="e">
        <f>VLOOKUP(AD251,NOx_Calc!$E$4:$H$44,4,FALSE)/100</f>
        <v>#N/A</v>
      </c>
      <c r="J251" s="97" t="e">
        <f t="shared" si="36"/>
        <v>#N/A</v>
      </c>
      <c r="K251" s="10" t="e">
        <f>IF(J251&lt;&gt;"-",IF(X251="A",'NOx Emission Factors'!$X$4*J251,IF(X251="L",'NOx Emission Factors'!$W$4*J251,"?")),"-")</f>
        <v>#N/A</v>
      </c>
      <c r="L251" s="10" t="str">
        <f>IF(F251&lt;&gt;"",IF(X251="A",F251/'NOx Emission Factors'!$X$4,IF(X251="L",F251/'NOx Emission Factors'!$W$4,"?")),"-")</f>
        <v>?</v>
      </c>
      <c r="M251" s="125" t="e">
        <f t="shared" si="37"/>
        <v>#DIV/0!</v>
      </c>
      <c r="N251" s="125" t="e">
        <f t="shared" si="38"/>
        <v>#N/A</v>
      </c>
      <c r="O251" s="170">
        <f>'Fleet Input'!B255</f>
        <v>0</v>
      </c>
      <c r="P251" s="170">
        <f>'Fleet Input'!C255</f>
        <v>0</v>
      </c>
      <c r="Q251" s="170">
        <f>'Fleet Input'!D255</f>
        <v>0</v>
      </c>
      <c r="R251" s="170">
        <f>'Fleet Input'!E255</f>
        <v>0</v>
      </c>
      <c r="S251" s="170">
        <f>'Fleet Input'!F255</f>
        <v>0</v>
      </c>
      <c r="T251" s="109" t="s">
        <v>242</v>
      </c>
      <c r="V251" s="109" t="s">
        <v>29</v>
      </c>
      <c r="X251" s="176">
        <f>'Fleet Input'!F255</f>
        <v>0</v>
      </c>
      <c r="Y251" s="170">
        <f>'Fleet Input'!G255</f>
        <v>0</v>
      </c>
      <c r="Z251" s="170">
        <f>'Fleet Input'!H255</f>
        <v>0</v>
      </c>
      <c r="AA251" s="114">
        <f t="shared" si="39"/>
        <v>0</v>
      </c>
      <c r="AB251" s="176" t="str">
        <f>IF('Fleet Input'!K255=0,"",'Fleet Input'!K255)</f>
        <v/>
      </c>
      <c r="AC251" s="176" t="str">
        <f>IF('Fleet Input'!L255=0,"",'Fleet Input'!L255)</f>
        <v/>
      </c>
      <c r="AD251" s="117" t="str">
        <f t="shared" si="40"/>
        <v/>
      </c>
      <c r="AE251" s="117" t="str">
        <f t="shared" si="41"/>
        <v>00</v>
      </c>
      <c r="AF251" s="8" t="e">
        <f t="shared" si="42"/>
        <v>#N/A</v>
      </c>
      <c r="AG251" s="122" t="e">
        <f t="shared" si="43"/>
        <v>#N/A</v>
      </c>
      <c r="AH251" s="8" t="e">
        <f t="shared" si="44"/>
        <v>#N/A</v>
      </c>
      <c r="AI251" s="122" t="e">
        <f t="shared" si="45"/>
        <v>#N/A</v>
      </c>
      <c r="AJ251" s="100" t="e">
        <f t="shared" si="46"/>
        <v>#N/A</v>
      </c>
      <c r="AK251" s="122" t="e">
        <f t="shared" si="47"/>
        <v>#N/A</v>
      </c>
    </row>
    <row r="252" spans="1:37" x14ac:dyDescent="0.2">
      <c r="A252" s="170">
        <f>'Fleet Input'!A256</f>
        <v>0</v>
      </c>
      <c r="B252" s="106" t="s">
        <v>111</v>
      </c>
      <c r="C252" s="106" t="s">
        <v>112</v>
      </c>
      <c r="D252" s="106" t="s">
        <v>136</v>
      </c>
      <c r="E252" s="106" t="s">
        <v>220</v>
      </c>
      <c r="F252" s="179">
        <f>'Fleet Input'!I256</f>
        <v>0</v>
      </c>
      <c r="G252" s="179">
        <f>'Fleet Input'!J256</f>
        <v>0</v>
      </c>
      <c r="H252" s="119" t="e">
        <f>VLOOKUP(AD252,NOx_Calc!$E$4:$G$44,3,FALSE)/100</f>
        <v>#N/A</v>
      </c>
      <c r="I252" s="119" t="e">
        <f>VLOOKUP(AD252,NOx_Calc!$E$4:$H$44,4,FALSE)/100</f>
        <v>#N/A</v>
      </c>
      <c r="J252" s="97" t="e">
        <f t="shared" si="36"/>
        <v>#N/A</v>
      </c>
      <c r="K252" s="10" t="e">
        <f>IF(J252&lt;&gt;"-",IF(X252="A",'NOx Emission Factors'!$X$4*J252,IF(X252="L",'NOx Emission Factors'!$W$4*J252,"?")),"-")</f>
        <v>#N/A</v>
      </c>
      <c r="L252" s="10" t="str">
        <f>IF(F252&lt;&gt;"",IF(X252="A",F252/'NOx Emission Factors'!$X$4,IF(X252="L",F252/'NOx Emission Factors'!$W$4,"?")),"-")</f>
        <v>?</v>
      </c>
      <c r="M252" s="125" t="e">
        <f t="shared" si="37"/>
        <v>#DIV/0!</v>
      </c>
      <c r="N252" s="125" t="e">
        <f t="shared" si="38"/>
        <v>#N/A</v>
      </c>
      <c r="O252" s="170">
        <f>'Fleet Input'!B256</f>
        <v>0</v>
      </c>
      <c r="P252" s="170">
        <f>'Fleet Input'!C256</f>
        <v>0</v>
      </c>
      <c r="Q252" s="170">
        <f>'Fleet Input'!D256</f>
        <v>0</v>
      </c>
      <c r="R252" s="170">
        <f>'Fleet Input'!E256</f>
        <v>0</v>
      </c>
      <c r="S252" s="170">
        <f>'Fleet Input'!F256</f>
        <v>0</v>
      </c>
      <c r="T252" s="109" t="s">
        <v>242</v>
      </c>
      <c r="V252" s="109" t="s">
        <v>29</v>
      </c>
      <c r="X252" s="176">
        <f>'Fleet Input'!F256</f>
        <v>0</v>
      </c>
      <c r="Y252" s="170">
        <f>'Fleet Input'!G256</f>
        <v>0</v>
      </c>
      <c r="Z252" s="170">
        <f>'Fleet Input'!H256</f>
        <v>0</v>
      </c>
      <c r="AA252" s="114">
        <f t="shared" si="39"/>
        <v>0</v>
      </c>
      <c r="AB252" s="176" t="str">
        <f>IF('Fleet Input'!K256=0,"",'Fleet Input'!K256)</f>
        <v/>
      </c>
      <c r="AC252" s="176" t="str">
        <f>IF('Fleet Input'!L256=0,"",'Fleet Input'!L256)</f>
        <v/>
      </c>
      <c r="AD252" s="117" t="str">
        <f t="shared" si="40"/>
        <v/>
      </c>
      <c r="AE252" s="117" t="str">
        <f t="shared" si="41"/>
        <v>00</v>
      </c>
      <c r="AF252" s="8" t="e">
        <f t="shared" si="42"/>
        <v>#N/A</v>
      </c>
      <c r="AG252" s="122" t="e">
        <f t="shared" si="43"/>
        <v>#N/A</v>
      </c>
      <c r="AH252" s="8" t="e">
        <f t="shared" si="44"/>
        <v>#N/A</v>
      </c>
      <c r="AI252" s="122" t="e">
        <f t="shared" si="45"/>
        <v>#N/A</v>
      </c>
      <c r="AJ252" s="100" t="e">
        <f t="shared" si="46"/>
        <v>#N/A</v>
      </c>
      <c r="AK252" s="122" t="e">
        <f t="shared" si="47"/>
        <v>#N/A</v>
      </c>
    </row>
    <row r="253" spans="1:37" x14ac:dyDescent="0.2">
      <c r="A253" s="170">
        <f>'Fleet Input'!A257</f>
        <v>0</v>
      </c>
      <c r="B253" s="106" t="s">
        <v>111</v>
      </c>
      <c r="C253" s="106" t="s">
        <v>112</v>
      </c>
      <c r="D253" s="106" t="s">
        <v>136</v>
      </c>
      <c r="E253" s="106" t="s">
        <v>220</v>
      </c>
      <c r="F253" s="179">
        <f>'Fleet Input'!I257</f>
        <v>0</v>
      </c>
      <c r="G253" s="179">
        <f>'Fleet Input'!J257</f>
        <v>0</v>
      </c>
      <c r="H253" s="119" t="e">
        <f>VLOOKUP(AD253,NOx_Calc!$E$4:$G$44,3,FALSE)/100</f>
        <v>#N/A</v>
      </c>
      <c r="I253" s="119" t="e">
        <f>VLOOKUP(AD253,NOx_Calc!$E$4:$H$44,4,FALSE)/100</f>
        <v>#N/A</v>
      </c>
      <c r="J253" s="97" t="e">
        <f t="shared" si="36"/>
        <v>#N/A</v>
      </c>
      <c r="K253" s="10" t="e">
        <f>IF(J253&lt;&gt;"-",IF(X253="A",'NOx Emission Factors'!$X$4*J253,IF(X253="L",'NOx Emission Factors'!$W$4*J253,"?")),"-")</f>
        <v>#N/A</v>
      </c>
      <c r="L253" s="10" t="str">
        <f>IF(F253&lt;&gt;"",IF(X253="A",F253/'NOx Emission Factors'!$X$4,IF(X253="L",F253/'NOx Emission Factors'!$W$4,"?")),"-")</f>
        <v>?</v>
      </c>
      <c r="M253" s="125" t="e">
        <f t="shared" si="37"/>
        <v>#DIV/0!</v>
      </c>
      <c r="N253" s="125" t="e">
        <f t="shared" si="38"/>
        <v>#N/A</v>
      </c>
      <c r="O253" s="170">
        <f>'Fleet Input'!B257</f>
        <v>0</v>
      </c>
      <c r="P253" s="170">
        <f>'Fleet Input'!C257</f>
        <v>0</v>
      </c>
      <c r="Q253" s="170">
        <f>'Fleet Input'!D257</f>
        <v>0</v>
      </c>
      <c r="R253" s="170">
        <f>'Fleet Input'!E257</f>
        <v>0</v>
      </c>
      <c r="S253" s="170">
        <f>'Fleet Input'!F257</f>
        <v>0</v>
      </c>
      <c r="T253" s="109" t="s">
        <v>242</v>
      </c>
      <c r="V253" s="109" t="s">
        <v>29</v>
      </c>
      <c r="X253" s="176">
        <f>'Fleet Input'!F257</f>
        <v>0</v>
      </c>
      <c r="Y253" s="170">
        <f>'Fleet Input'!G257</f>
        <v>0</v>
      </c>
      <c r="Z253" s="170">
        <f>'Fleet Input'!H257</f>
        <v>0</v>
      </c>
      <c r="AA253" s="114">
        <f t="shared" si="39"/>
        <v>0</v>
      </c>
      <c r="AB253" s="176" t="str">
        <f>IF('Fleet Input'!K257=0,"",'Fleet Input'!K257)</f>
        <v/>
      </c>
      <c r="AC253" s="176" t="str">
        <f>IF('Fleet Input'!L257=0,"",'Fleet Input'!L257)</f>
        <v/>
      </c>
      <c r="AD253" s="117" t="str">
        <f t="shared" si="40"/>
        <v/>
      </c>
      <c r="AE253" s="117" t="str">
        <f t="shared" si="41"/>
        <v>00</v>
      </c>
      <c r="AF253" s="8" t="e">
        <f t="shared" si="42"/>
        <v>#N/A</v>
      </c>
      <c r="AG253" s="122" t="e">
        <f t="shared" si="43"/>
        <v>#N/A</v>
      </c>
      <c r="AH253" s="8" t="e">
        <f t="shared" si="44"/>
        <v>#N/A</v>
      </c>
      <c r="AI253" s="122" t="e">
        <f t="shared" si="45"/>
        <v>#N/A</v>
      </c>
      <c r="AJ253" s="100" t="e">
        <f t="shared" si="46"/>
        <v>#N/A</v>
      </c>
      <c r="AK253" s="122" t="e">
        <f t="shared" si="47"/>
        <v>#N/A</v>
      </c>
    </row>
    <row r="254" spans="1:37" x14ac:dyDescent="0.2">
      <c r="A254" s="170">
        <f>'Fleet Input'!A258</f>
        <v>0</v>
      </c>
      <c r="B254" s="106" t="s">
        <v>111</v>
      </c>
      <c r="C254" s="106" t="s">
        <v>112</v>
      </c>
      <c r="D254" s="106" t="s">
        <v>136</v>
      </c>
      <c r="E254" s="106" t="s">
        <v>220</v>
      </c>
      <c r="F254" s="179">
        <f>'Fleet Input'!I258</f>
        <v>0</v>
      </c>
      <c r="G254" s="179">
        <f>'Fleet Input'!J258</f>
        <v>0</v>
      </c>
      <c r="H254" s="119" t="e">
        <f>VLOOKUP(AD254,NOx_Calc!$E$4:$G$44,3,FALSE)/100</f>
        <v>#N/A</v>
      </c>
      <c r="I254" s="119" t="e">
        <f>VLOOKUP(AD254,NOx_Calc!$E$4:$H$44,4,FALSE)/100</f>
        <v>#N/A</v>
      </c>
      <c r="J254" s="97" t="e">
        <f t="shared" si="36"/>
        <v>#N/A</v>
      </c>
      <c r="K254" s="10" t="e">
        <f>IF(J254&lt;&gt;"-",IF(X254="A",'NOx Emission Factors'!$X$4*J254,IF(X254="L",'NOx Emission Factors'!$W$4*J254,"?")),"-")</f>
        <v>#N/A</v>
      </c>
      <c r="L254" s="10" t="str">
        <f>IF(F254&lt;&gt;"",IF(X254="A",F254/'NOx Emission Factors'!$X$4,IF(X254="L",F254/'NOx Emission Factors'!$W$4,"?")),"-")</f>
        <v>?</v>
      </c>
      <c r="M254" s="125" t="e">
        <f t="shared" si="37"/>
        <v>#DIV/0!</v>
      </c>
      <c r="N254" s="125" t="e">
        <f t="shared" si="38"/>
        <v>#N/A</v>
      </c>
      <c r="O254" s="170">
        <f>'Fleet Input'!B258</f>
        <v>0</v>
      </c>
      <c r="P254" s="170">
        <f>'Fleet Input'!C258</f>
        <v>0</v>
      </c>
      <c r="Q254" s="170">
        <f>'Fleet Input'!D258</f>
        <v>0</v>
      </c>
      <c r="R254" s="170">
        <f>'Fleet Input'!E258</f>
        <v>0</v>
      </c>
      <c r="S254" s="170">
        <f>'Fleet Input'!F258</f>
        <v>0</v>
      </c>
      <c r="T254" s="109" t="s">
        <v>242</v>
      </c>
      <c r="V254" s="109" t="s">
        <v>29</v>
      </c>
      <c r="X254" s="176">
        <f>'Fleet Input'!F258</f>
        <v>0</v>
      </c>
      <c r="Y254" s="170">
        <f>'Fleet Input'!G258</f>
        <v>0</v>
      </c>
      <c r="Z254" s="170">
        <f>'Fleet Input'!H258</f>
        <v>0</v>
      </c>
      <c r="AA254" s="114">
        <f t="shared" si="39"/>
        <v>0</v>
      </c>
      <c r="AB254" s="176" t="str">
        <f>IF('Fleet Input'!K258=0,"",'Fleet Input'!K258)</f>
        <v/>
      </c>
      <c r="AC254" s="176" t="str">
        <f>IF('Fleet Input'!L258=0,"",'Fleet Input'!L258)</f>
        <v/>
      </c>
      <c r="AD254" s="117" t="str">
        <f t="shared" si="40"/>
        <v/>
      </c>
      <c r="AE254" s="117" t="str">
        <f t="shared" si="41"/>
        <v>00</v>
      </c>
      <c r="AF254" s="8" t="e">
        <f t="shared" si="42"/>
        <v>#N/A</v>
      </c>
      <c r="AG254" s="122" t="e">
        <f t="shared" si="43"/>
        <v>#N/A</v>
      </c>
      <c r="AH254" s="8" t="e">
        <f t="shared" si="44"/>
        <v>#N/A</v>
      </c>
      <c r="AI254" s="122" t="e">
        <f t="shared" si="45"/>
        <v>#N/A</v>
      </c>
      <c r="AJ254" s="100" t="e">
        <f t="shared" si="46"/>
        <v>#N/A</v>
      </c>
      <c r="AK254" s="122" t="e">
        <f t="shared" si="47"/>
        <v>#N/A</v>
      </c>
    </row>
    <row r="255" spans="1:37" x14ac:dyDescent="0.2">
      <c r="A255" s="170">
        <f>'Fleet Input'!A259</f>
        <v>0</v>
      </c>
      <c r="B255" s="106" t="s">
        <v>111</v>
      </c>
      <c r="C255" s="106" t="s">
        <v>112</v>
      </c>
      <c r="D255" s="106" t="s">
        <v>136</v>
      </c>
      <c r="E255" s="106" t="s">
        <v>220</v>
      </c>
      <c r="F255" s="179">
        <f>'Fleet Input'!I259</f>
        <v>0</v>
      </c>
      <c r="G255" s="179">
        <f>'Fleet Input'!J259</f>
        <v>0</v>
      </c>
      <c r="H255" s="119" t="e">
        <f>VLOOKUP(AD255,NOx_Calc!$E$4:$G$44,3,FALSE)/100</f>
        <v>#N/A</v>
      </c>
      <c r="I255" s="119" t="e">
        <f>VLOOKUP(AD255,NOx_Calc!$E$4:$H$44,4,FALSE)/100</f>
        <v>#N/A</v>
      </c>
      <c r="J255" s="97" t="e">
        <f t="shared" si="36"/>
        <v>#N/A</v>
      </c>
      <c r="K255" s="10" t="e">
        <f>IF(J255&lt;&gt;"-",IF(X255="A",'NOx Emission Factors'!$X$4*J255,IF(X255="L",'NOx Emission Factors'!$W$4*J255,"?")),"-")</f>
        <v>#N/A</v>
      </c>
      <c r="L255" s="10" t="str">
        <f>IF(F255&lt;&gt;"",IF(X255="A",F255/'NOx Emission Factors'!$X$4,IF(X255="L",F255/'NOx Emission Factors'!$W$4,"?")),"-")</f>
        <v>?</v>
      </c>
      <c r="M255" s="125" t="e">
        <f t="shared" si="37"/>
        <v>#DIV/0!</v>
      </c>
      <c r="N255" s="125" t="e">
        <f t="shared" si="38"/>
        <v>#N/A</v>
      </c>
      <c r="O255" s="170">
        <f>'Fleet Input'!B259</f>
        <v>0</v>
      </c>
      <c r="P255" s="170">
        <f>'Fleet Input'!C259</f>
        <v>0</v>
      </c>
      <c r="Q255" s="170">
        <f>'Fleet Input'!D259</f>
        <v>0</v>
      </c>
      <c r="R255" s="170">
        <f>'Fleet Input'!E259</f>
        <v>0</v>
      </c>
      <c r="S255" s="170">
        <f>'Fleet Input'!F259</f>
        <v>0</v>
      </c>
      <c r="T255" s="109" t="s">
        <v>242</v>
      </c>
      <c r="V255" s="109" t="s">
        <v>29</v>
      </c>
      <c r="X255" s="176">
        <f>'Fleet Input'!F259</f>
        <v>0</v>
      </c>
      <c r="Y255" s="170">
        <f>'Fleet Input'!G259</f>
        <v>0</v>
      </c>
      <c r="Z255" s="170">
        <f>'Fleet Input'!H259</f>
        <v>0</v>
      </c>
      <c r="AA255" s="114">
        <f t="shared" si="39"/>
        <v>0</v>
      </c>
      <c r="AB255" s="176" t="str">
        <f>IF('Fleet Input'!K259=0,"",'Fleet Input'!K259)</f>
        <v/>
      </c>
      <c r="AC255" s="176" t="str">
        <f>IF('Fleet Input'!L259=0,"",'Fleet Input'!L259)</f>
        <v/>
      </c>
      <c r="AD255" s="117" t="str">
        <f t="shared" si="40"/>
        <v/>
      </c>
      <c r="AE255" s="117" t="str">
        <f t="shared" si="41"/>
        <v>00</v>
      </c>
      <c r="AF255" s="8" t="e">
        <f t="shared" si="42"/>
        <v>#N/A</v>
      </c>
      <c r="AG255" s="122" t="e">
        <f t="shared" si="43"/>
        <v>#N/A</v>
      </c>
      <c r="AH255" s="8" t="e">
        <f t="shared" si="44"/>
        <v>#N/A</v>
      </c>
      <c r="AI255" s="122" t="e">
        <f t="shared" si="45"/>
        <v>#N/A</v>
      </c>
      <c r="AJ255" s="100" t="e">
        <f t="shared" si="46"/>
        <v>#N/A</v>
      </c>
      <c r="AK255" s="122" t="e">
        <f t="shared" si="47"/>
        <v>#N/A</v>
      </c>
    </row>
    <row r="256" spans="1:37" x14ac:dyDescent="0.2">
      <c r="A256" s="170">
        <f>'Fleet Input'!A260</f>
        <v>0</v>
      </c>
      <c r="B256" s="106" t="s">
        <v>111</v>
      </c>
      <c r="C256" s="106" t="s">
        <v>112</v>
      </c>
      <c r="D256" s="106" t="s">
        <v>136</v>
      </c>
      <c r="E256" s="106" t="s">
        <v>220</v>
      </c>
      <c r="F256" s="179">
        <f>'Fleet Input'!I260</f>
        <v>0</v>
      </c>
      <c r="G256" s="179">
        <f>'Fleet Input'!J260</f>
        <v>0</v>
      </c>
      <c r="H256" s="119" t="e">
        <f>VLOOKUP(AD256,NOx_Calc!$E$4:$G$44,3,FALSE)/100</f>
        <v>#N/A</v>
      </c>
      <c r="I256" s="119" t="e">
        <f>VLOOKUP(AD256,NOx_Calc!$E$4:$H$44,4,FALSE)/100</f>
        <v>#N/A</v>
      </c>
      <c r="J256" s="97" t="e">
        <f t="shared" si="36"/>
        <v>#N/A</v>
      </c>
      <c r="K256" s="10" t="e">
        <f>IF(J256&lt;&gt;"-",IF(X256="A",'NOx Emission Factors'!$X$4*J256,IF(X256="L",'NOx Emission Factors'!$W$4*J256,"?")),"-")</f>
        <v>#N/A</v>
      </c>
      <c r="L256" s="10" t="str">
        <f>IF(F256&lt;&gt;"",IF(X256="A",F256/'NOx Emission Factors'!$X$4,IF(X256="L",F256/'NOx Emission Factors'!$W$4,"?")),"-")</f>
        <v>?</v>
      </c>
      <c r="M256" s="125" t="e">
        <f t="shared" si="37"/>
        <v>#DIV/0!</v>
      </c>
      <c r="N256" s="125" t="e">
        <f t="shared" si="38"/>
        <v>#N/A</v>
      </c>
      <c r="O256" s="170">
        <f>'Fleet Input'!B260</f>
        <v>0</v>
      </c>
      <c r="P256" s="170">
        <f>'Fleet Input'!C260</f>
        <v>0</v>
      </c>
      <c r="Q256" s="170">
        <f>'Fleet Input'!D260</f>
        <v>0</v>
      </c>
      <c r="R256" s="170">
        <f>'Fleet Input'!E260</f>
        <v>0</v>
      </c>
      <c r="S256" s="170">
        <f>'Fleet Input'!F260</f>
        <v>0</v>
      </c>
      <c r="T256" s="109" t="s">
        <v>242</v>
      </c>
      <c r="V256" s="109" t="s">
        <v>29</v>
      </c>
      <c r="X256" s="176">
        <f>'Fleet Input'!F260</f>
        <v>0</v>
      </c>
      <c r="Y256" s="170">
        <f>'Fleet Input'!G260</f>
        <v>0</v>
      </c>
      <c r="Z256" s="170">
        <f>'Fleet Input'!H260</f>
        <v>0</v>
      </c>
      <c r="AA256" s="114">
        <f t="shared" si="39"/>
        <v>0</v>
      </c>
      <c r="AB256" s="176" t="str">
        <f>IF('Fleet Input'!K260=0,"",'Fleet Input'!K260)</f>
        <v/>
      </c>
      <c r="AC256" s="176" t="str">
        <f>IF('Fleet Input'!L260=0,"",'Fleet Input'!L260)</f>
        <v/>
      </c>
      <c r="AD256" s="117" t="str">
        <f t="shared" si="40"/>
        <v/>
      </c>
      <c r="AE256" s="117" t="str">
        <f t="shared" si="41"/>
        <v>00</v>
      </c>
      <c r="AF256" s="8" t="e">
        <f t="shared" si="42"/>
        <v>#N/A</v>
      </c>
      <c r="AG256" s="122" t="e">
        <f t="shared" si="43"/>
        <v>#N/A</v>
      </c>
      <c r="AH256" s="8" t="e">
        <f t="shared" si="44"/>
        <v>#N/A</v>
      </c>
      <c r="AI256" s="122" t="e">
        <f t="shared" si="45"/>
        <v>#N/A</v>
      </c>
      <c r="AJ256" s="100" t="e">
        <f t="shared" si="46"/>
        <v>#N/A</v>
      </c>
      <c r="AK256" s="122" t="e">
        <f t="shared" si="47"/>
        <v>#N/A</v>
      </c>
    </row>
    <row r="257" spans="1:37" x14ac:dyDescent="0.2">
      <c r="A257" s="170">
        <f>'Fleet Input'!A261</f>
        <v>0</v>
      </c>
      <c r="B257" s="106" t="s">
        <v>111</v>
      </c>
      <c r="C257" s="106" t="s">
        <v>112</v>
      </c>
      <c r="D257" s="106" t="s">
        <v>136</v>
      </c>
      <c r="E257" s="106" t="s">
        <v>220</v>
      </c>
      <c r="F257" s="179">
        <f>'Fleet Input'!I261</f>
        <v>0</v>
      </c>
      <c r="G257" s="179">
        <f>'Fleet Input'!J261</f>
        <v>0</v>
      </c>
      <c r="H257" s="119" t="e">
        <f>VLOOKUP(AD257,NOx_Calc!$E$4:$G$44,3,FALSE)/100</f>
        <v>#N/A</v>
      </c>
      <c r="I257" s="119" t="e">
        <f>VLOOKUP(AD257,NOx_Calc!$E$4:$H$44,4,FALSE)/100</f>
        <v>#N/A</v>
      </c>
      <c r="J257" s="97" t="e">
        <f t="shared" si="36"/>
        <v>#N/A</v>
      </c>
      <c r="K257" s="10" t="e">
        <f>IF(J257&lt;&gt;"-",IF(X257="A",'NOx Emission Factors'!$X$4*J257,IF(X257="L",'NOx Emission Factors'!$W$4*J257,"?")),"-")</f>
        <v>#N/A</v>
      </c>
      <c r="L257" s="10" t="str">
        <f>IF(F257&lt;&gt;"",IF(X257="A",F257/'NOx Emission Factors'!$X$4,IF(X257="L",F257/'NOx Emission Factors'!$W$4,"?")),"-")</f>
        <v>?</v>
      </c>
      <c r="M257" s="125" t="e">
        <f t="shared" si="37"/>
        <v>#DIV/0!</v>
      </c>
      <c r="N257" s="125" t="e">
        <f t="shared" si="38"/>
        <v>#N/A</v>
      </c>
      <c r="O257" s="170">
        <f>'Fleet Input'!B261</f>
        <v>0</v>
      </c>
      <c r="P257" s="170">
        <f>'Fleet Input'!C261</f>
        <v>0</v>
      </c>
      <c r="Q257" s="170">
        <f>'Fleet Input'!D261</f>
        <v>0</v>
      </c>
      <c r="R257" s="170">
        <f>'Fleet Input'!E261</f>
        <v>0</v>
      </c>
      <c r="S257" s="170">
        <f>'Fleet Input'!F261</f>
        <v>0</v>
      </c>
      <c r="T257" s="109" t="s">
        <v>242</v>
      </c>
      <c r="V257" s="109" t="s">
        <v>29</v>
      </c>
      <c r="X257" s="176">
        <f>'Fleet Input'!F261</f>
        <v>0</v>
      </c>
      <c r="Y257" s="170">
        <f>'Fleet Input'!G261</f>
        <v>0</v>
      </c>
      <c r="Z257" s="170">
        <f>'Fleet Input'!H261</f>
        <v>0</v>
      </c>
      <c r="AA257" s="114">
        <f t="shared" si="39"/>
        <v>0</v>
      </c>
      <c r="AB257" s="176" t="str">
        <f>IF('Fleet Input'!K261=0,"",'Fleet Input'!K261)</f>
        <v/>
      </c>
      <c r="AC257" s="176" t="str">
        <f>IF('Fleet Input'!L261=0,"",'Fleet Input'!L261)</f>
        <v/>
      </c>
      <c r="AD257" s="117" t="str">
        <f t="shared" si="40"/>
        <v/>
      </c>
      <c r="AE257" s="117" t="str">
        <f t="shared" si="41"/>
        <v>00</v>
      </c>
      <c r="AF257" s="8" t="e">
        <f t="shared" si="42"/>
        <v>#N/A</v>
      </c>
      <c r="AG257" s="122" t="e">
        <f t="shared" si="43"/>
        <v>#N/A</v>
      </c>
      <c r="AH257" s="8" t="e">
        <f t="shared" si="44"/>
        <v>#N/A</v>
      </c>
      <c r="AI257" s="122" t="e">
        <f t="shared" si="45"/>
        <v>#N/A</v>
      </c>
      <c r="AJ257" s="100" t="e">
        <f t="shared" si="46"/>
        <v>#N/A</v>
      </c>
      <c r="AK257" s="122" t="e">
        <f t="shared" si="47"/>
        <v>#N/A</v>
      </c>
    </row>
    <row r="258" spans="1:37" x14ac:dyDescent="0.2">
      <c r="A258" s="170">
        <f>'Fleet Input'!A262</f>
        <v>0</v>
      </c>
      <c r="B258" s="106" t="s">
        <v>111</v>
      </c>
      <c r="C258" s="106" t="s">
        <v>112</v>
      </c>
      <c r="D258" s="106" t="s">
        <v>136</v>
      </c>
      <c r="E258" s="106" t="s">
        <v>220</v>
      </c>
      <c r="F258" s="179">
        <f>'Fleet Input'!I262</f>
        <v>0</v>
      </c>
      <c r="G258" s="179">
        <f>'Fleet Input'!J262</f>
        <v>0</v>
      </c>
      <c r="H258" s="119" t="e">
        <f>VLOOKUP(AD258,NOx_Calc!$E$4:$G$44,3,FALSE)/100</f>
        <v>#N/A</v>
      </c>
      <c r="I258" s="119" t="e">
        <f>VLOOKUP(AD258,NOx_Calc!$E$4:$H$44,4,FALSE)/100</f>
        <v>#N/A</v>
      </c>
      <c r="J258" s="97" t="e">
        <f t="shared" si="36"/>
        <v>#N/A</v>
      </c>
      <c r="K258" s="10" t="e">
        <f>IF(J258&lt;&gt;"-",IF(X258="A",'NOx Emission Factors'!$X$4*J258,IF(X258="L",'NOx Emission Factors'!$W$4*J258,"?")),"-")</f>
        <v>#N/A</v>
      </c>
      <c r="L258" s="10" t="str">
        <f>IF(F258&lt;&gt;"",IF(X258="A",F258/'NOx Emission Factors'!$X$4,IF(X258="L",F258/'NOx Emission Factors'!$W$4,"?")),"-")</f>
        <v>?</v>
      </c>
      <c r="M258" s="125" t="e">
        <f t="shared" si="37"/>
        <v>#DIV/0!</v>
      </c>
      <c r="N258" s="125" t="e">
        <f t="shared" si="38"/>
        <v>#N/A</v>
      </c>
      <c r="O258" s="170">
        <f>'Fleet Input'!B262</f>
        <v>0</v>
      </c>
      <c r="P258" s="170">
        <f>'Fleet Input'!C262</f>
        <v>0</v>
      </c>
      <c r="Q258" s="170">
        <f>'Fleet Input'!D262</f>
        <v>0</v>
      </c>
      <c r="R258" s="170">
        <f>'Fleet Input'!E262</f>
        <v>0</v>
      </c>
      <c r="S258" s="170">
        <f>'Fleet Input'!F262</f>
        <v>0</v>
      </c>
      <c r="T258" s="109" t="s">
        <v>242</v>
      </c>
      <c r="V258" s="109" t="s">
        <v>29</v>
      </c>
      <c r="X258" s="176">
        <f>'Fleet Input'!F262</f>
        <v>0</v>
      </c>
      <c r="Y258" s="170">
        <f>'Fleet Input'!G262</f>
        <v>0</v>
      </c>
      <c r="Z258" s="170">
        <f>'Fleet Input'!H262</f>
        <v>0</v>
      </c>
      <c r="AA258" s="114">
        <f t="shared" si="39"/>
        <v>0</v>
      </c>
      <c r="AB258" s="176" t="str">
        <f>IF('Fleet Input'!K262=0,"",'Fleet Input'!K262)</f>
        <v/>
      </c>
      <c r="AC258" s="176" t="str">
        <f>IF('Fleet Input'!L262=0,"",'Fleet Input'!L262)</f>
        <v/>
      </c>
      <c r="AD258" s="117" t="str">
        <f t="shared" si="40"/>
        <v/>
      </c>
      <c r="AE258" s="117" t="str">
        <f t="shared" si="41"/>
        <v>00</v>
      </c>
      <c r="AF258" s="8" t="e">
        <f t="shared" si="42"/>
        <v>#N/A</v>
      </c>
      <c r="AG258" s="122" t="e">
        <f t="shared" si="43"/>
        <v>#N/A</v>
      </c>
      <c r="AH258" s="8" t="e">
        <f t="shared" si="44"/>
        <v>#N/A</v>
      </c>
      <c r="AI258" s="122" t="e">
        <f t="shared" si="45"/>
        <v>#N/A</v>
      </c>
      <c r="AJ258" s="100" t="e">
        <f t="shared" si="46"/>
        <v>#N/A</v>
      </c>
      <c r="AK258" s="122" t="e">
        <f t="shared" si="47"/>
        <v>#N/A</v>
      </c>
    </row>
    <row r="259" spans="1:37" x14ac:dyDescent="0.2">
      <c r="A259" s="170">
        <f>'Fleet Input'!A263</f>
        <v>0</v>
      </c>
      <c r="B259" s="106" t="s">
        <v>111</v>
      </c>
      <c r="C259" s="106" t="s">
        <v>112</v>
      </c>
      <c r="D259" s="106" t="s">
        <v>136</v>
      </c>
      <c r="E259" s="106" t="s">
        <v>220</v>
      </c>
      <c r="F259" s="179">
        <f>'Fleet Input'!I263</f>
        <v>0</v>
      </c>
      <c r="G259" s="179">
        <f>'Fleet Input'!J263</f>
        <v>0</v>
      </c>
      <c r="H259" s="119" t="e">
        <f>VLOOKUP(AD259,NOx_Calc!$E$4:$G$44,3,FALSE)/100</f>
        <v>#N/A</v>
      </c>
      <c r="I259" s="119" t="e">
        <f>VLOOKUP(AD259,NOx_Calc!$E$4:$H$44,4,FALSE)/100</f>
        <v>#N/A</v>
      </c>
      <c r="J259" s="97" t="e">
        <f t="shared" ref="J259:J322" si="48">IF(G259&lt;&gt;"",G259*(1-H259),"-")</f>
        <v>#N/A</v>
      </c>
      <c r="K259" s="10" t="e">
        <f>IF(J259&lt;&gt;"-",IF(X259="A",'NOx Emission Factors'!$X$4*J259,IF(X259="L",'NOx Emission Factors'!$W$4*J259,"?")),"-")</f>
        <v>#N/A</v>
      </c>
      <c r="L259" s="10" t="str">
        <f>IF(F259&lt;&gt;"",IF(X259="A",F259/'NOx Emission Factors'!$X$4,IF(X259="L",F259/'NOx Emission Factors'!$W$4,"?")),"-")</f>
        <v>?</v>
      </c>
      <c r="M259" s="125" t="e">
        <f t="shared" ref="M259:M322" si="49">IF(G259&lt;&gt;"",IF(F259&lt;&gt;"",F259/G259,"-"),"-")</f>
        <v>#DIV/0!</v>
      </c>
      <c r="N259" s="125" t="e">
        <f t="shared" ref="N259:N322" si="50">IF(J259&lt;&gt;"-",IF(F259&lt;&gt;"",F259/J259,"-"),"-")</f>
        <v>#N/A</v>
      </c>
      <c r="O259" s="170">
        <f>'Fleet Input'!B263</f>
        <v>0</v>
      </c>
      <c r="P259" s="170">
        <f>'Fleet Input'!C263</f>
        <v>0</v>
      </c>
      <c r="Q259" s="170">
        <f>'Fleet Input'!D263</f>
        <v>0</v>
      </c>
      <c r="R259" s="170">
        <f>'Fleet Input'!E263</f>
        <v>0</v>
      </c>
      <c r="S259" s="170">
        <f>'Fleet Input'!F263</f>
        <v>0</v>
      </c>
      <c r="T259" s="109" t="s">
        <v>242</v>
      </c>
      <c r="V259" s="109" t="s">
        <v>29</v>
      </c>
      <c r="X259" s="176">
        <f>'Fleet Input'!F263</f>
        <v>0</v>
      </c>
      <c r="Y259" s="170">
        <f>'Fleet Input'!G263</f>
        <v>0</v>
      </c>
      <c r="Z259" s="170">
        <f>'Fleet Input'!H263</f>
        <v>0</v>
      </c>
      <c r="AA259" s="114">
        <f t="shared" ref="AA259:AA322" si="51">IF(Z259="STAGE 1","E1",IF(Z259="STAGE 2","E2",IF(Z259="STAGE 3A","E3",IF(Z259="STAGE 4","E4",Z259))))</f>
        <v>0</v>
      </c>
      <c r="AB259" s="176" t="str">
        <f>IF('Fleet Input'!K263=0,"",'Fleet Input'!K263)</f>
        <v/>
      </c>
      <c r="AC259" s="176" t="str">
        <f>IF('Fleet Input'!L263=0,"",'Fleet Input'!L263)</f>
        <v/>
      </c>
      <c r="AD259" s="117" t="str">
        <f t="shared" ref="AD259:AD322" si="52">CONCATENATE(AB259,AC259)</f>
        <v/>
      </c>
      <c r="AE259" s="117" t="str">
        <f t="shared" ref="AE259:AE322" si="53">CONCATENATE(AD259,AA259,X259)</f>
        <v>00</v>
      </c>
      <c r="AF259" s="8" t="e">
        <f t="shared" ref="AF259:AF322" si="54">IF(F259&gt;0,F259,K259)</f>
        <v>#N/A</v>
      </c>
      <c r="AG259" s="122" t="e">
        <f t="shared" ref="AG259:AG322" si="55">IF(G259&lt;&gt;"",G259*H259,(L259*H259)/(1-H259))</f>
        <v>#N/A</v>
      </c>
      <c r="AH259" s="8" t="e">
        <f t="shared" ref="AH259:AH322" si="56">I259/(1-H259)</f>
        <v>#N/A</v>
      </c>
      <c r="AI259" s="122" t="e">
        <f t="shared" ref="AI259:AI322" si="57">AH259*AF259</f>
        <v>#N/A</v>
      </c>
      <c r="AJ259" s="100" t="e">
        <f t="shared" ref="AJ259:AJ322" si="58">(1-H259-I259)/(1-H259)</f>
        <v>#N/A</v>
      </c>
      <c r="AK259" s="122" t="e">
        <f t="shared" ref="AK259:AK322" si="59">AJ259*AF259</f>
        <v>#N/A</v>
      </c>
    </row>
    <row r="260" spans="1:37" x14ac:dyDescent="0.2">
      <c r="A260" s="170">
        <f>'Fleet Input'!A264</f>
        <v>0</v>
      </c>
      <c r="B260" s="106" t="s">
        <v>111</v>
      </c>
      <c r="C260" s="106" t="s">
        <v>112</v>
      </c>
      <c r="D260" s="106" t="s">
        <v>136</v>
      </c>
      <c r="E260" s="106" t="s">
        <v>220</v>
      </c>
      <c r="F260" s="179">
        <f>'Fleet Input'!I264</f>
        <v>0</v>
      </c>
      <c r="G260" s="179">
        <f>'Fleet Input'!J264</f>
        <v>0</v>
      </c>
      <c r="H260" s="119" t="e">
        <f>VLOOKUP(AD260,NOx_Calc!$E$4:$G$44,3,FALSE)/100</f>
        <v>#N/A</v>
      </c>
      <c r="I260" s="119" t="e">
        <f>VLOOKUP(AD260,NOx_Calc!$E$4:$H$44,4,FALSE)/100</f>
        <v>#N/A</v>
      </c>
      <c r="J260" s="97" t="e">
        <f t="shared" si="48"/>
        <v>#N/A</v>
      </c>
      <c r="K260" s="10" t="e">
        <f>IF(J260&lt;&gt;"-",IF(X260="A",'NOx Emission Factors'!$X$4*J260,IF(X260="L",'NOx Emission Factors'!$W$4*J260,"?")),"-")</f>
        <v>#N/A</v>
      </c>
      <c r="L260" s="10" t="str">
        <f>IF(F260&lt;&gt;"",IF(X260="A",F260/'NOx Emission Factors'!$X$4,IF(X260="L",F260/'NOx Emission Factors'!$W$4,"?")),"-")</f>
        <v>?</v>
      </c>
      <c r="M260" s="125" t="e">
        <f t="shared" si="49"/>
        <v>#DIV/0!</v>
      </c>
      <c r="N260" s="125" t="e">
        <f t="shared" si="50"/>
        <v>#N/A</v>
      </c>
      <c r="O260" s="170">
        <f>'Fleet Input'!B264</f>
        <v>0</v>
      </c>
      <c r="P260" s="170">
        <f>'Fleet Input'!C264</f>
        <v>0</v>
      </c>
      <c r="Q260" s="170">
        <f>'Fleet Input'!D264</f>
        <v>0</v>
      </c>
      <c r="R260" s="170">
        <f>'Fleet Input'!E264</f>
        <v>0</v>
      </c>
      <c r="S260" s="170">
        <f>'Fleet Input'!F264</f>
        <v>0</v>
      </c>
      <c r="T260" s="109" t="s">
        <v>242</v>
      </c>
      <c r="V260" s="109" t="s">
        <v>29</v>
      </c>
      <c r="X260" s="176">
        <f>'Fleet Input'!F264</f>
        <v>0</v>
      </c>
      <c r="Y260" s="170">
        <f>'Fleet Input'!G264</f>
        <v>0</v>
      </c>
      <c r="Z260" s="170">
        <f>'Fleet Input'!H264</f>
        <v>0</v>
      </c>
      <c r="AA260" s="114">
        <f t="shared" si="51"/>
        <v>0</v>
      </c>
      <c r="AB260" s="176" t="str">
        <f>IF('Fleet Input'!K264=0,"",'Fleet Input'!K264)</f>
        <v/>
      </c>
      <c r="AC260" s="176" t="str">
        <f>IF('Fleet Input'!L264=0,"",'Fleet Input'!L264)</f>
        <v/>
      </c>
      <c r="AD260" s="117" t="str">
        <f t="shared" si="52"/>
        <v/>
      </c>
      <c r="AE260" s="117" t="str">
        <f t="shared" si="53"/>
        <v>00</v>
      </c>
      <c r="AF260" s="8" t="e">
        <f t="shared" si="54"/>
        <v>#N/A</v>
      </c>
      <c r="AG260" s="122" t="e">
        <f t="shared" si="55"/>
        <v>#N/A</v>
      </c>
      <c r="AH260" s="8" t="e">
        <f t="shared" si="56"/>
        <v>#N/A</v>
      </c>
      <c r="AI260" s="122" t="e">
        <f t="shared" si="57"/>
        <v>#N/A</v>
      </c>
      <c r="AJ260" s="100" t="e">
        <f t="shared" si="58"/>
        <v>#N/A</v>
      </c>
      <c r="AK260" s="122" t="e">
        <f t="shared" si="59"/>
        <v>#N/A</v>
      </c>
    </row>
    <row r="261" spans="1:37" x14ac:dyDescent="0.2">
      <c r="A261" s="170">
        <f>'Fleet Input'!A265</f>
        <v>0</v>
      </c>
      <c r="B261" s="106" t="s">
        <v>111</v>
      </c>
      <c r="C261" s="106" t="s">
        <v>112</v>
      </c>
      <c r="D261" s="106" t="s">
        <v>136</v>
      </c>
      <c r="E261" s="106" t="s">
        <v>220</v>
      </c>
      <c r="F261" s="179">
        <f>'Fleet Input'!I265</f>
        <v>0</v>
      </c>
      <c r="G261" s="179">
        <f>'Fleet Input'!J265</f>
        <v>0</v>
      </c>
      <c r="H261" s="119" t="e">
        <f>VLOOKUP(AD261,NOx_Calc!$E$4:$G$44,3,FALSE)/100</f>
        <v>#N/A</v>
      </c>
      <c r="I261" s="119" t="e">
        <f>VLOOKUP(AD261,NOx_Calc!$E$4:$H$44,4,FALSE)/100</f>
        <v>#N/A</v>
      </c>
      <c r="J261" s="97" t="e">
        <f t="shared" si="48"/>
        <v>#N/A</v>
      </c>
      <c r="K261" s="10" t="e">
        <f>IF(J261&lt;&gt;"-",IF(X261="A",'NOx Emission Factors'!$X$4*J261,IF(X261="L",'NOx Emission Factors'!$W$4*J261,"?")),"-")</f>
        <v>#N/A</v>
      </c>
      <c r="L261" s="10" t="str">
        <f>IF(F261&lt;&gt;"",IF(X261="A",F261/'NOx Emission Factors'!$X$4,IF(X261="L",F261/'NOx Emission Factors'!$W$4,"?")),"-")</f>
        <v>?</v>
      </c>
      <c r="M261" s="125" t="e">
        <f t="shared" si="49"/>
        <v>#DIV/0!</v>
      </c>
      <c r="N261" s="125" t="e">
        <f t="shared" si="50"/>
        <v>#N/A</v>
      </c>
      <c r="O261" s="170">
        <f>'Fleet Input'!B265</f>
        <v>0</v>
      </c>
      <c r="P261" s="170">
        <f>'Fleet Input'!C265</f>
        <v>0</v>
      </c>
      <c r="Q261" s="170">
        <f>'Fleet Input'!D265</f>
        <v>0</v>
      </c>
      <c r="R261" s="170">
        <f>'Fleet Input'!E265</f>
        <v>0</v>
      </c>
      <c r="S261" s="170">
        <f>'Fleet Input'!F265</f>
        <v>0</v>
      </c>
      <c r="T261" s="109" t="s">
        <v>242</v>
      </c>
      <c r="V261" s="109" t="s">
        <v>29</v>
      </c>
      <c r="X261" s="176">
        <f>'Fleet Input'!F265</f>
        <v>0</v>
      </c>
      <c r="Y261" s="170">
        <f>'Fleet Input'!G265</f>
        <v>0</v>
      </c>
      <c r="Z261" s="170">
        <f>'Fleet Input'!H265</f>
        <v>0</v>
      </c>
      <c r="AA261" s="114">
        <f t="shared" si="51"/>
        <v>0</v>
      </c>
      <c r="AB261" s="176" t="str">
        <f>IF('Fleet Input'!K265=0,"",'Fleet Input'!K265)</f>
        <v/>
      </c>
      <c r="AC261" s="176" t="str">
        <f>IF('Fleet Input'!L265=0,"",'Fleet Input'!L265)</f>
        <v/>
      </c>
      <c r="AD261" s="117" t="str">
        <f t="shared" si="52"/>
        <v/>
      </c>
      <c r="AE261" s="117" t="str">
        <f t="shared" si="53"/>
        <v>00</v>
      </c>
      <c r="AF261" s="8" t="e">
        <f t="shared" si="54"/>
        <v>#N/A</v>
      </c>
      <c r="AG261" s="122" t="e">
        <f t="shared" si="55"/>
        <v>#N/A</v>
      </c>
      <c r="AH261" s="8" t="e">
        <f t="shared" si="56"/>
        <v>#N/A</v>
      </c>
      <c r="AI261" s="122" t="e">
        <f t="shared" si="57"/>
        <v>#N/A</v>
      </c>
      <c r="AJ261" s="100" t="e">
        <f t="shared" si="58"/>
        <v>#N/A</v>
      </c>
      <c r="AK261" s="122" t="e">
        <f t="shared" si="59"/>
        <v>#N/A</v>
      </c>
    </row>
    <row r="262" spans="1:37" x14ac:dyDescent="0.2">
      <c r="A262" s="170">
        <f>'Fleet Input'!A266</f>
        <v>0</v>
      </c>
      <c r="B262" s="106" t="s">
        <v>111</v>
      </c>
      <c r="C262" s="106" t="s">
        <v>112</v>
      </c>
      <c r="D262" s="106" t="s">
        <v>136</v>
      </c>
      <c r="E262" s="106" t="s">
        <v>220</v>
      </c>
      <c r="F262" s="179">
        <f>'Fleet Input'!I266</f>
        <v>0</v>
      </c>
      <c r="G262" s="179">
        <f>'Fleet Input'!J266</f>
        <v>0</v>
      </c>
      <c r="H262" s="119" t="e">
        <f>VLOOKUP(AD262,NOx_Calc!$E$4:$G$44,3,FALSE)/100</f>
        <v>#N/A</v>
      </c>
      <c r="I262" s="119" t="e">
        <f>VLOOKUP(AD262,NOx_Calc!$E$4:$H$44,4,FALSE)/100</f>
        <v>#N/A</v>
      </c>
      <c r="J262" s="97" t="e">
        <f t="shared" si="48"/>
        <v>#N/A</v>
      </c>
      <c r="K262" s="10" t="e">
        <f>IF(J262&lt;&gt;"-",IF(X262="A",'NOx Emission Factors'!$X$4*J262,IF(X262="L",'NOx Emission Factors'!$W$4*J262,"?")),"-")</f>
        <v>#N/A</v>
      </c>
      <c r="L262" s="10" t="str">
        <f>IF(F262&lt;&gt;"",IF(X262="A",F262/'NOx Emission Factors'!$X$4,IF(X262="L",F262/'NOx Emission Factors'!$W$4,"?")),"-")</f>
        <v>?</v>
      </c>
      <c r="M262" s="125" t="e">
        <f t="shared" si="49"/>
        <v>#DIV/0!</v>
      </c>
      <c r="N262" s="125" t="e">
        <f t="shared" si="50"/>
        <v>#N/A</v>
      </c>
      <c r="O262" s="170">
        <f>'Fleet Input'!B266</f>
        <v>0</v>
      </c>
      <c r="P262" s="170">
        <f>'Fleet Input'!C266</f>
        <v>0</v>
      </c>
      <c r="Q262" s="170">
        <f>'Fleet Input'!D266</f>
        <v>0</v>
      </c>
      <c r="R262" s="170">
        <f>'Fleet Input'!E266</f>
        <v>0</v>
      </c>
      <c r="S262" s="170">
        <f>'Fleet Input'!F266</f>
        <v>0</v>
      </c>
      <c r="T262" s="109" t="s">
        <v>242</v>
      </c>
      <c r="V262" s="109" t="s">
        <v>29</v>
      </c>
      <c r="X262" s="176">
        <f>'Fleet Input'!F266</f>
        <v>0</v>
      </c>
      <c r="Y262" s="170">
        <f>'Fleet Input'!G266</f>
        <v>0</v>
      </c>
      <c r="Z262" s="170">
        <f>'Fleet Input'!H266</f>
        <v>0</v>
      </c>
      <c r="AA262" s="114">
        <f t="shared" si="51"/>
        <v>0</v>
      </c>
      <c r="AB262" s="176" t="str">
        <f>IF('Fleet Input'!K266=0,"",'Fleet Input'!K266)</f>
        <v/>
      </c>
      <c r="AC262" s="176" t="str">
        <f>IF('Fleet Input'!L266=0,"",'Fleet Input'!L266)</f>
        <v/>
      </c>
      <c r="AD262" s="117" t="str">
        <f t="shared" si="52"/>
        <v/>
      </c>
      <c r="AE262" s="117" t="str">
        <f t="shared" si="53"/>
        <v>00</v>
      </c>
      <c r="AF262" s="8" t="e">
        <f t="shared" si="54"/>
        <v>#N/A</v>
      </c>
      <c r="AG262" s="122" t="e">
        <f t="shared" si="55"/>
        <v>#N/A</v>
      </c>
      <c r="AH262" s="8" t="e">
        <f t="shared" si="56"/>
        <v>#N/A</v>
      </c>
      <c r="AI262" s="122" t="e">
        <f t="shared" si="57"/>
        <v>#N/A</v>
      </c>
      <c r="AJ262" s="100" t="e">
        <f t="shared" si="58"/>
        <v>#N/A</v>
      </c>
      <c r="AK262" s="122" t="e">
        <f t="shared" si="59"/>
        <v>#N/A</v>
      </c>
    </row>
    <row r="263" spans="1:37" x14ac:dyDescent="0.2">
      <c r="A263" s="170">
        <f>'Fleet Input'!A267</f>
        <v>0</v>
      </c>
      <c r="B263" s="106" t="s">
        <v>111</v>
      </c>
      <c r="C263" s="106" t="s">
        <v>112</v>
      </c>
      <c r="D263" s="106" t="s">
        <v>136</v>
      </c>
      <c r="E263" s="106" t="s">
        <v>220</v>
      </c>
      <c r="F263" s="179">
        <f>'Fleet Input'!I267</f>
        <v>0</v>
      </c>
      <c r="G263" s="179">
        <f>'Fleet Input'!J267</f>
        <v>0</v>
      </c>
      <c r="H263" s="119" t="e">
        <f>VLOOKUP(AD263,NOx_Calc!$E$4:$G$44,3,FALSE)/100</f>
        <v>#N/A</v>
      </c>
      <c r="I263" s="119" t="e">
        <f>VLOOKUP(AD263,NOx_Calc!$E$4:$H$44,4,FALSE)/100</f>
        <v>#N/A</v>
      </c>
      <c r="J263" s="97" t="e">
        <f t="shared" si="48"/>
        <v>#N/A</v>
      </c>
      <c r="K263" s="10" t="e">
        <f>IF(J263&lt;&gt;"-",IF(X263="A",'NOx Emission Factors'!$X$4*J263,IF(X263="L",'NOx Emission Factors'!$W$4*J263,"?")),"-")</f>
        <v>#N/A</v>
      </c>
      <c r="L263" s="10" t="str">
        <f>IF(F263&lt;&gt;"",IF(X263="A",F263/'NOx Emission Factors'!$X$4,IF(X263="L",F263/'NOx Emission Factors'!$W$4,"?")),"-")</f>
        <v>?</v>
      </c>
      <c r="M263" s="125" t="e">
        <f t="shared" si="49"/>
        <v>#DIV/0!</v>
      </c>
      <c r="N263" s="125" t="e">
        <f t="shared" si="50"/>
        <v>#N/A</v>
      </c>
      <c r="O263" s="170">
        <f>'Fleet Input'!B267</f>
        <v>0</v>
      </c>
      <c r="P263" s="170">
        <f>'Fleet Input'!C267</f>
        <v>0</v>
      </c>
      <c r="Q263" s="170">
        <f>'Fleet Input'!D267</f>
        <v>0</v>
      </c>
      <c r="R263" s="170">
        <f>'Fleet Input'!E267</f>
        <v>0</v>
      </c>
      <c r="S263" s="170">
        <f>'Fleet Input'!F267</f>
        <v>0</v>
      </c>
      <c r="T263" s="109" t="s">
        <v>242</v>
      </c>
      <c r="V263" s="109" t="s">
        <v>29</v>
      </c>
      <c r="X263" s="176">
        <f>'Fleet Input'!F267</f>
        <v>0</v>
      </c>
      <c r="Y263" s="170">
        <f>'Fleet Input'!G267</f>
        <v>0</v>
      </c>
      <c r="Z263" s="170">
        <f>'Fleet Input'!H267</f>
        <v>0</v>
      </c>
      <c r="AA263" s="114">
        <f t="shared" si="51"/>
        <v>0</v>
      </c>
      <c r="AB263" s="176" t="str">
        <f>IF('Fleet Input'!K267=0,"",'Fleet Input'!K267)</f>
        <v/>
      </c>
      <c r="AC263" s="176" t="str">
        <f>IF('Fleet Input'!L267=0,"",'Fleet Input'!L267)</f>
        <v/>
      </c>
      <c r="AD263" s="117" t="str">
        <f t="shared" si="52"/>
        <v/>
      </c>
      <c r="AE263" s="117" t="str">
        <f t="shared" si="53"/>
        <v>00</v>
      </c>
      <c r="AF263" s="8" t="e">
        <f t="shared" si="54"/>
        <v>#N/A</v>
      </c>
      <c r="AG263" s="122" t="e">
        <f t="shared" si="55"/>
        <v>#N/A</v>
      </c>
      <c r="AH263" s="8" t="e">
        <f t="shared" si="56"/>
        <v>#N/A</v>
      </c>
      <c r="AI263" s="122" t="e">
        <f t="shared" si="57"/>
        <v>#N/A</v>
      </c>
      <c r="AJ263" s="100" t="e">
        <f t="shared" si="58"/>
        <v>#N/A</v>
      </c>
      <c r="AK263" s="122" t="e">
        <f t="shared" si="59"/>
        <v>#N/A</v>
      </c>
    </row>
    <row r="264" spans="1:37" x14ac:dyDescent="0.2">
      <c r="A264" s="170">
        <f>'Fleet Input'!A268</f>
        <v>0</v>
      </c>
      <c r="B264" s="106" t="s">
        <v>111</v>
      </c>
      <c r="C264" s="106" t="s">
        <v>112</v>
      </c>
      <c r="D264" s="106" t="s">
        <v>136</v>
      </c>
      <c r="E264" s="106" t="s">
        <v>220</v>
      </c>
      <c r="F264" s="179">
        <f>'Fleet Input'!I268</f>
        <v>0</v>
      </c>
      <c r="G264" s="179">
        <f>'Fleet Input'!J268</f>
        <v>0</v>
      </c>
      <c r="H264" s="119" t="e">
        <f>VLOOKUP(AD264,NOx_Calc!$E$4:$G$44,3,FALSE)/100</f>
        <v>#N/A</v>
      </c>
      <c r="I264" s="119" t="e">
        <f>VLOOKUP(AD264,NOx_Calc!$E$4:$H$44,4,FALSE)/100</f>
        <v>#N/A</v>
      </c>
      <c r="J264" s="97" t="e">
        <f t="shared" si="48"/>
        <v>#N/A</v>
      </c>
      <c r="K264" s="10" t="e">
        <f>IF(J264&lt;&gt;"-",IF(X264="A",'NOx Emission Factors'!$X$4*J264,IF(X264="L",'NOx Emission Factors'!$W$4*J264,"?")),"-")</f>
        <v>#N/A</v>
      </c>
      <c r="L264" s="10" t="str">
        <f>IF(F264&lt;&gt;"",IF(X264="A",F264/'NOx Emission Factors'!$X$4,IF(X264="L",F264/'NOx Emission Factors'!$W$4,"?")),"-")</f>
        <v>?</v>
      </c>
      <c r="M264" s="125" t="e">
        <f t="shared" si="49"/>
        <v>#DIV/0!</v>
      </c>
      <c r="N264" s="125" t="e">
        <f t="shared" si="50"/>
        <v>#N/A</v>
      </c>
      <c r="O264" s="170">
        <f>'Fleet Input'!B268</f>
        <v>0</v>
      </c>
      <c r="P264" s="170">
        <f>'Fleet Input'!C268</f>
        <v>0</v>
      </c>
      <c r="Q264" s="170">
        <f>'Fleet Input'!D268</f>
        <v>0</v>
      </c>
      <c r="R264" s="170">
        <f>'Fleet Input'!E268</f>
        <v>0</v>
      </c>
      <c r="S264" s="170">
        <f>'Fleet Input'!F268</f>
        <v>0</v>
      </c>
      <c r="T264" s="109" t="s">
        <v>242</v>
      </c>
      <c r="V264" s="109" t="s">
        <v>29</v>
      </c>
      <c r="X264" s="176">
        <f>'Fleet Input'!F268</f>
        <v>0</v>
      </c>
      <c r="Y264" s="170">
        <f>'Fleet Input'!G268</f>
        <v>0</v>
      </c>
      <c r="Z264" s="170">
        <f>'Fleet Input'!H268</f>
        <v>0</v>
      </c>
      <c r="AA264" s="114">
        <f t="shared" si="51"/>
        <v>0</v>
      </c>
      <c r="AB264" s="176" t="str">
        <f>IF('Fleet Input'!K268=0,"",'Fleet Input'!K268)</f>
        <v/>
      </c>
      <c r="AC264" s="176" t="str">
        <f>IF('Fleet Input'!L268=0,"",'Fleet Input'!L268)</f>
        <v/>
      </c>
      <c r="AD264" s="117" t="str">
        <f t="shared" si="52"/>
        <v/>
      </c>
      <c r="AE264" s="117" t="str">
        <f t="shared" si="53"/>
        <v>00</v>
      </c>
      <c r="AF264" s="8" t="e">
        <f t="shared" si="54"/>
        <v>#N/A</v>
      </c>
      <c r="AG264" s="122" t="e">
        <f t="shared" si="55"/>
        <v>#N/A</v>
      </c>
      <c r="AH264" s="8" t="e">
        <f t="shared" si="56"/>
        <v>#N/A</v>
      </c>
      <c r="AI264" s="122" t="e">
        <f t="shared" si="57"/>
        <v>#N/A</v>
      </c>
      <c r="AJ264" s="100" t="e">
        <f t="shared" si="58"/>
        <v>#N/A</v>
      </c>
      <c r="AK264" s="122" t="e">
        <f t="shared" si="59"/>
        <v>#N/A</v>
      </c>
    </row>
    <row r="265" spans="1:37" x14ac:dyDescent="0.2">
      <c r="A265" s="170">
        <f>'Fleet Input'!A269</f>
        <v>0</v>
      </c>
      <c r="B265" s="106" t="s">
        <v>111</v>
      </c>
      <c r="C265" s="106" t="s">
        <v>112</v>
      </c>
      <c r="D265" s="106" t="s">
        <v>136</v>
      </c>
      <c r="E265" s="106" t="s">
        <v>220</v>
      </c>
      <c r="F265" s="179">
        <f>'Fleet Input'!I269</f>
        <v>0</v>
      </c>
      <c r="G265" s="179">
        <f>'Fleet Input'!J269</f>
        <v>0</v>
      </c>
      <c r="H265" s="119" t="e">
        <f>VLOOKUP(AD265,NOx_Calc!$E$4:$G$44,3,FALSE)/100</f>
        <v>#N/A</v>
      </c>
      <c r="I265" s="119" t="e">
        <f>VLOOKUP(AD265,NOx_Calc!$E$4:$H$44,4,FALSE)/100</f>
        <v>#N/A</v>
      </c>
      <c r="J265" s="97" t="e">
        <f t="shared" si="48"/>
        <v>#N/A</v>
      </c>
      <c r="K265" s="10" t="e">
        <f>IF(J265&lt;&gt;"-",IF(X265="A",'NOx Emission Factors'!$X$4*J265,IF(X265="L",'NOx Emission Factors'!$W$4*J265,"?")),"-")</f>
        <v>#N/A</v>
      </c>
      <c r="L265" s="10" t="str">
        <f>IF(F265&lt;&gt;"",IF(X265="A",F265/'NOx Emission Factors'!$X$4,IF(X265="L",F265/'NOx Emission Factors'!$W$4,"?")),"-")</f>
        <v>?</v>
      </c>
      <c r="M265" s="125" t="e">
        <f t="shared" si="49"/>
        <v>#DIV/0!</v>
      </c>
      <c r="N265" s="125" t="e">
        <f t="shared" si="50"/>
        <v>#N/A</v>
      </c>
      <c r="O265" s="170">
        <f>'Fleet Input'!B269</f>
        <v>0</v>
      </c>
      <c r="P265" s="170">
        <f>'Fleet Input'!C269</f>
        <v>0</v>
      </c>
      <c r="Q265" s="170">
        <f>'Fleet Input'!D269</f>
        <v>0</v>
      </c>
      <c r="R265" s="170">
        <f>'Fleet Input'!E269</f>
        <v>0</v>
      </c>
      <c r="S265" s="170">
        <f>'Fleet Input'!F269</f>
        <v>0</v>
      </c>
      <c r="T265" s="109" t="s">
        <v>242</v>
      </c>
      <c r="V265" s="109" t="s">
        <v>29</v>
      </c>
      <c r="X265" s="176">
        <f>'Fleet Input'!F269</f>
        <v>0</v>
      </c>
      <c r="Y265" s="170">
        <f>'Fleet Input'!G269</f>
        <v>0</v>
      </c>
      <c r="Z265" s="170">
        <f>'Fleet Input'!H269</f>
        <v>0</v>
      </c>
      <c r="AA265" s="114">
        <f t="shared" si="51"/>
        <v>0</v>
      </c>
      <c r="AB265" s="176" t="str">
        <f>IF('Fleet Input'!K269=0,"",'Fleet Input'!K269)</f>
        <v/>
      </c>
      <c r="AC265" s="176" t="str">
        <f>IF('Fleet Input'!L269=0,"",'Fleet Input'!L269)</f>
        <v/>
      </c>
      <c r="AD265" s="117" t="str">
        <f t="shared" si="52"/>
        <v/>
      </c>
      <c r="AE265" s="117" t="str">
        <f t="shared" si="53"/>
        <v>00</v>
      </c>
      <c r="AF265" s="8" t="e">
        <f t="shared" si="54"/>
        <v>#N/A</v>
      </c>
      <c r="AG265" s="122" t="e">
        <f t="shared" si="55"/>
        <v>#N/A</v>
      </c>
      <c r="AH265" s="8" t="e">
        <f t="shared" si="56"/>
        <v>#N/A</v>
      </c>
      <c r="AI265" s="122" t="e">
        <f t="shared" si="57"/>
        <v>#N/A</v>
      </c>
      <c r="AJ265" s="100" t="e">
        <f t="shared" si="58"/>
        <v>#N/A</v>
      </c>
      <c r="AK265" s="122" t="e">
        <f t="shared" si="59"/>
        <v>#N/A</v>
      </c>
    </row>
    <row r="266" spans="1:37" x14ac:dyDescent="0.2">
      <c r="A266" s="170">
        <f>'Fleet Input'!A270</f>
        <v>0</v>
      </c>
      <c r="B266" s="106" t="s">
        <v>111</v>
      </c>
      <c r="C266" s="106" t="s">
        <v>112</v>
      </c>
      <c r="D266" s="106" t="s">
        <v>136</v>
      </c>
      <c r="E266" s="106" t="s">
        <v>220</v>
      </c>
      <c r="F266" s="179">
        <f>'Fleet Input'!I270</f>
        <v>0</v>
      </c>
      <c r="G266" s="179">
        <f>'Fleet Input'!J270</f>
        <v>0</v>
      </c>
      <c r="H266" s="119" t="e">
        <f>VLOOKUP(AD266,NOx_Calc!$E$4:$G$44,3,FALSE)/100</f>
        <v>#N/A</v>
      </c>
      <c r="I266" s="119" t="e">
        <f>VLOOKUP(AD266,NOx_Calc!$E$4:$H$44,4,FALSE)/100</f>
        <v>#N/A</v>
      </c>
      <c r="J266" s="97" t="e">
        <f t="shared" si="48"/>
        <v>#N/A</v>
      </c>
      <c r="K266" s="10" t="e">
        <f>IF(J266&lt;&gt;"-",IF(X266="A",'NOx Emission Factors'!$X$4*J266,IF(X266="L",'NOx Emission Factors'!$W$4*J266,"?")),"-")</f>
        <v>#N/A</v>
      </c>
      <c r="L266" s="10" t="str">
        <f>IF(F266&lt;&gt;"",IF(X266="A",F266/'NOx Emission Factors'!$X$4,IF(X266="L",F266/'NOx Emission Factors'!$W$4,"?")),"-")</f>
        <v>?</v>
      </c>
      <c r="M266" s="125" t="e">
        <f t="shared" si="49"/>
        <v>#DIV/0!</v>
      </c>
      <c r="N266" s="125" t="e">
        <f t="shared" si="50"/>
        <v>#N/A</v>
      </c>
      <c r="O266" s="170">
        <f>'Fleet Input'!B270</f>
        <v>0</v>
      </c>
      <c r="P266" s="170">
        <f>'Fleet Input'!C270</f>
        <v>0</v>
      </c>
      <c r="Q266" s="170">
        <f>'Fleet Input'!D270</f>
        <v>0</v>
      </c>
      <c r="R266" s="170">
        <f>'Fleet Input'!E270</f>
        <v>0</v>
      </c>
      <c r="S266" s="170">
        <f>'Fleet Input'!F270</f>
        <v>0</v>
      </c>
      <c r="T266" s="109" t="s">
        <v>242</v>
      </c>
      <c r="V266" s="109" t="s">
        <v>29</v>
      </c>
      <c r="X266" s="176">
        <f>'Fleet Input'!F270</f>
        <v>0</v>
      </c>
      <c r="Y266" s="170">
        <f>'Fleet Input'!G270</f>
        <v>0</v>
      </c>
      <c r="Z266" s="170">
        <f>'Fleet Input'!H270</f>
        <v>0</v>
      </c>
      <c r="AA266" s="114">
        <f t="shared" si="51"/>
        <v>0</v>
      </c>
      <c r="AB266" s="176" t="str">
        <f>IF('Fleet Input'!K270=0,"",'Fleet Input'!K270)</f>
        <v/>
      </c>
      <c r="AC266" s="176" t="str">
        <f>IF('Fleet Input'!L270=0,"",'Fleet Input'!L270)</f>
        <v/>
      </c>
      <c r="AD266" s="117" t="str">
        <f t="shared" si="52"/>
        <v/>
      </c>
      <c r="AE266" s="117" t="str">
        <f t="shared" si="53"/>
        <v>00</v>
      </c>
      <c r="AF266" s="8" t="e">
        <f t="shared" si="54"/>
        <v>#N/A</v>
      </c>
      <c r="AG266" s="122" t="e">
        <f t="shared" si="55"/>
        <v>#N/A</v>
      </c>
      <c r="AH266" s="8" t="e">
        <f t="shared" si="56"/>
        <v>#N/A</v>
      </c>
      <c r="AI266" s="122" t="e">
        <f t="shared" si="57"/>
        <v>#N/A</v>
      </c>
      <c r="AJ266" s="100" t="e">
        <f t="shared" si="58"/>
        <v>#N/A</v>
      </c>
      <c r="AK266" s="122" t="e">
        <f t="shared" si="59"/>
        <v>#N/A</v>
      </c>
    </row>
    <row r="267" spans="1:37" x14ac:dyDescent="0.2">
      <c r="A267" s="170">
        <f>'Fleet Input'!A271</f>
        <v>0</v>
      </c>
      <c r="B267" s="106" t="s">
        <v>111</v>
      </c>
      <c r="C267" s="106" t="s">
        <v>112</v>
      </c>
      <c r="D267" s="106" t="s">
        <v>136</v>
      </c>
      <c r="E267" s="106" t="s">
        <v>220</v>
      </c>
      <c r="F267" s="179">
        <f>'Fleet Input'!I271</f>
        <v>0</v>
      </c>
      <c r="G267" s="179">
        <f>'Fleet Input'!J271</f>
        <v>0</v>
      </c>
      <c r="H267" s="119" t="e">
        <f>VLOOKUP(AD267,NOx_Calc!$E$4:$G$44,3,FALSE)/100</f>
        <v>#N/A</v>
      </c>
      <c r="I267" s="119" t="e">
        <f>VLOOKUP(AD267,NOx_Calc!$E$4:$H$44,4,FALSE)/100</f>
        <v>#N/A</v>
      </c>
      <c r="J267" s="97" t="e">
        <f t="shared" si="48"/>
        <v>#N/A</v>
      </c>
      <c r="K267" s="10" t="e">
        <f>IF(J267&lt;&gt;"-",IF(X267="A",'NOx Emission Factors'!$X$4*J267,IF(X267="L",'NOx Emission Factors'!$W$4*J267,"?")),"-")</f>
        <v>#N/A</v>
      </c>
      <c r="L267" s="10" t="str">
        <f>IF(F267&lt;&gt;"",IF(X267="A",F267/'NOx Emission Factors'!$X$4,IF(X267="L",F267/'NOx Emission Factors'!$W$4,"?")),"-")</f>
        <v>?</v>
      </c>
      <c r="M267" s="125" t="e">
        <f t="shared" si="49"/>
        <v>#DIV/0!</v>
      </c>
      <c r="N267" s="125" t="e">
        <f t="shared" si="50"/>
        <v>#N/A</v>
      </c>
      <c r="O267" s="170">
        <f>'Fleet Input'!B271</f>
        <v>0</v>
      </c>
      <c r="P267" s="170">
        <f>'Fleet Input'!C271</f>
        <v>0</v>
      </c>
      <c r="Q267" s="170">
        <f>'Fleet Input'!D271</f>
        <v>0</v>
      </c>
      <c r="R267" s="170">
        <f>'Fleet Input'!E271</f>
        <v>0</v>
      </c>
      <c r="S267" s="170">
        <f>'Fleet Input'!F271</f>
        <v>0</v>
      </c>
      <c r="T267" s="109" t="s">
        <v>242</v>
      </c>
      <c r="V267" s="109" t="s">
        <v>29</v>
      </c>
      <c r="X267" s="176">
        <f>'Fleet Input'!F271</f>
        <v>0</v>
      </c>
      <c r="Y267" s="170">
        <f>'Fleet Input'!G271</f>
        <v>0</v>
      </c>
      <c r="Z267" s="170">
        <f>'Fleet Input'!H271</f>
        <v>0</v>
      </c>
      <c r="AA267" s="114">
        <f t="shared" si="51"/>
        <v>0</v>
      </c>
      <c r="AB267" s="176" t="str">
        <f>IF('Fleet Input'!K271=0,"",'Fleet Input'!K271)</f>
        <v/>
      </c>
      <c r="AC267" s="176" t="str">
        <f>IF('Fleet Input'!L271=0,"",'Fleet Input'!L271)</f>
        <v/>
      </c>
      <c r="AD267" s="117" t="str">
        <f t="shared" si="52"/>
        <v/>
      </c>
      <c r="AE267" s="117" t="str">
        <f t="shared" si="53"/>
        <v>00</v>
      </c>
      <c r="AF267" s="8" t="e">
        <f t="shared" si="54"/>
        <v>#N/A</v>
      </c>
      <c r="AG267" s="122" t="e">
        <f t="shared" si="55"/>
        <v>#N/A</v>
      </c>
      <c r="AH267" s="8" t="e">
        <f t="shared" si="56"/>
        <v>#N/A</v>
      </c>
      <c r="AI267" s="122" t="e">
        <f t="shared" si="57"/>
        <v>#N/A</v>
      </c>
      <c r="AJ267" s="100" t="e">
        <f t="shared" si="58"/>
        <v>#N/A</v>
      </c>
      <c r="AK267" s="122" t="e">
        <f t="shared" si="59"/>
        <v>#N/A</v>
      </c>
    </row>
    <row r="268" spans="1:37" x14ac:dyDescent="0.2">
      <c r="A268" s="170">
        <f>'Fleet Input'!A272</f>
        <v>0</v>
      </c>
      <c r="B268" s="106" t="s">
        <v>111</v>
      </c>
      <c r="C268" s="106" t="s">
        <v>112</v>
      </c>
      <c r="D268" s="106" t="s">
        <v>136</v>
      </c>
      <c r="E268" s="106" t="s">
        <v>220</v>
      </c>
      <c r="F268" s="179">
        <f>'Fleet Input'!I272</f>
        <v>0</v>
      </c>
      <c r="G268" s="179">
        <f>'Fleet Input'!J272</f>
        <v>0</v>
      </c>
      <c r="H268" s="119" t="e">
        <f>VLOOKUP(AD268,NOx_Calc!$E$4:$G$44,3,FALSE)/100</f>
        <v>#N/A</v>
      </c>
      <c r="I268" s="119" t="e">
        <f>VLOOKUP(AD268,NOx_Calc!$E$4:$H$44,4,FALSE)/100</f>
        <v>#N/A</v>
      </c>
      <c r="J268" s="97" t="e">
        <f t="shared" si="48"/>
        <v>#N/A</v>
      </c>
      <c r="K268" s="10" t="e">
        <f>IF(J268&lt;&gt;"-",IF(X268="A",'NOx Emission Factors'!$X$4*J268,IF(X268="L",'NOx Emission Factors'!$W$4*J268,"?")),"-")</f>
        <v>#N/A</v>
      </c>
      <c r="L268" s="10" t="str">
        <f>IF(F268&lt;&gt;"",IF(X268="A",F268/'NOx Emission Factors'!$X$4,IF(X268="L",F268/'NOx Emission Factors'!$W$4,"?")),"-")</f>
        <v>?</v>
      </c>
      <c r="M268" s="125" t="e">
        <f t="shared" si="49"/>
        <v>#DIV/0!</v>
      </c>
      <c r="N268" s="125" t="e">
        <f t="shared" si="50"/>
        <v>#N/A</v>
      </c>
      <c r="O268" s="170">
        <f>'Fleet Input'!B272</f>
        <v>0</v>
      </c>
      <c r="P268" s="170">
        <f>'Fleet Input'!C272</f>
        <v>0</v>
      </c>
      <c r="Q268" s="170">
        <f>'Fleet Input'!D272</f>
        <v>0</v>
      </c>
      <c r="R268" s="170">
        <f>'Fleet Input'!E272</f>
        <v>0</v>
      </c>
      <c r="S268" s="170">
        <f>'Fleet Input'!F272</f>
        <v>0</v>
      </c>
      <c r="T268" s="109" t="s">
        <v>242</v>
      </c>
      <c r="V268" s="109" t="s">
        <v>29</v>
      </c>
      <c r="X268" s="176">
        <f>'Fleet Input'!F272</f>
        <v>0</v>
      </c>
      <c r="Y268" s="170">
        <f>'Fleet Input'!G272</f>
        <v>0</v>
      </c>
      <c r="Z268" s="170">
        <f>'Fleet Input'!H272</f>
        <v>0</v>
      </c>
      <c r="AA268" s="114">
        <f t="shared" si="51"/>
        <v>0</v>
      </c>
      <c r="AB268" s="176" t="str">
        <f>IF('Fleet Input'!K272=0,"",'Fleet Input'!K272)</f>
        <v/>
      </c>
      <c r="AC268" s="176" t="str">
        <f>IF('Fleet Input'!L272=0,"",'Fleet Input'!L272)</f>
        <v/>
      </c>
      <c r="AD268" s="117" t="str">
        <f t="shared" si="52"/>
        <v/>
      </c>
      <c r="AE268" s="117" t="str">
        <f t="shared" si="53"/>
        <v>00</v>
      </c>
      <c r="AF268" s="8" t="e">
        <f t="shared" si="54"/>
        <v>#N/A</v>
      </c>
      <c r="AG268" s="122" t="e">
        <f t="shared" si="55"/>
        <v>#N/A</v>
      </c>
      <c r="AH268" s="8" t="e">
        <f t="shared" si="56"/>
        <v>#N/A</v>
      </c>
      <c r="AI268" s="122" t="e">
        <f t="shared" si="57"/>
        <v>#N/A</v>
      </c>
      <c r="AJ268" s="100" t="e">
        <f t="shared" si="58"/>
        <v>#N/A</v>
      </c>
      <c r="AK268" s="122" t="e">
        <f t="shared" si="59"/>
        <v>#N/A</v>
      </c>
    </row>
    <row r="269" spans="1:37" x14ac:dyDescent="0.2">
      <c r="A269" s="170">
        <f>'Fleet Input'!A273</f>
        <v>0</v>
      </c>
      <c r="B269" s="106" t="s">
        <v>111</v>
      </c>
      <c r="C269" s="106" t="s">
        <v>112</v>
      </c>
      <c r="D269" s="106" t="s">
        <v>136</v>
      </c>
      <c r="E269" s="106" t="s">
        <v>220</v>
      </c>
      <c r="F269" s="179">
        <f>'Fleet Input'!I273</f>
        <v>0</v>
      </c>
      <c r="G269" s="179">
        <f>'Fleet Input'!J273</f>
        <v>0</v>
      </c>
      <c r="H269" s="119" t="e">
        <f>VLOOKUP(AD269,NOx_Calc!$E$4:$G$44,3,FALSE)/100</f>
        <v>#N/A</v>
      </c>
      <c r="I269" s="119" t="e">
        <f>VLOOKUP(AD269,NOx_Calc!$E$4:$H$44,4,FALSE)/100</f>
        <v>#N/A</v>
      </c>
      <c r="J269" s="97" t="e">
        <f t="shared" si="48"/>
        <v>#N/A</v>
      </c>
      <c r="K269" s="10" t="e">
        <f>IF(J269&lt;&gt;"-",IF(X269="A",'NOx Emission Factors'!$X$4*J269,IF(X269="L",'NOx Emission Factors'!$W$4*J269,"?")),"-")</f>
        <v>#N/A</v>
      </c>
      <c r="L269" s="10" t="str">
        <f>IF(F269&lt;&gt;"",IF(X269="A",F269/'NOx Emission Factors'!$X$4,IF(X269="L",F269/'NOx Emission Factors'!$W$4,"?")),"-")</f>
        <v>?</v>
      </c>
      <c r="M269" s="125" t="e">
        <f t="shared" si="49"/>
        <v>#DIV/0!</v>
      </c>
      <c r="N269" s="125" t="e">
        <f t="shared" si="50"/>
        <v>#N/A</v>
      </c>
      <c r="O269" s="170">
        <f>'Fleet Input'!B273</f>
        <v>0</v>
      </c>
      <c r="P269" s="170">
        <f>'Fleet Input'!C273</f>
        <v>0</v>
      </c>
      <c r="Q269" s="170">
        <f>'Fleet Input'!D273</f>
        <v>0</v>
      </c>
      <c r="R269" s="170">
        <f>'Fleet Input'!E273</f>
        <v>0</v>
      </c>
      <c r="S269" s="170">
        <f>'Fleet Input'!F273</f>
        <v>0</v>
      </c>
      <c r="T269" s="109" t="s">
        <v>242</v>
      </c>
      <c r="V269" s="109" t="s">
        <v>29</v>
      </c>
      <c r="X269" s="176">
        <f>'Fleet Input'!F273</f>
        <v>0</v>
      </c>
      <c r="Y269" s="170">
        <f>'Fleet Input'!G273</f>
        <v>0</v>
      </c>
      <c r="Z269" s="170">
        <f>'Fleet Input'!H273</f>
        <v>0</v>
      </c>
      <c r="AA269" s="114">
        <f t="shared" si="51"/>
        <v>0</v>
      </c>
      <c r="AB269" s="176" t="str">
        <f>IF('Fleet Input'!K273=0,"",'Fleet Input'!K273)</f>
        <v/>
      </c>
      <c r="AC269" s="176" t="str">
        <f>IF('Fleet Input'!L273=0,"",'Fleet Input'!L273)</f>
        <v/>
      </c>
      <c r="AD269" s="117" t="str">
        <f t="shared" si="52"/>
        <v/>
      </c>
      <c r="AE269" s="117" t="str">
        <f t="shared" si="53"/>
        <v>00</v>
      </c>
      <c r="AF269" s="8" t="e">
        <f t="shared" si="54"/>
        <v>#N/A</v>
      </c>
      <c r="AG269" s="122" t="e">
        <f t="shared" si="55"/>
        <v>#N/A</v>
      </c>
      <c r="AH269" s="8" t="e">
        <f t="shared" si="56"/>
        <v>#N/A</v>
      </c>
      <c r="AI269" s="122" t="e">
        <f t="shared" si="57"/>
        <v>#N/A</v>
      </c>
      <c r="AJ269" s="100" t="e">
        <f t="shared" si="58"/>
        <v>#N/A</v>
      </c>
      <c r="AK269" s="122" t="e">
        <f t="shared" si="59"/>
        <v>#N/A</v>
      </c>
    </row>
    <row r="270" spans="1:37" x14ac:dyDescent="0.2">
      <c r="A270" s="170">
        <f>'Fleet Input'!A274</f>
        <v>0</v>
      </c>
      <c r="B270" s="106" t="s">
        <v>111</v>
      </c>
      <c r="C270" s="106" t="s">
        <v>112</v>
      </c>
      <c r="D270" s="106" t="s">
        <v>136</v>
      </c>
      <c r="E270" s="106" t="s">
        <v>220</v>
      </c>
      <c r="F270" s="179">
        <f>'Fleet Input'!I274</f>
        <v>0</v>
      </c>
      <c r="G270" s="179">
        <f>'Fleet Input'!J274</f>
        <v>0</v>
      </c>
      <c r="H270" s="119" t="e">
        <f>VLOOKUP(AD270,NOx_Calc!$E$4:$G$44,3,FALSE)/100</f>
        <v>#N/A</v>
      </c>
      <c r="I270" s="119" t="e">
        <f>VLOOKUP(AD270,NOx_Calc!$E$4:$H$44,4,FALSE)/100</f>
        <v>#N/A</v>
      </c>
      <c r="J270" s="97" t="e">
        <f t="shared" si="48"/>
        <v>#N/A</v>
      </c>
      <c r="K270" s="10" t="e">
        <f>IF(J270&lt;&gt;"-",IF(X270="A",'NOx Emission Factors'!$X$4*J270,IF(X270="L",'NOx Emission Factors'!$W$4*J270,"?")),"-")</f>
        <v>#N/A</v>
      </c>
      <c r="L270" s="10" t="str">
        <f>IF(F270&lt;&gt;"",IF(X270="A",F270/'NOx Emission Factors'!$X$4,IF(X270="L",F270/'NOx Emission Factors'!$W$4,"?")),"-")</f>
        <v>?</v>
      </c>
      <c r="M270" s="125" t="e">
        <f t="shared" si="49"/>
        <v>#DIV/0!</v>
      </c>
      <c r="N270" s="125" t="e">
        <f t="shared" si="50"/>
        <v>#N/A</v>
      </c>
      <c r="O270" s="170">
        <f>'Fleet Input'!B274</f>
        <v>0</v>
      </c>
      <c r="P270" s="170">
        <f>'Fleet Input'!C274</f>
        <v>0</v>
      </c>
      <c r="Q270" s="170">
        <f>'Fleet Input'!D274</f>
        <v>0</v>
      </c>
      <c r="R270" s="170">
        <f>'Fleet Input'!E274</f>
        <v>0</v>
      </c>
      <c r="S270" s="170">
        <f>'Fleet Input'!F274</f>
        <v>0</v>
      </c>
      <c r="T270" s="109" t="s">
        <v>242</v>
      </c>
      <c r="V270" s="109" t="s">
        <v>29</v>
      </c>
      <c r="X270" s="176">
        <f>'Fleet Input'!F274</f>
        <v>0</v>
      </c>
      <c r="Y270" s="170">
        <f>'Fleet Input'!G274</f>
        <v>0</v>
      </c>
      <c r="Z270" s="170">
        <f>'Fleet Input'!H274</f>
        <v>0</v>
      </c>
      <c r="AA270" s="114">
        <f t="shared" si="51"/>
        <v>0</v>
      </c>
      <c r="AB270" s="176" t="str">
        <f>IF('Fleet Input'!K274=0,"",'Fleet Input'!K274)</f>
        <v/>
      </c>
      <c r="AC270" s="176" t="str">
        <f>IF('Fleet Input'!L274=0,"",'Fleet Input'!L274)</f>
        <v/>
      </c>
      <c r="AD270" s="117" t="str">
        <f t="shared" si="52"/>
        <v/>
      </c>
      <c r="AE270" s="117" t="str">
        <f t="shared" si="53"/>
        <v>00</v>
      </c>
      <c r="AF270" s="8" t="e">
        <f t="shared" si="54"/>
        <v>#N/A</v>
      </c>
      <c r="AG270" s="122" t="e">
        <f t="shared" si="55"/>
        <v>#N/A</v>
      </c>
      <c r="AH270" s="8" t="e">
        <f t="shared" si="56"/>
        <v>#N/A</v>
      </c>
      <c r="AI270" s="122" t="e">
        <f t="shared" si="57"/>
        <v>#N/A</v>
      </c>
      <c r="AJ270" s="100" t="e">
        <f t="shared" si="58"/>
        <v>#N/A</v>
      </c>
      <c r="AK270" s="122" t="e">
        <f t="shared" si="59"/>
        <v>#N/A</v>
      </c>
    </row>
    <row r="271" spans="1:37" x14ac:dyDescent="0.2">
      <c r="A271" s="170">
        <f>'Fleet Input'!A275</f>
        <v>0</v>
      </c>
      <c r="B271" s="106" t="s">
        <v>111</v>
      </c>
      <c r="C271" s="106" t="s">
        <v>112</v>
      </c>
      <c r="D271" s="106" t="s">
        <v>136</v>
      </c>
      <c r="E271" s="106" t="s">
        <v>220</v>
      </c>
      <c r="F271" s="179">
        <f>'Fleet Input'!I275</f>
        <v>0</v>
      </c>
      <c r="G271" s="179">
        <f>'Fleet Input'!J275</f>
        <v>0</v>
      </c>
      <c r="H271" s="119" t="e">
        <f>VLOOKUP(AD271,NOx_Calc!$E$4:$G$44,3,FALSE)/100</f>
        <v>#N/A</v>
      </c>
      <c r="I271" s="119" t="e">
        <f>VLOOKUP(AD271,NOx_Calc!$E$4:$H$44,4,FALSE)/100</f>
        <v>#N/A</v>
      </c>
      <c r="J271" s="97" t="e">
        <f t="shared" si="48"/>
        <v>#N/A</v>
      </c>
      <c r="K271" s="10" t="e">
        <f>IF(J271&lt;&gt;"-",IF(X271="A",'NOx Emission Factors'!$X$4*J271,IF(X271="L",'NOx Emission Factors'!$W$4*J271,"?")),"-")</f>
        <v>#N/A</v>
      </c>
      <c r="L271" s="10" t="str">
        <f>IF(F271&lt;&gt;"",IF(X271="A",F271/'NOx Emission Factors'!$X$4,IF(X271="L",F271/'NOx Emission Factors'!$W$4,"?")),"-")</f>
        <v>?</v>
      </c>
      <c r="M271" s="125" t="e">
        <f t="shared" si="49"/>
        <v>#DIV/0!</v>
      </c>
      <c r="N271" s="125" t="e">
        <f t="shared" si="50"/>
        <v>#N/A</v>
      </c>
      <c r="O271" s="170">
        <f>'Fleet Input'!B275</f>
        <v>0</v>
      </c>
      <c r="P271" s="170">
        <f>'Fleet Input'!C275</f>
        <v>0</v>
      </c>
      <c r="Q271" s="170">
        <f>'Fleet Input'!D275</f>
        <v>0</v>
      </c>
      <c r="R271" s="170">
        <f>'Fleet Input'!E275</f>
        <v>0</v>
      </c>
      <c r="S271" s="170">
        <f>'Fleet Input'!F275</f>
        <v>0</v>
      </c>
      <c r="T271" s="109" t="s">
        <v>242</v>
      </c>
      <c r="V271" s="109" t="s">
        <v>29</v>
      </c>
      <c r="X271" s="176">
        <f>'Fleet Input'!F275</f>
        <v>0</v>
      </c>
      <c r="Y271" s="170">
        <f>'Fleet Input'!G275</f>
        <v>0</v>
      </c>
      <c r="Z271" s="170">
        <f>'Fleet Input'!H275</f>
        <v>0</v>
      </c>
      <c r="AA271" s="114">
        <f t="shared" si="51"/>
        <v>0</v>
      </c>
      <c r="AB271" s="176" t="str">
        <f>IF('Fleet Input'!K275=0,"",'Fleet Input'!K275)</f>
        <v/>
      </c>
      <c r="AC271" s="176" t="str">
        <f>IF('Fleet Input'!L275=0,"",'Fleet Input'!L275)</f>
        <v/>
      </c>
      <c r="AD271" s="117" t="str">
        <f t="shared" si="52"/>
        <v/>
      </c>
      <c r="AE271" s="117" t="str">
        <f t="shared" si="53"/>
        <v>00</v>
      </c>
      <c r="AF271" s="8" t="e">
        <f t="shared" si="54"/>
        <v>#N/A</v>
      </c>
      <c r="AG271" s="122" t="e">
        <f t="shared" si="55"/>
        <v>#N/A</v>
      </c>
      <c r="AH271" s="8" t="e">
        <f t="shared" si="56"/>
        <v>#N/A</v>
      </c>
      <c r="AI271" s="122" t="e">
        <f t="shared" si="57"/>
        <v>#N/A</v>
      </c>
      <c r="AJ271" s="100" t="e">
        <f t="shared" si="58"/>
        <v>#N/A</v>
      </c>
      <c r="AK271" s="122" t="e">
        <f t="shared" si="59"/>
        <v>#N/A</v>
      </c>
    </row>
    <row r="272" spans="1:37" x14ac:dyDescent="0.2">
      <c r="A272" s="170">
        <f>'Fleet Input'!A276</f>
        <v>0</v>
      </c>
      <c r="B272" s="106" t="s">
        <v>111</v>
      </c>
      <c r="C272" s="106" t="s">
        <v>112</v>
      </c>
      <c r="D272" s="106" t="s">
        <v>136</v>
      </c>
      <c r="E272" s="106" t="s">
        <v>220</v>
      </c>
      <c r="F272" s="179">
        <f>'Fleet Input'!I276</f>
        <v>0</v>
      </c>
      <c r="G272" s="179">
        <f>'Fleet Input'!J276</f>
        <v>0</v>
      </c>
      <c r="H272" s="119" t="e">
        <f>VLOOKUP(AD272,NOx_Calc!$E$4:$G$44,3,FALSE)/100</f>
        <v>#N/A</v>
      </c>
      <c r="I272" s="119" t="e">
        <f>VLOOKUP(AD272,NOx_Calc!$E$4:$H$44,4,FALSE)/100</f>
        <v>#N/A</v>
      </c>
      <c r="J272" s="97" t="e">
        <f t="shared" si="48"/>
        <v>#N/A</v>
      </c>
      <c r="K272" s="10" t="e">
        <f>IF(J272&lt;&gt;"-",IF(X272="A",'NOx Emission Factors'!$X$4*J272,IF(X272="L",'NOx Emission Factors'!$W$4*J272,"?")),"-")</f>
        <v>#N/A</v>
      </c>
      <c r="L272" s="10" t="str">
        <f>IF(F272&lt;&gt;"",IF(X272="A",F272/'NOx Emission Factors'!$X$4,IF(X272="L",F272/'NOx Emission Factors'!$W$4,"?")),"-")</f>
        <v>?</v>
      </c>
      <c r="M272" s="125" t="e">
        <f t="shared" si="49"/>
        <v>#DIV/0!</v>
      </c>
      <c r="N272" s="125" t="e">
        <f t="shared" si="50"/>
        <v>#N/A</v>
      </c>
      <c r="O272" s="170">
        <f>'Fleet Input'!B276</f>
        <v>0</v>
      </c>
      <c r="P272" s="170">
        <f>'Fleet Input'!C276</f>
        <v>0</v>
      </c>
      <c r="Q272" s="170">
        <f>'Fleet Input'!D276</f>
        <v>0</v>
      </c>
      <c r="R272" s="170">
        <f>'Fleet Input'!E276</f>
        <v>0</v>
      </c>
      <c r="S272" s="170">
        <f>'Fleet Input'!F276</f>
        <v>0</v>
      </c>
      <c r="T272" s="109" t="s">
        <v>242</v>
      </c>
      <c r="V272" s="109" t="s">
        <v>29</v>
      </c>
      <c r="X272" s="176">
        <f>'Fleet Input'!F276</f>
        <v>0</v>
      </c>
      <c r="Y272" s="170">
        <f>'Fleet Input'!G276</f>
        <v>0</v>
      </c>
      <c r="Z272" s="170">
        <f>'Fleet Input'!H276</f>
        <v>0</v>
      </c>
      <c r="AA272" s="114">
        <f t="shared" si="51"/>
        <v>0</v>
      </c>
      <c r="AB272" s="176" t="str">
        <f>IF('Fleet Input'!K276=0,"",'Fleet Input'!K276)</f>
        <v/>
      </c>
      <c r="AC272" s="176" t="str">
        <f>IF('Fleet Input'!L276=0,"",'Fleet Input'!L276)</f>
        <v/>
      </c>
      <c r="AD272" s="117" t="str">
        <f t="shared" si="52"/>
        <v/>
      </c>
      <c r="AE272" s="117" t="str">
        <f t="shared" si="53"/>
        <v>00</v>
      </c>
      <c r="AF272" s="8" t="e">
        <f t="shared" si="54"/>
        <v>#N/A</v>
      </c>
      <c r="AG272" s="122" t="e">
        <f t="shared" si="55"/>
        <v>#N/A</v>
      </c>
      <c r="AH272" s="8" t="e">
        <f t="shared" si="56"/>
        <v>#N/A</v>
      </c>
      <c r="AI272" s="122" t="e">
        <f t="shared" si="57"/>
        <v>#N/A</v>
      </c>
      <c r="AJ272" s="100" t="e">
        <f t="shared" si="58"/>
        <v>#N/A</v>
      </c>
      <c r="AK272" s="122" t="e">
        <f t="shared" si="59"/>
        <v>#N/A</v>
      </c>
    </row>
    <row r="273" spans="1:37" x14ac:dyDescent="0.2">
      <c r="A273" s="170">
        <f>'Fleet Input'!A277</f>
        <v>0</v>
      </c>
      <c r="B273" s="106" t="s">
        <v>111</v>
      </c>
      <c r="C273" s="106" t="s">
        <v>112</v>
      </c>
      <c r="D273" s="106" t="s">
        <v>136</v>
      </c>
      <c r="E273" s="106" t="s">
        <v>220</v>
      </c>
      <c r="F273" s="179">
        <f>'Fleet Input'!I277</f>
        <v>0</v>
      </c>
      <c r="G273" s="179">
        <f>'Fleet Input'!J277</f>
        <v>0</v>
      </c>
      <c r="H273" s="119" t="e">
        <f>VLOOKUP(AD273,NOx_Calc!$E$4:$G$44,3,FALSE)/100</f>
        <v>#N/A</v>
      </c>
      <c r="I273" s="119" t="e">
        <f>VLOOKUP(AD273,NOx_Calc!$E$4:$H$44,4,FALSE)/100</f>
        <v>#N/A</v>
      </c>
      <c r="J273" s="97" t="e">
        <f t="shared" si="48"/>
        <v>#N/A</v>
      </c>
      <c r="K273" s="10" t="e">
        <f>IF(J273&lt;&gt;"-",IF(X273="A",'NOx Emission Factors'!$X$4*J273,IF(X273="L",'NOx Emission Factors'!$W$4*J273,"?")),"-")</f>
        <v>#N/A</v>
      </c>
      <c r="L273" s="10" t="str">
        <f>IF(F273&lt;&gt;"",IF(X273="A",F273/'NOx Emission Factors'!$X$4,IF(X273="L",F273/'NOx Emission Factors'!$W$4,"?")),"-")</f>
        <v>?</v>
      </c>
      <c r="M273" s="125" t="e">
        <f t="shared" si="49"/>
        <v>#DIV/0!</v>
      </c>
      <c r="N273" s="125" t="e">
        <f t="shared" si="50"/>
        <v>#N/A</v>
      </c>
      <c r="O273" s="170">
        <f>'Fleet Input'!B277</f>
        <v>0</v>
      </c>
      <c r="P273" s="170">
        <f>'Fleet Input'!C277</f>
        <v>0</v>
      </c>
      <c r="Q273" s="170">
        <f>'Fleet Input'!D277</f>
        <v>0</v>
      </c>
      <c r="R273" s="170">
        <f>'Fleet Input'!E277</f>
        <v>0</v>
      </c>
      <c r="S273" s="170">
        <f>'Fleet Input'!F277</f>
        <v>0</v>
      </c>
      <c r="T273" s="109" t="s">
        <v>242</v>
      </c>
      <c r="V273" s="109" t="s">
        <v>29</v>
      </c>
      <c r="X273" s="176">
        <f>'Fleet Input'!F277</f>
        <v>0</v>
      </c>
      <c r="Y273" s="170">
        <f>'Fleet Input'!G277</f>
        <v>0</v>
      </c>
      <c r="Z273" s="170">
        <f>'Fleet Input'!H277</f>
        <v>0</v>
      </c>
      <c r="AA273" s="114">
        <f t="shared" si="51"/>
        <v>0</v>
      </c>
      <c r="AB273" s="176" t="str">
        <f>IF('Fleet Input'!K277=0,"",'Fleet Input'!K277)</f>
        <v/>
      </c>
      <c r="AC273" s="176" t="str">
        <f>IF('Fleet Input'!L277=0,"",'Fleet Input'!L277)</f>
        <v/>
      </c>
      <c r="AD273" s="117" t="str">
        <f t="shared" si="52"/>
        <v/>
      </c>
      <c r="AE273" s="117" t="str">
        <f t="shared" si="53"/>
        <v>00</v>
      </c>
      <c r="AF273" s="8" t="e">
        <f t="shared" si="54"/>
        <v>#N/A</v>
      </c>
      <c r="AG273" s="122" t="e">
        <f t="shared" si="55"/>
        <v>#N/A</v>
      </c>
      <c r="AH273" s="8" t="e">
        <f t="shared" si="56"/>
        <v>#N/A</v>
      </c>
      <c r="AI273" s="122" t="e">
        <f t="shared" si="57"/>
        <v>#N/A</v>
      </c>
      <c r="AJ273" s="100" t="e">
        <f t="shared" si="58"/>
        <v>#N/A</v>
      </c>
      <c r="AK273" s="122" t="e">
        <f t="shared" si="59"/>
        <v>#N/A</v>
      </c>
    </row>
    <row r="274" spans="1:37" x14ac:dyDescent="0.2">
      <c r="A274" s="170">
        <f>'Fleet Input'!A278</f>
        <v>0</v>
      </c>
      <c r="B274" s="106" t="s">
        <v>111</v>
      </c>
      <c r="C274" s="106" t="s">
        <v>112</v>
      </c>
      <c r="D274" s="106" t="s">
        <v>136</v>
      </c>
      <c r="E274" s="106" t="s">
        <v>220</v>
      </c>
      <c r="F274" s="179">
        <f>'Fleet Input'!I278</f>
        <v>0</v>
      </c>
      <c r="G274" s="179">
        <f>'Fleet Input'!J278</f>
        <v>0</v>
      </c>
      <c r="H274" s="119" t="e">
        <f>VLOOKUP(AD274,NOx_Calc!$E$4:$G$44,3,FALSE)/100</f>
        <v>#N/A</v>
      </c>
      <c r="I274" s="119" t="e">
        <f>VLOOKUP(AD274,NOx_Calc!$E$4:$H$44,4,FALSE)/100</f>
        <v>#N/A</v>
      </c>
      <c r="J274" s="97" t="e">
        <f t="shared" si="48"/>
        <v>#N/A</v>
      </c>
      <c r="K274" s="10" t="e">
        <f>IF(J274&lt;&gt;"-",IF(X274="A",'NOx Emission Factors'!$X$4*J274,IF(X274="L",'NOx Emission Factors'!$W$4*J274,"?")),"-")</f>
        <v>#N/A</v>
      </c>
      <c r="L274" s="10" t="str">
        <f>IF(F274&lt;&gt;"",IF(X274="A",F274/'NOx Emission Factors'!$X$4,IF(X274="L",F274/'NOx Emission Factors'!$W$4,"?")),"-")</f>
        <v>?</v>
      </c>
      <c r="M274" s="125" t="e">
        <f t="shared" si="49"/>
        <v>#DIV/0!</v>
      </c>
      <c r="N274" s="125" t="e">
        <f t="shared" si="50"/>
        <v>#N/A</v>
      </c>
      <c r="O274" s="170">
        <f>'Fleet Input'!B278</f>
        <v>0</v>
      </c>
      <c r="P274" s="170">
        <f>'Fleet Input'!C278</f>
        <v>0</v>
      </c>
      <c r="Q274" s="170">
        <f>'Fleet Input'!D278</f>
        <v>0</v>
      </c>
      <c r="R274" s="170">
        <f>'Fleet Input'!E278</f>
        <v>0</v>
      </c>
      <c r="S274" s="170">
        <f>'Fleet Input'!F278</f>
        <v>0</v>
      </c>
      <c r="T274" s="109" t="s">
        <v>242</v>
      </c>
      <c r="V274" s="109" t="s">
        <v>29</v>
      </c>
      <c r="X274" s="176">
        <f>'Fleet Input'!F278</f>
        <v>0</v>
      </c>
      <c r="Y274" s="170">
        <f>'Fleet Input'!G278</f>
        <v>0</v>
      </c>
      <c r="Z274" s="170">
        <f>'Fleet Input'!H278</f>
        <v>0</v>
      </c>
      <c r="AA274" s="114">
        <f t="shared" si="51"/>
        <v>0</v>
      </c>
      <c r="AB274" s="176" t="str">
        <f>IF('Fleet Input'!K278=0,"",'Fleet Input'!K278)</f>
        <v/>
      </c>
      <c r="AC274" s="176" t="str">
        <f>IF('Fleet Input'!L278=0,"",'Fleet Input'!L278)</f>
        <v/>
      </c>
      <c r="AD274" s="117" t="str">
        <f t="shared" si="52"/>
        <v/>
      </c>
      <c r="AE274" s="117" t="str">
        <f t="shared" si="53"/>
        <v>00</v>
      </c>
      <c r="AF274" s="8" t="e">
        <f t="shared" si="54"/>
        <v>#N/A</v>
      </c>
      <c r="AG274" s="122" t="e">
        <f t="shared" si="55"/>
        <v>#N/A</v>
      </c>
      <c r="AH274" s="8" t="e">
        <f t="shared" si="56"/>
        <v>#N/A</v>
      </c>
      <c r="AI274" s="122" t="e">
        <f t="shared" si="57"/>
        <v>#N/A</v>
      </c>
      <c r="AJ274" s="100" t="e">
        <f t="shared" si="58"/>
        <v>#N/A</v>
      </c>
      <c r="AK274" s="122" t="e">
        <f t="shared" si="59"/>
        <v>#N/A</v>
      </c>
    </row>
    <row r="275" spans="1:37" x14ac:dyDescent="0.2">
      <c r="A275" s="170">
        <f>'Fleet Input'!A279</f>
        <v>0</v>
      </c>
      <c r="B275" s="106" t="s">
        <v>111</v>
      </c>
      <c r="C275" s="106" t="s">
        <v>112</v>
      </c>
      <c r="D275" s="106" t="s">
        <v>136</v>
      </c>
      <c r="E275" s="106" t="s">
        <v>220</v>
      </c>
      <c r="F275" s="179">
        <f>'Fleet Input'!I279</f>
        <v>0</v>
      </c>
      <c r="G275" s="179">
        <f>'Fleet Input'!J279</f>
        <v>0</v>
      </c>
      <c r="H275" s="119" t="e">
        <f>VLOOKUP(AD275,NOx_Calc!$E$4:$G$44,3,FALSE)/100</f>
        <v>#N/A</v>
      </c>
      <c r="I275" s="119" t="e">
        <f>VLOOKUP(AD275,NOx_Calc!$E$4:$H$44,4,FALSE)/100</f>
        <v>#N/A</v>
      </c>
      <c r="J275" s="97" t="e">
        <f t="shared" si="48"/>
        <v>#N/A</v>
      </c>
      <c r="K275" s="10" t="e">
        <f>IF(J275&lt;&gt;"-",IF(X275="A",'NOx Emission Factors'!$X$4*J275,IF(X275="L",'NOx Emission Factors'!$W$4*J275,"?")),"-")</f>
        <v>#N/A</v>
      </c>
      <c r="L275" s="10" t="str">
        <f>IF(F275&lt;&gt;"",IF(X275="A",F275/'NOx Emission Factors'!$X$4,IF(X275="L",F275/'NOx Emission Factors'!$W$4,"?")),"-")</f>
        <v>?</v>
      </c>
      <c r="M275" s="125" t="e">
        <f t="shared" si="49"/>
        <v>#DIV/0!</v>
      </c>
      <c r="N275" s="125" t="e">
        <f t="shared" si="50"/>
        <v>#N/A</v>
      </c>
      <c r="O275" s="170">
        <f>'Fleet Input'!B279</f>
        <v>0</v>
      </c>
      <c r="P275" s="170">
        <f>'Fleet Input'!C279</f>
        <v>0</v>
      </c>
      <c r="Q275" s="170">
        <f>'Fleet Input'!D279</f>
        <v>0</v>
      </c>
      <c r="R275" s="170">
        <f>'Fleet Input'!E279</f>
        <v>0</v>
      </c>
      <c r="S275" s="170">
        <f>'Fleet Input'!F279</f>
        <v>0</v>
      </c>
      <c r="T275" s="109" t="s">
        <v>242</v>
      </c>
      <c r="V275" s="109" t="s">
        <v>29</v>
      </c>
      <c r="X275" s="176">
        <f>'Fleet Input'!F279</f>
        <v>0</v>
      </c>
      <c r="Y275" s="170">
        <f>'Fleet Input'!G279</f>
        <v>0</v>
      </c>
      <c r="Z275" s="170">
        <f>'Fleet Input'!H279</f>
        <v>0</v>
      </c>
      <c r="AA275" s="114">
        <f t="shared" si="51"/>
        <v>0</v>
      </c>
      <c r="AB275" s="176" t="str">
        <f>IF('Fleet Input'!K279=0,"",'Fleet Input'!K279)</f>
        <v/>
      </c>
      <c r="AC275" s="176" t="str">
        <f>IF('Fleet Input'!L279=0,"",'Fleet Input'!L279)</f>
        <v/>
      </c>
      <c r="AD275" s="117" t="str">
        <f t="shared" si="52"/>
        <v/>
      </c>
      <c r="AE275" s="117" t="str">
        <f t="shared" si="53"/>
        <v>00</v>
      </c>
      <c r="AF275" s="8" t="e">
        <f t="shared" si="54"/>
        <v>#N/A</v>
      </c>
      <c r="AG275" s="122" t="e">
        <f t="shared" si="55"/>
        <v>#N/A</v>
      </c>
      <c r="AH275" s="8" t="e">
        <f t="shared" si="56"/>
        <v>#N/A</v>
      </c>
      <c r="AI275" s="122" t="e">
        <f t="shared" si="57"/>
        <v>#N/A</v>
      </c>
      <c r="AJ275" s="100" t="e">
        <f t="shared" si="58"/>
        <v>#N/A</v>
      </c>
      <c r="AK275" s="122" t="e">
        <f t="shared" si="59"/>
        <v>#N/A</v>
      </c>
    </row>
    <row r="276" spans="1:37" x14ac:dyDescent="0.2">
      <c r="A276" s="170">
        <f>'Fleet Input'!A280</f>
        <v>0</v>
      </c>
      <c r="B276" s="106" t="s">
        <v>111</v>
      </c>
      <c r="C276" s="106" t="s">
        <v>112</v>
      </c>
      <c r="D276" s="106" t="s">
        <v>136</v>
      </c>
      <c r="E276" s="106" t="s">
        <v>220</v>
      </c>
      <c r="F276" s="179">
        <f>'Fleet Input'!I280</f>
        <v>0</v>
      </c>
      <c r="G276" s="179">
        <f>'Fleet Input'!J280</f>
        <v>0</v>
      </c>
      <c r="H276" s="119" t="e">
        <f>VLOOKUP(AD276,NOx_Calc!$E$4:$G$44,3,FALSE)/100</f>
        <v>#N/A</v>
      </c>
      <c r="I276" s="119" t="e">
        <f>VLOOKUP(AD276,NOx_Calc!$E$4:$H$44,4,FALSE)/100</f>
        <v>#N/A</v>
      </c>
      <c r="J276" s="97" t="e">
        <f t="shared" si="48"/>
        <v>#N/A</v>
      </c>
      <c r="K276" s="10" t="e">
        <f>IF(J276&lt;&gt;"-",IF(X276="A",'NOx Emission Factors'!$X$4*J276,IF(X276="L",'NOx Emission Factors'!$W$4*J276,"?")),"-")</f>
        <v>#N/A</v>
      </c>
      <c r="L276" s="10" t="str">
        <f>IF(F276&lt;&gt;"",IF(X276="A",F276/'NOx Emission Factors'!$X$4,IF(X276="L",F276/'NOx Emission Factors'!$W$4,"?")),"-")</f>
        <v>?</v>
      </c>
      <c r="M276" s="125" t="e">
        <f t="shared" si="49"/>
        <v>#DIV/0!</v>
      </c>
      <c r="N276" s="125" t="e">
        <f t="shared" si="50"/>
        <v>#N/A</v>
      </c>
      <c r="O276" s="170">
        <f>'Fleet Input'!B280</f>
        <v>0</v>
      </c>
      <c r="P276" s="170">
        <f>'Fleet Input'!C280</f>
        <v>0</v>
      </c>
      <c r="Q276" s="170">
        <f>'Fleet Input'!D280</f>
        <v>0</v>
      </c>
      <c r="R276" s="170">
        <f>'Fleet Input'!E280</f>
        <v>0</v>
      </c>
      <c r="S276" s="170">
        <f>'Fleet Input'!F280</f>
        <v>0</v>
      </c>
      <c r="T276" s="109" t="s">
        <v>242</v>
      </c>
      <c r="V276" s="109" t="s">
        <v>29</v>
      </c>
      <c r="X276" s="176">
        <f>'Fleet Input'!F280</f>
        <v>0</v>
      </c>
      <c r="Y276" s="170">
        <f>'Fleet Input'!G280</f>
        <v>0</v>
      </c>
      <c r="Z276" s="170">
        <f>'Fleet Input'!H280</f>
        <v>0</v>
      </c>
      <c r="AA276" s="114">
        <f t="shared" si="51"/>
        <v>0</v>
      </c>
      <c r="AB276" s="176" t="str">
        <f>IF('Fleet Input'!K280=0,"",'Fleet Input'!K280)</f>
        <v/>
      </c>
      <c r="AC276" s="176" t="str">
        <f>IF('Fleet Input'!L280=0,"",'Fleet Input'!L280)</f>
        <v/>
      </c>
      <c r="AD276" s="117" t="str">
        <f t="shared" si="52"/>
        <v/>
      </c>
      <c r="AE276" s="117" t="str">
        <f t="shared" si="53"/>
        <v>00</v>
      </c>
      <c r="AF276" s="8" t="e">
        <f t="shared" si="54"/>
        <v>#N/A</v>
      </c>
      <c r="AG276" s="122" t="e">
        <f t="shared" si="55"/>
        <v>#N/A</v>
      </c>
      <c r="AH276" s="8" t="e">
        <f t="shared" si="56"/>
        <v>#N/A</v>
      </c>
      <c r="AI276" s="122" t="e">
        <f t="shared" si="57"/>
        <v>#N/A</v>
      </c>
      <c r="AJ276" s="100" t="e">
        <f t="shared" si="58"/>
        <v>#N/A</v>
      </c>
      <c r="AK276" s="122" t="e">
        <f t="shared" si="59"/>
        <v>#N/A</v>
      </c>
    </row>
    <row r="277" spans="1:37" x14ac:dyDescent="0.2">
      <c r="A277" s="170">
        <f>'Fleet Input'!A281</f>
        <v>0</v>
      </c>
      <c r="B277" s="106" t="s">
        <v>111</v>
      </c>
      <c r="C277" s="106" t="s">
        <v>112</v>
      </c>
      <c r="D277" s="106" t="s">
        <v>136</v>
      </c>
      <c r="E277" s="106" t="s">
        <v>220</v>
      </c>
      <c r="F277" s="179">
        <f>'Fleet Input'!I281</f>
        <v>0</v>
      </c>
      <c r="G277" s="179">
        <f>'Fleet Input'!J281</f>
        <v>0</v>
      </c>
      <c r="H277" s="119" t="e">
        <f>VLOOKUP(AD277,NOx_Calc!$E$4:$G$44,3,FALSE)/100</f>
        <v>#N/A</v>
      </c>
      <c r="I277" s="119" t="e">
        <f>VLOOKUP(AD277,NOx_Calc!$E$4:$H$44,4,FALSE)/100</f>
        <v>#N/A</v>
      </c>
      <c r="J277" s="97" t="e">
        <f t="shared" si="48"/>
        <v>#N/A</v>
      </c>
      <c r="K277" s="10" t="e">
        <f>IF(J277&lt;&gt;"-",IF(X277="A",'NOx Emission Factors'!$X$4*J277,IF(X277="L",'NOx Emission Factors'!$W$4*J277,"?")),"-")</f>
        <v>#N/A</v>
      </c>
      <c r="L277" s="10" t="str">
        <f>IF(F277&lt;&gt;"",IF(X277="A",F277/'NOx Emission Factors'!$X$4,IF(X277="L",F277/'NOx Emission Factors'!$W$4,"?")),"-")</f>
        <v>?</v>
      </c>
      <c r="M277" s="125" t="e">
        <f t="shared" si="49"/>
        <v>#DIV/0!</v>
      </c>
      <c r="N277" s="125" t="e">
        <f t="shared" si="50"/>
        <v>#N/A</v>
      </c>
      <c r="O277" s="170">
        <f>'Fleet Input'!B281</f>
        <v>0</v>
      </c>
      <c r="P277" s="170">
        <f>'Fleet Input'!C281</f>
        <v>0</v>
      </c>
      <c r="Q277" s="170">
        <f>'Fleet Input'!D281</f>
        <v>0</v>
      </c>
      <c r="R277" s="170">
        <f>'Fleet Input'!E281</f>
        <v>0</v>
      </c>
      <c r="S277" s="170">
        <f>'Fleet Input'!F281</f>
        <v>0</v>
      </c>
      <c r="T277" s="109" t="s">
        <v>242</v>
      </c>
      <c r="V277" s="109" t="s">
        <v>29</v>
      </c>
      <c r="X277" s="176">
        <f>'Fleet Input'!F281</f>
        <v>0</v>
      </c>
      <c r="Y277" s="170">
        <f>'Fleet Input'!G281</f>
        <v>0</v>
      </c>
      <c r="Z277" s="170">
        <f>'Fleet Input'!H281</f>
        <v>0</v>
      </c>
      <c r="AA277" s="114">
        <f t="shared" si="51"/>
        <v>0</v>
      </c>
      <c r="AB277" s="176" t="str">
        <f>IF('Fleet Input'!K281=0,"",'Fleet Input'!K281)</f>
        <v/>
      </c>
      <c r="AC277" s="176" t="str">
        <f>IF('Fleet Input'!L281=0,"",'Fleet Input'!L281)</f>
        <v/>
      </c>
      <c r="AD277" s="117" t="str">
        <f t="shared" si="52"/>
        <v/>
      </c>
      <c r="AE277" s="117" t="str">
        <f t="shared" si="53"/>
        <v>00</v>
      </c>
      <c r="AF277" s="8" t="e">
        <f t="shared" si="54"/>
        <v>#N/A</v>
      </c>
      <c r="AG277" s="122" t="e">
        <f t="shared" si="55"/>
        <v>#N/A</v>
      </c>
      <c r="AH277" s="8" t="e">
        <f t="shared" si="56"/>
        <v>#N/A</v>
      </c>
      <c r="AI277" s="122" t="e">
        <f t="shared" si="57"/>
        <v>#N/A</v>
      </c>
      <c r="AJ277" s="100" t="e">
        <f t="shared" si="58"/>
        <v>#N/A</v>
      </c>
      <c r="AK277" s="122" t="e">
        <f t="shared" si="59"/>
        <v>#N/A</v>
      </c>
    </row>
    <row r="278" spans="1:37" x14ac:dyDescent="0.2">
      <c r="A278" s="170">
        <f>'Fleet Input'!A282</f>
        <v>0</v>
      </c>
      <c r="B278" s="106" t="s">
        <v>111</v>
      </c>
      <c r="C278" s="106" t="s">
        <v>112</v>
      </c>
      <c r="D278" s="106" t="s">
        <v>136</v>
      </c>
      <c r="E278" s="106" t="s">
        <v>220</v>
      </c>
      <c r="F278" s="179">
        <f>'Fleet Input'!I282</f>
        <v>0</v>
      </c>
      <c r="G278" s="179">
        <f>'Fleet Input'!J282</f>
        <v>0</v>
      </c>
      <c r="H278" s="119" t="e">
        <f>VLOOKUP(AD278,NOx_Calc!$E$4:$G$44,3,FALSE)/100</f>
        <v>#N/A</v>
      </c>
      <c r="I278" s="119" t="e">
        <f>VLOOKUP(AD278,NOx_Calc!$E$4:$H$44,4,FALSE)/100</f>
        <v>#N/A</v>
      </c>
      <c r="J278" s="97" t="e">
        <f t="shared" si="48"/>
        <v>#N/A</v>
      </c>
      <c r="K278" s="10" t="e">
        <f>IF(J278&lt;&gt;"-",IF(X278="A",'NOx Emission Factors'!$X$4*J278,IF(X278="L",'NOx Emission Factors'!$W$4*J278,"?")),"-")</f>
        <v>#N/A</v>
      </c>
      <c r="L278" s="10" t="str">
        <f>IF(F278&lt;&gt;"",IF(X278="A",F278/'NOx Emission Factors'!$X$4,IF(X278="L",F278/'NOx Emission Factors'!$W$4,"?")),"-")</f>
        <v>?</v>
      </c>
      <c r="M278" s="125" t="e">
        <f t="shared" si="49"/>
        <v>#DIV/0!</v>
      </c>
      <c r="N278" s="125" t="e">
        <f t="shared" si="50"/>
        <v>#N/A</v>
      </c>
      <c r="O278" s="170">
        <f>'Fleet Input'!B282</f>
        <v>0</v>
      </c>
      <c r="P278" s="170">
        <f>'Fleet Input'!C282</f>
        <v>0</v>
      </c>
      <c r="Q278" s="170">
        <f>'Fleet Input'!D282</f>
        <v>0</v>
      </c>
      <c r="R278" s="170">
        <f>'Fleet Input'!E282</f>
        <v>0</v>
      </c>
      <c r="S278" s="170">
        <f>'Fleet Input'!F282</f>
        <v>0</v>
      </c>
      <c r="T278" s="109" t="s">
        <v>242</v>
      </c>
      <c r="V278" s="109" t="s">
        <v>29</v>
      </c>
      <c r="X278" s="176">
        <f>'Fleet Input'!F282</f>
        <v>0</v>
      </c>
      <c r="Y278" s="170">
        <f>'Fleet Input'!G282</f>
        <v>0</v>
      </c>
      <c r="Z278" s="170">
        <f>'Fleet Input'!H282</f>
        <v>0</v>
      </c>
      <c r="AA278" s="114">
        <f t="shared" si="51"/>
        <v>0</v>
      </c>
      <c r="AB278" s="176" t="str">
        <f>IF('Fleet Input'!K282=0,"",'Fleet Input'!K282)</f>
        <v/>
      </c>
      <c r="AC278" s="176" t="str">
        <f>IF('Fleet Input'!L282=0,"",'Fleet Input'!L282)</f>
        <v/>
      </c>
      <c r="AD278" s="117" t="str">
        <f t="shared" si="52"/>
        <v/>
      </c>
      <c r="AE278" s="117" t="str">
        <f t="shared" si="53"/>
        <v>00</v>
      </c>
      <c r="AF278" s="8" t="e">
        <f t="shared" si="54"/>
        <v>#N/A</v>
      </c>
      <c r="AG278" s="122" t="e">
        <f t="shared" si="55"/>
        <v>#N/A</v>
      </c>
      <c r="AH278" s="8" t="e">
        <f t="shared" si="56"/>
        <v>#N/A</v>
      </c>
      <c r="AI278" s="122" t="e">
        <f t="shared" si="57"/>
        <v>#N/A</v>
      </c>
      <c r="AJ278" s="100" t="e">
        <f t="shared" si="58"/>
        <v>#N/A</v>
      </c>
      <c r="AK278" s="122" t="e">
        <f t="shared" si="59"/>
        <v>#N/A</v>
      </c>
    </row>
    <row r="279" spans="1:37" x14ac:dyDescent="0.2">
      <c r="A279" s="170">
        <f>'Fleet Input'!A283</f>
        <v>0</v>
      </c>
      <c r="B279" s="106" t="s">
        <v>111</v>
      </c>
      <c r="C279" s="106" t="s">
        <v>112</v>
      </c>
      <c r="D279" s="106" t="s">
        <v>136</v>
      </c>
      <c r="E279" s="106" t="s">
        <v>220</v>
      </c>
      <c r="F279" s="179">
        <f>'Fleet Input'!I283</f>
        <v>0</v>
      </c>
      <c r="G279" s="179">
        <f>'Fleet Input'!J283</f>
        <v>0</v>
      </c>
      <c r="H279" s="119" t="e">
        <f>VLOOKUP(AD279,NOx_Calc!$E$4:$G$44,3,FALSE)/100</f>
        <v>#N/A</v>
      </c>
      <c r="I279" s="119" t="e">
        <f>VLOOKUP(AD279,NOx_Calc!$E$4:$H$44,4,FALSE)/100</f>
        <v>#N/A</v>
      </c>
      <c r="J279" s="97" t="e">
        <f t="shared" si="48"/>
        <v>#N/A</v>
      </c>
      <c r="K279" s="10" t="e">
        <f>IF(J279&lt;&gt;"-",IF(X279="A",'NOx Emission Factors'!$X$4*J279,IF(X279="L",'NOx Emission Factors'!$W$4*J279,"?")),"-")</f>
        <v>#N/A</v>
      </c>
      <c r="L279" s="10" t="str">
        <f>IF(F279&lt;&gt;"",IF(X279="A",F279/'NOx Emission Factors'!$X$4,IF(X279="L",F279/'NOx Emission Factors'!$W$4,"?")),"-")</f>
        <v>?</v>
      </c>
      <c r="M279" s="125" t="e">
        <f t="shared" si="49"/>
        <v>#DIV/0!</v>
      </c>
      <c r="N279" s="125" t="e">
        <f t="shared" si="50"/>
        <v>#N/A</v>
      </c>
      <c r="O279" s="170">
        <f>'Fleet Input'!B283</f>
        <v>0</v>
      </c>
      <c r="P279" s="170">
        <f>'Fleet Input'!C283</f>
        <v>0</v>
      </c>
      <c r="Q279" s="170">
        <f>'Fleet Input'!D283</f>
        <v>0</v>
      </c>
      <c r="R279" s="170">
        <f>'Fleet Input'!E283</f>
        <v>0</v>
      </c>
      <c r="S279" s="170">
        <f>'Fleet Input'!F283</f>
        <v>0</v>
      </c>
      <c r="T279" s="109" t="s">
        <v>242</v>
      </c>
      <c r="V279" s="109" t="s">
        <v>29</v>
      </c>
      <c r="X279" s="176">
        <f>'Fleet Input'!F283</f>
        <v>0</v>
      </c>
      <c r="Y279" s="170">
        <f>'Fleet Input'!G283</f>
        <v>0</v>
      </c>
      <c r="Z279" s="170">
        <f>'Fleet Input'!H283</f>
        <v>0</v>
      </c>
      <c r="AA279" s="114">
        <f t="shared" si="51"/>
        <v>0</v>
      </c>
      <c r="AB279" s="176" t="str">
        <f>IF('Fleet Input'!K283=0,"",'Fleet Input'!K283)</f>
        <v/>
      </c>
      <c r="AC279" s="176" t="str">
        <f>IF('Fleet Input'!L283=0,"",'Fleet Input'!L283)</f>
        <v/>
      </c>
      <c r="AD279" s="117" t="str">
        <f t="shared" si="52"/>
        <v/>
      </c>
      <c r="AE279" s="117" t="str">
        <f t="shared" si="53"/>
        <v>00</v>
      </c>
      <c r="AF279" s="8" t="e">
        <f t="shared" si="54"/>
        <v>#N/A</v>
      </c>
      <c r="AG279" s="122" t="e">
        <f t="shared" si="55"/>
        <v>#N/A</v>
      </c>
      <c r="AH279" s="8" t="e">
        <f t="shared" si="56"/>
        <v>#N/A</v>
      </c>
      <c r="AI279" s="122" t="e">
        <f t="shared" si="57"/>
        <v>#N/A</v>
      </c>
      <c r="AJ279" s="100" t="e">
        <f t="shared" si="58"/>
        <v>#N/A</v>
      </c>
      <c r="AK279" s="122" t="e">
        <f t="shared" si="59"/>
        <v>#N/A</v>
      </c>
    </row>
    <row r="280" spans="1:37" x14ac:dyDescent="0.2">
      <c r="A280" s="170">
        <f>'Fleet Input'!A284</f>
        <v>0</v>
      </c>
      <c r="B280" s="106" t="s">
        <v>111</v>
      </c>
      <c r="C280" s="106" t="s">
        <v>112</v>
      </c>
      <c r="D280" s="106" t="s">
        <v>136</v>
      </c>
      <c r="E280" s="106" t="s">
        <v>220</v>
      </c>
      <c r="F280" s="179">
        <f>'Fleet Input'!I284</f>
        <v>0</v>
      </c>
      <c r="G280" s="179">
        <f>'Fleet Input'!J284</f>
        <v>0</v>
      </c>
      <c r="H280" s="119" t="e">
        <f>VLOOKUP(AD280,NOx_Calc!$E$4:$G$44,3,FALSE)/100</f>
        <v>#N/A</v>
      </c>
      <c r="I280" s="119" t="e">
        <f>VLOOKUP(AD280,NOx_Calc!$E$4:$H$44,4,FALSE)/100</f>
        <v>#N/A</v>
      </c>
      <c r="J280" s="97" t="e">
        <f t="shared" si="48"/>
        <v>#N/A</v>
      </c>
      <c r="K280" s="10" t="e">
        <f>IF(J280&lt;&gt;"-",IF(X280="A",'NOx Emission Factors'!$X$4*J280,IF(X280="L",'NOx Emission Factors'!$W$4*J280,"?")),"-")</f>
        <v>#N/A</v>
      </c>
      <c r="L280" s="10" t="str">
        <f>IF(F280&lt;&gt;"",IF(X280="A",F280/'NOx Emission Factors'!$X$4,IF(X280="L",F280/'NOx Emission Factors'!$W$4,"?")),"-")</f>
        <v>?</v>
      </c>
      <c r="M280" s="125" t="e">
        <f t="shared" si="49"/>
        <v>#DIV/0!</v>
      </c>
      <c r="N280" s="125" t="e">
        <f t="shared" si="50"/>
        <v>#N/A</v>
      </c>
      <c r="O280" s="170">
        <f>'Fleet Input'!B284</f>
        <v>0</v>
      </c>
      <c r="P280" s="170">
        <f>'Fleet Input'!C284</f>
        <v>0</v>
      </c>
      <c r="Q280" s="170">
        <f>'Fleet Input'!D284</f>
        <v>0</v>
      </c>
      <c r="R280" s="170">
        <f>'Fleet Input'!E284</f>
        <v>0</v>
      </c>
      <c r="S280" s="170">
        <f>'Fleet Input'!F284</f>
        <v>0</v>
      </c>
      <c r="T280" s="109" t="s">
        <v>242</v>
      </c>
      <c r="V280" s="109" t="s">
        <v>29</v>
      </c>
      <c r="X280" s="176">
        <f>'Fleet Input'!F284</f>
        <v>0</v>
      </c>
      <c r="Y280" s="170">
        <f>'Fleet Input'!G284</f>
        <v>0</v>
      </c>
      <c r="Z280" s="170">
        <f>'Fleet Input'!H284</f>
        <v>0</v>
      </c>
      <c r="AA280" s="114">
        <f t="shared" si="51"/>
        <v>0</v>
      </c>
      <c r="AB280" s="176" t="str">
        <f>IF('Fleet Input'!K284=0,"",'Fleet Input'!K284)</f>
        <v/>
      </c>
      <c r="AC280" s="176" t="str">
        <f>IF('Fleet Input'!L284=0,"",'Fleet Input'!L284)</f>
        <v/>
      </c>
      <c r="AD280" s="117" t="str">
        <f t="shared" si="52"/>
        <v/>
      </c>
      <c r="AE280" s="117" t="str">
        <f t="shared" si="53"/>
        <v>00</v>
      </c>
      <c r="AF280" s="8" t="e">
        <f t="shared" si="54"/>
        <v>#N/A</v>
      </c>
      <c r="AG280" s="122" t="e">
        <f t="shared" si="55"/>
        <v>#N/A</v>
      </c>
      <c r="AH280" s="8" t="e">
        <f t="shared" si="56"/>
        <v>#N/A</v>
      </c>
      <c r="AI280" s="122" t="e">
        <f t="shared" si="57"/>
        <v>#N/A</v>
      </c>
      <c r="AJ280" s="100" t="e">
        <f t="shared" si="58"/>
        <v>#N/A</v>
      </c>
      <c r="AK280" s="122" t="e">
        <f t="shared" si="59"/>
        <v>#N/A</v>
      </c>
    </row>
    <row r="281" spans="1:37" x14ac:dyDescent="0.2">
      <c r="A281" s="170">
        <f>'Fleet Input'!A285</f>
        <v>0</v>
      </c>
      <c r="B281" s="106" t="s">
        <v>111</v>
      </c>
      <c r="C281" s="106" t="s">
        <v>112</v>
      </c>
      <c r="D281" s="106" t="s">
        <v>136</v>
      </c>
      <c r="E281" s="106" t="s">
        <v>220</v>
      </c>
      <c r="F281" s="179">
        <f>'Fleet Input'!I285</f>
        <v>0</v>
      </c>
      <c r="G281" s="179">
        <f>'Fleet Input'!J285</f>
        <v>0</v>
      </c>
      <c r="H281" s="119" t="e">
        <f>VLOOKUP(AD281,NOx_Calc!$E$4:$G$44,3,FALSE)/100</f>
        <v>#N/A</v>
      </c>
      <c r="I281" s="119" t="e">
        <f>VLOOKUP(AD281,NOx_Calc!$E$4:$H$44,4,FALSE)/100</f>
        <v>#N/A</v>
      </c>
      <c r="J281" s="97" t="e">
        <f t="shared" si="48"/>
        <v>#N/A</v>
      </c>
      <c r="K281" s="10" t="e">
        <f>IF(J281&lt;&gt;"-",IF(X281="A",'NOx Emission Factors'!$X$4*J281,IF(X281="L",'NOx Emission Factors'!$W$4*J281,"?")),"-")</f>
        <v>#N/A</v>
      </c>
      <c r="L281" s="10" t="str">
        <f>IF(F281&lt;&gt;"",IF(X281="A",F281/'NOx Emission Factors'!$X$4,IF(X281="L",F281/'NOx Emission Factors'!$W$4,"?")),"-")</f>
        <v>?</v>
      </c>
      <c r="M281" s="125" t="e">
        <f t="shared" si="49"/>
        <v>#DIV/0!</v>
      </c>
      <c r="N281" s="125" t="e">
        <f t="shared" si="50"/>
        <v>#N/A</v>
      </c>
      <c r="O281" s="170">
        <f>'Fleet Input'!B285</f>
        <v>0</v>
      </c>
      <c r="P281" s="170">
        <f>'Fleet Input'!C285</f>
        <v>0</v>
      </c>
      <c r="Q281" s="170">
        <f>'Fleet Input'!D285</f>
        <v>0</v>
      </c>
      <c r="R281" s="170">
        <f>'Fleet Input'!E285</f>
        <v>0</v>
      </c>
      <c r="S281" s="170">
        <f>'Fleet Input'!F285</f>
        <v>0</v>
      </c>
      <c r="T281" s="109" t="s">
        <v>242</v>
      </c>
      <c r="V281" s="109" t="s">
        <v>29</v>
      </c>
      <c r="X281" s="176">
        <f>'Fleet Input'!F285</f>
        <v>0</v>
      </c>
      <c r="Y281" s="170">
        <f>'Fleet Input'!G285</f>
        <v>0</v>
      </c>
      <c r="Z281" s="170">
        <f>'Fleet Input'!H285</f>
        <v>0</v>
      </c>
      <c r="AA281" s="114">
        <f t="shared" si="51"/>
        <v>0</v>
      </c>
      <c r="AB281" s="176" t="str">
        <f>IF('Fleet Input'!K285=0,"",'Fleet Input'!K285)</f>
        <v/>
      </c>
      <c r="AC281" s="176" t="str">
        <f>IF('Fleet Input'!L285=0,"",'Fleet Input'!L285)</f>
        <v/>
      </c>
      <c r="AD281" s="117" t="str">
        <f t="shared" si="52"/>
        <v/>
      </c>
      <c r="AE281" s="117" t="str">
        <f t="shared" si="53"/>
        <v>00</v>
      </c>
      <c r="AF281" s="8" t="e">
        <f t="shared" si="54"/>
        <v>#N/A</v>
      </c>
      <c r="AG281" s="122" t="e">
        <f t="shared" si="55"/>
        <v>#N/A</v>
      </c>
      <c r="AH281" s="8" t="e">
        <f t="shared" si="56"/>
        <v>#N/A</v>
      </c>
      <c r="AI281" s="122" t="e">
        <f t="shared" si="57"/>
        <v>#N/A</v>
      </c>
      <c r="AJ281" s="100" t="e">
        <f t="shared" si="58"/>
        <v>#N/A</v>
      </c>
      <c r="AK281" s="122" t="e">
        <f t="shared" si="59"/>
        <v>#N/A</v>
      </c>
    </row>
    <row r="282" spans="1:37" x14ac:dyDescent="0.2">
      <c r="A282" s="170">
        <f>'Fleet Input'!A286</f>
        <v>0</v>
      </c>
      <c r="B282" s="106" t="s">
        <v>111</v>
      </c>
      <c r="C282" s="106" t="s">
        <v>112</v>
      </c>
      <c r="D282" s="106" t="s">
        <v>136</v>
      </c>
      <c r="E282" s="106" t="s">
        <v>220</v>
      </c>
      <c r="F282" s="179">
        <f>'Fleet Input'!I286</f>
        <v>0</v>
      </c>
      <c r="G282" s="179">
        <f>'Fleet Input'!J286</f>
        <v>0</v>
      </c>
      <c r="H282" s="119" t="e">
        <f>VLOOKUP(AD282,NOx_Calc!$E$4:$G$44,3,FALSE)/100</f>
        <v>#N/A</v>
      </c>
      <c r="I282" s="119" t="e">
        <f>VLOOKUP(AD282,NOx_Calc!$E$4:$H$44,4,FALSE)/100</f>
        <v>#N/A</v>
      </c>
      <c r="J282" s="97" t="e">
        <f t="shared" si="48"/>
        <v>#N/A</v>
      </c>
      <c r="K282" s="10" t="e">
        <f>IF(J282&lt;&gt;"-",IF(X282="A",'NOx Emission Factors'!$X$4*J282,IF(X282="L",'NOx Emission Factors'!$W$4*J282,"?")),"-")</f>
        <v>#N/A</v>
      </c>
      <c r="L282" s="10" t="str">
        <f>IF(F282&lt;&gt;"",IF(X282="A",F282/'NOx Emission Factors'!$X$4,IF(X282="L",F282/'NOx Emission Factors'!$W$4,"?")),"-")</f>
        <v>?</v>
      </c>
      <c r="M282" s="125" t="e">
        <f t="shared" si="49"/>
        <v>#DIV/0!</v>
      </c>
      <c r="N282" s="125" t="e">
        <f t="shared" si="50"/>
        <v>#N/A</v>
      </c>
      <c r="O282" s="170">
        <f>'Fleet Input'!B286</f>
        <v>0</v>
      </c>
      <c r="P282" s="170">
        <f>'Fleet Input'!C286</f>
        <v>0</v>
      </c>
      <c r="Q282" s="170">
        <f>'Fleet Input'!D286</f>
        <v>0</v>
      </c>
      <c r="R282" s="170">
        <f>'Fleet Input'!E286</f>
        <v>0</v>
      </c>
      <c r="S282" s="170">
        <f>'Fleet Input'!F286</f>
        <v>0</v>
      </c>
      <c r="T282" s="109" t="s">
        <v>242</v>
      </c>
      <c r="V282" s="109" t="s">
        <v>29</v>
      </c>
      <c r="X282" s="176">
        <f>'Fleet Input'!F286</f>
        <v>0</v>
      </c>
      <c r="Y282" s="170">
        <f>'Fleet Input'!G286</f>
        <v>0</v>
      </c>
      <c r="Z282" s="170">
        <f>'Fleet Input'!H286</f>
        <v>0</v>
      </c>
      <c r="AA282" s="114">
        <f t="shared" si="51"/>
        <v>0</v>
      </c>
      <c r="AB282" s="176" t="str">
        <f>IF('Fleet Input'!K286=0,"",'Fleet Input'!K286)</f>
        <v/>
      </c>
      <c r="AC282" s="176" t="str">
        <f>IF('Fleet Input'!L286=0,"",'Fleet Input'!L286)</f>
        <v/>
      </c>
      <c r="AD282" s="117" t="str">
        <f t="shared" si="52"/>
        <v/>
      </c>
      <c r="AE282" s="117" t="str">
        <f t="shared" si="53"/>
        <v>00</v>
      </c>
      <c r="AF282" s="8" t="e">
        <f t="shared" si="54"/>
        <v>#N/A</v>
      </c>
      <c r="AG282" s="122" t="e">
        <f t="shared" si="55"/>
        <v>#N/A</v>
      </c>
      <c r="AH282" s="8" t="e">
        <f t="shared" si="56"/>
        <v>#N/A</v>
      </c>
      <c r="AI282" s="122" t="e">
        <f t="shared" si="57"/>
        <v>#N/A</v>
      </c>
      <c r="AJ282" s="100" t="e">
        <f t="shared" si="58"/>
        <v>#N/A</v>
      </c>
      <c r="AK282" s="122" t="e">
        <f t="shared" si="59"/>
        <v>#N/A</v>
      </c>
    </row>
    <row r="283" spans="1:37" x14ac:dyDescent="0.2">
      <c r="A283" s="170">
        <f>'Fleet Input'!A287</f>
        <v>0</v>
      </c>
      <c r="B283" s="106" t="s">
        <v>111</v>
      </c>
      <c r="C283" s="106" t="s">
        <v>112</v>
      </c>
      <c r="D283" s="106" t="s">
        <v>136</v>
      </c>
      <c r="E283" s="106" t="s">
        <v>220</v>
      </c>
      <c r="F283" s="179">
        <f>'Fleet Input'!I287</f>
        <v>0</v>
      </c>
      <c r="G283" s="179">
        <f>'Fleet Input'!J287</f>
        <v>0</v>
      </c>
      <c r="H283" s="119" t="e">
        <f>VLOOKUP(AD283,NOx_Calc!$E$4:$G$44,3,FALSE)/100</f>
        <v>#N/A</v>
      </c>
      <c r="I283" s="119" t="e">
        <f>VLOOKUP(AD283,NOx_Calc!$E$4:$H$44,4,FALSE)/100</f>
        <v>#N/A</v>
      </c>
      <c r="J283" s="97" t="e">
        <f t="shared" si="48"/>
        <v>#N/A</v>
      </c>
      <c r="K283" s="10" t="e">
        <f>IF(J283&lt;&gt;"-",IF(X283="A",'NOx Emission Factors'!$X$4*J283,IF(X283="L",'NOx Emission Factors'!$W$4*J283,"?")),"-")</f>
        <v>#N/A</v>
      </c>
      <c r="L283" s="10" t="str">
        <f>IF(F283&lt;&gt;"",IF(X283="A",F283/'NOx Emission Factors'!$X$4,IF(X283="L",F283/'NOx Emission Factors'!$W$4,"?")),"-")</f>
        <v>?</v>
      </c>
      <c r="M283" s="125" t="e">
        <f t="shared" si="49"/>
        <v>#DIV/0!</v>
      </c>
      <c r="N283" s="125" t="e">
        <f t="shared" si="50"/>
        <v>#N/A</v>
      </c>
      <c r="O283" s="170">
        <f>'Fleet Input'!B287</f>
        <v>0</v>
      </c>
      <c r="P283" s="170">
        <f>'Fleet Input'!C287</f>
        <v>0</v>
      </c>
      <c r="Q283" s="170">
        <f>'Fleet Input'!D287</f>
        <v>0</v>
      </c>
      <c r="R283" s="170">
        <f>'Fleet Input'!E287</f>
        <v>0</v>
      </c>
      <c r="S283" s="170">
        <f>'Fleet Input'!F287</f>
        <v>0</v>
      </c>
      <c r="T283" s="109" t="s">
        <v>242</v>
      </c>
      <c r="V283" s="109" t="s">
        <v>29</v>
      </c>
      <c r="X283" s="176">
        <f>'Fleet Input'!F287</f>
        <v>0</v>
      </c>
      <c r="Y283" s="170">
        <f>'Fleet Input'!G287</f>
        <v>0</v>
      </c>
      <c r="Z283" s="170">
        <f>'Fleet Input'!H287</f>
        <v>0</v>
      </c>
      <c r="AA283" s="114">
        <f t="shared" si="51"/>
        <v>0</v>
      </c>
      <c r="AB283" s="176" t="str">
        <f>IF('Fleet Input'!K287=0,"",'Fleet Input'!K287)</f>
        <v/>
      </c>
      <c r="AC283" s="176" t="str">
        <f>IF('Fleet Input'!L287=0,"",'Fleet Input'!L287)</f>
        <v/>
      </c>
      <c r="AD283" s="117" t="str">
        <f t="shared" si="52"/>
        <v/>
      </c>
      <c r="AE283" s="117" t="str">
        <f t="shared" si="53"/>
        <v>00</v>
      </c>
      <c r="AF283" s="8" t="e">
        <f t="shared" si="54"/>
        <v>#N/A</v>
      </c>
      <c r="AG283" s="122" t="e">
        <f t="shared" si="55"/>
        <v>#N/A</v>
      </c>
      <c r="AH283" s="8" t="e">
        <f t="shared" si="56"/>
        <v>#N/A</v>
      </c>
      <c r="AI283" s="122" t="e">
        <f t="shared" si="57"/>
        <v>#N/A</v>
      </c>
      <c r="AJ283" s="100" t="e">
        <f t="shared" si="58"/>
        <v>#N/A</v>
      </c>
      <c r="AK283" s="122" t="e">
        <f t="shared" si="59"/>
        <v>#N/A</v>
      </c>
    </row>
    <row r="284" spans="1:37" x14ac:dyDescent="0.2">
      <c r="A284" s="170">
        <f>'Fleet Input'!A288</f>
        <v>0</v>
      </c>
      <c r="B284" s="106" t="s">
        <v>111</v>
      </c>
      <c r="C284" s="106" t="s">
        <v>112</v>
      </c>
      <c r="D284" s="106" t="s">
        <v>136</v>
      </c>
      <c r="E284" s="106" t="s">
        <v>220</v>
      </c>
      <c r="F284" s="179">
        <f>'Fleet Input'!I288</f>
        <v>0</v>
      </c>
      <c r="G284" s="179">
        <f>'Fleet Input'!J288</f>
        <v>0</v>
      </c>
      <c r="H284" s="119" t="e">
        <f>VLOOKUP(AD284,NOx_Calc!$E$4:$G$44,3,FALSE)/100</f>
        <v>#N/A</v>
      </c>
      <c r="I284" s="119" t="e">
        <f>VLOOKUP(AD284,NOx_Calc!$E$4:$H$44,4,FALSE)/100</f>
        <v>#N/A</v>
      </c>
      <c r="J284" s="97" t="e">
        <f t="shared" si="48"/>
        <v>#N/A</v>
      </c>
      <c r="K284" s="10" t="e">
        <f>IF(J284&lt;&gt;"-",IF(X284="A",'NOx Emission Factors'!$X$4*J284,IF(X284="L",'NOx Emission Factors'!$W$4*J284,"?")),"-")</f>
        <v>#N/A</v>
      </c>
      <c r="L284" s="10" t="str">
        <f>IF(F284&lt;&gt;"",IF(X284="A",F284/'NOx Emission Factors'!$X$4,IF(X284="L",F284/'NOx Emission Factors'!$W$4,"?")),"-")</f>
        <v>?</v>
      </c>
      <c r="M284" s="125" t="e">
        <f t="shared" si="49"/>
        <v>#DIV/0!</v>
      </c>
      <c r="N284" s="125" t="e">
        <f t="shared" si="50"/>
        <v>#N/A</v>
      </c>
      <c r="O284" s="170">
        <f>'Fleet Input'!B288</f>
        <v>0</v>
      </c>
      <c r="P284" s="170">
        <f>'Fleet Input'!C288</f>
        <v>0</v>
      </c>
      <c r="Q284" s="170">
        <f>'Fleet Input'!D288</f>
        <v>0</v>
      </c>
      <c r="R284" s="170">
        <f>'Fleet Input'!E288</f>
        <v>0</v>
      </c>
      <c r="S284" s="170">
        <f>'Fleet Input'!F288</f>
        <v>0</v>
      </c>
      <c r="T284" s="109" t="s">
        <v>242</v>
      </c>
      <c r="V284" s="109" t="s">
        <v>29</v>
      </c>
      <c r="X284" s="176">
        <f>'Fleet Input'!F288</f>
        <v>0</v>
      </c>
      <c r="Y284" s="170">
        <f>'Fleet Input'!G288</f>
        <v>0</v>
      </c>
      <c r="Z284" s="170">
        <f>'Fleet Input'!H288</f>
        <v>0</v>
      </c>
      <c r="AA284" s="114">
        <f t="shared" si="51"/>
        <v>0</v>
      </c>
      <c r="AB284" s="176" t="str">
        <f>IF('Fleet Input'!K288=0,"",'Fleet Input'!K288)</f>
        <v/>
      </c>
      <c r="AC284" s="176" t="str">
        <f>IF('Fleet Input'!L288=0,"",'Fleet Input'!L288)</f>
        <v/>
      </c>
      <c r="AD284" s="117" t="str">
        <f t="shared" si="52"/>
        <v/>
      </c>
      <c r="AE284" s="117" t="str">
        <f t="shared" si="53"/>
        <v>00</v>
      </c>
      <c r="AF284" s="8" t="e">
        <f t="shared" si="54"/>
        <v>#N/A</v>
      </c>
      <c r="AG284" s="122" t="e">
        <f t="shared" si="55"/>
        <v>#N/A</v>
      </c>
      <c r="AH284" s="8" t="e">
        <f t="shared" si="56"/>
        <v>#N/A</v>
      </c>
      <c r="AI284" s="122" t="e">
        <f t="shared" si="57"/>
        <v>#N/A</v>
      </c>
      <c r="AJ284" s="100" t="e">
        <f t="shared" si="58"/>
        <v>#N/A</v>
      </c>
      <c r="AK284" s="122" t="e">
        <f t="shared" si="59"/>
        <v>#N/A</v>
      </c>
    </row>
    <row r="285" spans="1:37" x14ac:dyDescent="0.2">
      <c r="A285" s="170">
        <f>'Fleet Input'!A289</f>
        <v>0</v>
      </c>
      <c r="B285" s="106" t="s">
        <v>111</v>
      </c>
      <c r="C285" s="106" t="s">
        <v>112</v>
      </c>
      <c r="D285" s="106" t="s">
        <v>136</v>
      </c>
      <c r="E285" s="106" t="s">
        <v>220</v>
      </c>
      <c r="F285" s="179">
        <f>'Fleet Input'!I289</f>
        <v>0</v>
      </c>
      <c r="G285" s="179">
        <f>'Fleet Input'!J289</f>
        <v>0</v>
      </c>
      <c r="H285" s="119" t="e">
        <f>VLOOKUP(AD285,NOx_Calc!$E$4:$G$44,3,FALSE)/100</f>
        <v>#N/A</v>
      </c>
      <c r="I285" s="119" t="e">
        <f>VLOOKUP(AD285,NOx_Calc!$E$4:$H$44,4,FALSE)/100</f>
        <v>#N/A</v>
      </c>
      <c r="J285" s="97" t="e">
        <f t="shared" si="48"/>
        <v>#N/A</v>
      </c>
      <c r="K285" s="10" t="e">
        <f>IF(J285&lt;&gt;"-",IF(X285="A",'NOx Emission Factors'!$X$4*J285,IF(X285="L",'NOx Emission Factors'!$W$4*J285,"?")),"-")</f>
        <v>#N/A</v>
      </c>
      <c r="L285" s="10" t="str">
        <f>IF(F285&lt;&gt;"",IF(X285="A",F285/'NOx Emission Factors'!$X$4,IF(X285="L",F285/'NOx Emission Factors'!$W$4,"?")),"-")</f>
        <v>?</v>
      </c>
      <c r="M285" s="125" t="e">
        <f t="shared" si="49"/>
        <v>#DIV/0!</v>
      </c>
      <c r="N285" s="125" t="e">
        <f t="shared" si="50"/>
        <v>#N/A</v>
      </c>
      <c r="O285" s="170">
        <f>'Fleet Input'!B289</f>
        <v>0</v>
      </c>
      <c r="P285" s="170">
        <f>'Fleet Input'!C289</f>
        <v>0</v>
      </c>
      <c r="Q285" s="170">
        <f>'Fleet Input'!D289</f>
        <v>0</v>
      </c>
      <c r="R285" s="170">
        <f>'Fleet Input'!E289</f>
        <v>0</v>
      </c>
      <c r="S285" s="170">
        <f>'Fleet Input'!F289</f>
        <v>0</v>
      </c>
      <c r="T285" s="109" t="s">
        <v>242</v>
      </c>
      <c r="V285" s="109" t="s">
        <v>29</v>
      </c>
      <c r="X285" s="176">
        <f>'Fleet Input'!F289</f>
        <v>0</v>
      </c>
      <c r="Y285" s="170">
        <f>'Fleet Input'!G289</f>
        <v>0</v>
      </c>
      <c r="Z285" s="170">
        <f>'Fleet Input'!H289</f>
        <v>0</v>
      </c>
      <c r="AA285" s="114">
        <f t="shared" si="51"/>
        <v>0</v>
      </c>
      <c r="AB285" s="176" t="str">
        <f>IF('Fleet Input'!K289=0,"",'Fleet Input'!K289)</f>
        <v/>
      </c>
      <c r="AC285" s="176" t="str">
        <f>IF('Fleet Input'!L289=0,"",'Fleet Input'!L289)</f>
        <v/>
      </c>
      <c r="AD285" s="117" t="str">
        <f t="shared" si="52"/>
        <v/>
      </c>
      <c r="AE285" s="117" t="str">
        <f t="shared" si="53"/>
        <v>00</v>
      </c>
      <c r="AF285" s="8" t="e">
        <f t="shared" si="54"/>
        <v>#N/A</v>
      </c>
      <c r="AG285" s="122" t="e">
        <f t="shared" si="55"/>
        <v>#N/A</v>
      </c>
      <c r="AH285" s="8" t="e">
        <f t="shared" si="56"/>
        <v>#N/A</v>
      </c>
      <c r="AI285" s="122" t="e">
        <f t="shared" si="57"/>
        <v>#N/A</v>
      </c>
      <c r="AJ285" s="100" t="e">
        <f t="shared" si="58"/>
        <v>#N/A</v>
      </c>
      <c r="AK285" s="122" t="e">
        <f t="shared" si="59"/>
        <v>#N/A</v>
      </c>
    </row>
    <row r="286" spans="1:37" x14ac:dyDescent="0.2">
      <c r="A286" s="170">
        <f>'Fleet Input'!A290</f>
        <v>0</v>
      </c>
      <c r="B286" s="106" t="s">
        <v>111</v>
      </c>
      <c r="C286" s="106" t="s">
        <v>112</v>
      </c>
      <c r="D286" s="106" t="s">
        <v>136</v>
      </c>
      <c r="E286" s="106" t="s">
        <v>220</v>
      </c>
      <c r="F286" s="179">
        <f>'Fleet Input'!I290</f>
        <v>0</v>
      </c>
      <c r="G286" s="179">
        <f>'Fleet Input'!J290</f>
        <v>0</v>
      </c>
      <c r="H286" s="119" t="e">
        <f>VLOOKUP(AD286,NOx_Calc!$E$4:$G$44,3,FALSE)/100</f>
        <v>#N/A</v>
      </c>
      <c r="I286" s="119" t="e">
        <f>VLOOKUP(AD286,NOx_Calc!$E$4:$H$44,4,FALSE)/100</f>
        <v>#N/A</v>
      </c>
      <c r="J286" s="97" t="e">
        <f t="shared" si="48"/>
        <v>#N/A</v>
      </c>
      <c r="K286" s="10" t="e">
        <f>IF(J286&lt;&gt;"-",IF(X286="A",'NOx Emission Factors'!$X$4*J286,IF(X286="L",'NOx Emission Factors'!$W$4*J286,"?")),"-")</f>
        <v>#N/A</v>
      </c>
      <c r="L286" s="10" t="str">
        <f>IF(F286&lt;&gt;"",IF(X286="A",F286/'NOx Emission Factors'!$X$4,IF(X286="L",F286/'NOx Emission Factors'!$W$4,"?")),"-")</f>
        <v>?</v>
      </c>
      <c r="M286" s="125" t="e">
        <f t="shared" si="49"/>
        <v>#DIV/0!</v>
      </c>
      <c r="N286" s="125" t="e">
        <f t="shared" si="50"/>
        <v>#N/A</v>
      </c>
      <c r="O286" s="170">
        <f>'Fleet Input'!B290</f>
        <v>0</v>
      </c>
      <c r="P286" s="170">
        <f>'Fleet Input'!C290</f>
        <v>0</v>
      </c>
      <c r="Q286" s="170">
        <f>'Fleet Input'!D290</f>
        <v>0</v>
      </c>
      <c r="R286" s="170">
        <f>'Fleet Input'!E290</f>
        <v>0</v>
      </c>
      <c r="S286" s="170">
        <f>'Fleet Input'!F290</f>
        <v>0</v>
      </c>
      <c r="T286" s="109" t="s">
        <v>242</v>
      </c>
      <c r="V286" s="109" t="s">
        <v>29</v>
      </c>
      <c r="X286" s="176">
        <f>'Fleet Input'!F290</f>
        <v>0</v>
      </c>
      <c r="Y286" s="170">
        <f>'Fleet Input'!G290</f>
        <v>0</v>
      </c>
      <c r="Z286" s="170">
        <f>'Fleet Input'!H290</f>
        <v>0</v>
      </c>
      <c r="AA286" s="114">
        <f t="shared" si="51"/>
        <v>0</v>
      </c>
      <c r="AB286" s="176" t="str">
        <f>IF('Fleet Input'!K290=0,"",'Fleet Input'!K290)</f>
        <v/>
      </c>
      <c r="AC286" s="176" t="str">
        <f>IF('Fleet Input'!L290=0,"",'Fleet Input'!L290)</f>
        <v/>
      </c>
      <c r="AD286" s="117" t="str">
        <f t="shared" si="52"/>
        <v/>
      </c>
      <c r="AE286" s="117" t="str">
        <f t="shared" si="53"/>
        <v>00</v>
      </c>
      <c r="AF286" s="8" t="e">
        <f t="shared" si="54"/>
        <v>#N/A</v>
      </c>
      <c r="AG286" s="122" t="e">
        <f t="shared" si="55"/>
        <v>#N/A</v>
      </c>
      <c r="AH286" s="8" t="e">
        <f t="shared" si="56"/>
        <v>#N/A</v>
      </c>
      <c r="AI286" s="122" t="e">
        <f t="shared" si="57"/>
        <v>#N/A</v>
      </c>
      <c r="AJ286" s="100" t="e">
        <f t="shared" si="58"/>
        <v>#N/A</v>
      </c>
      <c r="AK286" s="122" t="e">
        <f t="shared" si="59"/>
        <v>#N/A</v>
      </c>
    </row>
    <row r="287" spans="1:37" x14ac:dyDescent="0.2">
      <c r="A287" s="170">
        <f>'Fleet Input'!A291</f>
        <v>0</v>
      </c>
      <c r="B287" s="106" t="s">
        <v>111</v>
      </c>
      <c r="C287" s="106" t="s">
        <v>112</v>
      </c>
      <c r="D287" s="106" t="s">
        <v>136</v>
      </c>
      <c r="E287" s="106" t="s">
        <v>220</v>
      </c>
      <c r="F287" s="179">
        <f>'Fleet Input'!I291</f>
        <v>0</v>
      </c>
      <c r="G287" s="179">
        <f>'Fleet Input'!J291</f>
        <v>0</v>
      </c>
      <c r="H287" s="119" t="e">
        <f>VLOOKUP(AD287,NOx_Calc!$E$4:$G$44,3,FALSE)/100</f>
        <v>#N/A</v>
      </c>
      <c r="I287" s="119" t="e">
        <f>VLOOKUP(AD287,NOx_Calc!$E$4:$H$44,4,FALSE)/100</f>
        <v>#N/A</v>
      </c>
      <c r="J287" s="97" t="e">
        <f t="shared" si="48"/>
        <v>#N/A</v>
      </c>
      <c r="K287" s="10" t="e">
        <f>IF(J287&lt;&gt;"-",IF(X287="A",'NOx Emission Factors'!$X$4*J287,IF(X287="L",'NOx Emission Factors'!$W$4*J287,"?")),"-")</f>
        <v>#N/A</v>
      </c>
      <c r="L287" s="10" t="str">
        <f>IF(F287&lt;&gt;"",IF(X287="A",F287/'NOx Emission Factors'!$X$4,IF(X287="L",F287/'NOx Emission Factors'!$W$4,"?")),"-")</f>
        <v>?</v>
      </c>
      <c r="M287" s="125" t="e">
        <f t="shared" si="49"/>
        <v>#DIV/0!</v>
      </c>
      <c r="N287" s="125" t="e">
        <f t="shared" si="50"/>
        <v>#N/A</v>
      </c>
      <c r="O287" s="170">
        <f>'Fleet Input'!B291</f>
        <v>0</v>
      </c>
      <c r="P287" s="170">
        <f>'Fleet Input'!C291</f>
        <v>0</v>
      </c>
      <c r="Q287" s="170">
        <f>'Fleet Input'!D291</f>
        <v>0</v>
      </c>
      <c r="R287" s="170">
        <f>'Fleet Input'!E291</f>
        <v>0</v>
      </c>
      <c r="S287" s="170">
        <f>'Fleet Input'!F291</f>
        <v>0</v>
      </c>
      <c r="T287" s="109" t="s">
        <v>242</v>
      </c>
      <c r="V287" s="109" t="s">
        <v>29</v>
      </c>
      <c r="X287" s="176">
        <f>'Fleet Input'!F291</f>
        <v>0</v>
      </c>
      <c r="Y287" s="170">
        <f>'Fleet Input'!G291</f>
        <v>0</v>
      </c>
      <c r="Z287" s="170">
        <f>'Fleet Input'!H291</f>
        <v>0</v>
      </c>
      <c r="AA287" s="114">
        <f t="shared" si="51"/>
        <v>0</v>
      </c>
      <c r="AB287" s="176" t="str">
        <f>IF('Fleet Input'!K291=0,"",'Fleet Input'!K291)</f>
        <v/>
      </c>
      <c r="AC287" s="176" t="str">
        <f>IF('Fleet Input'!L291=0,"",'Fleet Input'!L291)</f>
        <v/>
      </c>
      <c r="AD287" s="117" t="str">
        <f t="shared" si="52"/>
        <v/>
      </c>
      <c r="AE287" s="117" t="str">
        <f t="shared" si="53"/>
        <v>00</v>
      </c>
      <c r="AF287" s="8" t="e">
        <f t="shared" si="54"/>
        <v>#N/A</v>
      </c>
      <c r="AG287" s="122" t="e">
        <f t="shared" si="55"/>
        <v>#N/A</v>
      </c>
      <c r="AH287" s="8" t="e">
        <f t="shared" si="56"/>
        <v>#N/A</v>
      </c>
      <c r="AI287" s="122" t="e">
        <f t="shared" si="57"/>
        <v>#N/A</v>
      </c>
      <c r="AJ287" s="100" t="e">
        <f t="shared" si="58"/>
        <v>#N/A</v>
      </c>
      <c r="AK287" s="122" t="e">
        <f t="shared" si="59"/>
        <v>#N/A</v>
      </c>
    </row>
    <row r="288" spans="1:37" x14ac:dyDescent="0.2">
      <c r="A288" s="170">
        <f>'Fleet Input'!A292</f>
        <v>0</v>
      </c>
      <c r="B288" s="106" t="s">
        <v>111</v>
      </c>
      <c r="C288" s="106" t="s">
        <v>112</v>
      </c>
      <c r="D288" s="106" t="s">
        <v>136</v>
      </c>
      <c r="E288" s="106" t="s">
        <v>220</v>
      </c>
      <c r="F288" s="179">
        <f>'Fleet Input'!I292</f>
        <v>0</v>
      </c>
      <c r="G288" s="179">
        <f>'Fleet Input'!J292</f>
        <v>0</v>
      </c>
      <c r="H288" s="119" t="e">
        <f>VLOOKUP(AD288,NOx_Calc!$E$4:$G$44,3,FALSE)/100</f>
        <v>#N/A</v>
      </c>
      <c r="I288" s="119" t="e">
        <f>VLOOKUP(AD288,NOx_Calc!$E$4:$H$44,4,FALSE)/100</f>
        <v>#N/A</v>
      </c>
      <c r="J288" s="97" t="e">
        <f t="shared" si="48"/>
        <v>#N/A</v>
      </c>
      <c r="K288" s="10" t="e">
        <f>IF(J288&lt;&gt;"-",IF(X288="A",'NOx Emission Factors'!$X$4*J288,IF(X288="L",'NOx Emission Factors'!$W$4*J288,"?")),"-")</f>
        <v>#N/A</v>
      </c>
      <c r="L288" s="10" t="str">
        <f>IF(F288&lt;&gt;"",IF(X288="A",F288/'NOx Emission Factors'!$X$4,IF(X288="L",F288/'NOx Emission Factors'!$W$4,"?")),"-")</f>
        <v>?</v>
      </c>
      <c r="M288" s="125" t="e">
        <f t="shared" si="49"/>
        <v>#DIV/0!</v>
      </c>
      <c r="N288" s="125" t="e">
        <f t="shared" si="50"/>
        <v>#N/A</v>
      </c>
      <c r="O288" s="170">
        <f>'Fleet Input'!B292</f>
        <v>0</v>
      </c>
      <c r="P288" s="170">
        <f>'Fleet Input'!C292</f>
        <v>0</v>
      </c>
      <c r="Q288" s="170">
        <f>'Fleet Input'!D292</f>
        <v>0</v>
      </c>
      <c r="R288" s="170">
        <f>'Fleet Input'!E292</f>
        <v>0</v>
      </c>
      <c r="S288" s="170">
        <f>'Fleet Input'!F292</f>
        <v>0</v>
      </c>
      <c r="T288" s="109" t="s">
        <v>242</v>
      </c>
      <c r="V288" s="109" t="s">
        <v>29</v>
      </c>
      <c r="X288" s="176">
        <f>'Fleet Input'!F292</f>
        <v>0</v>
      </c>
      <c r="Y288" s="170">
        <f>'Fleet Input'!G292</f>
        <v>0</v>
      </c>
      <c r="Z288" s="170">
        <f>'Fleet Input'!H292</f>
        <v>0</v>
      </c>
      <c r="AA288" s="114">
        <f t="shared" si="51"/>
        <v>0</v>
      </c>
      <c r="AB288" s="176" t="str">
        <f>IF('Fleet Input'!K292=0,"",'Fleet Input'!K292)</f>
        <v/>
      </c>
      <c r="AC288" s="176" t="str">
        <f>IF('Fleet Input'!L292=0,"",'Fleet Input'!L292)</f>
        <v/>
      </c>
      <c r="AD288" s="117" t="str">
        <f t="shared" si="52"/>
        <v/>
      </c>
      <c r="AE288" s="117" t="str">
        <f t="shared" si="53"/>
        <v>00</v>
      </c>
      <c r="AF288" s="8" t="e">
        <f t="shared" si="54"/>
        <v>#N/A</v>
      </c>
      <c r="AG288" s="122" t="e">
        <f t="shared" si="55"/>
        <v>#N/A</v>
      </c>
      <c r="AH288" s="8" t="e">
        <f t="shared" si="56"/>
        <v>#N/A</v>
      </c>
      <c r="AI288" s="122" t="e">
        <f t="shared" si="57"/>
        <v>#N/A</v>
      </c>
      <c r="AJ288" s="100" t="e">
        <f t="shared" si="58"/>
        <v>#N/A</v>
      </c>
      <c r="AK288" s="122" t="e">
        <f t="shared" si="59"/>
        <v>#N/A</v>
      </c>
    </row>
    <row r="289" spans="1:37" x14ac:dyDescent="0.2">
      <c r="A289" s="170">
        <f>'Fleet Input'!A293</f>
        <v>0</v>
      </c>
      <c r="B289" s="106" t="s">
        <v>111</v>
      </c>
      <c r="C289" s="106" t="s">
        <v>112</v>
      </c>
      <c r="D289" s="106" t="s">
        <v>136</v>
      </c>
      <c r="E289" s="106" t="s">
        <v>220</v>
      </c>
      <c r="F289" s="179">
        <f>'Fleet Input'!I293</f>
        <v>0</v>
      </c>
      <c r="G289" s="179">
        <f>'Fleet Input'!J293</f>
        <v>0</v>
      </c>
      <c r="H289" s="119" t="e">
        <f>VLOOKUP(AD289,NOx_Calc!$E$4:$G$44,3,FALSE)/100</f>
        <v>#N/A</v>
      </c>
      <c r="I289" s="119" t="e">
        <f>VLOOKUP(AD289,NOx_Calc!$E$4:$H$44,4,FALSE)/100</f>
        <v>#N/A</v>
      </c>
      <c r="J289" s="97" t="e">
        <f t="shared" si="48"/>
        <v>#N/A</v>
      </c>
      <c r="K289" s="10" t="e">
        <f>IF(J289&lt;&gt;"-",IF(X289="A",'NOx Emission Factors'!$X$4*J289,IF(X289="L",'NOx Emission Factors'!$W$4*J289,"?")),"-")</f>
        <v>#N/A</v>
      </c>
      <c r="L289" s="10" t="str">
        <f>IF(F289&lt;&gt;"",IF(X289="A",F289/'NOx Emission Factors'!$X$4,IF(X289="L",F289/'NOx Emission Factors'!$W$4,"?")),"-")</f>
        <v>?</v>
      </c>
      <c r="M289" s="125" t="e">
        <f t="shared" si="49"/>
        <v>#DIV/0!</v>
      </c>
      <c r="N289" s="125" t="e">
        <f t="shared" si="50"/>
        <v>#N/A</v>
      </c>
      <c r="O289" s="170">
        <f>'Fleet Input'!B293</f>
        <v>0</v>
      </c>
      <c r="P289" s="170">
        <f>'Fleet Input'!C293</f>
        <v>0</v>
      </c>
      <c r="Q289" s="170">
        <f>'Fleet Input'!D293</f>
        <v>0</v>
      </c>
      <c r="R289" s="170">
        <f>'Fleet Input'!E293</f>
        <v>0</v>
      </c>
      <c r="S289" s="170">
        <f>'Fleet Input'!F293</f>
        <v>0</v>
      </c>
      <c r="T289" s="109" t="s">
        <v>242</v>
      </c>
      <c r="V289" s="109" t="s">
        <v>29</v>
      </c>
      <c r="X289" s="176">
        <f>'Fleet Input'!F293</f>
        <v>0</v>
      </c>
      <c r="Y289" s="170">
        <f>'Fleet Input'!G293</f>
        <v>0</v>
      </c>
      <c r="Z289" s="170">
        <f>'Fleet Input'!H293</f>
        <v>0</v>
      </c>
      <c r="AA289" s="114">
        <f t="shared" si="51"/>
        <v>0</v>
      </c>
      <c r="AB289" s="176" t="str">
        <f>IF('Fleet Input'!K293=0,"",'Fleet Input'!K293)</f>
        <v/>
      </c>
      <c r="AC289" s="176" t="str">
        <f>IF('Fleet Input'!L293=0,"",'Fleet Input'!L293)</f>
        <v/>
      </c>
      <c r="AD289" s="117" t="str">
        <f t="shared" si="52"/>
        <v/>
      </c>
      <c r="AE289" s="117" t="str">
        <f t="shared" si="53"/>
        <v>00</v>
      </c>
      <c r="AF289" s="8" t="e">
        <f t="shared" si="54"/>
        <v>#N/A</v>
      </c>
      <c r="AG289" s="122" t="e">
        <f t="shared" si="55"/>
        <v>#N/A</v>
      </c>
      <c r="AH289" s="8" t="e">
        <f t="shared" si="56"/>
        <v>#N/A</v>
      </c>
      <c r="AI289" s="122" t="e">
        <f t="shared" si="57"/>
        <v>#N/A</v>
      </c>
      <c r="AJ289" s="100" t="e">
        <f t="shared" si="58"/>
        <v>#N/A</v>
      </c>
      <c r="AK289" s="122" t="e">
        <f t="shared" si="59"/>
        <v>#N/A</v>
      </c>
    </row>
    <row r="290" spans="1:37" x14ac:dyDescent="0.2">
      <c r="A290" s="170">
        <f>'Fleet Input'!A294</f>
        <v>0</v>
      </c>
      <c r="B290" s="106" t="s">
        <v>111</v>
      </c>
      <c r="C290" s="106" t="s">
        <v>112</v>
      </c>
      <c r="D290" s="106" t="s">
        <v>136</v>
      </c>
      <c r="E290" s="106" t="s">
        <v>220</v>
      </c>
      <c r="F290" s="179">
        <f>'Fleet Input'!I294</f>
        <v>0</v>
      </c>
      <c r="G290" s="179">
        <f>'Fleet Input'!J294</f>
        <v>0</v>
      </c>
      <c r="H290" s="119" t="e">
        <f>VLOOKUP(AD290,NOx_Calc!$E$4:$G$44,3,FALSE)/100</f>
        <v>#N/A</v>
      </c>
      <c r="I290" s="119" t="e">
        <f>VLOOKUP(AD290,NOx_Calc!$E$4:$H$44,4,FALSE)/100</f>
        <v>#N/A</v>
      </c>
      <c r="J290" s="97" t="e">
        <f t="shared" si="48"/>
        <v>#N/A</v>
      </c>
      <c r="K290" s="10" t="e">
        <f>IF(J290&lt;&gt;"-",IF(X290="A",'NOx Emission Factors'!$X$4*J290,IF(X290="L",'NOx Emission Factors'!$W$4*J290,"?")),"-")</f>
        <v>#N/A</v>
      </c>
      <c r="L290" s="10" t="str">
        <f>IF(F290&lt;&gt;"",IF(X290="A",F290/'NOx Emission Factors'!$X$4,IF(X290="L",F290/'NOx Emission Factors'!$W$4,"?")),"-")</f>
        <v>?</v>
      </c>
      <c r="M290" s="125" t="e">
        <f t="shared" si="49"/>
        <v>#DIV/0!</v>
      </c>
      <c r="N290" s="125" t="e">
        <f t="shared" si="50"/>
        <v>#N/A</v>
      </c>
      <c r="O290" s="170">
        <f>'Fleet Input'!B294</f>
        <v>0</v>
      </c>
      <c r="P290" s="170">
        <f>'Fleet Input'!C294</f>
        <v>0</v>
      </c>
      <c r="Q290" s="170">
        <f>'Fleet Input'!D294</f>
        <v>0</v>
      </c>
      <c r="R290" s="170">
        <f>'Fleet Input'!E294</f>
        <v>0</v>
      </c>
      <c r="S290" s="170">
        <f>'Fleet Input'!F294</f>
        <v>0</v>
      </c>
      <c r="T290" s="109" t="s">
        <v>242</v>
      </c>
      <c r="V290" s="109" t="s">
        <v>29</v>
      </c>
      <c r="X290" s="176">
        <f>'Fleet Input'!F294</f>
        <v>0</v>
      </c>
      <c r="Y290" s="170">
        <f>'Fleet Input'!G294</f>
        <v>0</v>
      </c>
      <c r="Z290" s="170">
        <f>'Fleet Input'!H294</f>
        <v>0</v>
      </c>
      <c r="AA290" s="114">
        <f t="shared" si="51"/>
        <v>0</v>
      </c>
      <c r="AB290" s="176" t="str">
        <f>IF('Fleet Input'!K294=0,"",'Fleet Input'!K294)</f>
        <v/>
      </c>
      <c r="AC290" s="176" t="str">
        <f>IF('Fleet Input'!L294=0,"",'Fleet Input'!L294)</f>
        <v/>
      </c>
      <c r="AD290" s="117" t="str">
        <f t="shared" si="52"/>
        <v/>
      </c>
      <c r="AE290" s="117" t="str">
        <f t="shared" si="53"/>
        <v>00</v>
      </c>
      <c r="AF290" s="8" t="e">
        <f t="shared" si="54"/>
        <v>#N/A</v>
      </c>
      <c r="AG290" s="122" t="e">
        <f t="shared" si="55"/>
        <v>#N/A</v>
      </c>
      <c r="AH290" s="8" t="e">
        <f t="shared" si="56"/>
        <v>#N/A</v>
      </c>
      <c r="AI290" s="122" t="e">
        <f t="shared" si="57"/>
        <v>#N/A</v>
      </c>
      <c r="AJ290" s="100" t="e">
        <f t="shared" si="58"/>
        <v>#N/A</v>
      </c>
      <c r="AK290" s="122" t="e">
        <f t="shared" si="59"/>
        <v>#N/A</v>
      </c>
    </row>
    <row r="291" spans="1:37" x14ac:dyDescent="0.2">
      <c r="A291" s="170">
        <f>'Fleet Input'!A295</f>
        <v>0</v>
      </c>
      <c r="B291" s="106" t="s">
        <v>111</v>
      </c>
      <c r="C291" s="106" t="s">
        <v>112</v>
      </c>
      <c r="D291" s="106" t="s">
        <v>136</v>
      </c>
      <c r="E291" s="106" t="s">
        <v>220</v>
      </c>
      <c r="F291" s="179">
        <f>'Fleet Input'!I295</f>
        <v>0</v>
      </c>
      <c r="G291" s="179">
        <f>'Fleet Input'!J295</f>
        <v>0</v>
      </c>
      <c r="H291" s="119" t="e">
        <f>VLOOKUP(AD291,NOx_Calc!$E$4:$G$44,3,FALSE)/100</f>
        <v>#N/A</v>
      </c>
      <c r="I291" s="119" t="e">
        <f>VLOOKUP(AD291,NOx_Calc!$E$4:$H$44,4,FALSE)/100</f>
        <v>#N/A</v>
      </c>
      <c r="J291" s="97" t="e">
        <f t="shared" si="48"/>
        <v>#N/A</v>
      </c>
      <c r="K291" s="10" t="e">
        <f>IF(J291&lt;&gt;"-",IF(X291="A",'NOx Emission Factors'!$X$4*J291,IF(X291="L",'NOx Emission Factors'!$W$4*J291,"?")),"-")</f>
        <v>#N/A</v>
      </c>
      <c r="L291" s="10" t="str">
        <f>IF(F291&lt;&gt;"",IF(X291="A",F291/'NOx Emission Factors'!$X$4,IF(X291="L",F291/'NOx Emission Factors'!$W$4,"?")),"-")</f>
        <v>?</v>
      </c>
      <c r="M291" s="125" t="e">
        <f t="shared" si="49"/>
        <v>#DIV/0!</v>
      </c>
      <c r="N291" s="125" t="e">
        <f t="shared" si="50"/>
        <v>#N/A</v>
      </c>
      <c r="O291" s="170">
        <f>'Fleet Input'!B295</f>
        <v>0</v>
      </c>
      <c r="P291" s="170">
        <f>'Fleet Input'!C295</f>
        <v>0</v>
      </c>
      <c r="Q291" s="170">
        <f>'Fleet Input'!D295</f>
        <v>0</v>
      </c>
      <c r="R291" s="170">
        <f>'Fleet Input'!E295</f>
        <v>0</v>
      </c>
      <c r="S291" s="170">
        <f>'Fleet Input'!F295</f>
        <v>0</v>
      </c>
      <c r="T291" s="109" t="s">
        <v>242</v>
      </c>
      <c r="V291" s="109" t="s">
        <v>29</v>
      </c>
      <c r="X291" s="176">
        <f>'Fleet Input'!F295</f>
        <v>0</v>
      </c>
      <c r="Y291" s="170">
        <f>'Fleet Input'!G295</f>
        <v>0</v>
      </c>
      <c r="Z291" s="170">
        <f>'Fleet Input'!H295</f>
        <v>0</v>
      </c>
      <c r="AA291" s="114">
        <f t="shared" si="51"/>
        <v>0</v>
      </c>
      <c r="AB291" s="176" t="str">
        <f>IF('Fleet Input'!K295=0,"",'Fleet Input'!K295)</f>
        <v/>
      </c>
      <c r="AC291" s="176" t="str">
        <f>IF('Fleet Input'!L295=0,"",'Fleet Input'!L295)</f>
        <v/>
      </c>
      <c r="AD291" s="117" t="str">
        <f t="shared" si="52"/>
        <v/>
      </c>
      <c r="AE291" s="117" t="str">
        <f t="shared" si="53"/>
        <v>00</v>
      </c>
      <c r="AF291" s="8" t="e">
        <f t="shared" si="54"/>
        <v>#N/A</v>
      </c>
      <c r="AG291" s="122" t="e">
        <f t="shared" si="55"/>
        <v>#N/A</v>
      </c>
      <c r="AH291" s="8" t="e">
        <f t="shared" si="56"/>
        <v>#N/A</v>
      </c>
      <c r="AI291" s="122" t="e">
        <f t="shared" si="57"/>
        <v>#N/A</v>
      </c>
      <c r="AJ291" s="100" t="e">
        <f t="shared" si="58"/>
        <v>#N/A</v>
      </c>
      <c r="AK291" s="122" t="e">
        <f t="shared" si="59"/>
        <v>#N/A</v>
      </c>
    </row>
    <row r="292" spans="1:37" x14ac:dyDescent="0.2">
      <c r="A292" s="170">
        <f>'Fleet Input'!A296</f>
        <v>0</v>
      </c>
      <c r="B292" s="106" t="s">
        <v>111</v>
      </c>
      <c r="C292" s="106" t="s">
        <v>112</v>
      </c>
      <c r="D292" s="106" t="s">
        <v>136</v>
      </c>
      <c r="E292" s="106" t="s">
        <v>220</v>
      </c>
      <c r="F292" s="179">
        <f>'Fleet Input'!I296</f>
        <v>0</v>
      </c>
      <c r="G292" s="179">
        <f>'Fleet Input'!J296</f>
        <v>0</v>
      </c>
      <c r="H292" s="119" t="e">
        <f>VLOOKUP(AD292,NOx_Calc!$E$4:$G$44,3,FALSE)/100</f>
        <v>#N/A</v>
      </c>
      <c r="I292" s="119" t="e">
        <f>VLOOKUP(AD292,NOx_Calc!$E$4:$H$44,4,FALSE)/100</f>
        <v>#N/A</v>
      </c>
      <c r="J292" s="97" t="e">
        <f t="shared" si="48"/>
        <v>#N/A</v>
      </c>
      <c r="K292" s="10" t="e">
        <f>IF(J292&lt;&gt;"-",IF(X292="A",'NOx Emission Factors'!$X$4*J292,IF(X292="L",'NOx Emission Factors'!$W$4*J292,"?")),"-")</f>
        <v>#N/A</v>
      </c>
      <c r="L292" s="10" t="str">
        <f>IF(F292&lt;&gt;"",IF(X292="A",F292/'NOx Emission Factors'!$X$4,IF(X292="L",F292/'NOx Emission Factors'!$W$4,"?")),"-")</f>
        <v>?</v>
      </c>
      <c r="M292" s="125" t="e">
        <f t="shared" si="49"/>
        <v>#DIV/0!</v>
      </c>
      <c r="N292" s="125" t="e">
        <f t="shared" si="50"/>
        <v>#N/A</v>
      </c>
      <c r="O292" s="170">
        <f>'Fleet Input'!B296</f>
        <v>0</v>
      </c>
      <c r="P292" s="170">
        <f>'Fleet Input'!C296</f>
        <v>0</v>
      </c>
      <c r="Q292" s="170">
        <f>'Fleet Input'!D296</f>
        <v>0</v>
      </c>
      <c r="R292" s="170">
        <f>'Fleet Input'!E296</f>
        <v>0</v>
      </c>
      <c r="S292" s="170">
        <f>'Fleet Input'!F296</f>
        <v>0</v>
      </c>
      <c r="T292" s="109" t="s">
        <v>242</v>
      </c>
      <c r="V292" s="109" t="s">
        <v>29</v>
      </c>
      <c r="X292" s="176">
        <f>'Fleet Input'!F296</f>
        <v>0</v>
      </c>
      <c r="Y292" s="170">
        <f>'Fleet Input'!G296</f>
        <v>0</v>
      </c>
      <c r="Z292" s="170">
        <f>'Fleet Input'!H296</f>
        <v>0</v>
      </c>
      <c r="AA292" s="114">
        <f t="shared" si="51"/>
        <v>0</v>
      </c>
      <c r="AB292" s="176" t="str">
        <f>IF('Fleet Input'!K296=0,"",'Fleet Input'!K296)</f>
        <v/>
      </c>
      <c r="AC292" s="176" t="str">
        <f>IF('Fleet Input'!L296=0,"",'Fleet Input'!L296)</f>
        <v/>
      </c>
      <c r="AD292" s="117" t="str">
        <f t="shared" si="52"/>
        <v/>
      </c>
      <c r="AE292" s="117" t="str">
        <f t="shared" si="53"/>
        <v>00</v>
      </c>
      <c r="AF292" s="8" t="e">
        <f t="shared" si="54"/>
        <v>#N/A</v>
      </c>
      <c r="AG292" s="122" t="e">
        <f t="shared" si="55"/>
        <v>#N/A</v>
      </c>
      <c r="AH292" s="8" t="e">
        <f t="shared" si="56"/>
        <v>#N/A</v>
      </c>
      <c r="AI292" s="122" t="e">
        <f t="shared" si="57"/>
        <v>#N/A</v>
      </c>
      <c r="AJ292" s="100" t="e">
        <f t="shared" si="58"/>
        <v>#N/A</v>
      </c>
      <c r="AK292" s="122" t="e">
        <f t="shared" si="59"/>
        <v>#N/A</v>
      </c>
    </row>
    <row r="293" spans="1:37" x14ac:dyDescent="0.2">
      <c r="A293" s="170">
        <f>'Fleet Input'!A297</f>
        <v>0</v>
      </c>
      <c r="B293" s="106" t="s">
        <v>111</v>
      </c>
      <c r="C293" s="106" t="s">
        <v>112</v>
      </c>
      <c r="D293" s="106" t="s">
        <v>136</v>
      </c>
      <c r="E293" s="106" t="s">
        <v>220</v>
      </c>
      <c r="F293" s="179">
        <f>'Fleet Input'!I297</f>
        <v>0</v>
      </c>
      <c r="G293" s="179">
        <f>'Fleet Input'!J297</f>
        <v>0</v>
      </c>
      <c r="H293" s="119" t="e">
        <f>VLOOKUP(AD293,NOx_Calc!$E$4:$G$44,3,FALSE)/100</f>
        <v>#N/A</v>
      </c>
      <c r="I293" s="119" t="e">
        <f>VLOOKUP(AD293,NOx_Calc!$E$4:$H$44,4,FALSE)/100</f>
        <v>#N/A</v>
      </c>
      <c r="J293" s="97" t="e">
        <f t="shared" si="48"/>
        <v>#N/A</v>
      </c>
      <c r="K293" s="10" t="e">
        <f>IF(J293&lt;&gt;"-",IF(X293="A",'NOx Emission Factors'!$X$4*J293,IF(X293="L",'NOx Emission Factors'!$W$4*J293,"?")),"-")</f>
        <v>#N/A</v>
      </c>
      <c r="L293" s="10" t="str">
        <f>IF(F293&lt;&gt;"",IF(X293="A",F293/'NOx Emission Factors'!$X$4,IF(X293="L",F293/'NOx Emission Factors'!$W$4,"?")),"-")</f>
        <v>?</v>
      </c>
      <c r="M293" s="125" t="e">
        <f t="shared" si="49"/>
        <v>#DIV/0!</v>
      </c>
      <c r="N293" s="125" t="e">
        <f t="shared" si="50"/>
        <v>#N/A</v>
      </c>
      <c r="O293" s="170">
        <f>'Fleet Input'!B297</f>
        <v>0</v>
      </c>
      <c r="P293" s="170">
        <f>'Fleet Input'!C297</f>
        <v>0</v>
      </c>
      <c r="Q293" s="170">
        <f>'Fleet Input'!D297</f>
        <v>0</v>
      </c>
      <c r="R293" s="170">
        <f>'Fleet Input'!E297</f>
        <v>0</v>
      </c>
      <c r="S293" s="170">
        <f>'Fleet Input'!F297</f>
        <v>0</v>
      </c>
      <c r="T293" s="109" t="s">
        <v>242</v>
      </c>
      <c r="V293" s="109" t="s">
        <v>29</v>
      </c>
      <c r="X293" s="176">
        <f>'Fleet Input'!F297</f>
        <v>0</v>
      </c>
      <c r="Y293" s="170">
        <f>'Fleet Input'!G297</f>
        <v>0</v>
      </c>
      <c r="Z293" s="170">
        <f>'Fleet Input'!H297</f>
        <v>0</v>
      </c>
      <c r="AA293" s="114">
        <f t="shared" si="51"/>
        <v>0</v>
      </c>
      <c r="AB293" s="176" t="str">
        <f>IF('Fleet Input'!K297=0,"",'Fleet Input'!K297)</f>
        <v/>
      </c>
      <c r="AC293" s="176" t="str">
        <f>IF('Fleet Input'!L297=0,"",'Fleet Input'!L297)</f>
        <v/>
      </c>
      <c r="AD293" s="117" t="str">
        <f t="shared" si="52"/>
        <v/>
      </c>
      <c r="AE293" s="117" t="str">
        <f t="shared" si="53"/>
        <v>00</v>
      </c>
      <c r="AF293" s="8" t="e">
        <f t="shared" si="54"/>
        <v>#N/A</v>
      </c>
      <c r="AG293" s="122" t="e">
        <f t="shared" si="55"/>
        <v>#N/A</v>
      </c>
      <c r="AH293" s="8" t="e">
        <f t="shared" si="56"/>
        <v>#N/A</v>
      </c>
      <c r="AI293" s="122" t="e">
        <f t="shared" si="57"/>
        <v>#N/A</v>
      </c>
      <c r="AJ293" s="100" t="e">
        <f t="shared" si="58"/>
        <v>#N/A</v>
      </c>
      <c r="AK293" s="122" t="e">
        <f t="shared" si="59"/>
        <v>#N/A</v>
      </c>
    </row>
    <row r="294" spans="1:37" x14ac:dyDescent="0.2">
      <c r="A294" s="170">
        <f>'Fleet Input'!A298</f>
        <v>0</v>
      </c>
      <c r="B294" s="106" t="s">
        <v>111</v>
      </c>
      <c r="C294" s="106" t="s">
        <v>112</v>
      </c>
      <c r="D294" s="106" t="s">
        <v>136</v>
      </c>
      <c r="E294" s="106" t="s">
        <v>220</v>
      </c>
      <c r="F294" s="179">
        <f>'Fleet Input'!I298</f>
        <v>0</v>
      </c>
      <c r="G294" s="179">
        <f>'Fleet Input'!J298</f>
        <v>0</v>
      </c>
      <c r="H294" s="119" t="e">
        <f>VLOOKUP(AD294,NOx_Calc!$E$4:$G$44,3,FALSE)/100</f>
        <v>#N/A</v>
      </c>
      <c r="I294" s="119" t="e">
        <f>VLOOKUP(AD294,NOx_Calc!$E$4:$H$44,4,FALSE)/100</f>
        <v>#N/A</v>
      </c>
      <c r="J294" s="97" t="e">
        <f t="shared" si="48"/>
        <v>#N/A</v>
      </c>
      <c r="K294" s="10" t="e">
        <f>IF(J294&lt;&gt;"-",IF(X294="A",'NOx Emission Factors'!$X$4*J294,IF(X294="L",'NOx Emission Factors'!$W$4*J294,"?")),"-")</f>
        <v>#N/A</v>
      </c>
      <c r="L294" s="10" t="str">
        <f>IF(F294&lt;&gt;"",IF(X294="A",F294/'NOx Emission Factors'!$X$4,IF(X294="L",F294/'NOx Emission Factors'!$W$4,"?")),"-")</f>
        <v>?</v>
      </c>
      <c r="M294" s="125" t="e">
        <f t="shared" si="49"/>
        <v>#DIV/0!</v>
      </c>
      <c r="N294" s="125" t="e">
        <f t="shared" si="50"/>
        <v>#N/A</v>
      </c>
      <c r="O294" s="170">
        <f>'Fleet Input'!B298</f>
        <v>0</v>
      </c>
      <c r="P294" s="170">
        <f>'Fleet Input'!C298</f>
        <v>0</v>
      </c>
      <c r="Q294" s="170">
        <f>'Fleet Input'!D298</f>
        <v>0</v>
      </c>
      <c r="R294" s="170">
        <f>'Fleet Input'!E298</f>
        <v>0</v>
      </c>
      <c r="S294" s="170">
        <f>'Fleet Input'!F298</f>
        <v>0</v>
      </c>
      <c r="T294" s="109" t="s">
        <v>242</v>
      </c>
      <c r="V294" s="109" t="s">
        <v>29</v>
      </c>
      <c r="X294" s="176">
        <f>'Fleet Input'!F298</f>
        <v>0</v>
      </c>
      <c r="Y294" s="170">
        <f>'Fleet Input'!G298</f>
        <v>0</v>
      </c>
      <c r="Z294" s="170">
        <f>'Fleet Input'!H298</f>
        <v>0</v>
      </c>
      <c r="AA294" s="114">
        <f t="shared" si="51"/>
        <v>0</v>
      </c>
      <c r="AB294" s="176" t="str">
        <f>IF('Fleet Input'!K298=0,"",'Fleet Input'!K298)</f>
        <v/>
      </c>
      <c r="AC294" s="176" t="str">
        <f>IF('Fleet Input'!L298=0,"",'Fleet Input'!L298)</f>
        <v/>
      </c>
      <c r="AD294" s="117" t="str">
        <f t="shared" si="52"/>
        <v/>
      </c>
      <c r="AE294" s="117" t="str">
        <f t="shared" si="53"/>
        <v>00</v>
      </c>
      <c r="AF294" s="8" t="e">
        <f t="shared" si="54"/>
        <v>#N/A</v>
      </c>
      <c r="AG294" s="122" t="e">
        <f t="shared" si="55"/>
        <v>#N/A</v>
      </c>
      <c r="AH294" s="8" t="e">
        <f t="shared" si="56"/>
        <v>#N/A</v>
      </c>
      <c r="AI294" s="122" t="e">
        <f t="shared" si="57"/>
        <v>#N/A</v>
      </c>
      <c r="AJ294" s="100" t="e">
        <f t="shared" si="58"/>
        <v>#N/A</v>
      </c>
      <c r="AK294" s="122" t="e">
        <f t="shared" si="59"/>
        <v>#N/A</v>
      </c>
    </row>
    <row r="295" spans="1:37" x14ac:dyDescent="0.2">
      <c r="A295" s="170">
        <f>'Fleet Input'!A299</f>
        <v>0</v>
      </c>
      <c r="B295" s="106" t="s">
        <v>111</v>
      </c>
      <c r="C295" s="106" t="s">
        <v>112</v>
      </c>
      <c r="D295" s="106" t="s">
        <v>136</v>
      </c>
      <c r="E295" s="106" t="s">
        <v>220</v>
      </c>
      <c r="F295" s="179">
        <f>'Fleet Input'!I299</f>
        <v>0</v>
      </c>
      <c r="G295" s="179">
        <f>'Fleet Input'!J299</f>
        <v>0</v>
      </c>
      <c r="H295" s="119" t="e">
        <f>VLOOKUP(AD295,NOx_Calc!$E$4:$G$44,3,FALSE)/100</f>
        <v>#N/A</v>
      </c>
      <c r="I295" s="119" t="e">
        <f>VLOOKUP(AD295,NOx_Calc!$E$4:$H$44,4,FALSE)/100</f>
        <v>#N/A</v>
      </c>
      <c r="J295" s="97" t="e">
        <f t="shared" si="48"/>
        <v>#N/A</v>
      </c>
      <c r="K295" s="10" t="e">
        <f>IF(J295&lt;&gt;"-",IF(X295="A",'NOx Emission Factors'!$X$4*J295,IF(X295="L",'NOx Emission Factors'!$W$4*J295,"?")),"-")</f>
        <v>#N/A</v>
      </c>
      <c r="L295" s="10" t="str">
        <f>IF(F295&lt;&gt;"",IF(X295="A",F295/'NOx Emission Factors'!$X$4,IF(X295="L",F295/'NOx Emission Factors'!$W$4,"?")),"-")</f>
        <v>?</v>
      </c>
      <c r="M295" s="125" t="e">
        <f t="shared" si="49"/>
        <v>#DIV/0!</v>
      </c>
      <c r="N295" s="125" t="e">
        <f t="shared" si="50"/>
        <v>#N/A</v>
      </c>
      <c r="O295" s="170">
        <f>'Fleet Input'!B299</f>
        <v>0</v>
      </c>
      <c r="P295" s="170">
        <f>'Fleet Input'!C299</f>
        <v>0</v>
      </c>
      <c r="Q295" s="170">
        <f>'Fleet Input'!D299</f>
        <v>0</v>
      </c>
      <c r="R295" s="170">
        <f>'Fleet Input'!E299</f>
        <v>0</v>
      </c>
      <c r="S295" s="170">
        <f>'Fleet Input'!F299</f>
        <v>0</v>
      </c>
      <c r="T295" s="109" t="s">
        <v>242</v>
      </c>
      <c r="V295" s="109" t="s">
        <v>29</v>
      </c>
      <c r="X295" s="176">
        <f>'Fleet Input'!F299</f>
        <v>0</v>
      </c>
      <c r="Y295" s="170">
        <f>'Fleet Input'!G299</f>
        <v>0</v>
      </c>
      <c r="Z295" s="170">
        <f>'Fleet Input'!H299</f>
        <v>0</v>
      </c>
      <c r="AA295" s="114">
        <f t="shared" si="51"/>
        <v>0</v>
      </c>
      <c r="AB295" s="176" t="str">
        <f>IF('Fleet Input'!K299=0,"",'Fleet Input'!K299)</f>
        <v/>
      </c>
      <c r="AC295" s="176" t="str">
        <f>IF('Fleet Input'!L299=0,"",'Fleet Input'!L299)</f>
        <v/>
      </c>
      <c r="AD295" s="117" t="str">
        <f t="shared" si="52"/>
        <v/>
      </c>
      <c r="AE295" s="117" t="str">
        <f t="shared" si="53"/>
        <v>00</v>
      </c>
      <c r="AF295" s="8" t="e">
        <f t="shared" si="54"/>
        <v>#N/A</v>
      </c>
      <c r="AG295" s="122" t="e">
        <f t="shared" si="55"/>
        <v>#N/A</v>
      </c>
      <c r="AH295" s="8" t="e">
        <f t="shared" si="56"/>
        <v>#N/A</v>
      </c>
      <c r="AI295" s="122" t="e">
        <f t="shared" si="57"/>
        <v>#N/A</v>
      </c>
      <c r="AJ295" s="100" t="e">
        <f t="shared" si="58"/>
        <v>#N/A</v>
      </c>
      <c r="AK295" s="122" t="e">
        <f t="shared" si="59"/>
        <v>#N/A</v>
      </c>
    </row>
    <row r="296" spans="1:37" x14ac:dyDescent="0.2">
      <c r="A296" s="170">
        <f>'Fleet Input'!A300</f>
        <v>0</v>
      </c>
      <c r="B296" s="106" t="s">
        <v>111</v>
      </c>
      <c r="C296" s="106" t="s">
        <v>112</v>
      </c>
      <c r="D296" s="106" t="s">
        <v>136</v>
      </c>
      <c r="E296" s="106" t="s">
        <v>220</v>
      </c>
      <c r="F296" s="179">
        <f>'Fleet Input'!I300</f>
        <v>0</v>
      </c>
      <c r="G296" s="179">
        <f>'Fleet Input'!J300</f>
        <v>0</v>
      </c>
      <c r="H296" s="119" t="e">
        <f>VLOOKUP(AD296,NOx_Calc!$E$4:$G$44,3,FALSE)/100</f>
        <v>#N/A</v>
      </c>
      <c r="I296" s="119" t="e">
        <f>VLOOKUP(AD296,NOx_Calc!$E$4:$H$44,4,FALSE)/100</f>
        <v>#N/A</v>
      </c>
      <c r="J296" s="97" t="e">
        <f t="shared" si="48"/>
        <v>#N/A</v>
      </c>
      <c r="K296" s="10" t="e">
        <f>IF(J296&lt;&gt;"-",IF(X296="A",'NOx Emission Factors'!$X$4*J296,IF(X296="L",'NOx Emission Factors'!$W$4*J296,"?")),"-")</f>
        <v>#N/A</v>
      </c>
      <c r="L296" s="10" t="str">
        <f>IF(F296&lt;&gt;"",IF(X296="A",F296/'NOx Emission Factors'!$X$4,IF(X296="L",F296/'NOx Emission Factors'!$W$4,"?")),"-")</f>
        <v>?</v>
      </c>
      <c r="M296" s="125" t="e">
        <f t="shared" si="49"/>
        <v>#DIV/0!</v>
      </c>
      <c r="N296" s="125" t="e">
        <f t="shared" si="50"/>
        <v>#N/A</v>
      </c>
      <c r="O296" s="170">
        <f>'Fleet Input'!B300</f>
        <v>0</v>
      </c>
      <c r="P296" s="170">
        <f>'Fleet Input'!C300</f>
        <v>0</v>
      </c>
      <c r="Q296" s="170">
        <f>'Fleet Input'!D300</f>
        <v>0</v>
      </c>
      <c r="R296" s="170">
        <f>'Fleet Input'!E300</f>
        <v>0</v>
      </c>
      <c r="S296" s="170">
        <f>'Fleet Input'!F300</f>
        <v>0</v>
      </c>
      <c r="T296" s="109" t="s">
        <v>242</v>
      </c>
      <c r="V296" s="109" t="s">
        <v>29</v>
      </c>
      <c r="X296" s="176">
        <f>'Fleet Input'!F300</f>
        <v>0</v>
      </c>
      <c r="Y296" s="170">
        <f>'Fleet Input'!G300</f>
        <v>0</v>
      </c>
      <c r="Z296" s="170">
        <f>'Fleet Input'!H300</f>
        <v>0</v>
      </c>
      <c r="AA296" s="114">
        <f t="shared" si="51"/>
        <v>0</v>
      </c>
      <c r="AB296" s="176" t="str">
        <f>IF('Fleet Input'!K300=0,"",'Fleet Input'!K300)</f>
        <v/>
      </c>
      <c r="AC296" s="176" t="str">
        <f>IF('Fleet Input'!L300=0,"",'Fleet Input'!L300)</f>
        <v/>
      </c>
      <c r="AD296" s="117" t="str">
        <f t="shared" si="52"/>
        <v/>
      </c>
      <c r="AE296" s="117" t="str">
        <f t="shared" si="53"/>
        <v>00</v>
      </c>
      <c r="AF296" s="8" t="e">
        <f t="shared" si="54"/>
        <v>#N/A</v>
      </c>
      <c r="AG296" s="122" t="e">
        <f t="shared" si="55"/>
        <v>#N/A</v>
      </c>
      <c r="AH296" s="8" t="e">
        <f t="shared" si="56"/>
        <v>#N/A</v>
      </c>
      <c r="AI296" s="122" t="e">
        <f t="shared" si="57"/>
        <v>#N/A</v>
      </c>
      <c r="AJ296" s="100" t="e">
        <f t="shared" si="58"/>
        <v>#N/A</v>
      </c>
      <c r="AK296" s="122" t="e">
        <f t="shared" si="59"/>
        <v>#N/A</v>
      </c>
    </row>
    <row r="297" spans="1:37" x14ac:dyDescent="0.2">
      <c r="A297" s="170">
        <f>'Fleet Input'!A301</f>
        <v>0</v>
      </c>
      <c r="B297" s="106" t="s">
        <v>111</v>
      </c>
      <c r="C297" s="106" t="s">
        <v>112</v>
      </c>
      <c r="D297" s="106" t="s">
        <v>136</v>
      </c>
      <c r="E297" s="106" t="s">
        <v>220</v>
      </c>
      <c r="F297" s="179">
        <f>'Fleet Input'!I301</f>
        <v>0</v>
      </c>
      <c r="G297" s="179">
        <f>'Fleet Input'!J301</f>
        <v>0</v>
      </c>
      <c r="H297" s="119" t="e">
        <f>VLOOKUP(AD297,NOx_Calc!$E$4:$G$44,3,FALSE)/100</f>
        <v>#N/A</v>
      </c>
      <c r="I297" s="119" t="e">
        <f>VLOOKUP(AD297,NOx_Calc!$E$4:$H$44,4,FALSE)/100</f>
        <v>#N/A</v>
      </c>
      <c r="J297" s="97" t="e">
        <f t="shared" si="48"/>
        <v>#N/A</v>
      </c>
      <c r="K297" s="10" t="e">
        <f>IF(J297&lt;&gt;"-",IF(X297="A",'NOx Emission Factors'!$X$4*J297,IF(X297="L",'NOx Emission Factors'!$W$4*J297,"?")),"-")</f>
        <v>#N/A</v>
      </c>
      <c r="L297" s="10" t="str">
        <f>IF(F297&lt;&gt;"",IF(X297="A",F297/'NOx Emission Factors'!$X$4,IF(X297="L",F297/'NOx Emission Factors'!$W$4,"?")),"-")</f>
        <v>?</v>
      </c>
      <c r="M297" s="125" t="e">
        <f t="shared" si="49"/>
        <v>#DIV/0!</v>
      </c>
      <c r="N297" s="125" t="e">
        <f t="shared" si="50"/>
        <v>#N/A</v>
      </c>
      <c r="O297" s="170">
        <f>'Fleet Input'!B301</f>
        <v>0</v>
      </c>
      <c r="P297" s="170">
        <f>'Fleet Input'!C301</f>
        <v>0</v>
      </c>
      <c r="Q297" s="170">
        <f>'Fleet Input'!D301</f>
        <v>0</v>
      </c>
      <c r="R297" s="170">
        <f>'Fleet Input'!E301</f>
        <v>0</v>
      </c>
      <c r="S297" s="170">
        <f>'Fleet Input'!F301</f>
        <v>0</v>
      </c>
      <c r="T297" s="109" t="s">
        <v>242</v>
      </c>
      <c r="V297" s="109" t="s">
        <v>29</v>
      </c>
      <c r="X297" s="176">
        <f>'Fleet Input'!F301</f>
        <v>0</v>
      </c>
      <c r="Y297" s="170">
        <f>'Fleet Input'!G301</f>
        <v>0</v>
      </c>
      <c r="Z297" s="170">
        <f>'Fleet Input'!H301</f>
        <v>0</v>
      </c>
      <c r="AA297" s="114">
        <f t="shared" si="51"/>
        <v>0</v>
      </c>
      <c r="AB297" s="176" t="str">
        <f>IF('Fleet Input'!K301=0,"",'Fleet Input'!K301)</f>
        <v/>
      </c>
      <c r="AC297" s="176" t="str">
        <f>IF('Fleet Input'!L301=0,"",'Fleet Input'!L301)</f>
        <v/>
      </c>
      <c r="AD297" s="117" t="str">
        <f t="shared" si="52"/>
        <v/>
      </c>
      <c r="AE297" s="117" t="str">
        <f t="shared" si="53"/>
        <v>00</v>
      </c>
      <c r="AF297" s="8" t="e">
        <f t="shared" si="54"/>
        <v>#N/A</v>
      </c>
      <c r="AG297" s="122" t="e">
        <f t="shared" si="55"/>
        <v>#N/A</v>
      </c>
      <c r="AH297" s="8" t="e">
        <f t="shared" si="56"/>
        <v>#N/A</v>
      </c>
      <c r="AI297" s="122" t="e">
        <f t="shared" si="57"/>
        <v>#N/A</v>
      </c>
      <c r="AJ297" s="100" t="e">
        <f t="shared" si="58"/>
        <v>#N/A</v>
      </c>
      <c r="AK297" s="122" t="e">
        <f t="shared" si="59"/>
        <v>#N/A</v>
      </c>
    </row>
    <row r="298" spans="1:37" x14ac:dyDescent="0.2">
      <c r="A298" s="170">
        <f>'Fleet Input'!A302</f>
        <v>0</v>
      </c>
      <c r="B298" s="106" t="s">
        <v>111</v>
      </c>
      <c r="C298" s="106" t="s">
        <v>112</v>
      </c>
      <c r="D298" s="106" t="s">
        <v>136</v>
      </c>
      <c r="E298" s="106" t="s">
        <v>220</v>
      </c>
      <c r="F298" s="179">
        <f>'Fleet Input'!I302</f>
        <v>0</v>
      </c>
      <c r="G298" s="179">
        <f>'Fleet Input'!J302</f>
        <v>0</v>
      </c>
      <c r="H298" s="119" t="e">
        <f>VLOOKUP(AD298,NOx_Calc!$E$4:$G$44,3,FALSE)/100</f>
        <v>#N/A</v>
      </c>
      <c r="I298" s="119" t="e">
        <f>VLOOKUP(AD298,NOx_Calc!$E$4:$H$44,4,FALSE)/100</f>
        <v>#N/A</v>
      </c>
      <c r="J298" s="97" t="e">
        <f t="shared" si="48"/>
        <v>#N/A</v>
      </c>
      <c r="K298" s="10" t="e">
        <f>IF(J298&lt;&gt;"-",IF(X298="A",'NOx Emission Factors'!$X$4*J298,IF(X298="L",'NOx Emission Factors'!$W$4*J298,"?")),"-")</f>
        <v>#N/A</v>
      </c>
      <c r="L298" s="10" t="str">
        <f>IF(F298&lt;&gt;"",IF(X298="A",F298/'NOx Emission Factors'!$X$4,IF(X298="L",F298/'NOx Emission Factors'!$W$4,"?")),"-")</f>
        <v>?</v>
      </c>
      <c r="M298" s="125" t="e">
        <f t="shared" si="49"/>
        <v>#DIV/0!</v>
      </c>
      <c r="N298" s="125" t="e">
        <f t="shared" si="50"/>
        <v>#N/A</v>
      </c>
      <c r="O298" s="170">
        <f>'Fleet Input'!B302</f>
        <v>0</v>
      </c>
      <c r="P298" s="170">
        <f>'Fleet Input'!C302</f>
        <v>0</v>
      </c>
      <c r="Q298" s="170">
        <f>'Fleet Input'!D302</f>
        <v>0</v>
      </c>
      <c r="R298" s="170">
        <f>'Fleet Input'!E302</f>
        <v>0</v>
      </c>
      <c r="S298" s="170">
        <f>'Fleet Input'!F302</f>
        <v>0</v>
      </c>
      <c r="T298" s="109" t="s">
        <v>242</v>
      </c>
      <c r="V298" s="109" t="s">
        <v>29</v>
      </c>
      <c r="X298" s="176">
        <f>'Fleet Input'!F302</f>
        <v>0</v>
      </c>
      <c r="Y298" s="170">
        <f>'Fleet Input'!G302</f>
        <v>0</v>
      </c>
      <c r="Z298" s="170">
        <f>'Fleet Input'!H302</f>
        <v>0</v>
      </c>
      <c r="AA298" s="114">
        <f t="shared" si="51"/>
        <v>0</v>
      </c>
      <c r="AB298" s="176" t="str">
        <f>IF('Fleet Input'!K302=0,"",'Fleet Input'!K302)</f>
        <v/>
      </c>
      <c r="AC298" s="176" t="str">
        <f>IF('Fleet Input'!L302=0,"",'Fleet Input'!L302)</f>
        <v/>
      </c>
      <c r="AD298" s="117" t="str">
        <f t="shared" si="52"/>
        <v/>
      </c>
      <c r="AE298" s="117" t="str">
        <f t="shared" si="53"/>
        <v>00</v>
      </c>
      <c r="AF298" s="8" t="e">
        <f t="shared" si="54"/>
        <v>#N/A</v>
      </c>
      <c r="AG298" s="122" t="e">
        <f t="shared" si="55"/>
        <v>#N/A</v>
      </c>
      <c r="AH298" s="8" t="e">
        <f t="shared" si="56"/>
        <v>#N/A</v>
      </c>
      <c r="AI298" s="122" t="e">
        <f t="shared" si="57"/>
        <v>#N/A</v>
      </c>
      <c r="AJ298" s="100" t="e">
        <f t="shared" si="58"/>
        <v>#N/A</v>
      </c>
      <c r="AK298" s="122" t="e">
        <f t="shared" si="59"/>
        <v>#N/A</v>
      </c>
    </row>
    <row r="299" spans="1:37" x14ac:dyDescent="0.2">
      <c r="A299" s="170">
        <f>'Fleet Input'!A303</f>
        <v>0</v>
      </c>
      <c r="B299" s="106" t="s">
        <v>111</v>
      </c>
      <c r="C299" s="106" t="s">
        <v>112</v>
      </c>
      <c r="D299" s="106" t="s">
        <v>136</v>
      </c>
      <c r="E299" s="106" t="s">
        <v>220</v>
      </c>
      <c r="F299" s="179">
        <f>'Fleet Input'!I303</f>
        <v>0</v>
      </c>
      <c r="G299" s="179">
        <f>'Fleet Input'!J303</f>
        <v>0</v>
      </c>
      <c r="H299" s="119" t="e">
        <f>VLOOKUP(AD299,NOx_Calc!$E$4:$G$44,3,FALSE)/100</f>
        <v>#N/A</v>
      </c>
      <c r="I299" s="119" t="e">
        <f>VLOOKUP(AD299,NOx_Calc!$E$4:$H$44,4,FALSE)/100</f>
        <v>#N/A</v>
      </c>
      <c r="J299" s="97" t="e">
        <f t="shared" si="48"/>
        <v>#N/A</v>
      </c>
      <c r="K299" s="10" t="e">
        <f>IF(J299&lt;&gt;"-",IF(X299="A",'NOx Emission Factors'!$X$4*J299,IF(X299="L",'NOx Emission Factors'!$W$4*J299,"?")),"-")</f>
        <v>#N/A</v>
      </c>
      <c r="L299" s="10" t="str">
        <f>IF(F299&lt;&gt;"",IF(X299="A",F299/'NOx Emission Factors'!$X$4,IF(X299="L",F299/'NOx Emission Factors'!$W$4,"?")),"-")</f>
        <v>?</v>
      </c>
      <c r="M299" s="125" t="e">
        <f t="shared" si="49"/>
        <v>#DIV/0!</v>
      </c>
      <c r="N299" s="125" t="e">
        <f t="shared" si="50"/>
        <v>#N/A</v>
      </c>
      <c r="O299" s="170">
        <f>'Fleet Input'!B303</f>
        <v>0</v>
      </c>
      <c r="P299" s="170">
        <f>'Fleet Input'!C303</f>
        <v>0</v>
      </c>
      <c r="Q299" s="170">
        <f>'Fleet Input'!D303</f>
        <v>0</v>
      </c>
      <c r="R299" s="170">
        <f>'Fleet Input'!E303</f>
        <v>0</v>
      </c>
      <c r="S299" s="170">
        <f>'Fleet Input'!F303</f>
        <v>0</v>
      </c>
      <c r="T299" s="109" t="s">
        <v>242</v>
      </c>
      <c r="V299" s="109" t="s">
        <v>29</v>
      </c>
      <c r="X299" s="176">
        <f>'Fleet Input'!F303</f>
        <v>0</v>
      </c>
      <c r="Y299" s="170">
        <f>'Fleet Input'!G303</f>
        <v>0</v>
      </c>
      <c r="Z299" s="170">
        <f>'Fleet Input'!H303</f>
        <v>0</v>
      </c>
      <c r="AA299" s="114">
        <f t="shared" si="51"/>
        <v>0</v>
      </c>
      <c r="AB299" s="176" t="str">
        <f>IF('Fleet Input'!K303=0,"",'Fleet Input'!K303)</f>
        <v/>
      </c>
      <c r="AC299" s="176" t="str">
        <f>IF('Fleet Input'!L303=0,"",'Fleet Input'!L303)</f>
        <v/>
      </c>
      <c r="AD299" s="117" t="str">
        <f t="shared" si="52"/>
        <v/>
      </c>
      <c r="AE299" s="117" t="str">
        <f t="shared" si="53"/>
        <v>00</v>
      </c>
      <c r="AF299" s="8" t="e">
        <f t="shared" si="54"/>
        <v>#N/A</v>
      </c>
      <c r="AG299" s="122" t="e">
        <f t="shared" si="55"/>
        <v>#N/A</v>
      </c>
      <c r="AH299" s="8" t="e">
        <f t="shared" si="56"/>
        <v>#N/A</v>
      </c>
      <c r="AI299" s="122" t="e">
        <f t="shared" si="57"/>
        <v>#N/A</v>
      </c>
      <c r="AJ299" s="100" t="e">
        <f t="shared" si="58"/>
        <v>#N/A</v>
      </c>
      <c r="AK299" s="122" t="e">
        <f t="shared" si="59"/>
        <v>#N/A</v>
      </c>
    </row>
    <row r="300" spans="1:37" x14ac:dyDescent="0.2">
      <c r="A300" s="170">
        <f>'Fleet Input'!A304</f>
        <v>0</v>
      </c>
      <c r="B300" s="106" t="s">
        <v>111</v>
      </c>
      <c r="C300" s="106" t="s">
        <v>112</v>
      </c>
      <c r="D300" s="106" t="s">
        <v>136</v>
      </c>
      <c r="E300" s="106" t="s">
        <v>220</v>
      </c>
      <c r="F300" s="179">
        <f>'Fleet Input'!I304</f>
        <v>0</v>
      </c>
      <c r="G300" s="179">
        <f>'Fleet Input'!J304</f>
        <v>0</v>
      </c>
      <c r="H300" s="119" t="e">
        <f>VLOOKUP(AD300,NOx_Calc!$E$4:$G$44,3,FALSE)/100</f>
        <v>#N/A</v>
      </c>
      <c r="I300" s="119" t="e">
        <f>VLOOKUP(AD300,NOx_Calc!$E$4:$H$44,4,FALSE)/100</f>
        <v>#N/A</v>
      </c>
      <c r="J300" s="97" t="e">
        <f t="shared" si="48"/>
        <v>#N/A</v>
      </c>
      <c r="K300" s="10" t="e">
        <f>IF(J300&lt;&gt;"-",IF(X300="A",'NOx Emission Factors'!$X$4*J300,IF(X300="L",'NOx Emission Factors'!$W$4*J300,"?")),"-")</f>
        <v>#N/A</v>
      </c>
      <c r="L300" s="10" t="str">
        <f>IF(F300&lt;&gt;"",IF(X300="A",F300/'NOx Emission Factors'!$X$4,IF(X300="L",F300/'NOx Emission Factors'!$W$4,"?")),"-")</f>
        <v>?</v>
      </c>
      <c r="M300" s="125" t="e">
        <f t="shared" si="49"/>
        <v>#DIV/0!</v>
      </c>
      <c r="N300" s="125" t="e">
        <f t="shared" si="50"/>
        <v>#N/A</v>
      </c>
      <c r="O300" s="170">
        <f>'Fleet Input'!B304</f>
        <v>0</v>
      </c>
      <c r="P300" s="170">
        <f>'Fleet Input'!C304</f>
        <v>0</v>
      </c>
      <c r="Q300" s="170">
        <f>'Fleet Input'!D304</f>
        <v>0</v>
      </c>
      <c r="R300" s="170">
        <f>'Fleet Input'!E304</f>
        <v>0</v>
      </c>
      <c r="S300" s="170">
        <f>'Fleet Input'!F304</f>
        <v>0</v>
      </c>
      <c r="T300" s="109" t="s">
        <v>242</v>
      </c>
      <c r="V300" s="109" t="s">
        <v>29</v>
      </c>
      <c r="X300" s="176">
        <f>'Fleet Input'!F304</f>
        <v>0</v>
      </c>
      <c r="Y300" s="170">
        <f>'Fleet Input'!G304</f>
        <v>0</v>
      </c>
      <c r="Z300" s="170">
        <f>'Fleet Input'!H304</f>
        <v>0</v>
      </c>
      <c r="AA300" s="114">
        <f t="shared" si="51"/>
        <v>0</v>
      </c>
      <c r="AB300" s="176" t="str">
        <f>IF('Fleet Input'!K304=0,"",'Fleet Input'!K304)</f>
        <v/>
      </c>
      <c r="AC300" s="176" t="str">
        <f>IF('Fleet Input'!L304=0,"",'Fleet Input'!L304)</f>
        <v/>
      </c>
      <c r="AD300" s="117" t="str">
        <f t="shared" si="52"/>
        <v/>
      </c>
      <c r="AE300" s="117" t="str">
        <f t="shared" si="53"/>
        <v>00</v>
      </c>
      <c r="AF300" s="8" t="e">
        <f t="shared" si="54"/>
        <v>#N/A</v>
      </c>
      <c r="AG300" s="122" t="e">
        <f t="shared" si="55"/>
        <v>#N/A</v>
      </c>
      <c r="AH300" s="8" t="e">
        <f t="shared" si="56"/>
        <v>#N/A</v>
      </c>
      <c r="AI300" s="122" t="e">
        <f t="shared" si="57"/>
        <v>#N/A</v>
      </c>
      <c r="AJ300" s="100" t="e">
        <f t="shared" si="58"/>
        <v>#N/A</v>
      </c>
      <c r="AK300" s="122" t="e">
        <f t="shared" si="59"/>
        <v>#N/A</v>
      </c>
    </row>
    <row r="301" spans="1:37" x14ac:dyDescent="0.2">
      <c r="A301" s="170">
        <f>'Fleet Input'!A305</f>
        <v>0</v>
      </c>
      <c r="B301" s="106" t="s">
        <v>111</v>
      </c>
      <c r="C301" s="106" t="s">
        <v>112</v>
      </c>
      <c r="D301" s="106" t="s">
        <v>136</v>
      </c>
      <c r="E301" s="106" t="s">
        <v>220</v>
      </c>
      <c r="F301" s="179">
        <f>'Fleet Input'!I305</f>
        <v>0</v>
      </c>
      <c r="G301" s="179">
        <f>'Fleet Input'!J305</f>
        <v>0</v>
      </c>
      <c r="H301" s="119" t="e">
        <f>VLOOKUP(AD301,NOx_Calc!$E$4:$G$44,3,FALSE)/100</f>
        <v>#N/A</v>
      </c>
      <c r="I301" s="119" t="e">
        <f>VLOOKUP(AD301,NOx_Calc!$E$4:$H$44,4,FALSE)/100</f>
        <v>#N/A</v>
      </c>
      <c r="J301" s="97" t="e">
        <f t="shared" si="48"/>
        <v>#N/A</v>
      </c>
      <c r="K301" s="10" t="e">
        <f>IF(J301&lt;&gt;"-",IF(X301="A",'NOx Emission Factors'!$X$4*J301,IF(X301="L",'NOx Emission Factors'!$W$4*J301,"?")),"-")</f>
        <v>#N/A</v>
      </c>
      <c r="L301" s="10" t="str">
        <f>IF(F301&lt;&gt;"",IF(X301="A",F301/'NOx Emission Factors'!$X$4,IF(X301="L",F301/'NOx Emission Factors'!$W$4,"?")),"-")</f>
        <v>?</v>
      </c>
      <c r="M301" s="125" t="e">
        <f t="shared" si="49"/>
        <v>#DIV/0!</v>
      </c>
      <c r="N301" s="125" t="e">
        <f t="shared" si="50"/>
        <v>#N/A</v>
      </c>
      <c r="O301" s="170">
        <f>'Fleet Input'!B305</f>
        <v>0</v>
      </c>
      <c r="P301" s="170">
        <f>'Fleet Input'!C305</f>
        <v>0</v>
      </c>
      <c r="Q301" s="170">
        <f>'Fleet Input'!D305</f>
        <v>0</v>
      </c>
      <c r="R301" s="170">
        <f>'Fleet Input'!E305</f>
        <v>0</v>
      </c>
      <c r="S301" s="170">
        <f>'Fleet Input'!F305</f>
        <v>0</v>
      </c>
      <c r="T301" s="109" t="s">
        <v>242</v>
      </c>
      <c r="V301" s="109" t="s">
        <v>29</v>
      </c>
      <c r="X301" s="176">
        <f>'Fleet Input'!F305</f>
        <v>0</v>
      </c>
      <c r="Y301" s="170">
        <f>'Fleet Input'!G305</f>
        <v>0</v>
      </c>
      <c r="Z301" s="170">
        <f>'Fleet Input'!H305</f>
        <v>0</v>
      </c>
      <c r="AA301" s="114">
        <f t="shared" si="51"/>
        <v>0</v>
      </c>
      <c r="AB301" s="176" t="str">
        <f>IF('Fleet Input'!K305=0,"",'Fleet Input'!K305)</f>
        <v/>
      </c>
      <c r="AC301" s="176" t="str">
        <f>IF('Fleet Input'!L305=0,"",'Fleet Input'!L305)</f>
        <v/>
      </c>
      <c r="AD301" s="117" t="str">
        <f t="shared" si="52"/>
        <v/>
      </c>
      <c r="AE301" s="117" t="str">
        <f t="shared" si="53"/>
        <v>00</v>
      </c>
      <c r="AF301" s="8" t="e">
        <f t="shared" si="54"/>
        <v>#N/A</v>
      </c>
      <c r="AG301" s="122" t="e">
        <f t="shared" si="55"/>
        <v>#N/A</v>
      </c>
      <c r="AH301" s="8" t="e">
        <f t="shared" si="56"/>
        <v>#N/A</v>
      </c>
      <c r="AI301" s="122" t="e">
        <f t="shared" si="57"/>
        <v>#N/A</v>
      </c>
      <c r="AJ301" s="100" t="e">
        <f t="shared" si="58"/>
        <v>#N/A</v>
      </c>
      <c r="AK301" s="122" t="e">
        <f t="shared" si="59"/>
        <v>#N/A</v>
      </c>
    </row>
    <row r="302" spans="1:37" x14ac:dyDescent="0.2">
      <c r="A302" s="170">
        <f>'Fleet Input'!A306</f>
        <v>0</v>
      </c>
      <c r="B302" s="106" t="s">
        <v>111</v>
      </c>
      <c r="C302" s="106" t="s">
        <v>112</v>
      </c>
      <c r="D302" s="106" t="s">
        <v>136</v>
      </c>
      <c r="E302" s="106" t="s">
        <v>220</v>
      </c>
      <c r="F302" s="179">
        <f>'Fleet Input'!I306</f>
        <v>0</v>
      </c>
      <c r="G302" s="179">
        <f>'Fleet Input'!J306</f>
        <v>0</v>
      </c>
      <c r="H302" s="119" t="e">
        <f>VLOOKUP(AD302,NOx_Calc!$E$4:$G$44,3,FALSE)/100</f>
        <v>#N/A</v>
      </c>
      <c r="I302" s="119" t="e">
        <f>VLOOKUP(AD302,NOx_Calc!$E$4:$H$44,4,FALSE)/100</f>
        <v>#N/A</v>
      </c>
      <c r="J302" s="97" t="e">
        <f t="shared" si="48"/>
        <v>#N/A</v>
      </c>
      <c r="K302" s="10" t="e">
        <f>IF(J302&lt;&gt;"-",IF(X302="A",'NOx Emission Factors'!$X$4*J302,IF(X302="L",'NOx Emission Factors'!$W$4*J302,"?")),"-")</f>
        <v>#N/A</v>
      </c>
      <c r="L302" s="10" t="str">
        <f>IF(F302&lt;&gt;"",IF(X302="A",F302/'NOx Emission Factors'!$X$4,IF(X302="L",F302/'NOx Emission Factors'!$W$4,"?")),"-")</f>
        <v>?</v>
      </c>
      <c r="M302" s="125" t="e">
        <f t="shared" si="49"/>
        <v>#DIV/0!</v>
      </c>
      <c r="N302" s="125" t="e">
        <f t="shared" si="50"/>
        <v>#N/A</v>
      </c>
      <c r="O302" s="170">
        <f>'Fleet Input'!B306</f>
        <v>0</v>
      </c>
      <c r="P302" s="170">
        <f>'Fleet Input'!C306</f>
        <v>0</v>
      </c>
      <c r="Q302" s="170">
        <f>'Fleet Input'!D306</f>
        <v>0</v>
      </c>
      <c r="R302" s="170">
        <f>'Fleet Input'!E306</f>
        <v>0</v>
      </c>
      <c r="S302" s="170">
        <f>'Fleet Input'!F306</f>
        <v>0</v>
      </c>
      <c r="T302" s="109" t="s">
        <v>242</v>
      </c>
      <c r="V302" s="109" t="s">
        <v>29</v>
      </c>
      <c r="X302" s="176">
        <f>'Fleet Input'!F306</f>
        <v>0</v>
      </c>
      <c r="Y302" s="170">
        <f>'Fleet Input'!G306</f>
        <v>0</v>
      </c>
      <c r="Z302" s="170">
        <f>'Fleet Input'!H306</f>
        <v>0</v>
      </c>
      <c r="AA302" s="114">
        <f t="shared" si="51"/>
        <v>0</v>
      </c>
      <c r="AB302" s="176" t="str">
        <f>IF('Fleet Input'!K306=0,"",'Fleet Input'!K306)</f>
        <v/>
      </c>
      <c r="AC302" s="176" t="str">
        <f>IF('Fleet Input'!L306=0,"",'Fleet Input'!L306)</f>
        <v/>
      </c>
      <c r="AD302" s="117" t="str">
        <f t="shared" si="52"/>
        <v/>
      </c>
      <c r="AE302" s="117" t="str">
        <f t="shared" si="53"/>
        <v>00</v>
      </c>
      <c r="AF302" s="8" t="e">
        <f t="shared" si="54"/>
        <v>#N/A</v>
      </c>
      <c r="AG302" s="122" t="e">
        <f t="shared" si="55"/>
        <v>#N/A</v>
      </c>
      <c r="AH302" s="8" t="e">
        <f t="shared" si="56"/>
        <v>#N/A</v>
      </c>
      <c r="AI302" s="122" t="e">
        <f t="shared" si="57"/>
        <v>#N/A</v>
      </c>
      <c r="AJ302" s="100" t="e">
        <f t="shared" si="58"/>
        <v>#N/A</v>
      </c>
      <c r="AK302" s="122" t="e">
        <f t="shared" si="59"/>
        <v>#N/A</v>
      </c>
    </row>
    <row r="303" spans="1:37" x14ac:dyDescent="0.2">
      <c r="A303" s="170">
        <f>'Fleet Input'!A307</f>
        <v>0</v>
      </c>
      <c r="B303" s="106" t="s">
        <v>111</v>
      </c>
      <c r="C303" s="106" t="s">
        <v>112</v>
      </c>
      <c r="D303" s="106" t="s">
        <v>136</v>
      </c>
      <c r="E303" s="106" t="s">
        <v>220</v>
      </c>
      <c r="F303" s="179">
        <f>'Fleet Input'!I307</f>
        <v>0</v>
      </c>
      <c r="G303" s="179">
        <f>'Fleet Input'!J307</f>
        <v>0</v>
      </c>
      <c r="H303" s="119" t="e">
        <f>VLOOKUP(AD303,NOx_Calc!$E$4:$G$44,3,FALSE)/100</f>
        <v>#N/A</v>
      </c>
      <c r="I303" s="119" t="e">
        <f>VLOOKUP(AD303,NOx_Calc!$E$4:$H$44,4,FALSE)/100</f>
        <v>#N/A</v>
      </c>
      <c r="J303" s="97" t="e">
        <f t="shared" si="48"/>
        <v>#N/A</v>
      </c>
      <c r="K303" s="10" t="e">
        <f>IF(J303&lt;&gt;"-",IF(X303="A",'NOx Emission Factors'!$X$4*J303,IF(X303="L",'NOx Emission Factors'!$W$4*J303,"?")),"-")</f>
        <v>#N/A</v>
      </c>
      <c r="L303" s="10" t="str">
        <f>IF(F303&lt;&gt;"",IF(X303="A",F303/'NOx Emission Factors'!$X$4,IF(X303="L",F303/'NOx Emission Factors'!$W$4,"?")),"-")</f>
        <v>?</v>
      </c>
      <c r="M303" s="125" t="e">
        <f t="shared" si="49"/>
        <v>#DIV/0!</v>
      </c>
      <c r="N303" s="125" t="e">
        <f t="shared" si="50"/>
        <v>#N/A</v>
      </c>
      <c r="O303" s="170">
        <f>'Fleet Input'!B307</f>
        <v>0</v>
      </c>
      <c r="P303" s="170">
        <f>'Fleet Input'!C307</f>
        <v>0</v>
      </c>
      <c r="Q303" s="170">
        <f>'Fleet Input'!D307</f>
        <v>0</v>
      </c>
      <c r="R303" s="170">
        <f>'Fleet Input'!E307</f>
        <v>0</v>
      </c>
      <c r="S303" s="170">
        <f>'Fleet Input'!F307</f>
        <v>0</v>
      </c>
      <c r="T303" s="109" t="s">
        <v>242</v>
      </c>
      <c r="V303" s="109" t="s">
        <v>29</v>
      </c>
      <c r="X303" s="176">
        <f>'Fleet Input'!F307</f>
        <v>0</v>
      </c>
      <c r="Y303" s="170">
        <f>'Fleet Input'!G307</f>
        <v>0</v>
      </c>
      <c r="Z303" s="170">
        <f>'Fleet Input'!H307</f>
        <v>0</v>
      </c>
      <c r="AA303" s="114">
        <f t="shared" si="51"/>
        <v>0</v>
      </c>
      <c r="AB303" s="176" t="str">
        <f>IF('Fleet Input'!K307=0,"",'Fleet Input'!K307)</f>
        <v/>
      </c>
      <c r="AC303" s="176" t="str">
        <f>IF('Fleet Input'!L307=0,"",'Fleet Input'!L307)</f>
        <v/>
      </c>
      <c r="AD303" s="117" t="str">
        <f t="shared" si="52"/>
        <v/>
      </c>
      <c r="AE303" s="117" t="str">
        <f t="shared" si="53"/>
        <v>00</v>
      </c>
      <c r="AF303" s="8" t="e">
        <f t="shared" si="54"/>
        <v>#N/A</v>
      </c>
      <c r="AG303" s="122" t="e">
        <f t="shared" si="55"/>
        <v>#N/A</v>
      </c>
      <c r="AH303" s="8" t="e">
        <f t="shared" si="56"/>
        <v>#N/A</v>
      </c>
      <c r="AI303" s="122" t="e">
        <f t="shared" si="57"/>
        <v>#N/A</v>
      </c>
      <c r="AJ303" s="100" t="e">
        <f t="shared" si="58"/>
        <v>#N/A</v>
      </c>
      <c r="AK303" s="122" t="e">
        <f t="shared" si="59"/>
        <v>#N/A</v>
      </c>
    </row>
    <row r="304" spans="1:37" x14ac:dyDescent="0.2">
      <c r="A304" s="170">
        <f>'Fleet Input'!A308</f>
        <v>0</v>
      </c>
      <c r="B304" s="106" t="s">
        <v>111</v>
      </c>
      <c r="C304" s="106" t="s">
        <v>112</v>
      </c>
      <c r="D304" s="106" t="s">
        <v>136</v>
      </c>
      <c r="E304" s="106" t="s">
        <v>220</v>
      </c>
      <c r="F304" s="179">
        <f>'Fleet Input'!I308</f>
        <v>0</v>
      </c>
      <c r="G304" s="179">
        <f>'Fleet Input'!J308</f>
        <v>0</v>
      </c>
      <c r="H304" s="119" t="e">
        <f>VLOOKUP(AD304,NOx_Calc!$E$4:$G$44,3,FALSE)/100</f>
        <v>#N/A</v>
      </c>
      <c r="I304" s="119" t="e">
        <f>VLOOKUP(AD304,NOx_Calc!$E$4:$H$44,4,FALSE)/100</f>
        <v>#N/A</v>
      </c>
      <c r="J304" s="97" t="e">
        <f t="shared" si="48"/>
        <v>#N/A</v>
      </c>
      <c r="K304" s="10" t="e">
        <f>IF(J304&lt;&gt;"-",IF(X304="A",'NOx Emission Factors'!$X$4*J304,IF(X304="L",'NOx Emission Factors'!$W$4*J304,"?")),"-")</f>
        <v>#N/A</v>
      </c>
      <c r="L304" s="10" t="str">
        <f>IF(F304&lt;&gt;"",IF(X304="A",F304/'NOx Emission Factors'!$X$4,IF(X304="L",F304/'NOx Emission Factors'!$W$4,"?")),"-")</f>
        <v>?</v>
      </c>
      <c r="M304" s="125" t="e">
        <f t="shared" si="49"/>
        <v>#DIV/0!</v>
      </c>
      <c r="N304" s="125" t="e">
        <f t="shared" si="50"/>
        <v>#N/A</v>
      </c>
      <c r="O304" s="170">
        <f>'Fleet Input'!B308</f>
        <v>0</v>
      </c>
      <c r="P304" s="170">
        <f>'Fleet Input'!C308</f>
        <v>0</v>
      </c>
      <c r="Q304" s="170">
        <f>'Fleet Input'!D308</f>
        <v>0</v>
      </c>
      <c r="R304" s="170">
        <f>'Fleet Input'!E308</f>
        <v>0</v>
      </c>
      <c r="S304" s="170">
        <f>'Fleet Input'!F308</f>
        <v>0</v>
      </c>
      <c r="T304" s="109" t="s">
        <v>242</v>
      </c>
      <c r="V304" s="109" t="s">
        <v>29</v>
      </c>
      <c r="X304" s="176">
        <f>'Fleet Input'!F308</f>
        <v>0</v>
      </c>
      <c r="Y304" s="170">
        <f>'Fleet Input'!G308</f>
        <v>0</v>
      </c>
      <c r="Z304" s="170">
        <f>'Fleet Input'!H308</f>
        <v>0</v>
      </c>
      <c r="AA304" s="114">
        <f t="shared" si="51"/>
        <v>0</v>
      </c>
      <c r="AB304" s="176" t="str">
        <f>IF('Fleet Input'!K308=0,"",'Fleet Input'!K308)</f>
        <v/>
      </c>
      <c r="AC304" s="176" t="str">
        <f>IF('Fleet Input'!L308=0,"",'Fleet Input'!L308)</f>
        <v/>
      </c>
      <c r="AD304" s="117" t="str">
        <f t="shared" si="52"/>
        <v/>
      </c>
      <c r="AE304" s="117" t="str">
        <f t="shared" si="53"/>
        <v>00</v>
      </c>
      <c r="AF304" s="8" t="e">
        <f t="shared" si="54"/>
        <v>#N/A</v>
      </c>
      <c r="AG304" s="122" t="e">
        <f t="shared" si="55"/>
        <v>#N/A</v>
      </c>
      <c r="AH304" s="8" t="e">
        <f t="shared" si="56"/>
        <v>#N/A</v>
      </c>
      <c r="AI304" s="122" t="e">
        <f t="shared" si="57"/>
        <v>#N/A</v>
      </c>
      <c r="AJ304" s="100" t="e">
        <f t="shared" si="58"/>
        <v>#N/A</v>
      </c>
      <c r="AK304" s="122" t="e">
        <f t="shared" si="59"/>
        <v>#N/A</v>
      </c>
    </row>
    <row r="305" spans="1:37" x14ac:dyDescent="0.2">
      <c r="A305" s="170">
        <f>'Fleet Input'!A309</f>
        <v>0</v>
      </c>
      <c r="B305" s="106" t="s">
        <v>111</v>
      </c>
      <c r="C305" s="106" t="s">
        <v>112</v>
      </c>
      <c r="D305" s="106" t="s">
        <v>136</v>
      </c>
      <c r="E305" s="106" t="s">
        <v>220</v>
      </c>
      <c r="F305" s="179">
        <f>'Fleet Input'!I309</f>
        <v>0</v>
      </c>
      <c r="G305" s="179">
        <f>'Fleet Input'!J309</f>
        <v>0</v>
      </c>
      <c r="H305" s="119" t="e">
        <f>VLOOKUP(AD305,NOx_Calc!$E$4:$G$44,3,FALSE)/100</f>
        <v>#N/A</v>
      </c>
      <c r="I305" s="119" t="e">
        <f>VLOOKUP(AD305,NOx_Calc!$E$4:$H$44,4,FALSE)/100</f>
        <v>#N/A</v>
      </c>
      <c r="J305" s="97" t="e">
        <f t="shared" si="48"/>
        <v>#N/A</v>
      </c>
      <c r="K305" s="10" t="e">
        <f>IF(J305&lt;&gt;"-",IF(X305="A",'NOx Emission Factors'!$X$4*J305,IF(X305="L",'NOx Emission Factors'!$W$4*J305,"?")),"-")</f>
        <v>#N/A</v>
      </c>
      <c r="L305" s="10" t="str">
        <f>IF(F305&lt;&gt;"",IF(X305="A",F305/'NOx Emission Factors'!$X$4,IF(X305="L",F305/'NOx Emission Factors'!$W$4,"?")),"-")</f>
        <v>?</v>
      </c>
      <c r="M305" s="125" t="e">
        <f t="shared" si="49"/>
        <v>#DIV/0!</v>
      </c>
      <c r="N305" s="125" t="e">
        <f t="shared" si="50"/>
        <v>#N/A</v>
      </c>
      <c r="O305" s="170">
        <f>'Fleet Input'!B309</f>
        <v>0</v>
      </c>
      <c r="P305" s="170">
        <f>'Fleet Input'!C309</f>
        <v>0</v>
      </c>
      <c r="Q305" s="170">
        <f>'Fleet Input'!D309</f>
        <v>0</v>
      </c>
      <c r="R305" s="170">
        <f>'Fleet Input'!E309</f>
        <v>0</v>
      </c>
      <c r="S305" s="170">
        <f>'Fleet Input'!F309</f>
        <v>0</v>
      </c>
      <c r="T305" s="109" t="s">
        <v>242</v>
      </c>
      <c r="V305" s="109" t="s">
        <v>29</v>
      </c>
      <c r="X305" s="176">
        <f>'Fleet Input'!F309</f>
        <v>0</v>
      </c>
      <c r="Y305" s="170">
        <f>'Fleet Input'!G309</f>
        <v>0</v>
      </c>
      <c r="Z305" s="170">
        <f>'Fleet Input'!H309</f>
        <v>0</v>
      </c>
      <c r="AA305" s="114">
        <f t="shared" si="51"/>
        <v>0</v>
      </c>
      <c r="AB305" s="176" t="str">
        <f>IF('Fleet Input'!K309=0,"",'Fleet Input'!K309)</f>
        <v/>
      </c>
      <c r="AC305" s="176" t="str">
        <f>IF('Fleet Input'!L309=0,"",'Fleet Input'!L309)</f>
        <v/>
      </c>
      <c r="AD305" s="117" t="str">
        <f t="shared" si="52"/>
        <v/>
      </c>
      <c r="AE305" s="117" t="str">
        <f t="shared" si="53"/>
        <v>00</v>
      </c>
      <c r="AF305" s="8" t="e">
        <f t="shared" si="54"/>
        <v>#N/A</v>
      </c>
      <c r="AG305" s="122" t="e">
        <f t="shared" si="55"/>
        <v>#N/A</v>
      </c>
      <c r="AH305" s="8" t="e">
        <f t="shared" si="56"/>
        <v>#N/A</v>
      </c>
      <c r="AI305" s="122" t="e">
        <f t="shared" si="57"/>
        <v>#N/A</v>
      </c>
      <c r="AJ305" s="100" t="e">
        <f t="shared" si="58"/>
        <v>#N/A</v>
      </c>
      <c r="AK305" s="122" t="e">
        <f t="shared" si="59"/>
        <v>#N/A</v>
      </c>
    </row>
    <row r="306" spans="1:37" x14ac:dyDescent="0.2">
      <c r="A306" s="170">
        <f>'Fleet Input'!A310</f>
        <v>0</v>
      </c>
      <c r="B306" s="106" t="s">
        <v>111</v>
      </c>
      <c r="C306" s="106" t="s">
        <v>112</v>
      </c>
      <c r="D306" s="106" t="s">
        <v>136</v>
      </c>
      <c r="E306" s="106" t="s">
        <v>220</v>
      </c>
      <c r="F306" s="179">
        <f>'Fleet Input'!I310</f>
        <v>0</v>
      </c>
      <c r="G306" s="179">
        <f>'Fleet Input'!J310</f>
        <v>0</v>
      </c>
      <c r="H306" s="119" t="e">
        <f>VLOOKUP(AD306,NOx_Calc!$E$4:$G$44,3,FALSE)/100</f>
        <v>#N/A</v>
      </c>
      <c r="I306" s="119" t="e">
        <f>VLOOKUP(AD306,NOx_Calc!$E$4:$H$44,4,FALSE)/100</f>
        <v>#N/A</v>
      </c>
      <c r="J306" s="97" t="e">
        <f t="shared" si="48"/>
        <v>#N/A</v>
      </c>
      <c r="K306" s="10" t="e">
        <f>IF(J306&lt;&gt;"-",IF(X306="A",'NOx Emission Factors'!$X$4*J306,IF(X306="L",'NOx Emission Factors'!$W$4*J306,"?")),"-")</f>
        <v>#N/A</v>
      </c>
      <c r="L306" s="10" t="str">
        <f>IF(F306&lt;&gt;"",IF(X306="A",F306/'NOx Emission Factors'!$X$4,IF(X306="L",F306/'NOx Emission Factors'!$W$4,"?")),"-")</f>
        <v>?</v>
      </c>
      <c r="M306" s="125" t="e">
        <f t="shared" si="49"/>
        <v>#DIV/0!</v>
      </c>
      <c r="N306" s="125" t="e">
        <f t="shared" si="50"/>
        <v>#N/A</v>
      </c>
      <c r="O306" s="170">
        <f>'Fleet Input'!B310</f>
        <v>0</v>
      </c>
      <c r="P306" s="170">
        <f>'Fleet Input'!C310</f>
        <v>0</v>
      </c>
      <c r="Q306" s="170">
        <f>'Fleet Input'!D310</f>
        <v>0</v>
      </c>
      <c r="R306" s="170">
        <f>'Fleet Input'!E310</f>
        <v>0</v>
      </c>
      <c r="S306" s="170">
        <f>'Fleet Input'!F310</f>
        <v>0</v>
      </c>
      <c r="T306" s="109" t="s">
        <v>242</v>
      </c>
      <c r="V306" s="109" t="s">
        <v>29</v>
      </c>
      <c r="X306" s="176">
        <f>'Fleet Input'!F310</f>
        <v>0</v>
      </c>
      <c r="Y306" s="170">
        <f>'Fleet Input'!G310</f>
        <v>0</v>
      </c>
      <c r="Z306" s="170">
        <f>'Fleet Input'!H310</f>
        <v>0</v>
      </c>
      <c r="AA306" s="114">
        <f t="shared" si="51"/>
        <v>0</v>
      </c>
      <c r="AB306" s="176" t="str">
        <f>IF('Fleet Input'!K310=0,"",'Fleet Input'!K310)</f>
        <v/>
      </c>
      <c r="AC306" s="176" t="str">
        <f>IF('Fleet Input'!L310=0,"",'Fleet Input'!L310)</f>
        <v/>
      </c>
      <c r="AD306" s="117" t="str">
        <f t="shared" si="52"/>
        <v/>
      </c>
      <c r="AE306" s="117" t="str">
        <f t="shared" si="53"/>
        <v>00</v>
      </c>
      <c r="AF306" s="8" t="e">
        <f t="shared" si="54"/>
        <v>#N/A</v>
      </c>
      <c r="AG306" s="122" t="e">
        <f t="shared" si="55"/>
        <v>#N/A</v>
      </c>
      <c r="AH306" s="8" t="e">
        <f t="shared" si="56"/>
        <v>#N/A</v>
      </c>
      <c r="AI306" s="122" t="e">
        <f t="shared" si="57"/>
        <v>#N/A</v>
      </c>
      <c r="AJ306" s="100" t="e">
        <f t="shared" si="58"/>
        <v>#N/A</v>
      </c>
      <c r="AK306" s="122" t="e">
        <f t="shared" si="59"/>
        <v>#N/A</v>
      </c>
    </row>
    <row r="307" spans="1:37" x14ac:dyDescent="0.2">
      <c r="A307" s="170">
        <f>'Fleet Input'!A311</f>
        <v>0</v>
      </c>
      <c r="B307" s="106" t="s">
        <v>111</v>
      </c>
      <c r="C307" s="106" t="s">
        <v>112</v>
      </c>
      <c r="D307" s="106" t="s">
        <v>136</v>
      </c>
      <c r="E307" s="106" t="s">
        <v>220</v>
      </c>
      <c r="F307" s="179">
        <f>'Fleet Input'!I311</f>
        <v>0</v>
      </c>
      <c r="G307" s="179">
        <f>'Fleet Input'!J311</f>
        <v>0</v>
      </c>
      <c r="H307" s="119" t="e">
        <f>VLOOKUP(AD307,NOx_Calc!$E$4:$G$44,3,FALSE)/100</f>
        <v>#N/A</v>
      </c>
      <c r="I307" s="119" t="e">
        <f>VLOOKUP(AD307,NOx_Calc!$E$4:$H$44,4,FALSE)/100</f>
        <v>#N/A</v>
      </c>
      <c r="J307" s="97" t="e">
        <f t="shared" si="48"/>
        <v>#N/A</v>
      </c>
      <c r="K307" s="10" t="e">
        <f>IF(J307&lt;&gt;"-",IF(X307="A",'NOx Emission Factors'!$X$4*J307,IF(X307="L",'NOx Emission Factors'!$W$4*J307,"?")),"-")</f>
        <v>#N/A</v>
      </c>
      <c r="L307" s="10" t="str">
        <f>IF(F307&lt;&gt;"",IF(X307="A",F307/'NOx Emission Factors'!$X$4,IF(X307="L",F307/'NOx Emission Factors'!$W$4,"?")),"-")</f>
        <v>?</v>
      </c>
      <c r="M307" s="125" t="e">
        <f t="shared" si="49"/>
        <v>#DIV/0!</v>
      </c>
      <c r="N307" s="125" t="e">
        <f t="shared" si="50"/>
        <v>#N/A</v>
      </c>
      <c r="O307" s="170">
        <f>'Fleet Input'!B311</f>
        <v>0</v>
      </c>
      <c r="P307" s="170">
        <f>'Fleet Input'!C311</f>
        <v>0</v>
      </c>
      <c r="Q307" s="170">
        <f>'Fleet Input'!D311</f>
        <v>0</v>
      </c>
      <c r="R307" s="170">
        <f>'Fleet Input'!E311</f>
        <v>0</v>
      </c>
      <c r="S307" s="170">
        <f>'Fleet Input'!F311</f>
        <v>0</v>
      </c>
      <c r="T307" s="109" t="s">
        <v>242</v>
      </c>
      <c r="V307" s="109" t="s">
        <v>29</v>
      </c>
      <c r="X307" s="176">
        <f>'Fleet Input'!F311</f>
        <v>0</v>
      </c>
      <c r="Y307" s="170">
        <f>'Fleet Input'!G311</f>
        <v>0</v>
      </c>
      <c r="Z307" s="170">
        <f>'Fleet Input'!H311</f>
        <v>0</v>
      </c>
      <c r="AA307" s="114">
        <f t="shared" si="51"/>
        <v>0</v>
      </c>
      <c r="AB307" s="176" t="str">
        <f>IF('Fleet Input'!K311=0,"",'Fleet Input'!K311)</f>
        <v/>
      </c>
      <c r="AC307" s="176" t="str">
        <f>IF('Fleet Input'!L311=0,"",'Fleet Input'!L311)</f>
        <v/>
      </c>
      <c r="AD307" s="117" t="str">
        <f t="shared" si="52"/>
        <v/>
      </c>
      <c r="AE307" s="117" t="str">
        <f t="shared" si="53"/>
        <v>00</v>
      </c>
      <c r="AF307" s="8" t="e">
        <f t="shared" si="54"/>
        <v>#N/A</v>
      </c>
      <c r="AG307" s="122" t="e">
        <f t="shared" si="55"/>
        <v>#N/A</v>
      </c>
      <c r="AH307" s="8" t="e">
        <f t="shared" si="56"/>
        <v>#N/A</v>
      </c>
      <c r="AI307" s="122" t="e">
        <f t="shared" si="57"/>
        <v>#N/A</v>
      </c>
      <c r="AJ307" s="100" t="e">
        <f t="shared" si="58"/>
        <v>#N/A</v>
      </c>
      <c r="AK307" s="122" t="e">
        <f t="shared" si="59"/>
        <v>#N/A</v>
      </c>
    </row>
    <row r="308" spans="1:37" x14ac:dyDescent="0.2">
      <c r="A308" s="170">
        <f>'Fleet Input'!A312</f>
        <v>0</v>
      </c>
      <c r="B308" s="106" t="s">
        <v>111</v>
      </c>
      <c r="C308" s="106" t="s">
        <v>112</v>
      </c>
      <c r="D308" s="106" t="s">
        <v>136</v>
      </c>
      <c r="E308" s="106" t="s">
        <v>220</v>
      </c>
      <c r="F308" s="179">
        <f>'Fleet Input'!I312</f>
        <v>0</v>
      </c>
      <c r="G308" s="179">
        <f>'Fleet Input'!J312</f>
        <v>0</v>
      </c>
      <c r="H308" s="119" t="e">
        <f>VLOOKUP(AD308,NOx_Calc!$E$4:$G$44,3,FALSE)/100</f>
        <v>#N/A</v>
      </c>
      <c r="I308" s="119" t="e">
        <f>VLOOKUP(AD308,NOx_Calc!$E$4:$H$44,4,FALSE)/100</f>
        <v>#N/A</v>
      </c>
      <c r="J308" s="97" t="e">
        <f t="shared" si="48"/>
        <v>#N/A</v>
      </c>
      <c r="K308" s="10" t="e">
        <f>IF(J308&lt;&gt;"-",IF(X308="A",'NOx Emission Factors'!$X$4*J308,IF(X308="L",'NOx Emission Factors'!$W$4*J308,"?")),"-")</f>
        <v>#N/A</v>
      </c>
      <c r="L308" s="10" t="str">
        <f>IF(F308&lt;&gt;"",IF(X308="A",F308/'NOx Emission Factors'!$X$4,IF(X308="L",F308/'NOx Emission Factors'!$W$4,"?")),"-")</f>
        <v>?</v>
      </c>
      <c r="M308" s="125" t="e">
        <f t="shared" si="49"/>
        <v>#DIV/0!</v>
      </c>
      <c r="N308" s="125" t="e">
        <f t="shared" si="50"/>
        <v>#N/A</v>
      </c>
      <c r="O308" s="170">
        <f>'Fleet Input'!B312</f>
        <v>0</v>
      </c>
      <c r="P308" s="170">
        <f>'Fleet Input'!C312</f>
        <v>0</v>
      </c>
      <c r="Q308" s="170">
        <f>'Fleet Input'!D312</f>
        <v>0</v>
      </c>
      <c r="R308" s="170">
        <f>'Fleet Input'!E312</f>
        <v>0</v>
      </c>
      <c r="S308" s="170">
        <f>'Fleet Input'!F312</f>
        <v>0</v>
      </c>
      <c r="T308" s="109" t="s">
        <v>242</v>
      </c>
      <c r="V308" s="109" t="s">
        <v>29</v>
      </c>
      <c r="X308" s="176">
        <f>'Fleet Input'!F312</f>
        <v>0</v>
      </c>
      <c r="Y308" s="170">
        <f>'Fleet Input'!G312</f>
        <v>0</v>
      </c>
      <c r="Z308" s="170">
        <f>'Fleet Input'!H312</f>
        <v>0</v>
      </c>
      <c r="AA308" s="114">
        <f t="shared" si="51"/>
        <v>0</v>
      </c>
      <c r="AB308" s="176" t="str">
        <f>IF('Fleet Input'!K312=0,"",'Fleet Input'!K312)</f>
        <v/>
      </c>
      <c r="AC308" s="176" t="str">
        <f>IF('Fleet Input'!L312=0,"",'Fleet Input'!L312)</f>
        <v/>
      </c>
      <c r="AD308" s="117" t="str">
        <f t="shared" si="52"/>
        <v/>
      </c>
      <c r="AE308" s="117" t="str">
        <f t="shared" si="53"/>
        <v>00</v>
      </c>
      <c r="AF308" s="8" t="e">
        <f t="shared" si="54"/>
        <v>#N/A</v>
      </c>
      <c r="AG308" s="122" t="e">
        <f t="shared" si="55"/>
        <v>#N/A</v>
      </c>
      <c r="AH308" s="8" t="e">
        <f t="shared" si="56"/>
        <v>#N/A</v>
      </c>
      <c r="AI308" s="122" t="e">
        <f t="shared" si="57"/>
        <v>#N/A</v>
      </c>
      <c r="AJ308" s="100" t="e">
        <f t="shared" si="58"/>
        <v>#N/A</v>
      </c>
      <c r="AK308" s="122" t="e">
        <f t="shared" si="59"/>
        <v>#N/A</v>
      </c>
    </row>
    <row r="309" spans="1:37" x14ac:dyDescent="0.2">
      <c r="A309" s="170">
        <f>'Fleet Input'!A313</f>
        <v>0</v>
      </c>
      <c r="B309" s="106" t="s">
        <v>111</v>
      </c>
      <c r="C309" s="106" t="s">
        <v>112</v>
      </c>
      <c r="D309" s="106" t="s">
        <v>136</v>
      </c>
      <c r="E309" s="106" t="s">
        <v>220</v>
      </c>
      <c r="F309" s="179">
        <f>'Fleet Input'!I313</f>
        <v>0</v>
      </c>
      <c r="G309" s="179">
        <f>'Fleet Input'!J313</f>
        <v>0</v>
      </c>
      <c r="H309" s="119" t="e">
        <f>VLOOKUP(AD309,NOx_Calc!$E$4:$G$44,3,FALSE)/100</f>
        <v>#N/A</v>
      </c>
      <c r="I309" s="119" t="e">
        <f>VLOOKUP(AD309,NOx_Calc!$E$4:$H$44,4,FALSE)/100</f>
        <v>#N/A</v>
      </c>
      <c r="J309" s="97" t="e">
        <f t="shared" si="48"/>
        <v>#N/A</v>
      </c>
      <c r="K309" s="10" t="e">
        <f>IF(J309&lt;&gt;"-",IF(X309="A",'NOx Emission Factors'!$X$4*J309,IF(X309="L",'NOx Emission Factors'!$W$4*J309,"?")),"-")</f>
        <v>#N/A</v>
      </c>
      <c r="L309" s="10" t="str">
        <f>IF(F309&lt;&gt;"",IF(X309="A",F309/'NOx Emission Factors'!$X$4,IF(X309="L",F309/'NOx Emission Factors'!$W$4,"?")),"-")</f>
        <v>?</v>
      </c>
      <c r="M309" s="125" t="e">
        <f t="shared" si="49"/>
        <v>#DIV/0!</v>
      </c>
      <c r="N309" s="125" t="e">
        <f t="shared" si="50"/>
        <v>#N/A</v>
      </c>
      <c r="O309" s="170">
        <f>'Fleet Input'!B313</f>
        <v>0</v>
      </c>
      <c r="P309" s="170">
        <f>'Fleet Input'!C313</f>
        <v>0</v>
      </c>
      <c r="Q309" s="170">
        <f>'Fleet Input'!D313</f>
        <v>0</v>
      </c>
      <c r="R309" s="170">
        <f>'Fleet Input'!E313</f>
        <v>0</v>
      </c>
      <c r="S309" s="170">
        <f>'Fleet Input'!F313</f>
        <v>0</v>
      </c>
      <c r="T309" s="109" t="s">
        <v>242</v>
      </c>
      <c r="V309" s="109" t="s">
        <v>29</v>
      </c>
      <c r="X309" s="176">
        <f>'Fleet Input'!F313</f>
        <v>0</v>
      </c>
      <c r="Y309" s="170">
        <f>'Fleet Input'!G313</f>
        <v>0</v>
      </c>
      <c r="Z309" s="170">
        <f>'Fleet Input'!H313</f>
        <v>0</v>
      </c>
      <c r="AA309" s="114">
        <f t="shared" si="51"/>
        <v>0</v>
      </c>
      <c r="AB309" s="176" t="str">
        <f>IF('Fleet Input'!K313=0,"",'Fleet Input'!K313)</f>
        <v/>
      </c>
      <c r="AC309" s="176" t="str">
        <f>IF('Fleet Input'!L313=0,"",'Fleet Input'!L313)</f>
        <v/>
      </c>
      <c r="AD309" s="117" t="str">
        <f t="shared" si="52"/>
        <v/>
      </c>
      <c r="AE309" s="117" t="str">
        <f t="shared" si="53"/>
        <v>00</v>
      </c>
      <c r="AF309" s="8" t="e">
        <f t="shared" si="54"/>
        <v>#N/A</v>
      </c>
      <c r="AG309" s="122" t="e">
        <f t="shared" si="55"/>
        <v>#N/A</v>
      </c>
      <c r="AH309" s="8" t="e">
        <f t="shared" si="56"/>
        <v>#N/A</v>
      </c>
      <c r="AI309" s="122" t="e">
        <f t="shared" si="57"/>
        <v>#N/A</v>
      </c>
      <c r="AJ309" s="100" t="e">
        <f t="shared" si="58"/>
        <v>#N/A</v>
      </c>
      <c r="AK309" s="122" t="e">
        <f t="shared" si="59"/>
        <v>#N/A</v>
      </c>
    </row>
    <row r="310" spans="1:37" x14ac:dyDescent="0.2">
      <c r="A310" s="170">
        <f>'Fleet Input'!A314</f>
        <v>0</v>
      </c>
      <c r="B310" s="106" t="s">
        <v>111</v>
      </c>
      <c r="C310" s="106" t="s">
        <v>112</v>
      </c>
      <c r="D310" s="106" t="s">
        <v>136</v>
      </c>
      <c r="E310" s="106" t="s">
        <v>220</v>
      </c>
      <c r="F310" s="179">
        <f>'Fleet Input'!I314</f>
        <v>0</v>
      </c>
      <c r="G310" s="179">
        <f>'Fleet Input'!J314</f>
        <v>0</v>
      </c>
      <c r="H310" s="119" t="e">
        <f>VLOOKUP(AD310,NOx_Calc!$E$4:$G$44,3,FALSE)/100</f>
        <v>#N/A</v>
      </c>
      <c r="I310" s="119" t="e">
        <f>VLOOKUP(AD310,NOx_Calc!$E$4:$H$44,4,FALSE)/100</f>
        <v>#N/A</v>
      </c>
      <c r="J310" s="97" t="e">
        <f t="shared" si="48"/>
        <v>#N/A</v>
      </c>
      <c r="K310" s="10" t="e">
        <f>IF(J310&lt;&gt;"-",IF(X310="A",'NOx Emission Factors'!$X$4*J310,IF(X310="L",'NOx Emission Factors'!$W$4*J310,"?")),"-")</f>
        <v>#N/A</v>
      </c>
      <c r="L310" s="10" t="str">
        <f>IF(F310&lt;&gt;"",IF(X310="A",F310/'NOx Emission Factors'!$X$4,IF(X310="L",F310/'NOx Emission Factors'!$W$4,"?")),"-")</f>
        <v>?</v>
      </c>
      <c r="M310" s="125" t="e">
        <f t="shared" si="49"/>
        <v>#DIV/0!</v>
      </c>
      <c r="N310" s="125" t="e">
        <f t="shared" si="50"/>
        <v>#N/A</v>
      </c>
      <c r="O310" s="170">
        <f>'Fleet Input'!B314</f>
        <v>0</v>
      </c>
      <c r="P310" s="170">
        <f>'Fleet Input'!C314</f>
        <v>0</v>
      </c>
      <c r="Q310" s="170">
        <f>'Fleet Input'!D314</f>
        <v>0</v>
      </c>
      <c r="R310" s="170">
        <f>'Fleet Input'!E314</f>
        <v>0</v>
      </c>
      <c r="S310" s="170">
        <f>'Fleet Input'!F314</f>
        <v>0</v>
      </c>
      <c r="T310" s="109" t="s">
        <v>242</v>
      </c>
      <c r="V310" s="109" t="s">
        <v>29</v>
      </c>
      <c r="X310" s="176">
        <f>'Fleet Input'!F314</f>
        <v>0</v>
      </c>
      <c r="Y310" s="170">
        <f>'Fleet Input'!G314</f>
        <v>0</v>
      </c>
      <c r="Z310" s="170">
        <f>'Fleet Input'!H314</f>
        <v>0</v>
      </c>
      <c r="AA310" s="114">
        <f t="shared" si="51"/>
        <v>0</v>
      </c>
      <c r="AB310" s="176" t="str">
        <f>IF('Fleet Input'!K314=0,"",'Fleet Input'!K314)</f>
        <v/>
      </c>
      <c r="AC310" s="176" t="str">
        <f>IF('Fleet Input'!L314=0,"",'Fleet Input'!L314)</f>
        <v/>
      </c>
      <c r="AD310" s="117" t="str">
        <f t="shared" si="52"/>
        <v/>
      </c>
      <c r="AE310" s="117" t="str">
        <f t="shared" si="53"/>
        <v>00</v>
      </c>
      <c r="AF310" s="8" t="e">
        <f t="shared" si="54"/>
        <v>#N/A</v>
      </c>
      <c r="AG310" s="122" t="e">
        <f t="shared" si="55"/>
        <v>#N/A</v>
      </c>
      <c r="AH310" s="8" t="e">
        <f t="shared" si="56"/>
        <v>#N/A</v>
      </c>
      <c r="AI310" s="122" t="e">
        <f t="shared" si="57"/>
        <v>#N/A</v>
      </c>
      <c r="AJ310" s="100" t="e">
        <f t="shared" si="58"/>
        <v>#N/A</v>
      </c>
      <c r="AK310" s="122" t="e">
        <f t="shared" si="59"/>
        <v>#N/A</v>
      </c>
    </row>
    <row r="311" spans="1:37" x14ac:dyDescent="0.2">
      <c r="A311" s="170">
        <f>'Fleet Input'!A315</f>
        <v>0</v>
      </c>
      <c r="B311" s="106" t="s">
        <v>111</v>
      </c>
      <c r="C311" s="106" t="s">
        <v>112</v>
      </c>
      <c r="D311" s="106" t="s">
        <v>136</v>
      </c>
      <c r="E311" s="106" t="s">
        <v>220</v>
      </c>
      <c r="F311" s="179">
        <f>'Fleet Input'!I315</f>
        <v>0</v>
      </c>
      <c r="G311" s="179">
        <f>'Fleet Input'!J315</f>
        <v>0</v>
      </c>
      <c r="H311" s="119" t="e">
        <f>VLOOKUP(AD311,NOx_Calc!$E$4:$G$44,3,FALSE)/100</f>
        <v>#N/A</v>
      </c>
      <c r="I311" s="119" t="e">
        <f>VLOOKUP(AD311,NOx_Calc!$E$4:$H$44,4,FALSE)/100</f>
        <v>#N/A</v>
      </c>
      <c r="J311" s="97" t="e">
        <f t="shared" si="48"/>
        <v>#N/A</v>
      </c>
      <c r="K311" s="10" t="e">
        <f>IF(J311&lt;&gt;"-",IF(X311="A",'NOx Emission Factors'!$X$4*J311,IF(X311="L",'NOx Emission Factors'!$W$4*J311,"?")),"-")</f>
        <v>#N/A</v>
      </c>
      <c r="L311" s="10" t="str">
        <f>IF(F311&lt;&gt;"",IF(X311="A",F311/'NOx Emission Factors'!$X$4,IF(X311="L",F311/'NOx Emission Factors'!$W$4,"?")),"-")</f>
        <v>?</v>
      </c>
      <c r="M311" s="125" t="e">
        <f t="shared" si="49"/>
        <v>#DIV/0!</v>
      </c>
      <c r="N311" s="125" t="e">
        <f t="shared" si="50"/>
        <v>#N/A</v>
      </c>
      <c r="O311" s="170">
        <f>'Fleet Input'!B315</f>
        <v>0</v>
      </c>
      <c r="P311" s="170">
        <f>'Fleet Input'!C315</f>
        <v>0</v>
      </c>
      <c r="Q311" s="170">
        <f>'Fleet Input'!D315</f>
        <v>0</v>
      </c>
      <c r="R311" s="170">
        <f>'Fleet Input'!E315</f>
        <v>0</v>
      </c>
      <c r="S311" s="170">
        <f>'Fleet Input'!F315</f>
        <v>0</v>
      </c>
      <c r="T311" s="109" t="s">
        <v>242</v>
      </c>
      <c r="V311" s="109" t="s">
        <v>29</v>
      </c>
      <c r="X311" s="176">
        <f>'Fleet Input'!F315</f>
        <v>0</v>
      </c>
      <c r="Y311" s="170">
        <f>'Fleet Input'!G315</f>
        <v>0</v>
      </c>
      <c r="Z311" s="170">
        <f>'Fleet Input'!H315</f>
        <v>0</v>
      </c>
      <c r="AA311" s="114">
        <f t="shared" si="51"/>
        <v>0</v>
      </c>
      <c r="AB311" s="176" t="str">
        <f>IF('Fleet Input'!K315=0,"",'Fleet Input'!K315)</f>
        <v/>
      </c>
      <c r="AC311" s="176" t="str">
        <f>IF('Fleet Input'!L315=0,"",'Fleet Input'!L315)</f>
        <v/>
      </c>
      <c r="AD311" s="117" t="str">
        <f t="shared" si="52"/>
        <v/>
      </c>
      <c r="AE311" s="117" t="str">
        <f t="shared" si="53"/>
        <v>00</v>
      </c>
      <c r="AF311" s="8" t="e">
        <f t="shared" si="54"/>
        <v>#N/A</v>
      </c>
      <c r="AG311" s="122" t="e">
        <f t="shared" si="55"/>
        <v>#N/A</v>
      </c>
      <c r="AH311" s="8" t="e">
        <f t="shared" si="56"/>
        <v>#N/A</v>
      </c>
      <c r="AI311" s="122" t="e">
        <f t="shared" si="57"/>
        <v>#N/A</v>
      </c>
      <c r="AJ311" s="100" t="e">
        <f t="shared" si="58"/>
        <v>#N/A</v>
      </c>
      <c r="AK311" s="122" t="e">
        <f t="shared" si="59"/>
        <v>#N/A</v>
      </c>
    </row>
    <row r="312" spans="1:37" x14ac:dyDescent="0.2">
      <c r="A312" s="170">
        <f>'Fleet Input'!A316</f>
        <v>0</v>
      </c>
      <c r="B312" s="106" t="s">
        <v>111</v>
      </c>
      <c r="C312" s="106" t="s">
        <v>112</v>
      </c>
      <c r="D312" s="106" t="s">
        <v>136</v>
      </c>
      <c r="E312" s="106" t="s">
        <v>220</v>
      </c>
      <c r="F312" s="179">
        <f>'Fleet Input'!I316</f>
        <v>0</v>
      </c>
      <c r="G312" s="179">
        <f>'Fleet Input'!J316</f>
        <v>0</v>
      </c>
      <c r="H312" s="119" t="e">
        <f>VLOOKUP(AD312,NOx_Calc!$E$4:$G$44,3,FALSE)/100</f>
        <v>#N/A</v>
      </c>
      <c r="I312" s="119" t="e">
        <f>VLOOKUP(AD312,NOx_Calc!$E$4:$H$44,4,FALSE)/100</f>
        <v>#N/A</v>
      </c>
      <c r="J312" s="97" t="e">
        <f t="shared" si="48"/>
        <v>#N/A</v>
      </c>
      <c r="K312" s="10" t="e">
        <f>IF(J312&lt;&gt;"-",IF(X312="A",'NOx Emission Factors'!$X$4*J312,IF(X312="L",'NOx Emission Factors'!$W$4*J312,"?")),"-")</f>
        <v>#N/A</v>
      </c>
      <c r="L312" s="10" t="str">
        <f>IF(F312&lt;&gt;"",IF(X312="A",F312/'NOx Emission Factors'!$X$4,IF(X312="L",F312/'NOx Emission Factors'!$W$4,"?")),"-")</f>
        <v>?</v>
      </c>
      <c r="M312" s="125" t="e">
        <f t="shared" si="49"/>
        <v>#DIV/0!</v>
      </c>
      <c r="N312" s="125" t="e">
        <f t="shared" si="50"/>
        <v>#N/A</v>
      </c>
      <c r="O312" s="170">
        <f>'Fleet Input'!B316</f>
        <v>0</v>
      </c>
      <c r="P312" s="170">
        <f>'Fleet Input'!C316</f>
        <v>0</v>
      </c>
      <c r="Q312" s="170">
        <f>'Fleet Input'!D316</f>
        <v>0</v>
      </c>
      <c r="R312" s="170">
        <f>'Fleet Input'!E316</f>
        <v>0</v>
      </c>
      <c r="S312" s="170">
        <f>'Fleet Input'!F316</f>
        <v>0</v>
      </c>
      <c r="T312" s="109" t="s">
        <v>242</v>
      </c>
      <c r="V312" s="109" t="s">
        <v>29</v>
      </c>
      <c r="X312" s="176">
        <f>'Fleet Input'!F316</f>
        <v>0</v>
      </c>
      <c r="Y312" s="170">
        <f>'Fleet Input'!G316</f>
        <v>0</v>
      </c>
      <c r="Z312" s="170">
        <f>'Fleet Input'!H316</f>
        <v>0</v>
      </c>
      <c r="AA312" s="114">
        <f t="shared" si="51"/>
        <v>0</v>
      </c>
      <c r="AB312" s="176" t="str">
        <f>IF('Fleet Input'!K316=0,"",'Fleet Input'!K316)</f>
        <v/>
      </c>
      <c r="AC312" s="176" t="str">
        <f>IF('Fleet Input'!L316=0,"",'Fleet Input'!L316)</f>
        <v/>
      </c>
      <c r="AD312" s="117" t="str">
        <f t="shared" si="52"/>
        <v/>
      </c>
      <c r="AE312" s="117" t="str">
        <f t="shared" si="53"/>
        <v>00</v>
      </c>
      <c r="AF312" s="8" t="e">
        <f t="shared" si="54"/>
        <v>#N/A</v>
      </c>
      <c r="AG312" s="122" t="e">
        <f t="shared" si="55"/>
        <v>#N/A</v>
      </c>
      <c r="AH312" s="8" t="e">
        <f t="shared" si="56"/>
        <v>#N/A</v>
      </c>
      <c r="AI312" s="122" t="e">
        <f t="shared" si="57"/>
        <v>#N/A</v>
      </c>
      <c r="AJ312" s="100" t="e">
        <f t="shared" si="58"/>
        <v>#N/A</v>
      </c>
      <c r="AK312" s="122" t="e">
        <f t="shared" si="59"/>
        <v>#N/A</v>
      </c>
    </row>
    <row r="313" spans="1:37" x14ac:dyDescent="0.2">
      <c r="A313" s="170">
        <f>'Fleet Input'!A317</f>
        <v>0</v>
      </c>
      <c r="B313" s="106" t="s">
        <v>111</v>
      </c>
      <c r="C313" s="106" t="s">
        <v>112</v>
      </c>
      <c r="D313" s="106" t="s">
        <v>136</v>
      </c>
      <c r="E313" s="106" t="s">
        <v>220</v>
      </c>
      <c r="F313" s="179">
        <f>'Fleet Input'!I317</f>
        <v>0</v>
      </c>
      <c r="G313" s="179">
        <f>'Fleet Input'!J317</f>
        <v>0</v>
      </c>
      <c r="H313" s="119" t="e">
        <f>VLOOKUP(AD313,NOx_Calc!$E$4:$G$44,3,FALSE)/100</f>
        <v>#N/A</v>
      </c>
      <c r="I313" s="119" t="e">
        <f>VLOOKUP(AD313,NOx_Calc!$E$4:$H$44,4,FALSE)/100</f>
        <v>#N/A</v>
      </c>
      <c r="J313" s="97" t="e">
        <f t="shared" si="48"/>
        <v>#N/A</v>
      </c>
      <c r="K313" s="10" t="e">
        <f>IF(J313&lt;&gt;"-",IF(X313="A",'NOx Emission Factors'!$X$4*J313,IF(X313="L",'NOx Emission Factors'!$W$4*J313,"?")),"-")</f>
        <v>#N/A</v>
      </c>
      <c r="L313" s="10" t="str">
        <f>IF(F313&lt;&gt;"",IF(X313="A",F313/'NOx Emission Factors'!$X$4,IF(X313="L",F313/'NOx Emission Factors'!$W$4,"?")),"-")</f>
        <v>?</v>
      </c>
      <c r="M313" s="125" t="e">
        <f t="shared" si="49"/>
        <v>#DIV/0!</v>
      </c>
      <c r="N313" s="125" t="e">
        <f t="shared" si="50"/>
        <v>#N/A</v>
      </c>
      <c r="O313" s="170">
        <f>'Fleet Input'!B317</f>
        <v>0</v>
      </c>
      <c r="P313" s="170">
        <f>'Fleet Input'!C317</f>
        <v>0</v>
      </c>
      <c r="Q313" s="170">
        <f>'Fleet Input'!D317</f>
        <v>0</v>
      </c>
      <c r="R313" s="170">
        <f>'Fleet Input'!E317</f>
        <v>0</v>
      </c>
      <c r="S313" s="170">
        <f>'Fleet Input'!F317</f>
        <v>0</v>
      </c>
      <c r="T313" s="109" t="s">
        <v>242</v>
      </c>
      <c r="V313" s="109" t="s">
        <v>29</v>
      </c>
      <c r="X313" s="176">
        <f>'Fleet Input'!F317</f>
        <v>0</v>
      </c>
      <c r="Y313" s="170">
        <f>'Fleet Input'!G317</f>
        <v>0</v>
      </c>
      <c r="Z313" s="170">
        <f>'Fleet Input'!H317</f>
        <v>0</v>
      </c>
      <c r="AA313" s="114">
        <f t="shared" si="51"/>
        <v>0</v>
      </c>
      <c r="AB313" s="176" t="str">
        <f>IF('Fleet Input'!K317=0,"",'Fleet Input'!K317)</f>
        <v/>
      </c>
      <c r="AC313" s="176" t="str">
        <f>IF('Fleet Input'!L317=0,"",'Fleet Input'!L317)</f>
        <v/>
      </c>
      <c r="AD313" s="117" t="str">
        <f t="shared" si="52"/>
        <v/>
      </c>
      <c r="AE313" s="117" t="str">
        <f t="shared" si="53"/>
        <v>00</v>
      </c>
      <c r="AF313" s="8" t="e">
        <f t="shared" si="54"/>
        <v>#N/A</v>
      </c>
      <c r="AG313" s="122" t="e">
        <f t="shared" si="55"/>
        <v>#N/A</v>
      </c>
      <c r="AH313" s="8" t="e">
        <f t="shared" si="56"/>
        <v>#N/A</v>
      </c>
      <c r="AI313" s="122" t="e">
        <f t="shared" si="57"/>
        <v>#N/A</v>
      </c>
      <c r="AJ313" s="100" t="e">
        <f t="shared" si="58"/>
        <v>#N/A</v>
      </c>
      <c r="AK313" s="122" t="e">
        <f t="shared" si="59"/>
        <v>#N/A</v>
      </c>
    </row>
    <row r="314" spans="1:37" x14ac:dyDescent="0.2">
      <c r="A314" s="170">
        <f>'Fleet Input'!A318</f>
        <v>0</v>
      </c>
      <c r="B314" s="106" t="s">
        <v>111</v>
      </c>
      <c r="C314" s="106" t="s">
        <v>112</v>
      </c>
      <c r="D314" s="106" t="s">
        <v>136</v>
      </c>
      <c r="E314" s="106" t="s">
        <v>220</v>
      </c>
      <c r="F314" s="179">
        <f>'Fleet Input'!I318</f>
        <v>0</v>
      </c>
      <c r="G314" s="179">
        <f>'Fleet Input'!J318</f>
        <v>0</v>
      </c>
      <c r="H314" s="119" t="e">
        <f>VLOOKUP(AD314,NOx_Calc!$E$4:$G$44,3,FALSE)/100</f>
        <v>#N/A</v>
      </c>
      <c r="I314" s="119" t="e">
        <f>VLOOKUP(AD314,NOx_Calc!$E$4:$H$44,4,FALSE)/100</f>
        <v>#N/A</v>
      </c>
      <c r="J314" s="97" t="e">
        <f t="shared" si="48"/>
        <v>#N/A</v>
      </c>
      <c r="K314" s="10" t="e">
        <f>IF(J314&lt;&gt;"-",IF(X314="A",'NOx Emission Factors'!$X$4*J314,IF(X314="L",'NOx Emission Factors'!$W$4*J314,"?")),"-")</f>
        <v>#N/A</v>
      </c>
      <c r="L314" s="10" t="str">
        <f>IF(F314&lt;&gt;"",IF(X314="A",F314/'NOx Emission Factors'!$X$4,IF(X314="L",F314/'NOx Emission Factors'!$W$4,"?")),"-")</f>
        <v>?</v>
      </c>
      <c r="M314" s="125" t="e">
        <f t="shared" si="49"/>
        <v>#DIV/0!</v>
      </c>
      <c r="N314" s="125" t="e">
        <f t="shared" si="50"/>
        <v>#N/A</v>
      </c>
      <c r="O314" s="170">
        <f>'Fleet Input'!B318</f>
        <v>0</v>
      </c>
      <c r="P314" s="170">
        <f>'Fleet Input'!C318</f>
        <v>0</v>
      </c>
      <c r="Q314" s="170">
        <f>'Fleet Input'!D318</f>
        <v>0</v>
      </c>
      <c r="R314" s="170">
        <f>'Fleet Input'!E318</f>
        <v>0</v>
      </c>
      <c r="S314" s="170">
        <f>'Fleet Input'!F318</f>
        <v>0</v>
      </c>
      <c r="T314" s="109" t="s">
        <v>242</v>
      </c>
      <c r="V314" s="109" t="s">
        <v>29</v>
      </c>
      <c r="X314" s="176">
        <f>'Fleet Input'!F318</f>
        <v>0</v>
      </c>
      <c r="Y314" s="170">
        <f>'Fleet Input'!G318</f>
        <v>0</v>
      </c>
      <c r="Z314" s="170">
        <f>'Fleet Input'!H318</f>
        <v>0</v>
      </c>
      <c r="AA314" s="114">
        <f t="shared" si="51"/>
        <v>0</v>
      </c>
      <c r="AB314" s="176" t="str">
        <f>IF('Fleet Input'!K318=0,"",'Fleet Input'!K318)</f>
        <v/>
      </c>
      <c r="AC314" s="176" t="str">
        <f>IF('Fleet Input'!L318=0,"",'Fleet Input'!L318)</f>
        <v/>
      </c>
      <c r="AD314" s="117" t="str">
        <f t="shared" si="52"/>
        <v/>
      </c>
      <c r="AE314" s="117" t="str">
        <f t="shared" si="53"/>
        <v>00</v>
      </c>
      <c r="AF314" s="8" t="e">
        <f t="shared" si="54"/>
        <v>#N/A</v>
      </c>
      <c r="AG314" s="122" t="e">
        <f t="shared" si="55"/>
        <v>#N/A</v>
      </c>
      <c r="AH314" s="8" t="e">
        <f t="shared" si="56"/>
        <v>#N/A</v>
      </c>
      <c r="AI314" s="122" t="e">
        <f t="shared" si="57"/>
        <v>#N/A</v>
      </c>
      <c r="AJ314" s="100" t="e">
        <f t="shared" si="58"/>
        <v>#N/A</v>
      </c>
      <c r="AK314" s="122" t="e">
        <f t="shared" si="59"/>
        <v>#N/A</v>
      </c>
    </row>
    <row r="315" spans="1:37" x14ac:dyDescent="0.2">
      <c r="A315" s="170">
        <f>'Fleet Input'!A319</f>
        <v>0</v>
      </c>
      <c r="B315" s="106" t="s">
        <v>111</v>
      </c>
      <c r="C315" s="106" t="s">
        <v>112</v>
      </c>
      <c r="D315" s="106" t="s">
        <v>136</v>
      </c>
      <c r="E315" s="106" t="s">
        <v>220</v>
      </c>
      <c r="F315" s="179">
        <f>'Fleet Input'!I319</f>
        <v>0</v>
      </c>
      <c r="G315" s="179">
        <f>'Fleet Input'!J319</f>
        <v>0</v>
      </c>
      <c r="H315" s="119" t="e">
        <f>VLOOKUP(AD315,NOx_Calc!$E$4:$G$44,3,FALSE)/100</f>
        <v>#N/A</v>
      </c>
      <c r="I315" s="119" t="e">
        <f>VLOOKUP(AD315,NOx_Calc!$E$4:$H$44,4,FALSE)/100</f>
        <v>#N/A</v>
      </c>
      <c r="J315" s="97" t="e">
        <f t="shared" si="48"/>
        <v>#N/A</v>
      </c>
      <c r="K315" s="10" t="e">
        <f>IF(J315&lt;&gt;"-",IF(X315="A",'NOx Emission Factors'!$X$4*J315,IF(X315="L",'NOx Emission Factors'!$W$4*J315,"?")),"-")</f>
        <v>#N/A</v>
      </c>
      <c r="L315" s="10" t="str">
        <f>IF(F315&lt;&gt;"",IF(X315="A",F315/'NOx Emission Factors'!$X$4,IF(X315="L",F315/'NOx Emission Factors'!$W$4,"?")),"-")</f>
        <v>?</v>
      </c>
      <c r="M315" s="125" t="e">
        <f t="shared" si="49"/>
        <v>#DIV/0!</v>
      </c>
      <c r="N315" s="125" t="e">
        <f t="shared" si="50"/>
        <v>#N/A</v>
      </c>
      <c r="O315" s="170">
        <f>'Fleet Input'!B319</f>
        <v>0</v>
      </c>
      <c r="P315" s="170">
        <f>'Fleet Input'!C319</f>
        <v>0</v>
      </c>
      <c r="Q315" s="170">
        <f>'Fleet Input'!D319</f>
        <v>0</v>
      </c>
      <c r="R315" s="170">
        <f>'Fleet Input'!E319</f>
        <v>0</v>
      </c>
      <c r="S315" s="170">
        <f>'Fleet Input'!F319</f>
        <v>0</v>
      </c>
      <c r="T315" s="109" t="s">
        <v>242</v>
      </c>
      <c r="V315" s="109" t="s">
        <v>29</v>
      </c>
      <c r="X315" s="176">
        <f>'Fleet Input'!F319</f>
        <v>0</v>
      </c>
      <c r="Y315" s="170">
        <f>'Fleet Input'!G319</f>
        <v>0</v>
      </c>
      <c r="Z315" s="170">
        <f>'Fleet Input'!H319</f>
        <v>0</v>
      </c>
      <c r="AA315" s="114">
        <f t="shared" si="51"/>
        <v>0</v>
      </c>
      <c r="AB315" s="176" t="str">
        <f>IF('Fleet Input'!K319=0,"",'Fleet Input'!K319)</f>
        <v/>
      </c>
      <c r="AC315" s="176" t="str">
        <f>IF('Fleet Input'!L319=0,"",'Fleet Input'!L319)</f>
        <v/>
      </c>
      <c r="AD315" s="117" t="str">
        <f t="shared" si="52"/>
        <v/>
      </c>
      <c r="AE315" s="117" t="str">
        <f t="shared" si="53"/>
        <v>00</v>
      </c>
      <c r="AF315" s="8" t="e">
        <f t="shared" si="54"/>
        <v>#N/A</v>
      </c>
      <c r="AG315" s="122" t="e">
        <f t="shared" si="55"/>
        <v>#N/A</v>
      </c>
      <c r="AH315" s="8" t="e">
        <f t="shared" si="56"/>
        <v>#N/A</v>
      </c>
      <c r="AI315" s="122" t="e">
        <f t="shared" si="57"/>
        <v>#N/A</v>
      </c>
      <c r="AJ315" s="100" t="e">
        <f t="shared" si="58"/>
        <v>#N/A</v>
      </c>
      <c r="AK315" s="122" t="e">
        <f t="shared" si="59"/>
        <v>#N/A</v>
      </c>
    </row>
    <row r="316" spans="1:37" x14ac:dyDescent="0.2">
      <c r="A316" s="170">
        <f>'Fleet Input'!A320</f>
        <v>0</v>
      </c>
      <c r="B316" s="106" t="s">
        <v>111</v>
      </c>
      <c r="C316" s="106" t="s">
        <v>112</v>
      </c>
      <c r="D316" s="106" t="s">
        <v>136</v>
      </c>
      <c r="E316" s="106" t="s">
        <v>220</v>
      </c>
      <c r="F316" s="179">
        <f>'Fleet Input'!I320</f>
        <v>0</v>
      </c>
      <c r="G316" s="179">
        <f>'Fleet Input'!J320</f>
        <v>0</v>
      </c>
      <c r="H316" s="119" t="e">
        <f>VLOOKUP(AD316,NOx_Calc!$E$4:$G$44,3,FALSE)/100</f>
        <v>#N/A</v>
      </c>
      <c r="I316" s="119" t="e">
        <f>VLOOKUP(AD316,NOx_Calc!$E$4:$H$44,4,FALSE)/100</f>
        <v>#N/A</v>
      </c>
      <c r="J316" s="97" t="e">
        <f t="shared" si="48"/>
        <v>#N/A</v>
      </c>
      <c r="K316" s="10" t="e">
        <f>IF(J316&lt;&gt;"-",IF(X316="A",'NOx Emission Factors'!$X$4*J316,IF(X316="L",'NOx Emission Factors'!$W$4*J316,"?")),"-")</f>
        <v>#N/A</v>
      </c>
      <c r="L316" s="10" t="str">
        <f>IF(F316&lt;&gt;"",IF(X316="A",F316/'NOx Emission Factors'!$X$4,IF(X316="L",F316/'NOx Emission Factors'!$W$4,"?")),"-")</f>
        <v>?</v>
      </c>
      <c r="M316" s="125" t="e">
        <f t="shared" si="49"/>
        <v>#DIV/0!</v>
      </c>
      <c r="N316" s="125" t="e">
        <f t="shared" si="50"/>
        <v>#N/A</v>
      </c>
      <c r="O316" s="170">
        <f>'Fleet Input'!B320</f>
        <v>0</v>
      </c>
      <c r="P316" s="170">
        <f>'Fleet Input'!C320</f>
        <v>0</v>
      </c>
      <c r="Q316" s="170">
        <f>'Fleet Input'!D320</f>
        <v>0</v>
      </c>
      <c r="R316" s="170">
        <f>'Fleet Input'!E320</f>
        <v>0</v>
      </c>
      <c r="S316" s="170">
        <f>'Fleet Input'!F320</f>
        <v>0</v>
      </c>
      <c r="T316" s="109" t="s">
        <v>242</v>
      </c>
      <c r="V316" s="109" t="s">
        <v>29</v>
      </c>
      <c r="X316" s="176">
        <f>'Fleet Input'!F320</f>
        <v>0</v>
      </c>
      <c r="Y316" s="170">
        <f>'Fleet Input'!G320</f>
        <v>0</v>
      </c>
      <c r="Z316" s="170">
        <f>'Fleet Input'!H320</f>
        <v>0</v>
      </c>
      <c r="AA316" s="114">
        <f t="shared" si="51"/>
        <v>0</v>
      </c>
      <c r="AB316" s="176" t="str">
        <f>IF('Fleet Input'!K320=0,"",'Fleet Input'!K320)</f>
        <v/>
      </c>
      <c r="AC316" s="176" t="str">
        <f>IF('Fleet Input'!L320=0,"",'Fleet Input'!L320)</f>
        <v/>
      </c>
      <c r="AD316" s="117" t="str">
        <f t="shared" si="52"/>
        <v/>
      </c>
      <c r="AE316" s="117" t="str">
        <f t="shared" si="53"/>
        <v>00</v>
      </c>
      <c r="AF316" s="8" t="e">
        <f t="shared" si="54"/>
        <v>#N/A</v>
      </c>
      <c r="AG316" s="122" t="e">
        <f t="shared" si="55"/>
        <v>#N/A</v>
      </c>
      <c r="AH316" s="8" t="e">
        <f t="shared" si="56"/>
        <v>#N/A</v>
      </c>
      <c r="AI316" s="122" t="e">
        <f t="shared" si="57"/>
        <v>#N/A</v>
      </c>
      <c r="AJ316" s="100" t="e">
        <f t="shared" si="58"/>
        <v>#N/A</v>
      </c>
      <c r="AK316" s="122" t="e">
        <f t="shared" si="59"/>
        <v>#N/A</v>
      </c>
    </row>
    <row r="317" spans="1:37" x14ac:dyDescent="0.2">
      <c r="A317" s="170">
        <f>'Fleet Input'!A321</f>
        <v>0</v>
      </c>
      <c r="B317" s="106" t="s">
        <v>111</v>
      </c>
      <c r="C317" s="106" t="s">
        <v>112</v>
      </c>
      <c r="D317" s="106" t="s">
        <v>136</v>
      </c>
      <c r="E317" s="106" t="s">
        <v>220</v>
      </c>
      <c r="F317" s="179">
        <f>'Fleet Input'!I321</f>
        <v>0</v>
      </c>
      <c r="G317" s="179">
        <f>'Fleet Input'!J321</f>
        <v>0</v>
      </c>
      <c r="H317" s="119" t="e">
        <f>VLOOKUP(AD317,NOx_Calc!$E$4:$G$44,3,FALSE)/100</f>
        <v>#N/A</v>
      </c>
      <c r="I317" s="119" t="e">
        <f>VLOOKUP(AD317,NOx_Calc!$E$4:$H$44,4,FALSE)/100</f>
        <v>#N/A</v>
      </c>
      <c r="J317" s="97" t="e">
        <f t="shared" si="48"/>
        <v>#N/A</v>
      </c>
      <c r="K317" s="10" t="e">
        <f>IF(J317&lt;&gt;"-",IF(X317="A",'NOx Emission Factors'!$X$4*J317,IF(X317="L",'NOx Emission Factors'!$W$4*J317,"?")),"-")</f>
        <v>#N/A</v>
      </c>
      <c r="L317" s="10" t="str">
        <f>IF(F317&lt;&gt;"",IF(X317="A",F317/'NOx Emission Factors'!$X$4,IF(X317="L",F317/'NOx Emission Factors'!$W$4,"?")),"-")</f>
        <v>?</v>
      </c>
      <c r="M317" s="125" t="e">
        <f t="shared" si="49"/>
        <v>#DIV/0!</v>
      </c>
      <c r="N317" s="125" t="e">
        <f t="shared" si="50"/>
        <v>#N/A</v>
      </c>
      <c r="O317" s="170">
        <f>'Fleet Input'!B321</f>
        <v>0</v>
      </c>
      <c r="P317" s="170">
        <f>'Fleet Input'!C321</f>
        <v>0</v>
      </c>
      <c r="Q317" s="170">
        <f>'Fleet Input'!D321</f>
        <v>0</v>
      </c>
      <c r="R317" s="170">
        <f>'Fleet Input'!E321</f>
        <v>0</v>
      </c>
      <c r="S317" s="170">
        <f>'Fleet Input'!F321</f>
        <v>0</v>
      </c>
      <c r="T317" s="109" t="s">
        <v>242</v>
      </c>
      <c r="V317" s="109" t="s">
        <v>29</v>
      </c>
      <c r="X317" s="176">
        <f>'Fleet Input'!F321</f>
        <v>0</v>
      </c>
      <c r="Y317" s="170">
        <f>'Fleet Input'!G321</f>
        <v>0</v>
      </c>
      <c r="Z317" s="170">
        <f>'Fleet Input'!H321</f>
        <v>0</v>
      </c>
      <c r="AA317" s="114">
        <f t="shared" si="51"/>
        <v>0</v>
      </c>
      <c r="AB317" s="176" t="str">
        <f>IF('Fleet Input'!K321=0,"",'Fleet Input'!K321)</f>
        <v/>
      </c>
      <c r="AC317" s="176" t="str">
        <f>IF('Fleet Input'!L321=0,"",'Fleet Input'!L321)</f>
        <v/>
      </c>
      <c r="AD317" s="117" t="str">
        <f t="shared" si="52"/>
        <v/>
      </c>
      <c r="AE317" s="117" t="str">
        <f t="shared" si="53"/>
        <v>00</v>
      </c>
      <c r="AF317" s="8" t="e">
        <f t="shared" si="54"/>
        <v>#N/A</v>
      </c>
      <c r="AG317" s="122" t="e">
        <f t="shared" si="55"/>
        <v>#N/A</v>
      </c>
      <c r="AH317" s="8" t="e">
        <f t="shared" si="56"/>
        <v>#N/A</v>
      </c>
      <c r="AI317" s="122" t="e">
        <f t="shared" si="57"/>
        <v>#N/A</v>
      </c>
      <c r="AJ317" s="100" t="e">
        <f t="shared" si="58"/>
        <v>#N/A</v>
      </c>
      <c r="AK317" s="122" t="e">
        <f t="shared" si="59"/>
        <v>#N/A</v>
      </c>
    </row>
    <row r="318" spans="1:37" x14ac:dyDescent="0.2">
      <c r="A318" s="170">
        <f>'Fleet Input'!A322</f>
        <v>0</v>
      </c>
      <c r="B318" s="106" t="s">
        <v>111</v>
      </c>
      <c r="C318" s="106" t="s">
        <v>112</v>
      </c>
      <c r="D318" s="106" t="s">
        <v>136</v>
      </c>
      <c r="E318" s="106" t="s">
        <v>220</v>
      </c>
      <c r="F318" s="179">
        <f>'Fleet Input'!I322</f>
        <v>0</v>
      </c>
      <c r="G318" s="179">
        <f>'Fleet Input'!J322</f>
        <v>0</v>
      </c>
      <c r="H318" s="119" t="e">
        <f>VLOOKUP(AD318,NOx_Calc!$E$4:$G$44,3,FALSE)/100</f>
        <v>#N/A</v>
      </c>
      <c r="I318" s="119" t="e">
        <f>VLOOKUP(AD318,NOx_Calc!$E$4:$H$44,4,FALSE)/100</f>
        <v>#N/A</v>
      </c>
      <c r="J318" s="97" t="e">
        <f t="shared" si="48"/>
        <v>#N/A</v>
      </c>
      <c r="K318" s="10" t="e">
        <f>IF(J318&lt;&gt;"-",IF(X318="A",'NOx Emission Factors'!$X$4*J318,IF(X318="L",'NOx Emission Factors'!$W$4*J318,"?")),"-")</f>
        <v>#N/A</v>
      </c>
      <c r="L318" s="10" t="str">
        <f>IF(F318&lt;&gt;"",IF(X318="A",F318/'NOx Emission Factors'!$X$4,IF(X318="L",F318/'NOx Emission Factors'!$W$4,"?")),"-")</f>
        <v>?</v>
      </c>
      <c r="M318" s="125" t="e">
        <f t="shared" si="49"/>
        <v>#DIV/0!</v>
      </c>
      <c r="N318" s="125" t="e">
        <f t="shared" si="50"/>
        <v>#N/A</v>
      </c>
      <c r="O318" s="170">
        <f>'Fleet Input'!B322</f>
        <v>0</v>
      </c>
      <c r="P318" s="170">
        <f>'Fleet Input'!C322</f>
        <v>0</v>
      </c>
      <c r="Q318" s="170">
        <f>'Fleet Input'!D322</f>
        <v>0</v>
      </c>
      <c r="R318" s="170">
        <f>'Fleet Input'!E322</f>
        <v>0</v>
      </c>
      <c r="S318" s="170">
        <f>'Fleet Input'!F322</f>
        <v>0</v>
      </c>
      <c r="T318" s="109" t="s">
        <v>242</v>
      </c>
      <c r="V318" s="109" t="s">
        <v>29</v>
      </c>
      <c r="X318" s="176">
        <f>'Fleet Input'!F322</f>
        <v>0</v>
      </c>
      <c r="Y318" s="170">
        <f>'Fleet Input'!G322</f>
        <v>0</v>
      </c>
      <c r="Z318" s="170">
        <f>'Fleet Input'!H322</f>
        <v>0</v>
      </c>
      <c r="AA318" s="114">
        <f t="shared" si="51"/>
        <v>0</v>
      </c>
      <c r="AB318" s="176" t="str">
        <f>IF('Fleet Input'!K322=0,"",'Fleet Input'!K322)</f>
        <v/>
      </c>
      <c r="AC318" s="176" t="str">
        <f>IF('Fleet Input'!L322=0,"",'Fleet Input'!L322)</f>
        <v/>
      </c>
      <c r="AD318" s="117" t="str">
        <f t="shared" si="52"/>
        <v/>
      </c>
      <c r="AE318" s="117" t="str">
        <f t="shared" si="53"/>
        <v>00</v>
      </c>
      <c r="AF318" s="8" t="e">
        <f t="shared" si="54"/>
        <v>#N/A</v>
      </c>
      <c r="AG318" s="122" t="e">
        <f t="shared" si="55"/>
        <v>#N/A</v>
      </c>
      <c r="AH318" s="8" t="e">
        <f t="shared" si="56"/>
        <v>#N/A</v>
      </c>
      <c r="AI318" s="122" t="e">
        <f t="shared" si="57"/>
        <v>#N/A</v>
      </c>
      <c r="AJ318" s="100" t="e">
        <f t="shared" si="58"/>
        <v>#N/A</v>
      </c>
      <c r="AK318" s="122" t="e">
        <f t="shared" si="59"/>
        <v>#N/A</v>
      </c>
    </row>
    <row r="319" spans="1:37" x14ac:dyDescent="0.2">
      <c r="A319" s="170">
        <f>'Fleet Input'!A323</f>
        <v>0</v>
      </c>
      <c r="B319" s="106" t="s">
        <v>111</v>
      </c>
      <c r="C319" s="106" t="s">
        <v>112</v>
      </c>
      <c r="D319" s="106" t="s">
        <v>136</v>
      </c>
      <c r="E319" s="106" t="s">
        <v>220</v>
      </c>
      <c r="F319" s="179">
        <f>'Fleet Input'!I323</f>
        <v>0</v>
      </c>
      <c r="G319" s="179">
        <f>'Fleet Input'!J323</f>
        <v>0</v>
      </c>
      <c r="H319" s="119" t="e">
        <f>VLOOKUP(AD319,NOx_Calc!$E$4:$G$44,3,FALSE)/100</f>
        <v>#N/A</v>
      </c>
      <c r="I319" s="119" t="e">
        <f>VLOOKUP(AD319,NOx_Calc!$E$4:$H$44,4,FALSE)/100</f>
        <v>#N/A</v>
      </c>
      <c r="J319" s="97" t="e">
        <f t="shared" si="48"/>
        <v>#N/A</v>
      </c>
      <c r="K319" s="10" t="e">
        <f>IF(J319&lt;&gt;"-",IF(X319="A",'NOx Emission Factors'!$X$4*J319,IF(X319="L",'NOx Emission Factors'!$W$4*J319,"?")),"-")</f>
        <v>#N/A</v>
      </c>
      <c r="L319" s="10" t="str">
        <f>IF(F319&lt;&gt;"",IF(X319="A",F319/'NOx Emission Factors'!$X$4,IF(X319="L",F319/'NOx Emission Factors'!$W$4,"?")),"-")</f>
        <v>?</v>
      </c>
      <c r="M319" s="125" t="e">
        <f t="shared" si="49"/>
        <v>#DIV/0!</v>
      </c>
      <c r="N319" s="125" t="e">
        <f t="shared" si="50"/>
        <v>#N/A</v>
      </c>
      <c r="O319" s="170">
        <f>'Fleet Input'!B323</f>
        <v>0</v>
      </c>
      <c r="P319" s="170">
        <f>'Fleet Input'!C323</f>
        <v>0</v>
      </c>
      <c r="Q319" s="170">
        <f>'Fleet Input'!D323</f>
        <v>0</v>
      </c>
      <c r="R319" s="170">
        <f>'Fleet Input'!E323</f>
        <v>0</v>
      </c>
      <c r="S319" s="170">
        <f>'Fleet Input'!F323</f>
        <v>0</v>
      </c>
      <c r="T319" s="109" t="s">
        <v>242</v>
      </c>
      <c r="V319" s="109" t="s">
        <v>29</v>
      </c>
      <c r="X319" s="176">
        <f>'Fleet Input'!F323</f>
        <v>0</v>
      </c>
      <c r="Y319" s="170">
        <f>'Fleet Input'!G323</f>
        <v>0</v>
      </c>
      <c r="Z319" s="170">
        <f>'Fleet Input'!H323</f>
        <v>0</v>
      </c>
      <c r="AA319" s="114">
        <f t="shared" si="51"/>
        <v>0</v>
      </c>
      <c r="AB319" s="176" t="str">
        <f>IF('Fleet Input'!K323=0,"",'Fleet Input'!K323)</f>
        <v/>
      </c>
      <c r="AC319" s="176" t="str">
        <f>IF('Fleet Input'!L323=0,"",'Fleet Input'!L323)</f>
        <v/>
      </c>
      <c r="AD319" s="117" t="str">
        <f t="shared" si="52"/>
        <v/>
      </c>
      <c r="AE319" s="117" t="str">
        <f t="shared" si="53"/>
        <v>00</v>
      </c>
      <c r="AF319" s="8" t="e">
        <f t="shared" si="54"/>
        <v>#N/A</v>
      </c>
      <c r="AG319" s="122" t="e">
        <f t="shared" si="55"/>
        <v>#N/A</v>
      </c>
      <c r="AH319" s="8" t="e">
        <f t="shared" si="56"/>
        <v>#N/A</v>
      </c>
      <c r="AI319" s="122" t="e">
        <f t="shared" si="57"/>
        <v>#N/A</v>
      </c>
      <c r="AJ319" s="100" t="e">
        <f t="shared" si="58"/>
        <v>#N/A</v>
      </c>
      <c r="AK319" s="122" t="e">
        <f t="shared" si="59"/>
        <v>#N/A</v>
      </c>
    </row>
    <row r="320" spans="1:37" x14ac:dyDescent="0.2">
      <c r="A320" s="170">
        <f>'Fleet Input'!A324</f>
        <v>0</v>
      </c>
      <c r="B320" s="106" t="s">
        <v>111</v>
      </c>
      <c r="C320" s="106" t="s">
        <v>112</v>
      </c>
      <c r="D320" s="106" t="s">
        <v>136</v>
      </c>
      <c r="E320" s="106" t="s">
        <v>220</v>
      </c>
      <c r="F320" s="179">
        <f>'Fleet Input'!I324</f>
        <v>0</v>
      </c>
      <c r="G320" s="179">
        <f>'Fleet Input'!J324</f>
        <v>0</v>
      </c>
      <c r="H320" s="119" t="e">
        <f>VLOOKUP(AD320,NOx_Calc!$E$4:$G$44,3,FALSE)/100</f>
        <v>#N/A</v>
      </c>
      <c r="I320" s="119" t="e">
        <f>VLOOKUP(AD320,NOx_Calc!$E$4:$H$44,4,FALSE)/100</f>
        <v>#N/A</v>
      </c>
      <c r="J320" s="97" t="e">
        <f t="shared" si="48"/>
        <v>#N/A</v>
      </c>
      <c r="K320" s="10" t="e">
        <f>IF(J320&lt;&gt;"-",IF(X320="A",'NOx Emission Factors'!$X$4*J320,IF(X320="L",'NOx Emission Factors'!$W$4*J320,"?")),"-")</f>
        <v>#N/A</v>
      </c>
      <c r="L320" s="10" t="str">
        <f>IF(F320&lt;&gt;"",IF(X320="A",F320/'NOx Emission Factors'!$X$4,IF(X320="L",F320/'NOx Emission Factors'!$W$4,"?")),"-")</f>
        <v>?</v>
      </c>
      <c r="M320" s="125" t="e">
        <f t="shared" si="49"/>
        <v>#DIV/0!</v>
      </c>
      <c r="N320" s="125" t="e">
        <f t="shared" si="50"/>
        <v>#N/A</v>
      </c>
      <c r="O320" s="170">
        <f>'Fleet Input'!B324</f>
        <v>0</v>
      </c>
      <c r="P320" s="170">
        <f>'Fleet Input'!C324</f>
        <v>0</v>
      </c>
      <c r="Q320" s="170">
        <f>'Fleet Input'!D324</f>
        <v>0</v>
      </c>
      <c r="R320" s="170">
        <f>'Fleet Input'!E324</f>
        <v>0</v>
      </c>
      <c r="S320" s="170">
        <f>'Fleet Input'!F324</f>
        <v>0</v>
      </c>
      <c r="T320" s="109" t="s">
        <v>242</v>
      </c>
      <c r="V320" s="109" t="s">
        <v>29</v>
      </c>
      <c r="X320" s="176">
        <f>'Fleet Input'!F324</f>
        <v>0</v>
      </c>
      <c r="Y320" s="170">
        <f>'Fleet Input'!G324</f>
        <v>0</v>
      </c>
      <c r="Z320" s="170">
        <f>'Fleet Input'!H324</f>
        <v>0</v>
      </c>
      <c r="AA320" s="114">
        <f t="shared" si="51"/>
        <v>0</v>
      </c>
      <c r="AB320" s="176" t="str">
        <f>IF('Fleet Input'!K324=0,"",'Fleet Input'!K324)</f>
        <v/>
      </c>
      <c r="AC320" s="176" t="str">
        <f>IF('Fleet Input'!L324=0,"",'Fleet Input'!L324)</f>
        <v/>
      </c>
      <c r="AD320" s="117" t="str">
        <f t="shared" si="52"/>
        <v/>
      </c>
      <c r="AE320" s="117" t="str">
        <f t="shared" si="53"/>
        <v>00</v>
      </c>
      <c r="AF320" s="8" t="e">
        <f t="shared" si="54"/>
        <v>#N/A</v>
      </c>
      <c r="AG320" s="122" t="e">
        <f t="shared" si="55"/>
        <v>#N/A</v>
      </c>
      <c r="AH320" s="8" t="e">
        <f t="shared" si="56"/>
        <v>#N/A</v>
      </c>
      <c r="AI320" s="122" t="e">
        <f t="shared" si="57"/>
        <v>#N/A</v>
      </c>
      <c r="AJ320" s="100" t="e">
        <f t="shared" si="58"/>
        <v>#N/A</v>
      </c>
      <c r="AK320" s="122" t="e">
        <f t="shared" si="59"/>
        <v>#N/A</v>
      </c>
    </row>
    <row r="321" spans="1:37" x14ac:dyDescent="0.2">
      <c r="A321" s="170">
        <f>'Fleet Input'!A325</f>
        <v>0</v>
      </c>
      <c r="B321" s="106" t="s">
        <v>111</v>
      </c>
      <c r="C321" s="106" t="s">
        <v>112</v>
      </c>
      <c r="D321" s="106" t="s">
        <v>136</v>
      </c>
      <c r="E321" s="106" t="s">
        <v>220</v>
      </c>
      <c r="F321" s="179">
        <f>'Fleet Input'!I325</f>
        <v>0</v>
      </c>
      <c r="G321" s="179">
        <f>'Fleet Input'!J325</f>
        <v>0</v>
      </c>
      <c r="H321" s="119" t="e">
        <f>VLOOKUP(AD321,NOx_Calc!$E$4:$G$44,3,FALSE)/100</f>
        <v>#N/A</v>
      </c>
      <c r="I321" s="119" t="e">
        <f>VLOOKUP(AD321,NOx_Calc!$E$4:$H$44,4,FALSE)/100</f>
        <v>#N/A</v>
      </c>
      <c r="J321" s="97" t="e">
        <f t="shared" si="48"/>
        <v>#N/A</v>
      </c>
      <c r="K321" s="10" t="e">
        <f>IF(J321&lt;&gt;"-",IF(X321="A",'NOx Emission Factors'!$X$4*J321,IF(X321="L",'NOx Emission Factors'!$W$4*J321,"?")),"-")</f>
        <v>#N/A</v>
      </c>
      <c r="L321" s="10" t="str">
        <f>IF(F321&lt;&gt;"",IF(X321="A",F321/'NOx Emission Factors'!$X$4,IF(X321="L",F321/'NOx Emission Factors'!$W$4,"?")),"-")</f>
        <v>?</v>
      </c>
      <c r="M321" s="125" t="e">
        <f t="shared" si="49"/>
        <v>#DIV/0!</v>
      </c>
      <c r="N321" s="125" t="e">
        <f t="shared" si="50"/>
        <v>#N/A</v>
      </c>
      <c r="O321" s="170">
        <f>'Fleet Input'!B325</f>
        <v>0</v>
      </c>
      <c r="P321" s="170">
        <f>'Fleet Input'!C325</f>
        <v>0</v>
      </c>
      <c r="Q321" s="170">
        <f>'Fleet Input'!D325</f>
        <v>0</v>
      </c>
      <c r="R321" s="170">
        <f>'Fleet Input'!E325</f>
        <v>0</v>
      </c>
      <c r="S321" s="170">
        <f>'Fleet Input'!F325</f>
        <v>0</v>
      </c>
      <c r="T321" s="109" t="s">
        <v>242</v>
      </c>
      <c r="V321" s="109" t="s">
        <v>29</v>
      </c>
      <c r="X321" s="176">
        <f>'Fleet Input'!F325</f>
        <v>0</v>
      </c>
      <c r="Y321" s="170">
        <f>'Fleet Input'!G325</f>
        <v>0</v>
      </c>
      <c r="Z321" s="170">
        <f>'Fleet Input'!H325</f>
        <v>0</v>
      </c>
      <c r="AA321" s="114">
        <f t="shared" si="51"/>
        <v>0</v>
      </c>
      <c r="AB321" s="176" t="str">
        <f>IF('Fleet Input'!K325=0,"",'Fleet Input'!K325)</f>
        <v/>
      </c>
      <c r="AC321" s="176" t="str">
        <f>IF('Fleet Input'!L325=0,"",'Fleet Input'!L325)</f>
        <v/>
      </c>
      <c r="AD321" s="117" t="str">
        <f t="shared" si="52"/>
        <v/>
      </c>
      <c r="AE321" s="117" t="str">
        <f t="shared" si="53"/>
        <v>00</v>
      </c>
      <c r="AF321" s="8" t="e">
        <f t="shared" si="54"/>
        <v>#N/A</v>
      </c>
      <c r="AG321" s="122" t="e">
        <f t="shared" si="55"/>
        <v>#N/A</v>
      </c>
      <c r="AH321" s="8" t="e">
        <f t="shared" si="56"/>
        <v>#N/A</v>
      </c>
      <c r="AI321" s="122" t="e">
        <f t="shared" si="57"/>
        <v>#N/A</v>
      </c>
      <c r="AJ321" s="100" t="e">
        <f t="shared" si="58"/>
        <v>#N/A</v>
      </c>
      <c r="AK321" s="122" t="e">
        <f t="shared" si="59"/>
        <v>#N/A</v>
      </c>
    </row>
    <row r="322" spans="1:37" x14ac:dyDescent="0.2">
      <c r="A322" s="170">
        <f>'Fleet Input'!A326</f>
        <v>0</v>
      </c>
      <c r="B322" s="106" t="s">
        <v>111</v>
      </c>
      <c r="C322" s="106" t="s">
        <v>112</v>
      </c>
      <c r="D322" s="106" t="s">
        <v>136</v>
      </c>
      <c r="E322" s="106" t="s">
        <v>220</v>
      </c>
      <c r="F322" s="179">
        <f>'Fleet Input'!I326</f>
        <v>0</v>
      </c>
      <c r="G322" s="179">
        <f>'Fleet Input'!J326</f>
        <v>0</v>
      </c>
      <c r="H322" s="119" t="e">
        <f>VLOOKUP(AD322,NOx_Calc!$E$4:$G$44,3,FALSE)/100</f>
        <v>#N/A</v>
      </c>
      <c r="I322" s="119" t="e">
        <f>VLOOKUP(AD322,NOx_Calc!$E$4:$H$44,4,FALSE)/100</f>
        <v>#N/A</v>
      </c>
      <c r="J322" s="97" t="e">
        <f t="shared" si="48"/>
        <v>#N/A</v>
      </c>
      <c r="K322" s="10" t="e">
        <f>IF(J322&lt;&gt;"-",IF(X322="A",'NOx Emission Factors'!$X$4*J322,IF(X322="L",'NOx Emission Factors'!$W$4*J322,"?")),"-")</f>
        <v>#N/A</v>
      </c>
      <c r="L322" s="10" t="str">
        <f>IF(F322&lt;&gt;"",IF(X322="A",F322/'NOx Emission Factors'!$X$4,IF(X322="L",F322/'NOx Emission Factors'!$W$4,"?")),"-")</f>
        <v>?</v>
      </c>
      <c r="M322" s="125" t="e">
        <f t="shared" si="49"/>
        <v>#DIV/0!</v>
      </c>
      <c r="N322" s="125" t="e">
        <f t="shared" si="50"/>
        <v>#N/A</v>
      </c>
      <c r="O322" s="170">
        <f>'Fleet Input'!B326</f>
        <v>0</v>
      </c>
      <c r="P322" s="170">
        <f>'Fleet Input'!C326</f>
        <v>0</v>
      </c>
      <c r="Q322" s="170">
        <f>'Fleet Input'!D326</f>
        <v>0</v>
      </c>
      <c r="R322" s="170">
        <f>'Fleet Input'!E326</f>
        <v>0</v>
      </c>
      <c r="S322" s="170">
        <f>'Fleet Input'!F326</f>
        <v>0</v>
      </c>
      <c r="T322" s="109" t="s">
        <v>242</v>
      </c>
      <c r="V322" s="109" t="s">
        <v>29</v>
      </c>
      <c r="X322" s="176">
        <f>'Fleet Input'!F326</f>
        <v>0</v>
      </c>
      <c r="Y322" s="170">
        <f>'Fleet Input'!G326</f>
        <v>0</v>
      </c>
      <c r="Z322" s="170">
        <f>'Fleet Input'!H326</f>
        <v>0</v>
      </c>
      <c r="AA322" s="114">
        <f t="shared" si="51"/>
        <v>0</v>
      </c>
      <c r="AB322" s="176" t="str">
        <f>IF('Fleet Input'!K326=0,"",'Fleet Input'!K326)</f>
        <v/>
      </c>
      <c r="AC322" s="176" t="str">
        <f>IF('Fleet Input'!L326=0,"",'Fleet Input'!L326)</f>
        <v/>
      </c>
      <c r="AD322" s="117" t="str">
        <f t="shared" si="52"/>
        <v/>
      </c>
      <c r="AE322" s="117" t="str">
        <f t="shared" si="53"/>
        <v>00</v>
      </c>
      <c r="AF322" s="8" t="e">
        <f t="shared" si="54"/>
        <v>#N/A</v>
      </c>
      <c r="AG322" s="122" t="e">
        <f t="shared" si="55"/>
        <v>#N/A</v>
      </c>
      <c r="AH322" s="8" t="e">
        <f t="shared" si="56"/>
        <v>#N/A</v>
      </c>
      <c r="AI322" s="122" t="e">
        <f t="shared" si="57"/>
        <v>#N/A</v>
      </c>
      <c r="AJ322" s="100" t="e">
        <f t="shared" si="58"/>
        <v>#N/A</v>
      </c>
      <c r="AK322" s="122" t="e">
        <f t="shared" si="59"/>
        <v>#N/A</v>
      </c>
    </row>
    <row r="323" spans="1:37" x14ac:dyDescent="0.2">
      <c r="A323" s="170">
        <f>'Fleet Input'!A327</f>
        <v>0</v>
      </c>
      <c r="B323" s="106" t="s">
        <v>111</v>
      </c>
      <c r="C323" s="106" t="s">
        <v>112</v>
      </c>
      <c r="D323" s="106" t="s">
        <v>136</v>
      </c>
      <c r="E323" s="106" t="s">
        <v>220</v>
      </c>
      <c r="F323" s="179">
        <f>'Fleet Input'!I327</f>
        <v>0</v>
      </c>
      <c r="G323" s="179">
        <f>'Fleet Input'!J327</f>
        <v>0</v>
      </c>
      <c r="H323" s="119" t="e">
        <f>VLOOKUP(AD323,NOx_Calc!$E$4:$G$44,3,FALSE)/100</f>
        <v>#N/A</v>
      </c>
      <c r="I323" s="119" t="e">
        <f>VLOOKUP(AD323,NOx_Calc!$E$4:$H$44,4,FALSE)/100</f>
        <v>#N/A</v>
      </c>
      <c r="J323" s="97" t="e">
        <f t="shared" ref="J323:J386" si="60">IF(G323&lt;&gt;"",G323*(1-H323),"-")</f>
        <v>#N/A</v>
      </c>
      <c r="K323" s="10" t="e">
        <f>IF(J323&lt;&gt;"-",IF(X323="A",'NOx Emission Factors'!$X$4*J323,IF(X323="L",'NOx Emission Factors'!$W$4*J323,"?")),"-")</f>
        <v>#N/A</v>
      </c>
      <c r="L323" s="10" t="str">
        <f>IF(F323&lt;&gt;"",IF(X323="A",F323/'NOx Emission Factors'!$X$4,IF(X323="L",F323/'NOx Emission Factors'!$W$4,"?")),"-")</f>
        <v>?</v>
      </c>
      <c r="M323" s="125" t="e">
        <f t="shared" ref="M323:M386" si="61">IF(G323&lt;&gt;"",IF(F323&lt;&gt;"",F323/G323,"-"),"-")</f>
        <v>#DIV/0!</v>
      </c>
      <c r="N323" s="125" t="e">
        <f t="shared" ref="N323:N386" si="62">IF(J323&lt;&gt;"-",IF(F323&lt;&gt;"",F323/J323,"-"),"-")</f>
        <v>#N/A</v>
      </c>
      <c r="O323" s="170">
        <f>'Fleet Input'!B327</f>
        <v>0</v>
      </c>
      <c r="P323" s="170">
        <f>'Fleet Input'!C327</f>
        <v>0</v>
      </c>
      <c r="Q323" s="170">
        <f>'Fleet Input'!D327</f>
        <v>0</v>
      </c>
      <c r="R323" s="170">
        <f>'Fleet Input'!E327</f>
        <v>0</v>
      </c>
      <c r="S323" s="170">
        <f>'Fleet Input'!F327</f>
        <v>0</v>
      </c>
      <c r="T323" s="109" t="s">
        <v>242</v>
      </c>
      <c r="V323" s="109" t="s">
        <v>29</v>
      </c>
      <c r="X323" s="176">
        <f>'Fleet Input'!F327</f>
        <v>0</v>
      </c>
      <c r="Y323" s="170">
        <f>'Fleet Input'!G327</f>
        <v>0</v>
      </c>
      <c r="Z323" s="170">
        <f>'Fleet Input'!H327</f>
        <v>0</v>
      </c>
      <c r="AA323" s="114">
        <f t="shared" ref="AA323:AA386" si="63">IF(Z323="STAGE 1","E1",IF(Z323="STAGE 2","E2",IF(Z323="STAGE 3A","E3",IF(Z323="STAGE 4","E4",Z323))))</f>
        <v>0</v>
      </c>
      <c r="AB323" s="176" t="str">
        <f>IF('Fleet Input'!K327=0,"",'Fleet Input'!K327)</f>
        <v/>
      </c>
      <c r="AC323" s="176" t="str">
        <f>IF('Fleet Input'!L327=0,"",'Fleet Input'!L327)</f>
        <v/>
      </c>
      <c r="AD323" s="117" t="str">
        <f t="shared" ref="AD323:AD386" si="64">CONCATENATE(AB323,AC323)</f>
        <v/>
      </c>
      <c r="AE323" s="117" t="str">
        <f t="shared" ref="AE323:AE386" si="65">CONCATENATE(AD323,AA323,X323)</f>
        <v>00</v>
      </c>
      <c r="AF323" s="8" t="e">
        <f t="shared" ref="AF323:AF386" si="66">IF(F323&gt;0,F323,K323)</f>
        <v>#N/A</v>
      </c>
      <c r="AG323" s="122" t="e">
        <f t="shared" ref="AG323:AG386" si="67">IF(G323&lt;&gt;"",G323*H323,(L323*H323)/(1-H323))</f>
        <v>#N/A</v>
      </c>
      <c r="AH323" s="8" t="e">
        <f t="shared" ref="AH323:AH386" si="68">I323/(1-H323)</f>
        <v>#N/A</v>
      </c>
      <c r="AI323" s="122" t="e">
        <f t="shared" ref="AI323:AI386" si="69">AH323*AF323</f>
        <v>#N/A</v>
      </c>
      <c r="AJ323" s="100" t="e">
        <f t="shared" ref="AJ323:AJ386" si="70">(1-H323-I323)/(1-H323)</f>
        <v>#N/A</v>
      </c>
      <c r="AK323" s="122" t="e">
        <f t="shared" ref="AK323:AK386" si="71">AJ323*AF323</f>
        <v>#N/A</v>
      </c>
    </row>
    <row r="324" spans="1:37" x14ac:dyDescent="0.2">
      <c r="A324" s="170">
        <f>'Fleet Input'!A328</f>
        <v>0</v>
      </c>
      <c r="B324" s="106" t="s">
        <v>111</v>
      </c>
      <c r="C324" s="106" t="s">
        <v>112</v>
      </c>
      <c r="D324" s="106" t="s">
        <v>136</v>
      </c>
      <c r="E324" s="106" t="s">
        <v>220</v>
      </c>
      <c r="F324" s="179">
        <f>'Fleet Input'!I328</f>
        <v>0</v>
      </c>
      <c r="G324" s="179">
        <f>'Fleet Input'!J328</f>
        <v>0</v>
      </c>
      <c r="H324" s="119" t="e">
        <f>VLOOKUP(AD324,NOx_Calc!$E$4:$G$44,3,FALSE)/100</f>
        <v>#N/A</v>
      </c>
      <c r="I324" s="119" t="e">
        <f>VLOOKUP(AD324,NOx_Calc!$E$4:$H$44,4,FALSE)/100</f>
        <v>#N/A</v>
      </c>
      <c r="J324" s="97" t="e">
        <f t="shared" si="60"/>
        <v>#N/A</v>
      </c>
      <c r="K324" s="10" t="e">
        <f>IF(J324&lt;&gt;"-",IF(X324="A",'NOx Emission Factors'!$X$4*J324,IF(X324="L",'NOx Emission Factors'!$W$4*J324,"?")),"-")</f>
        <v>#N/A</v>
      </c>
      <c r="L324" s="10" t="str">
        <f>IF(F324&lt;&gt;"",IF(X324="A",F324/'NOx Emission Factors'!$X$4,IF(X324="L",F324/'NOx Emission Factors'!$W$4,"?")),"-")</f>
        <v>?</v>
      </c>
      <c r="M324" s="125" t="e">
        <f t="shared" si="61"/>
        <v>#DIV/0!</v>
      </c>
      <c r="N324" s="125" t="e">
        <f t="shared" si="62"/>
        <v>#N/A</v>
      </c>
      <c r="O324" s="170">
        <f>'Fleet Input'!B328</f>
        <v>0</v>
      </c>
      <c r="P324" s="170">
        <f>'Fleet Input'!C328</f>
        <v>0</v>
      </c>
      <c r="Q324" s="170">
        <f>'Fleet Input'!D328</f>
        <v>0</v>
      </c>
      <c r="R324" s="170">
        <f>'Fleet Input'!E328</f>
        <v>0</v>
      </c>
      <c r="S324" s="170">
        <f>'Fleet Input'!F328</f>
        <v>0</v>
      </c>
      <c r="T324" s="109" t="s">
        <v>242</v>
      </c>
      <c r="V324" s="109" t="s">
        <v>29</v>
      </c>
      <c r="X324" s="176">
        <f>'Fleet Input'!F328</f>
        <v>0</v>
      </c>
      <c r="Y324" s="170">
        <f>'Fleet Input'!G328</f>
        <v>0</v>
      </c>
      <c r="Z324" s="170">
        <f>'Fleet Input'!H328</f>
        <v>0</v>
      </c>
      <c r="AA324" s="114">
        <f t="shared" si="63"/>
        <v>0</v>
      </c>
      <c r="AB324" s="176" t="str">
        <f>IF('Fleet Input'!K328=0,"",'Fleet Input'!K328)</f>
        <v/>
      </c>
      <c r="AC324" s="176" t="str">
        <f>IF('Fleet Input'!L328=0,"",'Fleet Input'!L328)</f>
        <v/>
      </c>
      <c r="AD324" s="117" t="str">
        <f t="shared" si="64"/>
        <v/>
      </c>
      <c r="AE324" s="117" t="str">
        <f t="shared" si="65"/>
        <v>00</v>
      </c>
      <c r="AF324" s="8" t="e">
        <f t="shared" si="66"/>
        <v>#N/A</v>
      </c>
      <c r="AG324" s="122" t="e">
        <f t="shared" si="67"/>
        <v>#N/A</v>
      </c>
      <c r="AH324" s="8" t="e">
        <f t="shared" si="68"/>
        <v>#N/A</v>
      </c>
      <c r="AI324" s="122" t="e">
        <f t="shared" si="69"/>
        <v>#N/A</v>
      </c>
      <c r="AJ324" s="100" t="e">
        <f t="shared" si="70"/>
        <v>#N/A</v>
      </c>
      <c r="AK324" s="122" t="e">
        <f t="shared" si="71"/>
        <v>#N/A</v>
      </c>
    </row>
    <row r="325" spans="1:37" x14ac:dyDescent="0.2">
      <c r="A325" s="170">
        <f>'Fleet Input'!A329</f>
        <v>0</v>
      </c>
      <c r="B325" s="106" t="s">
        <v>111</v>
      </c>
      <c r="C325" s="106" t="s">
        <v>112</v>
      </c>
      <c r="D325" s="106" t="s">
        <v>136</v>
      </c>
      <c r="E325" s="106" t="s">
        <v>220</v>
      </c>
      <c r="F325" s="179">
        <f>'Fleet Input'!I329</f>
        <v>0</v>
      </c>
      <c r="G325" s="179">
        <f>'Fleet Input'!J329</f>
        <v>0</v>
      </c>
      <c r="H325" s="119" t="e">
        <f>VLOOKUP(AD325,NOx_Calc!$E$4:$G$44,3,FALSE)/100</f>
        <v>#N/A</v>
      </c>
      <c r="I325" s="119" t="e">
        <f>VLOOKUP(AD325,NOx_Calc!$E$4:$H$44,4,FALSE)/100</f>
        <v>#N/A</v>
      </c>
      <c r="J325" s="97" t="e">
        <f t="shared" si="60"/>
        <v>#N/A</v>
      </c>
      <c r="K325" s="10" t="e">
        <f>IF(J325&lt;&gt;"-",IF(X325="A",'NOx Emission Factors'!$X$4*J325,IF(X325="L",'NOx Emission Factors'!$W$4*J325,"?")),"-")</f>
        <v>#N/A</v>
      </c>
      <c r="L325" s="10" t="str">
        <f>IF(F325&lt;&gt;"",IF(X325="A",F325/'NOx Emission Factors'!$X$4,IF(X325="L",F325/'NOx Emission Factors'!$W$4,"?")),"-")</f>
        <v>?</v>
      </c>
      <c r="M325" s="125" t="e">
        <f t="shared" si="61"/>
        <v>#DIV/0!</v>
      </c>
      <c r="N325" s="125" t="e">
        <f t="shared" si="62"/>
        <v>#N/A</v>
      </c>
      <c r="O325" s="170">
        <f>'Fleet Input'!B329</f>
        <v>0</v>
      </c>
      <c r="P325" s="170">
        <f>'Fleet Input'!C329</f>
        <v>0</v>
      </c>
      <c r="Q325" s="170">
        <f>'Fleet Input'!D329</f>
        <v>0</v>
      </c>
      <c r="R325" s="170">
        <f>'Fleet Input'!E329</f>
        <v>0</v>
      </c>
      <c r="S325" s="170">
        <f>'Fleet Input'!F329</f>
        <v>0</v>
      </c>
      <c r="T325" s="109" t="s">
        <v>242</v>
      </c>
      <c r="V325" s="109" t="s">
        <v>29</v>
      </c>
      <c r="X325" s="176">
        <f>'Fleet Input'!F329</f>
        <v>0</v>
      </c>
      <c r="Y325" s="170">
        <f>'Fleet Input'!G329</f>
        <v>0</v>
      </c>
      <c r="Z325" s="170">
        <f>'Fleet Input'!H329</f>
        <v>0</v>
      </c>
      <c r="AA325" s="114">
        <f t="shared" si="63"/>
        <v>0</v>
      </c>
      <c r="AB325" s="176" t="str">
        <f>IF('Fleet Input'!K329=0,"",'Fleet Input'!K329)</f>
        <v/>
      </c>
      <c r="AC325" s="176" t="str">
        <f>IF('Fleet Input'!L329=0,"",'Fleet Input'!L329)</f>
        <v/>
      </c>
      <c r="AD325" s="117" t="str">
        <f t="shared" si="64"/>
        <v/>
      </c>
      <c r="AE325" s="117" t="str">
        <f t="shared" si="65"/>
        <v>00</v>
      </c>
      <c r="AF325" s="8" t="e">
        <f t="shared" si="66"/>
        <v>#N/A</v>
      </c>
      <c r="AG325" s="122" t="e">
        <f t="shared" si="67"/>
        <v>#N/A</v>
      </c>
      <c r="AH325" s="8" t="e">
        <f t="shared" si="68"/>
        <v>#N/A</v>
      </c>
      <c r="AI325" s="122" t="e">
        <f t="shared" si="69"/>
        <v>#N/A</v>
      </c>
      <c r="AJ325" s="100" t="e">
        <f t="shared" si="70"/>
        <v>#N/A</v>
      </c>
      <c r="AK325" s="122" t="e">
        <f t="shared" si="71"/>
        <v>#N/A</v>
      </c>
    </row>
    <row r="326" spans="1:37" x14ac:dyDescent="0.2">
      <c r="A326" s="170">
        <f>'Fleet Input'!A330</f>
        <v>0</v>
      </c>
      <c r="B326" s="106" t="s">
        <v>111</v>
      </c>
      <c r="C326" s="106" t="s">
        <v>112</v>
      </c>
      <c r="D326" s="106" t="s">
        <v>136</v>
      </c>
      <c r="E326" s="106" t="s">
        <v>220</v>
      </c>
      <c r="F326" s="179">
        <f>'Fleet Input'!I330</f>
        <v>0</v>
      </c>
      <c r="G326" s="179">
        <f>'Fleet Input'!J330</f>
        <v>0</v>
      </c>
      <c r="H326" s="119" t="e">
        <f>VLOOKUP(AD326,NOx_Calc!$E$4:$G$44,3,FALSE)/100</f>
        <v>#N/A</v>
      </c>
      <c r="I326" s="119" t="e">
        <f>VLOOKUP(AD326,NOx_Calc!$E$4:$H$44,4,FALSE)/100</f>
        <v>#N/A</v>
      </c>
      <c r="J326" s="97" t="e">
        <f t="shared" si="60"/>
        <v>#N/A</v>
      </c>
      <c r="K326" s="10" t="e">
        <f>IF(J326&lt;&gt;"-",IF(X326="A",'NOx Emission Factors'!$X$4*J326,IF(X326="L",'NOx Emission Factors'!$W$4*J326,"?")),"-")</f>
        <v>#N/A</v>
      </c>
      <c r="L326" s="10" t="str">
        <f>IF(F326&lt;&gt;"",IF(X326="A",F326/'NOx Emission Factors'!$X$4,IF(X326="L",F326/'NOx Emission Factors'!$W$4,"?")),"-")</f>
        <v>?</v>
      </c>
      <c r="M326" s="125" t="e">
        <f t="shared" si="61"/>
        <v>#DIV/0!</v>
      </c>
      <c r="N326" s="125" t="e">
        <f t="shared" si="62"/>
        <v>#N/A</v>
      </c>
      <c r="O326" s="170">
        <f>'Fleet Input'!B330</f>
        <v>0</v>
      </c>
      <c r="P326" s="170">
        <f>'Fleet Input'!C330</f>
        <v>0</v>
      </c>
      <c r="Q326" s="170">
        <f>'Fleet Input'!D330</f>
        <v>0</v>
      </c>
      <c r="R326" s="170">
        <f>'Fleet Input'!E330</f>
        <v>0</v>
      </c>
      <c r="S326" s="170">
        <f>'Fleet Input'!F330</f>
        <v>0</v>
      </c>
      <c r="T326" s="109" t="s">
        <v>242</v>
      </c>
      <c r="V326" s="109" t="s">
        <v>29</v>
      </c>
      <c r="X326" s="176">
        <f>'Fleet Input'!F330</f>
        <v>0</v>
      </c>
      <c r="Y326" s="170">
        <f>'Fleet Input'!G330</f>
        <v>0</v>
      </c>
      <c r="Z326" s="170">
        <f>'Fleet Input'!H330</f>
        <v>0</v>
      </c>
      <c r="AA326" s="114">
        <f t="shared" si="63"/>
        <v>0</v>
      </c>
      <c r="AB326" s="176" t="str">
        <f>IF('Fleet Input'!K330=0,"",'Fleet Input'!K330)</f>
        <v/>
      </c>
      <c r="AC326" s="176" t="str">
        <f>IF('Fleet Input'!L330=0,"",'Fleet Input'!L330)</f>
        <v/>
      </c>
      <c r="AD326" s="117" t="str">
        <f t="shared" si="64"/>
        <v/>
      </c>
      <c r="AE326" s="117" t="str">
        <f t="shared" si="65"/>
        <v>00</v>
      </c>
      <c r="AF326" s="8" t="e">
        <f t="shared" si="66"/>
        <v>#N/A</v>
      </c>
      <c r="AG326" s="122" t="e">
        <f t="shared" si="67"/>
        <v>#N/A</v>
      </c>
      <c r="AH326" s="8" t="e">
        <f t="shared" si="68"/>
        <v>#N/A</v>
      </c>
      <c r="AI326" s="122" t="e">
        <f t="shared" si="69"/>
        <v>#N/A</v>
      </c>
      <c r="AJ326" s="100" t="e">
        <f t="shared" si="70"/>
        <v>#N/A</v>
      </c>
      <c r="AK326" s="122" t="e">
        <f t="shared" si="71"/>
        <v>#N/A</v>
      </c>
    </row>
    <row r="327" spans="1:37" x14ac:dyDescent="0.2">
      <c r="A327" s="170">
        <f>'Fleet Input'!A331</f>
        <v>0</v>
      </c>
      <c r="B327" s="106" t="s">
        <v>111</v>
      </c>
      <c r="C327" s="106" t="s">
        <v>112</v>
      </c>
      <c r="D327" s="106" t="s">
        <v>136</v>
      </c>
      <c r="E327" s="106" t="s">
        <v>220</v>
      </c>
      <c r="F327" s="179">
        <f>'Fleet Input'!I331</f>
        <v>0</v>
      </c>
      <c r="G327" s="179">
        <f>'Fleet Input'!J331</f>
        <v>0</v>
      </c>
      <c r="H327" s="119" t="e">
        <f>VLOOKUP(AD327,NOx_Calc!$E$4:$G$44,3,FALSE)/100</f>
        <v>#N/A</v>
      </c>
      <c r="I327" s="119" t="e">
        <f>VLOOKUP(AD327,NOx_Calc!$E$4:$H$44,4,FALSE)/100</f>
        <v>#N/A</v>
      </c>
      <c r="J327" s="97" t="e">
        <f t="shared" si="60"/>
        <v>#N/A</v>
      </c>
      <c r="K327" s="10" t="e">
        <f>IF(J327&lt;&gt;"-",IF(X327="A",'NOx Emission Factors'!$X$4*J327,IF(X327="L",'NOx Emission Factors'!$W$4*J327,"?")),"-")</f>
        <v>#N/A</v>
      </c>
      <c r="L327" s="10" t="str">
        <f>IF(F327&lt;&gt;"",IF(X327="A",F327/'NOx Emission Factors'!$X$4,IF(X327="L",F327/'NOx Emission Factors'!$W$4,"?")),"-")</f>
        <v>?</v>
      </c>
      <c r="M327" s="125" t="e">
        <f t="shared" si="61"/>
        <v>#DIV/0!</v>
      </c>
      <c r="N327" s="125" t="e">
        <f t="shared" si="62"/>
        <v>#N/A</v>
      </c>
      <c r="O327" s="170">
        <f>'Fleet Input'!B331</f>
        <v>0</v>
      </c>
      <c r="P327" s="170">
        <f>'Fleet Input'!C331</f>
        <v>0</v>
      </c>
      <c r="Q327" s="170">
        <f>'Fleet Input'!D331</f>
        <v>0</v>
      </c>
      <c r="R327" s="170">
        <f>'Fleet Input'!E331</f>
        <v>0</v>
      </c>
      <c r="S327" s="170">
        <f>'Fleet Input'!F331</f>
        <v>0</v>
      </c>
      <c r="T327" s="109" t="s">
        <v>242</v>
      </c>
      <c r="V327" s="109" t="s">
        <v>29</v>
      </c>
      <c r="X327" s="176">
        <f>'Fleet Input'!F331</f>
        <v>0</v>
      </c>
      <c r="Y327" s="170">
        <f>'Fleet Input'!G331</f>
        <v>0</v>
      </c>
      <c r="Z327" s="170">
        <f>'Fleet Input'!H331</f>
        <v>0</v>
      </c>
      <c r="AA327" s="114">
        <f t="shared" si="63"/>
        <v>0</v>
      </c>
      <c r="AB327" s="176" t="str">
        <f>IF('Fleet Input'!K331=0,"",'Fleet Input'!K331)</f>
        <v/>
      </c>
      <c r="AC327" s="176" t="str">
        <f>IF('Fleet Input'!L331=0,"",'Fleet Input'!L331)</f>
        <v/>
      </c>
      <c r="AD327" s="117" t="str">
        <f t="shared" si="64"/>
        <v/>
      </c>
      <c r="AE327" s="117" t="str">
        <f t="shared" si="65"/>
        <v>00</v>
      </c>
      <c r="AF327" s="8" t="e">
        <f t="shared" si="66"/>
        <v>#N/A</v>
      </c>
      <c r="AG327" s="122" t="e">
        <f t="shared" si="67"/>
        <v>#N/A</v>
      </c>
      <c r="AH327" s="8" t="e">
        <f t="shared" si="68"/>
        <v>#N/A</v>
      </c>
      <c r="AI327" s="122" t="e">
        <f t="shared" si="69"/>
        <v>#N/A</v>
      </c>
      <c r="AJ327" s="100" t="e">
        <f t="shared" si="70"/>
        <v>#N/A</v>
      </c>
      <c r="AK327" s="122" t="e">
        <f t="shared" si="71"/>
        <v>#N/A</v>
      </c>
    </row>
    <row r="328" spans="1:37" x14ac:dyDescent="0.2">
      <c r="A328" s="170">
        <f>'Fleet Input'!A332</f>
        <v>0</v>
      </c>
      <c r="B328" s="106" t="s">
        <v>111</v>
      </c>
      <c r="C328" s="106" t="s">
        <v>112</v>
      </c>
      <c r="D328" s="106" t="s">
        <v>136</v>
      </c>
      <c r="E328" s="106" t="s">
        <v>220</v>
      </c>
      <c r="F328" s="179">
        <f>'Fleet Input'!I332</f>
        <v>0</v>
      </c>
      <c r="G328" s="179">
        <f>'Fleet Input'!J332</f>
        <v>0</v>
      </c>
      <c r="H328" s="119" t="e">
        <f>VLOOKUP(AD328,NOx_Calc!$E$4:$G$44,3,FALSE)/100</f>
        <v>#N/A</v>
      </c>
      <c r="I328" s="119" t="e">
        <f>VLOOKUP(AD328,NOx_Calc!$E$4:$H$44,4,FALSE)/100</f>
        <v>#N/A</v>
      </c>
      <c r="J328" s="97" t="e">
        <f t="shared" si="60"/>
        <v>#N/A</v>
      </c>
      <c r="K328" s="10" t="e">
        <f>IF(J328&lt;&gt;"-",IF(X328="A",'NOx Emission Factors'!$X$4*J328,IF(X328="L",'NOx Emission Factors'!$W$4*J328,"?")),"-")</f>
        <v>#N/A</v>
      </c>
      <c r="L328" s="10" t="str">
        <f>IF(F328&lt;&gt;"",IF(X328="A",F328/'NOx Emission Factors'!$X$4,IF(X328="L",F328/'NOx Emission Factors'!$W$4,"?")),"-")</f>
        <v>?</v>
      </c>
      <c r="M328" s="125" t="e">
        <f t="shared" si="61"/>
        <v>#DIV/0!</v>
      </c>
      <c r="N328" s="125" t="e">
        <f t="shared" si="62"/>
        <v>#N/A</v>
      </c>
      <c r="O328" s="170">
        <f>'Fleet Input'!B332</f>
        <v>0</v>
      </c>
      <c r="P328" s="170">
        <f>'Fleet Input'!C332</f>
        <v>0</v>
      </c>
      <c r="Q328" s="170">
        <f>'Fleet Input'!D332</f>
        <v>0</v>
      </c>
      <c r="R328" s="170">
        <f>'Fleet Input'!E332</f>
        <v>0</v>
      </c>
      <c r="S328" s="170">
        <f>'Fleet Input'!F332</f>
        <v>0</v>
      </c>
      <c r="T328" s="109" t="s">
        <v>242</v>
      </c>
      <c r="V328" s="109" t="s">
        <v>29</v>
      </c>
      <c r="X328" s="176">
        <f>'Fleet Input'!F332</f>
        <v>0</v>
      </c>
      <c r="Y328" s="170">
        <f>'Fleet Input'!G332</f>
        <v>0</v>
      </c>
      <c r="Z328" s="170">
        <f>'Fleet Input'!H332</f>
        <v>0</v>
      </c>
      <c r="AA328" s="114">
        <f t="shared" si="63"/>
        <v>0</v>
      </c>
      <c r="AB328" s="176" t="str">
        <f>IF('Fleet Input'!K332=0,"",'Fleet Input'!K332)</f>
        <v/>
      </c>
      <c r="AC328" s="176" t="str">
        <f>IF('Fleet Input'!L332=0,"",'Fleet Input'!L332)</f>
        <v/>
      </c>
      <c r="AD328" s="117" t="str">
        <f t="shared" si="64"/>
        <v/>
      </c>
      <c r="AE328" s="117" t="str">
        <f t="shared" si="65"/>
        <v>00</v>
      </c>
      <c r="AF328" s="8" t="e">
        <f t="shared" si="66"/>
        <v>#N/A</v>
      </c>
      <c r="AG328" s="122" t="e">
        <f t="shared" si="67"/>
        <v>#N/A</v>
      </c>
      <c r="AH328" s="8" t="e">
        <f t="shared" si="68"/>
        <v>#N/A</v>
      </c>
      <c r="AI328" s="122" t="e">
        <f t="shared" si="69"/>
        <v>#N/A</v>
      </c>
      <c r="AJ328" s="100" t="e">
        <f t="shared" si="70"/>
        <v>#N/A</v>
      </c>
      <c r="AK328" s="122" t="e">
        <f t="shared" si="71"/>
        <v>#N/A</v>
      </c>
    </row>
    <row r="329" spans="1:37" x14ac:dyDescent="0.2">
      <c r="A329" s="170">
        <f>'Fleet Input'!A333</f>
        <v>0</v>
      </c>
      <c r="B329" s="106" t="s">
        <v>111</v>
      </c>
      <c r="C329" s="106" t="s">
        <v>112</v>
      </c>
      <c r="D329" s="106" t="s">
        <v>136</v>
      </c>
      <c r="E329" s="106" t="s">
        <v>220</v>
      </c>
      <c r="F329" s="179">
        <f>'Fleet Input'!I333</f>
        <v>0</v>
      </c>
      <c r="G329" s="179">
        <f>'Fleet Input'!J333</f>
        <v>0</v>
      </c>
      <c r="H329" s="119" t="e">
        <f>VLOOKUP(AD329,NOx_Calc!$E$4:$G$44,3,FALSE)/100</f>
        <v>#N/A</v>
      </c>
      <c r="I329" s="119" t="e">
        <f>VLOOKUP(AD329,NOx_Calc!$E$4:$H$44,4,FALSE)/100</f>
        <v>#N/A</v>
      </c>
      <c r="J329" s="97" t="e">
        <f t="shared" si="60"/>
        <v>#N/A</v>
      </c>
      <c r="K329" s="10" t="e">
        <f>IF(J329&lt;&gt;"-",IF(X329="A",'NOx Emission Factors'!$X$4*J329,IF(X329="L",'NOx Emission Factors'!$W$4*J329,"?")),"-")</f>
        <v>#N/A</v>
      </c>
      <c r="L329" s="10" t="str">
        <f>IF(F329&lt;&gt;"",IF(X329="A",F329/'NOx Emission Factors'!$X$4,IF(X329="L",F329/'NOx Emission Factors'!$W$4,"?")),"-")</f>
        <v>?</v>
      </c>
      <c r="M329" s="125" t="e">
        <f t="shared" si="61"/>
        <v>#DIV/0!</v>
      </c>
      <c r="N329" s="125" t="e">
        <f t="shared" si="62"/>
        <v>#N/A</v>
      </c>
      <c r="O329" s="170">
        <f>'Fleet Input'!B333</f>
        <v>0</v>
      </c>
      <c r="P329" s="170">
        <f>'Fleet Input'!C333</f>
        <v>0</v>
      </c>
      <c r="Q329" s="170">
        <f>'Fleet Input'!D333</f>
        <v>0</v>
      </c>
      <c r="R329" s="170">
        <f>'Fleet Input'!E333</f>
        <v>0</v>
      </c>
      <c r="S329" s="170">
        <f>'Fleet Input'!F333</f>
        <v>0</v>
      </c>
      <c r="T329" s="109" t="s">
        <v>242</v>
      </c>
      <c r="V329" s="109" t="s">
        <v>29</v>
      </c>
      <c r="X329" s="176">
        <f>'Fleet Input'!F333</f>
        <v>0</v>
      </c>
      <c r="Y329" s="170">
        <f>'Fleet Input'!G333</f>
        <v>0</v>
      </c>
      <c r="Z329" s="170">
        <f>'Fleet Input'!H333</f>
        <v>0</v>
      </c>
      <c r="AA329" s="114">
        <f t="shared" si="63"/>
        <v>0</v>
      </c>
      <c r="AB329" s="176" t="str">
        <f>IF('Fleet Input'!K333=0,"",'Fleet Input'!K333)</f>
        <v/>
      </c>
      <c r="AC329" s="176" t="str">
        <f>IF('Fleet Input'!L333=0,"",'Fleet Input'!L333)</f>
        <v/>
      </c>
      <c r="AD329" s="117" t="str">
        <f t="shared" si="64"/>
        <v/>
      </c>
      <c r="AE329" s="117" t="str">
        <f t="shared" si="65"/>
        <v>00</v>
      </c>
      <c r="AF329" s="8" t="e">
        <f t="shared" si="66"/>
        <v>#N/A</v>
      </c>
      <c r="AG329" s="122" t="e">
        <f t="shared" si="67"/>
        <v>#N/A</v>
      </c>
      <c r="AH329" s="8" t="e">
        <f t="shared" si="68"/>
        <v>#N/A</v>
      </c>
      <c r="AI329" s="122" t="e">
        <f t="shared" si="69"/>
        <v>#N/A</v>
      </c>
      <c r="AJ329" s="100" t="e">
        <f t="shared" si="70"/>
        <v>#N/A</v>
      </c>
      <c r="AK329" s="122" t="e">
        <f t="shared" si="71"/>
        <v>#N/A</v>
      </c>
    </row>
    <row r="330" spans="1:37" x14ac:dyDescent="0.2">
      <c r="A330" s="170">
        <f>'Fleet Input'!A334</f>
        <v>0</v>
      </c>
      <c r="B330" s="106" t="s">
        <v>111</v>
      </c>
      <c r="C330" s="106" t="s">
        <v>112</v>
      </c>
      <c r="D330" s="106" t="s">
        <v>136</v>
      </c>
      <c r="E330" s="106" t="s">
        <v>220</v>
      </c>
      <c r="F330" s="179">
        <f>'Fleet Input'!I334</f>
        <v>0</v>
      </c>
      <c r="G330" s="179">
        <f>'Fleet Input'!J334</f>
        <v>0</v>
      </c>
      <c r="H330" s="119" t="e">
        <f>VLOOKUP(AD330,NOx_Calc!$E$4:$G$44,3,FALSE)/100</f>
        <v>#N/A</v>
      </c>
      <c r="I330" s="119" t="e">
        <f>VLOOKUP(AD330,NOx_Calc!$E$4:$H$44,4,FALSE)/100</f>
        <v>#N/A</v>
      </c>
      <c r="J330" s="97" t="e">
        <f t="shared" si="60"/>
        <v>#N/A</v>
      </c>
      <c r="K330" s="10" t="e">
        <f>IF(J330&lt;&gt;"-",IF(X330="A",'NOx Emission Factors'!$X$4*J330,IF(X330="L",'NOx Emission Factors'!$W$4*J330,"?")),"-")</f>
        <v>#N/A</v>
      </c>
      <c r="L330" s="10" t="str">
        <f>IF(F330&lt;&gt;"",IF(X330="A",F330/'NOx Emission Factors'!$X$4,IF(X330="L",F330/'NOx Emission Factors'!$W$4,"?")),"-")</f>
        <v>?</v>
      </c>
      <c r="M330" s="125" t="e">
        <f t="shared" si="61"/>
        <v>#DIV/0!</v>
      </c>
      <c r="N330" s="125" t="e">
        <f t="shared" si="62"/>
        <v>#N/A</v>
      </c>
      <c r="O330" s="170">
        <f>'Fleet Input'!B334</f>
        <v>0</v>
      </c>
      <c r="P330" s="170">
        <f>'Fleet Input'!C334</f>
        <v>0</v>
      </c>
      <c r="Q330" s="170">
        <f>'Fleet Input'!D334</f>
        <v>0</v>
      </c>
      <c r="R330" s="170">
        <f>'Fleet Input'!E334</f>
        <v>0</v>
      </c>
      <c r="S330" s="170">
        <f>'Fleet Input'!F334</f>
        <v>0</v>
      </c>
      <c r="T330" s="109" t="s">
        <v>242</v>
      </c>
      <c r="V330" s="109" t="s">
        <v>29</v>
      </c>
      <c r="X330" s="176">
        <f>'Fleet Input'!F334</f>
        <v>0</v>
      </c>
      <c r="Y330" s="170">
        <f>'Fleet Input'!G334</f>
        <v>0</v>
      </c>
      <c r="Z330" s="170">
        <f>'Fleet Input'!H334</f>
        <v>0</v>
      </c>
      <c r="AA330" s="114">
        <f t="shared" si="63"/>
        <v>0</v>
      </c>
      <c r="AB330" s="176" t="str">
        <f>IF('Fleet Input'!K334=0,"",'Fleet Input'!K334)</f>
        <v/>
      </c>
      <c r="AC330" s="176" t="str">
        <f>IF('Fleet Input'!L334=0,"",'Fleet Input'!L334)</f>
        <v/>
      </c>
      <c r="AD330" s="117" t="str">
        <f t="shared" si="64"/>
        <v/>
      </c>
      <c r="AE330" s="117" t="str">
        <f t="shared" si="65"/>
        <v>00</v>
      </c>
      <c r="AF330" s="8" t="e">
        <f t="shared" si="66"/>
        <v>#N/A</v>
      </c>
      <c r="AG330" s="122" t="e">
        <f t="shared" si="67"/>
        <v>#N/A</v>
      </c>
      <c r="AH330" s="8" t="e">
        <f t="shared" si="68"/>
        <v>#N/A</v>
      </c>
      <c r="AI330" s="122" t="e">
        <f t="shared" si="69"/>
        <v>#N/A</v>
      </c>
      <c r="AJ330" s="100" t="e">
        <f t="shared" si="70"/>
        <v>#N/A</v>
      </c>
      <c r="AK330" s="122" t="e">
        <f t="shared" si="71"/>
        <v>#N/A</v>
      </c>
    </row>
    <row r="331" spans="1:37" x14ac:dyDescent="0.2">
      <c r="A331" s="170">
        <f>'Fleet Input'!A335</f>
        <v>0</v>
      </c>
      <c r="B331" s="106" t="s">
        <v>111</v>
      </c>
      <c r="C331" s="106" t="s">
        <v>112</v>
      </c>
      <c r="D331" s="106" t="s">
        <v>136</v>
      </c>
      <c r="E331" s="106" t="s">
        <v>220</v>
      </c>
      <c r="F331" s="179">
        <f>'Fleet Input'!I335</f>
        <v>0</v>
      </c>
      <c r="G331" s="179">
        <f>'Fleet Input'!J335</f>
        <v>0</v>
      </c>
      <c r="H331" s="119" t="e">
        <f>VLOOKUP(AD331,NOx_Calc!$E$4:$G$44,3,FALSE)/100</f>
        <v>#N/A</v>
      </c>
      <c r="I331" s="119" t="e">
        <f>VLOOKUP(AD331,NOx_Calc!$E$4:$H$44,4,FALSE)/100</f>
        <v>#N/A</v>
      </c>
      <c r="J331" s="97" t="e">
        <f t="shared" si="60"/>
        <v>#N/A</v>
      </c>
      <c r="K331" s="10" t="e">
        <f>IF(J331&lt;&gt;"-",IF(X331="A",'NOx Emission Factors'!$X$4*J331,IF(X331="L",'NOx Emission Factors'!$W$4*J331,"?")),"-")</f>
        <v>#N/A</v>
      </c>
      <c r="L331" s="10" t="str">
        <f>IF(F331&lt;&gt;"",IF(X331="A",F331/'NOx Emission Factors'!$X$4,IF(X331="L",F331/'NOx Emission Factors'!$W$4,"?")),"-")</f>
        <v>?</v>
      </c>
      <c r="M331" s="125" t="e">
        <f t="shared" si="61"/>
        <v>#DIV/0!</v>
      </c>
      <c r="N331" s="125" t="e">
        <f t="shared" si="62"/>
        <v>#N/A</v>
      </c>
      <c r="O331" s="170">
        <f>'Fleet Input'!B335</f>
        <v>0</v>
      </c>
      <c r="P331" s="170">
        <f>'Fleet Input'!C335</f>
        <v>0</v>
      </c>
      <c r="Q331" s="170">
        <f>'Fleet Input'!D335</f>
        <v>0</v>
      </c>
      <c r="R331" s="170">
        <f>'Fleet Input'!E335</f>
        <v>0</v>
      </c>
      <c r="S331" s="170">
        <f>'Fleet Input'!F335</f>
        <v>0</v>
      </c>
      <c r="T331" s="109" t="s">
        <v>242</v>
      </c>
      <c r="V331" s="109" t="s">
        <v>29</v>
      </c>
      <c r="X331" s="176">
        <f>'Fleet Input'!F335</f>
        <v>0</v>
      </c>
      <c r="Y331" s="170">
        <f>'Fleet Input'!G335</f>
        <v>0</v>
      </c>
      <c r="Z331" s="170">
        <f>'Fleet Input'!H335</f>
        <v>0</v>
      </c>
      <c r="AA331" s="114">
        <f t="shared" si="63"/>
        <v>0</v>
      </c>
      <c r="AB331" s="176" t="str">
        <f>IF('Fleet Input'!K335=0,"",'Fleet Input'!K335)</f>
        <v/>
      </c>
      <c r="AC331" s="176" t="str">
        <f>IF('Fleet Input'!L335=0,"",'Fleet Input'!L335)</f>
        <v/>
      </c>
      <c r="AD331" s="117" t="str">
        <f t="shared" si="64"/>
        <v/>
      </c>
      <c r="AE331" s="117" t="str">
        <f t="shared" si="65"/>
        <v>00</v>
      </c>
      <c r="AF331" s="8" t="e">
        <f t="shared" si="66"/>
        <v>#N/A</v>
      </c>
      <c r="AG331" s="122" t="e">
        <f t="shared" si="67"/>
        <v>#N/A</v>
      </c>
      <c r="AH331" s="8" t="e">
        <f t="shared" si="68"/>
        <v>#N/A</v>
      </c>
      <c r="AI331" s="122" t="e">
        <f t="shared" si="69"/>
        <v>#N/A</v>
      </c>
      <c r="AJ331" s="100" t="e">
        <f t="shared" si="70"/>
        <v>#N/A</v>
      </c>
      <c r="AK331" s="122" t="e">
        <f t="shared" si="71"/>
        <v>#N/A</v>
      </c>
    </row>
    <row r="332" spans="1:37" x14ac:dyDescent="0.2">
      <c r="A332" s="170">
        <f>'Fleet Input'!A336</f>
        <v>0</v>
      </c>
      <c r="B332" s="106" t="s">
        <v>111</v>
      </c>
      <c r="C332" s="106" t="s">
        <v>112</v>
      </c>
      <c r="D332" s="106" t="s">
        <v>136</v>
      </c>
      <c r="E332" s="106" t="s">
        <v>220</v>
      </c>
      <c r="F332" s="179">
        <f>'Fleet Input'!I336</f>
        <v>0</v>
      </c>
      <c r="G332" s="179">
        <f>'Fleet Input'!J336</f>
        <v>0</v>
      </c>
      <c r="H332" s="119" t="e">
        <f>VLOOKUP(AD332,NOx_Calc!$E$4:$G$44,3,FALSE)/100</f>
        <v>#N/A</v>
      </c>
      <c r="I332" s="119" t="e">
        <f>VLOOKUP(AD332,NOx_Calc!$E$4:$H$44,4,FALSE)/100</f>
        <v>#N/A</v>
      </c>
      <c r="J332" s="97" t="e">
        <f t="shared" si="60"/>
        <v>#N/A</v>
      </c>
      <c r="K332" s="10" t="e">
        <f>IF(J332&lt;&gt;"-",IF(X332="A",'NOx Emission Factors'!$X$4*J332,IF(X332="L",'NOx Emission Factors'!$W$4*J332,"?")),"-")</f>
        <v>#N/A</v>
      </c>
      <c r="L332" s="10" t="str">
        <f>IF(F332&lt;&gt;"",IF(X332="A",F332/'NOx Emission Factors'!$X$4,IF(X332="L",F332/'NOx Emission Factors'!$W$4,"?")),"-")</f>
        <v>?</v>
      </c>
      <c r="M332" s="125" t="e">
        <f t="shared" si="61"/>
        <v>#DIV/0!</v>
      </c>
      <c r="N332" s="125" t="e">
        <f t="shared" si="62"/>
        <v>#N/A</v>
      </c>
      <c r="O332" s="170">
        <f>'Fleet Input'!B336</f>
        <v>0</v>
      </c>
      <c r="P332" s="170">
        <f>'Fleet Input'!C336</f>
        <v>0</v>
      </c>
      <c r="Q332" s="170">
        <f>'Fleet Input'!D336</f>
        <v>0</v>
      </c>
      <c r="R332" s="170">
        <f>'Fleet Input'!E336</f>
        <v>0</v>
      </c>
      <c r="S332" s="170">
        <f>'Fleet Input'!F336</f>
        <v>0</v>
      </c>
      <c r="T332" s="109" t="s">
        <v>242</v>
      </c>
      <c r="V332" s="109" t="s">
        <v>29</v>
      </c>
      <c r="X332" s="176">
        <f>'Fleet Input'!F336</f>
        <v>0</v>
      </c>
      <c r="Y332" s="170">
        <f>'Fleet Input'!G336</f>
        <v>0</v>
      </c>
      <c r="Z332" s="170">
        <f>'Fleet Input'!H336</f>
        <v>0</v>
      </c>
      <c r="AA332" s="114">
        <f t="shared" si="63"/>
        <v>0</v>
      </c>
      <c r="AB332" s="176" t="str">
        <f>IF('Fleet Input'!K336=0,"",'Fleet Input'!K336)</f>
        <v/>
      </c>
      <c r="AC332" s="176" t="str">
        <f>IF('Fleet Input'!L336=0,"",'Fleet Input'!L336)</f>
        <v/>
      </c>
      <c r="AD332" s="117" t="str">
        <f t="shared" si="64"/>
        <v/>
      </c>
      <c r="AE332" s="117" t="str">
        <f t="shared" si="65"/>
        <v>00</v>
      </c>
      <c r="AF332" s="8" t="e">
        <f t="shared" si="66"/>
        <v>#N/A</v>
      </c>
      <c r="AG332" s="122" t="e">
        <f t="shared" si="67"/>
        <v>#N/A</v>
      </c>
      <c r="AH332" s="8" t="e">
        <f t="shared" si="68"/>
        <v>#N/A</v>
      </c>
      <c r="AI332" s="122" t="e">
        <f t="shared" si="69"/>
        <v>#N/A</v>
      </c>
      <c r="AJ332" s="100" t="e">
        <f t="shared" si="70"/>
        <v>#N/A</v>
      </c>
      <c r="AK332" s="122" t="e">
        <f t="shared" si="71"/>
        <v>#N/A</v>
      </c>
    </row>
    <row r="333" spans="1:37" x14ac:dyDescent="0.2">
      <c r="A333" s="170">
        <f>'Fleet Input'!A337</f>
        <v>0</v>
      </c>
      <c r="B333" s="106" t="s">
        <v>111</v>
      </c>
      <c r="C333" s="106" t="s">
        <v>112</v>
      </c>
      <c r="D333" s="106" t="s">
        <v>136</v>
      </c>
      <c r="E333" s="106" t="s">
        <v>220</v>
      </c>
      <c r="F333" s="179">
        <f>'Fleet Input'!I337</f>
        <v>0</v>
      </c>
      <c r="G333" s="179">
        <f>'Fleet Input'!J337</f>
        <v>0</v>
      </c>
      <c r="H333" s="119" t="e">
        <f>VLOOKUP(AD333,NOx_Calc!$E$4:$G$44,3,FALSE)/100</f>
        <v>#N/A</v>
      </c>
      <c r="I333" s="119" t="e">
        <f>VLOOKUP(AD333,NOx_Calc!$E$4:$H$44,4,FALSE)/100</f>
        <v>#N/A</v>
      </c>
      <c r="J333" s="97" t="e">
        <f t="shared" si="60"/>
        <v>#N/A</v>
      </c>
      <c r="K333" s="10" t="e">
        <f>IF(J333&lt;&gt;"-",IF(X333="A",'NOx Emission Factors'!$X$4*J333,IF(X333="L",'NOx Emission Factors'!$W$4*J333,"?")),"-")</f>
        <v>#N/A</v>
      </c>
      <c r="L333" s="10" t="str">
        <f>IF(F333&lt;&gt;"",IF(X333="A",F333/'NOx Emission Factors'!$X$4,IF(X333="L",F333/'NOx Emission Factors'!$W$4,"?")),"-")</f>
        <v>?</v>
      </c>
      <c r="M333" s="125" t="e">
        <f t="shared" si="61"/>
        <v>#DIV/0!</v>
      </c>
      <c r="N333" s="125" t="e">
        <f t="shared" si="62"/>
        <v>#N/A</v>
      </c>
      <c r="O333" s="170">
        <f>'Fleet Input'!B337</f>
        <v>0</v>
      </c>
      <c r="P333" s="170">
        <f>'Fleet Input'!C337</f>
        <v>0</v>
      </c>
      <c r="Q333" s="170">
        <f>'Fleet Input'!D337</f>
        <v>0</v>
      </c>
      <c r="R333" s="170">
        <f>'Fleet Input'!E337</f>
        <v>0</v>
      </c>
      <c r="S333" s="170">
        <f>'Fleet Input'!F337</f>
        <v>0</v>
      </c>
      <c r="T333" s="109" t="s">
        <v>242</v>
      </c>
      <c r="V333" s="109" t="s">
        <v>29</v>
      </c>
      <c r="X333" s="176">
        <f>'Fleet Input'!F337</f>
        <v>0</v>
      </c>
      <c r="Y333" s="170">
        <f>'Fleet Input'!G337</f>
        <v>0</v>
      </c>
      <c r="Z333" s="170">
        <f>'Fleet Input'!H337</f>
        <v>0</v>
      </c>
      <c r="AA333" s="114">
        <f t="shared" si="63"/>
        <v>0</v>
      </c>
      <c r="AB333" s="176" t="str">
        <f>IF('Fleet Input'!K337=0,"",'Fleet Input'!K337)</f>
        <v/>
      </c>
      <c r="AC333" s="176" t="str">
        <f>IF('Fleet Input'!L337=0,"",'Fleet Input'!L337)</f>
        <v/>
      </c>
      <c r="AD333" s="117" t="str">
        <f t="shared" si="64"/>
        <v/>
      </c>
      <c r="AE333" s="117" t="str">
        <f t="shared" si="65"/>
        <v>00</v>
      </c>
      <c r="AF333" s="8" t="e">
        <f t="shared" si="66"/>
        <v>#N/A</v>
      </c>
      <c r="AG333" s="122" t="e">
        <f t="shared" si="67"/>
        <v>#N/A</v>
      </c>
      <c r="AH333" s="8" t="e">
        <f t="shared" si="68"/>
        <v>#N/A</v>
      </c>
      <c r="AI333" s="122" t="e">
        <f t="shared" si="69"/>
        <v>#N/A</v>
      </c>
      <c r="AJ333" s="100" t="e">
        <f t="shared" si="70"/>
        <v>#N/A</v>
      </c>
      <c r="AK333" s="122" t="e">
        <f t="shared" si="71"/>
        <v>#N/A</v>
      </c>
    </row>
    <row r="334" spans="1:37" x14ac:dyDescent="0.2">
      <c r="A334" s="170">
        <f>'Fleet Input'!A338</f>
        <v>0</v>
      </c>
      <c r="B334" s="106" t="s">
        <v>111</v>
      </c>
      <c r="C334" s="106" t="s">
        <v>112</v>
      </c>
      <c r="D334" s="106" t="s">
        <v>136</v>
      </c>
      <c r="E334" s="106" t="s">
        <v>220</v>
      </c>
      <c r="F334" s="179">
        <f>'Fleet Input'!I338</f>
        <v>0</v>
      </c>
      <c r="G334" s="179">
        <f>'Fleet Input'!J338</f>
        <v>0</v>
      </c>
      <c r="H334" s="119" t="e">
        <f>VLOOKUP(AD334,NOx_Calc!$E$4:$G$44,3,FALSE)/100</f>
        <v>#N/A</v>
      </c>
      <c r="I334" s="119" t="e">
        <f>VLOOKUP(AD334,NOx_Calc!$E$4:$H$44,4,FALSE)/100</f>
        <v>#N/A</v>
      </c>
      <c r="J334" s="97" t="e">
        <f t="shared" si="60"/>
        <v>#N/A</v>
      </c>
      <c r="K334" s="10" t="e">
        <f>IF(J334&lt;&gt;"-",IF(X334="A",'NOx Emission Factors'!$X$4*J334,IF(X334="L",'NOx Emission Factors'!$W$4*J334,"?")),"-")</f>
        <v>#N/A</v>
      </c>
      <c r="L334" s="10" t="str">
        <f>IF(F334&lt;&gt;"",IF(X334="A",F334/'NOx Emission Factors'!$X$4,IF(X334="L",F334/'NOx Emission Factors'!$W$4,"?")),"-")</f>
        <v>?</v>
      </c>
      <c r="M334" s="125" t="e">
        <f t="shared" si="61"/>
        <v>#DIV/0!</v>
      </c>
      <c r="N334" s="125" t="e">
        <f t="shared" si="62"/>
        <v>#N/A</v>
      </c>
      <c r="O334" s="170">
        <f>'Fleet Input'!B338</f>
        <v>0</v>
      </c>
      <c r="P334" s="170">
        <f>'Fleet Input'!C338</f>
        <v>0</v>
      </c>
      <c r="Q334" s="170">
        <f>'Fleet Input'!D338</f>
        <v>0</v>
      </c>
      <c r="R334" s="170">
        <f>'Fleet Input'!E338</f>
        <v>0</v>
      </c>
      <c r="S334" s="170">
        <f>'Fleet Input'!F338</f>
        <v>0</v>
      </c>
      <c r="T334" s="109" t="s">
        <v>242</v>
      </c>
      <c r="V334" s="109" t="s">
        <v>29</v>
      </c>
      <c r="X334" s="176">
        <f>'Fleet Input'!F338</f>
        <v>0</v>
      </c>
      <c r="Y334" s="170">
        <f>'Fleet Input'!G338</f>
        <v>0</v>
      </c>
      <c r="Z334" s="170">
        <f>'Fleet Input'!H338</f>
        <v>0</v>
      </c>
      <c r="AA334" s="114">
        <f t="shared" si="63"/>
        <v>0</v>
      </c>
      <c r="AB334" s="176" t="str">
        <f>IF('Fleet Input'!K338=0,"",'Fleet Input'!K338)</f>
        <v/>
      </c>
      <c r="AC334" s="176" t="str">
        <f>IF('Fleet Input'!L338=0,"",'Fleet Input'!L338)</f>
        <v/>
      </c>
      <c r="AD334" s="117" t="str">
        <f t="shared" si="64"/>
        <v/>
      </c>
      <c r="AE334" s="117" t="str">
        <f t="shared" si="65"/>
        <v>00</v>
      </c>
      <c r="AF334" s="8" t="e">
        <f t="shared" si="66"/>
        <v>#N/A</v>
      </c>
      <c r="AG334" s="122" t="e">
        <f t="shared" si="67"/>
        <v>#N/A</v>
      </c>
      <c r="AH334" s="8" t="e">
        <f t="shared" si="68"/>
        <v>#N/A</v>
      </c>
      <c r="AI334" s="122" t="e">
        <f t="shared" si="69"/>
        <v>#N/A</v>
      </c>
      <c r="AJ334" s="100" t="e">
        <f t="shared" si="70"/>
        <v>#N/A</v>
      </c>
      <c r="AK334" s="122" t="e">
        <f t="shared" si="71"/>
        <v>#N/A</v>
      </c>
    </row>
    <row r="335" spans="1:37" x14ac:dyDescent="0.2">
      <c r="A335" s="170">
        <f>'Fleet Input'!A339</f>
        <v>0</v>
      </c>
      <c r="B335" s="106" t="s">
        <v>111</v>
      </c>
      <c r="C335" s="106" t="s">
        <v>112</v>
      </c>
      <c r="D335" s="106" t="s">
        <v>136</v>
      </c>
      <c r="E335" s="106" t="s">
        <v>220</v>
      </c>
      <c r="F335" s="179">
        <f>'Fleet Input'!I339</f>
        <v>0</v>
      </c>
      <c r="G335" s="179">
        <f>'Fleet Input'!J339</f>
        <v>0</v>
      </c>
      <c r="H335" s="119" t="e">
        <f>VLOOKUP(AD335,NOx_Calc!$E$4:$G$44,3,FALSE)/100</f>
        <v>#N/A</v>
      </c>
      <c r="I335" s="119" t="e">
        <f>VLOOKUP(AD335,NOx_Calc!$E$4:$H$44,4,FALSE)/100</f>
        <v>#N/A</v>
      </c>
      <c r="J335" s="97" t="e">
        <f t="shared" si="60"/>
        <v>#N/A</v>
      </c>
      <c r="K335" s="10" t="e">
        <f>IF(J335&lt;&gt;"-",IF(X335="A",'NOx Emission Factors'!$X$4*J335,IF(X335="L",'NOx Emission Factors'!$W$4*J335,"?")),"-")</f>
        <v>#N/A</v>
      </c>
      <c r="L335" s="10" t="str">
        <f>IF(F335&lt;&gt;"",IF(X335="A",F335/'NOx Emission Factors'!$X$4,IF(X335="L",F335/'NOx Emission Factors'!$W$4,"?")),"-")</f>
        <v>?</v>
      </c>
      <c r="M335" s="125" t="e">
        <f t="shared" si="61"/>
        <v>#DIV/0!</v>
      </c>
      <c r="N335" s="125" t="e">
        <f t="shared" si="62"/>
        <v>#N/A</v>
      </c>
      <c r="O335" s="170">
        <f>'Fleet Input'!B339</f>
        <v>0</v>
      </c>
      <c r="P335" s="170">
        <f>'Fleet Input'!C339</f>
        <v>0</v>
      </c>
      <c r="Q335" s="170">
        <f>'Fleet Input'!D339</f>
        <v>0</v>
      </c>
      <c r="R335" s="170">
        <f>'Fleet Input'!E339</f>
        <v>0</v>
      </c>
      <c r="S335" s="170">
        <f>'Fleet Input'!F339</f>
        <v>0</v>
      </c>
      <c r="T335" s="109" t="s">
        <v>242</v>
      </c>
      <c r="V335" s="109" t="s">
        <v>29</v>
      </c>
      <c r="X335" s="176">
        <f>'Fleet Input'!F339</f>
        <v>0</v>
      </c>
      <c r="Y335" s="170">
        <f>'Fleet Input'!G339</f>
        <v>0</v>
      </c>
      <c r="Z335" s="170">
        <f>'Fleet Input'!H339</f>
        <v>0</v>
      </c>
      <c r="AA335" s="114">
        <f t="shared" si="63"/>
        <v>0</v>
      </c>
      <c r="AB335" s="176" t="str">
        <f>IF('Fleet Input'!K339=0,"",'Fleet Input'!K339)</f>
        <v/>
      </c>
      <c r="AC335" s="176" t="str">
        <f>IF('Fleet Input'!L339=0,"",'Fleet Input'!L339)</f>
        <v/>
      </c>
      <c r="AD335" s="117" t="str">
        <f t="shared" si="64"/>
        <v/>
      </c>
      <c r="AE335" s="117" t="str">
        <f t="shared" si="65"/>
        <v>00</v>
      </c>
      <c r="AF335" s="8" t="e">
        <f t="shared" si="66"/>
        <v>#N/A</v>
      </c>
      <c r="AG335" s="122" t="e">
        <f t="shared" si="67"/>
        <v>#N/A</v>
      </c>
      <c r="AH335" s="8" t="e">
        <f t="shared" si="68"/>
        <v>#N/A</v>
      </c>
      <c r="AI335" s="122" t="e">
        <f t="shared" si="69"/>
        <v>#N/A</v>
      </c>
      <c r="AJ335" s="100" t="e">
        <f t="shared" si="70"/>
        <v>#N/A</v>
      </c>
      <c r="AK335" s="122" t="e">
        <f t="shared" si="71"/>
        <v>#N/A</v>
      </c>
    </row>
    <row r="336" spans="1:37" x14ac:dyDescent="0.2">
      <c r="A336" s="170">
        <f>'Fleet Input'!A340</f>
        <v>0</v>
      </c>
      <c r="B336" s="106" t="s">
        <v>111</v>
      </c>
      <c r="C336" s="106" t="s">
        <v>112</v>
      </c>
      <c r="D336" s="106" t="s">
        <v>136</v>
      </c>
      <c r="E336" s="106" t="s">
        <v>220</v>
      </c>
      <c r="F336" s="179">
        <f>'Fleet Input'!I340</f>
        <v>0</v>
      </c>
      <c r="G336" s="179">
        <f>'Fleet Input'!J340</f>
        <v>0</v>
      </c>
      <c r="H336" s="119" t="e">
        <f>VLOOKUP(AD336,NOx_Calc!$E$4:$G$44,3,FALSE)/100</f>
        <v>#N/A</v>
      </c>
      <c r="I336" s="119" t="e">
        <f>VLOOKUP(AD336,NOx_Calc!$E$4:$H$44,4,FALSE)/100</f>
        <v>#N/A</v>
      </c>
      <c r="J336" s="97" t="e">
        <f t="shared" si="60"/>
        <v>#N/A</v>
      </c>
      <c r="K336" s="10" t="e">
        <f>IF(J336&lt;&gt;"-",IF(X336="A",'NOx Emission Factors'!$X$4*J336,IF(X336="L",'NOx Emission Factors'!$W$4*J336,"?")),"-")</f>
        <v>#N/A</v>
      </c>
      <c r="L336" s="10" t="str">
        <f>IF(F336&lt;&gt;"",IF(X336="A",F336/'NOx Emission Factors'!$X$4,IF(X336="L",F336/'NOx Emission Factors'!$W$4,"?")),"-")</f>
        <v>?</v>
      </c>
      <c r="M336" s="125" t="e">
        <f t="shared" si="61"/>
        <v>#DIV/0!</v>
      </c>
      <c r="N336" s="125" t="e">
        <f t="shared" si="62"/>
        <v>#N/A</v>
      </c>
      <c r="O336" s="170">
        <f>'Fleet Input'!B340</f>
        <v>0</v>
      </c>
      <c r="P336" s="170">
        <f>'Fleet Input'!C340</f>
        <v>0</v>
      </c>
      <c r="Q336" s="170">
        <f>'Fleet Input'!D340</f>
        <v>0</v>
      </c>
      <c r="R336" s="170">
        <f>'Fleet Input'!E340</f>
        <v>0</v>
      </c>
      <c r="S336" s="170">
        <f>'Fleet Input'!F340</f>
        <v>0</v>
      </c>
      <c r="T336" s="109" t="s">
        <v>242</v>
      </c>
      <c r="V336" s="109" t="s">
        <v>29</v>
      </c>
      <c r="X336" s="176">
        <f>'Fleet Input'!F340</f>
        <v>0</v>
      </c>
      <c r="Y336" s="170">
        <f>'Fleet Input'!G340</f>
        <v>0</v>
      </c>
      <c r="Z336" s="170">
        <f>'Fleet Input'!H340</f>
        <v>0</v>
      </c>
      <c r="AA336" s="114">
        <f t="shared" si="63"/>
        <v>0</v>
      </c>
      <c r="AB336" s="176" t="str">
        <f>IF('Fleet Input'!K340=0,"",'Fleet Input'!K340)</f>
        <v/>
      </c>
      <c r="AC336" s="176" t="str">
        <f>IF('Fleet Input'!L340=0,"",'Fleet Input'!L340)</f>
        <v/>
      </c>
      <c r="AD336" s="117" t="str">
        <f t="shared" si="64"/>
        <v/>
      </c>
      <c r="AE336" s="117" t="str">
        <f t="shared" si="65"/>
        <v>00</v>
      </c>
      <c r="AF336" s="8" t="e">
        <f t="shared" si="66"/>
        <v>#N/A</v>
      </c>
      <c r="AG336" s="122" t="e">
        <f t="shared" si="67"/>
        <v>#N/A</v>
      </c>
      <c r="AH336" s="8" t="e">
        <f t="shared" si="68"/>
        <v>#N/A</v>
      </c>
      <c r="AI336" s="122" t="e">
        <f t="shared" si="69"/>
        <v>#N/A</v>
      </c>
      <c r="AJ336" s="100" t="e">
        <f t="shared" si="70"/>
        <v>#N/A</v>
      </c>
      <c r="AK336" s="122" t="e">
        <f t="shared" si="71"/>
        <v>#N/A</v>
      </c>
    </row>
    <row r="337" spans="1:37" x14ac:dyDescent="0.2">
      <c r="A337" s="170">
        <f>'Fleet Input'!A341</f>
        <v>0</v>
      </c>
      <c r="B337" s="106" t="s">
        <v>111</v>
      </c>
      <c r="C337" s="106" t="s">
        <v>112</v>
      </c>
      <c r="D337" s="106" t="s">
        <v>136</v>
      </c>
      <c r="E337" s="106" t="s">
        <v>220</v>
      </c>
      <c r="F337" s="179">
        <f>'Fleet Input'!I341</f>
        <v>0</v>
      </c>
      <c r="G337" s="179">
        <f>'Fleet Input'!J341</f>
        <v>0</v>
      </c>
      <c r="H337" s="119" t="e">
        <f>VLOOKUP(AD337,NOx_Calc!$E$4:$G$44,3,FALSE)/100</f>
        <v>#N/A</v>
      </c>
      <c r="I337" s="119" t="e">
        <f>VLOOKUP(AD337,NOx_Calc!$E$4:$H$44,4,FALSE)/100</f>
        <v>#N/A</v>
      </c>
      <c r="J337" s="97" t="e">
        <f t="shared" si="60"/>
        <v>#N/A</v>
      </c>
      <c r="K337" s="10" t="e">
        <f>IF(J337&lt;&gt;"-",IF(X337="A",'NOx Emission Factors'!$X$4*J337,IF(X337="L",'NOx Emission Factors'!$W$4*J337,"?")),"-")</f>
        <v>#N/A</v>
      </c>
      <c r="L337" s="10" t="str">
        <f>IF(F337&lt;&gt;"",IF(X337="A",F337/'NOx Emission Factors'!$X$4,IF(X337="L",F337/'NOx Emission Factors'!$W$4,"?")),"-")</f>
        <v>?</v>
      </c>
      <c r="M337" s="125" t="e">
        <f t="shared" si="61"/>
        <v>#DIV/0!</v>
      </c>
      <c r="N337" s="125" t="e">
        <f t="shared" si="62"/>
        <v>#N/A</v>
      </c>
      <c r="O337" s="170">
        <f>'Fleet Input'!B341</f>
        <v>0</v>
      </c>
      <c r="P337" s="170">
        <f>'Fleet Input'!C341</f>
        <v>0</v>
      </c>
      <c r="Q337" s="170">
        <f>'Fleet Input'!D341</f>
        <v>0</v>
      </c>
      <c r="R337" s="170">
        <f>'Fleet Input'!E341</f>
        <v>0</v>
      </c>
      <c r="S337" s="170">
        <f>'Fleet Input'!F341</f>
        <v>0</v>
      </c>
      <c r="T337" s="109" t="s">
        <v>242</v>
      </c>
      <c r="V337" s="109" t="s">
        <v>29</v>
      </c>
      <c r="X337" s="176">
        <f>'Fleet Input'!F341</f>
        <v>0</v>
      </c>
      <c r="Y337" s="170">
        <f>'Fleet Input'!G341</f>
        <v>0</v>
      </c>
      <c r="Z337" s="170">
        <f>'Fleet Input'!H341</f>
        <v>0</v>
      </c>
      <c r="AA337" s="114">
        <f t="shared" si="63"/>
        <v>0</v>
      </c>
      <c r="AB337" s="176" t="str">
        <f>IF('Fleet Input'!K341=0,"",'Fleet Input'!K341)</f>
        <v/>
      </c>
      <c r="AC337" s="176" t="str">
        <f>IF('Fleet Input'!L341=0,"",'Fleet Input'!L341)</f>
        <v/>
      </c>
      <c r="AD337" s="117" t="str">
        <f t="shared" si="64"/>
        <v/>
      </c>
      <c r="AE337" s="117" t="str">
        <f t="shared" si="65"/>
        <v>00</v>
      </c>
      <c r="AF337" s="8" t="e">
        <f t="shared" si="66"/>
        <v>#N/A</v>
      </c>
      <c r="AG337" s="122" t="e">
        <f t="shared" si="67"/>
        <v>#N/A</v>
      </c>
      <c r="AH337" s="8" t="e">
        <f t="shared" si="68"/>
        <v>#N/A</v>
      </c>
      <c r="AI337" s="122" t="e">
        <f t="shared" si="69"/>
        <v>#N/A</v>
      </c>
      <c r="AJ337" s="100" t="e">
        <f t="shared" si="70"/>
        <v>#N/A</v>
      </c>
      <c r="AK337" s="122" t="e">
        <f t="shared" si="71"/>
        <v>#N/A</v>
      </c>
    </row>
    <row r="338" spans="1:37" x14ac:dyDescent="0.2">
      <c r="A338" s="170">
        <f>'Fleet Input'!A342</f>
        <v>0</v>
      </c>
      <c r="B338" s="106" t="s">
        <v>111</v>
      </c>
      <c r="C338" s="106" t="s">
        <v>112</v>
      </c>
      <c r="D338" s="106" t="s">
        <v>136</v>
      </c>
      <c r="E338" s="106" t="s">
        <v>220</v>
      </c>
      <c r="F338" s="179">
        <f>'Fleet Input'!I342</f>
        <v>0</v>
      </c>
      <c r="G338" s="179">
        <f>'Fleet Input'!J342</f>
        <v>0</v>
      </c>
      <c r="H338" s="119" t="e">
        <f>VLOOKUP(AD338,NOx_Calc!$E$4:$G$44,3,FALSE)/100</f>
        <v>#N/A</v>
      </c>
      <c r="I338" s="119" t="e">
        <f>VLOOKUP(AD338,NOx_Calc!$E$4:$H$44,4,FALSE)/100</f>
        <v>#N/A</v>
      </c>
      <c r="J338" s="97" t="e">
        <f t="shared" si="60"/>
        <v>#N/A</v>
      </c>
      <c r="K338" s="10" t="e">
        <f>IF(J338&lt;&gt;"-",IF(X338="A",'NOx Emission Factors'!$X$4*J338,IF(X338="L",'NOx Emission Factors'!$W$4*J338,"?")),"-")</f>
        <v>#N/A</v>
      </c>
      <c r="L338" s="10" t="str">
        <f>IF(F338&lt;&gt;"",IF(X338="A",F338/'NOx Emission Factors'!$X$4,IF(X338="L",F338/'NOx Emission Factors'!$W$4,"?")),"-")</f>
        <v>?</v>
      </c>
      <c r="M338" s="125" t="e">
        <f t="shared" si="61"/>
        <v>#DIV/0!</v>
      </c>
      <c r="N338" s="125" t="e">
        <f t="shared" si="62"/>
        <v>#N/A</v>
      </c>
      <c r="O338" s="170">
        <f>'Fleet Input'!B342</f>
        <v>0</v>
      </c>
      <c r="P338" s="170">
        <f>'Fleet Input'!C342</f>
        <v>0</v>
      </c>
      <c r="Q338" s="170">
        <f>'Fleet Input'!D342</f>
        <v>0</v>
      </c>
      <c r="R338" s="170">
        <f>'Fleet Input'!E342</f>
        <v>0</v>
      </c>
      <c r="S338" s="170">
        <f>'Fleet Input'!F342</f>
        <v>0</v>
      </c>
      <c r="T338" s="109" t="s">
        <v>242</v>
      </c>
      <c r="V338" s="109" t="s">
        <v>29</v>
      </c>
      <c r="X338" s="176">
        <f>'Fleet Input'!F342</f>
        <v>0</v>
      </c>
      <c r="Y338" s="170">
        <f>'Fleet Input'!G342</f>
        <v>0</v>
      </c>
      <c r="Z338" s="170">
        <f>'Fleet Input'!H342</f>
        <v>0</v>
      </c>
      <c r="AA338" s="114">
        <f t="shared" si="63"/>
        <v>0</v>
      </c>
      <c r="AB338" s="176" t="str">
        <f>IF('Fleet Input'!K342=0,"",'Fleet Input'!K342)</f>
        <v/>
      </c>
      <c r="AC338" s="176" t="str">
        <f>IF('Fleet Input'!L342=0,"",'Fleet Input'!L342)</f>
        <v/>
      </c>
      <c r="AD338" s="117" t="str">
        <f t="shared" si="64"/>
        <v/>
      </c>
      <c r="AE338" s="117" t="str">
        <f t="shared" si="65"/>
        <v>00</v>
      </c>
      <c r="AF338" s="8" t="e">
        <f t="shared" si="66"/>
        <v>#N/A</v>
      </c>
      <c r="AG338" s="122" t="e">
        <f t="shared" si="67"/>
        <v>#N/A</v>
      </c>
      <c r="AH338" s="8" t="e">
        <f t="shared" si="68"/>
        <v>#N/A</v>
      </c>
      <c r="AI338" s="122" t="e">
        <f t="shared" si="69"/>
        <v>#N/A</v>
      </c>
      <c r="AJ338" s="100" t="e">
        <f t="shared" si="70"/>
        <v>#N/A</v>
      </c>
      <c r="AK338" s="122" t="e">
        <f t="shared" si="71"/>
        <v>#N/A</v>
      </c>
    </row>
    <row r="339" spans="1:37" x14ac:dyDescent="0.2">
      <c r="A339" s="170">
        <f>'Fleet Input'!A343</f>
        <v>0</v>
      </c>
      <c r="B339" s="106" t="s">
        <v>111</v>
      </c>
      <c r="C339" s="106" t="s">
        <v>112</v>
      </c>
      <c r="D339" s="106" t="s">
        <v>136</v>
      </c>
      <c r="E339" s="106" t="s">
        <v>220</v>
      </c>
      <c r="F339" s="179">
        <f>'Fleet Input'!I343</f>
        <v>0</v>
      </c>
      <c r="G339" s="179">
        <f>'Fleet Input'!J343</f>
        <v>0</v>
      </c>
      <c r="H339" s="119" t="e">
        <f>VLOOKUP(AD339,NOx_Calc!$E$4:$G$44,3,FALSE)/100</f>
        <v>#N/A</v>
      </c>
      <c r="I339" s="119" t="e">
        <f>VLOOKUP(AD339,NOx_Calc!$E$4:$H$44,4,FALSE)/100</f>
        <v>#N/A</v>
      </c>
      <c r="J339" s="97" t="e">
        <f t="shared" si="60"/>
        <v>#N/A</v>
      </c>
      <c r="K339" s="10" t="e">
        <f>IF(J339&lt;&gt;"-",IF(X339="A",'NOx Emission Factors'!$X$4*J339,IF(X339="L",'NOx Emission Factors'!$W$4*J339,"?")),"-")</f>
        <v>#N/A</v>
      </c>
      <c r="L339" s="10" t="str">
        <f>IF(F339&lt;&gt;"",IF(X339="A",F339/'NOx Emission Factors'!$X$4,IF(X339="L",F339/'NOx Emission Factors'!$W$4,"?")),"-")</f>
        <v>?</v>
      </c>
      <c r="M339" s="125" t="e">
        <f t="shared" si="61"/>
        <v>#DIV/0!</v>
      </c>
      <c r="N339" s="125" t="e">
        <f t="shared" si="62"/>
        <v>#N/A</v>
      </c>
      <c r="O339" s="170">
        <f>'Fleet Input'!B343</f>
        <v>0</v>
      </c>
      <c r="P339" s="170">
        <f>'Fleet Input'!C343</f>
        <v>0</v>
      </c>
      <c r="Q339" s="170">
        <f>'Fleet Input'!D343</f>
        <v>0</v>
      </c>
      <c r="R339" s="170">
        <f>'Fleet Input'!E343</f>
        <v>0</v>
      </c>
      <c r="S339" s="170">
        <f>'Fleet Input'!F343</f>
        <v>0</v>
      </c>
      <c r="T339" s="109" t="s">
        <v>242</v>
      </c>
      <c r="V339" s="109" t="s">
        <v>29</v>
      </c>
      <c r="X339" s="176">
        <f>'Fleet Input'!F343</f>
        <v>0</v>
      </c>
      <c r="Y339" s="170">
        <f>'Fleet Input'!G343</f>
        <v>0</v>
      </c>
      <c r="Z339" s="170">
        <f>'Fleet Input'!H343</f>
        <v>0</v>
      </c>
      <c r="AA339" s="114">
        <f t="shared" si="63"/>
        <v>0</v>
      </c>
      <c r="AB339" s="176" t="str">
        <f>IF('Fleet Input'!K343=0,"",'Fleet Input'!K343)</f>
        <v/>
      </c>
      <c r="AC339" s="176" t="str">
        <f>IF('Fleet Input'!L343=0,"",'Fleet Input'!L343)</f>
        <v/>
      </c>
      <c r="AD339" s="117" t="str">
        <f t="shared" si="64"/>
        <v/>
      </c>
      <c r="AE339" s="117" t="str">
        <f t="shared" si="65"/>
        <v>00</v>
      </c>
      <c r="AF339" s="8" t="e">
        <f t="shared" si="66"/>
        <v>#N/A</v>
      </c>
      <c r="AG339" s="122" t="e">
        <f t="shared" si="67"/>
        <v>#N/A</v>
      </c>
      <c r="AH339" s="8" t="e">
        <f t="shared" si="68"/>
        <v>#N/A</v>
      </c>
      <c r="AI339" s="122" t="e">
        <f t="shared" si="69"/>
        <v>#N/A</v>
      </c>
      <c r="AJ339" s="100" t="e">
        <f t="shared" si="70"/>
        <v>#N/A</v>
      </c>
      <c r="AK339" s="122" t="e">
        <f t="shared" si="71"/>
        <v>#N/A</v>
      </c>
    </row>
    <row r="340" spans="1:37" x14ac:dyDescent="0.2">
      <c r="A340" s="170">
        <f>'Fleet Input'!A344</f>
        <v>0</v>
      </c>
      <c r="B340" s="106" t="s">
        <v>111</v>
      </c>
      <c r="C340" s="106" t="s">
        <v>112</v>
      </c>
      <c r="D340" s="106" t="s">
        <v>136</v>
      </c>
      <c r="E340" s="106" t="s">
        <v>220</v>
      </c>
      <c r="F340" s="179">
        <f>'Fleet Input'!I344</f>
        <v>0</v>
      </c>
      <c r="G340" s="179">
        <f>'Fleet Input'!J344</f>
        <v>0</v>
      </c>
      <c r="H340" s="119" t="e">
        <f>VLOOKUP(AD340,NOx_Calc!$E$4:$G$44,3,FALSE)/100</f>
        <v>#N/A</v>
      </c>
      <c r="I340" s="119" t="e">
        <f>VLOOKUP(AD340,NOx_Calc!$E$4:$H$44,4,FALSE)/100</f>
        <v>#N/A</v>
      </c>
      <c r="J340" s="97" t="e">
        <f t="shared" si="60"/>
        <v>#N/A</v>
      </c>
      <c r="K340" s="10" t="e">
        <f>IF(J340&lt;&gt;"-",IF(X340="A",'NOx Emission Factors'!$X$4*J340,IF(X340="L",'NOx Emission Factors'!$W$4*J340,"?")),"-")</f>
        <v>#N/A</v>
      </c>
      <c r="L340" s="10" t="str">
        <f>IF(F340&lt;&gt;"",IF(X340="A",F340/'NOx Emission Factors'!$X$4,IF(X340="L",F340/'NOx Emission Factors'!$W$4,"?")),"-")</f>
        <v>?</v>
      </c>
      <c r="M340" s="125" t="e">
        <f t="shared" si="61"/>
        <v>#DIV/0!</v>
      </c>
      <c r="N340" s="125" t="e">
        <f t="shared" si="62"/>
        <v>#N/A</v>
      </c>
      <c r="O340" s="170">
        <f>'Fleet Input'!B344</f>
        <v>0</v>
      </c>
      <c r="P340" s="170">
        <f>'Fleet Input'!C344</f>
        <v>0</v>
      </c>
      <c r="Q340" s="170">
        <f>'Fleet Input'!D344</f>
        <v>0</v>
      </c>
      <c r="R340" s="170">
        <f>'Fleet Input'!E344</f>
        <v>0</v>
      </c>
      <c r="S340" s="170">
        <f>'Fleet Input'!F344</f>
        <v>0</v>
      </c>
      <c r="T340" s="109" t="s">
        <v>242</v>
      </c>
      <c r="V340" s="109" t="s">
        <v>29</v>
      </c>
      <c r="X340" s="176">
        <f>'Fleet Input'!F344</f>
        <v>0</v>
      </c>
      <c r="Y340" s="170">
        <f>'Fleet Input'!G344</f>
        <v>0</v>
      </c>
      <c r="Z340" s="170">
        <f>'Fleet Input'!H344</f>
        <v>0</v>
      </c>
      <c r="AA340" s="114">
        <f t="shared" si="63"/>
        <v>0</v>
      </c>
      <c r="AB340" s="176" t="str">
        <f>IF('Fleet Input'!K344=0,"",'Fleet Input'!K344)</f>
        <v/>
      </c>
      <c r="AC340" s="176" t="str">
        <f>IF('Fleet Input'!L344=0,"",'Fleet Input'!L344)</f>
        <v/>
      </c>
      <c r="AD340" s="117" t="str">
        <f t="shared" si="64"/>
        <v/>
      </c>
      <c r="AE340" s="117" t="str">
        <f t="shared" si="65"/>
        <v>00</v>
      </c>
      <c r="AF340" s="8" t="e">
        <f t="shared" si="66"/>
        <v>#N/A</v>
      </c>
      <c r="AG340" s="122" t="e">
        <f t="shared" si="67"/>
        <v>#N/A</v>
      </c>
      <c r="AH340" s="8" t="e">
        <f t="shared" si="68"/>
        <v>#N/A</v>
      </c>
      <c r="AI340" s="122" t="e">
        <f t="shared" si="69"/>
        <v>#N/A</v>
      </c>
      <c r="AJ340" s="100" t="e">
        <f t="shared" si="70"/>
        <v>#N/A</v>
      </c>
      <c r="AK340" s="122" t="e">
        <f t="shared" si="71"/>
        <v>#N/A</v>
      </c>
    </row>
    <row r="341" spans="1:37" x14ac:dyDescent="0.2">
      <c r="A341" s="170">
        <f>'Fleet Input'!A345</f>
        <v>0</v>
      </c>
      <c r="B341" s="106" t="s">
        <v>111</v>
      </c>
      <c r="C341" s="106" t="s">
        <v>112</v>
      </c>
      <c r="D341" s="106" t="s">
        <v>136</v>
      </c>
      <c r="E341" s="106" t="s">
        <v>220</v>
      </c>
      <c r="F341" s="179">
        <f>'Fleet Input'!I345</f>
        <v>0</v>
      </c>
      <c r="G341" s="179">
        <f>'Fleet Input'!J345</f>
        <v>0</v>
      </c>
      <c r="H341" s="119" t="e">
        <f>VLOOKUP(AD341,NOx_Calc!$E$4:$G$44,3,FALSE)/100</f>
        <v>#N/A</v>
      </c>
      <c r="I341" s="119" t="e">
        <f>VLOOKUP(AD341,NOx_Calc!$E$4:$H$44,4,FALSE)/100</f>
        <v>#N/A</v>
      </c>
      <c r="J341" s="97" t="e">
        <f t="shared" si="60"/>
        <v>#N/A</v>
      </c>
      <c r="K341" s="10" t="e">
        <f>IF(J341&lt;&gt;"-",IF(X341="A",'NOx Emission Factors'!$X$4*J341,IF(X341="L",'NOx Emission Factors'!$W$4*J341,"?")),"-")</f>
        <v>#N/A</v>
      </c>
      <c r="L341" s="10" t="str">
        <f>IF(F341&lt;&gt;"",IF(X341="A",F341/'NOx Emission Factors'!$X$4,IF(X341="L",F341/'NOx Emission Factors'!$W$4,"?")),"-")</f>
        <v>?</v>
      </c>
      <c r="M341" s="125" t="e">
        <f t="shared" si="61"/>
        <v>#DIV/0!</v>
      </c>
      <c r="N341" s="125" t="e">
        <f t="shared" si="62"/>
        <v>#N/A</v>
      </c>
      <c r="O341" s="170">
        <f>'Fleet Input'!B345</f>
        <v>0</v>
      </c>
      <c r="P341" s="170">
        <f>'Fleet Input'!C345</f>
        <v>0</v>
      </c>
      <c r="Q341" s="170">
        <f>'Fleet Input'!D345</f>
        <v>0</v>
      </c>
      <c r="R341" s="170">
        <f>'Fleet Input'!E345</f>
        <v>0</v>
      </c>
      <c r="S341" s="170">
        <f>'Fleet Input'!F345</f>
        <v>0</v>
      </c>
      <c r="T341" s="109" t="s">
        <v>242</v>
      </c>
      <c r="V341" s="109" t="s">
        <v>29</v>
      </c>
      <c r="X341" s="176">
        <f>'Fleet Input'!F345</f>
        <v>0</v>
      </c>
      <c r="Y341" s="170">
        <f>'Fleet Input'!G345</f>
        <v>0</v>
      </c>
      <c r="Z341" s="170">
        <f>'Fleet Input'!H345</f>
        <v>0</v>
      </c>
      <c r="AA341" s="114">
        <f t="shared" si="63"/>
        <v>0</v>
      </c>
      <c r="AB341" s="176" t="str">
        <f>IF('Fleet Input'!K345=0,"",'Fleet Input'!K345)</f>
        <v/>
      </c>
      <c r="AC341" s="176" t="str">
        <f>IF('Fleet Input'!L345=0,"",'Fleet Input'!L345)</f>
        <v/>
      </c>
      <c r="AD341" s="117" t="str">
        <f t="shared" si="64"/>
        <v/>
      </c>
      <c r="AE341" s="117" t="str">
        <f t="shared" si="65"/>
        <v>00</v>
      </c>
      <c r="AF341" s="8" t="e">
        <f t="shared" si="66"/>
        <v>#N/A</v>
      </c>
      <c r="AG341" s="122" t="e">
        <f t="shared" si="67"/>
        <v>#N/A</v>
      </c>
      <c r="AH341" s="8" t="e">
        <f t="shared" si="68"/>
        <v>#N/A</v>
      </c>
      <c r="AI341" s="122" t="e">
        <f t="shared" si="69"/>
        <v>#N/A</v>
      </c>
      <c r="AJ341" s="100" t="e">
        <f t="shared" si="70"/>
        <v>#N/A</v>
      </c>
      <c r="AK341" s="122" t="e">
        <f t="shared" si="71"/>
        <v>#N/A</v>
      </c>
    </row>
    <row r="342" spans="1:37" x14ac:dyDescent="0.2">
      <c r="A342" s="170">
        <f>'Fleet Input'!A346</f>
        <v>0</v>
      </c>
      <c r="B342" s="106" t="s">
        <v>111</v>
      </c>
      <c r="C342" s="106" t="s">
        <v>112</v>
      </c>
      <c r="D342" s="106" t="s">
        <v>182</v>
      </c>
      <c r="E342" s="106" t="s">
        <v>221</v>
      </c>
      <c r="F342" s="179">
        <f>'Fleet Input'!I346</f>
        <v>0</v>
      </c>
      <c r="G342" s="179">
        <f>'Fleet Input'!J346</f>
        <v>0</v>
      </c>
      <c r="H342" s="119" t="e">
        <f>VLOOKUP(AD342,NOx_Calc!$E$4:$G$44,3,FALSE)/100</f>
        <v>#N/A</v>
      </c>
      <c r="I342" s="119" t="e">
        <f>VLOOKUP(AD342,NOx_Calc!$E$4:$H$44,4,FALSE)/100</f>
        <v>#N/A</v>
      </c>
      <c r="J342" s="97" t="e">
        <f t="shared" si="60"/>
        <v>#N/A</v>
      </c>
      <c r="K342" s="10" t="e">
        <f>IF(J342&lt;&gt;"-",IF(X342="A",'NOx Emission Factors'!$X$4*J342,IF(X342="L",'NOx Emission Factors'!$W$4*J342,"?")),"-")</f>
        <v>#N/A</v>
      </c>
      <c r="L342" s="10" t="str">
        <f>IF(F342&lt;&gt;"",IF(X342="A",F342/'NOx Emission Factors'!$X$4,IF(X342="L",F342/'NOx Emission Factors'!$W$4,"?")),"-")</f>
        <v>?</v>
      </c>
      <c r="M342" s="125" t="e">
        <f t="shared" si="61"/>
        <v>#DIV/0!</v>
      </c>
      <c r="N342" s="125" t="e">
        <f t="shared" si="62"/>
        <v>#N/A</v>
      </c>
      <c r="O342" s="170">
        <f>'Fleet Input'!B346</f>
        <v>0</v>
      </c>
      <c r="P342" s="170">
        <f>'Fleet Input'!C346</f>
        <v>0</v>
      </c>
      <c r="Q342" s="170">
        <f>'Fleet Input'!D346</f>
        <v>0</v>
      </c>
      <c r="R342" s="170">
        <f>'Fleet Input'!E346</f>
        <v>0</v>
      </c>
      <c r="S342" s="170">
        <f>'Fleet Input'!F346</f>
        <v>0</v>
      </c>
      <c r="T342" s="109" t="s">
        <v>242</v>
      </c>
      <c r="V342" s="109" t="s">
        <v>29</v>
      </c>
      <c r="X342" s="176">
        <f>'Fleet Input'!F346</f>
        <v>0</v>
      </c>
      <c r="Y342" s="170">
        <f>'Fleet Input'!G346</f>
        <v>0</v>
      </c>
      <c r="Z342" s="170">
        <f>'Fleet Input'!H346</f>
        <v>0</v>
      </c>
      <c r="AA342" s="114">
        <f t="shared" si="63"/>
        <v>0</v>
      </c>
      <c r="AB342" s="176" t="str">
        <f>IF('Fleet Input'!K346=0,"",'Fleet Input'!K346)</f>
        <v/>
      </c>
      <c r="AC342" s="176" t="str">
        <f>IF('Fleet Input'!L346=0,"",'Fleet Input'!L346)</f>
        <v/>
      </c>
      <c r="AD342" s="117" t="str">
        <f t="shared" si="64"/>
        <v/>
      </c>
      <c r="AE342" s="117" t="str">
        <f t="shared" si="65"/>
        <v>00</v>
      </c>
      <c r="AF342" s="8" t="e">
        <f t="shared" si="66"/>
        <v>#N/A</v>
      </c>
      <c r="AG342" s="122" t="e">
        <f t="shared" si="67"/>
        <v>#N/A</v>
      </c>
      <c r="AH342" s="8" t="e">
        <f t="shared" si="68"/>
        <v>#N/A</v>
      </c>
      <c r="AI342" s="122" t="e">
        <f t="shared" si="69"/>
        <v>#N/A</v>
      </c>
      <c r="AJ342" s="100" t="e">
        <f t="shared" si="70"/>
        <v>#N/A</v>
      </c>
      <c r="AK342" s="122" t="e">
        <f t="shared" si="71"/>
        <v>#N/A</v>
      </c>
    </row>
    <row r="343" spans="1:37" x14ac:dyDescent="0.2">
      <c r="A343" s="170">
        <f>'Fleet Input'!A347</f>
        <v>0</v>
      </c>
      <c r="B343" s="106" t="s">
        <v>111</v>
      </c>
      <c r="C343" s="106" t="s">
        <v>112</v>
      </c>
      <c r="D343" s="106" t="s">
        <v>182</v>
      </c>
      <c r="E343" s="106" t="s">
        <v>221</v>
      </c>
      <c r="F343" s="179">
        <f>'Fleet Input'!I347</f>
        <v>0</v>
      </c>
      <c r="G343" s="179">
        <f>'Fleet Input'!J347</f>
        <v>0</v>
      </c>
      <c r="H343" s="119" t="e">
        <f>VLOOKUP(AD343,NOx_Calc!$E$4:$G$44,3,FALSE)/100</f>
        <v>#N/A</v>
      </c>
      <c r="I343" s="119" t="e">
        <f>VLOOKUP(AD343,NOx_Calc!$E$4:$H$44,4,FALSE)/100</f>
        <v>#N/A</v>
      </c>
      <c r="J343" s="97" t="e">
        <f t="shared" si="60"/>
        <v>#N/A</v>
      </c>
      <c r="K343" s="10" t="e">
        <f>IF(J343&lt;&gt;"-",IF(X343="A",'NOx Emission Factors'!$X$4*J343,IF(X343="L",'NOx Emission Factors'!$W$4*J343,"?")),"-")</f>
        <v>#N/A</v>
      </c>
      <c r="L343" s="10" t="str">
        <f>IF(F343&lt;&gt;"",IF(X343="A",F343/'NOx Emission Factors'!$X$4,IF(X343="L",F343/'NOx Emission Factors'!$W$4,"?")),"-")</f>
        <v>?</v>
      </c>
      <c r="M343" s="125" t="e">
        <f t="shared" si="61"/>
        <v>#DIV/0!</v>
      </c>
      <c r="N343" s="125" t="e">
        <f t="shared" si="62"/>
        <v>#N/A</v>
      </c>
      <c r="O343" s="170">
        <f>'Fleet Input'!B347</f>
        <v>0</v>
      </c>
      <c r="P343" s="170">
        <f>'Fleet Input'!C347</f>
        <v>0</v>
      </c>
      <c r="Q343" s="170">
        <f>'Fleet Input'!D347</f>
        <v>0</v>
      </c>
      <c r="R343" s="170">
        <f>'Fleet Input'!E347</f>
        <v>0</v>
      </c>
      <c r="S343" s="170">
        <f>'Fleet Input'!F347</f>
        <v>0</v>
      </c>
      <c r="T343" s="109" t="s">
        <v>242</v>
      </c>
      <c r="V343" s="109" t="s">
        <v>29</v>
      </c>
      <c r="X343" s="176">
        <f>'Fleet Input'!F347</f>
        <v>0</v>
      </c>
      <c r="Y343" s="170">
        <f>'Fleet Input'!G347</f>
        <v>0</v>
      </c>
      <c r="Z343" s="170">
        <f>'Fleet Input'!H347</f>
        <v>0</v>
      </c>
      <c r="AA343" s="114">
        <f t="shared" si="63"/>
        <v>0</v>
      </c>
      <c r="AB343" s="176" t="str">
        <f>IF('Fleet Input'!K347=0,"",'Fleet Input'!K347)</f>
        <v/>
      </c>
      <c r="AC343" s="176" t="str">
        <f>IF('Fleet Input'!L347=0,"",'Fleet Input'!L347)</f>
        <v/>
      </c>
      <c r="AD343" s="117" t="str">
        <f t="shared" si="64"/>
        <v/>
      </c>
      <c r="AE343" s="117" t="str">
        <f t="shared" si="65"/>
        <v>00</v>
      </c>
      <c r="AF343" s="8" t="e">
        <f t="shared" si="66"/>
        <v>#N/A</v>
      </c>
      <c r="AG343" s="122" t="e">
        <f t="shared" si="67"/>
        <v>#N/A</v>
      </c>
      <c r="AH343" s="8" t="e">
        <f t="shared" si="68"/>
        <v>#N/A</v>
      </c>
      <c r="AI343" s="122" t="e">
        <f t="shared" si="69"/>
        <v>#N/A</v>
      </c>
      <c r="AJ343" s="100" t="e">
        <f t="shared" si="70"/>
        <v>#N/A</v>
      </c>
      <c r="AK343" s="122" t="e">
        <f t="shared" si="71"/>
        <v>#N/A</v>
      </c>
    </row>
    <row r="344" spans="1:37" x14ac:dyDescent="0.2">
      <c r="A344" s="170">
        <f>'Fleet Input'!A348</f>
        <v>0</v>
      </c>
      <c r="B344" s="106" t="s">
        <v>111</v>
      </c>
      <c r="C344" s="106" t="s">
        <v>112</v>
      </c>
      <c r="D344" s="106" t="s">
        <v>182</v>
      </c>
      <c r="E344" s="106" t="s">
        <v>221</v>
      </c>
      <c r="F344" s="179">
        <f>'Fleet Input'!I348</f>
        <v>0</v>
      </c>
      <c r="G344" s="179">
        <f>'Fleet Input'!J348</f>
        <v>0</v>
      </c>
      <c r="H344" s="119" t="e">
        <f>VLOOKUP(AD344,NOx_Calc!$E$4:$G$44,3,FALSE)/100</f>
        <v>#N/A</v>
      </c>
      <c r="I344" s="119" t="e">
        <f>VLOOKUP(AD344,NOx_Calc!$E$4:$H$44,4,FALSE)/100</f>
        <v>#N/A</v>
      </c>
      <c r="J344" s="97" t="e">
        <f t="shared" si="60"/>
        <v>#N/A</v>
      </c>
      <c r="K344" s="10" t="e">
        <f>IF(J344&lt;&gt;"-",IF(X344="A",'NOx Emission Factors'!$X$4*J344,IF(X344="L",'NOx Emission Factors'!$W$4*J344,"?")),"-")</f>
        <v>#N/A</v>
      </c>
      <c r="L344" s="10" t="str">
        <f>IF(F344&lt;&gt;"",IF(X344="A",F344/'NOx Emission Factors'!$X$4,IF(X344="L",F344/'NOx Emission Factors'!$W$4,"?")),"-")</f>
        <v>?</v>
      </c>
      <c r="M344" s="125" t="e">
        <f t="shared" si="61"/>
        <v>#DIV/0!</v>
      </c>
      <c r="N344" s="125" t="e">
        <f t="shared" si="62"/>
        <v>#N/A</v>
      </c>
      <c r="O344" s="170">
        <f>'Fleet Input'!B348</f>
        <v>0</v>
      </c>
      <c r="P344" s="170">
        <f>'Fleet Input'!C348</f>
        <v>0</v>
      </c>
      <c r="Q344" s="170">
        <f>'Fleet Input'!D348</f>
        <v>0</v>
      </c>
      <c r="R344" s="170">
        <f>'Fleet Input'!E348</f>
        <v>0</v>
      </c>
      <c r="S344" s="170">
        <f>'Fleet Input'!F348</f>
        <v>0</v>
      </c>
      <c r="T344" s="109" t="s">
        <v>242</v>
      </c>
      <c r="V344" s="109" t="s">
        <v>29</v>
      </c>
      <c r="X344" s="176">
        <f>'Fleet Input'!F348</f>
        <v>0</v>
      </c>
      <c r="Y344" s="170">
        <f>'Fleet Input'!G348</f>
        <v>0</v>
      </c>
      <c r="Z344" s="170">
        <f>'Fleet Input'!H348</f>
        <v>0</v>
      </c>
      <c r="AA344" s="114">
        <f t="shared" si="63"/>
        <v>0</v>
      </c>
      <c r="AB344" s="176" t="str">
        <f>IF('Fleet Input'!K348=0,"",'Fleet Input'!K348)</f>
        <v/>
      </c>
      <c r="AC344" s="176" t="str">
        <f>IF('Fleet Input'!L348=0,"",'Fleet Input'!L348)</f>
        <v/>
      </c>
      <c r="AD344" s="117" t="str">
        <f t="shared" si="64"/>
        <v/>
      </c>
      <c r="AE344" s="117" t="str">
        <f t="shared" si="65"/>
        <v>00</v>
      </c>
      <c r="AF344" s="8" t="e">
        <f t="shared" si="66"/>
        <v>#N/A</v>
      </c>
      <c r="AG344" s="122" t="e">
        <f t="shared" si="67"/>
        <v>#N/A</v>
      </c>
      <c r="AH344" s="8" t="e">
        <f t="shared" si="68"/>
        <v>#N/A</v>
      </c>
      <c r="AI344" s="122" t="e">
        <f t="shared" si="69"/>
        <v>#N/A</v>
      </c>
      <c r="AJ344" s="100" t="e">
        <f t="shared" si="70"/>
        <v>#N/A</v>
      </c>
      <c r="AK344" s="122" t="e">
        <f t="shared" si="71"/>
        <v>#N/A</v>
      </c>
    </row>
    <row r="345" spans="1:37" x14ac:dyDescent="0.2">
      <c r="A345" s="170">
        <f>'Fleet Input'!A349</f>
        <v>0</v>
      </c>
      <c r="B345" s="106" t="s">
        <v>111</v>
      </c>
      <c r="C345" s="106" t="s">
        <v>112</v>
      </c>
      <c r="D345" s="106" t="s">
        <v>182</v>
      </c>
      <c r="E345" s="106" t="s">
        <v>221</v>
      </c>
      <c r="F345" s="179">
        <f>'Fleet Input'!I349</f>
        <v>0</v>
      </c>
      <c r="G345" s="179">
        <f>'Fleet Input'!J349</f>
        <v>0</v>
      </c>
      <c r="H345" s="119" t="e">
        <f>VLOOKUP(AD345,NOx_Calc!$E$4:$G$44,3,FALSE)/100</f>
        <v>#N/A</v>
      </c>
      <c r="I345" s="119" t="e">
        <f>VLOOKUP(AD345,NOx_Calc!$E$4:$H$44,4,FALSE)/100</f>
        <v>#N/A</v>
      </c>
      <c r="J345" s="97" t="e">
        <f t="shared" si="60"/>
        <v>#N/A</v>
      </c>
      <c r="K345" s="10" t="e">
        <f>IF(J345&lt;&gt;"-",IF(X345="A",'NOx Emission Factors'!$X$4*J345,IF(X345="L",'NOx Emission Factors'!$W$4*J345,"?")),"-")</f>
        <v>#N/A</v>
      </c>
      <c r="L345" s="10" t="str">
        <f>IF(F345&lt;&gt;"",IF(X345="A",F345/'NOx Emission Factors'!$X$4,IF(X345="L",F345/'NOx Emission Factors'!$W$4,"?")),"-")</f>
        <v>?</v>
      </c>
      <c r="M345" s="125" t="e">
        <f t="shared" si="61"/>
        <v>#DIV/0!</v>
      </c>
      <c r="N345" s="125" t="e">
        <f t="shared" si="62"/>
        <v>#N/A</v>
      </c>
      <c r="O345" s="170">
        <f>'Fleet Input'!B349</f>
        <v>0</v>
      </c>
      <c r="P345" s="170">
        <f>'Fleet Input'!C349</f>
        <v>0</v>
      </c>
      <c r="Q345" s="170">
        <f>'Fleet Input'!D349</f>
        <v>0</v>
      </c>
      <c r="R345" s="170">
        <f>'Fleet Input'!E349</f>
        <v>0</v>
      </c>
      <c r="S345" s="170">
        <f>'Fleet Input'!F349</f>
        <v>0</v>
      </c>
      <c r="T345" s="109" t="s">
        <v>242</v>
      </c>
      <c r="V345" s="109" t="s">
        <v>29</v>
      </c>
      <c r="X345" s="176">
        <f>'Fleet Input'!F349</f>
        <v>0</v>
      </c>
      <c r="Y345" s="170">
        <f>'Fleet Input'!G349</f>
        <v>0</v>
      </c>
      <c r="Z345" s="170">
        <f>'Fleet Input'!H349</f>
        <v>0</v>
      </c>
      <c r="AA345" s="114">
        <f t="shared" si="63"/>
        <v>0</v>
      </c>
      <c r="AB345" s="176" t="str">
        <f>IF('Fleet Input'!K349=0,"",'Fleet Input'!K349)</f>
        <v/>
      </c>
      <c r="AC345" s="176" t="str">
        <f>IF('Fleet Input'!L349=0,"",'Fleet Input'!L349)</f>
        <v/>
      </c>
      <c r="AD345" s="117" t="str">
        <f t="shared" si="64"/>
        <v/>
      </c>
      <c r="AE345" s="117" t="str">
        <f t="shared" si="65"/>
        <v>00</v>
      </c>
      <c r="AF345" s="8" t="e">
        <f t="shared" si="66"/>
        <v>#N/A</v>
      </c>
      <c r="AG345" s="122" t="e">
        <f t="shared" si="67"/>
        <v>#N/A</v>
      </c>
      <c r="AH345" s="8" t="e">
        <f t="shared" si="68"/>
        <v>#N/A</v>
      </c>
      <c r="AI345" s="122" t="e">
        <f t="shared" si="69"/>
        <v>#N/A</v>
      </c>
      <c r="AJ345" s="100" t="e">
        <f t="shared" si="70"/>
        <v>#N/A</v>
      </c>
      <c r="AK345" s="122" t="e">
        <f t="shared" si="71"/>
        <v>#N/A</v>
      </c>
    </row>
    <row r="346" spans="1:37" x14ac:dyDescent="0.2">
      <c r="A346" s="170">
        <f>'Fleet Input'!A350</f>
        <v>0</v>
      </c>
      <c r="B346" s="106" t="s">
        <v>111</v>
      </c>
      <c r="C346" s="106" t="s">
        <v>112</v>
      </c>
      <c r="D346" s="106" t="s">
        <v>182</v>
      </c>
      <c r="E346" s="106" t="s">
        <v>221</v>
      </c>
      <c r="F346" s="179">
        <f>'Fleet Input'!I350</f>
        <v>0</v>
      </c>
      <c r="G346" s="179">
        <f>'Fleet Input'!J350</f>
        <v>0</v>
      </c>
      <c r="H346" s="119" t="e">
        <f>VLOOKUP(AD346,NOx_Calc!$E$4:$G$44,3,FALSE)/100</f>
        <v>#N/A</v>
      </c>
      <c r="I346" s="119" t="e">
        <f>VLOOKUP(AD346,NOx_Calc!$E$4:$H$44,4,FALSE)/100</f>
        <v>#N/A</v>
      </c>
      <c r="J346" s="97" t="e">
        <f t="shared" si="60"/>
        <v>#N/A</v>
      </c>
      <c r="K346" s="10" t="e">
        <f>IF(J346&lt;&gt;"-",IF(X346="A",'NOx Emission Factors'!$X$4*J346,IF(X346="L",'NOx Emission Factors'!$W$4*J346,"?")),"-")</f>
        <v>#N/A</v>
      </c>
      <c r="L346" s="10" t="str">
        <f>IF(F346&lt;&gt;"",IF(X346="A",F346/'NOx Emission Factors'!$X$4,IF(X346="L",F346/'NOx Emission Factors'!$W$4,"?")),"-")</f>
        <v>?</v>
      </c>
      <c r="M346" s="125" t="e">
        <f t="shared" si="61"/>
        <v>#DIV/0!</v>
      </c>
      <c r="N346" s="125" t="e">
        <f t="shared" si="62"/>
        <v>#N/A</v>
      </c>
      <c r="O346" s="170">
        <f>'Fleet Input'!B350</f>
        <v>0</v>
      </c>
      <c r="P346" s="170">
        <f>'Fleet Input'!C350</f>
        <v>0</v>
      </c>
      <c r="Q346" s="170">
        <f>'Fleet Input'!D350</f>
        <v>0</v>
      </c>
      <c r="R346" s="170">
        <f>'Fleet Input'!E350</f>
        <v>0</v>
      </c>
      <c r="S346" s="170">
        <f>'Fleet Input'!F350</f>
        <v>0</v>
      </c>
      <c r="T346" s="109" t="s">
        <v>242</v>
      </c>
      <c r="V346" s="109" t="s">
        <v>29</v>
      </c>
      <c r="X346" s="176">
        <f>'Fleet Input'!F350</f>
        <v>0</v>
      </c>
      <c r="Y346" s="170">
        <f>'Fleet Input'!G350</f>
        <v>0</v>
      </c>
      <c r="Z346" s="170">
        <f>'Fleet Input'!H350</f>
        <v>0</v>
      </c>
      <c r="AA346" s="114">
        <f t="shared" si="63"/>
        <v>0</v>
      </c>
      <c r="AB346" s="176" t="str">
        <f>IF('Fleet Input'!K350=0,"",'Fleet Input'!K350)</f>
        <v/>
      </c>
      <c r="AC346" s="176" t="str">
        <f>IF('Fleet Input'!L350=0,"",'Fleet Input'!L350)</f>
        <v/>
      </c>
      <c r="AD346" s="117" t="str">
        <f t="shared" si="64"/>
        <v/>
      </c>
      <c r="AE346" s="117" t="str">
        <f t="shared" si="65"/>
        <v>00</v>
      </c>
      <c r="AF346" s="8" t="e">
        <f t="shared" si="66"/>
        <v>#N/A</v>
      </c>
      <c r="AG346" s="122" t="e">
        <f t="shared" si="67"/>
        <v>#N/A</v>
      </c>
      <c r="AH346" s="8" t="e">
        <f t="shared" si="68"/>
        <v>#N/A</v>
      </c>
      <c r="AI346" s="122" t="e">
        <f t="shared" si="69"/>
        <v>#N/A</v>
      </c>
      <c r="AJ346" s="100" t="e">
        <f t="shared" si="70"/>
        <v>#N/A</v>
      </c>
      <c r="AK346" s="122" t="e">
        <f t="shared" si="71"/>
        <v>#N/A</v>
      </c>
    </row>
    <row r="347" spans="1:37" x14ac:dyDescent="0.2">
      <c r="A347" s="170">
        <f>'Fleet Input'!A351</f>
        <v>0</v>
      </c>
      <c r="B347" s="106" t="s">
        <v>111</v>
      </c>
      <c r="C347" s="106" t="s">
        <v>112</v>
      </c>
      <c r="D347" s="106" t="s">
        <v>182</v>
      </c>
      <c r="E347" s="106" t="s">
        <v>221</v>
      </c>
      <c r="F347" s="179">
        <f>'Fleet Input'!I351</f>
        <v>0</v>
      </c>
      <c r="G347" s="179">
        <f>'Fleet Input'!J351</f>
        <v>0</v>
      </c>
      <c r="H347" s="119" t="e">
        <f>VLOOKUP(AD347,NOx_Calc!$E$4:$G$44,3,FALSE)/100</f>
        <v>#N/A</v>
      </c>
      <c r="I347" s="119" t="e">
        <f>VLOOKUP(AD347,NOx_Calc!$E$4:$H$44,4,FALSE)/100</f>
        <v>#N/A</v>
      </c>
      <c r="J347" s="97" t="e">
        <f t="shared" si="60"/>
        <v>#N/A</v>
      </c>
      <c r="K347" s="10" t="e">
        <f>IF(J347&lt;&gt;"-",IF(X347="A",'NOx Emission Factors'!$X$4*J347,IF(X347="L",'NOx Emission Factors'!$W$4*J347,"?")),"-")</f>
        <v>#N/A</v>
      </c>
      <c r="L347" s="10" t="str">
        <f>IF(F347&lt;&gt;"",IF(X347="A",F347/'NOx Emission Factors'!$X$4,IF(X347="L",F347/'NOx Emission Factors'!$W$4,"?")),"-")</f>
        <v>?</v>
      </c>
      <c r="M347" s="125" t="e">
        <f t="shared" si="61"/>
        <v>#DIV/0!</v>
      </c>
      <c r="N347" s="125" t="e">
        <f t="shared" si="62"/>
        <v>#N/A</v>
      </c>
      <c r="O347" s="170">
        <f>'Fleet Input'!B351</f>
        <v>0</v>
      </c>
      <c r="P347" s="170">
        <f>'Fleet Input'!C351</f>
        <v>0</v>
      </c>
      <c r="Q347" s="170">
        <f>'Fleet Input'!D351</f>
        <v>0</v>
      </c>
      <c r="R347" s="170">
        <f>'Fleet Input'!E351</f>
        <v>0</v>
      </c>
      <c r="S347" s="170">
        <f>'Fleet Input'!F351</f>
        <v>0</v>
      </c>
      <c r="T347" s="109" t="s">
        <v>242</v>
      </c>
      <c r="V347" s="109" t="s">
        <v>29</v>
      </c>
      <c r="X347" s="176">
        <f>'Fleet Input'!F351</f>
        <v>0</v>
      </c>
      <c r="Y347" s="170">
        <f>'Fleet Input'!G351</f>
        <v>0</v>
      </c>
      <c r="Z347" s="170">
        <f>'Fleet Input'!H351</f>
        <v>0</v>
      </c>
      <c r="AA347" s="114">
        <f t="shared" si="63"/>
        <v>0</v>
      </c>
      <c r="AB347" s="176" t="str">
        <f>IF('Fleet Input'!K351=0,"",'Fleet Input'!K351)</f>
        <v/>
      </c>
      <c r="AC347" s="176" t="str">
        <f>IF('Fleet Input'!L351=0,"",'Fleet Input'!L351)</f>
        <v/>
      </c>
      <c r="AD347" s="117" t="str">
        <f t="shared" si="64"/>
        <v/>
      </c>
      <c r="AE347" s="117" t="str">
        <f t="shared" si="65"/>
        <v>00</v>
      </c>
      <c r="AF347" s="8" t="e">
        <f t="shared" si="66"/>
        <v>#N/A</v>
      </c>
      <c r="AG347" s="122" t="e">
        <f t="shared" si="67"/>
        <v>#N/A</v>
      </c>
      <c r="AH347" s="8" t="e">
        <f t="shared" si="68"/>
        <v>#N/A</v>
      </c>
      <c r="AI347" s="122" t="e">
        <f t="shared" si="69"/>
        <v>#N/A</v>
      </c>
      <c r="AJ347" s="100" t="e">
        <f t="shared" si="70"/>
        <v>#N/A</v>
      </c>
      <c r="AK347" s="122" t="e">
        <f t="shared" si="71"/>
        <v>#N/A</v>
      </c>
    </row>
    <row r="348" spans="1:37" x14ac:dyDescent="0.2">
      <c r="A348" s="170">
        <f>'Fleet Input'!A352</f>
        <v>0</v>
      </c>
      <c r="B348" s="106" t="s">
        <v>111</v>
      </c>
      <c r="C348" s="106" t="s">
        <v>112</v>
      </c>
      <c r="D348" s="106" t="s">
        <v>182</v>
      </c>
      <c r="E348" s="106" t="s">
        <v>221</v>
      </c>
      <c r="F348" s="179">
        <f>'Fleet Input'!I352</f>
        <v>0</v>
      </c>
      <c r="G348" s="179">
        <f>'Fleet Input'!J352</f>
        <v>0</v>
      </c>
      <c r="H348" s="119" t="e">
        <f>VLOOKUP(AD348,NOx_Calc!$E$4:$G$44,3,FALSE)/100</f>
        <v>#N/A</v>
      </c>
      <c r="I348" s="119" t="e">
        <f>VLOOKUP(AD348,NOx_Calc!$E$4:$H$44,4,FALSE)/100</f>
        <v>#N/A</v>
      </c>
      <c r="J348" s="97" t="e">
        <f t="shared" si="60"/>
        <v>#N/A</v>
      </c>
      <c r="K348" s="10" t="e">
        <f>IF(J348&lt;&gt;"-",IF(X348="A",'NOx Emission Factors'!$X$4*J348,IF(X348="L",'NOx Emission Factors'!$W$4*J348,"?")),"-")</f>
        <v>#N/A</v>
      </c>
      <c r="L348" s="10" t="str">
        <f>IF(F348&lt;&gt;"",IF(X348="A",F348/'NOx Emission Factors'!$X$4,IF(X348="L",F348/'NOx Emission Factors'!$W$4,"?")),"-")</f>
        <v>?</v>
      </c>
      <c r="M348" s="125" t="e">
        <f t="shared" si="61"/>
        <v>#DIV/0!</v>
      </c>
      <c r="N348" s="125" t="e">
        <f t="shared" si="62"/>
        <v>#N/A</v>
      </c>
      <c r="O348" s="170">
        <f>'Fleet Input'!B352</f>
        <v>0</v>
      </c>
      <c r="P348" s="170">
        <f>'Fleet Input'!C352</f>
        <v>0</v>
      </c>
      <c r="Q348" s="170">
        <f>'Fleet Input'!D352</f>
        <v>0</v>
      </c>
      <c r="R348" s="170">
        <f>'Fleet Input'!E352</f>
        <v>0</v>
      </c>
      <c r="S348" s="170">
        <f>'Fleet Input'!F352</f>
        <v>0</v>
      </c>
      <c r="T348" s="109" t="s">
        <v>242</v>
      </c>
      <c r="V348" s="109" t="s">
        <v>29</v>
      </c>
      <c r="X348" s="176">
        <f>'Fleet Input'!F352</f>
        <v>0</v>
      </c>
      <c r="Y348" s="170">
        <f>'Fleet Input'!G352</f>
        <v>0</v>
      </c>
      <c r="Z348" s="170">
        <f>'Fleet Input'!H352</f>
        <v>0</v>
      </c>
      <c r="AA348" s="114">
        <f t="shared" si="63"/>
        <v>0</v>
      </c>
      <c r="AB348" s="176" t="str">
        <f>IF('Fleet Input'!K352=0,"",'Fleet Input'!K352)</f>
        <v/>
      </c>
      <c r="AC348" s="176" t="str">
        <f>IF('Fleet Input'!L352=0,"",'Fleet Input'!L352)</f>
        <v/>
      </c>
      <c r="AD348" s="117" t="str">
        <f t="shared" si="64"/>
        <v/>
      </c>
      <c r="AE348" s="117" t="str">
        <f t="shared" si="65"/>
        <v>00</v>
      </c>
      <c r="AF348" s="8" t="e">
        <f t="shared" si="66"/>
        <v>#N/A</v>
      </c>
      <c r="AG348" s="122" t="e">
        <f t="shared" si="67"/>
        <v>#N/A</v>
      </c>
      <c r="AH348" s="8" t="e">
        <f t="shared" si="68"/>
        <v>#N/A</v>
      </c>
      <c r="AI348" s="122" t="e">
        <f t="shared" si="69"/>
        <v>#N/A</v>
      </c>
      <c r="AJ348" s="100" t="e">
        <f t="shared" si="70"/>
        <v>#N/A</v>
      </c>
      <c r="AK348" s="122" t="e">
        <f t="shared" si="71"/>
        <v>#N/A</v>
      </c>
    </row>
    <row r="349" spans="1:37" x14ac:dyDescent="0.2">
      <c r="A349" s="170">
        <f>'Fleet Input'!A353</f>
        <v>0</v>
      </c>
      <c r="B349" s="106" t="s">
        <v>111</v>
      </c>
      <c r="C349" s="106" t="s">
        <v>112</v>
      </c>
      <c r="D349" s="106" t="s">
        <v>182</v>
      </c>
      <c r="E349" s="106" t="s">
        <v>221</v>
      </c>
      <c r="F349" s="179">
        <f>'Fleet Input'!I353</f>
        <v>0</v>
      </c>
      <c r="G349" s="179">
        <f>'Fleet Input'!J353</f>
        <v>0</v>
      </c>
      <c r="H349" s="119" t="e">
        <f>VLOOKUP(AD349,NOx_Calc!$E$4:$G$44,3,FALSE)/100</f>
        <v>#N/A</v>
      </c>
      <c r="I349" s="119" t="e">
        <f>VLOOKUP(AD349,NOx_Calc!$E$4:$H$44,4,FALSE)/100</f>
        <v>#N/A</v>
      </c>
      <c r="J349" s="97" t="e">
        <f t="shared" si="60"/>
        <v>#N/A</v>
      </c>
      <c r="K349" s="10" t="e">
        <f>IF(J349&lt;&gt;"-",IF(X349="A",'NOx Emission Factors'!$X$4*J349,IF(X349="L",'NOx Emission Factors'!$W$4*J349,"?")),"-")</f>
        <v>#N/A</v>
      </c>
      <c r="L349" s="10" t="str">
        <f>IF(F349&lt;&gt;"",IF(X349="A",F349/'NOx Emission Factors'!$X$4,IF(X349="L",F349/'NOx Emission Factors'!$W$4,"?")),"-")</f>
        <v>?</v>
      </c>
      <c r="M349" s="125" t="e">
        <f t="shared" si="61"/>
        <v>#DIV/0!</v>
      </c>
      <c r="N349" s="125" t="e">
        <f t="shared" si="62"/>
        <v>#N/A</v>
      </c>
      <c r="O349" s="170">
        <f>'Fleet Input'!B353</f>
        <v>0</v>
      </c>
      <c r="P349" s="170">
        <f>'Fleet Input'!C353</f>
        <v>0</v>
      </c>
      <c r="Q349" s="170">
        <f>'Fleet Input'!D353</f>
        <v>0</v>
      </c>
      <c r="R349" s="170">
        <f>'Fleet Input'!E353</f>
        <v>0</v>
      </c>
      <c r="S349" s="170">
        <f>'Fleet Input'!F353</f>
        <v>0</v>
      </c>
      <c r="T349" s="109" t="s">
        <v>242</v>
      </c>
      <c r="V349" s="109" t="s">
        <v>29</v>
      </c>
      <c r="X349" s="176">
        <f>'Fleet Input'!F353</f>
        <v>0</v>
      </c>
      <c r="Y349" s="170">
        <f>'Fleet Input'!G353</f>
        <v>0</v>
      </c>
      <c r="Z349" s="170">
        <f>'Fleet Input'!H353</f>
        <v>0</v>
      </c>
      <c r="AA349" s="114">
        <f t="shared" si="63"/>
        <v>0</v>
      </c>
      <c r="AB349" s="176" t="str">
        <f>IF('Fleet Input'!K353=0,"",'Fleet Input'!K353)</f>
        <v/>
      </c>
      <c r="AC349" s="176" t="str">
        <f>IF('Fleet Input'!L353=0,"",'Fleet Input'!L353)</f>
        <v/>
      </c>
      <c r="AD349" s="117" t="str">
        <f t="shared" si="64"/>
        <v/>
      </c>
      <c r="AE349" s="117" t="str">
        <f t="shared" si="65"/>
        <v>00</v>
      </c>
      <c r="AF349" s="8" t="e">
        <f t="shared" si="66"/>
        <v>#N/A</v>
      </c>
      <c r="AG349" s="122" t="e">
        <f t="shared" si="67"/>
        <v>#N/A</v>
      </c>
      <c r="AH349" s="8" t="e">
        <f t="shared" si="68"/>
        <v>#N/A</v>
      </c>
      <c r="AI349" s="122" t="e">
        <f t="shared" si="69"/>
        <v>#N/A</v>
      </c>
      <c r="AJ349" s="100" t="e">
        <f t="shared" si="70"/>
        <v>#N/A</v>
      </c>
      <c r="AK349" s="122" t="e">
        <f t="shared" si="71"/>
        <v>#N/A</v>
      </c>
    </row>
    <row r="350" spans="1:37" x14ac:dyDescent="0.2">
      <c r="A350" s="170">
        <f>'Fleet Input'!A354</f>
        <v>0</v>
      </c>
      <c r="B350" s="106" t="s">
        <v>111</v>
      </c>
      <c r="C350" s="106" t="s">
        <v>112</v>
      </c>
      <c r="D350" s="106" t="s">
        <v>182</v>
      </c>
      <c r="E350" s="106" t="s">
        <v>221</v>
      </c>
      <c r="F350" s="179">
        <f>'Fleet Input'!I354</f>
        <v>0</v>
      </c>
      <c r="G350" s="179">
        <f>'Fleet Input'!J354</f>
        <v>0</v>
      </c>
      <c r="H350" s="119" t="e">
        <f>VLOOKUP(AD350,NOx_Calc!$E$4:$G$44,3,FALSE)/100</f>
        <v>#N/A</v>
      </c>
      <c r="I350" s="119" t="e">
        <f>VLOOKUP(AD350,NOx_Calc!$E$4:$H$44,4,FALSE)/100</f>
        <v>#N/A</v>
      </c>
      <c r="J350" s="97" t="e">
        <f t="shared" si="60"/>
        <v>#N/A</v>
      </c>
      <c r="K350" s="10" t="e">
        <f>IF(J350&lt;&gt;"-",IF(X350="A",'NOx Emission Factors'!$X$4*J350,IF(X350="L",'NOx Emission Factors'!$W$4*J350,"?")),"-")</f>
        <v>#N/A</v>
      </c>
      <c r="L350" s="10" t="str">
        <f>IF(F350&lt;&gt;"",IF(X350="A",F350/'NOx Emission Factors'!$X$4,IF(X350="L",F350/'NOx Emission Factors'!$W$4,"?")),"-")</f>
        <v>?</v>
      </c>
      <c r="M350" s="125" t="e">
        <f t="shared" si="61"/>
        <v>#DIV/0!</v>
      </c>
      <c r="N350" s="125" t="e">
        <f t="shared" si="62"/>
        <v>#N/A</v>
      </c>
      <c r="O350" s="170">
        <f>'Fleet Input'!B354</f>
        <v>0</v>
      </c>
      <c r="P350" s="170">
        <f>'Fleet Input'!C354</f>
        <v>0</v>
      </c>
      <c r="Q350" s="170">
        <f>'Fleet Input'!D354</f>
        <v>0</v>
      </c>
      <c r="R350" s="170">
        <f>'Fleet Input'!E354</f>
        <v>0</v>
      </c>
      <c r="S350" s="170">
        <f>'Fleet Input'!F354</f>
        <v>0</v>
      </c>
      <c r="T350" s="109" t="s">
        <v>242</v>
      </c>
      <c r="V350" s="109" t="s">
        <v>29</v>
      </c>
      <c r="X350" s="176">
        <f>'Fleet Input'!F354</f>
        <v>0</v>
      </c>
      <c r="Y350" s="170">
        <f>'Fleet Input'!G354</f>
        <v>0</v>
      </c>
      <c r="Z350" s="170">
        <f>'Fleet Input'!H354</f>
        <v>0</v>
      </c>
      <c r="AA350" s="114">
        <f t="shared" si="63"/>
        <v>0</v>
      </c>
      <c r="AB350" s="176" t="str">
        <f>IF('Fleet Input'!K354=0,"",'Fleet Input'!K354)</f>
        <v/>
      </c>
      <c r="AC350" s="176" t="str">
        <f>IF('Fleet Input'!L354=0,"",'Fleet Input'!L354)</f>
        <v/>
      </c>
      <c r="AD350" s="117" t="str">
        <f t="shared" si="64"/>
        <v/>
      </c>
      <c r="AE350" s="117" t="str">
        <f t="shared" si="65"/>
        <v>00</v>
      </c>
      <c r="AF350" s="8" t="e">
        <f t="shared" si="66"/>
        <v>#N/A</v>
      </c>
      <c r="AG350" s="122" t="e">
        <f t="shared" si="67"/>
        <v>#N/A</v>
      </c>
      <c r="AH350" s="8" t="e">
        <f t="shared" si="68"/>
        <v>#N/A</v>
      </c>
      <c r="AI350" s="122" t="e">
        <f t="shared" si="69"/>
        <v>#N/A</v>
      </c>
      <c r="AJ350" s="100" t="e">
        <f t="shared" si="70"/>
        <v>#N/A</v>
      </c>
      <c r="AK350" s="122" t="e">
        <f t="shared" si="71"/>
        <v>#N/A</v>
      </c>
    </row>
    <row r="351" spans="1:37" x14ac:dyDescent="0.2">
      <c r="A351" s="170">
        <f>'Fleet Input'!A355</f>
        <v>0</v>
      </c>
      <c r="B351" s="106" t="s">
        <v>111</v>
      </c>
      <c r="C351" s="106" t="s">
        <v>112</v>
      </c>
      <c r="D351" s="106" t="s">
        <v>182</v>
      </c>
      <c r="E351" s="106" t="s">
        <v>221</v>
      </c>
      <c r="F351" s="179">
        <f>'Fleet Input'!I355</f>
        <v>0</v>
      </c>
      <c r="G351" s="179">
        <f>'Fleet Input'!J355</f>
        <v>0</v>
      </c>
      <c r="H351" s="119" t="e">
        <f>VLOOKUP(AD351,NOx_Calc!$E$4:$G$44,3,FALSE)/100</f>
        <v>#N/A</v>
      </c>
      <c r="I351" s="119" t="e">
        <f>VLOOKUP(AD351,NOx_Calc!$E$4:$H$44,4,FALSE)/100</f>
        <v>#N/A</v>
      </c>
      <c r="J351" s="97" t="e">
        <f t="shared" si="60"/>
        <v>#N/A</v>
      </c>
      <c r="K351" s="10" t="e">
        <f>IF(J351&lt;&gt;"-",IF(X351="A",'NOx Emission Factors'!$X$4*J351,IF(X351="L",'NOx Emission Factors'!$W$4*J351,"?")),"-")</f>
        <v>#N/A</v>
      </c>
      <c r="L351" s="10" t="str">
        <f>IF(F351&lt;&gt;"",IF(X351="A",F351/'NOx Emission Factors'!$X$4,IF(X351="L",F351/'NOx Emission Factors'!$W$4,"?")),"-")</f>
        <v>?</v>
      </c>
      <c r="M351" s="125" t="e">
        <f t="shared" si="61"/>
        <v>#DIV/0!</v>
      </c>
      <c r="N351" s="125" t="e">
        <f t="shared" si="62"/>
        <v>#N/A</v>
      </c>
      <c r="O351" s="170">
        <f>'Fleet Input'!B355</f>
        <v>0</v>
      </c>
      <c r="P351" s="170">
        <f>'Fleet Input'!C355</f>
        <v>0</v>
      </c>
      <c r="Q351" s="170">
        <f>'Fleet Input'!D355</f>
        <v>0</v>
      </c>
      <c r="R351" s="170">
        <f>'Fleet Input'!E355</f>
        <v>0</v>
      </c>
      <c r="S351" s="170">
        <f>'Fleet Input'!F355</f>
        <v>0</v>
      </c>
      <c r="T351" s="109" t="s">
        <v>242</v>
      </c>
      <c r="V351" s="109" t="s">
        <v>29</v>
      </c>
      <c r="X351" s="176">
        <f>'Fleet Input'!F355</f>
        <v>0</v>
      </c>
      <c r="Y351" s="170">
        <f>'Fleet Input'!G355</f>
        <v>0</v>
      </c>
      <c r="Z351" s="170">
        <f>'Fleet Input'!H355</f>
        <v>0</v>
      </c>
      <c r="AA351" s="114">
        <f t="shared" si="63"/>
        <v>0</v>
      </c>
      <c r="AB351" s="176" t="str">
        <f>IF('Fleet Input'!K355=0,"",'Fleet Input'!K355)</f>
        <v/>
      </c>
      <c r="AC351" s="176" t="str">
        <f>IF('Fleet Input'!L355=0,"",'Fleet Input'!L355)</f>
        <v/>
      </c>
      <c r="AD351" s="117" t="str">
        <f t="shared" si="64"/>
        <v/>
      </c>
      <c r="AE351" s="117" t="str">
        <f t="shared" si="65"/>
        <v>00</v>
      </c>
      <c r="AF351" s="8" t="e">
        <f t="shared" si="66"/>
        <v>#N/A</v>
      </c>
      <c r="AG351" s="122" t="e">
        <f t="shared" si="67"/>
        <v>#N/A</v>
      </c>
      <c r="AH351" s="8" t="e">
        <f t="shared" si="68"/>
        <v>#N/A</v>
      </c>
      <c r="AI351" s="122" t="e">
        <f t="shared" si="69"/>
        <v>#N/A</v>
      </c>
      <c r="AJ351" s="100" t="e">
        <f t="shared" si="70"/>
        <v>#N/A</v>
      </c>
      <c r="AK351" s="122" t="e">
        <f t="shared" si="71"/>
        <v>#N/A</v>
      </c>
    </row>
    <row r="352" spans="1:37" x14ac:dyDescent="0.2">
      <c r="A352" s="170">
        <f>'Fleet Input'!A356</f>
        <v>0</v>
      </c>
      <c r="B352" s="106" t="s">
        <v>111</v>
      </c>
      <c r="C352" s="106" t="s">
        <v>112</v>
      </c>
      <c r="D352" s="106" t="s">
        <v>182</v>
      </c>
      <c r="E352" s="106" t="s">
        <v>221</v>
      </c>
      <c r="F352" s="179">
        <f>'Fleet Input'!I356</f>
        <v>0</v>
      </c>
      <c r="G352" s="179">
        <f>'Fleet Input'!J356</f>
        <v>0</v>
      </c>
      <c r="H352" s="119" t="e">
        <f>VLOOKUP(AD352,NOx_Calc!$E$4:$G$44,3,FALSE)/100</f>
        <v>#N/A</v>
      </c>
      <c r="I352" s="119" t="e">
        <f>VLOOKUP(AD352,NOx_Calc!$E$4:$H$44,4,FALSE)/100</f>
        <v>#N/A</v>
      </c>
      <c r="J352" s="97" t="e">
        <f t="shared" si="60"/>
        <v>#N/A</v>
      </c>
      <c r="K352" s="10" t="e">
        <f>IF(J352&lt;&gt;"-",IF(X352="A",'NOx Emission Factors'!$X$4*J352,IF(X352="L",'NOx Emission Factors'!$W$4*J352,"?")),"-")</f>
        <v>#N/A</v>
      </c>
      <c r="L352" s="10" t="str">
        <f>IF(F352&lt;&gt;"",IF(X352="A",F352/'NOx Emission Factors'!$X$4,IF(X352="L",F352/'NOx Emission Factors'!$W$4,"?")),"-")</f>
        <v>?</v>
      </c>
      <c r="M352" s="125" t="e">
        <f t="shared" si="61"/>
        <v>#DIV/0!</v>
      </c>
      <c r="N352" s="125" t="e">
        <f t="shared" si="62"/>
        <v>#N/A</v>
      </c>
      <c r="O352" s="170">
        <f>'Fleet Input'!B356</f>
        <v>0</v>
      </c>
      <c r="P352" s="170">
        <f>'Fleet Input'!C356</f>
        <v>0</v>
      </c>
      <c r="Q352" s="170">
        <f>'Fleet Input'!D356</f>
        <v>0</v>
      </c>
      <c r="R352" s="170">
        <f>'Fleet Input'!E356</f>
        <v>0</v>
      </c>
      <c r="S352" s="170">
        <f>'Fleet Input'!F356</f>
        <v>0</v>
      </c>
      <c r="T352" s="109" t="s">
        <v>242</v>
      </c>
      <c r="V352" s="109" t="s">
        <v>29</v>
      </c>
      <c r="X352" s="176">
        <f>'Fleet Input'!F356</f>
        <v>0</v>
      </c>
      <c r="Y352" s="170">
        <f>'Fleet Input'!G356</f>
        <v>0</v>
      </c>
      <c r="Z352" s="170">
        <f>'Fleet Input'!H356</f>
        <v>0</v>
      </c>
      <c r="AA352" s="114">
        <f t="shared" si="63"/>
        <v>0</v>
      </c>
      <c r="AB352" s="176" t="str">
        <f>IF('Fleet Input'!K356=0,"",'Fleet Input'!K356)</f>
        <v/>
      </c>
      <c r="AC352" s="176" t="str">
        <f>IF('Fleet Input'!L356=0,"",'Fleet Input'!L356)</f>
        <v/>
      </c>
      <c r="AD352" s="117" t="str">
        <f t="shared" si="64"/>
        <v/>
      </c>
      <c r="AE352" s="117" t="str">
        <f t="shared" si="65"/>
        <v>00</v>
      </c>
      <c r="AF352" s="8" t="e">
        <f t="shared" si="66"/>
        <v>#N/A</v>
      </c>
      <c r="AG352" s="122" t="e">
        <f t="shared" si="67"/>
        <v>#N/A</v>
      </c>
      <c r="AH352" s="8" t="e">
        <f t="shared" si="68"/>
        <v>#N/A</v>
      </c>
      <c r="AI352" s="122" t="e">
        <f t="shared" si="69"/>
        <v>#N/A</v>
      </c>
      <c r="AJ352" s="100" t="e">
        <f t="shared" si="70"/>
        <v>#N/A</v>
      </c>
      <c r="AK352" s="122" t="e">
        <f t="shared" si="71"/>
        <v>#N/A</v>
      </c>
    </row>
    <row r="353" spans="1:37" x14ac:dyDescent="0.2">
      <c r="A353" s="170">
        <f>'Fleet Input'!A357</f>
        <v>0</v>
      </c>
      <c r="B353" s="106" t="s">
        <v>111</v>
      </c>
      <c r="C353" s="106" t="s">
        <v>112</v>
      </c>
      <c r="D353" s="106" t="s">
        <v>182</v>
      </c>
      <c r="E353" s="106" t="s">
        <v>221</v>
      </c>
      <c r="F353" s="179">
        <f>'Fleet Input'!I357</f>
        <v>0</v>
      </c>
      <c r="G353" s="179">
        <f>'Fleet Input'!J357</f>
        <v>0</v>
      </c>
      <c r="H353" s="119" t="e">
        <f>VLOOKUP(AD353,NOx_Calc!$E$4:$G$44,3,FALSE)/100</f>
        <v>#N/A</v>
      </c>
      <c r="I353" s="119" t="e">
        <f>VLOOKUP(AD353,NOx_Calc!$E$4:$H$44,4,FALSE)/100</f>
        <v>#N/A</v>
      </c>
      <c r="J353" s="97" t="e">
        <f t="shared" si="60"/>
        <v>#N/A</v>
      </c>
      <c r="K353" s="10" t="e">
        <f>IF(J353&lt;&gt;"-",IF(X353="A",'NOx Emission Factors'!$X$4*J353,IF(X353="L",'NOx Emission Factors'!$W$4*J353,"?")),"-")</f>
        <v>#N/A</v>
      </c>
      <c r="L353" s="10" t="str">
        <f>IF(F353&lt;&gt;"",IF(X353="A",F353/'NOx Emission Factors'!$X$4,IF(X353="L",F353/'NOx Emission Factors'!$W$4,"?")),"-")</f>
        <v>?</v>
      </c>
      <c r="M353" s="125" t="e">
        <f t="shared" si="61"/>
        <v>#DIV/0!</v>
      </c>
      <c r="N353" s="125" t="e">
        <f t="shared" si="62"/>
        <v>#N/A</v>
      </c>
      <c r="O353" s="170">
        <f>'Fleet Input'!B357</f>
        <v>0</v>
      </c>
      <c r="P353" s="170">
        <f>'Fleet Input'!C357</f>
        <v>0</v>
      </c>
      <c r="Q353" s="170">
        <f>'Fleet Input'!D357</f>
        <v>0</v>
      </c>
      <c r="R353" s="170">
        <f>'Fleet Input'!E357</f>
        <v>0</v>
      </c>
      <c r="S353" s="170">
        <f>'Fleet Input'!F357</f>
        <v>0</v>
      </c>
      <c r="T353" s="109" t="s">
        <v>242</v>
      </c>
      <c r="V353" s="109" t="s">
        <v>29</v>
      </c>
      <c r="X353" s="176">
        <f>'Fleet Input'!F357</f>
        <v>0</v>
      </c>
      <c r="Y353" s="170">
        <f>'Fleet Input'!G357</f>
        <v>0</v>
      </c>
      <c r="Z353" s="170">
        <f>'Fleet Input'!H357</f>
        <v>0</v>
      </c>
      <c r="AA353" s="114">
        <f t="shared" si="63"/>
        <v>0</v>
      </c>
      <c r="AB353" s="176" t="str">
        <f>IF('Fleet Input'!K357=0,"",'Fleet Input'!K357)</f>
        <v/>
      </c>
      <c r="AC353" s="176" t="str">
        <f>IF('Fleet Input'!L357=0,"",'Fleet Input'!L357)</f>
        <v/>
      </c>
      <c r="AD353" s="117" t="str">
        <f t="shared" si="64"/>
        <v/>
      </c>
      <c r="AE353" s="117" t="str">
        <f t="shared" si="65"/>
        <v>00</v>
      </c>
      <c r="AF353" s="8" t="e">
        <f t="shared" si="66"/>
        <v>#N/A</v>
      </c>
      <c r="AG353" s="122" t="e">
        <f t="shared" si="67"/>
        <v>#N/A</v>
      </c>
      <c r="AH353" s="8" t="e">
        <f t="shared" si="68"/>
        <v>#N/A</v>
      </c>
      <c r="AI353" s="122" t="e">
        <f t="shared" si="69"/>
        <v>#N/A</v>
      </c>
      <c r="AJ353" s="100" t="e">
        <f t="shared" si="70"/>
        <v>#N/A</v>
      </c>
      <c r="AK353" s="122" t="e">
        <f t="shared" si="71"/>
        <v>#N/A</v>
      </c>
    </row>
    <row r="354" spans="1:37" x14ac:dyDescent="0.2">
      <c r="A354" s="170">
        <f>'Fleet Input'!A358</f>
        <v>0</v>
      </c>
      <c r="B354" s="106" t="s">
        <v>111</v>
      </c>
      <c r="C354" s="106" t="s">
        <v>112</v>
      </c>
      <c r="D354" s="106" t="s">
        <v>182</v>
      </c>
      <c r="E354" s="106" t="s">
        <v>221</v>
      </c>
      <c r="F354" s="179">
        <f>'Fleet Input'!I358</f>
        <v>0</v>
      </c>
      <c r="G354" s="179">
        <f>'Fleet Input'!J358</f>
        <v>0</v>
      </c>
      <c r="H354" s="119" t="e">
        <f>VLOOKUP(AD354,NOx_Calc!$E$4:$G$44,3,FALSE)/100</f>
        <v>#N/A</v>
      </c>
      <c r="I354" s="119" t="e">
        <f>VLOOKUP(AD354,NOx_Calc!$E$4:$H$44,4,FALSE)/100</f>
        <v>#N/A</v>
      </c>
      <c r="J354" s="97" t="e">
        <f t="shared" si="60"/>
        <v>#N/A</v>
      </c>
      <c r="K354" s="10" t="e">
        <f>IF(J354&lt;&gt;"-",IF(X354="A",'NOx Emission Factors'!$X$4*J354,IF(X354="L",'NOx Emission Factors'!$W$4*J354,"?")),"-")</f>
        <v>#N/A</v>
      </c>
      <c r="L354" s="10" t="str">
        <f>IF(F354&lt;&gt;"",IF(X354="A",F354/'NOx Emission Factors'!$X$4,IF(X354="L",F354/'NOx Emission Factors'!$W$4,"?")),"-")</f>
        <v>?</v>
      </c>
      <c r="M354" s="125" t="e">
        <f t="shared" si="61"/>
        <v>#DIV/0!</v>
      </c>
      <c r="N354" s="125" t="e">
        <f t="shared" si="62"/>
        <v>#N/A</v>
      </c>
      <c r="O354" s="170">
        <f>'Fleet Input'!B358</f>
        <v>0</v>
      </c>
      <c r="P354" s="170">
        <f>'Fleet Input'!C358</f>
        <v>0</v>
      </c>
      <c r="Q354" s="170">
        <f>'Fleet Input'!D358</f>
        <v>0</v>
      </c>
      <c r="R354" s="170">
        <f>'Fleet Input'!E358</f>
        <v>0</v>
      </c>
      <c r="S354" s="170">
        <f>'Fleet Input'!F358</f>
        <v>0</v>
      </c>
      <c r="T354" s="109" t="s">
        <v>242</v>
      </c>
      <c r="V354" s="109" t="s">
        <v>29</v>
      </c>
      <c r="X354" s="176">
        <f>'Fleet Input'!F358</f>
        <v>0</v>
      </c>
      <c r="Y354" s="170">
        <f>'Fleet Input'!G358</f>
        <v>0</v>
      </c>
      <c r="Z354" s="170">
        <f>'Fleet Input'!H358</f>
        <v>0</v>
      </c>
      <c r="AA354" s="114">
        <f t="shared" si="63"/>
        <v>0</v>
      </c>
      <c r="AB354" s="176" t="str">
        <f>IF('Fleet Input'!K358=0,"",'Fleet Input'!K358)</f>
        <v/>
      </c>
      <c r="AC354" s="176" t="str">
        <f>IF('Fleet Input'!L358=0,"",'Fleet Input'!L358)</f>
        <v/>
      </c>
      <c r="AD354" s="117" t="str">
        <f t="shared" si="64"/>
        <v/>
      </c>
      <c r="AE354" s="117" t="str">
        <f t="shared" si="65"/>
        <v>00</v>
      </c>
      <c r="AF354" s="8" t="e">
        <f t="shared" si="66"/>
        <v>#N/A</v>
      </c>
      <c r="AG354" s="122" t="e">
        <f t="shared" si="67"/>
        <v>#N/A</v>
      </c>
      <c r="AH354" s="8" t="e">
        <f t="shared" si="68"/>
        <v>#N/A</v>
      </c>
      <c r="AI354" s="122" t="e">
        <f t="shared" si="69"/>
        <v>#N/A</v>
      </c>
      <c r="AJ354" s="100" t="e">
        <f t="shared" si="70"/>
        <v>#N/A</v>
      </c>
      <c r="AK354" s="122" t="e">
        <f t="shared" si="71"/>
        <v>#N/A</v>
      </c>
    </row>
    <row r="355" spans="1:37" x14ac:dyDescent="0.2">
      <c r="A355" s="170">
        <f>'Fleet Input'!A359</f>
        <v>0</v>
      </c>
      <c r="B355" s="106" t="s">
        <v>111</v>
      </c>
      <c r="C355" s="106" t="s">
        <v>112</v>
      </c>
      <c r="D355" s="106" t="s">
        <v>182</v>
      </c>
      <c r="E355" s="106" t="s">
        <v>221</v>
      </c>
      <c r="F355" s="179">
        <f>'Fleet Input'!I359</f>
        <v>0</v>
      </c>
      <c r="G355" s="179">
        <f>'Fleet Input'!J359</f>
        <v>0</v>
      </c>
      <c r="H355" s="119" t="e">
        <f>VLOOKUP(AD355,NOx_Calc!$E$4:$G$44,3,FALSE)/100</f>
        <v>#N/A</v>
      </c>
      <c r="I355" s="119" t="e">
        <f>VLOOKUP(AD355,NOx_Calc!$E$4:$H$44,4,FALSE)/100</f>
        <v>#N/A</v>
      </c>
      <c r="J355" s="97" t="e">
        <f t="shared" si="60"/>
        <v>#N/A</v>
      </c>
      <c r="K355" s="10" t="e">
        <f>IF(J355&lt;&gt;"-",IF(X355="A",'NOx Emission Factors'!$X$4*J355,IF(X355="L",'NOx Emission Factors'!$W$4*J355,"?")),"-")</f>
        <v>#N/A</v>
      </c>
      <c r="L355" s="10" t="str">
        <f>IF(F355&lt;&gt;"",IF(X355="A",F355/'NOx Emission Factors'!$X$4,IF(X355="L",F355/'NOx Emission Factors'!$W$4,"?")),"-")</f>
        <v>?</v>
      </c>
      <c r="M355" s="125" t="e">
        <f t="shared" si="61"/>
        <v>#DIV/0!</v>
      </c>
      <c r="N355" s="125" t="e">
        <f t="shared" si="62"/>
        <v>#N/A</v>
      </c>
      <c r="O355" s="170">
        <f>'Fleet Input'!B359</f>
        <v>0</v>
      </c>
      <c r="P355" s="170">
        <f>'Fleet Input'!C359</f>
        <v>0</v>
      </c>
      <c r="Q355" s="170">
        <f>'Fleet Input'!D359</f>
        <v>0</v>
      </c>
      <c r="R355" s="170">
        <f>'Fleet Input'!E359</f>
        <v>0</v>
      </c>
      <c r="S355" s="170">
        <f>'Fleet Input'!F359</f>
        <v>0</v>
      </c>
      <c r="T355" s="109" t="s">
        <v>242</v>
      </c>
      <c r="V355" s="109" t="s">
        <v>29</v>
      </c>
      <c r="X355" s="176">
        <f>'Fleet Input'!F359</f>
        <v>0</v>
      </c>
      <c r="Y355" s="170">
        <f>'Fleet Input'!G359</f>
        <v>0</v>
      </c>
      <c r="Z355" s="170">
        <f>'Fleet Input'!H359</f>
        <v>0</v>
      </c>
      <c r="AA355" s="114">
        <f t="shared" si="63"/>
        <v>0</v>
      </c>
      <c r="AB355" s="176" t="str">
        <f>IF('Fleet Input'!K359=0,"",'Fleet Input'!K359)</f>
        <v/>
      </c>
      <c r="AC355" s="176" t="str">
        <f>IF('Fleet Input'!L359=0,"",'Fleet Input'!L359)</f>
        <v/>
      </c>
      <c r="AD355" s="117" t="str">
        <f t="shared" si="64"/>
        <v/>
      </c>
      <c r="AE355" s="117" t="str">
        <f t="shared" si="65"/>
        <v>00</v>
      </c>
      <c r="AF355" s="8" t="e">
        <f t="shared" si="66"/>
        <v>#N/A</v>
      </c>
      <c r="AG355" s="122" t="e">
        <f t="shared" si="67"/>
        <v>#N/A</v>
      </c>
      <c r="AH355" s="8" t="e">
        <f t="shared" si="68"/>
        <v>#N/A</v>
      </c>
      <c r="AI355" s="122" t="e">
        <f t="shared" si="69"/>
        <v>#N/A</v>
      </c>
      <c r="AJ355" s="100" t="e">
        <f t="shared" si="70"/>
        <v>#N/A</v>
      </c>
      <c r="AK355" s="122" t="e">
        <f t="shared" si="71"/>
        <v>#N/A</v>
      </c>
    </row>
    <row r="356" spans="1:37" x14ac:dyDescent="0.2">
      <c r="A356" s="170">
        <f>'Fleet Input'!A360</f>
        <v>0</v>
      </c>
      <c r="B356" s="106" t="s">
        <v>111</v>
      </c>
      <c r="C356" s="106" t="s">
        <v>112</v>
      </c>
      <c r="D356" s="106" t="s">
        <v>182</v>
      </c>
      <c r="E356" s="106" t="s">
        <v>221</v>
      </c>
      <c r="F356" s="179">
        <f>'Fleet Input'!I360</f>
        <v>0</v>
      </c>
      <c r="G356" s="179">
        <f>'Fleet Input'!J360</f>
        <v>0</v>
      </c>
      <c r="H356" s="119" t="e">
        <f>VLOOKUP(AD356,NOx_Calc!$E$4:$G$44,3,FALSE)/100</f>
        <v>#N/A</v>
      </c>
      <c r="I356" s="119" t="e">
        <f>VLOOKUP(AD356,NOx_Calc!$E$4:$H$44,4,FALSE)/100</f>
        <v>#N/A</v>
      </c>
      <c r="J356" s="97" t="e">
        <f t="shared" si="60"/>
        <v>#N/A</v>
      </c>
      <c r="K356" s="10" t="e">
        <f>IF(J356&lt;&gt;"-",IF(X356="A",'NOx Emission Factors'!$X$4*J356,IF(X356="L",'NOx Emission Factors'!$W$4*J356,"?")),"-")</f>
        <v>#N/A</v>
      </c>
      <c r="L356" s="10" t="str">
        <f>IF(F356&lt;&gt;"",IF(X356="A",F356/'NOx Emission Factors'!$X$4,IF(X356="L",F356/'NOx Emission Factors'!$W$4,"?")),"-")</f>
        <v>?</v>
      </c>
      <c r="M356" s="125" t="e">
        <f t="shared" si="61"/>
        <v>#DIV/0!</v>
      </c>
      <c r="N356" s="125" t="e">
        <f t="shared" si="62"/>
        <v>#N/A</v>
      </c>
      <c r="O356" s="170">
        <f>'Fleet Input'!B360</f>
        <v>0</v>
      </c>
      <c r="P356" s="170">
        <f>'Fleet Input'!C360</f>
        <v>0</v>
      </c>
      <c r="Q356" s="170">
        <f>'Fleet Input'!D360</f>
        <v>0</v>
      </c>
      <c r="R356" s="170">
        <f>'Fleet Input'!E360</f>
        <v>0</v>
      </c>
      <c r="S356" s="170">
        <f>'Fleet Input'!F360</f>
        <v>0</v>
      </c>
      <c r="T356" s="109" t="s">
        <v>242</v>
      </c>
      <c r="V356" s="109" t="s">
        <v>29</v>
      </c>
      <c r="X356" s="176">
        <f>'Fleet Input'!F360</f>
        <v>0</v>
      </c>
      <c r="Y356" s="170">
        <f>'Fleet Input'!G360</f>
        <v>0</v>
      </c>
      <c r="Z356" s="170">
        <f>'Fleet Input'!H360</f>
        <v>0</v>
      </c>
      <c r="AA356" s="114">
        <f t="shared" si="63"/>
        <v>0</v>
      </c>
      <c r="AB356" s="176" t="str">
        <f>IF('Fleet Input'!K360=0,"",'Fleet Input'!K360)</f>
        <v/>
      </c>
      <c r="AC356" s="176" t="str">
        <f>IF('Fleet Input'!L360=0,"",'Fleet Input'!L360)</f>
        <v/>
      </c>
      <c r="AD356" s="117" t="str">
        <f t="shared" si="64"/>
        <v/>
      </c>
      <c r="AE356" s="117" t="str">
        <f t="shared" si="65"/>
        <v>00</v>
      </c>
      <c r="AF356" s="8" t="e">
        <f t="shared" si="66"/>
        <v>#N/A</v>
      </c>
      <c r="AG356" s="122" t="e">
        <f t="shared" si="67"/>
        <v>#N/A</v>
      </c>
      <c r="AH356" s="8" t="e">
        <f t="shared" si="68"/>
        <v>#N/A</v>
      </c>
      <c r="AI356" s="122" t="e">
        <f t="shared" si="69"/>
        <v>#N/A</v>
      </c>
      <c r="AJ356" s="100" t="e">
        <f t="shared" si="70"/>
        <v>#N/A</v>
      </c>
      <c r="AK356" s="122" t="e">
        <f t="shared" si="71"/>
        <v>#N/A</v>
      </c>
    </row>
    <row r="357" spans="1:37" x14ac:dyDescent="0.2">
      <c r="A357" s="170">
        <f>'Fleet Input'!A361</f>
        <v>0</v>
      </c>
      <c r="B357" s="106" t="s">
        <v>111</v>
      </c>
      <c r="C357" s="106" t="s">
        <v>112</v>
      </c>
      <c r="D357" s="106" t="s">
        <v>182</v>
      </c>
      <c r="E357" s="106" t="s">
        <v>221</v>
      </c>
      <c r="F357" s="179">
        <f>'Fleet Input'!I361</f>
        <v>0</v>
      </c>
      <c r="G357" s="179">
        <f>'Fleet Input'!J361</f>
        <v>0</v>
      </c>
      <c r="H357" s="119" t="e">
        <f>VLOOKUP(AD357,NOx_Calc!$E$4:$G$44,3,FALSE)/100</f>
        <v>#N/A</v>
      </c>
      <c r="I357" s="119" t="e">
        <f>VLOOKUP(AD357,NOx_Calc!$E$4:$H$44,4,FALSE)/100</f>
        <v>#N/A</v>
      </c>
      <c r="J357" s="97" t="e">
        <f t="shared" si="60"/>
        <v>#N/A</v>
      </c>
      <c r="K357" s="10" t="e">
        <f>IF(J357&lt;&gt;"-",IF(X357="A",'NOx Emission Factors'!$X$4*J357,IF(X357="L",'NOx Emission Factors'!$W$4*J357,"?")),"-")</f>
        <v>#N/A</v>
      </c>
      <c r="L357" s="10" t="str">
        <f>IF(F357&lt;&gt;"",IF(X357="A",F357/'NOx Emission Factors'!$X$4,IF(X357="L",F357/'NOx Emission Factors'!$W$4,"?")),"-")</f>
        <v>?</v>
      </c>
      <c r="M357" s="125" t="e">
        <f t="shared" si="61"/>
        <v>#DIV/0!</v>
      </c>
      <c r="N357" s="125" t="e">
        <f t="shared" si="62"/>
        <v>#N/A</v>
      </c>
      <c r="O357" s="170">
        <f>'Fleet Input'!B361</f>
        <v>0</v>
      </c>
      <c r="P357" s="170">
        <f>'Fleet Input'!C361</f>
        <v>0</v>
      </c>
      <c r="Q357" s="170">
        <f>'Fleet Input'!D361</f>
        <v>0</v>
      </c>
      <c r="R357" s="170">
        <f>'Fleet Input'!E361</f>
        <v>0</v>
      </c>
      <c r="S357" s="170">
        <f>'Fleet Input'!F361</f>
        <v>0</v>
      </c>
      <c r="T357" s="109" t="s">
        <v>242</v>
      </c>
      <c r="V357" s="109" t="s">
        <v>29</v>
      </c>
      <c r="X357" s="176">
        <f>'Fleet Input'!F361</f>
        <v>0</v>
      </c>
      <c r="Y357" s="170">
        <f>'Fleet Input'!G361</f>
        <v>0</v>
      </c>
      <c r="Z357" s="170">
        <f>'Fleet Input'!H361</f>
        <v>0</v>
      </c>
      <c r="AA357" s="114">
        <f t="shared" si="63"/>
        <v>0</v>
      </c>
      <c r="AB357" s="176" t="str">
        <f>IF('Fleet Input'!K361=0,"",'Fleet Input'!K361)</f>
        <v/>
      </c>
      <c r="AC357" s="176" t="str">
        <f>IF('Fleet Input'!L361=0,"",'Fleet Input'!L361)</f>
        <v/>
      </c>
      <c r="AD357" s="117" t="str">
        <f t="shared" si="64"/>
        <v/>
      </c>
      <c r="AE357" s="117" t="str">
        <f t="shared" si="65"/>
        <v>00</v>
      </c>
      <c r="AF357" s="8" t="e">
        <f t="shared" si="66"/>
        <v>#N/A</v>
      </c>
      <c r="AG357" s="122" t="e">
        <f t="shared" si="67"/>
        <v>#N/A</v>
      </c>
      <c r="AH357" s="8" t="e">
        <f t="shared" si="68"/>
        <v>#N/A</v>
      </c>
      <c r="AI357" s="122" t="e">
        <f t="shared" si="69"/>
        <v>#N/A</v>
      </c>
      <c r="AJ357" s="100" t="e">
        <f t="shared" si="70"/>
        <v>#N/A</v>
      </c>
      <c r="AK357" s="122" t="e">
        <f t="shared" si="71"/>
        <v>#N/A</v>
      </c>
    </row>
    <row r="358" spans="1:37" x14ac:dyDescent="0.2">
      <c r="A358" s="170">
        <f>'Fleet Input'!A362</f>
        <v>0</v>
      </c>
      <c r="B358" s="106" t="s">
        <v>111</v>
      </c>
      <c r="C358" s="106" t="s">
        <v>112</v>
      </c>
      <c r="D358" s="106" t="s">
        <v>182</v>
      </c>
      <c r="E358" s="106" t="s">
        <v>221</v>
      </c>
      <c r="F358" s="179">
        <f>'Fleet Input'!I362</f>
        <v>0</v>
      </c>
      <c r="G358" s="179">
        <f>'Fleet Input'!J362</f>
        <v>0</v>
      </c>
      <c r="H358" s="119" t="e">
        <f>VLOOKUP(AD358,NOx_Calc!$E$4:$G$44,3,FALSE)/100</f>
        <v>#N/A</v>
      </c>
      <c r="I358" s="119" t="e">
        <f>VLOOKUP(AD358,NOx_Calc!$E$4:$H$44,4,FALSE)/100</f>
        <v>#N/A</v>
      </c>
      <c r="J358" s="97" t="e">
        <f t="shared" si="60"/>
        <v>#N/A</v>
      </c>
      <c r="K358" s="10" t="e">
        <f>IF(J358&lt;&gt;"-",IF(X358="A",'NOx Emission Factors'!$X$4*J358,IF(X358="L",'NOx Emission Factors'!$W$4*J358,"?")),"-")</f>
        <v>#N/A</v>
      </c>
      <c r="L358" s="10" t="str">
        <f>IF(F358&lt;&gt;"",IF(X358="A",F358/'NOx Emission Factors'!$X$4,IF(X358="L",F358/'NOx Emission Factors'!$W$4,"?")),"-")</f>
        <v>?</v>
      </c>
      <c r="M358" s="125" t="e">
        <f t="shared" si="61"/>
        <v>#DIV/0!</v>
      </c>
      <c r="N358" s="125" t="e">
        <f t="shared" si="62"/>
        <v>#N/A</v>
      </c>
      <c r="O358" s="170">
        <f>'Fleet Input'!B362</f>
        <v>0</v>
      </c>
      <c r="P358" s="170">
        <f>'Fleet Input'!C362</f>
        <v>0</v>
      </c>
      <c r="Q358" s="170">
        <f>'Fleet Input'!D362</f>
        <v>0</v>
      </c>
      <c r="R358" s="170">
        <f>'Fleet Input'!E362</f>
        <v>0</v>
      </c>
      <c r="S358" s="170">
        <f>'Fleet Input'!F362</f>
        <v>0</v>
      </c>
      <c r="T358" s="109" t="s">
        <v>242</v>
      </c>
      <c r="V358" s="109" t="s">
        <v>29</v>
      </c>
      <c r="X358" s="176">
        <f>'Fleet Input'!F362</f>
        <v>0</v>
      </c>
      <c r="Y358" s="170">
        <f>'Fleet Input'!G362</f>
        <v>0</v>
      </c>
      <c r="Z358" s="170">
        <f>'Fleet Input'!H362</f>
        <v>0</v>
      </c>
      <c r="AA358" s="114">
        <f t="shared" si="63"/>
        <v>0</v>
      </c>
      <c r="AB358" s="176" t="str">
        <f>IF('Fleet Input'!K362=0,"",'Fleet Input'!K362)</f>
        <v/>
      </c>
      <c r="AC358" s="176" t="str">
        <f>IF('Fleet Input'!L362=0,"",'Fleet Input'!L362)</f>
        <v/>
      </c>
      <c r="AD358" s="117" t="str">
        <f t="shared" si="64"/>
        <v/>
      </c>
      <c r="AE358" s="117" t="str">
        <f t="shared" si="65"/>
        <v>00</v>
      </c>
      <c r="AF358" s="8" t="e">
        <f t="shared" si="66"/>
        <v>#N/A</v>
      </c>
      <c r="AG358" s="122" t="e">
        <f t="shared" si="67"/>
        <v>#N/A</v>
      </c>
      <c r="AH358" s="8" t="e">
        <f t="shared" si="68"/>
        <v>#N/A</v>
      </c>
      <c r="AI358" s="122" t="e">
        <f t="shared" si="69"/>
        <v>#N/A</v>
      </c>
      <c r="AJ358" s="100" t="e">
        <f t="shared" si="70"/>
        <v>#N/A</v>
      </c>
      <c r="AK358" s="122" t="e">
        <f t="shared" si="71"/>
        <v>#N/A</v>
      </c>
    </row>
    <row r="359" spans="1:37" x14ac:dyDescent="0.2">
      <c r="A359" s="170">
        <f>'Fleet Input'!A363</f>
        <v>0</v>
      </c>
      <c r="B359" s="106" t="s">
        <v>111</v>
      </c>
      <c r="C359" s="106" t="s">
        <v>112</v>
      </c>
      <c r="D359" s="106" t="s">
        <v>182</v>
      </c>
      <c r="E359" s="106" t="s">
        <v>221</v>
      </c>
      <c r="F359" s="179">
        <f>'Fleet Input'!I363</f>
        <v>0</v>
      </c>
      <c r="G359" s="179">
        <f>'Fleet Input'!J363</f>
        <v>0</v>
      </c>
      <c r="H359" s="119" t="e">
        <f>VLOOKUP(AD359,NOx_Calc!$E$4:$G$44,3,FALSE)/100</f>
        <v>#N/A</v>
      </c>
      <c r="I359" s="119" t="e">
        <f>VLOOKUP(AD359,NOx_Calc!$E$4:$H$44,4,FALSE)/100</f>
        <v>#N/A</v>
      </c>
      <c r="J359" s="97" t="e">
        <f t="shared" si="60"/>
        <v>#N/A</v>
      </c>
      <c r="K359" s="10" t="e">
        <f>IF(J359&lt;&gt;"-",IF(X359="A",'NOx Emission Factors'!$X$4*J359,IF(X359="L",'NOx Emission Factors'!$W$4*J359,"?")),"-")</f>
        <v>#N/A</v>
      </c>
      <c r="L359" s="10" t="str">
        <f>IF(F359&lt;&gt;"",IF(X359="A",F359/'NOx Emission Factors'!$X$4,IF(X359="L",F359/'NOx Emission Factors'!$W$4,"?")),"-")</f>
        <v>?</v>
      </c>
      <c r="M359" s="125" t="e">
        <f t="shared" si="61"/>
        <v>#DIV/0!</v>
      </c>
      <c r="N359" s="125" t="e">
        <f t="shared" si="62"/>
        <v>#N/A</v>
      </c>
      <c r="O359" s="170">
        <f>'Fleet Input'!B363</f>
        <v>0</v>
      </c>
      <c r="P359" s="170">
        <f>'Fleet Input'!C363</f>
        <v>0</v>
      </c>
      <c r="Q359" s="170">
        <f>'Fleet Input'!D363</f>
        <v>0</v>
      </c>
      <c r="R359" s="170">
        <f>'Fleet Input'!E363</f>
        <v>0</v>
      </c>
      <c r="S359" s="170">
        <f>'Fleet Input'!F363</f>
        <v>0</v>
      </c>
      <c r="T359" s="109" t="s">
        <v>242</v>
      </c>
      <c r="V359" s="109" t="s">
        <v>29</v>
      </c>
      <c r="X359" s="176">
        <f>'Fleet Input'!F363</f>
        <v>0</v>
      </c>
      <c r="Y359" s="170">
        <f>'Fleet Input'!G363</f>
        <v>0</v>
      </c>
      <c r="Z359" s="170">
        <f>'Fleet Input'!H363</f>
        <v>0</v>
      </c>
      <c r="AA359" s="114">
        <f t="shared" si="63"/>
        <v>0</v>
      </c>
      <c r="AB359" s="176" t="str">
        <f>IF('Fleet Input'!K363=0,"",'Fleet Input'!K363)</f>
        <v/>
      </c>
      <c r="AC359" s="176" t="str">
        <f>IF('Fleet Input'!L363=0,"",'Fleet Input'!L363)</f>
        <v/>
      </c>
      <c r="AD359" s="117" t="str">
        <f t="shared" si="64"/>
        <v/>
      </c>
      <c r="AE359" s="117" t="str">
        <f t="shared" si="65"/>
        <v>00</v>
      </c>
      <c r="AF359" s="8" t="e">
        <f t="shared" si="66"/>
        <v>#N/A</v>
      </c>
      <c r="AG359" s="122" t="e">
        <f t="shared" si="67"/>
        <v>#N/A</v>
      </c>
      <c r="AH359" s="8" t="e">
        <f t="shared" si="68"/>
        <v>#N/A</v>
      </c>
      <c r="AI359" s="122" t="e">
        <f t="shared" si="69"/>
        <v>#N/A</v>
      </c>
      <c r="AJ359" s="100" t="e">
        <f t="shared" si="70"/>
        <v>#N/A</v>
      </c>
      <c r="AK359" s="122" t="e">
        <f t="shared" si="71"/>
        <v>#N/A</v>
      </c>
    </row>
    <row r="360" spans="1:37" x14ac:dyDescent="0.2">
      <c r="A360" s="170">
        <f>'Fleet Input'!A364</f>
        <v>0</v>
      </c>
      <c r="B360" s="106" t="s">
        <v>111</v>
      </c>
      <c r="C360" s="106" t="s">
        <v>112</v>
      </c>
      <c r="D360" s="106" t="s">
        <v>182</v>
      </c>
      <c r="E360" s="106" t="s">
        <v>221</v>
      </c>
      <c r="F360" s="179">
        <f>'Fleet Input'!I364</f>
        <v>0</v>
      </c>
      <c r="G360" s="179">
        <f>'Fleet Input'!J364</f>
        <v>0</v>
      </c>
      <c r="H360" s="119" t="e">
        <f>VLOOKUP(AD360,NOx_Calc!$E$4:$G$44,3,FALSE)/100</f>
        <v>#N/A</v>
      </c>
      <c r="I360" s="119" t="e">
        <f>VLOOKUP(AD360,NOx_Calc!$E$4:$H$44,4,FALSE)/100</f>
        <v>#N/A</v>
      </c>
      <c r="J360" s="97" t="e">
        <f t="shared" si="60"/>
        <v>#N/A</v>
      </c>
      <c r="K360" s="10" t="e">
        <f>IF(J360&lt;&gt;"-",IF(X360="A",'NOx Emission Factors'!$X$4*J360,IF(X360="L",'NOx Emission Factors'!$W$4*J360,"?")),"-")</f>
        <v>#N/A</v>
      </c>
      <c r="L360" s="10" t="str">
        <f>IF(F360&lt;&gt;"",IF(X360="A",F360/'NOx Emission Factors'!$X$4,IF(X360="L",F360/'NOx Emission Factors'!$W$4,"?")),"-")</f>
        <v>?</v>
      </c>
      <c r="M360" s="125" t="e">
        <f t="shared" si="61"/>
        <v>#DIV/0!</v>
      </c>
      <c r="N360" s="125" t="e">
        <f t="shared" si="62"/>
        <v>#N/A</v>
      </c>
      <c r="O360" s="170">
        <f>'Fleet Input'!B364</f>
        <v>0</v>
      </c>
      <c r="P360" s="170">
        <f>'Fleet Input'!C364</f>
        <v>0</v>
      </c>
      <c r="Q360" s="170">
        <f>'Fleet Input'!D364</f>
        <v>0</v>
      </c>
      <c r="R360" s="170">
        <f>'Fleet Input'!E364</f>
        <v>0</v>
      </c>
      <c r="S360" s="170">
        <f>'Fleet Input'!F364</f>
        <v>0</v>
      </c>
      <c r="T360" s="109" t="s">
        <v>242</v>
      </c>
      <c r="V360" s="109" t="s">
        <v>29</v>
      </c>
      <c r="X360" s="176">
        <f>'Fleet Input'!F364</f>
        <v>0</v>
      </c>
      <c r="Y360" s="170">
        <f>'Fleet Input'!G364</f>
        <v>0</v>
      </c>
      <c r="Z360" s="170">
        <f>'Fleet Input'!H364</f>
        <v>0</v>
      </c>
      <c r="AA360" s="114">
        <f t="shared" si="63"/>
        <v>0</v>
      </c>
      <c r="AB360" s="176" t="str">
        <f>IF('Fleet Input'!K364=0,"",'Fleet Input'!K364)</f>
        <v/>
      </c>
      <c r="AC360" s="176" t="str">
        <f>IF('Fleet Input'!L364=0,"",'Fleet Input'!L364)</f>
        <v/>
      </c>
      <c r="AD360" s="117" t="str">
        <f t="shared" si="64"/>
        <v/>
      </c>
      <c r="AE360" s="117" t="str">
        <f t="shared" si="65"/>
        <v>00</v>
      </c>
      <c r="AF360" s="8" t="e">
        <f t="shared" si="66"/>
        <v>#N/A</v>
      </c>
      <c r="AG360" s="122" t="e">
        <f t="shared" si="67"/>
        <v>#N/A</v>
      </c>
      <c r="AH360" s="8" t="e">
        <f t="shared" si="68"/>
        <v>#N/A</v>
      </c>
      <c r="AI360" s="122" t="e">
        <f t="shared" si="69"/>
        <v>#N/A</v>
      </c>
      <c r="AJ360" s="100" t="e">
        <f t="shared" si="70"/>
        <v>#N/A</v>
      </c>
      <c r="AK360" s="122" t="e">
        <f t="shared" si="71"/>
        <v>#N/A</v>
      </c>
    </row>
    <row r="361" spans="1:37" x14ac:dyDescent="0.2">
      <c r="A361" s="170">
        <f>'Fleet Input'!A365</f>
        <v>0</v>
      </c>
      <c r="B361" s="106" t="s">
        <v>111</v>
      </c>
      <c r="C361" s="106" t="s">
        <v>112</v>
      </c>
      <c r="D361" s="106" t="s">
        <v>182</v>
      </c>
      <c r="E361" s="106" t="s">
        <v>221</v>
      </c>
      <c r="F361" s="179">
        <f>'Fleet Input'!I365</f>
        <v>0</v>
      </c>
      <c r="G361" s="179">
        <f>'Fleet Input'!J365</f>
        <v>0</v>
      </c>
      <c r="H361" s="119" t="e">
        <f>VLOOKUP(AD361,NOx_Calc!$E$4:$G$44,3,FALSE)/100</f>
        <v>#N/A</v>
      </c>
      <c r="I361" s="119" t="e">
        <f>VLOOKUP(AD361,NOx_Calc!$E$4:$H$44,4,FALSE)/100</f>
        <v>#N/A</v>
      </c>
      <c r="J361" s="97" t="e">
        <f t="shared" si="60"/>
        <v>#N/A</v>
      </c>
      <c r="K361" s="10" t="e">
        <f>IF(J361&lt;&gt;"-",IF(X361="A",'NOx Emission Factors'!$X$4*J361,IF(X361="L",'NOx Emission Factors'!$W$4*J361,"?")),"-")</f>
        <v>#N/A</v>
      </c>
      <c r="L361" s="10" t="str">
        <f>IF(F361&lt;&gt;"",IF(X361="A",F361/'NOx Emission Factors'!$X$4,IF(X361="L",F361/'NOx Emission Factors'!$W$4,"?")),"-")</f>
        <v>?</v>
      </c>
      <c r="M361" s="125" t="e">
        <f t="shared" si="61"/>
        <v>#DIV/0!</v>
      </c>
      <c r="N361" s="125" t="e">
        <f t="shared" si="62"/>
        <v>#N/A</v>
      </c>
      <c r="O361" s="170">
        <f>'Fleet Input'!B365</f>
        <v>0</v>
      </c>
      <c r="P361" s="170">
        <f>'Fleet Input'!C365</f>
        <v>0</v>
      </c>
      <c r="Q361" s="170">
        <f>'Fleet Input'!D365</f>
        <v>0</v>
      </c>
      <c r="R361" s="170">
        <f>'Fleet Input'!E365</f>
        <v>0</v>
      </c>
      <c r="S361" s="170">
        <f>'Fleet Input'!F365</f>
        <v>0</v>
      </c>
      <c r="T361" s="109" t="s">
        <v>242</v>
      </c>
      <c r="V361" s="109" t="s">
        <v>29</v>
      </c>
      <c r="X361" s="176">
        <f>'Fleet Input'!F365</f>
        <v>0</v>
      </c>
      <c r="Y361" s="170">
        <f>'Fleet Input'!G365</f>
        <v>0</v>
      </c>
      <c r="Z361" s="170">
        <f>'Fleet Input'!H365</f>
        <v>0</v>
      </c>
      <c r="AA361" s="114">
        <f t="shared" si="63"/>
        <v>0</v>
      </c>
      <c r="AB361" s="176" t="str">
        <f>IF('Fleet Input'!K365=0,"",'Fleet Input'!K365)</f>
        <v/>
      </c>
      <c r="AC361" s="176" t="str">
        <f>IF('Fleet Input'!L365=0,"",'Fleet Input'!L365)</f>
        <v/>
      </c>
      <c r="AD361" s="117" t="str">
        <f t="shared" si="64"/>
        <v/>
      </c>
      <c r="AE361" s="117" t="str">
        <f t="shared" si="65"/>
        <v>00</v>
      </c>
      <c r="AF361" s="8" t="e">
        <f t="shared" si="66"/>
        <v>#N/A</v>
      </c>
      <c r="AG361" s="122" t="e">
        <f t="shared" si="67"/>
        <v>#N/A</v>
      </c>
      <c r="AH361" s="8" t="e">
        <f t="shared" si="68"/>
        <v>#N/A</v>
      </c>
      <c r="AI361" s="122" t="e">
        <f t="shared" si="69"/>
        <v>#N/A</v>
      </c>
      <c r="AJ361" s="100" t="e">
        <f t="shared" si="70"/>
        <v>#N/A</v>
      </c>
      <c r="AK361" s="122" t="e">
        <f t="shared" si="71"/>
        <v>#N/A</v>
      </c>
    </row>
    <row r="362" spans="1:37" x14ac:dyDescent="0.2">
      <c r="A362" s="170">
        <f>'Fleet Input'!A366</f>
        <v>0</v>
      </c>
      <c r="B362" s="106" t="s">
        <v>111</v>
      </c>
      <c r="C362" s="106" t="s">
        <v>112</v>
      </c>
      <c r="D362" s="106" t="s">
        <v>182</v>
      </c>
      <c r="E362" s="106" t="s">
        <v>221</v>
      </c>
      <c r="F362" s="179">
        <f>'Fleet Input'!I366</f>
        <v>0</v>
      </c>
      <c r="G362" s="179">
        <f>'Fleet Input'!J366</f>
        <v>0</v>
      </c>
      <c r="H362" s="119" t="e">
        <f>VLOOKUP(AD362,NOx_Calc!$E$4:$G$44,3,FALSE)/100</f>
        <v>#N/A</v>
      </c>
      <c r="I362" s="119" t="e">
        <f>VLOOKUP(AD362,NOx_Calc!$E$4:$H$44,4,FALSE)/100</f>
        <v>#N/A</v>
      </c>
      <c r="J362" s="97" t="e">
        <f t="shared" si="60"/>
        <v>#N/A</v>
      </c>
      <c r="K362" s="10" t="e">
        <f>IF(J362&lt;&gt;"-",IF(X362="A",'NOx Emission Factors'!$X$4*J362,IF(X362="L",'NOx Emission Factors'!$W$4*J362,"?")),"-")</f>
        <v>#N/A</v>
      </c>
      <c r="L362" s="10" t="str">
        <f>IF(F362&lt;&gt;"",IF(X362="A",F362/'NOx Emission Factors'!$X$4,IF(X362="L",F362/'NOx Emission Factors'!$W$4,"?")),"-")</f>
        <v>?</v>
      </c>
      <c r="M362" s="125" t="e">
        <f t="shared" si="61"/>
        <v>#DIV/0!</v>
      </c>
      <c r="N362" s="125" t="e">
        <f t="shared" si="62"/>
        <v>#N/A</v>
      </c>
      <c r="O362" s="170">
        <f>'Fleet Input'!B366</f>
        <v>0</v>
      </c>
      <c r="P362" s="170">
        <f>'Fleet Input'!C366</f>
        <v>0</v>
      </c>
      <c r="Q362" s="170">
        <f>'Fleet Input'!D366</f>
        <v>0</v>
      </c>
      <c r="R362" s="170">
        <f>'Fleet Input'!E366</f>
        <v>0</v>
      </c>
      <c r="S362" s="170">
        <f>'Fleet Input'!F366</f>
        <v>0</v>
      </c>
      <c r="T362" s="109" t="s">
        <v>242</v>
      </c>
      <c r="V362" s="109" t="s">
        <v>29</v>
      </c>
      <c r="X362" s="176">
        <f>'Fleet Input'!F366</f>
        <v>0</v>
      </c>
      <c r="Y362" s="170">
        <f>'Fleet Input'!G366</f>
        <v>0</v>
      </c>
      <c r="Z362" s="170">
        <f>'Fleet Input'!H366</f>
        <v>0</v>
      </c>
      <c r="AA362" s="114">
        <f t="shared" si="63"/>
        <v>0</v>
      </c>
      <c r="AB362" s="176" t="str">
        <f>IF('Fleet Input'!K366=0,"",'Fleet Input'!K366)</f>
        <v/>
      </c>
      <c r="AC362" s="176" t="str">
        <f>IF('Fleet Input'!L366=0,"",'Fleet Input'!L366)</f>
        <v/>
      </c>
      <c r="AD362" s="117" t="str">
        <f t="shared" si="64"/>
        <v/>
      </c>
      <c r="AE362" s="117" t="str">
        <f t="shared" si="65"/>
        <v>00</v>
      </c>
      <c r="AF362" s="8" t="e">
        <f t="shared" si="66"/>
        <v>#N/A</v>
      </c>
      <c r="AG362" s="122" t="e">
        <f t="shared" si="67"/>
        <v>#N/A</v>
      </c>
      <c r="AH362" s="8" t="e">
        <f t="shared" si="68"/>
        <v>#N/A</v>
      </c>
      <c r="AI362" s="122" t="e">
        <f t="shared" si="69"/>
        <v>#N/A</v>
      </c>
      <c r="AJ362" s="100" t="e">
        <f t="shared" si="70"/>
        <v>#N/A</v>
      </c>
      <c r="AK362" s="122" t="e">
        <f t="shared" si="71"/>
        <v>#N/A</v>
      </c>
    </row>
    <row r="363" spans="1:37" x14ac:dyDescent="0.2">
      <c r="A363" s="170">
        <f>'Fleet Input'!A367</f>
        <v>0</v>
      </c>
      <c r="B363" s="106" t="s">
        <v>111</v>
      </c>
      <c r="C363" s="106" t="s">
        <v>112</v>
      </c>
      <c r="D363" s="106" t="s">
        <v>182</v>
      </c>
      <c r="E363" s="106" t="s">
        <v>221</v>
      </c>
      <c r="F363" s="179">
        <f>'Fleet Input'!I367</f>
        <v>0</v>
      </c>
      <c r="G363" s="179">
        <f>'Fleet Input'!J367</f>
        <v>0</v>
      </c>
      <c r="H363" s="119" t="e">
        <f>VLOOKUP(AD363,NOx_Calc!$E$4:$G$44,3,FALSE)/100</f>
        <v>#N/A</v>
      </c>
      <c r="I363" s="119" t="e">
        <f>VLOOKUP(AD363,NOx_Calc!$E$4:$H$44,4,FALSE)/100</f>
        <v>#N/A</v>
      </c>
      <c r="J363" s="97" t="e">
        <f t="shared" si="60"/>
        <v>#N/A</v>
      </c>
      <c r="K363" s="10" t="e">
        <f>IF(J363&lt;&gt;"-",IF(X363="A",'NOx Emission Factors'!$X$4*J363,IF(X363="L",'NOx Emission Factors'!$W$4*J363,"?")),"-")</f>
        <v>#N/A</v>
      </c>
      <c r="L363" s="10" t="str">
        <f>IF(F363&lt;&gt;"",IF(X363="A",F363/'NOx Emission Factors'!$X$4,IF(X363="L",F363/'NOx Emission Factors'!$W$4,"?")),"-")</f>
        <v>?</v>
      </c>
      <c r="M363" s="125" t="e">
        <f t="shared" si="61"/>
        <v>#DIV/0!</v>
      </c>
      <c r="N363" s="125" t="e">
        <f t="shared" si="62"/>
        <v>#N/A</v>
      </c>
      <c r="O363" s="170">
        <f>'Fleet Input'!B367</f>
        <v>0</v>
      </c>
      <c r="P363" s="170">
        <f>'Fleet Input'!C367</f>
        <v>0</v>
      </c>
      <c r="Q363" s="170">
        <f>'Fleet Input'!D367</f>
        <v>0</v>
      </c>
      <c r="R363" s="170">
        <f>'Fleet Input'!E367</f>
        <v>0</v>
      </c>
      <c r="S363" s="170">
        <f>'Fleet Input'!F367</f>
        <v>0</v>
      </c>
      <c r="T363" s="109" t="s">
        <v>242</v>
      </c>
      <c r="V363" s="109" t="s">
        <v>29</v>
      </c>
      <c r="X363" s="176">
        <f>'Fleet Input'!F367</f>
        <v>0</v>
      </c>
      <c r="Y363" s="170">
        <f>'Fleet Input'!G367</f>
        <v>0</v>
      </c>
      <c r="Z363" s="170">
        <f>'Fleet Input'!H367</f>
        <v>0</v>
      </c>
      <c r="AA363" s="114">
        <f t="shared" si="63"/>
        <v>0</v>
      </c>
      <c r="AB363" s="176" t="str">
        <f>IF('Fleet Input'!K367=0,"",'Fleet Input'!K367)</f>
        <v/>
      </c>
      <c r="AC363" s="176" t="str">
        <f>IF('Fleet Input'!L367=0,"",'Fleet Input'!L367)</f>
        <v/>
      </c>
      <c r="AD363" s="117" t="str">
        <f t="shared" si="64"/>
        <v/>
      </c>
      <c r="AE363" s="117" t="str">
        <f t="shared" si="65"/>
        <v>00</v>
      </c>
      <c r="AF363" s="8" t="e">
        <f t="shared" si="66"/>
        <v>#N/A</v>
      </c>
      <c r="AG363" s="122" t="e">
        <f t="shared" si="67"/>
        <v>#N/A</v>
      </c>
      <c r="AH363" s="8" t="e">
        <f t="shared" si="68"/>
        <v>#N/A</v>
      </c>
      <c r="AI363" s="122" t="e">
        <f t="shared" si="69"/>
        <v>#N/A</v>
      </c>
      <c r="AJ363" s="100" t="e">
        <f t="shared" si="70"/>
        <v>#N/A</v>
      </c>
      <c r="AK363" s="122" t="e">
        <f t="shared" si="71"/>
        <v>#N/A</v>
      </c>
    </row>
    <row r="364" spans="1:37" x14ac:dyDescent="0.2">
      <c r="A364" s="170">
        <f>'Fleet Input'!A368</f>
        <v>0</v>
      </c>
      <c r="B364" s="106" t="s">
        <v>111</v>
      </c>
      <c r="C364" s="106" t="s">
        <v>112</v>
      </c>
      <c r="D364" s="106" t="s">
        <v>136</v>
      </c>
      <c r="E364" s="106" t="s">
        <v>220</v>
      </c>
      <c r="F364" s="179">
        <f>'Fleet Input'!I368</f>
        <v>0</v>
      </c>
      <c r="G364" s="179">
        <f>'Fleet Input'!J368</f>
        <v>0</v>
      </c>
      <c r="H364" s="119" t="e">
        <f>VLOOKUP(AD364,NOx_Calc!$E$4:$G$44,3,FALSE)/100</f>
        <v>#N/A</v>
      </c>
      <c r="I364" s="119" t="e">
        <f>VLOOKUP(AD364,NOx_Calc!$E$4:$H$44,4,FALSE)/100</f>
        <v>#N/A</v>
      </c>
      <c r="J364" s="97" t="e">
        <f t="shared" si="60"/>
        <v>#N/A</v>
      </c>
      <c r="K364" s="10" t="e">
        <f>IF(J364&lt;&gt;"-",IF(X364="A",'NOx Emission Factors'!$X$4*J364,IF(X364="L",'NOx Emission Factors'!$W$4*J364,"?")),"-")</f>
        <v>#N/A</v>
      </c>
      <c r="L364" s="10" t="str">
        <f>IF(F364&lt;&gt;"",IF(X364="A",F364/'NOx Emission Factors'!$X$4,IF(X364="L",F364/'NOx Emission Factors'!$W$4,"?")),"-")</f>
        <v>?</v>
      </c>
      <c r="M364" s="125" t="e">
        <f t="shared" si="61"/>
        <v>#DIV/0!</v>
      </c>
      <c r="N364" s="125" t="e">
        <f t="shared" si="62"/>
        <v>#N/A</v>
      </c>
      <c r="O364" s="170">
        <f>'Fleet Input'!B368</f>
        <v>0</v>
      </c>
      <c r="P364" s="170">
        <f>'Fleet Input'!C368</f>
        <v>0</v>
      </c>
      <c r="Q364" s="170">
        <f>'Fleet Input'!D368</f>
        <v>0</v>
      </c>
      <c r="R364" s="170">
        <f>'Fleet Input'!E368</f>
        <v>0</v>
      </c>
      <c r="S364" s="170">
        <f>'Fleet Input'!F368</f>
        <v>0</v>
      </c>
      <c r="T364" s="109" t="s">
        <v>242</v>
      </c>
      <c r="V364" s="109" t="s">
        <v>29</v>
      </c>
      <c r="X364" s="176">
        <f>'Fleet Input'!F368</f>
        <v>0</v>
      </c>
      <c r="Y364" s="170">
        <f>'Fleet Input'!G368</f>
        <v>0</v>
      </c>
      <c r="Z364" s="170">
        <f>'Fleet Input'!H368</f>
        <v>0</v>
      </c>
      <c r="AA364" s="114">
        <f t="shared" si="63"/>
        <v>0</v>
      </c>
      <c r="AB364" s="176" t="str">
        <f>IF('Fleet Input'!K368=0,"",'Fleet Input'!K368)</f>
        <v/>
      </c>
      <c r="AC364" s="176" t="str">
        <f>IF('Fleet Input'!L368=0,"",'Fleet Input'!L368)</f>
        <v/>
      </c>
      <c r="AD364" s="117" t="str">
        <f t="shared" si="64"/>
        <v/>
      </c>
      <c r="AE364" s="117" t="str">
        <f t="shared" si="65"/>
        <v>00</v>
      </c>
      <c r="AF364" s="8" t="e">
        <f t="shared" si="66"/>
        <v>#N/A</v>
      </c>
      <c r="AG364" s="122" t="e">
        <f t="shared" si="67"/>
        <v>#N/A</v>
      </c>
      <c r="AH364" s="8" t="e">
        <f t="shared" si="68"/>
        <v>#N/A</v>
      </c>
      <c r="AI364" s="122" t="e">
        <f t="shared" si="69"/>
        <v>#N/A</v>
      </c>
      <c r="AJ364" s="100" t="e">
        <f t="shared" si="70"/>
        <v>#N/A</v>
      </c>
      <c r="AK364" s="122" t="e">
        <f t="shared" si="71"/>
        <v>#N/A</v>
      </c>
    </row>
    <row r="365" spans="1:37" x14ac:dyDescent="0.2">
      <c r="A365" s="170">
        <f>'Fleet Input'!A369</f>
        <v>0</v>
      </c>
      <c r="B365" s="106" t="s">
        <v>111</v>
      </c>
      <c r="C365" s="106" t="s">
        <v>112</v>
      </c>
      <c r="D365" s="106" t="s">
        <v>136</v>
      </c>
      <c r="E365" s="106" t="s">
        <v>220</v>
      </c>
      <c r="F365" s="179">
        <f>'Fleet Input'!I369</f>
        <v>0</v>
      </c>
      <c r="G365" s="179">
        <f>'Fleet Input'!J369</f>
        <v>0</v>
      </c>
      <c r="H365" s="119" t="e">
        <f>VLOOKUP(AD365,NOx_Calc!$E$4:$G$44,3,FALSE)/100</f>
        <v>#N/A</v>
      </c>
      <c r="I365" s="119" t="e">
        <f>VLOOKUP(AD365,NOx_Calc!$E$4:$H$44,4,FALSE)/100</f>
        <v>#N/A</v>
      </c>
      <c r="J365" s="97" t="e">
        <f t="shared" si="60"/>
        <v>#N/A</v>
      </c>
      <c r="K365" s="10" t="e">
        <f>IF(J365&lt;&gt;"-",IF(X365="A",'NOx Emission Factors'!$X$4*J365,IF(X365="L",'NOx Emission Factors'!$W$4*J365,"?")),"-")</f>
        <v>#N/A</v>
      </c>
      <c r="L365" s="10" t="str">
        <f>IF(F365&lt;&gt;"",IF(X365="A",F365/'NOx Emission Factors'!$X$4,IF(X365="L",F365/'NOx Emission Factors'!$W$4,"?")),"-")</f>
        <v>?</v>
      </c>
      <c r="M365" s="125" t="e">
        <f t="shared" si="61"/>
        <v>#DIV/0!</v>
      </c>
      <c r="N365" s="125" t="e">
        <f t="shared" si="62"/>
        <v>#N/A</v>
      </c>
      <c r="O365" s="170">
        <f>'Fleet Input'!B369</f>
        <v>0</v>
      </c>
      <c r="P365" s="170">
        <f>'Fleet Input'!C369</f>
        <v>0</v>
      </c>
      <c r="Q365" s="170">
        <f>'Fleet Input'!D369</f>
        <v>0</v>
      </c>
      <c r="R365" s="170">
        <f>'Fleet Input'!E369</f>
        <v>0</v>
      </c>
      <c r="S365" s="170">
        <f>'Fleet Input'!F369</f>
        <v>0</v>
      </c>
      <c r="T365" s="109" t="s">
        <v>242</v>
      </c>
      <c r="V365" s="109" t="s">
        <v>29</v>
      </c>
      <c r="X365" s="176">
        <f>'Fleet Input'!F369</f>
        <v>0</v>
      </c>
      <c r="Y365" s="170">
        <f>'Fleet Input'!G369</f>
        <v>0</v>
      </c>
      <c r="Z365" s="170">
        <f>'Fleet Input'!H369</f>
        <v>0</v>
      </c>
      <c r="AA365" s="114">
        <f t="shared" si="63"/>
        <v>0</v>
      </c>
      <c r="AB365" s="176" t="str">
        <f>IF('Fleet Input'!K369=0,"",'Fleet Input'!K369)</f>
        <v/>
      </c>
      <c r="AC365" s="176" t="str">
        <f>IF('Fleet Input'!L369=0,"",'Fleet Input'!L369)</f>
        <v/>
      </c>
      <c r="AD365" s="117" t="str">
        <f t="shared" si="64"/>
        <v/>
      </c>
      <c r="AE365" s="117" t="str">
        <f t="shared" si="65"/>
        <v>00</v>
      </c>
      <c r="AF365" s="8" t="e">
        <f t="shared" si="66"/>
        <v>#N/A</v>
      </c>
      <c r="AG365" s="122" t="e">
        <f t="shared" si="67"/>
        <v>#N/A</v>
      </c>
      <c r="AH365" s="8" t="e">
        <f t="shared" si="68"/>
        <v>#N/A</v>
      </c>
      <c r="AI365" s="122" t="e">
        <f t="shared" si="69"/>
        <v>#N/A</v>
      </c>
      <c r="AJ365" s="100" t="e">
        <f t="shared" si="70"/>
        <v>#N/A</v>
      </c>
      <c r="AK365" s="122" t="e">
        <f t="shared" si="71"/>
        <v>#N/A</v>
      </c>
    </row>
    <row r="366" spans="1:37" x14ac:dyDescent="0.2">
      <c r="A366" s="170">
        <f>'Fleet Input'!A370</f>
        <v>0</v>
      </c>
      <c r="B366" s="106" t="s">
        <v>111</v>
      </c>
      <c r="C366" s="106" t="s">
        <v>112</v>
      </c>
      <c r="D366" s="106" t="s">
        <v>136</v>
      </c>
      <c r="E366" s="106" t="s">
        <v>220</v>
      </c>
      <c r="F366" s="179">
        <f>'Fleet Input'!I370</f>
        <v>0</v>
      </c>
      <c r="G366" s="179">
        <f>'Fleet Input'!J370</f>
        <v>0</v>
      </c>
      <c r="H366" s="119" t="e">
        <f>VLOOKUP(AD366,NOx_Calc!$E$4:$G$44,3,FALSE)/100</f>
        <v>#N/A</v>
      </c>
      <c r="I366" s="119" t="e">
        <f>VLOOKUP(AD366,NOx_Calc!$E$4:$H$44,4,FALSE)/100</f>
        <v>#N/A</v>
      </c>
      <c r="J366" s="97" t="e">
        <f t="shared" si="60"/>
        <v>#N/A</v>
      </c>
      <c r="K366" s="10" t="e">
        <f>IF(J366&lt;&gt;"-",IF(X366="A",'NOx Emission Factors'!$X$4*J366,IF(X366="L",'NOx Emission Factors'!$W$4*J366,"?")),"-")</f>
        <v>#N/A</v>
      </c>
      <c r="L366" s="10" t="str">
        <f>IF(F366&lt;&gt;"",IF(X366="A",F366/'NOx Emission Factors'!$X$4,IF(X366="L",F366/'NOx Emission Factors'!$W$4,"?")),"-")</f>
        <v>?</v>
      </c>
      <c r="M366" s="125" t="e">
        <f t="shared" si="61"/>
        <v>#DIV/0!</v>
      </c>
      <c r="N366" s="125" t="e">
        <f t="shared" si="62"/>
        <v>#N/A</v>
      </c>
      <c r="O366" s="170">
        <f>'Fleet Input'!B370</f>
        <v>0</v>
      </c>
      <c r="P366" s="170">
        <f>'Fleet Input'!C370</f>
        <v>0</v>
      </c>
      <c r="Q366" s="170">
        <f>'Fleet Input'!D370</f>
        <v>0</v>
      </c>
      <c r="R366" s="170">
        <f>'Fleet Input'!E370</f>
        <v>0</v>
      </c>
      <c r="S366" s="170">
        <f>'Fleet Input'!F370</f>
        <v>0</v>
      </c>
      <c r="T366" s="109" t="s">
        <v>242</v>
      </c>
      <c r="V366" s="109" t="s">
        <v>29</v>
      </c>
      <c r="X366" s="176">
        <f>'Fleet Input'!F370</f>
        <v>0</v>
      </c>
      <c r="Y366" s="170">
        <f>'Fleet Input'!G370</f>
        <v>0</v>
      </c>
      <c r="Z366" s="170">
        <f>'Fleet Input'!H370</f>
        <v>0</v>
      </c>
      <c r="AA366" s="114">
        <f t="shared" si="63"/>
        <v>0</v>
      </c>
      <c r="AB366" s="176" t="str">
        <f>IF('Fleet Input'!K370=0,"",'Fleet Input'!K370)</f>
        <v/>
      </c>
      <c r="AC366" s="176" t="str">
        <f>IF('Fleet Input'!L370=0,"",'Fleet Input'!L370)</f>
        <v/>
      </c>
      <c r="AD366" s="117" t="str">
        <f t="shared" si="64"/>
        <v/>
      </c>
      <c r="AE366" s="117" t="str">
        <f t="shared" si="65"/>
        <v>00</v>
      </c>
      <c r="AF366" s="8" t="e">
        <f t="shared" si="66"/>
        <v>#N/A</v>
      </c>
      <c r="AG366" s="122" t="e">
        <f t="shared" si="67"/>
        <v>#N/A</v>
      </c>
      <c r="AH366" s="8" t="e">
        <f t="shared" si="68"/>
        <v>#N/A</v>
      </c>
      <c r="AI366" s="122" t="e">
        <f t="shared" si="69"/>
        <v>#N/A</v>
      </c>
      <c r="AJ366" s="100" t="e">
        <f t="shared" si="70"/>
        <v>#N/A</v>
      </c>
      <c r="AK366" s="122" t="e">
        <f t="shared" si="71"/>
        <v>#N/A</v>
      </c>
    </row>
    <row r="367" spans="1:37" x14ac:dyDescent="0.2">
      <c r="A367" s="170">
        <f>'Fleet Input'!A371</f>
        <v>0</v>
      </c>
      <c r="B367" s="106" t="s">
        <v>111</v>
      </c>
      <c r="C367" s="106" t="s">
        <v>112</v>
      </c>
      <c r="D367" s="106" t="s">
        <v>136</v>
      </c>
      <c r="E367" s="106" t="s">
        <v>220</v>
      </c>
      <c r="F367" s="179">
        <f>'Fleet Input'!I371</f>
        <v>0</v>
      </c>
      <c r="G367" s="179">
        <f>'Fleet Input'!J371</f>
        <v>0</v>
      </c>
      <c r="H367" s="119" t="e">
        <f>VLOOKUP(AD367,NOx_Calc!$E$4:$G$44,3,FALSE)/100</f>
        <v>#N/A</v>
      </c>
      <c r="I367" s="119" t="e">
        <f>VLOOKUP(AD367,NOx_Calc!$E$4:$H$44,4,FALSE)/100</f>
        <v>#N/A</v>
      </c>
      <c r="J367" s="97" t="e">
        <f t="shared" si="60"/>
        <v>#N/A</v>
      </c>
      <c r="K367" s="10" t="e">
        <f>IF(J367&lt;&gt;"-",IF(X367="A",'NOx Emission Factors'!$X$4*J367,IF(X367="L",'NOx Emission Factors'!$W$4*J367,"?")),"-")</f>
        <v>#N/A</v>
      </c>
      <c r="L367" s="10" t="str">
        <f>IF(F367&lt;&gt;"",IF(X367="A",F367/'NOx Emission Factors'!$X$4,IF(X367="L",F367/'NOx Emission Factors'!$W$4,"?")),"-")</f>
        <v>?</v>
      </c>
      <c r="M367" s="125" t="e">
        <f t="shared" si="61"/>
        <v>#DIV/0!</v>
      </c>
      <c r="N367" s="125" t="e">
        <f t="shared" si="62"/>
        <v>#N/A</v>
      </c>
      <c r="O367" s="170">
        <f>'Fleet Input'!B371</f>
        <v>0</v>
      </c>
      <c r="P367" s="170">
        <f>'Fleet Input'!C371</f>
        <v>0</v>
      </c>
      <c r="Q367" s="170">
        <f>'Fleet Input'!D371</f>
        <v>0</v>
      </c>
      <c r="R367" s="170">
        <f>'Fleet Input'!E371</f>
        <v>0</v>
      </c>
      <c r="S367" s="170">
        <f>'Fleet Input'!F371</f>
        <v>0</v>
      </c>
      <c r="T367" s="109" t="s">
        <v>242</v>
      </c>
      <c r="V367" s="109" t="s">
        <v>29</v>
      </c>
      <c r="X367" s="176">
        <f>'Fleet Input'!F371</f>
        <v>0</v>
      </c>
      <c r="Y367" s="170">
        <f>'Fleet Input'!G371</f>
        <v>0</v>
      </c>
      <c r="Z367" s="170">
        <f>'Fleet Input'!H371</f>
        <v>0</v>
      </c>
      <c r="AA367" s="114">
        <f t="shared" si="63"/>
        <v>0</v>
      </c>
      <c r="AB367" s="176" t="str">
        <f>IF('Fleet Input'!K371=0,"",'Fleet Input'!K371)</f>
        <v/>
      </c>
      <c r="AC367" s="176" t="str">
        <f>IF('Fleet Input'!L371=0,"",'Fleet Input'!L371)</f>
        <v/>
      </c>
      <c r="AD367" s="117" t="str">
        <f t="shared" si="64"/>
        <v/>
      </c>
      <c r="AE367" s="117" t="str">
        <f t="shared" si="65"/>
        <v>00</v>
      </c>
      <c r="AF367" s="8" t="e">
        <f t="shared" si="66"/>
        <v>#N/A</v>
      </c>
      <c r="AG367" s="122" t="e">
        <f t="shared" si="67"/>
        <v>#N/A</v>
      </c>
      <c r="AH367" s="8" t="e">
        <f t="shared" si="68"/>
        <v>#N/A</v>
      </c>
      <c r="AI367" s="122" t="e">
        <f t="shared" si="69"/>
        <v>#N/A</v>
      </c>
      <c r="AJ367" s="100" t="e">
        <f t="shared" si="70"/>
        <v>#N/A</v>
      </c>
      <c r="AK367" s="122" t="e">
        <f t="shared" si="71"/>
        <v>#N/A</v>
      </c>
    </row>
    <row r="368" spans="1:37" x14ac:dyDescent="0.2">
      <c r="A368" s="170">
        <f>'Fleet Input'!A372</f>
        <v>0</v>
      </c>
      <c r="B368" s="106" t="s">
        <v>111</v>
      </c>
      <c r="C368" s="106" t="s">
        <v>112</v>
      </c>
      <c r="D368" s="106" t="s">
        <v>136</v>
      </c>
      <c r="E368" s="106" t="s">
        <v>220</v>
      </c>
      <c r="F368" s="179">
        <f>'Fleet Input'!I372</f>
        <v>0</v>
      </c>
      <c r="G368" s="179">
        <f>'Fleet Input'!J372</f>
        <v>0</v>
      </c>
      <c r="H368" s="119" t="e">
        <f>VLOOKUP(AD368,NOx_Calc!$E$4:$G$44,3,FALSE)/100</f>
        <v>#N/A</v>
      </c>
      <c r="I368" s="119" t="e">
        <f>VLOOKUP(AD368,NOx_Calc!$E$4:$H$44,4,FALSE)/100</f>
        <v>#N/A</v>
      </c>
      <c r="J368" s="97" t="e">
        <f t="shared" si="60"/>
        <v>#N/A</v>
      </c>
      <c r="K368" s="10" t="e">
        <f>IF(J368&lt;&gt;"-",IF(X368="A",'NOx Emission Factors'!$X$4*J368,IF(X368="L",'NOx Emission Factors'!$W$4*J368,"?")),"-")</f>
        <v>#N/A</v>
      </c>
      <c r="L368" s="10" t="str">
        <f>IF(F368&lt;&gt;"",IF(X368="A",F368/'NOx Emission Factors'!$X$4,IF(X368="L",F368/'NOx Emission Factors'!$W$4,"?")),"-")</f>
        <v>?</v>
      </c>
      <c r="M368" s="125" t="e">
        <f t="shared" si="61"/>
        <v>#DIV/0!</v>
      </c>
      <c r="N368" s="125" t="e">
        <f t="shared" si="62"/>
        <v>#N/A</v>
      </c>
      <c r="O368" s="170">
        <f>'Fleet Input'!B372</f>
        <v>0</v>
      </c>
      <c r="P368" s="170">
        <f>'Fleet Input'!C372</f>
        <v>0</v>
      </c>
      <c r="Q368" s="170">
        <f>'Fleet Input'!D372</f>
        <v>0</v>
      </c>
      <c r="R368" s="170">
        <f>'Fleet Input'!E372</f>
        <v>0</v>
      </c>
      <c r="S368" s="170">
        <f>'Fleet Input'!F372</f>
        <v>0</v>
      </c>
      <c r="T368" s="109" t="s">
        <v>242</v>
      </c>
      <c r="V368" s="109" t="s">
        <v>29</v>
      </c>
      <c r="X368" s="176">
        <f>'Fleet Input'!F372</f>
        <v>0</v>
      </c>
      <c r="Y368" s="170">
        <f>'Fleet Input'!G372</f>
        <v>0</v>
      </c>
      <c r="Z368" s="170">
        <f>'Fleet Input'!H372</f>
        <v>0</v>
      </c>
      <c r="AA368" s="114">
        <f t="shared" si="63"/>
        <v>0</v>
      </c>
      <c r="AB368" s="176" t="str">
        <f>IF('Fleet Input'!K372=0,"",'Fleet Input'!K372)</f>
        <v/>
      </c>
      <c r="AC368" s="176" t="str">
        <f>IF('Fleet Input'!L372=0,"",'Fleet Input'!L372)</f>
        <v/>
      </c>
      <c r="AD368" s="117" t="str">
        <f t="shared" si="64"/>
        <v/>
      </c>
      <c r="AE368" s="117" t="str">
        <f t="shared" si="65"/>
        <v>00</v>
      </c>
      <c r="AF368" s="8" t="e">
        <f t="shared" si="66"/>
        <v>#N/A</v>
      </c>
      <c r="AG368" s="122" t="e">
        <f t="shared" si="67"/>
        <v>#N/A</v>
      </c>
      <c r="AH368" s="8" t="e">
        <f t="shared" si="68"/>
        <v>#N/A</v>
      </c>
      <c r="AI368" s="122" t="e">
        <f t="shared" si="69"/>
        <v>#N/A</v>
      </c>
      <c r="AJ368" s="100" t="e">
        <f t="shared" si="70"/>
        <v>#N/A</v>
      </c>
      <c r="AK368" s="122" t="e">
        <f t="shared" si="71"/>
        <v>#N/A</v>
      </c>
    </row>
    <row r="369" spans="1:37" x14ac:dyDescent="0.2">
      <c r="A369" s="170">
        <f>'Fleet Input'!A373</f>
        <v>0</v>
      </c>
      <c r="B369" s="106" t="s">
        <v>111</v>
      </c>
      <c r="C369" s="106" t="s">
        <v>112</v>
      </c>
      <c r="D369" s="106" t="s">
        <v>136</v>
      </c>
      <c r="E369" s="106" t="s">
        <v>220</v>
      </c>
      <c r="F369" s="179">
        <f>'Fleet Input'!I373</f>
        <v>0</v>
      </c>
      <c r="G369" s="179">
        <f>'Fleet Input'!J373</f>
        <v>0</v>
      </c>
      <c r="H369" s="119" t="e">
        <f>VLOOKUP(AD369,NOx_Calc!$E$4:$G$44,3,FALSE)/100</f>
        <v>#N/A</v>
      </c>
      <c r="I369" s="119" t="e">
        <f>VLOOKUP(AD369,NOx_Calc!$E$4:$H$44,4,FALSE)/100</f>
        <v>#N/A</v>
      </c>
      <c r="J369" s="97" t="e">
        <f t="shared" si="60"/>
        <v>#N/A</v>
      </c>
      <c r="K369" s="10" t="e">
        <f>IF(J369&lt;&gt;"-",IF(X369="A",'NOx Emission Factors'!$X$4*J369,IF(X369="L",'NOx Emission Factors'!$W$4*J369,"?")),"-")</f>
        <v>#N/A</v>
      </c>
      <c r="L369" s="10" t="str">
        <f>IF(F369&lt;&gt;"",IF(X369="A",F369/'NOx Emission Factors'!$X$4,IF(X369="L",F369/'NOx Emission Factors'!$W$4,"?")),"-")</f>
        <v>?</v>
      </c>
      <c r="M369" s="125" t="e">
        <f t="shared" si="61"/>
        <v>#DIV/0!</v>
      </c>
      <c r="N369" s="125" t="e">
        <f t="shared" si="62"/>
        <v>#N/A</v>
      </c>
      <c r="O369" s="170">
        <f>'Fleet Input'!B373</f>
        <v>0</v>
      </c>
      <c r="P369" s="170">
        <f>'Fleet Input'!C373</f>
        <v>0</v>
      </c>
      <c r="Q369" s="170">
        <f>'Fleet Input'!D373</f>
        <v>0</v>
      </c>
      <c r="R369" s="170">
        <f>'Fleet Input'!E373</f>
        <v>0</v>
      </c>
      <c r="S369" s="170">
        <f>'Fleet Input'!F373</f>
        <v>0</v>
      </c>
      <c r="T369" s="109" t="s">
        <v>242</v>
      </c>
      <c r="V369" s="109" t="s">
        <v>29</v>
      </c>
      <c r="X369" s="176">
        <f>'Fleet Input'!F373</f>
        <v>0</v>
      </c>
      <c r="Y369" s="170">
        <f>'Fleet Input'!G373</f>
        <v>0</v>
      </c>
      <c r="Z369" s="170">
        <f>'Fleet Input'!H373</f>
        <v>0</v>
      </c>
      <c r="AA369" s="114">
        <f t="shared" si="63"/>
        <v>0</v>
      </c>
      <c r="AB369" s="176" t="str">
        <f>IF('Fleet Input'!K373=0,"",'Fleet Input'!K373)</f>
        <v/>
      </c>
      <c r="AC369" s="176" t="str">
        <f>IF('Fleet Input'!L373=0,"",'Fleet Input'!L373)</f>
        <v/>
      </c>
      <c r="AD369" s="117" t="str">
        <f t="shared" si="64"/>
        <v/>
      </c>
      <c r="AE369" s="117" t="str">
        <f t="shared" si="65"/>
        <v>00</v>
      </c>
      <c r="AF369" s="8" t="e">
        <f t="shared" si="66"/>
        <v>#N/A</v>
      </c>
      <c r="AG369" s="122" t="e">
        <f t="shared" si="67"/>
        <v>#N/A</v>
      </c>
      <c r="AH369" s="8" t="e">
        <f t="shared" si="68"/>
        <v>#N/A</v>
      </c>
      <c r="AI369" s="122" t="e">
        <f t="shared" si="69"/>
        <v>#N/A</v>
      </c>
      <c r="AJ369" s="100" t="e">
        <f t="shared" si="70"/>
        <v>#N/A</v>
      </c>
      <c r="AK369" s="122" t="e">
        <f t="shared" si="71"/>
        <v>#N/A</v>
      </c>
    </row>
    <row r="370" spans="1:37" x14ac:dyDescent="0.2">
      <c r="A370" s="170">
        <f>'Fleet Input'!A374</f>
        <v>0</v>
      </c>
      <c r="B370" s="106" t="s">
        <v>111</v>
      </c>
      <c r="C370" s="106" t="s">
        <v>112</v>
      </c>
      <c r="D370" s="106" t="s">
        <v>136</v>
      </c>
      <c r="E370" s="106" t="s">
        <v>220</v>
      </c>
      <c r="F370" s="179">
        <f>'Fleet Input'!I374</f>
        <v>0</v>
      </c>
      <c r="G370" s="179">
        <f>'Fleet Input'!J374</f>
        <v>0</v>
      </c>
      <c r="H370" s="119" t="e">
        <f>VLOOKUP(AD370,NOx_Calc!$E$4:$G$44,3,FALSE)/100</f>
        <v>#N/A</v>
      </c>
      <c r="I370" s="119" t="e">
        <f>VLOOKUP(AD370,NOx_Calc!$E$4:$H$44,4,FALSE)/100</f>
        <v>#N/A</v>
      </c>
      <c r="J370" s="97" t="e">
        <f t="shared" si="60"/>
        <v>#N/A</v>
      </c>
      <c r="K370" s="10" t="e">
        <f>IF(J370&lt;&gt;"-",IF(X370="A",'NOx Emission Factors'!$X$4*J370,IF(X370="L",'NOx Emission Factors'!$W$4*J370,"?")),"-")</f>
        <v>#N/A</v>
      </c>
      <c r="L370" s="10" t="str">
        <f>IF(F370&lt;&gt;"",IF(X370="A",F370/'NOx Emission Factors'!$X$4,IF(X370="L",F370/'NOx Emission Factors'!$W$4,"?")),"-")</f>
        <v>?</v>
      </c>
      <c r="M370" s="125" t="e">
        <f t="shared" si="61"/>
        <v>#DIV/0!</v>
      </c>
      <c r="N370" s="125" t="e">
        <f t="shared" si="62"/>
        <v>#N/A</v>
      </c>
      <c r="O370" s="170">
        <f>'Fleet Input'!B374</f>
        <v>0</v>
      </c>
      <c r="P370" s="170">
        <f>'Fleet Input'!C374</f>
        <v>0</v>
      </c>
      <c r="Q370" s="170">
        <f>'Fleet Input'!D374</f>
        <v>0</v>
      </c>
      <c r="R370" s="170">
        <f>'Fleet Input'!E374</f>
        <v>0</v>
      </c>
      <c r="S370" s="170">
        <f>'Fleet Input'!F374</f>
        <v>0</v>
      </c>
      <c r="T370" s="109" t="s">
        <v>242</v>
      </c>
      <c r="V370" s="109" t="s">
        <v>29</v>
      </c>
      <c r="X370" s="176">
        <f>'Fleet Input'!F374</f>
        <v>0</v>
      </c>
      <c r="Y370" s="170">
        <f>'Fleet Input'!G374</f>
        <v>0</v>
      </c>
      <c r="Z370" s="170">
        <f>'Fleet Input'!H374</f>
        <v>0</v>
      </c>
      <c r="AA370" s="114">
        <f t="shared" si="63"/>
        <v>0</v>
      </c>
      <c r="AB370" s="176" t="str">
        <f>IF('Fleet Input'!K374=0,"",'Fleet Input'!K374)</f>
        <v/>
      </c>
      <c r="AC370" s="176" t="str">
        <f>IF('Fleet Input'!L374=0,"",'Fleet Input'!L374)</f>
        <v/>
      </c>
      <c r="AD370" s="117" t="str">
        <f t="shared" si="64"/>
        <v/>
      </c>
      <c r="AE370" s="117" t="str">
        <f t="shared" si="65"/>
        <v>00</v>
      </c>
      <c r="AF370" s="8" t="e">
        <f t="shared" si="66"/>
        <v>#N/A</v>
      </c>
      <c r="AG370" s="122" t="e">
        <f t="shared" si="67"/>
        <v>#N/A</v>
      </c>
      <c r="AH370" s="8" t="e">
        <f t="shared" si="68"/>
        <v>#N/A</v>
      </c>
      <c r="AI370" s="122" t="e">
        <f t="shared" si="69"/>
        <v>#N/A</v>
      </c>
      <c r="AJ370" s="100" t="e">
        <f t="shared" si="70"/>
        <v>#N/A</v>
      </c>
      <c r="AK370" s="122" t="e">
        <f t="shared" si="71"/>
        <v>#N/A</v>
      </c>
    </row>
    <row r="371" spans="1:37" x14ac:dyDescent="0.2">
      <c r="A371" s="170">
        <f>'Fleet Input'!A375</f>
        <v>0</v>
      </c>
      <c r="B371" s="106" t="s">
        <v>111</v>
      </c>
      <c r="C371" s="106" t="s">
        <v>112</v>
      </c>
      <c r="D371" s="106" t="s">
        <v>136</v>
      </c>
      <c r="E371" s="106" t="s">
        <v>220</v>
      </c>
      <c r="F371" s="179">
        <f>'Fleet Input'!I375</f>
        <v>0</v>
      </c>
      <c r="G371" s="179">
        <f>'Fleet Input'!J375</f>
        <v>0</v>
      </c>
      <c r="H371" s="119" t="e">
        <f>VLOOKUP(AD371,NOx_Calc!$E$4:$G$44,3,FALSE)/100</f>
        <v>#N/A</v>
      </c>
      <c r="I371" s="119" t="e">
        <f>VLOOKUP(AD371,NOx_Calc!$E$4:$H$44,4,FALSE)/100</f>
        <v>#N/A</v>
      </c>
      <c r="J371" s="97" t="e">
        <f t="shared" si="60"/>
        <v>#N/A</v>
      </c>
      <c r="K371" s="10" t="e">
        <f>IF(J371&lt;&gt;"-",IF(X371="A",'NOx Emission Factors'!$X$4*J371,IF(X371="L",'NOx Emission Factors'!$W$4*J371,"?")),"-")</f>
        <v>#N/A</v>
      </c>
      <c r="L371" s="10" t="str">
        <f>IF(F371&lt;&gt;"",IF(X371="A",F371/'NOx Emission Factors'!$X$4,IF(X371="L",F371/'NOx Emission Factors'!$W$4,"?")),"-")</f>
        <v>?</v>
      </c>
      <c r="M371" s="125" t="e">
        <f t="shared" si="61"/>
        <v>#DIV/0!</v>
      </c>
      <c r="N371" s="125" t="e">
        <f t="shared" si="62"/>
        <v>#N/A</v>
      </c>
      <c r="O371" s="170">
        <f>'Fleet Input'!B375</f>
        <v>0</v>
      </c>
      <c r="P371" s="170">
        <f>'Fleet Input'!C375</f>
        <v>0</v>
      </c>
      <c r="Q371" s="170">
        <f>'Fleet Input'!D375</f>
        <v>0</v>
      </c>
      <c r="R371" s="170">
        <f>'Fleet Input'!E375</f>
        <v>0</v>
      </c>
      <c r="S371" s="170">
        <f>'Fleet Input'!F375</f>
        <v>0</v>
      </c>
      <c r="T371" s="109" t="s">
        <v>242</v>
      </c>
      <c r="V371" s="109" t="s">
        <v>29</v>
      </c>
      <c r="X371" s="176">
        <f>'Fleet Input'!F375</f>
        <v>0</v>
      </c>
      <c r="Y371" s="170">
        <f>'Fleet Input'!G375</f>
        <v>0</v>
      </c>
      <c r="Z371" s="170">
        <f>'Fleet Input'!H375</f>
        <v>0</v>
      </c>
      <c r="AA371" s="114">
        <f t="shared" si="63"/>
        <v>0</v>
      </c>
      <c r="AB371" s="176" t="str">
        <f>IF('Fleet Input'!K375=0,"",'Fleet Input'!K375)</f>
        <v/>
      </c>
      <c r="AC371" s="176" t="str">
        <f>IF('Fleet Input'!L375=0,"",'Fleet Input'!L375)</f>
        <v/>
      </c>
      <c r="AD371" s="117" t="str">
        <f t="shared" si="64"/>
        <v/>
      </c>
      <c r="AE371" s="117" t="str">
        <f t="shared" si="65"/>
        <v>00</v>
      </c>
      <c r="AF371" s="8" t="e">
        <f t="shared" si="66"/>
        <v>#N/A</v>
      </c>
      <c r="AG371" s="122" t="e">
        <f t="shared" si="67"/>
        <v>#N/A</v>
      </c>
      <c r="AH371" s="8" t="e">
        <f t="shared" si="68"/>
        <v>#N/A</v>
      </c>
      <c r="AI371" s="122" t="e">
        <f t="shared" si="69"/>
        <v>#N/A</v>
      </c>
      <c r="AJ371" s="100" t="e">
        <f t="shared" si="70"/>
        <v>#N/A</v>
      </c>
      <c r="AK371" s="122" t="e">
        <f t="shared" si="71"/>
        <v>#N/A</v>
      </c>
    </row>
    <row r="372" spans="1:37" x14ac:dyDescent="0.2">
      <c r="A372" s="170">
        <f>'Fleet Input'!A376</f>
        <v>0</v>
      </c>
      <c r="B372" s="106" t="s">
        <v>111</v>
      </c>
      <c r="C372" s="106" t="s">
        <v>112</v>
      </c>
      <c r="D372" s="106" t="s">
        <v>136</v>
      </c>
      <c r="E372" s="106" t="s">
        <v>220</v>
      </c>
      <c r="F372" s="179">
        <f>'Fleet Input'!I376</f>
        <v>0</v>
      </c>
      <c r="G372" s="179">
        <f>'Fleet Input'!J376</f>
        <v>0</v>
      </c>
      <c r="H372" s="119" t="e">
        <f>VLOOKUP(AD372,NOx_Calc!$E$4:$G$44,3,FALSE)/100</f>
        <v>#N/A</v>
      </c>
      <c r="I372" s="119" t="e">
        <f>VLOOKUP(AD372,NOx_Calc!$E$4:$H$44,4,FALSE)/100</f>
        <v>#N/A</v>
      </c>
      <c r="J372" s="97" t="e">
        <f t="shared" si="60"/>
        <v>#N/A</v>
      </c>
      <c r="K372" s="10" t="e">
        <f>IF(J372&lt;&gt;"-",IF(X372="A",'NOx Emission Factors'!$X$4*J372,IF(X372="L",'NOx Emission Factors'!$W$4*J372,"?")),"-")</f>
        <v>#N/A</v>
      </c>
      <c r="L372" s="10" t="str">
        <f>IF(F372&lt;&gt;"",IF(X372="A",F372/'NOx Emission Factors'!$X$4,IF(X372="L",F372/'NOx Emission Factors'!$W$4,"?")),"-")</f>
        <v>?</v>
      </c>
      <c r="M372" s="125" t="e">
        <f t="shared" si="61"/>
        <v>#DIV/0!</v>
      </c>
      <c r="N372" s="125" t="e">
        <f t="shared" si="62"/>
        <v>#N/A</v>
      </c>
      <c r="O372" s="170">
        <f>'Fleet Input'!B376</f>
        <v>0</v>
      </c>
      <c r="P372" s="170">
        <f>'Fleet Input'!C376</f>
        <v>0</v>
      </c>
      <c r="Q372" s="170">
        <f>'Fleet Input'!D376</f>
        <v>0</v>
      </c>
      <c r="R372" s="170">
        <f>'Fleet Input'!E376</f>
        <v>0</v>
      </c>
      <c r="S372" s="170">
        <f>'Fleet Input'!F376</f>
        <v>0</v>
      </c>
      <c r="T372" s="109" t="s">
        <v>242</v>
      </c>
      <c r="V372" s="109" t="s">
        <v>29</v>
      </c>
      <c r="X372" s="176">
        <f>'Fleet Input'!F376</f>
        <v>0</v>
      </c>
      <c r="Y372" s="170">
        <f>'Fleet Input'!G376</f>
        <v>0</v>
      </c>
      <c r="Z372" s="170">
        <f>'Fleet Input'!H376</f>
        <v>0</v>
      </c>
      <c r="AA372" s="114">
        <f t="shared" si="63"/>
        <v>0</v>
      </c>
      <c r="AB372" s="176" t="str">
        <f>IF('Fleet Input'!K376=0,"",'Fleet Input'!K376)</f>
        <v/>
      </c>
      <c r="AC372" s="176" t="str">
        <f>IF('Fleet Input'!L376=0,"",'Fleet Input'!L376)</f>
        <v/>
      </c>
      <c r="AD372" s="117" t="str">
        <f t="shared" si="64"/>
        <v/>
      </c>
      <c r="AE372" s="117" t="str">
        <f t="shared" si="65"/>
        <v>00</v>
      </c>
      <c r="AF372" s="8" t="e">
        <f t="shared" si="66"/>
        <v>#N/A</v>
      </c>
      <c r="AG372" s="122" t="e">
        <f t="shared" si="67"/>
        <v>#N/A</v>
      </c>
      <c r="AH372" s="8" t="e">
        <f t="shared" si="68"/>
        <v>#N/A</v>
      </c>
      <c r="AI372" s="122" t="e">
        <f t="shared" si="69"/>
        <v>#N/A</v>
      </c>
      <c r="AJ372" s="100" t="e">
        <f t="shared" si="70"/>
        <v>#N/A</v>
      </c>
      <c r="AK372" s="122" t="e">
        <f t="shared" si="71"/>
        <v>#N/A</v>
      </c>
    </row>
    <row r="373" spans="1:37" x14ac:dyDescent="0.2">
      <c r="A373" s="170">
        <f>'Fleet Input'!A377</f>
        <v>0</v>
      </c>
      <c r="B373" s="106" t="s">
        <v>111</v>
      </c>
      <c r="C373" s="106" t="s">
        <v>112</v>
      </c>
      <c r="D373" s="106" t="s">
        <v>136</v>
      </c>
      <c r="E373" s="106" t="s">
        <v>220</v>
      </c>
      <c r="F373" s="179">
        <f>'Fleet Input'!I377</f>
        <v>0</v>
      </c>
      <c r="G373" s="179">
        <f>'Fleet Input'!J377</f>
        <v>0</v>
      </c>
      <c r="H373" s="119" t="e">
        <f>VLOOKUP(AD373,NOx_Calc!$E$4:$G$44,3,FALSE)/100</f>
        <v>#N/A</v>
      </c>
      <c r="I373" s="119" t="e">
        <f>VLOOKUP(AD373,NOx_Calc!$E$4:$H$44,4,FALSE)/100</f>
        <v>#N/A</v>
      </c>
      <c r="J373" s="97" t="e">
        <f t="shared" si="60"/>
        <v>#N/A</v>
      </c>
      <c r="K373" s="10" t="e">
        <f>IF(J373&lt;&gt;"-",IF(X373="A",'NOx Emission Factors'!$X$4*J373,IF(X373="L",'NOx Emission Factors'!$W$4*J373,"?")),"-")</f>
        <v>#N/A</v>
      </c>
      <c r="L373" s="10" t="str">
        <f>IF(F373&lt;&gt;"",IF(X373="A",F373/'NOx Emission Factors'!$X$4,IF(X373="L",F373/'NOx Emission Factors'!$W$4,"?")),"-")</f>
        <v>?</v>
      </c>
      <c r="M373" s="125" t="e">
        <f t="shared" si="61"/>
        <v>#DIV/0!</v>
      </c>
      <c r="N373" s="125" t="e">
        <f t="shared" si="62"/>
        <v>#N/A</v>
      </c>
      <c r="O373" s="170">
        <f>'Fleet Input'!B377</f>
        <v>0</v>
      </c>
      <c r="P373" s="170">
        <f>'Fleet Input'!C377</f>
        <v>0</v>
      </c>
      <c r="Q373" s="170">
        <f>'Fleet Input'!D377</f>
        <v>0</v>
      </c>
      <c r="R373" s="170">
        <f>'Fleet Input'!E377</f>
        <v>0</v>
      </c>
      <c r="S373" s="170">
        <f>'Fleet Input'!F377</f>
        <v>0</v>
      </c>
      <c r="T373" s="109" t="s">
        <v>242</v>
      </c>
      <c r="V373" s="109" t="s">
        <v>29</v>
      </c>
      <c r="X373" s="176">
        <f>'Fleet Input'!F377</f>
        <v>0</v>
      </c>
      <c r="Y373" s="170">
        <f>'Fleet Input'!G377</f>
        <v>0</v>
      </c>
      <c r="Z373" s="170">
        <f>'Fleet Input'!H377</f>
        <v>0</v>
      </c>
      <c r="AA373" s="114">
        <f t="shared" si="63"/>
        <v>0</v>
      </c>
      <c r="AB373" s="176" t="str">
        <f>IF('Fleet Input'!K377=0,"",'Fleet Input'!K377)</f>
        <v/>
      </c>
      <c r="AC373" s="176" t="str">
        <f>IF('Fleet Input'!L377=0,"",'Fleet Input'!L377)</f>
        <v/>
      </c>
      <c r="AD373" s="117" t="str">
        <f t="shared" si="64"/>
        <v/>
      </c>
      <c r="AE373" s="117" t="str">
        <f t="shared" si="65"/>
        <v>00</v>
      </c>
      <c r="AF373" s="8" t="e">
        <f t="shared" si="66"/>
        <v>#N/A</v>
      </c>
      <c r="AG373" s="122" t="e">
        <f t="shared" si="67"/>
        <v>#N/A</v>
      </c>
      <c r="AH373" s="8" t="e">
        <f t="shared" si="68"/>
        <v>#N/A</v>
      </c>
      <c r="AI373" s="122" t="e">
        <f t="shared" si="69"/>
        <v>#N/A</v>
      </c>
      <c r="AJ373" s="100" t="e">
        <f t="shared" si="70"/>
        <v>#N/A</v>
      </c>
      <c r="AK373" s="122" t="e">
        <f t="shared" si="71"/>
        <v>#N/A</v>
      </c>
    </row>
    <row r="374" spans="1:37" x14ac:dyDescent="0.2">
      <c r="A374" s="170">
        <f>'Fleet Input'!A378</f>
        <v>0</v>
      </c>
      <c r="B374" s="106" t="s">
        <v>111</v>
      </c>
      <c r="C374" s="106" t="s">
        <v>112</v>
      </c>
      <c r="D374" s="106" t="s">
        <v>210</v>
      </c>
      <c r="E374" s="106" t="s">
        <v>209</v>
      </c>
      <c r="F374" s="179">
        <f>'Fleet Input'!I378</f>
        <v>0</v>
      </c>
      <c r="G374" s="179">
        <f>'Fleet Input'!J378</f>
        <v>0</v>
      </c>
      <c r="H374" s="119" t="e">
        <f>VLOOKUP(AD374,NOx_Calc!$E$4:$G$44,3,FALSE)/100</f>
        <v>#N/A</v>
      </c>
      <c r="I374" s="119" t="e">
        <f>VLOOKUP(AD374,NOx_Calc!$E$4:$H$44,4,FALSE)/100</f>
        <v>#N/A</v>
      </c>
      <c r="J374" s="97" t="e">
        <f t="shared" si="60"/>
        <v>#N/A</v>
      </c>
      <c r="K374" s="10" t="e">
        <f>IF(J374&lt;&gt;"-",IF(X374="A",'NOx Emission Factors'!$X$4*J374,IF(X374="L",'NOx Emission Factors'!$W$4*J374,"?")),"-")</f>
        <v>#N/A</v>
      </c>
      <c r="L374" s="10" t="str">
        <f>IF(F374&lt;&gt;"",IF(X374="A",F374/'NOx Emission Factors'!$X$4,IF(X374="L",F374/'NOx Emission Factors'!$W$4,"?")),"-")</f>
        <v>?</v>
      </c>
      <c r="M374" s="125" t="e">
        <f t="shared" si="61"/>
        <v>#DIV/0!</v>
      </c>
      <c r="N374" s="125" t="e">
        <f t="shared" si="62"/>
        <v>#N/A</v>
      </c>
      <c r="O374" s="170">
        <f>'Fleet Input'!B378</f>
        <v>0</v>
      </c>
      <c r="P374" s="170">
        <f>'Fleet Input'!C378</f>
        <v>0</v>
      </c>
      <c r="Q374" s="170">
        <f>'Fleet Input'!D378</f>
        <v>0</v>
      </c>
      <c r="R374" s="170">
        <f>'Fleet Input'!E378</f>
        <v>0</v>
      </c>
      <c r="S374" s="170">
        <f>'Fleet Input'!F378</f>
        <v>0</v>
      </c>
      <c r="T374" s="109" t="s">
        <v>237</v>
      </c>
      <c r="V374" s="109" t="s">
        <v>196</v>
      </c>
      <c r="X374" s="176">
        <f>'Fleet Input'!F378</f>
        <v>0</v>
      </c>
      <c r="Y374" s="170">
        <f>'Fleet Input'!G378</f>
        <v>0</v>
      </c>
      <c r="Z374" s="170">
        <f>'Fleet Input'!H378</f>
        <v>0</v>
      </c>
      <c r="AA374" s="114">
        <f t="shared" si="63"/>
        <v>0</v>
      </c>
      <c r="AB374" s="176" t="str">
        <f>IF('Fleet Input'!K378=0,"",'Fleet Input'!K378)</f>
        <v/>
      </c>
      <c r="AC374" s="176" t="str">
        <f>IF('Fleet Input'!L378=0,"",'Fleet Input'!L378)</f>
        <v/>
      </c>
      <c r="AD374" s="117" t="str">
        <f t="shared" si="64"/>
        <v/>
      </c>
      <c r="AE374" s="117" t="str">
        <f t="shared" si="65"/>
        <v>00</v>
      </c>
      <c r="AF374" s="8" t="e">
        <f t="shared" si="66"/>
        <v>#N/A</v>
      </c>
      <c r="AG374" s="122" t="e">
        <f t="shared" si="67"/>
        <v>#N/A</v>
      </c>
      <c r="AH374" s="8" t="e">
        <f t="shared" si="68"/>
        <v>#N/A</v>
      </c>
      <c r="AI374" s="122" t="e">
        <f t="shared" si="69"/>
        <v>#N/A</v>
      </c>
      <c r="AJ374" s="100" t="e">
        <f t="shared" si="70"/>
        <v>#N/A</v>
      </c>
      <c r="AK374" s="122" t="e">
        <f t="shared" si="71"/>
        <v>#N/A</v>
      </c>
    </row>
    <row r="375" spans="1:37" x14ac:dyDescent="0.2">
      <c r="A375" s="170">
        <f>'Fleet Input'!A379</f>
        <v>0</v>
      </c>
      <c r="B375" s="106" t="s">
        <v>111</v>
      </c>
      <c r="C375" s="106" t="s">
        <v>112</v>
      </c>
      <c r="D375" s="106" t="s">
        <v>210</v>
      </c>
      <c r="E375" s="106" t="s">
        <v>209</v>
      </c>
      <c r="F375" s="179">
        <f>'Fleet Input'!I379</f>
        <v>0</v>
      </c>
      <c r="G375" s="179">
        <f>'Fleet Input'!J379</f>
        <v>0</v>
      </c>
      <c r="H375" s="119" t="e">
        <f>VLOOKUP(AD375,NOx_Calc!$E$4:$G$44,3,FALSE)/100</f>
        <v>#N/A</v>
      </c>
      <c r="I375" s="119" t="e">
        <f>VLOOKUP(AD375,NOx_Calc!$E$4:$H$44,4,FALSE)/100</f>
        <v>#N/A</v>
      </c>
      <c r="J375" s="97" t="e">
        <f t="shared" si="60"/>
        <v>#N/A</v>
      </c>
      <c r="K375" s="10" t="e">
        <f>IF(J375&lt;&gt;"-",IF(X375="A",'NOx Emission Factors'!$X$4*J375,IF(X375="L",'NOx Emission Factors'!$W$4*J375,"?")),"-")</f>
        <v>#N/A</v>
      </c>
      <c r="L375" s="10" t="str">
        <f>IF(F375&lt;&gt;"",IF(X375="A",F375/'NOx Emission Factors'!$X$4,IF(X375="L",F375/'NOx Emission Factors'!$W$4,"?")),"-")</f>
        <v>?</v>
      </c>
      <c r="M375" s="125" t="e">
        <f t="shared" si="61"/>
        <v>#DIV/0!</v>
      </c>
      <c r="N375" s="125" t="e">
        <f t="shared" si="62"/>
        <v>#N/A</v>
      </c>
      <c r="O375" s="170">
        <f>'Fleet Input'!B379</f>
        <v>0</v>
      </c>
      <c r="P375" s="170">
        <f>'Fleet Input'!C379</f>
        <v>0</v>
      </c>
      <c r="Q375" s="170">
        <f>'Fleet Input'!D379</f>
        <v>0</v>
      </c>
      <c r="R375" s="170">
        <f>'Fleet Input'!E379</f>
        <v>0</v>
      </c>
      <c r="S375" s="170">
        <f>'Fleet Input'!F379</f>
        <v>0</v>
      </c>
      <c r="T375" s="109" t="s">
        <v>237</v>
      </c>
      <c r="V375" s="109" t="s">
        <v>196</v>
      </c>
      <c r="X375" s="176">
        <f>'Fleet Input'!F379</f>
        <v>0</v>
      </c>
      <c r="Y375" s="170">
        <f>'Fleet Input'!G379</f>
        <v>0</v>
      </c>
      <c r="Z375" s="170">
        <f>'Fleet Input'!H379</f>
        <v>0</v>
      </c>
      <c r="AA375" s="114">
        <f t="shared" si="63"/>
        <v>0</v>
      </c>
      <c r="AB375" s="176" t="str">
        <f>IF('Fleet Input'!K379=0,"",'Fleet Input'!K379)</f>
        <v/>
      </c>
      <c r="AC375" s="176" t="str">
        <f>IF('Fleet Input'!L379=0,"",'Fleet Input'!L379)</f>
        <v/>
      </c>
      <c r="AD375" s="117" t="str">
        <f t="shared" si="64"/>
        <v/>
      </c>
      <c r="AE375" s="117" t="str">
        <f t="shared" si="65"/>
        <v>00</v>
      </c>
      <c r="AF375" s="8" t="e">
        <f t="shared" si="66"/>
        <v>#N/A</v>
      </c>
      <c r="AG375" s="122" t="e">
        <f t="shared" si="67"/>
        <v>#N/A</v>
      </c>
      <c r="AH375" s="8" t="e">
        <f t="shared" si="68"/>
        <v>#N/A</v>
      </c>
      <c r="AI375" s="122" t="e">
        <f t="shared" si="69"/>
        <v>#N/A</v>
      </c>
      <c r="AJ375" s="100" t="e">
        <f t="shared" si="70"/>
        <v>#N/A</v>
      </c>
      <c r="AK375" s="122" t="e">
        <f t="shared" si="71"/>
        <v>#N/A</v>
      </c>
    </row>
    <row r="376" spans="1:37" x14ac:dyDescent="0.2">
      <c r="A376" s="170">
        <f>'Fleet Input'!A380</f>
        <v>0</v>
      </c>
      <c r="B376" s="106" t="s">
        <v>111</v>
      </c>
      <c r="C376" s="106" t="s">
        <v>133</v>
      </c>
      <c r="D376" s="106" t="s">
        <v>153</v>
      </c>
      <c r="E376" s="106" t="s">
        <v>217</v>
      </c>
      <c r="F376" s="179">
        <f>'Fleet Input'!I380</f>
        <v>0</v>
      </c>
      <c r="G376" s="179">
        <f>'Fleet Input'!J380</f>
        <v>0</v>
      </c>
      <c r="H376" s="119" t="e">
        <f>VLOOKUP(AD376,NOx_Calc!$E$4:$G$44,3,FALSE)/100</f>
        <v>#N/A</v>
      </c>
      <c r="I376" s="119" t="e">
        <f>VLOOKUP(AD376,NOx_Calc!$E$4:$H$44,4,FALSE)/100</f>
        <v>#N/A</v>
      </c>
      <c r="J376" s="97" t="e">
        <f t="shared" si="60"/>
        <v>#N/A</v>
      </c>
      <c r="K376" s="10" t="e">
        <f>IF(J376&lt;&gt;"-",IF(X376="A",'NOx Emission Factors'!$X$4*J376,IF(X376="L",'NOx Emission Factors'!$W$4*J376,"?")),"-")</f>
        <v>#N/A</v>
      </c>
      <c r="L376" s="10" t="str">
        <f>IF(F376&lt;&gt;"",IF(X376="A",F376/'NOx Emission Factors'!$X$4,IF(X376="L",F376/'NOx Emission Factors'!$W$4,"?")),"-")</f>
        <v>?</v>
      </c>
      <c r="M376" s="125" t="e">
        <f t="shared" si="61"/>
        <v>#DIV/0!</v>
      </c>
      <c r="N376" s="125" t="e">
        <f t="shared" si="62"/>
        <v>#N/A</v>
      </c>
      <c r="O376" s="170">
        <f>'Fleet Input'!B380</f>
        <v>0</v>
      </c>
      <c r="P376" s="170">
        <f>'Fleet Input'!C380</f>
        <v>0</v>
      </c>
      <c r="Q376" s="170">
        <f>'Fleet Input'!D380</f>
        <v>0</v>
      </c>
      <c r="R376" s="170">
        <f>'Fleet Input'!E380</f>
        <v>0</v>
      </c>
      <c r="S376" s="170">
        <f>'Fleet Input'!F380</f>
        <v>0</v>
      </c>
      <c r="T376" s="109" t="s">
        <v>241</v>
      </c>
      <c r="U376" s="109" t="s">
        <v>20</v>
      </c>
      <c r="X376" s="176">
        <f>'Fleet Input'!F380</f>
        <v>0</v>
      </c>
      <c r="Y376" s="170">
        <f>'Fleet Input'!G380</f>
        <v>0</v>
      </c>
      <c r="Z376" s="170">
        <f>'Fleet Input'!H380</f>
        <v>0</v>
      </c>
      <c r="AA376" s="114">
        <f t="shared" si="63"/>
        <v>0</v>
      </c>
      <c r="AB376" s="176" t="str">
        <f>IF('Fleet Input'!K380=0,"",'Fleet Input'!K380)</f>
        <v/>
      </c>
      <c r="AC376" s="176" t="str">
        <f>IF('Fleet Input'!L380=0,"",'Fleet Input'!L380)</f>
        <v/>
      </c>
      <c r="AD376" s="117" t="str">
        <f t="shared" si="64"/>
        <v/>
      </c>
      <c r="AE376" s="117" t="str">
        <f t="shared" si="65"/>
        <v>00</v>
      </c>
      <c r="AF376" s="8" t="e">
        <f t="shared" si="66"/>
        <v>#N/A</v>
      </c>
      <c r="AG376" s="122" t="e">
        <f t="shared" si="67"/>
        <v>#N/A</v>
      </c>
      <c r="AH376" s="8" t="e">
        <f t="shared" si="68"/>
        <v>#N/A</v>
      </c>
      <c r="AI376" s="122" t="e">
        <f t="shared" si="69"/>
        <v>#N/A</v>
      </c>
      <c r="AJ376" s="100" t="e">
        <f t="shared" si="70"/>
        <v>#N/A</v>
      </c>
      <c r="AK376" s="122" t="e">
        <f t="shared" si="71"/>
        <v>#N/A</v>
      </c>
    </row>
    <row r="377" spans="1:37" x14ac:dyDescent="0.2">
      <c r="A377" s="170">
        <f>'Fleet Input'!A381</f>
        <v>0</v>
      </c>
      <c r="B377" s="106" t="s">
        <v>111</v>
      </c>
      <c r="C377" s="106" t="s">
        <v>112</v>
      </c>
      <c r="D377" s="106" t="s">
        <v>162</v>
      </c>
      <c r="E377" s="106" t="s">
        <v>205</v>
      </c>
      <c r="F377" s="179">
        <f>'Fleet Input'!I381</f>
        <v>0</v>
      </c>
      <c r="G377" s="179">
        <f>'Fleet Input'!J381</f>
        <v>0</v>
      </c>
      <c r="H377" s="119" t="e">
        <f>VLOOKUP(AD377,NOx_Calc!$E$4:$G$44,3,FALSE)/100</f>
        <v>#N/A</v>
      </c>
      <c r="I377" s="119" t="e">
        <f>VLOOKUP(AD377,NOx_Calc!$E$4:$H$44,4,FALSE)/100</f>
        <v>#N/A</v>
      </c>
      <c r="J377" s="97" t="e">
        <f t="shared" si="60"/>
        <v>#N/A</v>
      </c>
      <c r="K377" s="10" t="e">
        <f>IF(J377&lt;&gt;"-",IF(X377="A",'NOx Emission Factors'!$X$4*J377,IF(X377="L",'NOx Emission Factors'!$W$4*J377,"?")),"-")</f>
        <v>#N/A</v>
      </c>
      <c r="L377" s="10" t="str">
        <f>IF(F377&lt;&gt;"",IF(X377="A",F377/'NOx Emission Factors'!$X$4,IF(X377="L",F377/'NOx Emission Factors'!$W$4,"?")),"-")</f>
        <v>?</v>
      </c>
      <c r="M377" s="125" t="e">
        <f t="shared" si="61"/>
        <v>#DIV/0!</v>
      </c>
      <c r="N377" s="125" t="e">
        <f t="shared" si="62"/>
        <v>#N/A</v>
      </c>
      <c r="O377" s="170">
        <f>'Fleet Input'!B381</f>
        <v>0</v>
      </c>
      <c r="P377" s="170">
        <f>'Fleet Input'!C381</f>
        <v>0</v>
      </c>
      <c r="Q377" s="170">
        <f>'Fleet Input'!D381</f>
        <v>0</v>
      </c>
      <c r="R377" s="170">
        <f>'Fleet Input'!E381</f>
        <v>0</v>
      </c>
      <c r="S377" s="170">
        <f>'Fleet Input'!F381</f>
        <v>0</v>
      </c>
      <c r="T377" s="109" t="s">
        <v>241</v>
      </c>
      <c r="U377" s="109" t="s">
        <v>202</v>
      </c>
      <c r="X377" s="176">
        <f>'Fleet Input'!F381</f>
        <v>0</v>
      </c>
      <c r="Y377" s="170">
        <f>'Fleet Input'!G381</f>
        <v>0</v>
      </c>
      <c r="Z377" s="170">
        <f>'Fleet Input'!H381</f>
        <v>0</v>
      </c>
      <c r="AA377" s="114">
        <f t="shared" si="63"/>
        <v>0</v>
      </c>
      <c r="AB377" s="176" t="str">
        <f>IF('Fleet Input'!K381=0,"",'Fleet Input'!K381)</f>
        <v/>
      </c>
      <c r="AC377" s="176" t="str">
        <f>IF('Fleet Input'!L381=0,"",'Fleet Input'!L381)</f>
        <v/>
      </c>
      <c r="AD377" s="117" t="str">
        <f t="shared" si="64"/>
        <v/>
      </c>
      <c r="AE377" s="117" t="str">
        <f t="shared" si="65"/>
        <v>00</v>
      </c>
      <c r="AF377" s="8" t="e">
        <f t="shared" si="66"/>
        <v>#N/A</v>
      </c>
      <c r="AG377" s="122" t="e">
        <f t="shared" si="67"/>
        <v>#N/A</v>
      </c>
      <c r="AH377" s="8" t="e">
        <f t="shared" si="68"/>
        <v>#N/A</v>
      </c>
      <c r="AI377" s="122" t="e">
        <f t="shared" si="69"/>
        <v>#N/A</v>
      </c>
      <c r="AJ377" s="100" t="e">
        <f t="shared" si="70"/>
        <v>#N/A</v>
      </c>
      <c r="AK377" s="122" t="e">
        <f t="shared" si="71"/>
        <v>#N/A</v>
      </c>
    </row>
    <row r="378" spans="1:37" x14ac:dyDescent="0.2">
      <c r="A378" s="170">
        <f>'Fleet Input'!A382</f>
        <v>0</v>
      </c>
      <c r="B378" s="106" t="s">
        <v>111</v>
      </c>
      <c r="C378" s="106" t="s">
        <v>112</v>
      </c>
      <c r="D378" s="106" t="s">
        <v>162</v>
      </c>
      <c r="E378" s="106" t="s">
        <v>205</v>
      </c>
      <c r="F378" s="179">
        <f>'Fleet Input'!I382</f>
        <v>0</v>
      </c>
      <c r="G378" s="179">
        <f>'Fleet Input'!J382</f>
        <v>0</v>
      </c>
      <c r="H378" s="119" t="e">
        <f>VLOOKUP(AD378,NOx_Calc!$E$4:$G$44,3,FALSE)/100</f>
        <v>#N/A</v>
      </c>
      <c r="I378" s="119" t="e">
        <f>VLOOKUP(AD378,NOx_Calc!$E$4:$H$44,4,FALSE)/100</f>
        <v>#N/A</v>
      </c>
      <c r="J378" s="97" t="e">
        <f t="shared" si="60"/>
        <v>#N/A</v>
      </c>
      <c r="K378" s="10" t="e">
        <f>IF(J378&lt;&gt;"-",IF(X378="A",'NOx Emission Factors'!$X$4*J378,IF(X378="L",'NOx Emission Factors'!$W$4*J378,"?")),"-")</f>
        <v>#N/A</v>
      </c>
      <c r="L378" s="10" t="str">
        <f>IF(F378&lt;&gt;"",IF(X378="A",F378/'NOx Emission Factors'!$X$4,IF(X378="L",F378/'NOx Emission Factors'!$W$4,"?")),"-")</f>
        <v>?</v>
      </c>
      <c r="M378" s="125" t="e">
        <f t="shared" si="61"/>
        <v>#DIV/0!</v>
      </c>
      <c r="N378" s="125" t="e">
        <f t="shared" si="62"/>
        <v>#N/A</v>
      </c>
      <c r="O378" s="170">
        <f>'Fleet Input'!B382</f>
        <v>0</v>
      </c>
      <c r="P378" s="170">
        <f>'Fleet Input'!C382</f>
        <v>0</v>
      </c>
      <c r="Q378" s="170">
        <f>'Fleet Input'!D382</f>
        <v>0</v>
      </c>
      <c r="R378" s="170">
        <f>'Fleet Input'!E382</f>
        <v>0</v>
      </c>
      <c r="S378" s="170">
        <f>'Fleet Input'!F382</f>
        <v>0</v>
      </c>
      <c r="T378" s="109" t="s">
        <v>241</v>
      </c>
      <c r="U378" s="109" t="s">
        <v>202</v>
      </c>
      <c r="X378" s="176">
        <f>'Fleet Input'!F382</f>
        <v>0</v>
      </c>
      <c r="Y378" s="170">
        <f>'Fleet Input'!G382</f>
        <v>0</v>
      </c>
      <c r="Z378" s="170">
        <f>'Fleet Input'!H382</f>
        <v>0</v>
      </c>
      <c r="AA378" s="114">
        <f t="shared" si="63"/>
        <v>0</v>
      </c>
      <c r="AB378" s="176" t="str">
        <f>IF('Fleet Input'!K382=0,"",'Fleet Input'!K382)</f>
        <v/>
      </c>
      <c r="AC378" s="176" t="str">
        <f>IF('Fleet Input'!L382=0,"",'Fleet Input'!L382)</f>
        <v/>
      </c>
      <c r="AD378" s="117" t="str">
        <f t="shared" si="64"/>
        <v/>
      </c>
      <c r="AE378" s="117" t="str">
        <f t="shared" si="65"/>
        <v>00</v>
      </c>
      <c r="AF378" s="8" t="e">
        <f t="shared" si="66"/>
        <v>#N/A</v>
      </c>
      <c r="AG378" s="122" t="e">
        <f t="shared" si="67"/>
        <v>#N/A</v>
      </c>
      <c r="AH378" s="8" t="e">
        <f t="shared" si="68"/>
        <v>#N/A</v>
      </c>
      <c r="AI378" s="122" t="e">
        <f t="shared" si="69"/>
        <v>#N/A</v>
      </c>
      <c r="AJ378" s="100" t="e">
        <f t="shared" si="70"/>
        <v>#N/A</v>
      </c>
      <c r="AK378" s="122" t="e">
        <f t="shared" si="71"/>
        <v>#N/A</v>
      </c>
    </row>
    <row r="379" spans="1:37" x14ac:dyDescent="0.2">
      <c r="A379" s="170">
        <f>'Fleet Input'!A383</f>
        <v>0</v>
      </c>
      <c r="B379" s="106" t="s">
        <v>111</v>
      </c>
      <c r="C379" s="106" t="s">
        <v>116</v>
      </c>
      <c r="D379" s="106" t="s">
        <v>122</v>
      </c>
      <c r="E379" s="106" t="s">
        <v>127</v>
      </c>
      <c r="F379" s="179">
        <f>'Fleet Input'!I383</f>
        <v>0</v>
      </c>
      <c r="G379" s="179">
        <f>'Fleet Input'!J383</f>
        <v>0</v>
      </c>
      <c r="H379" s="119" t="e">
        <f>VLOOKUP(AD379,NOx_Calc!$E$4:$G$44,3,FALSE)/100</f>
        <v>#N/A</v>
      </c>
      <c r="I379" s="119" t="e">
        <f>VLOOKUP(AD379,NOx_Calc!$E$4:$H$44,4,FALSE)/100</f>
        <v>#N/A</v>
      </c>
      <c r="J379" s="97" t="e">
        <f t="shared" si="60"/>
        <v>#N/A</v>
      </c>
      <c r="K379" s="10" t="e">
        <f>IF(J379&lt;&gt;"-",IF(X379="A",'NOx Emission Factors'!$X$4*J379,IF(X379="L",'NOx Emission Factors'!$W$4*J379,"?")),"-")</f>
        <v>#N/A</v>
      </c>
      <c r="L379" s="10" t="str">
        <f>IF(F379&lt;&gt;"",IF(X379="A",F379/'NOx Emission Factors'!$X$4,IF(X379="L",F379/'NOx Emission Factors'!$W$4,"?")),"-")</f>
        <v>?</v>
      </c>
      <c r="M379" s="125" t="e">
        <f t="shared" si="61"/>
        <v>#DIV/0!</v>
      </c>
      <c r="N379" s="125" t="e">
        <f t="shared" si="62"/>
        <v>#N/A</v>
      </c>
      <c r="O379" s="170">
        <f>'Fleet Input'!B383</f>
        <v>0</v>
      </c>
      <c r="P379" s="170">
        <f>'Fleet Input'!C383</f>
        <v>0</v>
      </c>
      <c r="Q379" s="170">
        <f>'Fleet Input'!D383</f>
        <v>0</v>
      </c>
      <c r="R379" s="170">
        <f>'Fleet Input'!E383</f>
        <v>0</v>
      </c>
      <c r="S379" s="170">
        <f>'Fleet Input'!F383</f>
        <v>0</v>
      </c>
      <c r="T379" s="109" t="s">
        <v>241</v>
      </c>
      <c r="U379" s="109" t="s">
        <v>18</v>
      </c>
      <c r="X379" s="176">
        <f>'Fleet Input'!F383</f>
        <v>0</v>
      </c>
      <c r="Y379" s="170">
        <f>'Fleet Input'!G383</f>
        <v>0</v>
      </c>
      <c r="Z379" s="170">
        <f>'Fleet Input'!H383</f>
        <v>0</v>
      </c>
      <c r="AA379" s="114">
        <f t="shared" si="63"/>
        <v>0</v>
      </c>
      <c r="AB379" s="176" t="str">
        <f>IF('Fleet Input'!K383=0,"",'Fleet Input'!K383)</f>
        <v/>
      </c>
      <c r="AC379" s="176" t="str">
        <f>IF('Fleet Input'!L383=0,"",'Fleet Input'!L383)</f>
        <v/>
      </c>
      <c r="AD379" s="117" t="str">
        <f t="shared" si="64"/>
        <v/>
      </c>
      <c r="AE379" s="117" t="str">
        <f t="shared" si="65"/>
        <v>00</v>
      </c>
      <c r="AF379" s="8" t="e">
        <f t="shared" si="66"/>
        <v>#N/A</v>
      </c>
      <c r="AG379" s="122" t="e">
        <f t="shared" si="67"/>
        <v>#N/A</v>
      </c>
      <c r="AH379" s="8" t="e">
        <f t="shared" si="68"/>
        <v>#N/A</v>
      </c>
      <c r="AI379" s="122" t="e">
        <f t="shared" si="69"/>
        <v>#N/A</v>
      </c>
      <c r="AJ379" s="100" t="e">
        <f t="shared" si="70"/>
        <v>#N/A</v>
      </c>
      <c r="AK379" s="122" t="e">
        <f t="shared" si="71"/>
        <v>#N/A</v>
      </c>
    </row>
    <row r="380" spans="1:37" x14ac:dyDescent="0.2">
      <c r="A380" s="170">
        <f>'Fleet Input'!A384</f>
        <v>0</v>
      </c>
      <c r="B380" s="106" t="s">
        <v>111</v>
      </c>
      <c r="C380" s="106" t="s">
        <v>112</v>
      </c>
      <c r="D380" s="106" t="s">
        <v>113</v>
      </c>
      <c r="E380" s="106" t="s">
        <v>205</v>
      </c>
      <c r="F380" s="179">
        <f>'Fleet Input'!I384</f>
        <v>0</v>
      </c>
      <c r="G380" s="179">
        <f>'Fleet Input'!J384</f>
        <v>0</v>
      </c>
      <c r="H380" s="119" t="e">
        <f>VLOOKUP(AD380,NOx_Calc!$E$4:$G$44,3,FALSE)/100</f>
        <v>#N/A</v>
      </c>
      <c r="I380" s="119" t="e">
        <f>VLOOKUP(AD380,NOx_Calc!$E$4:$H$44,4,FALSE)/100</f>
        <v>#N/A</v>
      </c>
      <c r="J380" s="97" t="e">
        <f t="shared" si="60"/>
        <v>#N/A</v>
      </c>
      <c r="K380" s="10" t="e">
        <f>IF(J380&lt;&gt;"-",IF(X380="A",'NOx Emission Factors'!$X$4*J380,IF(X380="L",'NOx Emission Factors'!$W$4*J380,"?")),"-")</f>
        <v>#N/A</v>
      </c>
      <c r="L380" s="10" t="str">
        <f>IF(F380&lt;&gt;"",IF(X380="A",F380/'NOx Emission Factors'!$X$4,IF(X380="L",F380/'NOx Emission Factors'!$W$4,"?")),"-")</f>
        <v>?</v>
      </c>
      <c r="M380" s="125" t="e">
        <f t="shared" si="61"/>
        <v>#DIV/0!</v>
      </c>
      <c r="N380" s="125" t="e">
        <f t="shared" si="62"/>
        <v>#N/A</v>
      </c>
      <c r="O380" s="170">
        <f>'Fleet Input'!B384</f>
        <v>0</v>
      </c>
      <c r="P380" s="170">
        <f>'Fleet Input'!C384</f>
        <v>0</v>
      </c>
      <c r="Q380" s="170">
        <f>'Fleet Input'!D384</f>
        <v>0</v>
      </c>
      <c r="R380" s="170">
        <f>'Fleet Input'!E384</f>
        <v>0</v>
      </c>
      <c r="S380" s="170">
        <f>'Fleet Input'!F384</f>
        <v>0</v>
      </c>
      <c r="T380" s="109" t="s">
        <v>241</v>
      </c>
      <c r="U380" s="109" t="s">
        <v>202</v>
      </c>
      <c r="X380" s="176">
        <f>'Fleet Input'!F384</f>
        <v>0</v>
      </c>
      <c r="Y380" s="170">
        <f>'Fleet Input'!G384</f>
        <v>0</v>
      </c>
      <c r="Z380" s="170">
        <f>'Fleet Input'!H384</f>
        <v>0</v>
      </c>
      <c r="AA380" s="114">
        <f t="shared" si="63"/>
        <v>0</v>
      </c>
      <c r="AB380" s="176" t="str">
        <f>IF('Fleet Input'!K384=0,"",'Fleet Input'!K384)</f>
        <v/>
      </c>
      <c r="AC380" s="176" t="str">
        <f>IF('Fleet Input'!L384=0,"",'Fleet Input'!L384)</f>
        <v/>
      </c>
      <c r="AD380" s="117" t="str">
        <f t="shared" si="64"/>
        <v/>
      </c>
      <c r="AE380" s="117" t="str">
        <f t="shared" si="65"/>
        <v>00</v>
      </c>
      <c r="AF380" s="8" t="e">
        <f t="shared" si="66"/>
        <v>#N/A</v>
      </c>
      <c r="AG380" s="122" t="e">
        <f t="shared" si="67"/>
        <v>#N/A</v>
      </c>
      <c r="AH380" s="8" t="e">
        <f t="shared" si="68"/>
        <v>#N/A</v>
      </c>
      <c r="AI380" s="122" t="e">
        <f t="shared" si="69"/>
        <v>#N/A</v>
      </c>
      <c r="AJ380" s="100" t="e">
        <f t="shared" si="70"/>
        <v>#N/A</v>
      </c>
      <c r="AK380" s="122" t="e">
        <f t="shared" si="71"/>
        <v>#N/A</v>
      </c>
    </row>
    <row r="381" spans="1:37" x14ac:dyDescent="0.2">
      <c r="A381" s="170">
        <f>'Fleet Input'!A385</f>
        <v>0</v>
      </c>
      <c r="B381" s="106" t="s">
        <v>111</v>
      </c>
      <c r="C381" s="106" t="s">
        <v>112</v>
      </c>
      <c r="D381" s="106" t="s">
        <v>136</v>
      </c>
      <c r="E381" s="106" t="s">
        <v>249</v>
      </c>
      <c r="F381" s="179">
        <f>'Fleet Input'!I385</f>
        <v>0</v>
      </c>
      <c r="G381" s="179">
        <f>'Fleet Input'!J385</f>
        <v>0</v>
      </c>
      <c r="H381" s="119" t="e">
        <f>VLOOKUP(AD381,NOx_Calc!$E$4:$G$44,3,FALSE)/100</f>
        <v>#N/A</v>
      </c>
      <c r="I381" s="119" t="e">
        <f>VLOOKUP(AD381,NOx_Calc!$E$4:$H$44,4,FALSE)/100</f>
        <v>#N/A</v>
      </c>
      <c r="J381" s="97" t="e">
        <f t="shared" si="60"/>
        <v>#N/A</v>
      </c>
      <c r="K381" s="10" t="e">
        <f>IF(J381&lt;&gt;"-",IF(X381="A",'NOx Emission Factors'!$X$4*J381,IF(X381="L",'NOx Emission Factors'!$W$4*J381,"?")),"-")</f>
        <v>#N/A</v>
      </c>
      <c r="L381" s="10" t="str">
        <f>IF(F381&lt;&gt;"",IF(X381="A",F381/'NOx Emission Factors'!$X$4,IF(X381="L",F381/'NOx Emission Factors'!$W$4,"?")),"-")</f>
        <v>?</v>
      </c>
      <c r="M381" s="125" t="e">
        <f t="shared" si="61"/>
        <v>#DIV/0!</v>
      </c>
      <c r="N381" s="125" t="e">
        <f t="shared" si="62"/>
        <v>#N/A</v>
      </c>
      <c r="O381" s="170">
        <f>'Fleet Input'!B385</f>
        <v>0</v>
      </c>
      <c r="P381" s="170">
        <f>'Fleet Input'!C385</f>
        <v>0</v>
      </c>
      <c r="Q381" s="170">
        <f>'Fleet Input'!D385</f>
        <v>0</v>
      </c>
      <c r="R381" s="170">
        <f>'Fleet Input'!E385</f>
        <v>0</v>
      </c>
      <c r="S381" s="170">
        <f>'Fleet Input'!F385</f>
        <v>0</v>
      </c>
      <c r="T381" s="109" t="s">
        <v>241</v>
      </c>
      <c r="U381" s="109" t="s">
        <v>24</v>
      </c>
      <c r="W381" s="109" t="s">
        <v>869</v>
      </c>
      <c r="X381" s="176">
        <f>'Fleet Input'!F385</f>
        <v>0</v>
      </c>
      <c r="Y381" s="170">
        <f>'Fleet Input'!G385</f>
        <v>0</v>
      </c>
      <c r="Z381" s="170">
        <f>'Fleet Input'!H385</f>
        <v>0</v>
      </c>
      <c r="AA381" s="114">
        <f t="shared" si="63"/>
        <v>0</v>
      </c>
      <c r="AB381" s="176" t="str">
        <f>IF('Fleet Input'!K385=0,"",'Fleet Input'!K385)</f>
        <v/>
      </c>
      <c r="AC381" s="176" t="str">
        <f>IF('Fleet Input'!L385=0,"",'Fleet Input'!L385)</f>
        <v/>
      </c>
      <c r="AD381" s="117" t="str">
        <f t="shared" si="64"/>
        <v/>
      </c>
      <c r="AE381" s="117" t="str">
        <f t="shared" si="65"/>
        <v>00</v>
      </c>
      <c r="AF381" s="8" t="e">
        <f t="shared" si="66"/>
        <v>#N/A</v>
      </c>
      <c r="AG381" s="122" t="e">
        <f t="shared" si="67"/>
        <v>#N/A</v>
      </c>
      <c r="AH381" s="8" t="e">
        <f t="shared" si="68"/>
        <v>#N/A</v>
      </c>
      <c r="AI381" s="122" t="e">
        <f t="shared" si="69"/>
        <v>#N/A</v>
      </c>
      <c r="AJ381" s="100" t="e">
        <f t="shared" si="70"/>
        <v>#N/A</v>
      </c>
      <c r="AK381" s="122" t="e">
        <f t="shared" si="71"/>
        <v>#N/A</v>
      </c>
    </row>
    <row r="382" spans="1:37" x14ac:dyDescent="0.2">
      <c r="A382" s="170">
        <f>'Fleet Input'!A386</f>
        <v>0</v>
      </c>
      <c r="B382" s="106" t="s">
        <v>111</v>
      </c>
      <c r="C382" s="106" t="s">
        <v>116</v>
      </c>
      <c r="D382" s="106" t="s">
        <v>122</v>
      </c>
      <c r="E382" s="106" t="s">
        <v>248</v>
      </c>
      <c r="F382" s="179">
        <f>'Fleet Input'!I386</f>
        <v>0</v>
      </c>
      <c r="G382" s="179">
        <f>'Fleet Input'!J386</f>
        <v>0</v>
      </c>
      <c r="H382" s="119" t="e">
        <f>VLOOKUP(AD382,NOx_Calc!$E$4:$G$44,3,FALSE)/100</f>
        <v>#N/A</v>
      </c>
      <c r="I382" s="119" t="e">
        <f>VLOOKUP(AD382,NOx_Calc!$E$4:$H$44,4,FALSE)/100</f>
        <v>#N/A</v>
      </c>
      <c r="J382" s="97" t="e">
        <f t="shared" si="60"/>
        <v>#N/A</v>
      </c>
      <c r="K382" s="10" t="e">
        <f>IF(J382&lt;&gt;"-",IF(X382="A",'NOx Emission Factors'!$X$4*J382,IF(X382="L",'NOx Emission Factors'!$W$4*J382,"?")),"-")</f>
        <v>#N/A</v>
      </c>
      <c r="L382" s="10" t="str">
        <f>IF(F382&lt;&gt;"",IF(X382="A",F382/'NOx Emission Factors'!$X$4,IF(X382="L",F382/'NOx Emission Factors'!$W$4,"?")),"-")</f>
        <v>?</v>
      </c>
      <c r="M382" s="125" t="e">
        <f t="shared" si="61"/>
        <v>#DIV/0!</v>
      </c>
      <c r="N382" s="125" t="e">
        <f t="shared" si="62"/>
        <v>#N/A</v>
      </c>
      <c r="O382" s="170">
        <f>'Fleet Input'!B386</f>
        <v>0</v>
      </c>
      <c r="P382" s="170">
        <f>'Fleet Input'!C386</f>
        <v>0</v>
      </c>
      <c r="Q382" s="170">
        <f>'Fleet Input'!D386</f>
        <v>0</v>
      </c>
      <c r="R382" s="170">
        <f>'Fleet Input'!E386</f>
        <v>0</v>
      </c>
      <c r="S382" s="170">
        <f>'Fleet Input'!F386</f>
        <v>0</v>
      </c>
      <c r="T382" s="109" t="s">
        <v>237</v>
      </c>
      <c r="U382" s="109" t="s">
        <v>190</v>
      </c>
      <c r="X382" s="176">
        <f>'Fleet Input'!F386</f>
        <v>0</v>
      </c>
      <c r="Y382" s="170">
        <f>'Fleet Input'!G386</f>
        <v>0</v>
      </c>
      <c r="Z382" s="170">
        <f>'Fleet Input'!H386</f>
        <v>0</v>
      </c>
      <c r="AA382" s="114">
        <f t="shared" si="63"/>
        <v>0</v>
      </c>
      <c r="AB382" s="176" t="str">
        <f>IF('Fleet Input'!K386=0,"",'Fleet Input'!K386)</f>
        <v/>
      </c>
      <c r="AC382" s="176" t="str">
        <f>IF('Fleet Input'!L386=0,"",'Fleet Input'!L386)</f>
        <v/>
      </c>
      <c r="AD382" s="117" t="str">
        <f t="shared" si="64"/>
        <v/>
      </c>
      <c r="AE382" s="117" t="str">
        <f t="shared" si="65"/>
        <v>00</v>
      </c>
      <c r="AF382" s="8" t="e">
        <f t="shared" si="66"/>
        <v>#N/A</v>
      </c>
      <c r="AG382" s="122" t="e">
        <f t="shared" si="67"/>
        <v>#N/A</v>
      </c>
      <c r="AH382" s="8" t="e">
        <f t="shared" si="68"/>
        <v>#N/A</v>
      </c>
      <c r="AI382" s="122" t="e">
        <f t="shared" si="69"/>
        <v>#N/A</v>
      </c>
      <c r="AJ382" s="100" t="e">
        <f t="shared" si="70"/>
        <v>#N/A</v>
      </c>
      <c r="AK382" s="122" t="e">
        <f t="shared" si="71"/>
        <v>#N/A</v>
      </c>
    </row>
    <row r="383" spans="1:37" x14ac:dyDescent="0.2">
      <c r="A383" s="170">
        <f>'Fleet Input'!A387</f>
        <v>0</v>
      </c>
      <c r="B383" s="106" t="s">
        <v>111</v>
      </c>
      <c r="C383" s="106" t="s">
        <v>116</v>
      </c>
      <c r="D383" s="106" t="s">
        <v>122</v>
      </c>
      <c r="E383" s="106" t="s">
        <v>248</v>
      </c>
      <c r="F383" s="179">
        <f>'Fleet Input'!I387</f>
        <v>0</v>
      </c>
      <c r="G383" s="179">
        <f>'Fleet Input'!J387</f>
        <v>0</v>
      </c>
      <c r="H383" s="119" t="e">
        <f>VLOOKUP(AD383,NOx_Calc!$E$4:$G$44,3,FALSE)/100</f>
        <v>#N/A</v>
      </c>
      <c r="I383" s="119" t="e">
        <f>VLOOKUP(AD383,NOx_Calc!$E$4:$H$44,4,FALSE)/100</f>
        <v>#N/A</v>
      </c>
      <c r="J383" s="97" t="e">
        <f t="shared" si="60"/>
        <v>#N/A</v>
      </c>
      <c r="K383" s="10" t="e">
        <f>IF(J383&lt;&gt;"-",IF(X383="A",'NOx Emission Factors'!$X$4*J383,IF(X383="L",'NOx Emission Factors'!$W$4*J383,"?")),"-")</f>
        <v>#N/A</v>
      </c>
      <c r="L383" s="10" t="str">
        <f>IF(F383&lt;&gt;"",IF(X383="A",F383/'NOx Emission Factors'!$X$4,IF(X383="L",F383/'NOx Emission Factors'!$W$4,"?")),"-")</f>
        <v>?</v>
      </c>
      <c r="M383" s="125" t="e">
        <f t="shared" si="61"/>
        <v>#DIV/0!</v>
      </c>
      <c r="N383" s="125" t="e">
        <f t="shared" si="62"/>
        <v>#N/A</v>
      </c>
      <c r="O383" s="170">
        <f>'Fleet Input'!B387</f>
        <v>0</v>
      </c>
      <c r="P383" s="170">
        <f>'Fleet Input'!C387</f>
        <v>0</v>
      </c>
      <c r="Q383" s="170">
        <f>'Fleet Input'!D387</f>
        <v>0</v>
      </c>
      <c r="R383" s="170">
        <f>'Fleet Input'!E387</f>
        <v>0</v>
      </c>
      <c r="S383" s="170">
        <f>'Fleet Input'!F387</f>
        <v>0</v>
      </c>
      <c r="T383" s="109" t="s">
        <v>237</v>
      </c>
      <c r="U383" s="109" t="s">
        <v>190</v>
      </c>
      <c r="X383" s="176">
        <f>'Fleet Input'!F387</f>
        <v>0</v>
      </c>
      <c r="Y383" s="170">
        <f>'Fleet Input'!G387</f>
        <v>0</v>
      </c>
      <c r="Z383" s="170">
        <f>'Fleet Input'!H387</f>
        <v>0</v>
      </c>
      <c r="AA383" s="114">
        <f t="shared" si="63"/>
        <v>0</v>
      </c>
      <c r="AB383" s="176" t="str">
        <f>IF('Fleet Input'!K387=0,"",'Fleet Input'!K387)</f>
        <v/>
      </c>
      <c r="AC383" s="176" t="str">
        <f>IF('Fleet Input'!L387=0,"",'Fleet Input'!L387)</f>
        <v/>
      </c>
      <c r="AD383" s="117" t="str">
        <f t="shared" si="64"/>
        <v/>
      </c>
      <c r="AE383" s="117" t="str">
        <f t="shared" si="65"/>
        <v>00</v>
      </c>
      <c r="AF383" s="8" t="e">
        <f t="shared" si="66"/>
        <v>#N/A</v>
      </c>
      <c r="AG383" s="122" t="e">
        <f t="shared" si="67"/>
        <v>#N/A</v>
      </c>
      <c r="AH383" s="8" t="e">
        <f t="shared" si="68"/>
        <v>#N/A</v>
      </c>
      <c r="AI383" s="122" t="e">
        <f t="shared" si="69"/>
        <v>#N/A</v>
      </c>
      <c r="AJ383" s="100" t="e">
        <f t="shared" si="70"/>
        <v>#N/A</v>
      </c>
      <c r="AK383" s="122" t="e">
        <f t="shared" si="71"/>
        <v>#N/A</v>
      </c>
    </row>
    <row r="384" spans="1:37" x14ac:dyDescent="0.2">
      <c r="A384" s="170">
        <f>'Fleet Input'!A388</f>
        <v>0</v>
      </c>
      <c r="B384" s="106" t="s">
        <v>111</v>
      </c>
      <c r="C384" s="106" t="s">
        <v>133</v>
      </c>
      <c r="D384" s="106" t="s">
        <v>153</v>
      </c>
      <c r="E384" s="106" t="s">
        <v>250</v>
      </c>
      <c r="F384" s="179">
        <f>'Fleet Input'!I388</f>
        <v>0</v>
      </c>
      <c r="G384" s="179">
        <f>'Fleet Input'!J388</f>
        <v>0</v>
      </c>
      <c r="H384" s="119" t="e">
        <f>VLOOKUP(AD384,NOx_Calc!$E$4:$G$44,3,FALSE)/100</f>
        <v>#N/A</v>
      </c>
      <c r="I384" s="119" t="e">
        <f>VLOOKUP(AD384,NOx_Calc!$E$4:$H$44,4,FALSE)/100</f>
        <v>#N/A</v>
      </c>
      <c r="J384" s="97" t="e">
        <f t="shared" si="60"/>
        <v>#N/A</v>
      </c>
      <c r="K384" s="10" t="e">
        <f>IF(J384&lt;&gt;"-",IF(X384="A",'NOx Emission Factors'!$X$4*J384,IF(X384="L",'NOx Emission Factors'!$W$4*J384,"?")),"-")</f>
        <v>#N/A</v>
      </c>
      <c r="L384" s="10" t="str">
        <f>IF(F384&lt;&gt;"",IF(X384="A",F384/'NOx Emission Factors'!$X$4,IF(X384="L",F384/'NOx Emission Factors'!$W$4,"?")),"-")</f>
        <v>?</v>
      </c>
      <c r="M384" s="125" t="e">
        <f t="shared" si="61"/>
        <v>#DIV/0!</v>
      </c>
      <c r="N384" s="125" t="e">
        <f t="shared" si="62"/>
        <v>#N/A</v>
      </c>
      <c r="O384" s="170">
        <f>'Fleet Input'!B388</f>
        <v>0</v>
      </c>
      <c r="P384" s="170">
        <f>'Fleet Input'!C388</f>
        <v>0</v>
      </c>
      <c r="Q384" s="170">
        <f>'Fleet Input'!D388</f>
        <v>0</v>
      </c>
      <c r="R384" s="170">
        <f>'Fleet Input'!E388</f>
        <v>0</v>
      </c>
      <c r="S384" s="170">
        <f>'Fleet Input'!F388</f>
        <v>0</v>
      </c>
      <c r="T384" s="109" t="s">
        <v>242</v>
      </c>
      <c r="V384" s="109" t="s">
        <v>198</v>
      </c>
      <c r="X384" s="176">
        <f>'Fleet Input'!F388</f>
        <v>0</v>
      </c>
      <c r="Y384" s="170">
        <f>'Fleet Input'!G388</f>
        <v>0</v>
      </c>
      <c r="Z384" s="170">
        <f>'Fleet Input'!H388</f>
        <v>0</v>
      </c>
      <c r="AA384" s="114">
        <f t="shared" si="63"/>
        <v>0</v>
      </c>
      <c r="AB384" s="176" t="str">
        <f>IF('Fleet Input'!K388=0,"",'Fleet Input'!K388)</f>
        <v/>
      </c>
      <c r="AC384" s="176" t="str">
        <f>IF('Fleet Input'!L388=0,"",'Fleet Input'!L388)</f>
        <v/>
      </c>
      <c r="AD384" s="117" t="str">
        <f t="shared" si="64"/>
        <v/>
      </c>
      <c r="AE384" s="117" t="str">
        <f t="shared" si="65"/>
        <v>00</v>
      </c>
      <c r="AF384" s="8" t="e">
        <f t="shared" si="66"/>
        <v>#N/A</v>
      </c>
      <c r="AG384" s="122" t="e">
        <f t="shared" si="67"/>
        <v>#N/A</v>
      </c>
      <c r="AH384" s="8" t="e">
        <f t="shared" si="68"/>
        <v>#N/A</v>
      </c>
      <c r="AI384" s="122" t="e">
        <f t="shared" si="69"/>
        <v>#N/A</v>
      </c>
      <c r="AJ384" s="100" t="e">
        <f t="shared" si="70"/>
        <v>#N/A</v>
      </c>
      <c r="AK384" s="122" t="e">
        <f t="shared" si="71"/>
        <v>#N/A</v>
      </c>
    </row>
    <row r="385" spans="1:37" x14ac:dyDescent="0.2">
      <c r="A385" s="170">
        <f>'Fleet Input'!A389</f>
        <v>0</v>
      </c>
      <c r="B385" s="106" t="s">
        <v>111</v>
      </c>
      <c r="C385" s="106" t="s">
        <v>133</v>
      </c>
      <c r="D385" s="106" t="s">
        <v>247</v>
      </c>
      <c r="E385" s="106" t="s">
        <v>250</v>
      </c>
      <c r="F385" s="179">
        <f>'Fleet Input'!I389</f>
        <v>0</v>
      </c>
      <c r="G385" s="179">
        <f>'Fleet Input'!J389</f>
        <v>0</v>
      </c>
      <c r="H385" s="119" t="e">
        <f>VLOOKUP(AD385,NOx_Calc!$E$4:$G$44,3,FALSE)/100</f>
        <v>#N/A</v>
      </c>
      <c r="I385" s="119" t="e">
        <f>VLOOKUP(AD385,NOx_Calc!$E$4:$H$44,4,FALSE)/100</f>
        <v>#N/A</v>
      </c>
      <c r="J385" s="97" t="e">
        <f t="shared" si="60"/>
        <v>#N/A</v>
      </c>
      <c r="K385" s="10" t="e">
        <f>IF(J385&lt;&gt;"-",IF(X385="A",'NOx Emission Factors'!$X$4*J385,IF(X385="L",'NOx Emission Factors'!$W$4*J385,"?")),"-")</f>
        <v>#N/A</v>
      </c>
      <c r="L385" s="10" t="str">
        <f>IF(F385&lt;&gt;"",IF(X385="A",F385/'NOx Emission Factors'!$X$4,IF(X385="L",F385/'NOx Emission Factors'!$W$4,"?")),"-")</f>
        <v>?</v>
      </c>
      <c r="M385" s="125" t="e">
        <f t="shared" si="61"/>
        <v>#DIV/0!</v>
      </c>
      <c r="N385" s="125" t="e">
        <f t="shared" si="62"/>
        <v>#N/A</v>
      </c>
      <c r="O385" s="170">
        <f>'Fleet Input'!B389</f>
        <v>0</v>
      </c>
      <c r="P385" s="170">
        <f>'Fleet Input'!C389</f>
        <v>0</v>
      </c>
      <c r="Q385" s="170">
        <f>'Fleet Input'!D389</f>
        <v>0</v>
      </c>
      <c r="R385" s="170">
        <f>'Fleet Input'!E389</f>
        <v>0</v>
      </c>
      <c r="S385" s="170">
        <f>'Fleet Input'!F389</f>
        <v>0</v>
      </c>
      <c r="T385" s="109" t="s">
        <v>242</v>
      </c>
      <c r="V385" s="109" t="s">
        <v>198</v>
      </c>
      <c r="X385" s="176">
        <f>'Fleet Input'!F389</f>
        <v>0</v>
      </c>
      <c r="Y385" s="170">
        <f>'Fleet Input'!G389</f>
        <v>0</v>
      </c>
      <c r="Z385" s="170">
        <f>'Fleet Input'!H389</f>
        <v>0</v>
      </c>
      <c r="AA385" s="114">
        <f t="shared" si="63"/>
        <v>0</v>
      </c>
      <c r="AB385" s="176" t="str">
        <f>IF('Fleet Input'!K389=0,"",'Fleet Input'!K389)</f>
        <v/>
      </c>
      <c r="AC385" s="176" t="str">
        <f>IF('Fleet Input'!L389=0,"",'Fleet Input'!L389)</f>
        <v/>
      </c>
      <c r="AD385" s="117" t="str">
        <f t="shared" si="64"/>
        <v/>
      </c>
      <c r="AE385" s="117" t="str">
        <f t="shared" si="65"/>
        <v>00</v>
      </c>
      <c r="AF385" s="8" t="e">
        <f t="shared" si="66"/>
        <v>#N/A</v>
      </c>
      <c r="AG385" s="122" t="e">
        <f t="shared" si="67"/>
        <v>#N/A</v>
      </c>
      <c r="AH385" s="8" t="e">
        <f t="shared" si="68"/>
        <v>#N/A</v>
      </c>
      <c r="AI385" s="122" t="e">
        <f t="shared" si="69"/>
        <v>#N/A</v>
      </c>
      <c r="AJ385" s="100" t="e">
        <f t="shared" si="70"/>
        <v>#N/A</v>
      </c>
      <c r="AK385" s="122" t="e">
        <f t="shared" si="71"/>
        <v>#N/A</v>
      </c>
    </row>
    <row r="386" spans="1:37" x14ac:dyDescent="0.2">
      <c r="A386" s="170">
        <f>'Fleet Input'!A390</f>
        <v>0</v>
      </c>
      <c r="B386" s="106" t="s">
        <v>111</v>
      </c>
      <c r="C386" s="106" t="s">
        <v>116</v>
      </c>
      <c r="D386" s="106" t="s">
        <v>117</v>
      </c>
      <c r="E386" s="106" t="s">
        <v>249</v>
      </c>
      <c r="F386" s="179">
        <f>'Fleet Input'!I390</f>
        <v>0</v>
      </c>
      <c r="G386" s="179">
        <f>'Fleet Input'!J390</f>
        <v>0</v>
      </c>
      <c r="H386" s="119" t="e">
        <f>VLOOKUP(AD386,NOx_Calc!$E$4:$G$44,3,FALSE)/100</f>
        <v>#N/A</v>
      </c>
      <c r="I386" s="119" t="e">
        <f>VLOOKUP(AD386,NOx_Calc!$E$4:$H$44,4,FALSE)/100</f>
        <v>#N/A</v>
      </c>
      <c r="J386" s="97" t="e">
        <f t="shared" si="60"/>
        <v>#N/A</v>
      </c>
      <c r="K386" s="10" t="e">
        <f>IF(J386&lt;&gt;"-",IF(X386="A",'NOx Emission Factors'!$X$4*J386,IF(X386="L",'NOx Emission Factors'!$W$4*J386,"?")),"-")</f>
        <v>#N/A</v>
      </c>
      <c r="L386" s="10" t="str">
        <f>IF(F386&lt;&gt;"",IF(X386="A",F386/'NOx Emission Factors'!$X$4,IF(X386="L",F386/'NOx Emission Factors'!$W$4,"?")),"-")</f>
        <v>?</v>
      </c>
      <c r="M386" s="125" t="e">
        <f t="shared" si="61"/>
        <v>#DIV/0!</v>
      </c>
      <c r="N386" s="125" t="e">
        <f t="shared" si="62"/>
        <v>#N/A</v>
      </c>
      <c r="O386" s="170">
        <f>'Fleet Input'!B390</f>
        <v>0</v>
      </c>
      <c r="P386" s="170">
        <f>'Fleet Input'!C390</f>
        <v>0</v>
      </c>
      <c r="Q386" s="170">
        <f>'Fleet Input'!D390</f>
        <v>0</v>
      </c>
      <c r="R386" s="170">
        <f>'Fleet Input'!E390</f>
        <v>0</v>
      </c>
      <c r="S386" s="170">
        <f>'Fleet Input'!F390</f>
        <v>0</v>
      </c>
      <c r="T386" s="109" t="s">
        <v>242</v>
      </c>
      <c r="V386" s="109" t="s">
        <v>26</v>
      </c>
      <c r="X386" s="176">
        <f>'Fleet Input'!F390</f>
        <v>0</v>
      </c>
      <c r="Y386" s="170">
        <f>'Fleet Input'!G390</f>
        <v>0</v>
      </c>
      <c r="Z386" s="170">
        <f>'Fleet Input'!H390</f>
        <v>0</v>
      </c>
      <c r="AA386" s="114">
        <f t="shared" si="63"/>
        <v>0</v>
      </c>
      <c r="AB386" s="176" t="str">
        <f>IF('Fleet Input'!K390=0,"",'Fleet Input'!K390)</f>
        <v/>
      </c>
      <c r="AC386" s="176" t="str">
        <f>IF('Fleet Input'!L390=0,"",'Fleet Input'!L390)</f>
        <v/>
      </c>
      <c r="AD386" s="117" t="str">
        <f t="shared" si="64"/>
        <v/>
      </c>
      <c r="AE386" s="117" t="str">
        <f t="shared" si="65"/>
        <v>00</v>
      </c>
      <c r="AF386" s="8" t="e">
        <f t="shared" si="66"/>
        <v>#N/A</v>
      </c>
      <c r="AG386" s="122" t="e">
        <f t="shared" si="67"/>
        <v>#N/A</v>
      </c>
      <c r="AH386" s="8" t="e">
        <f t="shared" si="68"/>
        <v>#N/A</v>
      </c>
      <c r="AI386" s="122" t="e">
        <f t="shared" si="69"/>
        <v>#N/A</v>
      </c>
      <c r="AJ386" s="100" t="e">
        <f t="shared" si="70"/>
        <v>#N/A</v>
      </c>
      <c r="AK386" s="122" t="e">
        <f t="shared" si="71"/>
        <v>#N/A</v>
      </c>
    </row>
    <row r="387" spans="1:37" x14ac:dyDescent="0.2">
      <c r="A387" s="170">
        <f>'Fleet Input'!A391</f>
        <v>0</v>
      </c>
      <c r="B387" s="106" t="s">
        <v>111</v>
      </c>
      <c r="C387" s="106" t="s">
        <v>170</v>
      </c>
      <c r="D387" s="106" t="s">
        <v>171</v>
      </c>
      <c r="E387" s="106" t="s">
        <v>249</v>
      </c>
      <c r="F387" s="179">
        <f>'Fleet Input'!I391</f>
        <v>0</v>
      </c>
      <c r="G387" s="179">
        <f>'Fleet Input'!J391</f>
        <v>0</v>
      </c>
      <c r="H387" s="119" t="e">
        <f>VLOOKUP(AD387,NOx_Calc!$E$4:$G$44,3,FALSE)/100</f>
        <v>#N/A</v>
      </c>
      <c r="I387" s="119" t="e">
        <f>VLOOKUP(AD387,NOx_Calc!$E$4:$H$44,4,FALSE)/100</f>
        <v>#N/A</v>
      </c>
      <c r="J387" s="97" t="e">
        <f t="shared" ref="J387:J450" si="72">IF(G387&lt;&gt;"",G387*(1-H387),"-")</f>
        <v>#N/A</v>
      </c>
      <c r="K387" s="10" t="e">
        <f>IF(J387&lt;&gt;"-",IF(X387="A",'NOx Emission Factors'!$X$4*J387,IF(X387="L",'NOx Emission Factors'!$W$4*J387,"?")),"-")</f>
        <v>#N/A</v>
      </c>
      <c r="L387" s="10" t="str">
        <f>IF(F387&lt;&gt;"",IF(X387="A",F387/'NOx Emission Factors'!$X$4,IF(X387="L",F387/'NOx Emission Factors'!$W$4,"?")),"-")</f>
        <v>?</v>
      </c>
      <c r="M387" s="125" t="e">
        <f t="shared" ref="M387:M450" si="73">IF(G387&lt;&gt;"",IF(F387&lt;&gt;"",F387/G387,"-"),"-")</f>
        <v>#DIV/0!</v>
      </c>
      <c r="N387" s="125" t="e">
        <f t="shared" ref="N387:N450" si="74">IF(J387&lt;&gt;"-",IF(F387&lt;&gt;"",F387/J387,"-"),"-")</f>
        <v>#N/A</v>
      </c>
      <c r="O387" s="170">
        <f>'Fleet Input'!B391</f>
        <v>0</v>
      </c>
      <c r="P387" s="170">
        <f>'Fleet Input'!C391</f>
        <v>0</v>
      </c>
      <c r="Q387" s="170">
        <f>'Fleet Input'!D391</f>
        <v>0</v>
      </c>
      <c r="R387" s="170">
        <f>'Fleet Input'!E391</f>
        <v>0</v>
      </c>
      <c r="S387" s="170">
        <f>'Fleet Input'!F391</f>
        <v>0</v>
      </c>
      <c r="T387" s="109" t="s">
        <v>242</v>
      </c>
      <c r="V387" s="109" t="s">
        <v>26</v>
      </c>
      <c r="X387" s="176">
        <f>'Fleet Input'!F391</f>
        <v>0</v>
      </c>
      <c r="Y387" s="170">
        <f>'Fleet Input'!G391</f>
        <v>0</v>
      </c>
      <c r="Z387" s="170">
        <f>'Fleet Input'!H391</f>
        <v>0</v>
      </c>
      <c r="AA387" s="114">
        <f t="shared" ref="AA387:AA450" si="75">IF(Z387="STAGE 1","E1",IF(Z387="STAGE 2","E2",IF(Z387="STAGE 3A","E3",IF(Z387="STAGE 4","E4",Z387))))</f>
        <v>0</v>
      </c>
      <c r="AB387" s="176" t="str">
        <f>IF('Fleet Input'!K391=0,"",'Fleet Input'!K391)</f>
        <v/>
      </c>
      <c r="AC387" s="176" t="str">
        <f>IF('Fleet Input'!L391=0,"",'Fleet Input'!L391)</f>
        <v/>
      </c>
      <c r="AD387" s="117" t="str">
        <f t="shared" ref="AD387:AD450" si="76">CONCATENATE(AB387,AC387)</f>
        <v/>
      </c>
      <c r="AE387" s="117" t="str">
        <f t="shared" ref="AE387:AE450" si="77">CONCATENATE(AD387,AA387,X387)</f>
        <v>00</v>
      </c>
      <c r="AF387" s="8" t="e">
        <f t="shared" ref="AF387:AF450" si="78">IF(F387&gt;0,F387,K387)</f>
        <v>#N/A</v>
      </c>
      <c r="AG387" s="122" t="e">
        <f t="shared" ref="AG387:AG450" si="79">IF(G387&lt;&gt;"",G387*H387,(L387*H387)/(1-H387))</f>
        <v>#N/A</v>
      </c>
      <c r="AH387" s="8" t="e">
        <f t="shared" ref="AH387:AH450" si="80">I387/(1-H387)</f>
        <v>#N/A</v>
      </c>
      <c r="AI387" s="122" t="e">
        <f t="shared" ref="AI387:AI450" si="81">AH387*AF387</f>
        <v>#N/A</v>
      </c>
      <c r="AJ387" s="100" t="e">
        <f t="shared" ref="AJ387:AJ450" si="82">(1-H387-I387)/(1-H387)</f>
        <v>#N/A</v>
      </c>
      <c r="AK387" s="122" t="e">
        <f t="shared" ref="AK387:AK450" si="83">AJ387*AF387</f>
        <v>#N/A</v>
      </c>
    </row>
    <row r="388" spans="1:37" x14ac:dyDescent="0.2">
      <c r="A388" s="170">
        <f>'Fleet Input'!A392</f>
        <v>0</v>
      </c>
      <c r="B388" s="106" t="s">
        <v>111</v>
      </c>
      <c r="C388" s="106" t="s">
        <v>170</v>
      </c>
      <c r="D388" s="106" t="s">
        <v>251</v>
      </c>
      <c r="E388" s="106" t="s">
        <v>249</v>
      </c>
      <c r="F388" s="179">
        <f>'Fleet Input'!I392</f>
        <v>0</v>
      </c>
      <c r="G388" s="179">
        <f>'Fleet Input'!J392</f>
        <v>0</v>
      </c>
      <c r="H388" s="119" t="e">
        <f>VLOOKUP(AD388,NOx_Calc!$E$4:$G$44,3,FALSE)/100</f>
        <v>#N/A</v>
      </c>
      <c r="I388" s="119" t="e">
        <f>VLOOKUP(AD388,NOx_Calc!$E$4:$H$44,4,FALSE)/100</f>
        <v>#N/A</v>
      </c>
      <c r="J388" s="97" t="e">
        <f t="shared" si="72"/>
        <v>#N/A</v>
      </c>
      <c r="K388" s="10" t="e">
        <f>IF(J388&lt;&gt;"-",IF(X388="A",'NOx Emission Factors'!$X$4*J388,IF(X388="L",'NOx Emission Factors'!$W$4*J388,"?")),"-")</f>
        <v>#N/A</v>
      </c>
      <c r="L388" s="10" t="str">
        <f>IF(F388&lt;&gt;"",IF(X388="A",F388/'NOx Emission Factors'!$X$4,IF(X388="L",F388/'NOx Emission Factors'!$W$4,"?")),"-")</f>
        <v>?</v>
      </c>
      <c r="M388" s="125" t="e">
        <f t="shared" si="73"/>
        <v>#DIV/0!</v>
      </c>
      <c r="N388" s="125" t="e">
        <f t="shared" si="74"/>
        <v>#N/A</v>
      </c>
      <c r="O388" s="170">
        <f>'Fleet Input'!B392</f>
        <v>0</v>
      </c>
      <c r="P388" s="170">
        <f>'Fleet Input'!C392</f>
        <v>0</v>
      </c>
      <c r="Q388" s="170">
        <f>'Fleet Input'!D392</f>
        <v>0</v>
      </c>
      <c r="R388" s="170">
        <f>'Fleet Input'!E392</f>
        <v>0</v>
      </c>
      <c r="S388" s="170">
        <f>'Fleet Input'!F392</f>
        <v>0</v>
      </c>
      <c r="T388" s="109" t="s">
        <v>242</v>
      </c>
      <c r="V388" s="109" t="s">
        <v>26</v>
      </c>
      <c r="X388" s="176">
        <f>'Fleet Input'!F392</f>
        <v>0</v>
      </c>
      <c r="Y388" s="170">
        <f>'Fleet Input'!G392</f>
        <v>0</v>
      </c>
      <c r="Z388" s="170">
        <f>'Fleet Input'!H392</f>
        <v>0</v>
      </c>
      <c r="AA388" s="114">
        <f t="shared" si="75"/>
        <v>0</v>
      </c>
      <c r="AB388" s="176" t="str">
        <f>IF('Fleet Input'!K392=0,"",'Fleet Input'!K392)</f>
        <v/>
      </c>
      <c r="AC388" s="176" t="str">
        <f>IF('Fleet Input'!L392=0,"",'Fleet Input'!L392)</f>
        <v/>
      </c>
      <c r="AD388" s="117" t="str">
        <f t="shared" si="76"/>
        <v/>
      </c>
      <c r="AE388" s="117" t="str">
        <f t="shared" si="77"/>
        <v>00</v>
      </c>
      <c r="AF388" s="8" t="e">
        <f t="shared" si="78"/>
        <v>#N/A</v>
      </c>
      <c r="AG388" s="122" t="e">
        <f t="shared" si="79"/>
        <v>#N/A</v>
      </c>
      <c r="AH388" s="8" t="e">
        <f t="shared" si="80"/>
        <v>#N/A</v>
      </c>
      <c r="AI388" s="122" t="e">
        <f t="shared" si="81"/>
        <v>#N/A</v>
      </c>
      <c r="AJ388" s="100" t="e">
        <f t="shared" si="82"/>
        <v>#N/A</v>
      </c>
      <c r="AK388" s="122" t="e">
        <f t="shared" si="83"/>
        <v>#N/A</v>
      </c>
    </row>
    <row r="389" spans="1:37" x14ac:dyDescent="0.2">
      <c r="A389" s="170">
        <f>'Fleet Input'!A393</f>
        <v>0</v>
      </c>
      <c r="B389" s="106" t="s">
        <v>111</v>
      </c>
      <c r="C389" s="106" t="s">
        <v>131</v>
      </c>
      <c r="D389" s="106" t="s">
        <v>252</v>
      </c>
      <c r="E389" s="106" t="s">
        <v>249</v>
      </c>
      <c r="F389" s="179">
        <f>'Fleet Input'!I393</f>
        <v>0</v>
      </c>
      <c r="G389" s="179">
        <f>'Fleet Input'!J393</f>
        <v>0</v>
      </c>
      <c r="H389" s="119" t="e">
        <f>VLOOKUP(AD389,NOx_Calc!$E$4:$G$44,3,FALSE)/100</f>
        <v>#N/A</v>
      </c>
      <c r="I389" s="119" t="e">
        <f>VLOOKUP(AD389,NOx_Calc!$E$4:$H$44,4,FALSE)/100</f>
        <v>#N/A</v>
      </c>
      <c r="J389" s="97" t="e">
        <f t="shared" si="72"/>
        <v>#N/A</v>
      </c>
      <c r="K389" s="10" t="e">
        <f>IF(J389&lt;&gt;"-",IF(X389="A",'NOx Emission Factors'!$X$4*J389,IF(X389="L",'NOx Emission Factors'!$W$4*J389,"?")),"-")</f>
        <v>#N/A</v>
      </c>
      <c r="L389" s="10" t="str">
        <f>IF(F389&lt;&gt;"",IF(X389="A",F389/'NOx Emission Factors'!$X$4,IF(X389="L",F389/'NOx Emission Factors'!$W$4,"?")),"-")</f>
        <v>?</v>
      </c>
      <c r="M389" s="125" t="e">
        <f t="shared" si="73"/>
        <v>#DIV/0!</v>
      </c>
      <c r="N389" s="125" t="e">
        <f t="shared" si="74"/>
        <v>#N/A</v>
      </c>
      <c r="O389" s="170">
        <f>'Fleet Input'!B393</f>
        <v>0</v>
      </c>
      <c r="P389" s="170">
        <f>'Fleet Input'!C393</f>
        <v>0</v>
      </c>
      <c r="Q389" s="170">
        <f>'Fleet Input'!D393</f>
        <v>0</v>
      </c>
      <c r="R389" s="170">
        <f>'Fleet Input'!E393</f>
        <v>0</v>
      </c>
      <c r="S389" s="170">
        <f>'Fleet Input'!F393</f>
        <v>0</v>
      </c>
      <c r="T389" s="109" t="s">
        <v>242</v>
      </c>
      <c r="V389" s="109" t="s">
        <v>26</v>
      </c>
      <c r="X389" s="176">
        <f>'Fleet Input'!F393</f>
        <v>0</v>
      </c>
      <c r="Y389" s="170">
        <f>'Fleet Input'!G393</f>
        <v>0</v>
      </c>
      <c r="Z389" s="170">
        <f>'Fleet Input'!H393</f>
        <v>0</v>
      </c>
      <c r="AA389" s="114">
        <f t="shared" si="75"/>
        <v>0</v>
      </c>
      <c r="AB389" s="176" t="str">
        <f>IF('Fleet Input'!K393=0,"",'Fleet Input'!K393)</f>
        <v/>
      </c>
      <c r="AC389" s="176" t="str">
        <f>IF('Fleet Input'!L393=0,"",'Fleet Input'!L393)</f>
        <v/>
      </c>
      <c r="AD389" s="117" t="str">
        <f t="shared" si="76"/>
        <v/>
      </c>
      <c r="AE389" s="117" t="str">
        <f t="shared" si="77"/>
        <v>00</v>
      </c>
      <c r="AF389" s="8" t="e">
        <f t="shared" si="78"/>
        <v>#N/A</v>
      </c>
      <c r="AG389" s="122" t="e">
        <f t="shared" si="79"/>
        <v>#N/A</v>
      </c>
      <c r="AH389" s="8" t="e">
        <f t="shared" si="80"/>
        <v>#N/A</v>
      </c>
      <c r="AI389" s="122" t="e">
        <f t="shared" si="81"/>
        <v>#N/A</v>
      </c>
      <c r="AJ389" s="100" t="e">
        <f t="shared" si="82"/>
        <v>#N/A</v>
      </c>
      <c r="AK389" s="122" t="e">
        <f t="shared" si="83"/>
        <v>#N/A</v>
      </c>
    </row>
    <row r="390" spans="1:37" x14ac:dyDescent="0.2">
      <c r="A390" s="170">
        <f>'Fleet Input'!A394</f>
        <v>0</v>
      </c>
      <c r="B390" s="106" t="s">
        <v>111</v>
      </c>
      <c r="C390" s="106" t="s">
        <v>253</v>
      </c>
      <c r="D390" s="106" t="s">
        <v>254</v>
      </c>
      <c r="E390" s="106" t="s">
        <v>249</v>
      </c>
      <c r="F390" s="179">
        <f>'Fleet Input'!I394</f>
        <v>0</v>
      </c>
      <c r="G390" s="179">
        <f>'Fleet Input'!J394</f>
        <v>0</v>
      </c>
      <c r="H390" s="119" t="e">
        <f>VLOOKUP(AD390,NOx_Calc!$E$4:$G$44,3,FALSE)/100</f>
        <v>#N/A</v>
      </c>
      <c r="I390" s="119" t="e">
        <f>VLOOKUP(AD390,NOx_Calc!$E$4:$H$44,4,FALSE)/100</f>
        <v>#N/A</v>
      </c>
      <c r="J390" s="97" t="e">
        <f t="shared" si="72"/>
        <v>#N/A</v>
      </c>
      <c r="K390" s="10" t="e">
        <f>IF(J390&lt;&gt;"-",IF(X390="A",'NOx Emission Factors'!$X$4*J390,IF(X390="L",'NOx Emission Factors'!$W$4*J390,"?")),"-")</f>
        <v>#N/A</v>
      </c>
      <c r="L390" s="10" t="str">
        <f>IF(F390&lt;&gt;"",IF(X390="A",F390/'NOx Emission Factors'!$X$4,IF(X390="L",F390/'NOx Emission Factors'!$W$4,"?")),"-")</f>
        <v>?</v>
      </c>
      <c r="M390" s="125" t="e">
        <f t="shared" si="73"/>
        <v>#DIV/0!</v>
      </c>
      <c r="N390" s="125" t="e">
        <f t="shared" si="74"/>
        <v>#N/A</v>
      </c>
      <c r="O390" s="170">
        <f>'Fleet Input'!B394</f>
        <v>0</v>
      </c>
      <c r="P390" s="170">
        <f>'Fleet Input'!C394</f>
        <v>0</v>
      </c>
      <c r="Q390" s="170">
        <f>'Fleet Input'!D394</f>
        <v>0</v>
      </c>
      <c r="R390" s="170">
        <f>'Fleet Input'!E394</f>
        <v>0</v>
      </c>
      <c r="S390" s="170">
        <f>'Fleet Input'!F394</f>
        <v>0</v>
      </c>
      <c r="T390" s="109" t="s">
        <v>242</v>
      </c>
      <c r="V390" s="109" t="s">
        <v>28</v>
      </c>
      <c r="X390" s="176">
        <f>'Fleet Input'!F394</f>
        <v>0</v>
      </c>
      <c r="Y390" s="170">
        <f>'Fleet Input'!G394</f>
        <v>0</v>
      </c>
      <c r="Z390" s="170">
        <f>'Fleet Input'!H394</f>
        <v>0</v>
      </c>
      <c r="AA390" s="114">
        <f t="shared" si="75"/>
        <v>0</v>
      </c>
      <c r="AB390" s="176" t="str">
        <f>IF('Fleet Input'!K394=0,"",'Fleet Input'!K394)</f>
        <v/>
      </c>
      <c r="AC390" s="176" t="str">
        <f>IF('Fleet Input'!L394=0,"",'Fleet Input'!L394)</f>
        <v/>
      </c>
      <c r="AD390" s="117" t="str">
        <f t="shared" si="76"/>
        <v/>
      </c>
      <c r="AE390" s="117" t="str">
        <f t="shared" si="77"/>
        <v>00</v>
      </c>
      <c r="AF390" s="8" t="e">
        <f t="shared" si="78"/>
        <v>#N/A</v>
      </c>
      <c r="AG390" s="122" t="e">
        <f t="shared" si="79"/>
        <v>#N/A</v>
      </c>
      <c r="AH390" s="8" t="e">
        <f t="shared" si="80"/>
        <v>#N/A</v>
      </c>
      <c r="AI390" s="122" t="e">
        <f t="shared" si="81"/>
        <v>#N/A</v>
      </c>
      <c r="AJ390" s="100" t="e">
        <f t="shared" si="82"/>
        <v>#N/A</v>
      </c>
      <c r="AK390" s="122" t="e">
        <f t="shared" si="83"/>
        <v>#N/A</v>
      </c>
    </row>
    <row r="391" spans="1:37" x14ac:dyDescent="0.2">
      <c r="A391" s="170">
        <f>'Fleet Input'!A395</f>
        <v>0</v>
      </c>
      <c r="B391" s="106" t="s">
        <v>111</v>
      </c>
      <c r="C391" s="106" t="s">
        <v>170</v>
      </c>
      <c r="D391" s="106" t="s">
        <v>171</v>
      </c>
      <c r="E391" s="106" t="s">
        <v>249</v>
      </c>
      <c r="F391" s="179">
        <f>'Fleet Input'!I395</f>
        <v>0</v>
      </c>
      <c r="G391" s="179">
        <f>'Fleet Input'!J395</f>
        <v>0</v>
      </c>
      <c r="H391" s="119" t="e">
        <f>VLOOKUP(AD391,NOx_Calc!$E$4:$G$44,3,FALSE)/100</f>
        <v>#N/A</v>
      </c>
      <c r="I391" s="119" t="e">
        <f>VLOOKUP(AD391,NOx_Calc!$E$4:$H$44,4,FALSE)/100</f>
        <v>#N/A</v>
      </c>
      <c r="J391" s="97" t="e">
        <f t="shared" si="72"/>
        <v>#N/A</v>
      </c>
      <c r="K391" s="10" t="e">
        <f>IF(J391&lt;&gt;"-",IF(X391="A",'NOx Emission Factors'!$X$4*J391,IF(X391="L",'NOx Emission Factors'!$W$4*J391,"?")),"-")</f>
        <v>#N/A</v>
      </c>
      <c r="L391" s="10" t="str">
        <f>IF(F391&lt;&gt;"",IF(X391="A",F391/'NOx Emission Factors'!$X$4,IF(X391="L",F391/'NOx Emission Factors'!$W$4,"?")),"-")</f>
        <v>?</v>
      </c>
      <c r="M391" s="125" t="e">
        <f t="shared" si="73"/>
        <v>#DIV/0!</v>
      </c>
      <c r="N391" s="125" t="e">
        <f t="shared" si="74"/>
        <v>#N/A</v>
      </c>
      <c r="O391" s="170">
        <f>'Fleet Input'!B395</f>
        <v>0</v>
      </c>
      <c r="P391" s="170">
        <f>'Fleet Input'!C395</f>
        <v>0</v>
      </c>
      <c r="Q391" s="170">
        <f>'Fleet Input'!D395</f>
        <v>0</v>
      </c>
      <c r="R391" s="170">
        <f>'Fleet Input'!E395</f>
        <v>0</v>
      </c>
      <c r="S391" s="170">
        <f>'Fleet Input'!F395</f>
        <v>0</v>
      </c>
      <c r="T391" s="109" t="s">
        <v>242</v>
      </c>
      <c r="V391" s="109" t="s">
        <v>26</v>
      </c>
      <c r="X391" s="176">
        <f>'Fleet Input'!F395</f>
        <v>0</v>
      </c>
      <c r="Y391" s="170">
        <f>'Fleet Input'!G395</f>
        <v>0</v>
      </c>
      <c r="Z391" s="170">
        <f>'Fleet Input'!H395</f>
        <v>0</v>
      </c>
      <c r="AA391" s="114">
        <f t="shared" si="75"/>
        <v>0</v>
      </c>
      <c r="AB391" s="176" t="str">
        <f>IF('Fleet Input'!K395=0,"",'Fleet Input'!K395)</f>
        <v/>
      </c>
      <c r="AC391" s="176" t="str">
        <f>IF('Fleet Input'!L395=0,"",'Fleet Input'!L395)</f>
        <v/>
      </c>
      <c r="AD391" s="117" t="str">
        <f t="shared" si="76"/>
        <v/>
      </c>
      <c r="AE391" s="117" t="str">
        <f t="shared" si="77"/>
        <v>00</v>
      </c>
      <c r="AF391" s="8" t="e">
        <f t="shared" si="78"/>
        <v>#N/A</v>
      </c>
      <c r="AG391" s="122" t="e">
        <f t="shared" si="79"/>
        <v>#N/A</v>
      </c>
      <c r="AH391" s="8" t="e">
        <f t="shared" si="80"/>
        <v>#N/A</v>
      </c>
      <c r="AI391" s="122" t="e">
        <f t="shared" si="81"/>
        <v>#N/A</v>
      </c>
      <c r="AJ391" s="100" t="e">
        <f t="shared" si="82"/>
        <v>#N/A</v>
      </c>
      <c r="AK391" s="122" t="e">
        <f t="shared" si="83"/>
        <v>#N/A</v>
      </c>
    </row>
    <row r="392" spans="1:37" x14ac:dyDescent="0.2">
      <c r="A392" s="170">
        <f>'Fleet Input'!A396</f>
        <v>0</v>
      </c>
      <c r="B392" s="106" t="s">
        <v>111</v>
      </c>
      <c r="C392" s="106" t="s">
        <v>255</v>
      </c>
      <c r="D392" s="106" t="s">
        <v>256</v>
      </c>
      <c r="E392" s="106" t="s">
        <v>249</v>
      </c>
      <c r="F392" s="179">
        <f>'Fleet Input'!I396</f>
        <v>0</v>
      </c>
      <c r="G392" s="179">
        <f>'Fleet Input'!J396</f>
        <v>0</v>
      </c>
      <c r="H392" s="119" t="e">
        <f>VLOOKUP(AD392,NOx_Calc!$E$4:$G$44,3,FALSE)/100</f>
        <v>#N/A</v>
      </c>
      <c r="I392" s="119" t="e">
        <f>VLOOKUP(AD392,NOx_Calc!$E$4:$H$44,4,FALSE)/100</f>
        <v>#N/A</v>
      </c>
      <c r="J392" s="97" t="e">
        <f t="shared" si="72"/>
        <v>#N/A</v>
      </c>
      <c r="K392" s="10" t="e">
        <f>IF(J392&lt;&gt;"-",IF(X392="A",'NOx Emission Factors'!$X$4*J392,IF(X392="L",'NOx Emission Factors'!$W$4*J392,"?")),"-")</f>
        <v>#N/A</v>
      </c>
      <c r="L392" s="10" t="str">
        <f>IF(F392&lt;&gt;"",IF(X392="A",F392/'NOx Emission Factors'!$X$4,IF(X392="L",F392/'NOx Emission Factors'!$W$4,"?")),"-")</f>
        <v>?</v>
      </c>
      <c r="M392" s="125" t="e">
        <f t="shared" si="73"/>
        <v>#DIV/0!</v>
      </c>
      <c r="N392" s="125" t="e">
        <f t="shared" si="74"/>
        <v>#N/A</v>
      </c>
      <c r="O392" s="170">
        <f>'Fleet Input'!B396</f>
        <v>0</v>
      </c>
      <c r="P392" s="170">
        <f>'Fleet Input'!C396</f>
        <v>0</v>
      </c>
      <c r="Q392" s="170">
        <f>'Fleet Input'!D396</f>
        <v>0</v>
      </c>
      <c r="R392" s="170">
        <f>'Fleet Input'!E396</f>
        <v>0</v>
      </c>
      <c r="S392" s="170">
        <f>'Fleet Input'!F396</f>
        <v>0</v>
      </c>
      <c r="T392" s="109" t="s">
        <v>242</v>
      </c>
      <c r="V392" s="109" t="s">
        <v>27</v>
      </c>
      <c r="X392" s="176">
        <f>'Fleet Input'!F396</f>
        <v>0</v>
      </c>
      <c r="Y392" s="170">
        <f>'Fleet Input'!G396</f>
        <v>0</v>
      </c>
      <c r="Z392" s="170">
        <f>'Fleet Input'!H396</f>
        <v>0</v>
      </c>
      <c r="AA392" s="114">
        <f t="shared" si="75"/>
        <v>0</v>
      </c>
      <c r="AB392" s="176" t="str">
        <f>IF('Fleet Input'!K396=0,"",'Fleet Input'!K396)</f>
        <v/>
      </c>
      <c r="AC392" s="176" t="str">
        <f>IF('Fleet Input'!L396=0,"",'Fleet Input'!L396)</f>
        <v/>
      </c>
      <c r="AD392" s="117" t="str">
        <f t="shared" si="76"/>
        <v/>
      </c>
      <c r="AE392" s="117" t="str">
        <f t="shared" si="77"/>
        <v>00</v>
      </c>
      <c r="AF392" s="8" t="e">
        <f t="shared" si="78"/>
        <v>#N/A</v>
      </c>
      <c r="AG392" s="122" t="e">
        <f t="shared" si="79"/>
        <v>#N/A</v>
      </c>
      <c r="AH392" s="8" t="e">
        <f t="shared" si="80"/>
        <v>#N/A</v>
      </c>
      <c r="AI392" s="122" t="e">
        <f t="shared" si="81"/>
        <v>#N/A</v>
      </c>
      <c r="AJ392" s="100" t="e">
        <f t="shared" si="82"/>
        <v>#N/A</v>
      </c>
      <c r="AK392" s="122" t="e">
        <f t="shared" si="83"/>
        <v>#N/A</v>
      </c>
    </row>
    <row r="393" spans="1:37" x14ac:dyDescent="0.2">
      <c r="A393" s="170">
        <f>'Fleet Input'!A397</f>
        <v>0</v>
      </c>
      <c r="B393" s="106" t="s">
        <v>111</v>
      </c>
      <c r="C393" s="106" t="s">
        <v>255</v>
      </c>
      <c r="D393" s="106" t="s">
        <v>256</v>
      </c>
      <c r="E393" s="106" t="s">
        <v>249</v>
      </c>
      <c r="F393" s="179">
        <f>'Fleet Input'!I397</f>
        <v>0</v>
      </c>
      <c r="G393" s="179">
        <f>'Fleet Input'!J397</f>
        <v>0</v>
      </c>
      <c r="H393" s="119" t="e">
        <f>VLOOKUP(AD393,NOx_Calc!$E$4:$G$44,3,FALSE)/100</f>
        <v>#N/A</v>
      </c>
      <c r="I393" s="119" t="e">
        <f>VLOOKUP(AD393,NOx_Calc!$E$4:$H$44,4,FALSE)/100</f>
        <v>#N/A</v>
      </c>
      <c r="J393" s="97" t="e">
        <f t="shared" si="72"/>
        <v>#N/A</v>
      </c>
      <c r="K393" s="10" t="e">
        <f>IF(J393&lt;&gt;"-",IF(X393="A",'NOx Emission Factors'!$X$4*J393,IF(X393="L",'NOx Emission Factors'!$W$4*J393,"?")),"-")</f>
        <v>#N/A</v>
      </c>
      <c r="L393" s="10" t="str">
        <f>IF(F393&lt;&gt;"",IF(X393="A",F393/'NOx Emission Factors'!$X$4,IF(X393="L",F393/'NOx Emission Factors'!$W$4,"?")),"-")</f>
        <v>?</v>
      </c>
      <c r="M393" s="125" t="e">
        <f t="shared" si="73"/>
        <v>#DIV/0!</v>
      </c>
      <c r="N393" s="125" t="e">
        <f t="shared" si="74"/>
        <v>#N/A</v>
      </c>
      <c r="O393" s="170">
        <f>'Fleet Input'!B397</f>
        <v>0</v>
      </c>
      <c r="P393" s="170">
        <f>'Fleet Input'!C397</f>
        <v>0</v>
      </c>
      <c r="Q393" s="170">
        <f>'Fleet Input'!D397</f>
        <v>0</v>
      </c>
      <c r="R393" s="170">
        <f>'Fleet Input'!E397</f>
        <v>0</v>
      </c>
      <c r="S393" s="170">
        <f>'Fleet Input'!F397</f>
        <v>0</v>
      </c>
      <c r="T393" s="109" t="s">
        <v>242</v>
      </c>
      <c r="V393" s="109" t="s">
        <v>27</v>
      </c>
      <c r="X393" s="176">
        <f>'Fleet Input'!F397</f>
        <v>0</v>
      </c>
      <c r="Y393" s="170">
        <f>'Fleet Input'!G397</f>
        <v>0</v>
      </c>
      <c r="Z393" s="170">
        <f>'Fleet Input'!H397</f>
        <v>0</v>
      </c>
      <c r="AA393" s="114">
        <f t="shared" si="75"/>
        <v>0</v>
      </c>
      <c r="AB393" s="176" t="str">
        <f>IF('Fleet Input'!K397=0,"",'Fleet Input'!K397)</f>
        <v/>
      </c>
      <c r="AC393" s="176" t="str">
        <f>IF('Fleet Input'!L397=0,"",'Fleet Input'!L397)</f>
        <v/>
      </c>
      <c r="AD393" s="117" t="str">
        <f t="shared" si="76"/>
        <v/>
      </c>
      <c r="AE393" s="117" t="str">
        <f t="shared" si="77"/>
        <v>00</v>
      </c>
      <c r="AF393" s="8" t="e">
        <f t="shared" si="78"/>
        <v>#N/A</v>
      </c>
      <c r="AG393" s="122" t="e">
        <f t="shared" si="79"/>
        <v>#N/A</v>
      </c>
      <c r="AH393" s="8" t="e">
        <f t="shared" si="80"/>
        <v>#N/A</v>
      </c>
      <c r="AI393" s="122" t="e">
        <f t="shared" si="81"/>
        <v>#N/A</v>
      </c>
      <c r="AJ393" s="100" t="e">
        <f t="shared" si="82"/>
        <v>#N/A</v>
      </c>
      <c r="AK393" s="122" t="e">
        <f t="shared" si="83"/>
        <v>#N/A</v>
      </c>
    </row>
    <row r="394" spans="1:37" x14ac:dyDescent="0.2">
      <c r="A394" s="170">
        <f>'Fleet Input'!A398</f>
        <v>0</v>
      </c>
      <c r="B394" s="106" t="s">
        <v>111</v>
      </c>
      <c r="C394" s="106" t="s">
        <v>120</v>
      </c>
      <c r="D394" s="106" t="s">
        <v>121</v>
      </c>
      <c r="E394" s="106" t="s">
        <v>249</v>
      </c>
      <c r="F394" s="179">
        <f>'Fleet Input'!I398</f>
        <v>0</v>
      </c>
      <c r="G394" s="179">
        <f>'Fleet Input'!J398</f>
        <v>0</v>
      </c>
      <c r="H394" s="119" t="e">
        <f>VLOOKUP(AD394,NOx_Calc!$E$4:$G$44,3,FALSE)/100</f>
        <v>#N/A</v>
      </c>
      <c r="I394" s="119" t="e">
        <f>VLOOKUP(AD394,NOx_Calc!$E$4:$H$44,4,FALSE)/100</f>
        <v>#N/A</v>
      </c>
      <c r="J394" s="97" t="e">
        <f t="shared" si="72"/>
        <v>#N/A</v>
      </c>
      <c r="K394" s="10" t="e">
        <f>IF(J394&lt;&gt;"-",IF(X394="A",'NOx Emission Factors'!$X$4*J394,IF(X394="L",'NOx Emission Factors'!$W$4*J394,"?")),"-")</f>
        <v>#N/A</v>
      </c>
      <c r="L394" s="10" t="str">
        <f>IF(F394&lt;&gt;"",IF(X394="A",F394/'NOx Emission Factors'!$X$4,IF(X394="L",F394/'NOx Emission Factors'!$W$4,"?")),"-")</f>
        <v>?</v>
      </c>
      <c r="M394" s="125" t="e">
        <f t="shared" si="73"/>
        <v>#DIV/0!</v>
      </c>
      <c r="N394" s="125" t="e">
        <f t="shared" si="74"/>
        <v>#N/A</v>
      </c>
      <c r="O394" s="170">
        <f>'Fleet Input'!B398</f>
        <v>0</v>
      </c>
      <c r="P394" s="170">
        <f>'Fleet Input'!C398</f>
        <v>0</v>
      </c>
      <c r="Q394" s="170">
        <f>'Fleet Input'!D398</f>
        <v>0</v>
      </c>
      <c r="R394" s="170">
        <f>'Fleet Input'!E398</f>
        <v>0</v>
      </c>
      <c r="S394" s="170">
        <f>'Fleet Input'!F398</f>
        <v>0</v>
      </c>
      <c r="T394" s="109" t="s">
        <v>237</v>
      </c>
      <c r="U394" s="109" t="s">
        <v>190</v>
      </c>
      <c r="X394" s="176">
        <f>'Fleet Input'!F398</f>
        <v>0</v>
      </c>
      <c r="Y394" s="170">
        <f>'Fleet Input'!G398</f>
        <v>0</v>
      </c>
      <c r="Z394" s="170">
        <f>'Fleet Input'!H398</f>
        <v>0</v>
      </c>
      <c r="AA394" s="114">
        <f t="shared" si="75"/>
        <v>0</v>
      </c>
      <c r="AB394" s="176" t="str">
        <f>IF('Fleet Input'!K398=0,"",'Fleet Input'!K398)</f>
        <v/>
      </c>
      <c r="AC394" s="176" t="str">
        <f>IF('Fleet Input'!L398=0,"",'Fleet Input'!L398)</f>
        <v/>
      </c>
      <c r="AD394" s="117" t="str">
        <f t="shared" si="76"/>
        <v/>
      </c>
      <c r="AE394" s="117" t="str">
        <f t="shared" si="77"/>
        <v>00</v>
      </c>
      <c r="AF394" s="8" t="e">
        <f t="shared" si="78"/>
        <v>#N/A</v>
      </c>
      <c r="AG394" s="122" t="e">
        <f t="shared" si="79"/>
        <v>#N/A</v>
      </c>
      <c r="AH394" s="8" t="e">
        <f t="shared" si="80"/>
        <v>#N/A</v>
      </c>
      <c r="AI394" s="122" t="e">
        <f t="shared" si="81"/>
        <v>#N/A</v>
      </c>
      <c r="AJ394" s="100" t="e">
        <f t="shared" si="82"/>
        <v>#N/A</v>
      </c>
      <c r="AK394" s="122" t="e">
        <f t="shared" si="83"/>
        <v>#N/A</v>
      </c>
    </row>
    <row r="395" spans="1:37" x14ac:dyDescent="0.2">
      <c r="A395" s="170">
        <f>'Fleet Input'!A399</f>
        <v>0</v>
      </c>
      <c r="B395" s="106" t="s">
        <v>111</v>
      </c>
      <c r="C395" s="106" t="s">
        <v>145</v>
      </c>
      <c r="D395" s="106" t="s">
        <v>145</v>
      </c>
      <c r="E395" s="106" t="s">
        <v>249</v>
      </c>
      <c r="F395" s="179">
        <f>'Fleet Input'!I399</f>
        <v>0</v>
      </c>
      <c r="G395" s="179">
        <f>'Fleet Input'!J399</f>
        <v>0</v>
      </c>
      <c r="H395" s="119" t="e">
        <f>VLOOKUP(AD395,NOx_Calc!$E$4:$G$44,3,FALSE)/100</f>
        <v>#N/A</v>
      </c>
      <c r="I395" s="119" t="e">
        <f>VLOOKUP(AD395,NOx_Calc!$E$4:$H$44,4,FALSE)/100</f>
        <v>#N/A</v>
      </c>
      <c r="J395" s="97" t="e">
        <f t="shared" si="72"/>
        <v>#N/A</v>
      </c>
      <c r="K395" s="10" t="e">
        <f>IF(J395&lt;&gt;"-",IF(X395="A",'NOx Emission Factors'!$X$4*J395,IF(X395="L",'NOx Emission Factors'!$W$4*J395,"?")),"-")</f>
        <v>#N/A</v>
      </c>
      <c r="L395" s="10" t="str">
        <f>IF(F395&lt;&gt;"",IF(X395="A",F395/'NOx Emission Factors'!$X$4,IF(X395="L",F395/'NOx Emission Factors'!$W$4,"?")),"-")</f>
        <v>?</v>
      </c>
      <c r="M395" s="125" t="e">
        <f t="shared" si="73"/>
        <v>#DIV/0!</v>
      </c>
      <c r="N395" s="125" t="e">
        <f t="shared" si="74"/>
        <v>#N/A</v>
      </c>
      <c r="O395" s="170">
        <f>'Fleet Input'!B399</f>
        <v>0</v>
      </c>
      <c r="P395" s="170">
        <f>'Fleet Input'!C399</f>
        <v>0</v>
      </c>
      <c r="Q395" s="170">
        <f>'Fleet Input'!D399</f>
        <v>0</v>
      </c>
      <c r="R395" s="170">
        <f>'Fleet Input'!E399</f>
        <v>0</v>
      </c>
      <c r="S395" s="170">
        <f>'Fleet Input'!F399</f>
        <v>0</v>
      </c>
      <c r="T395" s="109" t="s">
        <v>242</v>
      </c>
      <c r="V395" s="109" t="s">
        <v>27</v>
      </c>
      <c r="X395" s="176">
        <f>'Fleet Input'!F399</f>
        <v>0</v>
      </c>
      <c r="Y395" s="170">
        <f>'Fleet Input'!G399</f>
        <v>0</v>
      </c>
      <c r="Z395" s="170">
        <f>'Fleet Input'!H399</f>
        <v>0</v>
      </c>
      <c r="AA395" s="114">
        <f t="shared" si="75"/>
        <v>0</v>
      </c>
      <c r="AB395" s="176" t="str">
        <f>IF('Fleet Input'!K399=0,"",'Fleet Input'!K399)</f>
        <v/>
      </c>
      <c r="AC395" s="176" t="str">
        <f>IF('Fleet Input'!L399=0,"",'Fleet Input'!L399)</f>
        <v/>
      </c>
      <c r="AD395" s="117" t="str">
        <f t="shared" si="76"/>
        <v/>
      </c>
      <c r="AE395" s="117" t="str">
        <f t="shared" si="77"/>
        <v>00</v>
      </c>
      <c r="AF395" s="8" t="e">
        <f t="shared" si="78"/>
        <v>#N/A</v>
      </c>
      <c r="AG395" s="122" t="e">
        <f t="shared" si="79"/>
        <v>#N/A</v>
      </c>
      <c r="AH395" s="8" t="e">
        <f t="shared" si="80"/>
        <v>#N/A</v>
      </c>
      <c r="AI395" s="122" t="e">
        <f t="shared" si="81"/>
        <v>#N/A</v>
      </c>
      <c r="AJ395" s="100" t="e">
        <f t="shared" si="82"/>
        <v>#N/A</v>
      </c>
      <c r="AK395" s="122" t="e">
        <f t="shared" si="83"/>
        <v>#N/A</v>
      </c>
    </row>
    <row r="396" spans="1:37" x14ac:dyDescent="0.2">
      <c r="A396" s="170">
        <f>'Fleet Input'!A400</f>
        <v>0</v>
      </c>
      <c r="B396" s="106" t="s">
        <v>111</v>
      </c>
      <c r="C396" s="106" t="s">
        <v>159</v>
      </c>
      <c r="D396" s="106" t="s">
        <v>257</v>
      </c>
      <c r="E396" s="106" t="s">
        <v>249</v>
      </c>
      <c r="F396" s="179">
        <f>'Fleet Input'!I400</f>
        <v>0</v>
      </c>
      <c r="G396" s="179">
        <f>'Fleet Input'!J400</f>
        <v>0</v>
      </c>
      <c r="H396" s="119" t="e">
        <f>VLOOKUP(AD396,NOx_Calc!$E$4:$G$44,3,FALSE)/100</f>
        <v>#N/A</v>
      </c>
      <c r="I396" s="119" t="e">
        <f>VLOOKUP(AD396,NOx_Calc!$E$4:$H$44,4,FALSE)/100</f>
        <v>#N/A</v>
      </c>
      <c r="J396" s="97" t="e">
        <f t="shared" si="72"/>
        <v>#N/A</v>
      </c>
      <c r="K396" s="10" t="e">
        <f>IF(J396&lt;&gt;"-",IF(X396="A",'NOx Emission Factors'!$X$4*J396,IF(X396="L",'NOx Emission Factors'!$W$4*J396,"?")),"-")</f>
        <v>#N/A</v>
      </c>
      <c r="L396" s="10" t="str">
        <f>IF(F396&lt;&gt;"",IF(X396="A",F396/'NOx Emission Factors'!$X$4,IF(X396="L",F396/'NOx Emission Factors'!$W$4,"?")),"-")</f>
        <v>?</v>
      </c>
      <c r="M396" s="125" t="e">
        <f t="shared" si="73"/>
        <v>#DIV/0!</v>
      </c>
      <c r="N396" s="125" t="e">
        <f t="shared" si="74"/>
        <v>#N/A</v>
      </c>
      <c r="O396" s="170">
        <f>'Fleet Input'!B400</f>
        <v>0</v>
      </c>
      <c r="P396" s="170">
        <f>'Fleet Input'!C400</f>
        <v>0</v>
      </c>
      <c r="Q396" s="170">
        <f>'Fleet Input'!D400</f>
        <v>0</v>
      </c>
      <c r="R396" s="170">
        <f>'Fleet Input'!E400</f>
        <v>0</v>
      </c>
      <c r="S396" s="170">
        <f>'Fleet Input'!F400</f>
        <v>0</v>
      </c>
      <c r="T396" s="109" t="s">
        <v>242</v>
      </c>
      <c r="V396" s="109" t="s">
        <v>27</v>
      </c>
      <c r="X396" s="176">
        <f>'Fleet Input'!F400</f>
        <v>0</v>
      </c>
      <c r="Y396" s="170">
        <f>'Fleet Input'!G400</f>
        <v>0</v>
      </c>
      <c r="Z396" s="170">
        <f>'Fleet Input'!H400</f>
        <v>0</v>
      </c>
      <c r="AA396" s="114">
        <f t="shared" si="75"/>
        <v>0</v>
      </c>
      <c r="AB396" s="176" t="str">
        <f>IF('Fleet Input'!K400=0,"",'Fleet Input'!K400)</f>
        <v/>
      </c>
      <c r="AC396" s="176" t="str">
        <f>IF('Fleet Input'!L400=0,"",'Fleet Input'!L400)</f>
        <v/>
      </c>
      <c r="AD396" s="117" t="str">
        <f t="shared" si="76"/>
        <v/>
      </c>
      <c r="AE396" s="117" t="str">
        <f t="shared" si="77"/>
        <v>00</v>
      </c>
      <c r="AF396" s="8" t="e">
        <f t="shared" si="78"/>
        <v>#N/A</v>
      </c>
      <c r="AG396" s="122" t="e">
        <f t="shared" si="79"/>
        <v>#N/A</v>
      </c>
      <c r="AH396" s="8" t="e">
        <f t="shared" si="80"/>
        <v>#N/A</v>
      </c>
      <c r="AI396" s="122" t="e">
        <f t="shared" si="81"/>
        <v>#N/A</v>
      </c>
      <c r="AJ396" s="100" t="e">
        <f t="shared" si="82"/>
        <v>#N/A</v>
      </c>
      <c r="AK396" s="122" t="e">
        <f t="shared" si="83"/>
        <v>#N/A</v>
      </c>
    </row>
    <row r="397" spans="1:37" x14ac:dyDescent="0.2">
      <c r="A397" s="170">
        <f>'Fleet Input'!A401</f>
        <v>0</v>
      </c>
      <c r="B397" s="106" t="s">
        <v>111</v>
      </c>
      <c r="C397" s="106" t="s">
        <v>112</v>
      </c>
      <c r="D397" s="106" t="s">
        <v>136</v>
      </c>
      <c r="E397" s="106" t="s">
        <v>249</v>
      </c>
      <c r="F397" s="179">
        <f>'Fleet Input'!I401</f>
        <v>0</v>
      </c>
      <c r="G397" s="179">
        <f>'Fleet Input'!J401</f>
        <v>0</v>
      </c>
      <c r="H397" s="119" t="e">
        <f>VLOOKUP(AD397,NOx_Calc!$E$4:$G$44,3,FALSE)/100</f>
        <v>#N/A</v>
      </c>
      <c r="I397" s="119" t="e">
        <f>VLOOKUP(AD397,NOx_Calc!$E$4:$H$44,4,FALSE)/100</f>
        <v>#N/A</v>
      </c>
      <c r="J397" s="97" t="e">
        <f t="shared" si="72"/>
        <v>#N/A</v>
      </c>
      <c r="K397" s="10" t="e">
        <f>IF(J397&lt;&gt;"-",IF(X397="A",'NOx Emission Factors'!$X$4*J397,IF(X397="L",'NOx Emission Factors'!$W$4*J397,"?")),"-")</f>
        <v>#N/A</v>
      </c>
      <c r="L397" s="10" t="str">
        <f>IF(F397&lt;&gt;"",IF(X397="A",F397/'NOx Emission Factors'!$X$4,IF(X397="L",F397/'NOx Emission Factors'!$W$4,"?")),"-")</f>
        <v>?</v>
      </c>
      <c r="M397" s="125" t="e">
        <f t="shared" si="73"/>
        <v>#DIV/0!</v>
      </c>
      <c r="N397" s="125" t="e">
        <f t="shared" si="74"/>
        <v>#N/A</v>
      </c>
      <c r="O397" s="170">
        <f>'Fleet Input'!B401</f>
        <v>0</v>
      </c>
      <c r="P397" s="170">
        <f>'Fleet Input'!C401</f>
        <v>0</v>
      </c>
      <c r="Q397" s="170">
        <f>'Fleet Input'!D401</f>
        <v>0</v>
      </c>
      <c r="R397" s="170">
        <f>'Fleet Input'!E401</f>
        <v>0</v>
      </c>
      <c r="S397" s="170">
        <f>'Fleet Input'!F401</f>
        <v>0</v>
      </c>
      <c r="T397" s="109" t="s">
        <v>241</v>
      </c>
      <c r="U397" s="109" t="s">
        <v>20</v>
      </c>
      <c r="X397" s="176">
        <f>'Fleet Input'!F401</f>
        <v>0</v>
      </c>
      <c r="Y397" s="170">
        <f>'Fleet Input'!G401</f>
        <v>0</v>
      </c>
      <c r="Z397" s="170">
        <f>'Fleet Input'!H401</f>
        <v>0</v>
      </c>
      <c r="AA397" s="114">
        <f t="shared" si="75"/>
        <v>0</v>
      </c>
      <c r="AB397" s="176" t="str">
        <f>IF('Fleet Input'!K401=0,"",'Fleet Input'!K401)</f>
        <v/>
      </c>
      <c r="AC397" s="176" t="str">
        <f>IF('Fleet Input'!L401=0,"",'Fleet Input'!L401)</f>
        <v/>
      </c>
      <c r="AD397" s="117" t="str">
        <f t="shared" si="76"/>
        <v/>
      </c>
      <c r="AE397" s="117" t="str">
        <f t="shared" si="77"/>
        <v>00</v>
      </c>
      <c r="AF397" s="8" t="e">
        <f t="shared" si="78"/>
        <v>#N/A</v>
      </c>
      <c r="AG397" s="122" t="e">
        <f t="shared" si="79"/>
        <v>#N/A</v>
      </c>
      <c r="AH397" s="8" t="e">
        <f t="shared" si="80"/>
        <v>#N/A</v>
      </c>
      <c r="AI397" s="122" t="e">
        <f t="shared" si="81"/>
        <v>#N/A</v>
      </c>
      <c r="AJ397" s="100" t="e">
        <f t="shared" si="82"/>
        <v>#N/A</v>
      </c>
      <c r="AK397" s="122" t="e">
        <f t="shared" si="83"/>
        <v>#N/A</v>
      </c>
    </row>
    <row r="398" spans="1:37" x14ac:dyDescent="0.2">
      <c r="A398" s="170">
        <f>'Fleet Input'!A402</f>
        <v>0</v>
      </c>
      <c r="B398" s="106" t="s">
        <v>111</v>
      </c>
      <c r="C398" s="106" t="s">
        <v>112</v>
      </c>
      <c r="D398" s="106" t="s">
        <v>136</v>
      </c>
      <c r="E398" s="106" t="s">
        <v>249</v>
      </c>
      <c r="F398" s="179">
        <f>'Fleet Input'!I402</f>
        <v>0</v>
      </c>
      <c r="G398" s="179">
        <f>'Fleet Input'!J402</f>
        <v>0</v>
      </c>
      <c r="H398" s="119" t="e">
        <f>VLOOKUP(AD398,NOx_Calc!$E$4:$G$44,3,FALSE)/100</f>
        <v>#N/A</v>
      </c>
      <c r="I398" s="119" t="e">
        <f>VLOOKUP(AD398,NOx_Calc!$E$4:$H$44,4,FALSE)/100</f>
        <v>#N/A</v>
      </c>
      <c r="J398" s="97" t="e">
        <f t="shared" si="72"/>
        <v>#N/A</v>
      </c>
      <c r="K398" s="10" t="e">
        <f>IF(J398&lt;&gt;"-",IF(X398="A",'NOx Emission Factors'!$X$4*J398,IF(X398="L",'NOx Emission Factors'!$W$4*J398,"?")),"-")</f>
        <v>#N/A</v>
      </c>
      <c r="L398" s="10" t="str">
        <f>IF(F398&lt;&gt;"",IF(X398="A",F398/'NOx Emission Factors'!$X$4,IF(X398="L",F398/'NOx Emission Factors'!$W$4,"?")),"-")</f>
        <v>?</v>
      </c>
      <c r="M398" s="125" t="e">
        <f t="shared" si="73"/>
        <v>#DIV/0!</v>
      </c>
      <c r="N398" s="125" t="e">
        <f t="shared" si="74"/>
        <v>#N/A</v>
      </c>
      <c r="O398" s="170">
        <f>'Fleet Input'!B402</f>
        <v>0</v>
      </c>
      <c r="P398" s="170">
        <f>'Fleet Input'!C402</f>
        <v>0</v>
      </c>
      <c r="Q398" s="170">
        <f>'Fleet Input'!D402</f>
        <v>0</v>
      </c>
      <c r="R398" s="170">
        <f>'Fleet Input'!E402</f>
        <v>0</v>
      </c>
      <c r="S398" s="170">
        <f>'Fleet Input'!F402</f>
        <v>0</v>
      </c>
      <c r="T398" s="109" t="s">
        <v>241</v>
      </c>
      <c r="U398" s="109" t="s">
        <v>20</v>
      </c>
      <c r="X398" s="176">
        <f>'Fleet Input'!F402</f>
        <v>0</v>
      </c>
      <c r="Y398" s="170">
        <f>'Fleet Input'!G402</f>
        <v>0</v>
      </c>
      <c r="Z398" s="170">
        <f>'Fleet Input'!H402</f>
        <v>0</v>
      </c>
      <c r="AA398" s="114">
        <f t="shared" si="75"/>
        <v>0</v>
      </c>
      <c r="AB398" s="176" t="str">
        <f>IF('Fleet Input'!K402=0,"",'Fleet Input'!K402)</f>
        <v/>
      </c>
      <c r="AC398" s="176" t="str">
        <f>IF('Fleet Input'!L402=0,"",'Fleet Input'!L402)</f>
        <v/>
      </c>
      <c r="AD398" s="117" t="str">
        <f t="shared" si="76"/>
        <v/>
      </c>
      <c r="AE398" s="117" t="str">
        <f t="shared" si="77"/>
        <v>00</v>
      </c>
      <c r="AF398" s="8" t="e">
        <f t="shared" si="78"/>
        <v>#N/A</v>
      </c>
      <c r="AG398" s="122" t="e">
        <f t="shared" si="79"/>
        <v>#N/A</v>
      </c>
      <c r="AH398" s="8" t="e">
        <f t="shared" si="80"/>
        <v>#N/A</v>
      </c>
      <c r="AI398" s="122" t="e">
        <f t="shared" si="81"/>
        <v>#N/A</v>
      </c>
      <c r="AJ398" s="100" t="e">
        <f t="shared" si="82"/>
        <v>#N/A</v>
      </c>
      <c r="AK398" s="122" t="e">
        <f t="shared" si="83"/>
        <v>#N/A</v>
      </c>
    </row>
    <row r="399" spans="1:37" x14ac:dyDescent="0.2">
      <c r="A399" s="170">
        <f>'Fleet Input'!A403</f>
        <v>0</v>
      </c>
      <c r="B399" s="106" t="s">
        <v>111</v>
      </c>
      <c r="C399" s="106" t="s">
        <v>120</v>
      </c>
      <c r="D399" s="106" t="s">
        <v>123</v>
      </c>
      <c r="E399" s="106" t="s">
        <v>249</v>
      </c>
      <c r="F399" s="179">
        <f>'Fleet Input'!I403</f>
        <v>0</v>
      </c>
      <c r="G399" s="179">
        <f>'Fleet Input'!J403</f>
        <v>0</v>
      </c>
      <c r="H399" s="119" t="e">
        <f>VLOOKUP(AD399,NOx_Calc!$E$4:$G$44,3,FALSE)/100</f>
        <v>#N/A</v>
      </c>
      <c r="I399" s="119" t="e">
        <f>VLOOKUP(AD399,NOx_Calc!$E$4:$H$44,4,FALSE)/100</f>
        <v>#N/A</v>
      </c>
      <c r="J399" s="97" t="e">
        <f t="shared" si="72"/>
        <v>#N/A</v>
      </c>
      <c r="K399" s="10" t="e">
        <f>IF(J399&lt;&gt;"-",IF(X399="A",'NOx Emission Factors'!$X$4*J399,IF(X399="L",'NOx Emission Factors'!$W$4*J399,"?")),"-")</f>
        <v>#N/A</v>
      </c>
      <c r="L399" s="10" t="str">
        <f>IF(F399&lt;&gt;"",IF(X399="A",F399/'NOx Emission Factors'!$X$4,IF(X399="L",F399/'NOx Emission Factors'!$W$4,"?")),"-")</f>
        <v>?</v>
      </c>
      <c r="M399" s="125" t="e">
        <f t="shared" si="73"/>
        <v>#DIV/0!</v>
      </c>
      <c r="N399" s="125" t="e">
        <f t="shared" si="74"/>
        <v>#N/A</v>
      </c>
      <c r="O399" s="170">
        <f>'Fleet Input'!B403</f>
        <v>0</v>
      </c>
      <c r="P399" s="170">
        <f>'Fleet Input'!C403</f>
        <v>0</v>
      </c>
      <c r="Q399" s="170">
        <f>'Fleet Input'!D403</f>
        <v>0</v>
      </c>
      <c r="R399" s="170">
        <f>'Fleet Input'!E403</f>
        <v>0</v>
      </c>
      <c r="S399" s="170">
        <f>'Fleet Input'!F403</f>
        <v>0</v>
      </c>
      <c r="T399" s="109" t="s">
        <v>242</v>
      </c>
      <c r="V399" s="109" t="s">
        <v>26</v>
      </c>
      <c r="X399" s="176">
        <f>'Fleet Input'!F403</f>
        <v>0</v>
      </c>
      <c r="Y399" s="170">
        <f>'Fleet Input'!G403</f>
        <v>0</v>
      </c>
      <c r="Z399" s="170">
        <f>'Fleet Input'!H403</f>
        <v>0</v>
      </c>
      <c r="AA399" s="114">
        <f t="shared" si="75"/>
        <v>0</v>
      </c>
      <c r="AB399" s="176" t="str">
        <f>IF('Fleet Input'!K403=0,"",'Fleet Input'!K403)</f>
        <v/>
      </c>
      <c r="AC399" s="176" t="str">
        <f>IF('Fleet Input'!L403=0,"",'Fleet Input'!L403)</f>
        <v/>
      </c>
      <c r="AD399" s="117" t="str">
        <f t="shared" si="76"/>
        <v/>
      </c>
      <c r="AE399" s="117" t="str">
        <f t="shared" si="77"/>
        <v>00</v>
      </c>
      <c r="AF399" s="8" t="e">
        <f t="shared" si="78"/>
        <v>#N/A</v>
      </c>
      <c r="AG399" s="122" t="e">
        <f t="shared" si="79"/>
        <v>#N/A</v>
      </c>
      <c r="AH399" s="8" t="e">
        <f t="shared" si="80"/>
        <v>#N/A</v>
      </c>
      <c r="AI399" s="122" t="e">
        <f t="shared" si="81"/>
        <v>#N/A</v>
      </c>
      <c r="AJ399" s="100" t="e">
        <f t="shared" si="82"/>
        <v>#N/A</v>
      </c>
      <c r="AK399" s="122" t="e">
        <f t="shared" si="83"/>
        <v>#N/A</v>
      </c>
    </row>
    <row r="400" spans="1:37" x14ac:dyDescent="0.2">
      <c r="A400" s="170">
        <f>'Fleet Input'!A404</f>
        <v>0</v>
      </c>
      <c r="B400" s="106" t="s">
        <v>111</v>
      </c>
      <c r="C400" s="106" t="s">
        <v>120</v>
      </c>
      <c r="D400" s="106" t="s">
        <v>123</v>
      </c>
      <c r="E400" s="106" t="s">
        <v>249</v>
      </c>
      <c r="F400" s="179">
        <f>'Fleet Input'!I404</f>
        <v>0</v>
      </c>
      <c r="G400" s="179">
        <f>'Fleet Input'!J404</f>
        <v>0</v>
      </c>
      <c r="H400" s="119" t="e">
        <f>VLOOKUP(AD400,NOx_Calc!$E$4:$G$44,3,FALSE)/100</f>
        <v>#N/A</v>
      </c>
      <c r="I400" s="119" t="e">
        <f>VLOOKUP(AD400,NOx_Calc!$E$4:$H$44,4,FALSE)/100</f>
        <v>#N/A</v>
      </c>
      <c r="J400" s="97" t="e">
        <f t="shared" si="72"/>
        <v>#N/A</v>
      </c>
      <c r="K400" s="10" t="e">
        <f>IF(J400&lt;&gt;"-",IF(X400="A",'NOx Emission Factors'!$X$4*J400,IF(X400="L",'NOx Emission Factors'!$W$4*J400,"?")),"-")</f>
        <v>#N/A</v>
      </c>
      <c r="L400" s="10" t="str">
        <f>IF(F400&lt;&gt;"",IF(X400="A",F400/'NOx Emission Factors'!$X$4,IF(X400="L",F400/'NOx Emission Factors'!$W$4,"?")),"-")</f>
        <v>?</v>
      </c>
      <c r="M400" s="125" t="e">
        <f t="shared" si="73"/>
        <v>#DIV/0!</v>
      </c>
      <c r="N400" s="125" t="e">
        <f t="shared" si="74"/>
        <v>#N/A</v>
      </c>
      <c r="O400" s="170">
        <f>'Fleet Input'!B404</f>
        <v>0</v>
      </c>
      <c r="P400" s="170">
        <f>'Fleet Input'!C404</f>
        <v>0</v>
      </c>
      <c r="Q400" s="170">
        <f>'Fleet Input'!D404</f>
        <v>0</v>
      </c>
      <c r="R400" s="170">
        <f>'Fleet Input'!E404</f>
        <v>0</v>
      </c>
      <c r="S400" s="170">
        <f>'Fleet Input'!F404</f>
        <v>0</v>
      </c>
      <c r="T400" s="109" t="s">
        <v>242</v>
      </c>
      <c r="V400" s="109" t="s">
        <v>26</v>
      </c>
      <c r="X400" s="176">
        <f>'Fleet Input'!F404</f>
        <v>0</v>
      </c>
      <c r="Y400" s="170">
        <f>'Fleet Input'!G404</f>
        <v>0</v>
      </c>
      <c r="Z400" s="170">
        <f>'Fleet Input'!H404</f>
        <v>0</v>
      </c>
      <c r="AA400" s="114">
        <f t="shared" si="75"/>
        <v>0</v>
      </c>
      <c r="AB400" s="176" t="str">
        <f>IF('Fleet Input'!K404=0,"",'Fleet Input'!K404)</f>
        <v/>
      </c>
      <c r="AC400" s="176" t="str">
        <f>IF('Fleet Input'!L404=0,"",'Fleet Input'!L404)</f>
        <v/>
      </c>
      <c r="AD400" s="117" t="str">
        <f t="shared" si="76"/>
        <v/>
      </c>
      <c r="AE400" s="117" t="str">
        <f t="shared" si="77"/>
        <v>00</v>
      </c>
      <c r="AF400" s="8" t="e">
        <f t="shared" si="78"/>
        <v>#N/A</v>
      </c>
      <c r="AG400" s="122" t="e">
        <f t="shared" si="79"/>
        <v>#N/A</v>
      </c>
      <c r="AH400" s="8" t="e">
        <f t="shared" si="80"/>
        <v>#N/A</v>
      </c>
      <c r="AI400" s="122" t="e">
        <f t="shared" si="81"/>
        <v>#N/A</v>
      </c>
      <c r="AJ400" s="100" t="e">
        <f t="shared" si="82"/>
        <v>#N/A</v>
      </c>
      <c r="AK400" s="122" t="e">
        <f t="shared" si="83"/>
        <v>#N/A</v>
      </c>
    </row>
    <row r="401" spans="1:37" x14ac:dyDescent="0.2">
      <c r="A401" s="170">
        <f>'Fleet Input'!A405</f>
        <v>0</v>
      </c>
      <c r="B401" s="106" t="s">
        <v>111</v>
      </c>
      <c r="C401" s="106" t="s">
        <v>116</v>
      </c>
      <c r="D401" s="106" t="s">
        <v>118</v>
      </c>
      <c r="E401" s="106" t="s">
        <v>249</v>
      </c>
      <c r="F401" s="179">
        <f>'Fleet Input'!I405</f>
        <v>0</v>
      </c>
      <c r="G401" s="179">
        <f>'Fleet Input'!J405</f>
        <v>0</v>
      </c>
      <c r="H401" s="119" t="e">
        <f>VLOOKUP(AD401,NOx_Calc!$E$4:$G$44,3,FALSE)/100</f>
        <v>#N/A</v>
      </c>
      <c r="I401" s="119" t="e">
        <f>VLOOKUP(AD401,NOx_Calc!$E$4:$H$44,4,FALSE)/100</f>
        <v>#N/A</v>
      </c>
      <c r="J401" s="97" t="e">
        <f t="shared" si="72"/>
        <v>#N/A</v>
      </c>
      <c r="K401" s="10" t="e">
        <f>IF(J401&lt;&gt;"-",IF(X401="A",'NOx Emission Factors'!$X$4*J401,IF(X401="L",'NOx Emission Factors'!$W$4*J401,"?")),"-")</f>
        <v>#N/A</v>
      </c>
      <c r="L401" s="10" t="str">
        <f>IF(F401&lt;&gt;"",IF(X401="A",F401/'NOx Emission Factors'!$X$4,IF(X401="L",F401/'NOx Emission Factors'!$W$4,"?")),"-")</f>
        <v>?</v>
      </c>
      <c r="M401" s="125" t="e">
        <f t="shared" si="73"/>
        <v>#DIV/0!</v>
      </c>
      <c r="N401" s="125" t="e">
        <f t="shared" si="74"/>
        <v>#N/A</v>
      </c>
      <c r="O401" s="170">
        <f>'Fleet Input'!B405</f>
        <v>0</v>
      </c>
      <c r="P401" s="170">
        <f>'Fleet Input'!C405</f>
        <v>0</v>
      </c>
      <c r="Q401" s="170">
        <f>'Fleet Input'!D405</f>
        <v>0</v>
      </c>
      <c r="R401" s="170">
        <f>'Fleet Input'!E405</f>
        <v>0</v>
      </c>
      <c r="S401" s="170">
        <f>'Fleet Input'!F405</f>
        <v>0</v>
      </c>
      <c r="T401" s="109" t="s">
        <v>242</v>
      </c>
      <c r="V401" s="109" t="s">
        <v>27</v>
      </c>
      <c r="X401" s="176">
        <f>'Fleet Input'!F405</f>
        <v>0</v>
      </c>
      <c r="Y401" s="170">
        <f>'Fleet Input'!G405</f>
        <v>0</v>
      </c>
      <c r="Z401" s="170">
        <f>'Fleet Input'!H405</f>
        <v>0</v>
      </c>
      <c r="AA401" s="114">
        <f t="shared" si="75"/>
        <v>0</v>
      </c>
      <c r="AB401" s="176" t="str">
        <f>IF('Fleet Input'!K405=0,"",'Fleet Input'!K405)</f>
        <v/>
      </c>
      <c r="AC401" s="176" t="str">
        <f>IF('Fleet Input'!L405=0,"",'Fleet Input'!L405)</f>
        <v/>
      </c>
      <c r="AD401" s="117" t="str">
        <f t="shared" si="76"/>
        <v/>
      </c>
      <c r="AE401" s="117" t="str">
        <f t="shared" si="77"/>
        <v>00</v>
      </c>
      <c r="AF401" s="8" t="e">
        <f t="shared" si="78"/>
        <v>#N/A</v>
      </c>
      <c r="AG401" s="122" t="e">
        <f t="shared" si="79"/>
        <v>#N/A</v>
      </c>
      <c r="AH401" s="8" t="e">
        <f t="shared" si="80"/>
        <v>#N/A</v>
      </c>
      <c r="AI401" s="122" t="e">
        <f t="shared" si="81"/>
        <v>#N/A</v>
      </c>
      <c r="AJ401" s="100" t="e">
        <f t="shared" si="82"/>
        <v>#N/A</v>
      </c>
      <c r="AK401" s="122" t="e">
        <f t="shared" si="83"/>
        <v>#N/A</v>
      </c>
    </row>
    <row r="402" spans="1:37" x14ac:dyDescent="0.2">
      <c r="A402" s="170">
        <f>'Fleet Input'!A406</f>
        <v>0</v>
      </c>
      <c r="B402" s="106" t="s">
        <v>111</v>
      </c>
      <c r="C402" s="106" t="s">
        <v>159</v>
      </c>
      <c r="D402" s="106" t="s">
        <v>257</v>
      </c>
      <c r="E402" s="106" t="s">
        <v>249</v>
      </c>
      <c r="F402" s="179">
        <f>'Fleet Input'!I406</f>
        <v>0</v>
      </c>
      <c r="G402" s="179">
        <f>'Fleet Input'!J406</f>
        <v>0</v>
      </c>
      <c r="H402" s="119" t="e">
        <f>VLOOKUP(AD402,NOx_Calc!$E$4:$G$44,3,FALSE)/100</f>
        <v>#N/A</v>
      </c>
      <c r="I402" s="119" t="e">
        <f>VLOOKUP(AD402,NOx_Calc!$E$4:$H$44,4,FALSE)/100</f>
        <v>#N/A</v>
      </c>
      <c r="J402" s="97" t="e">
        <f t="shared" si="72"/>
        <v>#N/A</v>
      </c>
      <c r="K402" s="10" t="e">
        <f>IF(J402&lt;&gt;"-",IF(X402="A",'NOx Emission Factors'!$X$4*J402,IF(X402="L",'NOx Emission Factors'!$W$4*J402,"?")),"-")</f>
        <v>#N/A</v>
      </c>
      <c r="L402" s="10" t="str">
        <f>IF(F402&lt;&gt;"",IF(X402="A",F402/'NOx Emission Factors'!$X$4,IF(X402="L",F402/'NOx Emission Factors'!$W$4,"?")),"-")</f>
        <v>?</v>
      </c>
      <c r="M402" s="125" t="e">
        <f t="shared" si="73"/>
        <v>#DIV/0!</v>
      </c>
      <c r="N402" s="125" t="e">
        <f t="shared" si="74"/>
        <v>#N/A</v>
      </c>
      <c r="O402" s="170">
        <f>'Fleet Input'!B406</f>
        <v>0</v>
      </c>
      <c r="P402" s="170">
        <f>'Fleet Input'!C406</f>
        <v>0</v>
      </c>
      <c r="Q402" s="170">
        <f>'Fleet Input'!D406</f>
        <v>0</v>
      </c>
      <c r="R402" s="170">
        <f>'Fleet Input'!E406</f>
        <v>0</v>
      </c>
      <c r="S402" s="170">
        <f>'Fleet Input'!F406</f>
        <v>0</v>
      </c>
      <c r="T402" s="109" t="s">
        <v>242</v>
      </c>
      <c r="V402" s="109" t="s">
        <v>27</v>
      </c>
      <c r="X402" s="176">
        <f>'Fleet Input'!F406</f>
        <v>0</v>
      </c>
      <c r="Y402" s="170">
        <f>'Fleet Input'!G406</f>
        <v>0</v>
      </c>
      <c r="Z402" s="170">
        <f>'Fleet Input'!H406</f>
        <v>0</v>
      </c>
      <c r="AA402" s="114">
        <f t="shared" si="75"/>
        <v>0</v>
      </c>
      <c r="AB402" s="176" t="str">
        <f>IF('Fleet Input'!K406=0,"",'Fleet Input'!K406)</f>
        <v/>
      </c>
      <c r="AC402" s="176" t="str">
        <f>IF('Fleet Input'!L406=0,"",'Fleet Input'!L406)</f>
        <v/>
      </c>
      <c r="AD402" s="117" t="str">
        <f t="shared" si="76"/>
        <v/>
      </c>
      <c r="AE402" s="117" t="str">
        <f t="shared" si="77"/>
        <v>00</v>
      </c>
      <c r="AF402" s="8" t="e">
        <f t="shared" si="78"/>
        <v>#N/A</v>
      </c>
      <c r="AG402" s="122" t="e">
        <f t="shared" si="79"/>
        <v>#N/A</v>
      </c>
      <c r="AH402" s="8" t="e">
        <f t="shared" si="80"/>
        <v>#N/A</v>
      </c>
      <c r="AI402" s="122" t="e">
        <f t="shared" si="81"/>
        <v>#N/A</v>
      </c>
      <c r="AJ402" s="100" t="e">
        <f t="shared" si="82"/>
        <v>#N/A</v>
      </c>
      <c r="AK402" s="122" t="e">
        <f t="shared" si="83"/>
        <v>#N/A</v>
      </c>
    </row>
    <row r="403" spans="1:37" x14ac:dyDescent="0.2">
      <c r="A403" s="170">
        <f>'Fleet Input'!A407</f>
        <v>0</v>
      </c>
      <c r="B403" s="106" t="s">
        <v>111</v>
      </c>
      <c r="C403" s="106" t="s">
        <v>112</v>
      </c>
      <c r="D403" s="106" t="s">
        <v>138</v>
      </c>
      <c r="E403" s="106" t="s">
        <v>139</v>
      </c>
      <c r="F403" s="179">
        <f>'Fleet Input'!I407</f>
        <v>0</v>
      </c>
      <c r="G403" s="179">
        <f>'Fleet Input'!J407</f>
        <v>0</v>
      </c>
      <c r="H403" s="119" t="e">
        <f>VLOOKUP(AD403,NOx_Calc!$E$4:$G$44,3,FALSE)/100</f>
        <v>#N/A</v>
      </c>
      <c r="I403" s="119" t="e">
        <f>VLOOKUP(AD403,NOx_Calc!$E$4:$H$44,4,FALSE)/100</f>
        <v>#N/A</v>
      </c>
      <c r="J403" s="97" t="e">
        <f t="shared" si="72"/>
        <v>#N/A</v>
      </c>
      <c r="K403" s="10" t="e">
        <f>IF(J403&lt;&gt;"-",IF(X403="A",'NOx Emission Factors'!$X$4*J403,IF(X403="L",'NOx Emission Factors'!$W$4*J403,"?")),"-")</f>
        <v>#N/A</v>
      </c>
      <c r="L403" s="10" t="str">
        <f>IF(F403&lt;&gt;"",IF(X403="A",F403/'NOx Emission Factors'!$X$4,IF(X403="L",F403/'NOx Emission Factors'!$W$4,"?")),"-")</f>
        <v>?</v>
      </c>
      <c r="M403" s="125" t="e">
        <f t="shared" si="73"/>
        <v>#DIV/0!</v>
      </c>
      <c r="N403" s="125" t="e">
        <f t="shared" si="74"/>
        <v>#N/A</v>
      </c>
      <c r="O403" s="170">
        <f>'Fleet Input'!B407</f>
        <v>0</v>
      </c>
      <c r="P403" s="170">
        <f>'Fleet Input'!C407</f>
        <v>0</v>
      </c>
      <c r="Q403" s="170">
        <f>'Fleet Input'!D407</f>
        <v>0</v>
      </c>
      <c r="R403" s="170">
        <f>'Fleet Input'!E407</f>
        <v>0</v>
      </c>
      <c r="S403" s="170">
        <f>'Fleet Input'!F407</f>
        <v>0</v>
      </c>
      <c r="T403" s="109" t="s">
        <v>16</v>
      </c>
      <c r="U403" s="109" t="s">
        <v>189</v>
      </c>
      <c r="X403" s="176">
        <f>'Fleet Input'!F407</f>
        <v>0</v>
      </c>
      <c r="Y403" s="170">
        <f>'Fleet Input'!G407</f>
        <v>0</v>
      </c>
      <c r="Z403" s="170">
        <f>'Fleet Input'!H407</f>
        <v>0</v>
      </c>
      <c r="AA403" s="114">
        <f t="shared" si="75"/>
        <v>0</v>
      </c>
      <c r="AB403" s="176" t="str">
        <f>IF('Fleet Input'!K407=0,"",'Fleet Input'!K407)</f>
        <v/>
      </c>
      <c r="AC403" s="176" t="str">
        <f>IF('Fleet Input'!L407=0,"",'Fleet Input'!L407)</f>
        <v/>
      </c>
      <c r="AD403" s="117" t="str">
        <f t="shared" si="76"/>
        <v/>
      </c>
      <c r="AE403" s="117" t="str">
        <f t="shared" si="77"/>
        <v>00</v>
      </c>
      <c r="AF403" s="8" t="e">
        <f t="shared" si="78"/>
        <v>#N/A</v>
      </c>
      <c r="AG403" s="122" t="e">
        <f t="shared" si="79"/>
        <v>#N/A</v>
      </c>
      <c r="AH403" s="8" t="e">
        <f t="shared" si="80"/>
        <v>#N/A</v>
      </c>
      <c r="AI403" s="122" t="e">
        <f t="shared" si="81"/>
        <v>#N/A</v>
      </c>
      <c r="AJ403" s="100" t="e">
        <f t="shared" si="82"/>
        <v>#N/A</v>
      </c>
      <c r="AK403" s="122" t="e">
        <f t="shared" si="83"/>
        <v>#N/A</v>
      </c>
    </row>
    <row r="404" spans="1:37" x14ac:dyDescent="0.2">
      <c r="A404" s="170">
        <f>'Fleet Input'!A408</f>
        <v>0</v>
      </c>
      <c r="B404" s="106" t="s">
        <v>111</v>
      </c>
      <c r="C404" s="106" t="s">
        <v>133</v>
      </c>
      <c r="D404" s="106" t="s">
        <v>134</v>
      </c>
      <c r="E404" s="106" t="s">
        <v>141</v>
      </c>
      <c r="F404" s="179">
        <f>'Fleet Input'!I408</f>
        <v>0</v>
      </c>
      <c r="G404" s="179">
        <f>'Fleet Input'!J408</f>
        <v>0</v>
      </c>
      <c r="H404" s="119" t="e">
        <f>VLOOKUP(AD404,NOx_Calc!$E$4:$G$44,3,FALSE)/100</f>
        <v>#N/A</v>
      </c>
      <c r="I404" s="119" t="e">
        <f>VLOOKUP(AD404,NOx_Calc!$E$4:$H$44,4,FALSE)/100</f>
        <v>#N/A</v>
      </c>
      <c r="J404" s="97" t="e">
        <f t="shared" si="72"/>
        <v>#N/A</v>
      </c>
      <c r="K404" s="10" t="e">
        <f>IF(J404&lt;&gt;"-",IF(X404="A",'NOx Emission Factors'!$X$4*J404,IF(X404="L",'NOx Emission Factors'!$W$4*J404,"?")),"-")</f>
        <v>#N/A</v>
      </c>
      <c r="L404" s="10" t="str">
        <f>IF(F404&lt;&gt;"",IF(X404="A",F404/'NOx Emission Factors'!$X$4,IF(X404="L",F404/'NOx Emission Factors'!$W$4,"?")),"-")</f>
        <v>?</v>
      </c>
      <c r="M404" s="125" t="e">
        <f t="shared" si="73"/>
        <v>#DIV/0!</v>
      </c>
      <c r="N404" s="125" t="e">
        <f t="shared" si="74"/>
        <v>#N/A</v>
      </c>
      <c r="O404" s="170">
        <f>'Fleet Input'!B408</f>
        <v>0</v>
      </c>
      <c r="P404" s="170">
        <f>'Fleet Input'!C408</f>
        <v>0</v>
      </c>
      <c r="Q404" s="170">
        <f>'Fleet Input'!D408</f>
        <v>0</v>
      </c>
      <c r="R404" s="170">
        <f>'Fleet Input'!E408</f>
        <v>0</v>
      </c>
      <c r="S404" s="170">
        <f>'Fleet Input'!F408</f>
        <v>0</v>
      </c>
      <c r="T404" s="109" t="s">
        <v>241</v>
      </c>
      <c r="U404" s="109" t="s">
        <v>202</v>
      </c>
      <c r="X404" s="176">
        <f>'Fleet Input'!F408</f>
        <v>0</v>
      </c>
      <c r="Y404" s="170">
        <f>'Fleet Input'!G408</f>
        <v>0</v>
      </c>
      <c r="Z404" s="170">
        <f>'Fleet Input'!H408</f>
        <v>0</v>
      </c>
      <c r="AA404" s="114">
        <f t="shared" si="75"/>
        <v>0</v>
      </c>
      <c r="AB404" s="176" t="str">
        <f>IF('Fleet Input'!K408=0,"",'Fleet Input'!K408)</f>
        <v/>
      </c>
      <c r="AC404" s="176" t="str">
        <f>IF('Fleet Input'!L408=0,"",'Fleet Input'!L408)</f>
        <v/>
      </c>
      <c r="AD404" s="117" t="str">
        <f t="shared" si="76"/>
        <v/>
      </c>
      <c r="AE404" s="117" t="str">
        <f t="shared" si="77"/>
        <v>00</v>
      </c>
      <c r="AF404" s="8" t="e">
        <f t="shared" si="78"/>
        <v>#N/A</v>
      </c>
      <c r="AG404" s="122" t="e">
        <f t="shared" si="79"/>
        <v>#N/A</v>
      </c>
      <c r="AH404" s="8" t="e">
        <f t="shared" si="80"/>
        <v>#N/A</v>
      </c>
      <c r="AI404" s="122" t="e">
        <f t="shared" si="81"/>
        <v>#N/A</v>
      </c>
      <c r="AJ404" s="100" t="e">
        <f t="shared" si="82"/>
        <v>#N/A</v>
      </c>
      <c r="AK404" s="122" t="e">
        <f t="shared" si="83"/>
        <v>#N/A</v>
      </c>
    </row>
    <row r="405" spans="1:37" x14ac:dyDescent="0.2">
      <c r="A405" s="170">
        <f>'Fleet Input'!A409</f>
        <v>0</v>
      </c>
      <c r="B405" s="106" t="s">
        <v>111</v>
      </c>
      <c r="C405" s="106" t="s">
        <v>133</v>
      </c>
      <c r="D405" s="106" t="s">
        <v>134</v>
      </c>
      <c r="E405" s="106" t="s">
        <v>141</v>
      </c>
      <c r="F405" s="179">
        <f>'Fleet Input'!I409</f>
        <v>0</v>
      </c>
      <c r="G405" s="179">
        <f>'Fleet Input'!J409</f>
        <v>0</v>
      </c>
      <c r="H405" s="119" t="e">
        <f>VLOOKUP(AD405,NOx_Calc!$E$4:$G$44,3,FALSE)/100</f>
        <v>#N/A</v>
      </c>
      <c r="I405" s="119" t="e">
        <f>VLOOKUP(AD405,NOx_Calc!$E$4:$H$44,4,FALSE)/100</f>
        <v>#N/A</v>
      </c>
      <c r="J405" s="97" t="e">
        <f t="shared" si="72"/>
        <v>#N/A</v>
      </c>
      <c r="K405" s="10" t="e">
        <f>IF(J405&lt;&gt;"-",IF(X405="A",'NOx Emission Factors'!$X$4*J405,IF(X405="L",'NOx Emission Factors'!$W$4*J405,"?")),"-")</f>
        <v>#N/A</v>
      </c>
      <c r="L405" s="10" t="str">
        <f>IF(F405&lt;&gt;"",IF(X405="A",F405/'NOx Emission Factors'!$X$4,IF(X405="L",F405/'NOx Emission Factors'!$W$4,"?")),"-")</f>
        <v>?</v>
      </c>
      <c r="M405" s="125" t="e">
        <f t="shared" si="73"/>
        <v>#DIV/0!</v>
      </c>
      <c r="N405" s="125" t="e">
        <f t="shared" si="74"/>
        <v>#N/A</v>
      </c>
      <c r="O405" s="170">
        <f>'Fleet Input'!B409</f>
        <v>0</v>
      </c>
      <c r="P405" s="170">
        <f>'Fleet Input'!C409</f>
        <v>0</v>
      </c>
      <c r="Q405" s="170">
        <f>'Fleet Input'!D409</f>
        <v>0</v>
      </c>
      <c r="R405" s="170">
        <f>'Fleet Input'!E409</f>
        <v>0</v>
      </c>
      <c r="S405" s="170">
        <f>'Fleet Input'!F409</f>
        <v>0</v>
      </c>
      <c r="T405" s="109" t="s">
        <v>241</v>
      </c>
      <c r="U405" s="109" t="s">
        <v>202</v>
      </c>
      <c r="X405" s="176">
        <f>'Fleet Input'!F409</f>
        <v>0</v>
      </c>
      <c r="Y405" s="170">
        <f>'Fleet Input'!G409</f>
        <v>0</v>
      </c>
      <c r="Z405" s="170">
        <f>'Fleet Input'!H409</f>
        <v>0</v>
      </c>
      <c r="AA405" s="114">
        <f t="shared" si="75"/>
        <v>0</v>
      </c>
      <c r="AB405" s="176" t="str">
        <f>IF('Fleet Input'!K409=0,"",'Fleet Input'!K409)</f>
        <v/>
      </c>
      <c r="AC405" s="176" t="str">
        <f>IF('Fleet Input'!L409=0,"",'Fleet Input'!L409)</f>
        <v/>
      </c>
      <c r="AD405" s="117" t="str">
        <f t="shared" si="76"/>
        <v/>
      </c>
      <c r="AE405" s="117" t="str">
        <f t="shared" si="77"/>
        <v>00</v>
      </c>
      <c r="AF405" s="8" t="e">
        <f t="shared" si="78"/>
        <v>#N/A</v>
      </c>
      <c r="AG405" s="122" t="e">
        <f t="shared" si="79"/>
        <v>#N/A</v>
      </c>
      <c r="AH405" s="8" t="e">
        <f t="shared" si="80"/>
        <v>#N/A</v>
      </c>
      <c r="AI405" s="122" t="e">
        <f t="shared" si="81"/>
        <v>#N/A</v>
      </c>
      <c r="AJ405" s="100" t="e">
        <f t="shared" si="82"/>
        <v>#N/A</v>
      </c>
      <c r="AK405" s="122" t="e">
        <f t="shared" si="83"/>
        <v>#N/A</v>
      </c>
    </row>
    <row r="406" spans="1:37" x14ac:dyDescent="0.2">
      <c r="A406" s="170">
        <f>'Fleet Input'!A410</f>
        <v>0</v>
      </c>
      <c r="B406" s="106" t="s">
        <v>111</v>
      </c>
      <c r="C406" s="106" t="s">
        <v>211</v>
      </c>
      <c r="D406" s="106" t="s">
        <v>212</v>
      </c>
      <c r="E406" s="106" t="s">
        <v>249</v>
      </c>
      <c r="F406" s="179">
        <f>'Fleet Input'!I410</f>
        <v>0</v>
      </c>
      <c r="G406" s="179">
        <f>'Fleet Input'!J410</f>
        <v>0</v>
      </c>
      <c r="H406" s="119" t="e">
        <f>VLOOKUP(AD406,NOx_Calc!$E$4:$G$44,3,FALSE)/100</f>
        <v>#N/A</v>
      </c>
      <c r="I406" s="119" t="e">
        <f>VLOOKUP(AD406,NOx_Calc!$E$4:$H$44,4,FALSE)/100</f>
        <v>#N/A</v>
      </c>
      <c r="J406" s="97" t="e">
        <f t="shared" si="72"/>
        <v>#N/A</v>
      </c>
      <c r="K406" s="10" t="e">
        <f>IF(J406&lt;&gt;"-",IF(X406="A",'NOx Emission Factors'!$X$4*J406,IF(X406="L",'NOx Emission Factors'!$W$4*J406,"?")),"-")</f>
        <v>#N/A</v>
      </c>
      <c r="L406" s="10" t="str">
        <f>IF(F406&lt;&gt;"",IF(X406="A",F406/'NOx Emission Factors'!$X$4,IF(X406="L",F406/'NOx Emission Factors'!$W$4,"?")),"-")</f>
        <v>?</v>
      </c>
      <c r="M406" s="125" t="e">
        <f t="shared" si="73"/>
        <v>#DIV/0!</v>
      </c>
      <c r="N406" s="125" t="e">
        <f t="shared" si="74"/>
        <v>#N/A</v>
      </c>
      <c r="O406" s="170">
        <f>'Fleet Input'!B410</f>
        <v>0</v>
      </c>
      <c r="P406" s="170">
        <f>'Fleet Input'!C410</f>
        <v>0</v>
      </c>
      <c r="Q406" s="170">
        <f>'Fleet Input'!D410</f>
        <v>0</v>
      </c>
      <c r="R406" s="170">
        <f>'Fleet Input'!E410</f>
        <v>0</v>
      </c>
      <c r="S406" s="170">
        <f>'Fleet Input'!F410</f>
        <v>0</v>
      </c>
      <c r="T406" s="109" t="s">
        <v>241</v>
      </c>
      <c r="U406" s="109" t="s">
        <v>202</v>
      </c>
      <c r="X406" s="176">
        <f>'Fleet Input'!F410</f>
        <v>0</v>
      </c>
      <c r="Y406" s="170">
        <f>'Fleet Input'!G410</f>
        <v>0</v>
      </c>
      <c r="Z406" s="170">
        <f>'Fleet Input'!H410</f>
        <v>0</v>
      </c>
      <c r="AA406" s="114">
        <f t="shared" si="75"/>
        <v>0</v>
      </c>
      <c r="AB406" s="176" t="str">
        <f>IF('Fleet Input'!K410=0,"",'Fleet Input'!K410)</f>
        <v/>
      </c>
      <c r="AC406" s="176" t="str">
        <f>IF('Fleet Input'!L410=0,"",'Fleet Input'!L410)</f>
        <v/>
      </c>
      <c r="AD406" s="117" t="str">
        <f t="shared" si="76"/>
        <v/>
      </c>
      <c r="AE406" s="117" t="str">
        <f t="shared" si="77"/>
        <v>00</v>
      </c>
      <c r="AF406" s="8" t="e">
        <f t="shared" si="78"/>
        <v>#N/A</v>
      </c>
      <c r="AG406" s="122" t="e">
        <f t="shared" si="79"/>
        <v>#N/A</v>
      </c>
      <c r="AH406" s="8" t="e">
        <f t="shared" si="80"/>
        <v>#N/A</v>
      </c>
      <c r="AI406" s="122" t="e">
        <f t="shared" si="81"/>
        <v>#N/A</v>
      </c>
      <c r="AJ406" s="100" t="e">
        <f t="shared" si="82"/>
        <v>#N/A</v>
      </c>
      <c r="AK406" s="122" t="e">
        <f t="shared" si="83"/>
        <v>#N/A</v>
      </c>
    </row>
    <row r="407" spans="1:37" x14ac:dyDescent="0.2">
      <c r="A407" s="170">
        <f>'Fleet Input'!A411</f>
        <v>0</v>
      </c>
      <c r="B407" s="106" t="s">
        <v>111</v>
      </c>
      <c r="C407" s="106" t="s">
        <v>120</v>
      </c>
      <c r="D407" s="106" t="s">
        <v>123</v>
      </c>
      <c r="E407" s="106" t="s">
        <v>127</v>
      </c>
      <c r="F407" s="179">
        <f>'Fleet Input'!I411</f>
        <v>0</v>
      </c>
      <c r="G407" s="179">
        <f>'Fleet Input'!J411</f>
        <v>0</v>
      </c>
      <c r="H407" s="119" t="e">
        <f>VLOOKUP(AD407,NOx_Calc!$E$4:$G$44,3,FALSE)/100</f>
        <v>#N/A</v>
      </c>
      <c r="I407" s="119" t="e">
        <f>VLOOKUP(AD407,NOx_Calc!$E$4:$H$44,4,FALSE)/100</f>
        <v>#N/A</v>
      </c>
      <c r="J407" s="97" t="e">
        <f t="shared" si="72"/>
        <v>#N/A</v>
      </c>
      <c r="K407" s="10" t="e">
        <f>IF(J407&lt;&gt;"-",IF(X407="A",'NOx Emission Factors'!$X$4*J407,IF(X407="L",'NOx Emission Factors'!$W$4*J407,"?")),"-")</f>
        <v>#N/A</v>
      </c>
      <c r="L407" s="10" t="str">
        <f>IF(F407&lt;&gt;"",IF(X407="A",F407/'NOx Emission Factors'!$X$4,IF(X407="L",F407/'NOx Emission Factors'!$W$4,"?")),"-")</f>
        <v>?</v>
      </c>
      <c r="M407" s="125" t="e">
        <f t="shared" si="73"/>
        <v>#DIV/0!</v>
      </c>
      <c r="N407" s="125" t="e">
        <f t="shared" si="74"/>
        <v>#N/A</v>
      </c>
      <c r="O407" s="170">
        <f>'Fleet Input'!B411</f>
        <v>0</v>
      </c>
      <c r="P407" s="170">
        <f>'Fleet Input'!C411</f>
        <v>0</v>
      </c>
      <c r="Q407" s="170">
        <f>'Fleet Input'!D411</f>
        <v>0</v>
      </c>
      <c r="R407" s="170">
        <f>'Fleet Input'!E411</f>
        <v>0</v>
      </c>
      <c r="S407" s="170">
        <f>'Fleet Input'!F411</f>
        <v>0</v>
      </c>
      <c r="T407" s="109" t="s">
        <v>241</v>
      </c>
      <c r="U407" s="109" t="s">
        <v>18</v>
      </c>
      <c r="X407" s="176">
        <f>'Fleet Input'!F411</f>
        <v>0</v>
      </c>
      <c r="Y407" s="170">
        <f>'Fleet Input'!G411</f>
        <v>0</v>
      </c>
      <c r="Z407" s="170">
        <f>'Fleet Input'!H411</f>
        <v>0</v>
      </c>
      <c r="AA407" s="114">
        <f t="shared" si="75"/>
        <v>0</v>
      </c>
      <c r="AB407" s="176" t="str">
        <f>IF('Fleet Input'!K411=0,"",'Fleet Input'!K411)</f>
        <v/>
      </c>
      <c r="AC407" s="176" t="str">
        <f>IF('Fleet Input'!L411=0,"",'Fleet Input'!L411)</f>
        <v/>
      </c>
      <c r="AD407" s="117" t="str">
        <f t="shared" si="76"/>
        <v/>
      </c>
      <c r="AE407" s="117" t="str">
        <f t="shared" si="77"/>
        <v>00</v>
      </c>
      <c r="AF407" s="8" t="e">
        <f t="shared" si="78"/>
        <v>#N/A</v>
      </c>
      <c r="AG407" s="122" t="e">
        <f t="shared" si="79"/>
        <v>#N/A</v>
      </c>
      <c r="AH407" s="8" t="e">
        <f t="shared" si="80"/>
        <v>#N/A</v>
      </c>
      <c r="AI407" s="122" t="e">
        <f t="shared" si="81"/>
        <v>#N/A</v>
      </c>
      <c r="AJ407" s="100" t="e">
        <f t="shared" si="82"/>
        <v>#N/A</v>
      </c>
      <c r="AK407" s="122" t="e">
        <f t="shared" si="83"/>
        <v>#N/A</v>
      </c>
    </row>
    <row r="408" spans="1:37" x14ac:dyDescent="0.2">
      <c r="A408" s="170">
        <f>'Fleet Input'!A412</f>
        <v>0</v>
      </c>
      <c r="B408" s="106" t="s">
        <v>111</v>
      </c>
      <c r="C408" s="106" t="s">
        <v>116</v>
      </c>
      <c r="D408" s="106" t="s">
        <v>122</v>
      </c>
      <c r="E408" s="106" t="s">
        <v>127</v>
      </c>
      <c r="F408" s="179">
        <f>'Fleet Input'!I412</f>
        <v>0</v>
      </c>
      <c r="G408" s="179">
        <f>'Fleet Input'!J412</f>
        <v>0</v>
      </c>
      <c r="H408" s="119" t="e">
        <f>VLOOKUP(AD408,NOx_Calc!$E$4:$G$44,3,FALSE)/100</f>
        <v>#N/A</v>
      </c>
      <c r="I408" s="119" t="e">
        <f>VLOOKUP(AD408,NOx_Calc!$E$4:$H$44,4,FALSE)/100</f>
        <v>#N/A</v>
      </c>
      <c r="J408" s="97" t="e">
        <f t="shared" si="72"/>
        <v>#N/A</v>
      </c>
      <c r="K408" s="10" t="e">
        <f>IF(J408&lt;&gt;"-",IF(X408="A",'NOx Emission Factors'!$X$4*J408,IF(X408="L",'NOx Emission Factors'!$W$4*J408,"?")),"-")</f>
        <v>#N/A</v>
      </c>
      <c r="L408" s="10" t="str">
        <f>IF(F408&lt;&gt;"",IF(X408="A",F408/'NOx Emission Factors'!$X$4,IF(X408="L",F408/'NOx Emission Factors'!$W$4,"?")),"-")</f>
        <v>?</v>
      </c>
      <c r="M408" s="125" t="e">
        <f t="shared" si="73"/>
        <v>#DIV/0!</v>
      </c>
      <c r="N408" s="125" t="e">
        <f t="shared" si="74"/>
        <v>#N/A</v>
      </c>
      <c r="O408" s="170">
        <f>'Fleet Input'!B412</f>
        <v>0</v>
      </c>
      <c r="P408" s="170">
        <f>'Fleet Input'!C412</f>
        <v>0</v>
      </c>
      <c r="Q408" s="170">
        <f>'Fleet Input'!D412</f>
        <v>0</v>
      </c>
      <c r="R408" s="170">
        <f>'Fleet Input'!E412</f>
        <v>0</v>
      </c>
      <c r="S408" s="170">
        <f>'Fleet Input'!F412</f>
        <v>0</v>
      </c>
      <c r="T408" s="109" t="s">
        <v>241</v>
      </c>
      <c r="U408" s="109" t="s">
        <v>18</v>
      </c>
      <c r="X408" s="176">
        <f>'Fleet Input'!F412</f>
        <v>0</v>
      </c>
      <c r="Y408" s="170">
        <f>'Fleet Input'!G412</f>
        <v>0</v>
      </c>
      <c r="Z408" s="170">
        <f>'Fleet Input'!H412</f>
        <v>0</v>
      </c>
      <c r="AA408" s="114">
        <f t="shared" si="75"/>
        <v>0</v>
      </c>
      <c r="AB408" s="176" t="str">
        <f>IF('Fleet Input'!K412=0,"",'Fleet Input'!K412)</f>
        <v/>
      </c>
      <c r="AC408" s="176" t="str">
        <f>IF('Fleet Input'!L412=0,"",'Fleet Input'!L412)</f>
        <v/>
      </c>
      <c r="AD408" s="117" t="str">
        <f t="shared" si="76"/>
        <v/>
      </c>
      <c r="AE408" s="117" t="str">
        <f t="shared" si="77"/>
        <v>00</v>
      </c>
      <c r="AF408" s="8" t="e">
        <f t="shared" si="78"/>
        <v>#N/A</v>
      </c>
      <c r="AG408" s="122" t="e">
        <f t="shared" si="79"/>
        <v>#N/A</v>
      </c>
      <c r="AH408" s="8" t="e">
        <f t="shared" si="80"/>
        <v>#N/A</v>
      </c>
      <c r="AI408" s="122" t="e">
        <f t="shared" si="81"/>
        <v>#N/A</v>
      </c>
      <c r="AJ408" s="100" t="e">
        <f t="shared" si="82"/>
        <v>#N/A</v>
      </c>
      <c r="AK408" s="122" t="e">
        <f t="shared" si="83"/>
        <v>#N/A</v>
      </c>
    </row>
    <row r="409" spans="1:37" x14ac:dyDescent="0.2">
      <c r="A409" s="170">
        <f>'Fleet Input'!A413</f>
        <v>0</v>
      </c>
      <c r="B409" s="106" t="s">
        <v>111</v>
      </c>
      <c r="C409" s="106" t="s">
        <v>120</v>
      </c>
      <c r="D409" s="106" t="s">
        <v>123</v>
      </c>
      <c r="E409" s="106" t="s">
        <v>263</v>
      </c>
      <c r="F409" s="179">
        <f>'Fleet Input'!I413</f>
        <v>0</v>
      </c>
      <c r="G409" s="179">
        <f>'Fleet Input'!J413</f>
        <v>0</v>
      </c>
      <c r="H409" s="119" t="e">
        <f>VLOOKUP(AD409,NOx_Calc!$E$4:$G$44,3,FALSE)/100</f>
        <v>#N/A</v>
      </c>
      <c r="I409" s="119" t="e">
        <f>VLOOKUP(AD409,NOx_Calc!$E$4:$H$44,4,FALSE)/100</f>
        <v>#N/A</v>
      </c>
      <c r="J409" s="97" t="e">
        <f t="shared" si="72"/>
        <v>#N/A</v>
      </c>
      <c r="K409" s="10" t="e">
        <f>IF(J409&lt;&gt;"-",IF(X409="A",'NOx Emission Factors'!$X$4*J409,IF(X409="L",'NOx Emission Factors'!$W$4*J409,"?")),"-")</f>
        <v>#N/A</v>
      </c>
      <c r="L409" s="10" t="str">
        <f>IF(F409&lt;&gt;"",IF(X409="A",F409/'NOx Emission Factors'!$X$4,IF(X409="L",F409/'NOx Emission Factors'!$W$4,"?")),"-")</f>
        <v>?</v>
      </c>
      <c r="M409" s="125" t="e">
        <f t="shared" si="73"/>
        <v>#DIV/0!</v>
      </c>
      <c r="N409" s="125" t="e">
        <f t="shared" si="74"/>
        <v>#N/A</v>
      </c>
      <c r="O409" s="170">
        <f>'Fleet Input'!B413</f>
        <v>0</v>
      </c>
      <c r="P409" s="170">
        <f>'Fleet Input'!C413</f>
        <v>0</v>
      </c>
      <c r="Q409" s="170">
        <f>'Fleet Input'!D413</f>
        <v>0</v>
      </c>
      <c r="R409" s="170">
        <f>'Fleet Input'!E413</f>
        <v>0</v>
      </c>
      <c r="S409" s="170">
        <f>'Fleet Input'!F413</f>
        <v>0</v>
      </c>
      <c r="T409" s="109" t="s">
        <v>241</v>
      </c>
      <c r="U409" s="109" t="s">
        <v>202</v>
      </c>
      <c r="X409" s="176">
        <f>'Fleet Input'!F413</f>
        <v>0</v>
      </c>
      <c r="Y409" s="170">
        <f>'Fleet Input'!G413</f>
        <v>0</v>
      </c>
      <c r="Z409" s="170">
        <f>'Fleet Input'!H413</f>
        <v>0</v>
      </c>
      <c r="AA409" s="114">
        <f t="shared" si="75"/>
        <v>0</v>
      </c>
      <c r="AB409" s="176" t="str">
        <f>IF('Fleet Input'!K413=0,"",'Fleet Input'!K413)</f>
        <v/>
      </c>
      <c r="AC409" s="176" t="str">
        <f>IF('Fleet Input'!L413=0,"",'Fleet Input'!L413)</f>
        <v/>
      </c>
      <c r="AD409" s="117" t="str">
        <f t="shared" si="76"/>
        <v/>
      </c>
      <c r="AE409" s="117" t="str">
        <f t="shared" si="77"/>
        <v>00</v>
      </c>
      <c r="AF409" s="8" t="e">
        <f t="shared" si="78"/>
        <v>#N/A</v>
      </c>
      <c r="AG409" s="122" t="e">
        <f t="shared" si="79"/>
        <v>#N/A</v>
      </c>
      <c r="AH409" s="8" t="e">
        <f t="shared" si="80"/>
        <v>#N/A</v>
      </c>
      <c r="AI409" s="122" t="e">
        <f t="shared" si="81"/>
        <v>#N/A</v>
      </c>
      <c r="AJ409" s="100" t="e">
        <f t="shared" si="82"/>
        <v>#N/A</v>
      </c>
      <c r="AK409" s="122" t="e">
        <f t="shared" si="83"/>
        <v>#N/A</v>
      </c>
    </row>
    <row r="410" spans="1:37" x14ac:dyDescent="0.2">
      <c r="A410" s="170">
        <f>'Fleet Input'!A414</f>
        <v>0</v>
      </c>
      <c r="B410" s="106" t="s">
        <v>111</v>
      </c>
      <c r="C410" s="106" t="s">
        <v>116</v>
      </c>
      <c r="D410" s="106" t="s">
        <v>122</v>
      </c>
      <c r="E410" s="106" t="s">
        <v>259</v>
      </c>
      <c r="F410" s="179">
        <f>'Fleet Input'!I414</f>
        <v>0</v>
      </c>
      <c r="G410" s="179">
        <f>'Fleet Input'!J414</f>
        <v>0</v>
      </c>
      <c r="H410" s="119" t="e">
        <f>VLOOKUP(AD410,NOx_Calc!$E$4:$G$44,3,FALSE)/100</f>
        <v>#N/A</v>
      </c>
      <c r="I410" s="119" t="e">
        <f>VLOOKUP(AD410,NOx_Calc!$E$4:$H$44,4,FALSE)/100</f>
        <v>#N/A</v>
      </c>
      <c r="J410" s="97" t="e">
        <f t="shared" si="72"/>
        <v>#N/A</v>
      </c>
      <c r="K410" s="10" t="e">
        <f>IF(J410&lt;&gt;"-",IF(X410="A",'NOx Emission Factors'!$X$4*J410,IF(X410="L",'NOx Emission Factors'!$W$4*J410,"?")),"-")</f>
        <v>#N/A</v>
      </c>
      <c r="L410" s="10" t="str">
        <f>IF(F410&lt;&gt;"",IF(X410="A",F410/'NOx Emission Factors'!$X$4,IF(X410="L",F410/'NOx Emission Factors'!$W$4,"?")),"-")</f>
        <v>?</v>
      </c>
      <c r="M410" s="125" t="e">
        <f t="shared" si="73"/>
        <v>#DIV/0!</v>
      </c>
      <c r="N410" s="125" t="e">
        <f t="shared" si="74"/>
        <v>#N/A</v>
      </c>
      <c r="O410" s="170">
        <f>'Fleet Input'!B414</f>
        <v>0</v>
      </c>
      <c r="P410" s="170">
        <f>'Fleet Input'!C414</f>
        <v>0</v>
      </c>
      <c r="Q410" s="170">
        <f>'Fleet Input'!D414</f>
        <v>0</v>
      </c>
      <c r="R410" s="170">
        <f>'Fleet Input'!E414</f>
        <v>0</v>
      </c>
      <c r="S410" s="170">
        <f>'Fleet Input'!F414</f>
        <v>0</v>
      </c>
      <c r="T410" s="109" t="s">
        <v>243</v>
      </c>
      <c r="X410" s="176">
        <f>'Fleet Input'!F414</f>
        <v>0</v>
      </c>
      <c r="Y410" s="170">
        <f>'Fleet Input'!G414</f>
        <v>0</v>
      </c>
      <c r="Z410" s="170">
        <f>'Fleet Input'!H414</f>
        <v>0</v>
      </c>
      <c r="AA410" s="114">
        <f t="shared" si="75"/>
        <v>0</v>
      </c>
      <c r="AB410" s="176" t="str">
        <f>IF('Fleet Input'!K414=0,"",'Fleet Input'!K414)</f>
        <v/>
      </c>
      <c r="AC410" s="176" t="str">
        <f>IF('Fleet Input'!L414=0,"",'Fleet Input'!L414)</f>
        <v/>
      </c>
      <c r="AD410" s="117" t="str">
        <f t="shared" si="76"/>
        <v/>
      </c>
      <c r="AE410" s="117" t="str">
        <f t="shared" si="77"/>
        <v>00</v>
      </c>
      <c r="AF410" s="8" t="e">
        <f t="shared" si="78"/>
        <v>#N/A</v>
      </c>
      <c r="AG410" s="122" t="e">
        <f t="shared" si="79"/>
        <v>#N/A</v>
      </c>
      <c r="AH410" s="8" t="e">
        <f t="shared" si="80"/>
        <v>#N/A</v>
      </c>
      <c r="AI410" s="122" t="e">
        <f t="shared" si="81"/>
        <v>#N/A</v>
      </c>
      <c r="AJ410" s="100" t="e">
        <f t="shared" si="82"/>
        <v>#N/A</v>
      </c>
      <c r="AK410" s="122" t="e">
        <f t="shared" si="83"/>
        <v>#N/A</v>
      </c>
    </row>
    <row r="411" spans="1:37" x14ac:dyDescent="0.2">
      <c r="A411" s="170">
        <f>'Fleet Input'!A415</f>
        <v>0</v>
      </c>
      <c r="B411" s="106" t="s">
        <v>111</v>
      </c>
      <c r="C411" s="106" t="s">
        <v>125</v>
      </c>
      <c r="D411" s="106" t="s">
        <v>126</v>
      </c>
      <c r="E411" s="106" t="s">
        <v>259</v>
      </c>
      <c r="F411" s="179">
        <f>'Fleet Input'!I415</f>
        <v>0</v>
      </c>
      <c r="G411" s="179">
        <f>'Fleet Input'!J415</f>
        <v>0</v>
      </c>
      <c r="H411" s="119" t="e">
        <f>VLOOKUP(AD411,NOx_Calc!$E$4:$G$44,3,FALSE)/100</f>
        <v>#N/A</v>
      </c>
      <c r="I411" s="119" t="e">
        <f>VLOOKUP(AD411,NOx_Calc!$E$4:$H$44,4,FALSE)/100</f>
        <v>#N/A</v>
      </c>
      <c r="J411" s="97" t="e">
        <f t="shared" si="72"/>
        <v>#N/A</v>
      </c>
      <c r="K411" s="10" t="e">
        <f>IF(J411&lt;&gt;"-",IF(X411="A",'NOx Emission Factors'!$X$4*J411,IF(X411="L",'NOx Emission Factors'!$W$4*J411,"?")),"-")</f>
        <v>#N/A</v>
      </c>
      <c r="L411" s="10" t="str">
        <f>IF(F411&lt;&gt;"",IF(X411="A",F411/'NOx Emission Factors'!$X$4,IF(X411="L",F411/'NOx Emission Factors'!$W$4,"?")),"-")</f>
        <v>?</v>
      </c>
      <c r="M411" s="125" t="e">
        <f t="shared" si="73"/>
        <v>#DIV/0!</v>
      </c>
      <c r="N411" s="125" t="e">
        <f t="shared" si="74"/>
        <v>#N/A</v>
      </c>
      <c r="O411" s="170">
        <f>'Fleet Input'!B415</f>
        <v>0</v>
      </c>
      <c r="P411" s="170">
        <f>'Fleet Input'!C415</f>
        <v>0</v>
      </c>
      <c r="Q411" s="170">
        <f>'Fleet Input'!D415</f>
        <v>0</v>
      </c>
      <c r="R411" s="170">
        <f>'Fleet Input'!E415</f>
        <v>0</v>
      </c>
      <c r="S411" s="170">
        <f>'Fleet Input'!F415</f>
        <v>0</v>
      </c>
      <c r="T411" s="109" t="s">
        <v>243</v>
      </c>
      <c r="X411" s="176">
        <f>'Fleet Input'!F415</f>
        <v>0</v>
      </c>
      <c r="Y411" s="170">
        <f>'Fleet Input'!G415</f>
        <v>0</v>
      </c>
      <c r="Z411" s="170">
        <f>'Fleet Input'!H415</f>
        <v>0</v>
      </c>
      <c r="AA411" s="114">
        <f t="shared" si="75"/>
        <v>0</v>
      </c>
      <c r="AB411" s="176" t="str">
        <f>IF('Fleet Input'!K415=0,"",'Fleet Input'!K415)</f>
        <v/>
      </c>
      <c r="AC411" s="176" t="str">
        <f>IF('Fleet Input'!L415=0,"",'Fleet Input'!L415)</f>
        <v/>
      </c>
      <c r="AD411" s="117" t="str">
        <f t="shared" si="76"/>
        <v/>
      </c>
      <c r="AE411" s="117" t="str">
        <f t="shared" si="77"/>
        <v>00</v>
      </c>
      <c r="AF411" s="8" t="e">
        <f t="shared" si="78"/>
        <v>#N/A</v>
      </c>
      <c r="AG411" s="122" t="e">
        <f t="shared" si="79"/>
        <v>#N/A</v>
      </c>
      <c r="AH411" s="8" t="e">
        <f t="shared" si="80"/>
        <v>#N/A</v>
      </c>
      <c r="AI411" s="122" t="e">
        <f t="shared" si="81"/>
        <v>#N/A</v>
      </c>
      <c r="AJ411" s="100" t="e">
        <f t="shared" si="82"/>
        <v>#N/A</v>
      </c>
      <c r="AK411" s="122" t="e">
        <f t="shared" si="83"/>
        <v>#N/A</v>
      </c>
    </row>
    <row r="412" spans="1:37" x14ac:dyDescent="0.2">
      <c r="A412" s="170">
        <f>'Fleet Input'!A416</f>
        <v>0</v>
      </c>
      <c r="B412" s="106" t="s">
        <v>111</v>
      </c>
      <c r="C412" s="106" t="s">
        <v>116</v>
      </c>
      <c r="D412" s="106" t="s">
        <v>118</v>
      </c>
      <c r="E412" s="106" t="s">
        <v>259</v>
      </c>
      <c r="F412" s="179">
        <f>'Fleet Input'!I416</f>
        <v>0</v>
      </c>
      <c r="G412" s="179">
        <f>'Fleet Input'!J416</f>
        <v>0</v>
      </c>
      <c r="H412" s="119" t="e">
        <f>VLOOKUP(AD412,NOx_Calc!$E$4:$G$44,3,FALSE)/100</f>
        <v>#N/A</v>
      </c>
      <c r="I412" s="119" t="e">
        <f>VLOOKUP(AD412,NOx_Calc!$E$4:$H$44,4,FALSE)/100</f>
        <v>#N/A</v>
      </c>
      <c r="J412" s="97" t="e">
        <f t="shared" si="72"/>
        <v>#N/A</v>
      </c>
      <c r="K412" s="10" t="e">
        <f>IF(J412&lt;&gt;"-",IF(X412="A",'NOx Emission Factors'!$X$4*J412,IF(X412="L",'NOx Emission Factors'!$W$4*J412,"?")),"-")</f>
        <v>#N/A</v>
      </c>
      <c r="L412" s="10" t="str">
        <f>IF(F412&lt;&gt;"",IF(X412="A",F412/'NOx Emission Factors'!$X$4,IF(X412="L",F412/'NOx Emission Factors'!$W$4,"?")),"-")</f>
        <v>?</v>
      </c>
      <c r="M412" s="125" t="e">
        <f t="shared" si="73"/>
        <v>#DIV/0!</v>
      </c>
      <c r="N412" s="125" t="e">
        <f t="shared" si="74"/>
        <v>#N/A</v>
      </c>
      <c r="O412" s="170">
        <f>'Fleet Input'!B416</f>
        <v>0</v>
      </c>
      <c r="P412" s="170">
        <f>'Fleet Input'!C416</f>
        <v>0</v>
      </c>
      <c r="Q412" s="170">
        <f>'Fleet Input'!D416</f>
        <v>0</v>
      </c>
      <c r="R412" s="170">
        <f>'Fleet Input'!E416</f>
        <v>0</v>
      </c>
      <c r="S412" s="170">
        <f>'Fleet Input'!F416</f>
        <v>0</v>
      </c>
      <c r="T412" s="109" t="s">
        <v>243</v>
      </c>
      <c r="X412" s="176">
        <f>'Fleet Input'!F416</f>
        <v>0</v>
      </c>
      <c r="Y412" s="170">
        <f>'Fleet Input'!G416</f>
        <v>0</v>
      </c>
      <c r="Z412" s="170">
        <f>'Fleet Input'!H416</f>
        <v>0</v>
      </c>
      <c r="AA412" s="114">
        <f t="shared" si="75"/>
        <v>0</v>
      </c>
      <c r="AB412" s="176" t="str">
        <f>IF('Fleet Input'!K416=0,"",'Fleet Input'!K416)</f>
        <v/>
      </c>
      <c r="AC412" s="176" t="str">
        <f>IF('Fleet Input'!L416=0,"",'Fleet Input'!L416)</f>
        <v/>
      </c>
      <c r="AD412" s="117" t="str">
        <f t="shared" si="76"/>
        <v/>
      </c>
      <c r="AE412" s="117" t="str">
        <f t="shared" si="77"/>
        <v>00</v>
      </c>
      <c r="AF412" s="8" t="e">
        <f t="shared" si="78"/>
        <v>#N/A</v>
      </c>
      <c r="AG412" s="122" t="e">
        <f t="shared" si="79"/>
        <v>#N/A</v>
      </c>
      <c r="AH412" s="8" t="e">
        <f t="shared" si="80"/>
        <v>#N/A</v>
      </c>
      <c r="AI412" s="122" t="e">
        <f t="shared" si="81"/>
        <v>#N/A</v>
      </c>
      <c r="AJ412" s="100" t="e">
        <f t="shared" si="82"/>
        <v>#N/A</v>
      </c>
      <c r="AK412" s="122" t="e">
        <f t="shared" si="83"/>
        <v>#N/A</v>
      </c>
    </row>
    <row r="413" spans="1:37" x14ac:dyDescent="0.2">
      <c r="A413" s="170">
        <f>'Fleet Input'!A417</f>
        <v>0</v>
      </c>
      <c r="B413" s="106" t="s">
        <v>111</v>
      </c>
      <c r="C413" s="106" t="s">
        <v>116</v>
      </c>
      <c r="D413" s="106" t="s">
        <v>122</v>
      </c>
      <c r="E413" s="106" t="s">
        <v>259</v>
      </c>
      <c r="F413" s="179">
        <f>'Fleet Input'!I417</f>
        <v>0</v>
      </c>
      <c r="G413" s="179">
        <f>'Fleet Input'!J417</f>
        <v>0</v>
      </c>
      <c r="H413" s="119" t="e">
        <f>VLOOKUP(AD413,NOx_Calc!$E$4:$G$44,3,FALSE)/100</f>
        <v>#N/A</v>
      </c>
      <c r="I413" s="119" t="e">
        <f>VLOOKUP(AD413,NOx_Calc!$E$4:$H$44,4,FALSE)/100</f>
        <v>#N/A</v>
      </c>
      <c r="J413" s="97" t="e">
        <f t="shared" si="72"/>
        <v>#N/A</v>
      </c>
      <c r="K413" s="10" t="e">
        <f>IF(J413&lt;&gt;"-",IF(X413="A",'NOx Emission Factors'!$X$4*J413,IF(X413="L",'NOx Emission Factors'!$W$4*J413,"?")),"-")</f>
        <v>#N/A</v>
      </c>
      <c r="L413" s="10" t="str">
        <f>IF(F413&lt;&gt;"",IF(X413="A",F413/'NOx Emission Factors'!$X$4,IF(X413="L",F413/'NOx Emission Factors'!$W$4,"?")),"-")</f>
        <v>?</v>
      </c>
      <c r="M413" s="125" t="e">
        <f t="shared" si="73"/>
        <v>#DIV/0!</v>
      </c>
      <c r="N413" s="125" t="e">
        <f t="shared" si="74"/>
        <v>#N/A</v>
      </c>
      <c r="O413" s="170">
        <f>'Fleet Input'!B417</f>
        <v>0</v>
      </c>
      <c r="P413" s="170">
        <f>'Fleet Input'!C417</f>
        <v>0</v>
      </c>
      <c r="Q413" s="170">
        <f>'Fleet Input'!D417</f>
        <v>0</v>
      </c>
      <c r="R413" s="170">
        <f>'Fleet Input'!E417</f>
        <v>0</v>
      </c>
      <c r="S413" s="170">
        <f>'Fleet Input'!F417</f>
        <v>0</v>
      </c>
      <c r="T413" s="109" t="s">
        <v>243</v>
      </c>
      <c r="X413" s="176">
        <f>'Fleet Input'!F417</f>
        <v>0</v>
      </c>
      <c r="Y413" s="170">
        <f>'Fleet Input'!G417</f>
        <v>0</v>
      </c>
      <c r="Z413" s="170">
        <f>'Fleet Input'!H417</f>
        <v>0</v>
      </c>
      <c r="AA413" s="114">
        <f t="shared" si="75"/>
        <v>0</v>
      </c>
      <c r="AB413" s="176" t="str">
        <f>IF('Fleet Input'!K417=0,"",'Fleet Input'!K417)</f>
        <v/>
      </c>
      <c r="AC413" s="176" t="str">
        <f>IF('Fleet Input'!L417=0,"",'Fleet Input'!L417)</f>
        <v/>
      </c>
      <c r="AD413" s="117" t="str">
        <f t="shared" si="76"/>
        <v/>
      </c>
      <c r="AE413" s="117" t="str">
        <f t="shared" si="77"/>
        <v>00</v>
      </c>
      <c r="AF413" s="8" t="e">
        <f t="shared" si="78"/>
        <v>#N/A</v>
      </c>
      <c r="AG413" s="122" t="e">
        <f t="shared" si="79"/>
        <v>#N/A</v>
      </c>
      <c r="AH413" s="8" t="e">
        <f t="shared" si="80"/>
        <v>#N/A</v>
      </c>
      <c r="AI413" s="122" t="e">
        <f t="shared" si="81"/>
        <v>#N/A</v>
      </c>
      <c r="AJ413" s="100" t="e">
        <f t="shared" si="82"/>
        <v>#N/A</v>
      </c>
      <c r="AK413" s="122" t="e">
        <f t="shared" si="83"/>
        <v>#N/A</v>
      </c>
    </row>
    <row r="414" spans="1:37" x14ac:dyDescent="0.2">
      <c r="A414" s="170">
        <f>'Fleet Input'!A418</f>
        <v>0</v>
      </c>
      <c r="B414" s="106" t="s">
        <v>111</v>
      </c>
      <c r="C414" s="106" t="s">
        <v>116</v>
      </c>
      <c r="D414" s="106" t="s">
        <v>122</v>
      </c>
      <c r="E414" s="106" t="s">
        <v>259</v>
      </c>
      <c r="F414" s="179">
        <f>'Fleet Input'!I418</f>
        <v>0</v>
      </c>
      <c r="G414" s="179">
        <f>'Fleet Input'!J418</f>
        <v>0</v>
      </c>
      <c r="H414" s="119" t="e">
        <f>VLOOKUP(AD414,NOx_Calc!$E$4:$G$44,3,FALSE)/100</f>
        <v>#N/A</v>
      </c>
      <c r="I414" s="119" t="e">
        <f>VLOOKUP(AD414,NOx_Calc!$E$4:$H$44,4,FALSE)/100</f>
        <v>#N/A</v>
      </c>
      <c r="J414" s="97" t="e">
        <f t="shared" si="72"/>
        <v>#N/A</v>
      </c>
      <c r="K414" s="10" t="e">
        <f>IF(J414&lt;&gt;"-",IF(X414="A",'NOx Emission Factors'!$X$4*J414,IF(X414="L",'NOx Emission Factors'!$W$4*J414,"?")),"-")</f>
        <v>#N/A</v>
      </c>
      <c r="L414" s="10" t="str">
        <f>IF(F414&lt;&gt;"",IF(X414="A",F414/'NOx Emission Factors'!$X$4,IF(X414="L",F414/'NOx Emission Factors'!$W$4,"?")),"-")</f>
        <v>?</v>
      </c>
      <c r="M414" s="125" t="e">
        <f t="shared" si="73"/>
        <v>#DIV/0!</v>
      </c>
      <c r="N414" s="125" t="e">
        <f t="shared" si="74"/>
        <v>#N/A</v>
      </c>
      <c r="O414" s="170">
        <f>'Fleet Input'!B418</f>
        <v>0</v>
      </c>
      <c r="P414" s="170">
        <f>'Fleet Input'!C418</f>
        <v>0</v>
      </c>
      <c r="Q414" s="170">
        <f>'Fleet Input'!D418</f>
        <v>0</v>
      </c>
      <c r="R414" s="170">
        <f>'Fleet Input'!E418</f>
        <v>0</v>
      </c>
      <c r="S414" s="170">
        <f>'Fleet Input'!F418</f>
        <v>0</v>
      </c>
      <c r="T414" s="109" t="s">
        <v>243</v>
      </c>
      <c r="X414" s="176">
        <f>'Fleet Input'!F418</f>
        <v>0</v>
      </c>
      <c r="Y414" s="170">
        <f>'Fleet Input'!G418</f>
        <v>0</v>
      </c>
      <c r="Z414" s="170">
        <f>'Fleet Input'!H418</f>
        <v>0</v>
      </c>
      <c r="AA414" s="114">
        <f t="shared" si="75"/>
        <v>0</v>
      </c>
      <c r="AB414" s="176" t="str">
        <f>IF('Fleet Input'!K418=0,"",'Fleet Input'!K418)</f>
        <v/>
      </c>
      <c r="AC414" s="176" t="str">
        <f>IF('Fleet Input'!L418=0,"",'Fleet Input'!L418)</f>
        <v/>
      </c>
      <c r="AD414" s="117" t="str">
        <f t="shared" si="76"/>
        <v/>
      </c>
      <c r="AE414" s="117" t="str">
        <f t="shared" si="77"/>
        <v>00</v>
      </c>
      <c r="AF414" s="8" t="e">
        <f t="shared" si="78"/>
        <v>#N/A</v>
      </c>
      <c r="AG414" s="122" t="e">
        <f t="shared" si="79"/>
        <v>#N/A</v>
      </c>
      <c r="AH414" s="8" t="e">
        <f t="shared" si="80"/>
        <v>#N/A</v>
      </c>
      <c r="AI414" s="122" t="e">
        <f t="shared" si="81"/>
        <v>#N/A</v>
      </c>
      <c r="AJ414" s="100" t="e">
        <f t="shared" si="82"/>
        <v>#N/A</v>
      </c>
      <c r="AK414" s="122" t="e">
        <f t="shared" si="83"/>
        <v>#N/A</v>
      </c>
    </row>
    <row r="415" spans="1:37" x14ac:dyDescent="0.2">
      <c r="A415" s="170">
        <f>'Fleet Input'!A419</f>
        <v>0</v>
      </c>
      <c r="B415" s="106" t="s">
        <v>111</v>
      </c>
      <c r="C415" s="106" t="s">
        <v>112</v>
      </c>
      <c r="D415" s="106" t="s">
        <v>261</v>
      </c>
      <c r="E415" s="106" t="s">
        <v>260</v>
      </c>
      <c r="F415" s="179">
        <f>'Fleet Input'!I419</f>
        <v>0</v>
      </c>
      <c r="G415" s="179">
        <f>'Fleet Input'!J419</f>
        <v>0</v>
      </c>
      <c r="H415" s="119" t="e">
        <f>VLOOKUP(AD415,NOx_Calc!$E$4:$G$44,3,FALSE)/100</f>
        <v>#N/A</v>
      </c>
      <c r="I415" s="119" t="e">
        <f>VLOOKUP(AD415,NOx_Calc!$E$4:$H$44,4,FALSE)/100</f>
        <v>#N/A</v>
      </c>
      <c r="J415" s="97" t="e">
        <f t="shared" si="72"/>
        <v>#N/A</v>
      </c>
      <c r="K415" s="10" t="e">
        <f>IF(J415&lt;&gt;"-",IF(X415="A",'NOx Emission Factors'!$X$4*J415,IF(X415="L",'NOx Emission Factors'!$W$4*J415,"?")),"-")</f>
        <v>#N/A</v>
      </c>
      <c r="L415" s="10" t="str">
        <f>IF(F415&lt;&gt;"",IF(X415="A",F415/'NOx Emission Factors'!$X$4,IF(X415="L",F415/'NOx Emission Factors'!$W$4,"?")),"-")</f>
        <v>?</v>
      </c>
      <c r="M415" s="125" t="e">
        <f t="shared" si="73"/>
        <v>#DIV/0!</v>
      </c>
      <c r="N415" s="125" t="e">
        <f t="shared" si="74"/>
        <v>#N/A</v>
      </c>
      <c r="O415" s="170">
        <f>'Fleet Input'!B419</f>
        <v>0</v>
      </c>
      <c r="P415" s="170">
        <f>'Fleet Input'!C419</f>
        <v>0</v>
      </c>
      <c r="Q415" s="170">
        <f>'Fleet Input'!D419</f>
        <v>0</v>
      </c>
      <c r="R415" s="170">
        <f>'Fleet Input'!E419</f>
        <v>0</v>
      </c>
      <c r="S415" s="170">
        <f>'Fleet Input'!F419</f>
        <v>0</v>
      </c>
      <c r="T415" s="109" t="s">
        <v>243</v>
      </c>
      <c r="X415" s="176">
        <f>'Fleet Input'!F419</f>
        <v>0</v>
      </c>
      <c r="Y415" s="170">
        <f>'Fleet Input'!G419</f>
        <v>0</v>
      </c>
      <c r="Z415" s="170">
        <f>'Fleet Input'!H419</f>
        <v>0</v>
      </c>
      <c r="AA415" s="114">
        <f t="shared" si="75"/>
        <v>0</v>
      </c>
      <c r="AB415" s="176" t="str">
        <f>IF('Fleet Input'!K419=0,"",'Fleet Input'!K419)</f>
        <v/>
      </c>
      <c r="AC415" s="176" t="str">
        <f>IF('Fleet Input'!L419=0,"",'Fleet Input'!L419)</f>
        <v/>
      </c>
      <c r="AD415" s="117" t="str">
        <f t="shared" si="76"/>
        <v/>
      </c>
      <c r="AE415" s="117" t="str">
        <f t="shared" si="77"/>
        <v>00</v>
      </c>
      <c r="AF415" s="8" t="e">
        <f t="shared" si="78"/>
        <v>#N/A</v>
      </c>
      <c r="AG415" s="122" t="e">
        <f t="shared" si="79"/>
        <v>#N/A</v>
      </c>
      <c r="AH415" s="8" t="e">
        <f t="shared" si="80"/>
        <v>#N/A</v>
      </c>
      <c r="AI415" s="122" t="e">
        <f t="shared" si="81"/>
        <v>#N/A</v>
      </c>
      <c r="AJ415" s="100" t="e">
        <f t="shared" si="82"/>
        <v>#N/A</v>
      </c>
      <c r="AK415" s="122" t="e">
        <f t="shared" si="83"/>
        <v>#N/A</v>
      </c>
    </row>
    <row r="416" spans="1:37" x14ac:dyDescent="0.2">
      <c r="A416" s="170">
        <f>'Fleet Input'!A420</f>
        <v>0</v>
      </c>
      <c r="B416" s="106" t="s">
        <v>111</v>
      </c>
      <c r="C416" s="106" t="s">
        <v>112</v>
      </c>
      <c r="D416" s="106" t="s">
        <v>124</v>
      </c>
      <c r="E416" s="106" t="s">
        <v>259</v>
      </c>
      <c r="F416" s="179">
        <f>'Fleet Input'!I420</f>
        <v>0</v>
      </c>
      <c r="G416" s="179">
        <f>'Fleet Input'!J420</f>
        <v>0</v>
      </c>
      <c r="H416" s="119" t="e">
        <f>VLOOKUP(AD416,NOx_Calc!$E$4:$G$44,3,FALSE)/100</f>
        <v>#N/A</v>
      </c>
      <c r="I416" s="119" t="e">
        <f>VLOOKUP(AD416,NOx_Calc!$E$4:$H$44,4,FALSE)/100</f>
        <v>#N/A</v>
      </c>
      <c r="J416" s="97" t="e">
        <f t="shared" si="72"/>
        <v>#N/A</v>
      </c>
      <c r="K416" s="10" t="e">
        <f>IF(J416&lt;&gt;"-",IF(X416="A",'NOx Emission Factors'!$X$4*J416,IF(X416="L",'NOx Emission Factors'!$W$4*J416,"?")),"-")</f>
        <v>#N/A</v>
      </c>
      <c r="L416" s="10" t="str">
        <f>IF(F416&lt;&gt;"",IF(X416="A",F416/'NOx Emission Factors'!$X$4,IF(X416="L",F416/'NOx Emission Factors'!$W$4,"?")),"-")</f>
        <v>?</v>
      </c>
      <c r="M416" s="125" t="e">
        <f t="shared" si="73"/>
        <v>#DIV/0!</v>
      </c>
      <c r="N416" s="125" t="e">
        <f t="shared" si="74"/>
        <v>#N/A</v>
      </c>
      <c r="O416" s="170">
        <f>'Fleet Input'!B420</f>
        <v>0</v>
      </c>
      <c r="P416" s="170">
        <f>'Fleet Input'!C420</f>
        <v>0</v>
      </c>
      <c r="Q416" s="170">
        <f>'Fleet Input'!D420</f>
        <v>0</v>
      </c>
      <c r="R416" s="170">
        <f>'Fleet Input'!E420</f>
        <v>0</v>
      </c>
      <c r="S416" s="170">
        <f>'Fleet Input'!F420</f>
        <v>0</v>
      </c>
      <c r="T416" s="109" t="s">
        <v>243</v>
      </c>
      <c r="X416" s="176">
        <f>'Fleet Input'!F420</f>
        <v>0</v>
      </c>
      <c r="Y416" s="170">
        <f>'Fleet Input'!G420</f>
        <v>0</v>
      </c>
      <c r="Z416" s="170">
        <f>'Fleet Input'!H420</f>
        <v>0</v>
      </c>
      <c r="AA416" s="114">
        <f t="shared" si="75"/>
        <v>0</v>
      </c>
      <c r="AB416" s="176" t="str">
        <f>IF('Fleet Input'!K420=0,"",'Fleet Input'!K420)</f>
        <v/>
      </c>
      <c r="AC416" s="176" t="str">
        <f>IF('Fleet Input'!L420=0,"",'Fleet Input'!L420)</f>
        <v/>
      </c>
      <c r="AD416" s="117" t="str">
        <f t="shared" si="76"/>
        <v/>
      </c>
      <c r="AE416" s="117" t="str">
        <f t="shared" si="77"/>
        <v>00</v>
      </c>
      <c r="AF416" s="8" t="e">
        <f t="shared" si="78"/>
        <v>#N/A</v>
      </c>
      <c r="AG416" s="122" t="e">
        <f t="shared" si="79"/>
        <v>#N/A</v>
      </c>
      <c r="AH416" s="8" t="e">
        <f t="shared" si="80"/>
        <v>#N/A</v>
      </c>
      <c r="AI416" s="122" t="e">
        <f t="shared" si="81"/>
        <v>#N/A</v>
      </c>
      <c r="AJ416" s="100" t="e">
        <f t="shared" si="82"/>
        <v>#N/A</v>
      </c>
      <c r="AK416" s="122" t="e">
        <f t="shared" si="83"/>
        <v>#N/A</v>
      </c>
    </row>
    <row r="417" spans="1:37" x14ac:dyDescent="0.2">
      <c r="A417" s="170">
        <f>'Fleet Input'!A421</f>
        <v>0</v>
      </c>
      <c r="B417" s="106" t="s">
        <v>111</v>
      </c>
      <c r="C417" s="106" t="s">
        <v>112</v>
      </c>
      <c r="D417" s="106" t="s">
        <v>124</v>
      </c>
      <c r="E417" s="106" t="s">
        <v>259</v>
      </c>
      <c r="F417" s="179">
        <f>'Fleet Input'!I421</f>
        <v>0</v>
      </c>
      <c r="G417" s="179">
        <f>'Fleet Input'!J421</f>
        <v>0</v>
      </c>
      <c r="H417" s="119" t="e">
        <f>VLOOKUP(AD417,NOx_Calc!$E$4:$G$44,3,FALSE)/100</f>
        <v>#N/A</v>
      </c>
      <c r="I417" s="119" t="e">
        <f>VLOOKUP(AD417,NOx_Calc!$E$4:$H$44,4,FALSE)/100</f>
        <v>#N/A</v>
      </c>
      <c r="J417" s="97" t="e">
        <f t="shared" si="72"/>
        <v>#N/A</v>
      </c>
      <c r="K417" s="10" t="e">
        <f>IF(J417&lt;&gt;"-",IF(X417="A",'NOx Emission Factors'!$X$4*J417,IF(X417="L",'NOx Emission Factors'!$W$4*J417,"?")),"-")</f>
        <v>#N/A</v>
      </c>
      <c r="L417" s="10" t="str">
        <f>IF(F417&lt;&gt;"",IF(X417="A",F417/'NOx Emission Factors'!$X$4,IF(X417="L",F417/'NOx Emission Factors'!$W$4,"?")),"-")</f>
        <v>?</v>
      </c>
      <c r="M417" s="125" t="e">
        <f t="shared" si="73"/>
        <v>#DIV/0!</v>
      </c>
      <c r="N417" s="125" t="e">
        <f t="shared" si="74"/>
        <v>#N/A</v>
      </c>
      <c r="O417" s="170">
        <f>'Fleet Input'!B421</f>
        <v>0</v>
      </c>
      <c r="P417" s="170">
        <f>'Fleet Input'!C421</f>
        <v>0</v>
      </c>
      <c r="Q417" s="170">
        <f>'Fleet Input'!D421</f>
        <v>0</v>
      </c>
      <c r="R417" s="170">
        <f>'Fleet Input'!E421</f>
        <v>0</v>
      </c>
      <c r="S417" s="170">
        <f>'Fleet Input'!F421</f>
        <v>0</v>
      </c>
      <c r="T417" s="109" t="s">
        <v>243</v>
      </c>
      <c r="X417" s="176">
        <f>'Fleet Input'!F421</f>
        <v>0</v>
      </c>
      <c r="Y417" s="170">
        <f>'Fleet Input'!G421</f>
        <v>0</v>
      </c>
      <c r="Z417" s="170">
        <f>'Fleet Input'!H421</f>
        <v>0</v>
      </c>
      <c r="AA417" s="114">
        <f t="shared" si="75"/>
        <v>0</v>
      </c>
      <c r="AB417" s="176" t="str">
        <f>IF('Fleet Input'!K421=0,"",'Fleet Input'!K421)</f>
        <v/>
      </c>
      <c r="AC417" s="176" t="str">
        <f>IF('Fleet Input'!L421=0,"",'Fleet Input'!L421)</f>
        <v/>
      </c>
      <c r="AD417" s="117" t="str">
        <f t="shared" si="76"/>
        <v/>
      </c>
      <c r="AE417" s="117" t="str">
        <f t="shared" si="77"/>
        <v>00</v>
      </c>
      <c r="AF417" s="8" t="e">
        <f t="shared" si="78"/>
        <v>#N/A</v>
      </c>
      <c r="AG417" s="122" t="e">
        <f t="shared" si="79"/>
        <v>#N/A</v>
      </c>
      <c r="AH417" s="8" t="e">
        <f t="shared" si="80"/>
        <v>#N/A</v>
      </c>
      <c r="AI417" s="122" t="e">
        <f t="shared" si="81"/>
        <v>#N/A</v>
      </c>
      <c r="AJ417" s="100" t="e">
        <f t="shared" si="82"/>
        <v>#N/A</v>
      </c>
      <c r="AK417" s="122" t="e">
        <f t="shared" si="83"/>
        <v>#N/A</v>
      </c>
    </row>
    <row r="418" spans="1:37" x14ac:dyDescent="0.2">
      <c r="A418" s="170">
        <f>'Fleet Input'!A422</f>
        <v>0</v>
      </c>
      <c r="B418" s="106" t="s">
        <v>111</v>
      </c>
      <c r="C418" s="106" t="s">
        <v>116</v>
      </c>
      <c r="D418" s="106" t="s">
        <v>118</v>
      </c>
      <c r="E418" s="106" t="s">
        <v>259</v>
      </c>
      <c r="F418" s="179">
        <f>'Fleet Input'!I422</f>
        <v>0</v>
      </c>
      <c r="G418" s="179">
        <f>'Fleet Input'!J422</f>
        <v>0</v>
      </c>
      <c r="H418" s="119" t="e">
        <f>VLOOKUP(AD418,NOx_Calc!$E$4:$G$44,3,FALSE)/100</f>
        <v>#N/A</v>
      </c>
      <c r="I418" s="119" t="e">
        <f>VLOOKUP(AD418,NOx_Calc!$E$4:$H$44,4,FALSE)/100</f>
        <v>#N/A</v>
      </c>
      <c r="J418" s="97" t="e">
        <f t="shared" si="72"/>
        <v>#N/A</v>
      </c>
      <c r="K418" s="10" t="e">
        <f>IF(J418&lt;&gt;"-",IF(X418="A",'NOx Emission Factors'!$X$4*J418,IF(X418="L",'NOx Emission Factors'!$W$4*J418,"?")),"-")</f>
        <v>#N/A</v>
      </c>
      <c r="L418" s="10" t="str">
        <f>IF(F418&lt;&gt;"",IF(X418="A",F418/'NOx Emission Factors'!$X$4,IF(X418="L",F418/'NOx Emission Factors'!$W$4,"?")),"-")</f>
        <v>?</v>
      </c>
      <c r="M418" s="125" t="e">
        <f t="shared" si="73"/>
        <v>#DIV/0!</v>
      </c>
      <c r="N418" s="125" t="e">
        <f t="shared" si="74"/>
        <v>#N/A</v>
      </c>
      <c r="O418" s="170">
        <f>'Fleet Input'!B422</f>
        <v>0</v>
      </c>
      <c r="P418" s="170">
        <f>'Fleet Input'!C422</f>
        <v>0</v>
      </c>
      <c r="Q418" s="170">
        <f>'Fleet Input'!D422</f>
        <v>0</v>
      </c>
      <c r="R418" s="170">
        <f>'Fleet Input'!E422</f>
        <v>0</v>
      </c>
      <c r="S418" s="170">
        <f>'Fleet Input'!F422</f>
        <v>0</v>
      </c>
      <c r="T418" s="109" t="s">
        <v>243</v>
      </c>
      <c r="X418" s="176">
        <f>'Fleet Input'!F422</f>
        <v>0</v>
      </c>
      <c r="Y418" s="170">
        <f>'Fleet Input'!G422</f>
        <v>0</v>
      </c>
      <c r="Z418" s="170">
        <f>'Fleet Input'!H422</f>
        <v>0</v>
      </c>
      <c r="AA418" s="114">
        <f t="shared" si="75"/>
        <v>0</v>
      </c>
      <c r="AB418" s="176" t="str">
        <f>IF('Fleet Input'!K422=0,"",'Fleet Input'!K422)</f>
        <v/>
      </c>
      <c r="AC418" s="176" t="str">
        <f>IF('Fleet Input'!L422=0,"",'Fleet Input'!L422)</f>
        <v/>
      </c>
      <c r="AD418" s="117" t="str">
        <f t="shared" si="76"/>
        <v/>
      </c>
      <c r="AE418" s="117" t="str">
        <f t="shared" si="77"/>
        <v>00</v>
      </c>
      <c r="AF418" s="8" t="e">
        <f t="shared" si="78"/>
        <v>#N/A</v>
      </c>
      <c r="AG418" s="122" t="e">
        <f t="shared" si="79"/>
        <v>#N/A</v>
      </c>
      <c r="AH418" s="8" t="e">
        <f t="shared" si="80"/>
        <v>#N/A</v>
      </c>
      <c r="AI418" s="122" t="e">
        <f t="shared" si="81"/>
        <v>#N/A</v>
      </c>
      <c r="AJ418" s="100" t="e">
        <f t="shared" si="82"/>
        <v>#N/A</v>
      </c>
      <c r="AK418" s="122" t="e">
        <f t="shared" si="83"/>
        <v>#N/A</v>
      </c>
    </row>
    <row r="419" spans="1:37" x14ac:dyDescent="0.2">
      <c r="A419" s="170">
        <f>'Fleet Input'!A423</f>
        <v>0</v>
      </c>
      <c r="B419" s="106" t="s">
        <v>111</v>
      </c>
      <c r="C419" s="106" t="s">
        <v>112</v>
      </c>
      <c r="D419" s="106" t="s">
        <v>136</v>
      </c>
      <c r="E419" s="106" t="s">
        <v>260</v>
      </c>
      <c r="F419" s="179">
        <f>'Fleet Input'!I423</f>
        <v>0</v>
      </c>
      <c r="G419" s="179">
        <f>'Fleet Input'!J423</f>
        <v>0</v>
      </c>
      <c r="H419" s="119" t="e">
        <f>VLOOKUP(AD419,NOx_Calc!$E$4:$G$44,3,FALSE)/100</f>
        <v>#N/A</v>
      </c>
      <c r="I419" s="119" t="e">
        <f>VLOOKUP(AD419,NOx_Calc!$E$4:$H$44,4,FALSE)/100</f>
        <v>#N/A</v>
      </c>
      <c r="J419" s="97" t="e">
        <f t="shared" si="72"/>
        <v>#N/A</v>
      </c>
      <c r="K419" s="10" t="e">
        <f>IF(J419&lt;&gt;"-",IF(X419="A",'NOx Emission Factors'!$X$4*J419,IF(X419="L",'NOx Emission Factors'!$W$4*J419,"?")),"-")</f>
        <v>#N/A</v>
      </c>
      <c r="L419" s="10" t="str">
        <f>IF(F419&lt;&gt;"",IF(X419="A",F419/'NOx Emission Factors'!$X$4,IF(X419="L",F419/'NOx Emission Factors'!$W$4,"?")),"-")</f>
        <v>?</v>
      </c>
      <c r="M419" s="125" t="e">
        <f t="shared" si="73"/>
        <v>#DIV/0!</v>
      </c>
      <c r="N419" s="125" t="e">
        <f t="shared" si="74"/>
        <v>#N/A</v>
      </c>
      <c r="O419" s="170">
        <f>'Fleet Input'!B423</f>
        <v>0</v>
      </c>
      <c r="P419" s="170">
        <f>'Fleet Input'!C423</f>
        <v>0</v>
      </c>
      <c r="Q419" s="170">
        <f>'Fleet Input'!D423</f>
        <v>0</v>
      </c>
      <c r="R419" s="170">
        <f>'Fleet Input'!E423</f>
        <v>0</v>
      </c>
      <c r="S419" s="170">
        <f>'Fleet Input'!F423</f>
        <v>0</v>
      </c>
      <c r="T419" s="109" t="s">
        <v>243</v>
      </c>
      <c r="X419" s="176">
        <f>'Fleet Input'!F423</f>
        <v>0</v>
      </c>
      <c r="Y419" s="170">
        <f>'Fleet Input'!G423</f>
        <v>0</v>
      </c>
      <c r="Z419" s="170">
        <f>'Fleet Input'!H423</f>
        <v>0</v>
      </c>
      <c r="AA419" s="114">
        <f t="shared" si="75"/>
        <v>0</v>
      </c>
      <c r="AB419" s="176" t="str">
        <f>IF('Fleet Input'!K423=0,"",'Fleet Input'!K423)</f>
        <v/>
      </c>
      <c r="AC419" s="176" t="str">
        <f>IF('Fleet Input'!L423=0,"",'Fleet Input'!L423)</f>
        <v/>
      </c>
      <c r="AD419" s="117" t="str">
        <f t="shared" si="76"/>
        <v/>
      </c>
      <c r="AE419" s="117" t="str">
        <f t="shared" si="77"/>
        <v>00</v>
      </c>
      <c r="AF419" s="8" t="e">
        <f t="shared" si="78"/>
        <v>#N/A</v>
      </c>
      <c r="AG419" s="122" t="e">
        <f t="shared" si="79"/>
        <v>#N/A</v>
      </c>
      <c r="AH419" s="8" t="e">
        <f t="shared" si="80"/>
        <v>#N/A</v>
      </c>
      <c r="AI419" s="122" t="e">
        <f t="shared" si="81"/>
        <v>#N/A</v>
      </c>
      <c r="AJ419" s="100" t="e">
        <f t="shared" si="82"/>
        <v>#N/A</v>
      </c>
      <c r="AK419" s="122" t="e">
        <f t="shared" si="83"/>
        <v>#N/A</v>
      </c>
    </row>
    <row r="420" spans="1:37" x14ac:dyDescent="0.2">
      <c r="A420" s="170">
        <f>'Fleet Input'!A424</f>
        <v>0</v>
      </c>
      <c r="B420" s="106" t="s">
        <v>111</v>
      </c>
      <c r="C420" s="106" t="s">
        <v>112</v>
      </c>
      <c r="D420" s="106" t="s">
        <v>136</v>
      </c>
      <c r="E420" s="106" t="s">
        <v>260</v>
      </c>
      <c r="F420" s="179">
        <f>'Fleet Input'!I424</f>
        <v>0</v>
      </c>
      <c r="G420" s="179">
        <f>'Fleet Input'!J424</f>
        <v>0</v>
      </c>
      <c r="H420" s="119" t="e">
        <f>VLOOKUP(AD420,NOx_Calc!$E$4:$G$44,3,FALSE)/100</f>
        <v>#N/A</v>
      </c>
      <c r="I420" s="119" t="e">
        <f>VLOOKUP(AD420,NOx_Calc!$E$4:$H$44,4,FALSE)/100</f>
        <v>#N/A</v>
      </c>
      <c r="J420" s="97" t="e">
        <f t="shared" si="72"/>
        <v>#N/A</v>
      </c>
      <c r="K420" s="10" t="e">
        <f>IF(J420&lt;&gt;"-",IF(X420="A",'NOx Emission Factors'!$X$4*J420,IF(X420="L",'NOx Emission Factors'!$W$4*J420,"?")),"-")</f>
        <v>#N/A</v>
      </c>
      <c r="L420" s="10" t="str">
        <f>IF(F420&lt;&gt;"",IF(X420="A",F420/'NOx Emission Factors'!$X$4,IF(X420="L",F420/'NOx Emission Factors'!$W$4,"?")),"-")</f>
        <v>?</v>
      </c>
      <c r="M420" s="125" t="e">
        <f t="shared" si="73"/>
        <v>#DIV/0!</v>
      </c>
      <c r="N420" s="125" t="e">
        <f t="shared" si="74"/>
        <v>#N/A</v>
      </c>
      <c r="O420" s="170">
        <f>'Fleet Input'!B424</f>
        <v>0</v>
      </c>
      <c r="P420" s="170">
        <f>'Fleet Input'!C424</f>
        <v>0</v>
      </c>
      <c r="Q420" s="170">
        <f>'Fleet Input'!D424</f>
        <v>0</v>
      </c>
      <c r="R420" s="170">
        <f>'Fleet Input'!E424</f>
        <v>0</v>
      </c>
      <c r="S420" s="170">
        <f>'Fleet Input'!F424</f>
        <v>0</v>
      </c>
      <c r="T420" s="109" t="s">
        <v>243</v>
      </c>
      <c r="X420" s="176">
        <f>'Fleet Input'!F424</f>
        <v>0</v>
      </c>
      <c r="Y420" s="170">
        <f>'Fleet Input'!G424</f>
        <v>0</v>
      </c>
      <c r="Z420" s="170">
        <f>'Fleet Input'!H424</f>
        <v>0</v>
      </c>
      <c r="AA420" s="114">
        <f t="shared" si="75"/>
        <v>0</v>
      </c>
      <c r="AB420" s="176" t="str">
        <f>IF('Fleet Input'!K424=0,"",'Fleet Input'!K424)</f>
        <v/>
      </c>
      <c r="AC420" s="176" t="str">
        <f>IF('Fleet Input'!L424=0,"",'Fleet Input'!L424)</f>
        <v/>
      </c>
      <c r="AD420" s="117" t="str">
        <f t="shared" si="76"/>
        <v/>
      </c>
      <c r="AE420" s="117" t="str">
        <f t="shared" si="77"/>
        <v>00</v>
      </c>
      <c r="AF420" s="8" t="e">
        <f t="shared" si="78"/>
        <v>#N/A</v>
      </c>
      <c r="AG420" s="122" t="e">
        <f t="shared" si="79"/>
        <v>#N/A</v>
      </c>
      <c r="AH420" s="8" t="e">
        <f t="shared" si="80"/>
        <v>#N/A</v>
      </c>
      <c r="AI420" s="122" t="e">
        <f t="shared" si="81"/>
        <v>#N/A</v>
      </c>
      <c r="AJ420" s="100" t="e">
        <f t="shared" si="82"/>
        <v>#N/A</v>
      </c>
      <c r="AK420" s="122" t="e">
        <f t="shared" si="83"/>
        <v>#N/A</v>
      </c>
    </row>
    <row r="421" spans="1:37" x14ac:dyDescent="0.2">
      <c r="A421" s="170">
        <f>'Fleet Input'!A425</f>
        <v>0</v>
      </c>
      <c r="B421" s="106" t="s">
        <v>111</v>
      </c>
      <c r="C421" s="106" t="s">
        <v>112</v>
      </c>
      <c r="D421" s="106" t="s">
        <v>136</v>
      </c>
      <c r="E421" s="106" t="s">
        <v>260</v>
      </c>
      <c r="F421" s="179">
        <f>'Fleet Input'!I425</f>
        <v>0</v>
      </c>
      <c r="G421" s="179">
        <f>'Fleet Input'!J425</f>
        <v>0</v>
      </c>
      <c r="H421" s="119" t="e">
        <f>VLOOKUP(AD421,NOx_Calc!$E$4:$G$44,3,FALSE)/100</f>
        <v>#N/A</v>
      </c>
      <c r="I421" s="119" t="e">
        <f>VLOOKUP(AD421,NOx_Calc!$E$4:$H$44,4,FALSE)/100</f>
        <v>#N/A</v>
      </c>
      <c r="J421" s="97" t="e">
        <f t="shared" si="72"/>
        <v>#N/A</v>
      </c>
      <c r="K421" s="10" t="e">
        <f>IF(J421&lt;&gt;"-",IF(X421="A",'NOx Emission Factors'!$X$4*J421,IF(X421="L",'NOx Emission Factors'!$W$4*J421,"?")),"-")</f>
        <v>#N/A</v>
      </c>
      <c r="L421" s="10" t="str">
        <f>IF(F421&lt;&gt;"",IF(X421="A",F421/'NOx Emission Factors'!$X$4,IF(X421="L",F421/'NOx Emission Factors'!$W$4,"?")),"-")</f>
        <v>?</v>
      </c>
      <c r="M421" s="125" t="e">
        <f t="shared" si="73"/>
        <v>#DIV/0!</v>
      </c>
      <c r="N421" s="125" t="e">
        <f t="shared" si="74"/>
        <v>#N/A</v>
      </c>
      <c r="O421" s="170">
        <f>'Fleet Input'!B425</f>
        <v>0</v>
      </c>
      <c r="P421" s="170">
        <f>'Fleet Input'!C425</f>
        <v>0</v>
      </c>
      <c r="Q421" s="170">
        <f>'Fleet Input'!D425</f>
        <v>0</v>
      </c>
      <c r="R421" s="170">
        <f>'Fleet Input'!E425</f>
        <v>0</v>
      </c>
      <c r="S421" s="170">
        <f>'Fleet Input'!F425</f>
        <v>0</v>
      </c>
      <c r="T421" s="109" t="s">
        <v>243</v>
      </c>
      <c r="X421" s="176">
        <f>'Fleet Input'!F425</f>
        <v>0</v>
      </c>
      <c r="Y421" s="170">
        <f>'Fleet Input'!G425</f>
        <v>0</v>
      </c>
      <c r="Z421" s="170">
        <f>'Fleet Input'!H425</f>
        <v>0</v>
      </c>
      <c r="AA421" s="114">
        <f t="shared" si="75"/>
        <v>0</v>
      </c>
      <c r="AB421" s="176" t="str">
        <f>IF('Fleet Input'!K425=0,"",'Fleet Input'!K425)</f>
        <v/>
      </c>
      <c r="AC421" s="176" t="str">
        <f>IF('Fleet Input'!L425=0,"",'Fleet Input'!L425)</f>
        <v/>
      </c>
      <c r="AD421" s="117" t="str">
        <f t="shared" si="76"/>
        <v/>
      </c>
      <c r="AE421" s="117" t="str">
        <f t="shared" si="77"/>
        <v>00</v>
      </c>
      <c r="AF421" s="8" t="e">
        <f t="shared" si="78"/>
        <v>#N/A</v>
      </c>
      <c r="AG421" s="122" t="e">
        <f t="shared" si="79"/>
        <v>#N/A</v>
      </c>
      <c r="AH421" s="8" t="e">
        <f t="shared" si="80"/>
        <v>#N/A</v>
      </c>
      <c r="AI421" s="122" t="e">
        <f t="shared" si="81"/>
        <v>#N/A</v>
      </c>
      <c r="AJ421" s="100" t="e">
        <f t="shared" si="82"/>
        <v>#N/A</v>
      </c>
      <c r="AK421" s="122" t="e">
        <f t="shared" si="83"/>
        <v>#N/A</v>
      </c>
    </row>
    <row r="422" spans="1:37" x14ac:dyDescent="0.2">
      <c r="A422" s="170">
        <f>'Fleet Input'!A426</f>
        <v>0</v>
      </c>
      <c r="B422" s="106" t="s">
        <v>111</v>
      </c>
      <c r="C422" s="106" t="s">
        <v>112</v>
      </c>
      <c r="D422" s="106" t="s">
        <v>136</v>
      </c>
      <c r="E422" s="106" t="s">
        <v>260</v>
      </c>
      <c r="F422" s="179">
        <f>'Fleet Input'!I426</f>
        <v>0</v>
      </c>
      <c r="G422" s="179">
        <f>'Fleet Input'!J426</f>
        <v>0</v>
      </c>
      <c r="H422" s="119" t="e">
        <f>VLOOKUP(AD422,NOx_Calc!$E$4:$G$44,3,FALSE)/100</f>
        <v>#N/A</v>
      </c>
      <c r="I422" s="119" t="e">
        <f>VLOOKUP(AD422,NOx_Calc!$E$4:$H$44,4,FALSE)/100</f>
        <v>#N/A</v>
      </c>
      <c r="J422" s="97" t="e">
        <f t="shared" si="72"/>
        <v>#N/A</v>
      </c>
      <c r="K422" s="10" t="e">
        <f>IF(J422&lt;&gt;"-",IF(X422="A",'NOx Emission Factors'!$X$4*J422,IF(X422="L",'NOx Emission Factors'!$W$4*J422,"?")),"-")</f>
        <v>#N/A</v>
      </c>
      <c r="L422" s="10" t="str">
        <f>IF(F422&lt;&gt;"",IF(X422="A",F422/'NOx Emission Factors'!$X$4,IF(X422="L",F422/'NOx Emission Factors'!$W$4,"?")),"-")</f>
        <v>?</v>
      </c>
      <c r="M422" s="125" t="e">
        <f t="shared" si="73"/>
        <v>#DIV/0!</v>
      </c>
      <c r="N422" s="125" t="e">
        <f t="shared" si="74"/>
        <v>#N/A</v>
      </c>
      <c r="O422" s="170">
        <f>'Fleet Input'!B426</f>
        <v>0</v>
      </c>
      <c r="P422" s="170">
        <f>'Fleet Input'!C426</f>
        <v>0</v>
      </c>
      <c r="Q422" s="170">
        <f>'Fleet Input'!D426</f>
        <v>0</v>
      </c>
      <c r="R422" s="170">
        <f>'Fleet Input'!E426</f>
        <v>0</v>
      </c>
      <c r="S422" s="170">
        <f>'Fleet Input'!F426</f>
        <v>0</v>
      </c>
      <c r="T422" s="109" t="s">
        <v>243</v>
      </c>
      <c r="X422" s="176">
        <f>'Fleet Input'!F426</f>
        <v>0</v>
      </c>
      <c r="Y422" s="170">
        <f>'Fleet Input'!G426</f>
        <v>0</v>
      </c>
      <c r="Z422" s="170">
        <f>'Fleet Input'!H426</f>
        <v>0</v>
      </c>
      <c r="AA422" s="114">
        <f t="shared" si="75"/>
        <v>0</v>
      </c>
      <c r="AB422" s="176" t="str">
        <f>IF('Fleet Input'!K426=0,"",'Fleet Input'!K426)</f>
        <v/>
      </c>
      <c r="AC422" s="176" t="str">
        <f>IF('Fleet Input'!L426=0,"",'Fleet Input'!L426)</f>
        <v/>
      </c>
      <c r="AD422" s="117" t="str">
        <f t="shared" si="76"/>
        <v/>
      </c>
      <c r="AE422" s="117" t="str">
        <f t="shared" si="77"/>
        <v>00</v>
      </c>
      <c r="AF422" s="8" t="e">
        <f t="shared" si="78"/>
        <v>#N/A</v>
      </c>
      <c r="AG422" s="122" t="e">
        <f t="shared" si="79"/>
        <v>#N/A</v>
      </c>
      <c r="AH422" s="8" t="e">
        <f t="shared" si="80"/>
        <v>#N/A</v>
      </c>
      <c r="AI422" s="122" t="e">
        <f t="shared" si="81"/>
        <v>#N/A</v>
      </c>
      <c r="AJ422" s="100" t="e">
        <f t="shared" si="82"/>
        <v>#N/A</v>
      </c>
      <c r="AK422" s="122" t="e">
        <f t="shared" si="83"/>
        <v>#N/A</v>
      </c>
    </row>
    <row r="423" spans="1:37" x14ac:dyDescent="0.2">
      <c r="A423" s="170">
        <f>'Fleet Input'!A427</f>
        <v>0</v>
      </c>
      <c r="B423" s="106" t="s">
        <v>111</v>
      </c>
      <c r="C423" s="106" t="s">
        <v>112</v>
      </c>
      <c r="D423" s="106" t="s">
        <v>136</v>
      </c>
      <c r="E423" s="106" t="s">
        <v>260</v>
      </c>
      <c r="F423" s="179">
        <f>'Fleet Input'!I427</f>
        <v>0</v>
      </c>
      <c r="G423" s="179">
        <f>'Fleet Input'!J427</f>
        <v>0</v>
      </c>
      <c r="H423" s="119" t="e">
        <f>VLOOKUP(AD423,NOx_Calc!$E$4:$G$44,3,FALSE)/100</f>
        <v>#N/A</v>
      </c>
      <c r="I423" s="119" t="e">
        <f>VLOOKUP(AD423,NOx_Calc!$E$4:$H$44,4,FALSE)/100</f>
        <v>#N/A</v>
      </c>
      <c r="J423" s="97" t="e">
        <f t="shared" si="72"/>
        <v>#N/A</v>
      </c>
      <c r="K423" s="10" t="e">
        <f>IF(J423&lt;&gt;"-",IF(X423="A",'NOx Emission Factors'!$X$4*J423,IF(X423="L",'NOx Emission Factors'!$W$4*J423,"?")),"-")</f>
        <v>#N/A</v>
      </c>
      <c r="L423" s="10" t="str">
        <f>IF(F423&lt;&gt;"",IF(X423="A",F423/'NOx Emission Factors'!$X$4,IF(X423="L",F423/'NOx Emission Factors'!$W$4,"?")),"-")</f>
        <v>?</v>
      </c>
      <c r="M423" s="125" t="e">
        <f t="shared" si="73"/>
        <v>#DIV/0!</v>
      </c>
      <c r="N423" s="125" t="e">
        <f t="shared" si="74"/>
        <v>#N/A</v>
      </c>
      <c r="O423" s="170">
        <f>'Fleet Input'!B427</f>
        <v>0</v>
      </c>
      <c r="P423" s="170">
        <f>'Fleet Input'!C427</f>
        <v>0</v>
      </c>
      <c r="Q423" s="170">
        <f>'Fleet Input'!D427</f>
        <v>0</v>
      </c>
      <c r="R423" s="170">
        <f>'Fleet Input'!E427</f>
        <v>0</v>
      </c>
      <c r="S423" s="170">
        <f>'Fleet Input'!F427</f>
        <v>0</v>
      </c>
      <c r="T423" s="109" t="s">
        <v>243</v>
      </c>
      <c r="X423" s="176">
        <f>'Fleet Input'!F427</f>
        <v>0</v>
      </c>
      <c r="Y423" s="170">
        <f>'Fleet Input'!G427</f>
        <v>0</v>
      </c>
      <c r="Z423" s="170">
        <f>'Fleet Input'!H427</f>
        <v>0</v>
      </c>
      <c r="AA423" s="114">
        <f t="shared" si="75"/>
        <v>0</v>
      </c>
      <c r="AB423" s="176" t="str">
        <f>IF('Fleet Input'!K427=0,"",'Fleet Input'!K427)</f>
        <v/>
      </c>
      <c r="AC423" s="176" t="str">
        <f>IF('Fleet Input'!L427=0,"",'Fleet Input'!L427)</f>
        <v/>
      </c>
      <c r="AD423" s="117" t="str">
        <f t="shared" si="76"/>
        <v/>
      </c>
      <c r="AE423" s="117" t="str">
        <f t="shared" si="77"/>
        <v>00</v>
      </c>
      <c r="AF423" s="8" t="e">
        <f t="shared" si="78"/>
        <v>#N/A</v>
      </c>
      <c r="AG423" s="122" t="e">
        <f t="shared" si="79"/>
        <v>#N/A</v>
      </c>
      <c r="AH423" s="8" t="e">
        <f t="shared" si="80"/>
        <v>#N/A</v>
      </c>
      <c r="AI423" s="122" t="e">
        <f t="shared" si="81"/>
        <v>#N/A</v>
      </c>
      <c r="AJ423" s="100" t="e">
        <f t="shared" si="82"/>
        <v>#N/A</v>
      </c>
      <c r="AK423" s="122" t="e">
        <f t="shared" si="83"/>
        <v>#N/A</v>
      </c>
    </row>
    <row r="424" spans="1:37" x14ac:dyDescent="0.2">
      <c r="A424" s="170">
        <f>'Fleet Input'!A428</f>
        <v>0</v>
      </c>
      <c r="B424" s="106" t="s">
        <v>111</v>
      </c>
      <c r="C424" s="106" t="s">
        <v>112</v>
      </c>
      <c r="D424" s="106" t="s">
        <v>136</v>
      </c>
      <c r="E424" s="106" t="s">
        <v>260</v>
      </c>
      <c r="F424" s="179">
        <f>'Fleet Input'!I428</f>
        <v>0</v>
      </c>
      <c r="G424" s="179">
        <f>'Fleet Input'!J428</f>
        <v>0</v>
      </c>
      <c r="H424" s="119" t="e">
        <f>VLOOKUP(AD424,NOx_Calc!$E$4:$G$44,3,FALSE)/100</f>
        <v>#N/A</v>
      </c>
      <c r="I424" s="119" t="e">
        <f>VLOOKUP(AD424,NOx_Calc!$E$4:$H$44,4,FALSE)/100</f>
        <v>#N/A</v>
      </c>
      <c r="J424" s="97" t="e">
        <f t="shared" si="72"/>
        <v>#N/A</v>
      </c>
      <c r="K424" s="10" t="e">
        <f>IF(J424&lt;&gt;"-",IF(X424="A",'NOx Emission Factors'!$X$4*J424,IF(X424="L",'NOx Emission Factors'!$W$4*J424,"?")),"-")</f>
        <v>#N/A</v>
      </c>
      <c r="L424" s="10" t="str">
        <f>IF(F424&lt;&gt;"",IF(X424="A",F424/'NOx Emission Factors'!$X$4,IF(X424="L",F424/'NOx Emission Factors'!$W$4,"?")),"-")</f>
        <v>?</v>
      </c>
      <c r="M424" s="125" t="e">
        <f t="shared" si="73"/>
        <v>#DIV/0!</v>
      </c>
      <c r="N424" s="125" t="e">
        <f t="shared" si="74"/>
        <v>#N/A</v>
      </c>
      <c r="O424" s="170">
        <f>'Fleet Input'!B428</f>
        <v>0</v>
      </c>
      <c r="P424" s="170">
        <f>'Fleet Input'!C428</f>
        <v>0</v>
      </c>
      <c r="Q424" s="170">
        <f>'Fleet Input'!D428</f>
        <v>0</v>
      </c>
      <c r="R424" s="170">
        <f>'Fleet Input'!E428</f>
        <v>0</v>
      </c>
      <c r="S424" s="170">
        <f>'Fleet Input'!F428</f>
        <v>0</v>
      </c>
      <c r="T424" s="109" t="s">
        <v>243</v>
      </c>
      <c r="X424" s="176">
        <f>'Fleet Input'!F428</f>
        <v>0</v>
      </c>
      <c r="Y424" s="170">
        <f>'Fleet Input'!G428</f>
        <v>0</v>
      </c>
      <c r="Z424" s="170">
        <f>'Fleet Input'!H428</f>
        <v>0</v>
      </c>
      <c r="AA424" s="114">
        <f t="shared" si="75"/>
        <v>0</v>
      </c>
      <c r="AB424" s="176" t="str">
        <f>IF('Fleet Input'!K428=0,"",'Fleet Input'!K428)</f>
        <v/>
      </c>
      <c r="AC424" s="176" t="str">
        <f>IF('Fleet Input'!L428=0,"",'Fleet Input'!L428)</f>
        <v/>
      </c>
      <c r="AD424" s="117" t="str">
        <f t="shared" si="76"/>
        <v/>
      </c>
      <c r="AE424" s="117" t="str">
        <f t="shared" si="77"/>
        <v>00</v>
      </c>
      <c r="AF424" s="8" t="e">
        <f t="shared" si="78"/>
        <v>#N/A</v>
      </c>
      <c r="AG424" s="122" t="e">
        <f t="shared" si="79"/>
        <v>#N/A</v>
      </c>
      <c r="AH424" s="8" t="e">
        <f t="shared" si="80"/>
        <v>#N/A</v>
      </c>
      <c r="AI424" s="122" t="e">
        <f t="shared" si="81"/>
        <v>#N/A</v>
      </c>
      <c r="AJ424" s="100" t="e">
        <f t="shared" si="82"/>
        <v>#N/A</v>
      </c>
      <c r="AK424" s="122" t="e">
        <f t="shared" si="83"/>
        <v>#N/A</v>
      </c>
    </row>
    <row r="425" spans="1:37" x14ac:dyDescent="0.2">
      <c r="A425" s="170">
        <f>'Fleet Input'!A429</f>
        <v>0</v>
      </c>
      <c r="B425" s="106" t="s">
        <v>111</v>
      </c>
      <c r="C425" s="106" t="s">
        <v>112</v>
      </c>
      <c r="D425" s="106" t="s">
        <v>136</v>
      </c>
      <c r="E425" s="106" t="s">
        <v>260</v>
      </c>
      <c r="F425" s="179">
        <f>'Fleet Input'!I429</f>
        <v>0</v>
      </c>
      <c r="G425" s="179">
        <f>'Fleet Input'!J429</f>
        <v>0</v>
      </c>
      <c r="H425" s="119" t="e">
        <f>VLOOKUP(AD425,NOx_Calc!$E$4:$G$44,3,FALSE)/100</f>
        <v>#N/A</v>
      </c>
      <c r="I425" s="119" t="e">
        <f>VLOOKUP(AD425,NOx_Calc!$E$4:$H$44,4,FALSE)/100</f>
        <v>#N/A</v>
      </c>
      <c r="J425" s="97" t="e">
        <f t="shared" si="72"/>
        <v>#N/A</v>
      </c>
      <c r="K425" s="10" t="e">
        <f>IF(J425&lt;&gt;"-",IF(X425="A",'NOx Emission Factors'!$X$4*J425,IF(X425="L",'NOx Emission Factors'!$W$4*J425,"?")),"-")</f>
        <v>#N/A</v>
      </c>
      <c r="L425" s="10" t="str">
        <f>IF(F425&lt;&gt;"",IF(X425="A",F425/'NOx Emission Factors'!$X$4,IF(X425="L",F425/'NOx Emission Factors'!$W$4,"?")),"-")</f>
        <v>?</v>
      </c>
      <c r="M425" s="125" t="e">
        <f t="shared" si="73"/>
        <v>#DIV/0!</v>
      </c>
      <c r="N425" s="125" t="e">
        <f t="shared" si="74"/>
        <v>#N/A</v>
      </c>
      <c r="O425" s="170">
        <f>'Fleet Input'!B429</f>
        <v>0</v>
      </c>
      <c r="P425" s="170">
        <f>'Fleet Input'!C429</f>
        <v>0</v>
      </c>
      <c r="Q425" s="170">
        <f>'Fleet Input'!D429</f>
        <v>0</v>
      </c>
      <c r="R425" s="170">
        <f>'Fleet Input'!E429</f>
        <v>0</v>
      </c>
      <c r="S425" s="170">
        <f>'Fleet Input'!F429</f>
        <v>0</v>
      </c>
      <c r="T425" s="109" t="s">
        <v>243</v>
      </c>
      <c r="X425" s="176">
        <f>'Fleet Input'!F429</f>
        <v>0</v>
      </c>
      <c r="Y425" s="170">
        <f>'Fleet Input'!G429</f>
        <v>0</v>
      </c>
      <c r="Z425" s="170">
        <f>'Fleet Input'!H429</f>
        <v>0</v>
      </c>
      <c r="AA425" s="114">
        <f t="shared" si="75"/>
        <v>0</v>
      </c>
      <c r="AB425" s="176" t="str">
        <f>IF('Fleet Input'!K429=0,"",'Fleet Input'!K429)</f>
        <v/>
      </c>
      <c r="AC425" s="176" t="str">
        <f>IF('Fleet Input'!L429=0,"",'Fleet Input'!L429)</f>
        <v/>
      </c>
      <c r="AD425" s="117" t="str">
        <f t="shared" si="76"/>
        <v/>
      </c>
      <c r="AE425" s="117" t="str">
        <f t="shared" si="77"/>
        <v>00</v>
      </c>
      <c r="AF425" s="8" t="e">
        <f t="shared" si="78"/>
        <v>#N/A</v>
      </c>
      <c r="AG425" s="122" t="e">
        <f t="shared" si="79"/>
        <v>#N/A</v>
      </c>
      <c r="AH425" s="8" t="e">
        <f t="shared" si="80"/>
        <v>#N/A</v>
      </c>
      <c r="AI425" s="122" t="e">
        <f t="shared" si="81"/>
        <v>#N/A</v>
      </c>
      <c r="AJ425" s="100" t="e">
        <f t="shared" si="82"/>
        <v>#N/A</v>
      </c>
      <c r="AK425" s="122" t="e">
        <f t="shared" si="83"/>
        <v>#N/A</v>
      </c>
    </row>
    <row r="426" spans="1:37" x14ac:dyDescent="0.2">
      <c r="A426" s="170">
        <f>'Fleet Input'!A430</f>
        <v>0</v>
      </c>
      <c r="B426" s="106" t="s">
        <v>111</v>
      </c>
      <c r="C426" s="106" t="s">
        <v>112</v>
      </c>
      <c r="D426" s="106" t="s">
        <v>261</v>
      </c>
      <c r="E426" s="106" t="s">
        <v>260</v>
      </c>
      <c r="F426" s="179">
        <f>'Fleet Input'!I430</f>
        <v>0</v>
      </c>
      <c r="G426" s="179">
        <f>'Fleet Input'!J430</f>
        <v>0</v>
      </c>
      <c r="H426" s="119" t="e">
        <f>VLOOKUP(AD426,NOx_Calc!$E$4:$G$44,3,FALSE)/100</f>
        <v>#N/A</v>
      </c>
      <c r="I426" s="119" t="e">
        <f>VLOOKUP(AD426,NOx_Calc!$E$4:$H$44,4,FALSE)/100</f>
        <v>#N/A</v>
      </c>
      <c r="J426" s="97" t="e">
        <f t="shared" si="72"/>
        <v>#N/A</v>
      </c>
      <c r="K426" s="10" t="e">
        <f>IF(J426&lt;&gt;"-",IF(X426="A",'NOx Emission Factors'!$X$4*J426,IF(X426="L",'NOx Emission Factors'!$W$4*J426,"?")),"-")</f>
        <v>#N/A</v>
      </c>
      <c r="L426" s="10" t="str">
        <f>IF(F426&lt;&gt;"",IF(X426="A",F426/'NOx Emission Factors'!$X$4,IF(X426="L",F426/'NOx Emission Factors'!$W$4,"?")),"-")</f>
        <v>?</v>
      </c>
      <c r="M426" s="125" t="e">
        <f t="shared" si="73"/>
        <v>#DIV/0!</v>
      </c>
      <c r="N426" s="125" t="e">
        <f t="shared" si="74"/>
        <v>#N/A</v>
      </c>
      <c r="O426" s="170">
        <f>'Fleet Input'!B430</f>
        <v>0</v>
      </c>
      <c r="P426" s="170">
        <f>'Fleet Input'!C430</f>
        <v>0</v>
      </c>
      <c r="Q426" s="170">
        <f>'Fleet Input'!D430</f>
        <v>0</v>
      </c>
      <c r="R426" s="170">
        <f>'Fleet Input'!E430</f>
        <v>0</v>
      </c>
      <c r="S426" s="170">
        <f>'Fleet Input'!F430</f>
        <v>0</v>
      </c>
      <c r="T426" s="109" t="s">
        <v>243</v>
      </c>
      <c r="X426" s="176">
        <f>'Fleet Input'!F430</f>
        <v>0</v>
      </c>
      <c r="Y426" s="170">
        <f>'Fleet Input'!G430</f>
        <v>0</v>
      </c>
      <c r="Z426" s="170">
        <f>'Fleet Input'!H430</f>
        <v>0</v>
      </c>
      <c r="AA426" s="114">
        <f t="shared" si="75"/>
        <v>0</v>
      </c>
      <c r="AB426" s="176" t="str">
        <f>IF('Fleet Input'!K430=0,"",'Fleet Input'!K430)</f>
        <v/>
      </c>
      <c r="AC426" s="176" t="str">
        <f>IF('Fleet Input'!L430=0,"",'Fleet Input'!L430)</f>
        <v/>
      </c>
      <c r="AD426" s="117" t="str">
        <f t="shared" si="76"/>
        <v/>
      </c>
      <c r="AE426" s="117" t="str">
        <f t="shared" si="77"/>
        <v>00</v>
      </c>
      <c r="AF426" s="8" t="e">
        <f t="shared" si="78"/>
        <v>#N/A</v>
      </c>
      <c r="AG426" s="122" t="e">
        <f t="shared" si="79"/>
        <v>#N/A</v>
      </c>
      <c r="AH426" s="8" t="e">
        <f t="shared" si="80"/>
        <v>#N/A</v>
      </c>
      <c r="AI426" s="122" t="e">
        <f t="shared" si="81"/>
        <v>#N/A</v>
      </c>
      <c r="AJ426" s="100" t="e">
        <f t="shared" si="82"/>
        <v>#N/A</v>
      </c>
      <c r="AK426" s="122" t="e">
        <f t="shared" si="83"/>
        <v>#N/A</v>
      </c>
    </row>
    <row r="427" spans="1:37" x14ac:dyDescent="0.2">
      <c r="A427" s="170">
        <f>'Fleet Input'!A431</f>
        <v>0</v>
      </c>
      <c r="B427" s="106" t="s">
        <v>111</v>
      </c>
      <c r="C427" s="106" t="s">
        <v>112</v>
      </c>
      <c r="D427" s="106" t="s">
        <v>261</v>
      </c>
      <c r="E427" s="106" t="s">
        <v>260</v>
      </c>
      <c r="F427" s="179">
        <f>'Fleet Input'!I431</f>
        <v>0</v>
      </c>
      <c r="G427" s="179">
        <f>'Fleet Input'!J431</f>
        <v>0</v>
      </c>
      <c r="H427" s="119" t="e">
        <f>VLOOKUP(AD427,NOx_Calc!$E$4:$G$44,3,FALSE)/100</f>
        <v>#N/A</v>
      </c>
      <c r="I427" s="119" t="e">
        <f>VLOOKUP(AD427,NOx_Calc!$E$4:$H$44,4,FALSE)/100</f>
        <v>#N/A</v>
      </c>
      <c r="J427" s="97" t="e">
        <f t="shared" si="72"/>
        <v>#N/A</v>
      </c>
      <c r="K427" s="10" t="e">
        <f>IF(J427&lt;&gt;"-",IF(X427="A",'NOx Emission Factors'!$X$4*J427,IF(X427="L",'NOx Emission Factors'!$W$4*J427,"?")),"-")</f>
        <v>#N/A</v>
      </c>
      <c r="L427" s="10" t="str">
        <f>IF(F427&lt;&gt;"",IF(X427="A",F427/'NOx Emission Factors'!$X$4,IF(X427="L",F427/'NOx Emission Factors'!$W$4,"?")),"-")</f>
        <v>?</v>
      </c>
      <c r="M427" s="125" t="e">
        <f t="shared" si="73"/>
        <v>#DIV/0!</v>
      </c>
      <c r="N427" s="125" t="e">
        <f t="shared" si="74"/>
        <v>#N/A</v>
      </c>
      <c r="O427" s="170">
        <f>'Fleet Input'!B431</f>
        <v>0</v>
      </c>
      <c r="P427" s="170">
        <f>'Fleet Input'!C431</f>
        <v>0</v>
      </c>
      <c r="Q427" s="170">
        <f>'Fleet Input'!D431</f>
        <v>0</v>
      </c>
      <c r="R427" s="170">
        <f>'Fleet Input'!E431</f>
        <v>0</v>
      </c>
      <c r="S427" s="170">
        <f>'Fleet Input'!F431</f>
        <v>0</v>
      </c>
      <c r="T427" s="109" t="s">
        <v>243</v>
      </c>
      <c r="X427" s="176">
        <f>'Fleet Input'!F431</f>
        <v>0</v>
      </c>
      <c r="Y427" s="170">
        <f>'Fleet Input'!G431</f>
        <v>0</v>
      </c>
      <c r="Z427" s="170">
        <f>'Fleet Input'!H431</f>
        <v>0</v>
      </c>
      <c r="AA427" s="114">
        <f t="shared" si="75"/>
        <v>0</v>
      </c>
      <c r="AB427" s="176" t="str">
        <f>IF('Fleet Input'!K431=0,"",'Fleet Input'!K431)</f>
        <v/>
      </c>
      <c r="AC427" s="176" t="str">
        <f>IF('Fleet Input'!L431=0,"",'Fleet Input'!L431)</f>
        <v/>
      </c>
      <c r="AD427" s="117" t="str">
        <f t="shared" si="76"/>
        <v/>
      </c>
      <c r="AE427" s="117" t="str">
        <f t="shared" si="77"/>
        <v>00</v>
      </c>
      <c r="AF427" s="8" t="e">
        <f t="shared" si="78"/>
        <v>#N/A</v>
      </c>
      <c r="AG427" s="122" t="e">
        <f t="shared" si="79"/>
        <v>#N/A</v>
      </c>
      <c r="AH427" s="8" t="e">
        <f t="shared" si="80"/>
        <v>#N/A</v>
      </c>
      <c r="AI427" s="122" t="e">
        <f t="shared" si="81"/>
        <v>#N/A</v>
      </c>
      <c r="AJ427" s="100" t="e">
        <f t="shared" si="82"/>
        <v>#N/A</v>
      </c>
      <c r="AK427" s="122" t="e">
        <f t="shared" si="83"/>
        <v>#N/A</v>
      </c>
    </row>
    <row r="428" spans="1:37" x14ac:dyDescent="0.2">
      <c r="A428" s="170">
        <f>'Fleet Input'!A432</f>
        <v>0</v>
      </c>
      <c r="B428" s="106" t="s">
        <v>111</v>
      </c>
      <c r="C428" s="106" t="s">
        <v>112</v>
      </c>
      <c r="D428" s="106" t="s">
        <v>261</v>
      </c>
      <c r="E428" s="106" t="s">
        <v>260</v>
      </c>
      <c r="F428" s="179">
        <f>'Fleet Input'!I432</f>
        <v>0</v>
      </c>
      <c r="G428" s="179">
        <f>'Fleet Input'!J432</f>
        <v>0</v>
      </c>
      <c r="H428" s="119" t="e">
        <f>VLOOKUP(AD428,NOx_Calc!$E$4:$G$44,3,FALSE)/100</f>
        <v>#N/A</v>
      </c>
      <c r="I428" s="119" t="e">
        <f>VLOOKUP(AD428,NOx_Calc!$E$4:$H$44,4,FALSE)/100</f>
        <v>#N/A</v>
      </c>
      <c r="J428" s="97" t="e">
        <f t="shared" si="72"/>
        <v>#N/A</v>
      </c>
      <c r="K428" s="10" t="e">
        <f>IF(J428&lt;&gt;"-",IF(X428="A",'NOx Emission Factors'!$X$4*J428,IF(X428="L",'NOx Emission Factors'!$W$4*J428,"?")),"-")</f>
        <v>#N/A</v>
      </c>
      <c r="L428" s="10" t="str">
        <f>IF(F428&lt;&gt;"",IF(X428="A",F428/'NOx Emission Factors'!$X$4,IF(X428="L",F428/'NOx Emission Factors'!$W$4,"?")),"-")</f>
        <v>?</v>
      </c>
      <c r="M428" s="125" t="e">
        <f t="shared" si="73"/>
        <v>#DIV/0!</v>
      </c>
      <c r="N428" s="125" t="e">
        <f t="shared" si="74"/>
        <v>#N/A</v>
      </c>
      <c r="O428" s="170">
        <f>'Fleet Input'!B432</f>
        <v>0</v>
      </c>
      <c r="P428" s="170">
        <f>'Fleet Input'!C432</f>
        <v>0</v>
      </c>
      <c r="Q428" s="170">
        <f>'Fleet Input'!D432</f>
        <v>0</v>
      </c>
      <c r="R428" s="170">
        <f>'Fleet Input'!E432</f>
        <v>0</v>
      </c>
      <c r="S428" s="170">
        <f>'Fleet Input'!F432</f>
        <v>0</v>
      </c>
      <c r="T428" s="109" t="s">
        <v>243</v>
      </c>
      <c r="X428" s="176">
        <f>'Fleet Input'!F432</f>
        <v>0</v>
      </c>
      <c r="Y428" s="170">
        <f>'Fleet Input'!G432</f>
        <v>0</v>
      </c>
      <c r="Z428" s="170">
        <f>'Fleet Input'!H432</f>
        <v>0</v>
      </c>
      <c r="AA428" s="114">
        <f t="shared" si="75"/>
        <v>0</v>
      </c>
      <c r="AB428" s="176" t="str">
        <f>IF('Fleet Input'!K432=0,"",'Fleet Input'!K432)</f>
        <v/>
      </c>
      <c r="AC428" s="176" t="str">
        <f>IF('Fleet Input'!L432=0,"",'Fleet Input'!L432)</f>
        <v/>
      </c>
      <c r="AD428" s="117" t="str">
        <f t="shared" si="76"/>
        <v/>
      </c>
      <c r="AE428" s="117" t="str">
        <f t="shared" si="77"/>
        <v>00</v>
      </c>
      <c r="AF428" s="8" t="e">
        <f t="shared" si="78"/>
        <v>#N/A</v>
      </c>
      <c r="AG428" s="122" t="e">
        <f t="shared" si="79"/>
        <v>#N/A</v>
      </c>
      <c r="AH428" s="8" t="e">
        <f t="shared" si="80"/>
        <v>#N/A</v>
      </c>
      <c r="AI428" s="122" t="e">
        <f t="shared" si="81"/>
        <v>#N/A</v>
      </c>
      <c r="AJ428" s="100" t="e">
        <f t="shared" si="82"/>
        <v>#N/A</v>
      </c>
      <c r="AK428" s="122" t="e">
        <f t="shared" si="83"/>
        <v>#N/A</v>
      </c>
    </row>
    <row r="429" spans="1:37" x14ac:dyDescent="0.2">
      <c r="A429" s="170">
        <f>'Fleet Input'!A433</f>
        <v>0</v>
      </c>
      <c r="B429" s="106" t="s">
        <v>111</v>
      </c>
      <c r="C429" s="106" t="s">
        <v>112</v>
      </c>
      <c r="D429" s="106" t="s">
        <v>261</v>
      </c>
      <c r="E429" s="106" t="s">
        <v>260</v>
      </c>
      <c r="F429" s="179">
        <f>'Fleet Input'!I433</f>
        <v>0</v>
      </c>
      <c r="G429" s="179">
        <f>'Fleet Input'!J433</f>
        <v>0</v>
      </c>
      <c r="H429" s="119" t="e">
        <f>VLOOKUP(AD429,NOx_Calc!$E$4:$G$44,3,FALSE)/100</f>
        <v>#N/A</v>
      </c>
      <c r="I429" s="119" t="e">
        <f>VLOOKUP(AD429,NOx_Calc!$E$4:$H$44,4,FALSE)/100</f>
        <v>#N/A</v>
      </c>
      <c r="J429" s="97" t="e">
        <f t="shared" si="72"/>
        <v>#N/A</v>
      </c>
      <c r="K429" s="10" t="e">
        <f>IF(J429&lt;&gt;"-",IF(X429="A",'NOx Emission Factors'!$X$4*J429,IF(X429="L",'NOx Emission Factors'!$W$4*J429,"?")),"-")</f>
        <v>#N/A</v>
      </c>
      <c r="L429" s="10" t="str">
        <f>IF(F429&lt;&gt;"",IF(X429="A",F429/'NOx Emission Factors'!$X$4,IF(X429="L",F429/'NOx Emission Factors'!$W$4,"?")),"-")</f>
        <v>?</v>
      </c>
      <c r="M429" s="125" t="e">
        <f t="shared" si="73"/>
        <v>#DIV/0!</v>
      </c>
      <c r="N429" s="125" t="e">
        <f t="shared" si="74"/>
        <v>#N/A</v>
      </c>
      <c r="O429" s="170">
        <f>'Fleet Input'!B433</f>
        <v>0</v>
      </c>
      <c r="P429" s="170">
        <f>'Fleet Input'!C433</f>
        <v>0</v>
      </c>
      <c r="Q429" s="170">
        <f>'Fleet Input'!D433</f>
        <v>0</v>
      </c>
      <c r="R429" s="170">
        <f>'Fleet Input'!E433</f>
        <v>0</v>
      </c>
      <c r="S429" s="170">
        <f>'Fleet Input'!F433</f>
        <v>0</v>
      </c>
      <c r="T429" s="109" t="s">
        <v>243</v>
      </c>
      <c r="X429" s="176">
        <f>'Fleet Input'!F433</f>
        <v>0</v>
      </c>
      <c r="Y429" s="170">
        <f>'Fleet Input'!G433</f>
        <v>0</v>
      </c>
      <c r="Z429" s="170">
        <f>'Fleet Input'!H433</f>
        <v>0</v>
      </c>
      <c r="AA429" s="114">
        <f t="shared" si="75"/>
        <v>0</v>
      </c>
      <c r="AB429" s="176" t="str">
        <f>IF('Fleet Input'!K433=0,"",'Fleet Input'!K433)</f>
        <v/>
      </c>
      <c r="AC429" s="176" t="str">
        <f>IF('Fleet Input'!L433=0,"",'Fleet Input'!L433)</f>
        <v/>
      </c>
      <c r="AD429" s="117" t="str">
        <f t="shared" si="76"/>
        <v/>
      </c>
      <c r="AE429" s="117" t="str">
        <f t="shared" si="77"/>
        <v>00</v>
      </c>
      <c r="AF429" s="8" t="e">
        <f t="shared" si="78"/>
        <v>#N/A</v>
      </c>
      <c r="AG429" s="122" t="e">
        <f t="shared" si="79"/>
        <v>#N/A</v>
      </c>
      <c r="AH429" s="8" t="e">
        <f t="shared" si="80"/>
        <v>#N/A</v>
      </c>
      <c r="AI429" s="122" t="e">
        <f t="shared" si="81"/>
        <v>#N/A</v>
      </c>
      <c r="AJ429" s="100" t="e">
        <f t="shared" si="82"/>
        <v>#N/A</v>
      </c>
      <c r="AK429" s="122" t="e">
        <f t="shared" si="83"/>
        <v>#N/A</v>
      </c>
    </row>
    <row r="430" spans="1:37" x14ac:dyDescent="0.2">
      <c r="A430" s="170">
        <f>'Fleet Input'!A434</f>
        <v>0</v>
      </c>
      <c r="B430" s="106" t="s">
        <v>111</v>
      </c>
      <c r="C430" s="106" t="s">
        <v>112</v>
      </c>
      <c r="D430" s="106" t="s">
        <v>261</v>
      </c>
      <c r="E430" s="106" t="s">
        <v>260</v>
      </c>
      <c r="F430" s="179">
        <f>'Fleet Input'!I434</f>
        <v>0</v>
      </c>
      <c r="G430" s="179">
        <f>'Fleet Input'!J434</f>
        <v>0</v>
      </c>
      <c r="H430" s="119" t="e">
        <f>VLOOKUP(AD430,NOx_Calc!$E$4:$G$44,3,FALSE)/100</f>
        <v>#N/A</v>
      </c>
      <c r="I430" s="119" t="e">
        <f>VLOOKUP(AD430,NOx_Calc!$E$4:$H$44,4,FALSE)/100</f>
        <v>#N/A</v>
      </c>
      <c r="J430" s="97" t="e">
        <f t="shared" si="72"/>
        <v>#N/A</v>
      </c>
      <c r="K430" s="10" t="e">
        <f>IF(J430&lt;&gt;"-",IF(X430="A",'NOx Emission Factors'!$X$4*J430,IF(X430="L",'NOx Emission Factors'!$W$4*J430,"?")),"-")</f>
        <v>#N/A</v>
      </c>
      <c r="L430" s="10" t="str">
        <f>IF(F430&lt;&gt;"",IF(X430="A",F430/'NOx Emission Factors'!$X$4,IF(X430="L",F430/'NOx Emission Factors'!$W$4,"?")),"-")</f>
        <v>?</v>
      </c>
      <c r="M430" s="125" t="e">
        <f t="shared" si="73"/>
        <v>#DIV/0!</v>
      </c>
      <c r="N430" s="125" t="e">
        <f t="shared" si="74"/>
        <v>#N/A</v>
      </c>
      <c r="O430" s="170">
        <f>'Fleet Input'!B434</f>
        <v>0</v>
      </c>
      <c r="P430" s="170">
        <f>'Fleet Input'!C434</f>
        <v>0</v>
      </c>
      <c r="Q430" s="170">
        <f>'Fleet Input'!D434</f>
        <v>0</v>
      </c>
      <c r="R430" s="170">
        <f>'Fleet Input'!E434</f>
        <v>0</v>
      </c>
      <c r="S430" s="170">
        <f>'Fleet Input'!F434</f>
        <v>0</v>
      </c>
      <c r="T430" s="109" t="s">
        <v>243</v>
      </c>
      <c r="X430" s="176">
        <f>'Fleet Input'!F434</f>
        <v>0</v>
      </c>
      <c r="Y430" s="170">
        <f>'Fleet Input'!G434</f>
        <v>0</v>
      </c>
      <c r="Z430" s="170">
        <f>'Fleet Input'!H434</f>
        <v>0</v>
      </c>
      <c r="AA430" s="114">
        <f t="shared" si="75"/>
        <v>0</v>
      </c>
      <c r="AB430" s="176" t="str">
        <f>IF('Fleet Input'!K434=0,"",'Fleet Input'!K434)</f>
        <v/>
      </c>
      <c r="AC430" s="176" t="str">
        <f>IF('Fleet Input'!L434=0,"",'Fleet Input'!L434)</f>
        <v/>
      </c>
      <c r="AD430" s="117" t="str">
        <f t="shared" si="76"/>
        <v/>
      </c>
      <c r="AE430" s="117" t="str">
        <f t="shared" si="77"/>
        <v>00</v>
      </c>
      <c r="AF430" s="8" t="e">
        <f t="shared" si="78"/>
        <v>#N/A</v>
      </c>
      <c r="AG430" s="122" t="e">
        <f t="shared" si="79"/>
        <v>#N/A</v>
      </c>
      <c r="AH430" s="8" t="e">
        <f t="shared" si="80"/>
        <v>#N/A</v>
      </c>
      <c r="AI430" s="122" t="e">
        <f t="shared" si="81"/>
        <v>#N/A</v>
      </c>
      <c r="AJ430" s="100" t="e">
        <f t="shared" si="82"/>
        <v>#N/A</v>
      </c>
      <c r="AK430" s="122" t="e">
        <f t="shared" si="83"/>
        <v>#N/A</v>
      </c>
    </row>
    <row r="431" spans="1:37" x14ac:dyDescent="0.2">
      <c r="A431" s="170">
        <f>'Fleet Input'!A435</f>
        <v>0</v>
      </c>
      <c r="B431" s="106" t="s">
        <v>111</v>
      </c>
      <c r="C431" s="106" t="s">
        <v>116</v>
      </c>
      <c r="D431" s="106" t="s">
        <v>118</v>
      </c>
      <c r="E431" s="106" t="s">
        <v>260</v>
      </c>
      <c r="F431" s="179">
        <f>'Fleet Input'!I435</f>
        <v>0</v>
      </c>
      <c r="G431" s="179">
        <f>'Fleet Input'!J435</f>
        <v>0</v>
      </c>
      <c r="H431" s="119" t="e">
        <f>VLOOKUP(AD431,NOx_Calc!$E$4:$G$44,3,FALSE)/100</f>
        <v>#N/A</v>
      </c>
      <c r="I431" s="119" t="e">
        <f>VLOOKUP(AD431,NOx_Calc!$E$4:$H$44,4,FALSE)/100</f>
        <v>#N/A</v>
      </c>
      <c r="J431" s="97" t="e">
        <f t="shared" si="72"/>
        <v>#N/A</v>
      </c>
      <c r="K431" s="10" t="e">
        <f>IF(J431&lt;&gt;"-",IF(X431="A",'NOx Emission Factors'!$X$4*J431,IF(X431="L",'NOx Emission Factors'!$W$4*J431,"?")),"-")</f>
        <v>#N/A</v>
      </c>
      <c r="L431" s="10" t="str">
        <f>IF(F431&lt;&gt;"",IF(X431="A",F431/'NOx Emission Factors'!$X$4,IF(X431="L",F431/'NOx Emission Factors'!$W$4,"?")),"-")</f>
        <v>?</v>
      </c>
      <c r="M431" s="125" t="e">
        <f t="shared" si="73"/>
        <v>#DIV/0!</v>
      </c>
      <c r="N431" s="125" t="e">
        <f t="shared" si="74"/>
        <v>#N/A</v>
      </c>
      <c r="O431" s="170">
        <f>'Fleet Input'!B435</f>
        <v>0</v>
      </c>
      <c r="P431" s="170">
        <f>'Fleet Input'!C435</f>
        <v>0</v>
      </c>
      <c r="Q431" s="170">
        <f>'Fleet Input'!D435</f>
        <v>0</v>
      </c>
      <c r="R431" s="170">
        <f>'Fleet Input'!E435</f>
        <v>0</v>
      </c>
      <c r="S431" s="170">
        <f>'Fleet Input'!F435</f>
        <v>0</v>
      </c>
      <c r="T431" s="109" t="s">
        <v>243</v>
      </c>
      <c r="X431" s="176">
        <f>'Fleet Input'!F435</f>
        <v>0</v>
      </c>
      <c r="Y431" s="170">
        <f>'Fleet Input'!G435</f>
        <v>0</v>
      </c>
      <c r="Z431" s="170">
        <f>'Fleet Input'!H435</f>
        <v>0</v>
      </c>
      <c r="AA431" s="114">
        <f t="shared" si="75"/>
        <v>0</v>
      </c>
      <c r="AB431" s="176" t="str">
        <f>IF('Fleet Input'!K435=0,"",'Fleet Input'!K435)</f>
        <v/>
      </c>
      <c r="AC431" s="176" t="str">
        <f>IF('Fleet Input'!L435=0,"",'Fleet Input'!L435)</f>
        <v/>
      </c>
      <c r="AD431" s="117" t="str">
        <f t="shared" si="76"/>
        <v/>
      </c>
      <c r="AE431" s="117" t="str">
        <f t="shared" si="77"/>
        <v>00</v>
      </c>
      <c r="AF431" s="8" t="e">
        <f t="shared" si="78"/>
        <v>#N/A</v>
      </c>
      <c r="AG431" s="122" t="e">
        <f t="shared" si="79"/>
        <v>#N/A</v>
      </c>
      <c r="AH431" s="8" t="e">
        <f t="shared" si="80"/>
        <v>#N/A</v>
      </c>
      <c r="AI431" s="122" t="e">
        <f t="shared" si="81"/>
        <v>#N/A</v>
      </c>
      <c r="AJ431" s="100" t="e">
        <f t="shared" si="82"/>
        <v>#N/A</v>
      </c>
      <c r="AK431" s="122" t="e">
        <f t="shared" si="83"/>
        <v>#N/A</v>
      </c>
    </row>
    <row r="432" spans="1:37" x14ac:dyDescent="0.2">
      <c r="A432" s="170">
        <f>'Fleet Input'!A436</f>
        <v>0</v>
      </c>
      <c r="B432" s="106" t="s">
        <v>111</v>
      </c>
      <c r="C432" s="106" t="s">
        <v>116</v>
      </c>
      <c r="D432" s="106" t="s">
        <v>122</v>
      </c>
      <c r="E432" s="106" t="s">
        <v>260</v>
      </c>
      <c r="F432" s="179">
        <f>'Fleet Input'!I436</f>
        <v>0</v>
      </c>
      <c r="G432" s="179">
        <f>'Fleet Input'!J436</f>
        <v>0</v>
      </c>
      <c r="H432" s="119" t="e">
        <f>VLOOKUP(AD432,NOx_Calc!$E$4:$G$44,3,FALSE)/100</f>
        <v>#N/A</v>
      </c>
      <c r="I432" s="119" t="e">
        <f>VLOOKUP(AD432,NOx_Calc!$E$4:$H$44,4,FALSE)/100</f>
        <v>#N/A</v>
      </c>
      <c r="J432" s="97" t="e">
        <f t="shared" si="72"/>
        <v>#N/A</v>
      </c>
      <c r="K432" s="10" t="e">
        <f>IF(J432&lt;&gt;"-",IF(X432="A",'NOx Emission Factors'!$X$4*J432,IF(X432="L",'NOx Emission Factors'!$W$4*J432,"?")),"-")</f>
        <v>#N/A</v>
      </c>
      <c r="L432" s="10" t="str">
        <f>IF(F432&lt;&gt;"",IF(X432="A",F432/'NOx Emission Factors'!$X$4,IF(X432="L",F432/'NOx Emission Factors'!$W$4,"?")),"-")</f>
        <v>?</v>
      </c>
      <c r="M432" s="125" t="e">
        <f t="shared" si="73"/>
        <v>#DIV/0!</v>
      </c>
      <c r="N432" s="125" t="e">
        <f t="shared" si="74"/>
        <v>#N/A</v>
      </c>
      <c r="O432" s="170">
        <f>'Fleet Input'!B436</f>
        <v>0</v>
      </c>
      <c r="P432" s="170">
        <f>'Fleet Input'!C436</f>
        <v>0</v>
      </c>
      <c r="Q432" s="170">
        <f>'Fleet Input'!D436</f>
        <v>0</v>
      </c>
      <c r="R432" s="170">
        <f>'Fleet Input'!E436</f>
        <v>0</v>
      </c>
      <c r="S432" s="170">
        <f>'Fleet Input'!F436</f>
        <v>0</v>
      </c>
      <c r="T432" s="109" t="s">
        <v>243</v>
      </c>
      <c r="X432" s="176">
        <f>'Fleet Input'!F436</f>
        <v>0</v>
      </c>
      <c r="Y432" s="170">
        <f>'Fleet Input'!G436</f>
        <v>0</v>
      </c>
      <c r="Z432" s="170">
        <f>'Fleet Input'!H436</f>
        <v>0</v>
      </c>
      <c r="AA432" s="114">
        <f t="shared" si="75"/>
        <v>0</v>
      </c>
      <c r="AB432" s="176" t="str">
        <f>IF('Fleet Input'!K436=0,"",'Fleet Input'!K436)</f>
        <v/>
      </c>
      <c r="AC432" s="176" t="str">
        <f>IF('Fleet Input'!L436=0,"",'Fleet Input'!L436)</f>
        <v/>
      </c>
      <c r="AD432" s="117" t="str">
        <f t="shared" si="76"/>
        <v/>
      </c>
      <c r="AE432" s="117" t="str">
        <f t="shared" si="77"/>
        <v>00</v>
      </c>
      <c r="AF432" s="8" t="e">
        <f t="shared" si="78"/>
        <v>#N/A</v>
      </c>
      <c r="AG432" s="122" t="e">
        <f t="shared" si="79"/>
        <v>#N/A</v>
      </c>
      <c r="AH432" s="8" t="e">
        <f t="shared" si="80"/>
        <v>#N/A</v>
      </c>
      <c r="AI432" s="122" t="e">
        <f t="shared" si="81"/>
        <v>#N/A</v>
      </c>
      <c r="AJ432" s="100" t="e">
        <f t="shared" si="82"/>
        <v>#N/A</v>
      </c>
      <c r="AK432" s="122" t="e">
        <f t="shared" si="83"/>
        <v>#N/A</v>
      </c>
    </row>
    <row r="433" spans="1:37" x14ac:dyDescent="0.2">
      <c r="A433" s="170">
        <f>'Fleet Input'!A437</f>
        <v>0</v>
      </c>
      <c r="B433" s="106" t="s">
        <v>111</v>
      </c>
      <c r="C433" s="106" t="s">
        <v>112</v>
      </c>
      <c r="D433" s="106" t="s">
        <v>136</v>
      </c>
      <c r="E433" s="106" t="s">
        <v>260</v>
      </c>
      <c r="F433" s="179">
        <f>'Fleet Input'!I437</f>
        <v>0</v>
      </c>
      <c r="G433" s="179">
        <f>'Fleet Input'!J437</f>
        <v>0</v>
      </c>
      <c r="H433" s="119" t="e">
        <f>VLOOKUP(AD433,NOx_Calc!$E$4:$G$44,3,FALSE)/100</f>
        <v>#N/A</v>
      </c>
      <c r="I433" s="119" t="e">
        <f>VLOOKUP(AD433,NOx_Calc!$E$4:$H$44,4,FALSE)/100</f>
        <v>#N/A</v>
      </c>
      <c r="J433" s="97" t="e">
        <f t="shared" si="72"/>
        <v>#N/A</v>
      </c>
      <c r="K433" s="10" t="e">
        <f>IF(J433&lt;&gt;"-",IF(X433="A",'NOx Emission Factors'!$X$4*J433,IF(X433="L",'NOx Emission Factors'!$W$4*J433,"?")),"-")</f>
        <v>#N/A</v>
      </c>
      <c r="L433" s="10" t="str">
        <f>IF(F433&lt;&gt;"",IF(X433="A",F433/'NOx Emission Factors'!$X$4,IF(X433="L",F433/'NOx Emission Factors'!$W$4,"?")),"-")</f>
        <v>?</v>
      </c>
      <c r="M433" s="125" t="e">
        <f t="shared" si="73"/>
        <v>#DIV/0!</v>
      </c>
      <c r="N433" s="125" t="e">
        <f t="shared" si="74"/>
        <v>#N/A</v>
      </c>
      <c r="O433" s="170">
        <f>'Fleet Input'!B437</f>
        <v>0</v>
      </c>
      <c r="P433" s="170">
        <f>'Fleet Input'!C437</f>
        <v>0</v>
      </c>
      <c r="Q433" s="170">
        <f>'Fleet Input'!D437</f>
        <v>0</v>
      </c>
      <c r="R433" s="170">
        <f>'Fleet Input'!E437</f>
        <v>0</v>
      </c>
      <c r="S433" s="170">
        <f>'Fleet Input'!F437</f>
        <v>0</v>
      </c>
      <c r="T433" s="109" t="s">
        <v>243</v>
      </c>
      <c r="X433" s="176">
        <f>'Fleet Input'!F437</f>
        <v>0</v>
      </c>
      <c r="Y433" s="170">
        <f>'Fleet Input'!G437</f>
        <v>0</v>
      </c>
      <c r="Z433" s="170">
        <f>'Fleet Input'!H437</f>
        <v>0</v>
      </c>
      <c r="AA433" s="114">
        <f t="shared" si="75"/>
        <v>0</v>
      </c>
      <c r="AB433" s="176" t="str">
        <f>IF('Fleet Input'!K437=0,"",'Fleet Input'!K437)</f>
        <v/>
      </c>
      <c r="AC433" s="176" t="str">
        <f>IF('Fleet Input'!L437=0,"",'Fleet Input'!L437)</f>
        <v/>
      </c>
      <c r="AD433" s="117" t="str">
        <f t="shared" si="76"/>
        <v/>
      </c>
      <c r="AE433" s="117" t="str">
        <f t="shared" si="77"/>
        <v>00</v>
      </c>
      <c r="AF433" s="8" t="e">
        <f t="shared" si="78"/>
        <v>#N/A</v>
      </c>
      <c r="AG433" s="122" t="e">
        <f t="shared" si="79"/>
        <v>#N/A</v>
      </c>
      <c r="AH433" s="8" t="e">
        <f t="shared" si="80"/>
        <v>#N/A</v>
      </c>
      <c r="AI433" s="122" t="e">
        <f t="shared" si="81"/>
        <v>#N/A</v>
      </c>
      <c r="AJ433" s="100" t="e">
        <f t="shared" si="82"/>
        <v>#N/A</v>
      </c>
      <c r="AK433" s="122" t="e">
        <f t="shared" si="83"/>
        <v>#N/A</v>
      </c>
    </row>
    <row r="434" spans="1:37" x14ac:dyDescent="0.2">
      <c r="A434" s="170">
        <f>'Fleet Input'!A438</f>
        <v>0</v>
      </c>
      <c r="B434" s="106" t="s">
        <v>111</v>
      </c>
      <c r="C434" s="106" t="s">
        <v>116</v>
      </c>
      <c r="D434" s="106" t="s">
        <v>118</v>
      </c>
      <c r="E434" s="106" t="s">
        <v>260</v>
      </c>
      <c r="F434" s="179">
        <f>'Fleet Input'!I438</f>
        <v>0</v>
      </c>
      <c r="G434" s="179">
        <f>'Fleet Input'!J438</f>
        <v>0</v>
      </c>
      <c r="H434" s="119" t="e">
        <f>VLOOKUP(AD434,NOx_Calc!$E$4:$G$44,3,FALSE)/100</f>
        <v>#N/A</v>
      </c>
      <c r="I434" s="119" t="e">
        <f>VLOOKUP(AD434,NOx_Calc!$E$4:$H$44,4,FALSE)/100</f>
        <v>#N/A</v>
      </c>
      <c r="J434" s="97" t="e">
        <f t="shared" si="72"/>
        <v>#N/A</v>
      </c>
      <c r="K434" s="10" t="e">
        <f>IF(J434&lt;&gt;"-",IF(X434="A",'NOx Emission Factors'!$X$4*J434,IF(X434="L",'NOx Emission Factors'!$W$4*J434,"?")),"-")</f>
        <v>#N/A</v>
      </c>
      <c r="L434" s="10" t="str">
        <f>IF(F434&lt;&gt;"",IF(X434="A",F434/'NOx Emission Factors'!$X$4,IF(X434="L",F434/'NOx Emission Factors'!$W$4,"?")),"-")</f>
        <v>?</v>
      </c>
      <c r="M434" s="125" t="e">
        <f t="shared" si="73"/>
        <v>#DIV/0!</v>
      </c>
      <c r="N434" s="125" t="e">
        <f t="shared" si="74"/>
        <v>#N/A</v>
      </c>
      <c r="O434" s="170">
        <f>'Fleet Input'!B438</f>
        <v>0</v>
      </c>
      <c r="P434" s="170">
        <f>'Fleet Input'!C438</f>
        <v>0</v>
      </c>
      <c r="Q434" s="170">
        <f>'Fleet Input'!D438</f>
        <v>0</v>
      </c>
      <c r="R434" s="170">
        <f>'Fleet Input'!E438</f>
        <v>0</v>
      </c>
      <c r="S434" s="170">
        <f>'Fleet Input'!F438</f>
        <v>0</v>
      </c>
      <c r="T434" s="109" t="s">
        <v>243</v>
      </c>
      <c r="X434" s="176">
        <f>'Fleet Input'!F438</f>
        <v>0</v>
      </c>
      <c r="Y434" s="170">
        <f>'Fleet Input'!G438</f>
        <v>0</v>
      </c>
      <c r="Z434" s="170">
        <f>'Fleet Input'!H438</f>
        <v>0</v>
      </c>
      <c r="AA434" s="114">
        <f t="shared" si="75"/>
        <v>0</v>
      </c>
      <c r="AB434" s="176" t="str">
        <f>IF('Fleet Input'!K438=0,"",'Fleet Input'!K438)</f>
        <v/>
      </c>
      <c r="AC434" s="176" t="str">
        <f>IF('Fleet Input'!L438=0,"",'Fleet Input'!L438)</f>
        <v/>
      </c>
      <c r="AD434" s="117" t="str">
        <f t="shared" si="76"/>
        <v/>
      </c>
      <c r="AE434" s="117" t="str">
        <f t="shared" si="77"/>
        <v>00</v>
      </c>
      <c r="AF434" s="8" t="e">
        <f t="shared" si="78"/>
        <v>#N/A</v>
      </c>
      <c r="AG434" s="122" t="e">
        <f t="shared" si="79"/>
        <v>#N/A</v>
      </c>
      <c r="AH434" s="8" t="e">
        <f t="shared" si="80"/>
        <v>#N/A</v>
      </c>
      <c r="AI434" s="122" t="e">
        <f t="shared" si="81"/>
        <v>#N/A</v>
      </c>
      <c r="AJ434" s="100" t="e">
        <f t="shared" si="82"/>
        <v>#N/A</v>
      </c>
      <c r="AK434" s="122" t="e">
        <f t="shared" si="83"/>
        <v>#N/A</v>
      </c>
    </row>
    <row r="435" spans="1:37" x14ac:dyDescent="0.2">
      <c r="A435" s="170">
        <f>'Fleet Input'!A439</f>
        <v>0</v>
      </c>
      <c r="B435" s="106" t="s">
        <v>111</v>
      </c>
      <c r="C435" s="106" t="s">
        <v>116</v>
      </c>
      <c r="D435" s="106" t="s">
        <v>118</v>
      </c>
      <c r="E435" s="106" t="s">
        <v>260</v>
      </c>
      <c r="F435" s="179">
        <f>'Fleet Input'!I439</f>
        <v>0</v>
      </c>
      <c r="G435" s="179">
        <f>'Fleet Input'!J439</f>
        <v>0</v>
      </c>
      <c r="H435" s="119" t="e">
        <f>VLOOKUP(AD435,NOx_Calc!$E$4:$G$44,3,FALSE)/100</f>
        <v>#N/A</v>
      </c>
      <c r="I435" s="119" t="e">
        <f>VLOOKUP(AD435,NOx_Calc!$E$4:$H$44,4,FALSE)/100</f>
        <v>#N/A</v>
      </c>
      <c r="J435" s="97" t="e">
        <f t="shared" si="72"/>
        <v>#N/A</v>
      </c>
      <c r="K435" s="10" t="e">
        <f>IF(J435&lt;&gt;"-",IF(X435="A",'NOx Emission Factors'!$X$4*J435,IF(X435="L",'NOx Emission Factors'!$W$4*J435,"?")),"-")</f>
        <v>#N/A</v>
      </c>
      <c r="L435" s="10" t="str">
        <f>IF(F435&lt;&gt;"",IF(X435="A",F435/'NOx Emission Factors'!$X$4,IF(X435="L",F435/'NOx Emission Factors'!$W$4,"?")),"-")</f>
        <v>?</v>
      </c>
      <c r="M435" s="125" t="e">
        <f t="shared" si="73"/>
        <v>#DIV/0!</v>
      </c>
      <c r="N435" s="125" t="e">
        <f t="shared" si="74"/>
        <v>#N/A</v>
      </c>
      <c r="O435" s="170">
        <f>'Fleet Input'!B439</f>
        <v>0</v>
      </c>
      <c r="P435" s="170">
        <f>'Fleet Input'!C439</f>
        <v>0</v>
      </c>
      <c r="Q435" s="170">
        <f>'Fleet Input'!D439</f>
        <v>0</v>
      </c>
      <c r="R435" s="170">
        <f>'Fleet Input'!E439</f>
        <v>0</v>
      </c>
      <c r="S435" s="170">
        <f>'Fleet Input'!F439</f>
        <v>0</v>
      </c>
      <c r="T435" s="109" t="s">
        <v>243</v>
      </c>
      <c r="X435" s="176">
        <f>'Fleet Input'!F439</f>
        <v>0</v>
      </c>
      <c r="Y435" s="170">
        <f>'Fleet Input'!G439</f>
        <v>0</v>
      </c>
      <c r="Z435" s="170">
        <f>'Fleet Input'!H439</f>
        <v>0</v>
      </c>
      <c r="AA435" s="114">
        <f t="shared" si="75"/>
        <v>0</v>
      </c>
      <c r="AB435" s="176" t="str">
        <f>IF('Fleet Input'!K439=0,"",'Fleet Input'!K439)</f>
        <v/>
      </c>
      <c r="AC435" s="176" t="str">
        <f>IF('Fleet Input'!L439=0,"",'Fleet Input'!L439)</f>
        <v/>
      </c>
      <c r="AD435" s="117" t="str">
        <f t="shared" si="76"/>
        <v/>
      </c>
      <c r="AE435" s="117" t="str">
        <f t="shared" si="77"/>
        <v>00</v>
      </c>
      <c r="AF435" s="8" t="e">
        <f t="shared" si="78"/>
        <v>#N/A</v>
      </c>
      <c r="AG435" s="122" t="e">
        <f t="shared" si="79"/>
        <v>#N/A</v>
      </c>
      <c r="AH435" s="8" t="e">
        <f t="shared" si="80"/>
        <v>#N/A</v>
      </c>
      <c r="AI435" s="122" t="e">
        <f t="shared" si="81"/>
        <v>#N/A</v>
      </c>
      <c r="AJ435" s="100" t="e">
        <f t="shared" si="82"/>
        <v>#N/A</v>
      </c>
      <c r="AK435" s="122" t="e">
        <f t="shared" si="83"/>
        <v>#N/A</v>
      </c>
    </row>
    <row r="436" spans="1:37" x14ac:dyDescent="0.2">
      <c r="A436" s="170">
        <f>'Fleet Input'!A440</f>
        <v>0</v>
      </c>
      <c r="B436" s="106" t="s">
        <v>111</v>
      </c>
      <c r="C436" s="106" t="s">
        <v>116</v>
      </c>
      <c r="D436" s="106" t="s">
        <v>118</v>
      </c>
      <c r="E436" s="106" t="s">
        <v>260</v>
      </c>
      <c r="F436" s="179">
        <f>'Fleet Input'!I440</f>
        <v>0</v>
      </c>
      <c r="G436" s="179">
        <f>'Fleet Input'!J440</f>
        <v>0</v>
      </c>
      <c r="H436" s="119" t="e">
        <f>VLOOKUP(AD436,NOx_Calc!$E$4:$G$44,3,FALSE)/100</f>
        <v>#N/A</v>
      </c>
      <c r="I436" s="119" t="e">
        <f>VLOOKUP(AD436,NOx_Calc!$E$4:$H$44,4,FALSE)/100</f>
        <v>#N/A</v>
      </c>
      <c r="J436" s="97" t="e">
        <f t="shared" si="72"/>
        <v>#N/A</v>
      </c>
      <c r="K436" s="10" t="e">
        <f>IF(J436&lt;&gt;"-",IF(X436="A",'NOx Emission Factors'!$X$4*J436,IF(X436="L",'NOx Emission Factors'!$W$4*J436,"?")),"-")</f>
        <v>#N/A</v>
      </c>
      <c r="L436" s="10" t="str">
        <f>IF(F436&lt;&gt;"",IF(X436="A",F436/'NOx Emission Factors'!$X$4,IF(X436="L",F436/'NOx Emission Factors'!$W$4,"?")),"-")</f>
        <v>?</v>
      </c>
      <c r="M436" s="125" t="e">
        <f t="shared" si="73"/>
        <v>#DIV/0!</v>
      </c>
      <c r="N436" s="125" t="e">
        <f t="shared" si="74"/>
        <v>#N/A</v>
      </c>
      <c r="O436" s="170">
        <f>'Fleet Input'!B440</f>
        <v>0</v>
      </c>
      <c r="P436" s="170">
        <f>'Fleet Input'!C440</f>
        <v>0</v>
      </c>
      <c r="Q436" s="170">
        <f>'Fleet Input'!D440</f>
        <v>0</v>
      </c>
      <c r="R436" s="170">
        <f>'Fleet Input'!E440</f>
        <v>0</v>
      </c>
      <c r="S436" s="170">
        <f>'Fleet Input'!F440</f>
        <v>0</v>
      </c>
      <c r="T436" s="109" t="s">
        <v>243</v>
      </c>
      <c r="X436" s="176">
        <f>'Fleet Input'!F440</f>
        <v>0</v>
      </c>
      <c r="Y436" s="170">
        <f>'Fleet Input'!G440</f>
        <v>0</v>
      </c>
      <c r="Z436" s="170">
        <f>'Fleet Input'!H440</f>
        <v>0</v>
      </c>
      <c r="AA436" s="114">
        <f t="shared" si="75"/>
        <v>0</v>
      </c>
      <c r="AB436" s="176" t="str">
        <f>IF('Fleet Input'!K440=0,"",'Fleet Input'!K440)</f>
        <v/>
      </c>
      <c r="AC436" s="176" t="str">
        <f>IF('Fleet Input'!L440=0,"",'Fleet Input'!L440)</f>
        <v/>
      </c>
      <c r="AD436" s="117" t="str">
        <f t="shared" si="76"/>
        <v/>
      </c>
      <c r="AE436" s="117" t="str">
        <f t="shared" si="77"/>
        <v>00</v>
      </c>
      <c r="AF436" s="8" t="e">
        <f t="shared" si="78"/>
        <v>#N/A</v>
      </c>
      <c r="AG436" s="122" t="e">
        <f t="shared" si="79"/>
        <v>#N/A</v>
      </c>
      <c r="AH436" s="8" t="e">
        <f t="shared" si="80"/>
        <v>#N/A</v>
      </c>
      <c r="AI436" s="122" t="e">
        <f t="shared" si="81"/>
        <v>#N/A</v>
      </c>
      <c r="AJ436" s="100" t="e">
        <f t="shared" si="82"/>
        <v>#N/A</v>
      </c>
      <c r="AK436" s="122" t="e">
        <f t="shared" si="83"/>
        <v>#N/A</v>
      </c>
    </row>
    <row r="437" spans="1:37" x14ac:dyDescent="0.2">
      <c r="A437" s="170">
        <f>'Fleet Input'!A441</f>
        <v>0</v>
      </c>
      <c r="B437" s="106" t="s">
        <v>111</v>
      </c>
      <c r="C437" s="106" t="s">
        <v>112</v>
      </c>
      <c r="D437" s="106" t="s">
        <v>113</v>
      </c>
      <c r="E437" s="106" t="s">
        <v>260</v>
      </c>
      <c r="F437" s="179">
        <f>'Fleet Input'!I441</f>
        <v>0</v>
      </c>
      <c r="G437" s="179">
        <f>'Fleet Input'!J441</f>
        <v>0</v>
      </c>
      <c r="H437" s="119" t="e">
        <f>VLOOKUP(AD437,NOx_Calc!$E$4:$G$44,3,FALSE)/100</f>
        <v>#N/A</v>
      </c>
      <c r="I437" s="119" t="e">
        <f>VLOOKUP(AD437,NOx_Calc!$E$4:$H$44,4,FALSE)/100</f>
        <v>#N/A</v>
      </c>
      <c r="J437" s="97" t="e">
        <f t="shared" si="72"/>
        <v>#N/A</v>
      </c>
      <c r="K437" s="10" t="e">
        <f>IF(J437&lt;&gt;"-",IF(X437="A",'NOx Emission Factors'!$X$4*J437,IF(X437="L",'NOx Emission Factors'!$W$4*J437,"?")),"-")</f>
        <v>#N/A</v>
      </c>
      <c r="L437" s="10" t="str">
        <f>IF(F437&lt;&gt;"",IF(X437="A",F437/'NOx Emission Factors'!$X$4,IF(X437="L",F437/'NOx Emission Factors'!$W$4,"?")),"-")</f>
        <v>?</v>
      </c>
      <c r="M437" s="125" t="e">
        <f t="shared" si="73"/>
        <v>#DIV/0!</v>
      </c>
      <c r="N437" s="125" t="e">
        <f t="shared" si="74"/>
        <v>#N/A</v>
      </c>
      <c r="O437" s="170">
        <f>'Fleet Input'!B441</f>
        <v>0</v>
      </c>
      <c r="P437" s="170">
        <f>'Fleet Input'!C441</f>
        <v>0</v>
      </c>
      <c r="Q437" s="170">
        <f>'Fleet Input'!D441</f>
        <v>0</v>
      </c>
      <c r="R437" s="170">
        <f>'Fleet Input'!E441</f>
        <v>0</v>
      </c>
      <c r="S437" s="170">
        <f>'Fleet Input'!F441</f>
        <v>0</v>
      </c>
      <c r="T437" s="109" t="s">
        <v>243</v>
      </c>
      <c r="X437" s="176">
        <f>'Fleet Input'!F441</f>
        <v>0</v>
      </c>
      <c r="Y437" s="170">
        <f>'Fleet Input'!G441</f>
        <v>0</v>
      </c>
      <c r="Z437" s="170">
        <f>'Fleet Input'!H441</f>
        <v>0</v>
      </c>
      <c r="AA437" s="114">
        <f t="shared" si="75"/>
        <v>0</v>
      </c>
      <c r="AB437" s="176" t="str">
        <f>IF('Fleet Input'!K441=0,"",'Fleet Input'!K441)</f>
        <v/>
      </c>
      <c r="AC437" s="176" t="str">
        <f>IF('Fleet Input'!L441=0,"",'Fleet Input'!L441)</f>
        <v/>
      </c>
      <c r="AD437" s="117" t="str">
        <f t="shared" si="76"/>
        <v/>
      </c>
      <c r="AE437" s="117" t="str">
        <f t="shared" si="77"/>
        <v>00</v>
      </c>
      <c r="AF437" s="8" t="e">
        <f t="shared" si="78"/>
        <v>#N/A</v>
      </c>
      <c r="AG437" s="122" t="e">
        <f t="shared" si="79"/>
        <v>#N/A</v>
      </c>
      <c r="AH437" s="8" t="e">
        <f t="shared" si="80"/>
        <v>#N/A</v>
      </c>
      <c r="AI437" s="122" t="e">
        <f t="shared" si="81"/>
        <v>#N/A</v>
      </c>
      <c r="AJ437" s="100" t="e">
        <f t="shared" si="82"/>
        <v>#N/A</v>
      </c>
      <c r="AK437" s="122" t="e">
        <f t="shared" si="83"/>
        <v>#N/A</v>
      </c>
    </row>
    <row r="438" spans="1:37" x14ac:dyDescent="0.2">
      <c r="A438" s="170">
        <f>'Fleet Input'!A442</f>
        <v>0</v>
      </c>
      <c r="B438" s="106" t="s">
        <v>111</v>
      </c>
      <c r="C438" s="106" t="s">
        <v>125</v>
      </c>
      <c r="D438" s="106" t="s">
        <v>126</v>
      </c>
      <c r="E438" s="106" t="s">
        <v>260</v>
      </c>
      <c r="F438" s="179">
        <f>'Fleet Input'!I442</f>
        <v>0</v>
      </c>
      <c r="G438" s="179">
        <f>'Fleet Input'!J442</f>
        <v>0</v>
      </c>
      <c r="H438" s="119" t="e">
        <f>VLOOKUP(AD438,NOx_Calc!$E$4:$G$44,3,FALSE)/100</f>
        <v>#N/A</v>
      </c>
      <c r="I438" s="119" t="e">
        <f>VLOOKUP(AD438,NOx_Calc!$E$4:$H$44,4,FALSE)/100</f>
        <v>#N/A</v>
      </c>
      <c r="J438" s="97" t="e">
        <f t="shared" si="72"/>
        <v>#N/A</v>
      </c>
      <c r="K438" s="10" t="e">
        <f>IF(J438&lt;&gt;"-",IF(X438="A",'NOx Emission Factors'!$X$4*J438,IF(X438="L",'NOx Emission Factors'!$W$4*J438,"?")),"-")</f>
        <v>#N/A</v>
      </c>
      <c r="L438" s="10" t="str">
        <f>IF(F438&lt;&gt;"",IF(X438="A",F438/'NOx Emission Factors'!$X$4,IF(X438="L",F438/'NOx Emission Factors'!$W$4,"?")),"-")</f>
        <v>?</v>
      </c>
      <c r="M438" s="125" t="e">
        <f t="shared" si="73"/>
        <v>#DIV/0!</v>
      </c>
      <c r="N438" s="125" t="e">
        <f t="shared" si="74"/>
        <v>#N/A</v>
      </c>
      <c r="O438" s="170">
        <f>'Fleet Input'!B442</f>
        <v>0</v>
      </c>
      <c r="P438" s="170">
        <f>'Fleet Input'!C442</f>
        <v>0</v>
      </c>
      <c r="Q438" s="170">
        <f>'Fleet Input'!D442</f>
        <v>0</v>
      </c>
      <c r="R438" s="170">
        <f>'Fleet Input'!E442</f>
        <v>0</v>
      </c>
      <c r="S438" s="170">
        <f>'Fleet Input'!F442</f>
        <v>0</v>
      </c>
      <c r="T438" s="109" t="s">
        <v>243</v>
      </c>
      <c r="X438" s="176">
        <f>'Fleet Input'!F442</f>
        <v>0</v>
      </c>
      <c r="Y438" s="170">
        <f>'Fleet Input'!G442</f>
        <v>0</v>
      </c>
      <c r="Z438" s="170">
        <f>'Fleet Input'!H442</f>
        <v>0</v>
      </c>
      <c r="AA438" s="114">
        <f t="shared" si="75"/>
        <v>0</v>
      </c>
      <c r="AB438" s="176" t="str">
        <f>IF('Fleet Input'!K442=0,"",'Fleet Input'!K442)</f>
        <v/>
      </c>
      <c r="AC438" s="176" t="str">
        <f>IF('Fleet Input'!L442=0,"",'Fleet Input'!L442)</f>
        <v/>
      </c>
      <c r="AD438" s="117" t="str">
        <f t="shared" si="76"/>
        <v/>
      </c>
      <c r="AE438" s="117" t="str">
        <f t="shared" si="77"/>
        <v>00</v>
      </c>
      <c r="AF438" s="8" t="e">
        <f t="shared" si="78"/>
        <v>#N/A</v>
      </c>
      <c r="AG438" s="122" t="e">
        <f t="shared" si="79"/>
        <v>#N/A</v>
      </c>
      <c r="AH438" s="8" t="e">
        <f t="shared" si="80"/>
        <v>#N/A</v>
      </c>
      <c r="AI438" s="122" t="e">
        <f t="shared" si="81"/>
        <v>#N/A</v>
      </c>
      <c r="AJ438" s="100" t="e">
        <f t="shared" si="82"/>
        <v>#N/A</v>
      </c>
      <c r="AK438" s="122" t="e">
        <f t="shared" si="83"/>
        <v>#N/A</v>
      </c>
    </row>
    <row r="439" spans="1:37" x14ac:dyDescent="0.2">
      <c r="A439" s="170">
        <f>'Fleet Input'!A443</f>
        <v>0</v>
      </c>
      <c r="B439" s="106" t="s">
        <v>111</v>
      </c>
      <c r="C439" s="106" t="s">
        <v>112</v>
      </c>
      <c r="D439" s="106" t="s">
        <v>136</v>
      </c>
      <c r="E439" s="106" t="s">
        <v>260</v>
      </c>
      <c r="F439" s="179">
        <f>'Fleet Input'!I443</f>
        <v>0</v>
      </c>
      <c r="G439" s="179">
        <f>'Fleet Input'!J443</f>
        <v>0</v>
      </c>
      <c r="H439" s="119" t="e">
        <f>VLOOKUP(AD439,NOx_Calc!$E$4:$G$44,3,FALSE)/100</f>
        <v>#N/A</v>
      </c>
      <c r="I439" s="119" t="e">
        <f>VLOOKUP(AD439,NOx_Calc!$E$4:$H$44,4,FALSE)/100</f>
        <v>#N/A</v>
      </c>
      <c r="J439" s="97" t="e">
        <f t="shared" si="72"/>
        <v>#N/A</v>
      </c>
      <c r="K439" s="10" t="e">
        <f>IF(J439&lt;&gt;"-",IF(X439="A",'NOx Emission Factors'!$X$4*J439,IF(X439="L",'NOx Emission Factors'!$W$4*J439,"?")),"-")</f>
        <v>#N/A</v>
      </c>
      <c r="L439" s="10" t="str">
        <f>IF(F439&lt;&gt;"",IF(X439="A",F439/'NOx Emission Factors'!$X$4,IF(X439="L",F439/'NOx Emission Factors'!$W$4,"?")),"-")</f>
        <v>?</v>
      </c>
      <c r="M439" s="125" t="e">
        <f t="shared" si="73"/>
        <v>#DIV/0!</v>
      </c>
      <c r="N439" s="125" t="e">
        <f t="shared" si="74"/>
        <v>#N/A</v>
      </c>
      <c r="O439" s="170">
        <f>'Fleet Input'!B443</f>
        <v>0</v>
      </c>
      <c r="P439" s="170">
        <f>'Fleet Input'!C443</f>
        <v>0</v>
      </c>
      <c r="Q439" s="170">
        <f>'Fleet Input'!D443</f>
        <v>0</v>
      </c>
      <c r="R439" s="170">
        <f>'Fleet Input'!E443</f>
        <v>0</v>
      </c>
      <c r="S439" s="170">
        <f>'Fleet Input'!F443</f>
        <v>0</v>
      </c>
      <c r="T439" s="109" t="s">
        <v>243</v>
      </c>
      <c r="X439" s="176">
        <f>'Fleet Input'!F443</f>
        <v>0</v>
      </c>
      <c r="Y439" s="170">
        <f>'Fleet Input'!G443</f>
        <v>0</v>
      </c>
      <c r="Z439" s="170">
        <f>'Fleet Input'!H443</f>
        <v>0</v>
      </c>
      <c r="AA439" s="114">
        <f t="shared" si="75"/>
        <v>0</v>
      </c>
      <c r="AB439" s="176" t="str">
        <f>IF('Fleet Input'!K443=0,"",'Fleet Input'!K443)</f>
        <v/>
      </c>
      <c r="AC439" s="176" t="str">
        <f>IF('Fleet Input'!L443=0,"",'Fleet Input'!L443)</f>
        <v/>
      </c>
      <c r="AD439" s="117" t="str">
        <f t="shared" si="76"/>
        <v/>
      </c>
      <c r="AE439" s="117" t="str">
        <f t="shared" si="77"/>
        <v>00</v>
      </c>
      <c r="AF439" s="8" t="e">
        <f t="shared" si="78"/>
        <v>#N/A</v>
      </c>
      <c r="AG439" s="122" t="e">
        <f t="shared" si="79"/>
        <v>#N/A</v>
      </c>
      <c r="AH439" s="8" t="e">
        <f t="shared" si="80"/>
        <v>#N/A</v>
      </c>
      <c r="AI439" s="122" t="e">
        <f t="shared" si="81"/>
        <v>#N/A</v>
      </c>
      <c r="AJ439" s="100" t="e">
        <f t="shared" si="82"/>
        <v>#N/A</v>
      </c>
      <c r="AK439" s="122" t="e">
        <f t="shared" si="83"/>
        <v>#N/A</v>
      </c>
    </row>
    <row r="440" spans="1:37" x14ac:dyDescent="0.2">
      <c r="A440" s="170">
        <f>'Fleet Input'!A444</f>
        <v>0</v>
      </c>
      <c r="B440" s="106" t="s">
        <v>111</v>
      </c>
      <c r="C440" s="106" t="s">
        <v>112</v>
      </c>
      <c r="D440" s="106" t="s">
        <v>136</v>
      </c>
      <c r="E440" s="106" t="s">
        <v>260</v>
      </c>
      <c r="F440" s="179">
        <f>'Fleet Input'!I444</f>
        <v>0</v>
      </c>
      <c r="G440" s="179">
        <f>'Fleet Input'!J444</f>
        <v>0</v>
      </c>
      <c r="H440" s="119" t="e">
        <f>VLOOKUP(AD440,NOx_Calc!$E$4:$G$44,3,FALSE)/100</f>
        <v>#N/A</v>
      </c>
      <c r="I440" s="119" t="e">
        <f>VLOOKUP(AD440,NOx_Calc!$E$4:$H$44,4,FALSE)/100</f>
        <v>#N/A</v>
      </c>
      <c r="J440" s="97" t="e">
        <f t="shared" si="72"/>
        <v>#N/A</v>
      </c>
      <c r="K440" s="10" t="e">
        <f>IF(J440&lt;&gt;"-",IF(X440="A",'NOx Emission Factors'!$X$4*J440,IF(X440="L",'NOx Emission Factors'!$W$4*J440,"?")),"-")</f>
        <v>#N/A</v>
      </c>
      <c r="L440" s="10" t="str">
        <f>IF(F440&lt;&gt;"",IF(X440="A",F440/'NOx Emission Factors'!$X$4,IF(X440="L",F440/'NOx Emission Factors'!$W$4,"?")),"-")</f>
        <v>?</v>
      </c>
      <c r="M440" s="125" t="e">
        <f t="shared" si="73"/>
        <v>#DIV/0!</v>
      </c>
      <c r="N440" s="125" t="e">
        <f t="shared" si="74"/>
        <v>#N/A</v>
      </c>
      <c r="O440" s="170">
        <f>'Fleet Input'!B444</f>
        <v>0</v>
      </c>
      <c r="P440" s="170">
        <f>'Fleet Input'!C444</f>
        <v>0</v>
      </c>
      <c r="Q440" s="170">
        <f>'Fleet Input'!D444</f>
        <v>0</v>
      </c>
      <c r="R440" s="170">
        <f>'Fleet Input'!E444</f>
        <v>0</v>
      </c>
      <c r="S440" s="170">
        <f>'Fleet Input'!F444</f>
        <v>0</v>
      </c>
      <c r="T440" s="109" t="s">
        <v>243</v>
      </c>
      <c r="X440" s="176">
        <f>'Fleet Input'!F444</f>
        <v>0</v>
      </c>
      <c r="Y440" s="170">
        <f>'Fleet Input'!G444</f>
        <v>0</v>
      </c>
      <c r="Z440" s="170">
        <f>'Fleet Input'!H444</f>
        <v>0</v>
      </c>
      <c r="AA440" s="114">
        <f t="shared" si="75"/>
        <v>0</v>
      </c>
      <c r="AB440" s="176" t="str">
        <f>IF('Fleet Input'!K444=0,"",'Fleet Input'!K444)</f>
        <v/>
      </c>
      <c r="AC440" s="176" t="str">
        <f>IF('Fleet Input'!L444=0,"",'Fleet Input'!L444)</f>
        <v/>
      </c>
      <c r="AD440" s="117" t="str">
        <f t="shared" si="76"/>
        <v/>
      </c>
      <c r="AE440" s="117" t="str">
        <f t="shared" si="77"/>
        <v>00</v>
      </c>
      <c r="AF440" s="8" t="e">
        <f t="shared" si="78"/>
        <v>#N/A</v>
      </c>
      <c r="AG440" s="122" t="e">
        <f t="shared" si="79"/>
        <v>#N/A</v>
      </c>
      <c r="AH440" s="8" t="e">
        <f t="shared" si="80"/>
        <v>#N/A</v>
      </c>
      <c r="AI440" s="122" t="e">
        <f t="shared" si="81"/>
        <v>#N/A</v>
      </c>
      <c r="AJ440" s="100" t="e">
        <f t="shared" si="82"/>
        <v>#N/A</v>
      </c>
      <c r="AK440" s="122" t="e">
        <f t="shared" si="83"/>
        <v>#N/A</v>
      </c>
    </row>
    <row r="441" spans="1:37" x14ac:dyDescent="0.2">
      <c r="A441" s="170">
        <f>'Fleet Input'!A445</f>
        <v>0</v>
      </c>
      <c r="B441" s="106" t="s">
        <v>111</v>
      </c>
      <c r="C441" s="106" t="s">
        <v>116</v>
      </c>
      <c r="D441" s="106" t="s">
        <v>118</v>
      </c>
      <c r="E441" s="106" t="s">
        <v>260</v>
      </c>
      <c r="F441" s="179">
        <f>'Fleet Input'!I445</f>
        <v>0</v>
      </c>
      <c r="G441" s="179">
        <f>'Fleet Input'!J445</f>
        <v>0</v>
      </c>
      <c r="H441" s="119" t="e">
        <f>VLOOKUP(AD441,NOx_Calc!$E$4:$G$44,3,FALSE)/100</f>
        <v>#N/A</v>
      </c>
      <c r="I441" s="119" t="e">
        <f>VLOOKUP(AD441,NOx_Calc!$E$4:$H$44,4,FALSE)/100</f>
        <v>#N/A</v>
      </c>
      <c r="J441" s="97" t="e">
        <f t="shared" si="72"/>
        <v>#N/A</v>
      </c>
      <c r="K441" s="10" t="e">
        <f>IF(J441&lt;&gt;"-",IF(X441="A",'NOx Emission Factors'!$X$4*J441,IF(X441="L",'NOx Emission Factors'!$W$4*J441,"?")),"-")</f>
        <v>#N/A</v>
      </c>
      <c r="L441" s="10" t="str">
        <f>IF(F441&lt;&gt;"",IF(X441="A",F441/'NOx Emission Factors'!$X$4,IF(X441="L",F441/'NOx Emission Factors'!$W$4,"?")),"-")</f>
        <v>?</v>
      </c>
      <c r="M441" s="125" t="e">
        <f t="shared" si="73"/>
        <v>#DIV/0!</v>
      </c>
      <c r="N441" s="125" t="e">
        <f t="shared" si="74"/>
        <v>#N/A</v>
      </c>
      <c r="O441" s="170">
        <f>'Fleet Input'!B445</f>
        <v>0</v>
      </c>
      <c r="P441" s="170">
        <f>'Fleet Input'!C445</f>
        <v>0</v>
      </c>
      <c r="Q441" s="170">
        <f>'Fleet Input'!D445</f>
        <v>0</v>
      </c>
      <c r="R441" s="170">
        <f>'Fleet Input'!E445</f>
        <v>0</v>
      </c>
      <c r="S441" s="170">
        <f>'Fleet Input'!F445</f>
        <v>0</v>
      </c>
      <c r="T441" s="109" t="s">
        <v>243</v>
      </c>
      <c r="X441" s="176">
        <f>'Fleet Input'!F445</f>
        <v>0</v>
      </c>
      <c r="Y441" s="170">
        <f>'Fleet Input'!G445</f>
        <v>0</v>
      </c>
      <c r="Z441" s="170">
        <f>'Fleet Input'!H445</f>
        <v>0</v>
      </c>
      <c r="AA441" s="114">
        <f t="shared" si="75"/>
        <v>0</v>
      </c>
      <c r="AB441" s="176" t="str">
        <f>IF('Fleet Input'!K445=0,"",'Fleet Input'!K445)</f>
        <v/>
      </c>
      <c r="AC441" s="176" t="str">
        <f>IF('Fleet Input'!L445=0,"",'Fleet Input'!L445)</f>
        <v/>
      </c>
      <c r="AD441" s="117" t="str">
        <f t="shared" si="76"/>
        <v/>
      </c>
      <c r="AE441" s="117" t="str">
        <f t="shared" si="77"/>
        <v>00</v>
      </c>
      <c r="AF441" s="8" t="e">
        <f t="shared" si="78"/>
        <v>#N/A</v>
      </c>
      <c r="AG441" s="122" t="e">
        <f t="shared" si="79"/>
        <v>#N/A</v>
      </c>
      <c r="AH441" s="8" t="e">
        <f t="shared" si="80"/>
        <v>#N/A</v>
      </c>
      <c r="AI441" s="122" t="e">
        <f t="shared" si="81"/>
        <v>#N/A</v>
      </c>
      <c r="AJ441" s="100" t="e">
        <f t="shared" si="82"/>
        <v>#N/A</v>
      </c>
      <c r="AK441" s="122" t="e">
        <f t="shared" si="83"/>
        <v>#N/A</v>
      </c>
    </row>
    <row r="442" spans="1:37" x14ac:dyDescent="0.2">
      <c r="A442" s="170">
        <f>'Fleet Input'!A446</f>
        <v>0</v>
      </c>
      <c r="B442" s="106" t="s">
        <v>111</v>
      </c>
      <c r="C442" s="106" t="s">
        <v>112</v>
      </c>
      <c r="D442" s="106" t="s">
        <v>113</v>
      </c>
      <c r="E442" s="106" t="s">
        <v>260</v>
      </c>
      <c r="F442" s="179">
        <f>'Fleet Input'!I446</f>
        <v>0</v>
      </c>
      <c r="G442" s="179">
        <f>'Fleet Input'!J446</f>
        <v>0</v>
      </c>
      <c r="H442" s="119" t="e">
        <f>VLOOKUP(AD442,NOx_Calc!$E$4:$G$44,3,FALSE)/100</f>
        <v>#N/A</v>
      </c>
      <c r="I442" s="119" t="e">
        <f>VLOOKUP(AD442,NOx_Calc!$E$4:$H$44,4,FALSE)/100</f>
        <v>#N/A</v>
      </c>
      <c r="J442" s="97" t="e">
        <f t="shared" si="72"/>
        <v>#N/A</v>
      </c>
      <c r="K442" s="10" t="e">
        <f>IF(J442&lt;&gt;"-",IF(X442="A",'NOx Emission Factors'!$X$4*J442,IF(X442="L",'NOx Emission Factors'!$W$4*J442,"?")),"-")</f>
        <v>#N/A</v>
      </c>
      <c r="L442" s="10" t="str">
        <f>IF(F442&lt;&gt;"",IF(X442="A",F442/'NOx Emission Factors'!$X$4,IF(X442="L",F442/'NOx Emission Factors'!$W$4,"?")),"-")</f>
        <v>?</v>
      </c>
      <c r="M442" s="125" t="e">
        <f t="shared" si="73"/>
        <v>#DIV/0!</v>
      </c>
      <c r="N442" s="125" t="e">
        <f t="shared" si="74"/>
        <v>#N/A</v>
      </c>
      <c r="O442" s="170">
        <f>'Fleet Input'!B446</f>
        <v>0</v>
      </c>
      <c r="P442" s="170">
        <f>'Fleet Input'!C446</f>
        <v>0</v>
      </c>
      <c r="Q442" s="170">
        <f>'Fleet Input'!D446</f>
        <v>0</v>
      </c>
      <c r="R442" s="170">
        <f>'Fleet Input'!E446</f>
        <v>0</v>
      </c>
      <c r="S442" s="170">
        <f>'Fleet Input'!F446</f>
        <v>0</v>
      </c>
      <c r="T442" s="109" t="s">
        <v>243</v>
      </c>
      <c r="X442" s="176">
        <f>'Fleet Input'!F446</f>
        <v>0</v>
      </c>
      <c r="Y442" s="170">
        <f>'Fleet Input'!G446</f>
        <v>0</v>
      </c>
      <c r="Z442" s="170">
        <f>'Fleet Input'!H446</f>
        <v>0</v>
      </c>
      <c r="AA442" s="114">
        <f t="shared" si="75"/>
        <v>0</v>
      </c>
      <c r="AB442" s="176" t="str">
        <f>IF('Fleet Input'!K446=0,"",'Fleet Input'!K446)</f>
        <v/>
      </c>
      <c r="AC442" s="176" t="str">
        <f>IF('Fleet Input'!L446=0,"",'Fleet Input'!L446)</f>
        <v/>
      </c>
      <c r="AD442" s="117" t="str">
        <f t="shared" si="76"/>
        <v/>
      </c>
      <c r="AE442" s="117" t="str">
        <f t="shared" si="77"/>
        <v>00</v>
      </c>
      <c r="AF442" s="8" t="e">
        <f t="shared" si="78"/>
        <v>#N/A</v>
      </c>
      <c r="AG442" s="122" t="e">
        <f t="shared" si="79"/>
        <v>#N/A</v>
      </c>
      <c r="AH442" s="8" t="e">
        <f t="shared" si="80"/>
        <v>#N/A</v>
      </c>
      <c r="AI442" s="122" t="e">
        <f t="shared" si="81"/>
        <v>#N/A</v>
      </c>
      <c r="AJ442" s="100" t="e">
        <f t="shared" si="82"/>
        <v>#N/A</v>
      </c>
      <c r="AK442" s="122" t="e">
        <f t="shared" si="83"/>
        <v>#N/A</v>
      </c>
    </row>
    <row r="443" spans="1:37" x14ac:dyDescent="0.2">
      <c r="A443" s="170">
        <f>'Fleet Input'!A447</f>
        <v>0</v>
      </c>
      <c r="B443" s="106" t="s">
        <v>111</v>
      </c>
      <c r="C443" s="106" t="s">
        <v>112</v>
      </c>
      <c r="D443" s="106" t="s">
        <v>124</v>
      </c>
      <c r="E443" s="106" t="s">
        <v>259</v>
      </c>
      <c r="F443" s="179">
        <f>'Fleet Input'!I447</f>
        <v>0</v>
      </c>
      <c r="G443" s="179">
        <f>'Fleet Input'!J447</f>
        <v>0</v>
      </c>
      <c r="H443" s="119" t="e">
        <f>VLOOKUP(AD443,NOx_Calc!$E$4:$G$44,3,FALSE)/100</f>
        <v>#N/A</v>
      </c>
      <c r="I443" s="119" t="e">
        <f>VLOOKUP(AD443,NOx_Calc!$E$4:$H$44,4,FALSE)/100</f>
        <v>#N/A</v>
      </c>
      <c r="J443" s="97" t="e">
        <f t="shared" si="72"/>
        <v>#N/A</v>
      </c>
      <c r="K443" s="10" t="e">
        <f>IF(J443&lt;&gt;"-",IF(X443="A",'NOx Emission Factors'!$X$4*J443,IF(X443="L",'NOx Emission Factors'!$W$4*J443,"?")),"-")</f>
        <v>#N/A</v>
      </c>
      <c r="L443" s="10" t="str">
        <f>IF(F443&lt;&gt;"",IF(X443="A",F443/'NOx Emission Factors'!$X$4,IF(X443="L",F443/'NOx Emission Factors'!$W$4,"?")),"-")</f>
        <v>?</v>
      </c>
      <c r="M443" s="125" t="e">
        <f t="shared" si="73"/>
        <v>#DIV/0!</v>
      </c>
      <c r="N443" s="125" t="e">
        <f t="shared" si="74"/>
        <v>#N/A</v>
      </c>
      <c r="O443" s="170">
        <f>'Fleet Input'!B447</f>
        <v>0</v>
      </c>
      <c r="P443" s="170">
        <f>'Fleet Input'!C447</f>
        <v>0</v>
      </c>
      <c r="Q443" s="170">
        <f>'Fleet Input'!D447</f>
        <v>0</v>
      </c>
      <c r="R443" s="170">
        <f>'Fleet Input'!E447</f>
        <v>0</v>
      </c>
      <c r="S443" s="170">
        <f>'Fleet Input'!F447</f>
        <v>0</v>
      </c>
      <c r="T443" s="109" t="s">
        <v>243</v>
      </c>
      <c r="X443" s="176">
        <f>'Fleet Input'!F447</f>
        <v>0</v>
      </c>
      <c r="Y443" s="170">
        <f>'Fleet Input'!G447</f>
        <v>0</v>
      </c>
      <c r="Z443" s="170">
        <f>'Fleet Input'!H447</f>
        <v>0</v>
      </c>
      <c r="AA443" s="114">
        <f t="shared" si="75"/>
        <v>0</v>
      </c>
      <c r="AB443" s="176" t="str">
        <f>IF('Fleet Input'!K447=0,"",'Fleet Input'!K447)</f>
        <v/>
      </c>
      <c r="AC443" s="176" t="str">
        <f>IF('Fleet Input'!L447=0,"",'Fleet Input'!L447)</f>
        <v/>
      </c>
      <c r="AD443" s="117" t="str">
        <f t="shared" si="76"/>
        <v/>
      </c>
      <c r="AE443" s="117" t="str">
        <f t="shared" si="77"/>
        <v>00</v>
      </c>
      <c r="AF443" s="8" t="e">
        <f t="shared" si="78"/>
        <v>#N/A</v>
      </c>
      <c r="AG443" s="122" t="e">
        <f t="shared" si="79"/>
        <v>#N/A</v>
      </c>
      <c r="AH443" s="8" t="e">
        <f t="shared" si="80"/>
        <v>#N/A</v>
      </c>
      <c r="AI443" s="122" t="e">
        <f t="shared" si="81"/>
        <v>#N/A</v>
      </c>
      <c r="AJ443" s="100" t="e">
        <f t="shared" si="82"/>
        <v>#N/A</v>
      </c>
      <c r="AK443" s="122" t="e">
        <f t="shared" si="83"/>
        <v>#N/A</v>
      </c>
    </row>
    <row r="444" spans="1:37" x14ac:dyDescent="0.2">
      <c r="A444" s="170">
        <f>'Fleet Input'!A448</f>
        <v>0</v>
      </c>
      <c r="B444" s="106" t="s">
        <v>111</v>
      </c>
      <c r="C444" s="106" t="s">
        <v>116</v>
      </c>
      <c r="D444" s="106" t="s">
        <v>118</v>
      </c>
      <c r="E444" s="106" t="s">
        <v>259</v>
      </c>
      <c r="F444" s="179">
        <f>'Fleet Input'!I448</f>
        <v>0</v>
      </c>
      <c r="G444" s="179">
        <f>'Fleet Input'!J448</f>
        <v>0</v>
      </c>
      <c r="H444" s="119" t="e">
        <f>VLOOKUP(AD444,NOx_Calc!$E$4:$G$44,3,FALSE)/100</f>
        <v>#N/A</v>
      </c>
      <c r="I444" s="119" t="e">
        <f>VLOOKUP(AD444,NOx_Calc!$E$4:$H$44,4,FALSE)/100</f>
        <v>#N/A</v>
      </c>
      <c r="J444" s="97" t="e">
        <f t="shared" si="72"/>
        <v>#N/A</v>
      </c>
      <c r="K444" s="10" t="e">
        <f>IF(J444&lt;&gt;"-",IF(X444="A",'NOx Emission Factors'!$X$4*J444,IF(X444="L",'NOx Emission Factors'!$W$4*J444,"?")),"-")</f>
        <v>#N/A</v>
      </c>
      <c r="L444" s="10" t="str">
        <f>IF(F444&lt;&gt;"",IF(X444="A",F444/'NOx Emission Factors'!$X$4,IF(X444="L",F444/'NOx Emission Factors'!$W$4,"?")),"-")</f>
        <v>?</v>
      </c>
      <c r="M444" s="125" t="e">
        <f t="shared" si="73"/>
        <v>#DIV/0!</v>
      </c>
      <c r="N444" s="125" t="e">
        <f t="shared" si="74"/>
        <v>#N/A</v>
      </c>
      <c r="O444" s="170">
        <f>'Fleet Input'!B448</f>
        <v>0</v>
      </c>
      <c r="P444" s="170">
        <f>'Fleet Input'!C448</f>
        <v>0</v>
      </c>
      <c r="Q444" s="170">
        <f>'Fleet Input'!D448</f>
        <v>0</v>
      </c>
      <c r="R444" s="170">
        <f>'Fleet Input'!E448</f>
        <v>0</v>
      </c>
      <c r="S444" s="170">
        <f>'Fleet Input'!F448</f>
        <v>0</v>
      </c>
      <c r="T444" s="109" t="s">
        <v>243</v>
      </c>
      <c r="X444" s="176">
        <f>'Fleet Input'!F448</f>
        <v>0</v>
      </c>
      <c r="Y444" s="170">
        <f>'Fleet Input'!G448</f>
        <v>0</v>
      </c>
      <c r="Z444" s="170">
        <f>'Fleet Input'!H448</f>
        <v>0</v>
      </c>
      <c r="AA444" s="114">
        <f t="shared" si="75"/>
        <v>0</v>
      </c>
      <c r="AB444" s="176" t="str">
        <f>IF('Fleet Input'!K448=0,"",'Fleet Input'!K448)</f>
        <v/>
      </c>
      <c r="AC444" s="176" t="str">
        <f>IF('Fleet Input'!L448=0,"",'Fleet Input'!L448)</f>
        <v/>
      </c>
      <c r="AD444" s="117" t="str">
        <f t="shared" si="76"/>
        <v/>
      </c>
      <c r="AE444" s="117" t="str">
        <f t="shared" si="77"/>
        <v>00</v>
      </c>
      <c r="AF444" s="8" t="e">
        <f t="shared" si="78"/>
        <v>#N/A</v>
      </c>
      <c r="AG444" s="122" t="e">
        <f t="shared" si="79"/>
        <v>#N/A</v>
      </c>
      <c r="AH444" s="8" t="e">
        <f t="shared" si="80"/>
        <v>#N/A</v>
      </c>
      <c r="AI444" s="122" t="e">
        <f t="shared" si="81"/>
        <v>#N/A</v>
      </c>
      <c r="AJ444" s="100" t="e">
        <f t="shared" si="82"/>
        <v>#N/A</v>
      </c>
      <c r="AK444" s="122" t="e">
        <f t="shared" si="83"/>
        <v>#N/A</v>
      </c>
    </row>
    <row r="445" spans="1:37" x14ac:dyDescent="0.2">
      <c r="A445" s="170">
        <f>'Fleet Input'!A449</f>
        <v>0</v>
      </c>
      <c r="B445" s="106" t="s">
        <v>111</v>
      </c>
      <c r="C445" s="106" t="s">
        <v>112</v>
      </c>
      <c r="D445" s="106" t="s">
        <v>124</v>
      </c>
      <c r="E445" s="106" t="s">
        <v>259</v>
      </c>
      <c r="F445" s="179">
        <f>'Fleet Input'!I449</f>
        <v>0</v>
      </c>
      <c r="G445" s="179">
        <f>'Fleet Input'!J449</f>
        <v>0</v>
      </c>
      <c r="H445" s="119" t="e">
        <f>VLOOKUP(AD445,NOx_Calc!$E$4:$G$44,3,FALSE)/100</f>
        <v>#N/A</v>
      </c>
      <c r="I445" s="119" t="e">
        <f>VLOOKUP(AD445,NOx_Calc!$E$4:$H$44,4,FALSE)/100</f>
        <v>#N/A</v>
      </c>
      <c r="J445" s="97" t="e">
        <f t="shared" si="72"/>
        <v>#N/A</v>
      </c>
      <c r="K445" s="10" t="e">
        <f>IF(J445&lt;&gt;"-",IF(X445="A",'NOx Emission Factors'!$X$4*J445,IF(X445="L",'NOx Emission Factors'!$W$4*J445,"?")),"-")</f>
        <v>#N/A</v>
      </c>
      <c r="L445" s="10" t="str">
        <f>IF(F445&lt;&gt;"",IF(X445="A",F445/'NOx Emission Factors'!$X$4,IF(X445="L",F445/'NOx Emission Factors'!$W$4,"?")),"-")</f>
        <v>?</v>
      </c>
      <c r="M445" s="125" t="e">
        <f t="shared" si="73"/>
        <v>#DIV/0!</v>
      </c>
      <c r="N445" s="125" t="e">
        <f t="shared" si="74"/>
        <v>#N/A</v>
      </c>
      <c r="O445" s="170">
        <f>'Fleet Input'!B449</f>
        <v>0</v>
      </c>
      <c r="P445" s="170">
        <f>'Fleet Input'!C449</f>
        <v>0</v>
      </c>
      <c r="Q445" s="170">
        <f>'Fleet Input'!D449</f>
        <v>0</v>
      </c>
      <c r="R445" s="170">
        <f>'Fleet Input'!E449</f>
        <v>0</v>
      </c>
      <c r="S445" s="170">
        <f>'Fleet Input'!F449</f>
        <v>0</v>
      </c>
      <c r="T445" s="109" t="s">
        <v>243</v>
      </c>
      <c r="X445" s="176">
        <f>'Fleet Input'!F449</f>
        <v>0</v>
      </c>
      <c r="Y445" s="170">
        <f>'Fleet Input'!G449</f>
        <v>0</v>
      </c>
      <c r="Z445" s="170">
        <f>'Fleet Input'!H449</f>
        <v>0</v>
      </c>
      <c r="AA445" s="114">
        <f t="shared" si="75"/>
        <v>0</v>
      </c>
      <c r="AB445" s="176" t="str">
        <f>IF('Fleet Input'!K449=0,"",'Fleet Input'!K449)</f>
        <v/>
      </c>
      <c r="AC445" s="176" t="str">
        <f>IF('Fleet Input'!L449=0,"",'Fleet Input'!L449)</f>
        <v/>
      </c>
      <c r="AD445" s="117" t="str">
        <f t="shared" si="76"/>
        <v/>
      </c>
      <c r="AE445" s="117" t="str">
        <f t="shared" si="77"/>
        <v>00</v>
      </c>
      <c r="AF445" s="8" t="e">
        <f t="shared" si="78"/>
        <v>#N/A</v>
      </c>
      <c r="AG445" s="122" t="e">
        <f t="shared" si="79"/>
        <v>#N/A</v>
      </c>
      <c r="AH445" s="8" t="e">
        <f t="shared" si="80"/>
        <v>#N/A</v>
      </c>
      <c r="AI445" s="122" t="e">
        <f t="shared" si="81"/>
        <v>#N/A</v>
      </c>
      <c r="AJ445" s="100" t="e">
        <f t="shared" si="82"/>
        <v>#N/A</v>
      </c>
      <c r="AK445" s="122" t="e">
        <f t="shared" si="83"/>
        <v>#N/A</v>
      </c>
    </row>
    <row r="446" spans="1:37" x14ac:dyDescent="0.2">
      <c r="A446" s="170">
        <f>'Fleet Input'!A450</f>
        <v>0</v>
      </c>
      <c r="B446" s="106" t="s">
        <v>111</v>
      </c>
      <c r="C446" s="106" t="s">
        <v>112</v>
      </c>
      <c r="D446" s="106" t="s">
        <v>124</v>
      </c>
      <c r="E446" s="106" t="s">
        <v>259</v>
      </c>
      <c r="F446" s="179">
        <f>'Fleet Input'!I450</f>
        <v>0</v>
      </c>
      <c r="G446" s="179">
        <f>'Fleet Input'!J450</f>
        <v>0</v>
      </c>
      <c r="H446" s="119" t="e">
        <f>VLOOKUP(AD446,NOx_Calc!$E$4:$G$44,3,FALSE)/100</f>
        <v>#N/A</v>
      </c>
      <c r="I446" s="119" t="e">
        <f>VLOOKUP(AD446,NOx_Calc!$E$4:$H$44,4,FALSE)/100</f>
        <v>#N/A</v>
      </c>
      <c r="J446" s="97" t="e">
        <f t="shared" si="72"/>
        <v>#N/A</v>
      </c>
      <c r="K446" s="10" t="e">
        <f>IF(J446&lt;&gt;"-",IF(X446="A",'NOx Emission Factors'!$X$4*J446,IF(X446="L",'NOx Emission Factors'!$W$4*J446,"?")),"-")</f>
        <v>#N/A</v>
      </c>
      <c r="L446" s="10" t="str">
        <f>IF(F446&lt;&gt;"",IF(X446="A",F446/'NOx Emission Factors'!$X$4,IF(X446="L",F446/'NOx Emission Factors'!$W$4,"?")),"-")</f>
        <v>?</v>
      </c>
      <c r="M446" s="125" t="e">
        <f t="shared" si="73"/>
        <v>#DIV/0!</v>
      </c>
      <c r="N446" s="125" t="e">
        <f t="shared" si="74"/>
        <v>#N/A</v>
      </c>
      <c r="O446" s="170">
        <f>'Fleet Input'!B450</f>
        <v>0</v>
      </c>
      <c r="P446" s="170">
        <f>'Fleet Input'!C450</f>
        <v>0</v>
      </c>
      <c r="Q446" s="170">
        <f>'Fleet Input'!D450</f>
        <v>0</v>
      </c>
      <c r="R446" s="170">
        <f>'Fleet Input'!E450</f>
        <v>0</v>
      </c>
      <c r="S446" s="170">
        <f>'Fleet Input'!F450</f>
        <v>0</v>
      </c>
      <c r="T446" s="109" t="s">
        <v>243</v>
      </c>
      <c r="X446" s="176">
        <f>'Fleet Input'!F450</f>
        <v>0</v>
      </c>
      <c r="Y446" s="170">
        <f>'Fleet Input'!G450</f>
        <v>0</v>
      </c>
      <c r="Z446" s="170">
        <f>'Fleet Input'!H450</f>
        <v>0</v>
      </c>
      <c r="AA446" s="114">
        <f t="shared" si="75"/>
        <v>0</v>
      </c>
      <c r="AB446" s="176" t="str">
        <f>IF('Fleet Input'!K450=0,"",'Fleet Input'!K450)</f>
        <v/>
      </c>
      <c r="AC446" s="176" t="str">
        <f>IF('Fleet Input'!L450=0,"",'Fleet Input'!L450)</f>
        <v/>
      </c>
      <c r="AD446" s="117" t="str">
        <f t="shared" si="76"/>
        <v/>
      </c>
      <c r="AE446" s="117" t="str">
        <f t="shared" si="77"/>
        <v>00</v>
      </c>
      <c r="AF446" s="8" t="e">
        <f t="shared" si="78"/>
        <v>#N/A</v>
      </c>
      <c r="AG446" s="122" t="e">
        <f t="shared" si="79"/>
        <v>#N/A</v>
      </c>
      <c r="AH446" s="8" t="e">
        <f t="shared" si="80"/>
        <v>#N/A</v>
      </c>
      <c r="AI446" s="122" t="e">
        <f t="shared" si="81"/>
        <v>#N/A</v>
      </c>
      <c r="AJ446" s="100" t="e">
        <f t="shared" si="82"/>
        <v>#N/A</v>
      </c>
      <c r="AK446" s="122" t="e">
        <f t="shared" si="83"/>
        <v>#N/A</v>
      </c>
    </row>
    <row r="447" spans="1:37" x14ac:dyDescent="0.2">
      <c r="A447" s="170">
        <f>'Fleet Input'!A451</f>
        <v>0</v>
      </c>
      <c r="B447" s="106" t="s">
        <v>111</v>
      </c>
      <c r="C447" s="106" t="s">
        <v>116</v>
      </c>
      <c r="D447" s="106" t="s">
        <v>118</v>
      </c>
      <c r="E447" s="106" t="s">
        <v>260</v>
      </c>
      <c r="F447" s="179">
        <f>'Fleet Input'!I451</f>
        <v>0</v>
      </c>
      <c r="G447" s="179">
        <f>'Fleet Input'!J451</f>
        <v>0</v>
      </c>
      <c r="H447" s="119" t="e">
        <f>VLOOKUP(AD447,NOx_Calc!$E$4:$G$44,3,FALSE)/100</f>
        <v>#N/A</v>
      </c>
      <c r="I447" s="119" t="e">
        <f>VLOOKUP(AD447,NOx_Calc!$E$4:$H$44,4,FALSE)/100</f>
        <v>#N/A</v>
      </c>
      <c r="J447" s="97" t="e">
        <f t="shared" si="72"/>
        <v>#N/A</v>
      </c>
      <c r="K447" s="10" t="e">
        <f>IF(J447&lt;&gt;"-",IF(X447="A",'NOx Emission Factors'!$X$4*J447,IF(X447="L",'NOx Emission Factors'!$W$4*J447,"?")),"-")</f>
        <v>#N/A</v>
      </c>
      <c r="L447" s="10" t="str">
        <f>IF(F447&lt;&gt;"",IF(X447="A",F447/'NOx Emission Factors'!$X$4,IF(X447="L",F447/'NOx Emission Factors'!$W$4,"?")),"-")</f>
        <v>?</v>
      </c>
      <c r="M447" s="125" t="e">
        <f t="shared" si="73"/>
        <v>#DIV/0!</v>
      </c>
      <c r="N447" s="125" t="e">
        <f t="shared" si="74"/>
        <v>#N/A</v>
      </c>
      <c r="O447" s="170">
        <f>'Fleet Input'!B451</f>
        <v>0</v>
      </c>
      <c r="P447" s="170">
        <f>'Fleet Input'!C451</f>
        <v>0</v>
      </c>
      <c r="Q447" s="170">
        <f>'Fleet Input'!D451</f>
        <v>0</v>
      </c>
      <c r="R447" s="170">
        <f>'Fleet Input'!E451</f>
        <v>0</v>
      </c>
      <c r="S447" s="170">
        <f>'Fleet Input'!F451</f>
        <v>0</v>
      </c>
      <c r="T447" s="109" t="s">
        <v>243</v>
      </c>
      <c r="X447" s="176">
        <f>'Fleet Input'!F451</f>
        <v>0</v>
      </c>
      <c r="Y447" s="170">
        <f>'Fleet Input'!G451</f>
        <v>0</v>
      </c>
      <c r="Z447" s="170">
        <f>'Fleet Input'!H451</f>
        <v>0</v>
      </c>
      <c r="AA447" s="114">
        <f t="shared" si="75"/>
        <v>0</v>
      </c>
      <c r="AB447" s="176" t="str">
        <f>IF('Fleet Input'!K451=0,"",'Fleet Input'!K451)</f>
        <v/>
      </c>
      <c r="AC447" s="176" t="str">
        <f>IF('Fleet Input'!L451=0,"",'Fleet Input'!L451)</f>
        <v/>
      </c>
      <c r="AD447" s="117" t="str">
        <f t="shared" si="76"/>
        <v/>
      </c>
      <c r="AE447" s="117" t="str">
        <f t="shared" si="77"/>
        <v>00</v>
      </c>
      <c r="AF447" s="8" t="e">
        <f t="shared" si="78"/>
        <v>#N/A</v>
      </c>
      <c r="AG447" s="122" t="e">
        <f t="shared" si="79"/>
        <v>#N/A</v>
      </c>
      <c r="AH447" s="8" t="e">
        <f t="shared" si="80"/>
        <v>#N/A</v>
      </c>
      <c r="AI447" s="122" t="e">
        <f t="shared" si="81"/>
        <v>#N/A</v>
      </c>
      <c r="AJ447" s="100" t="e">
        <f t="shared" si="82"/>
        <v>#N/A</v>
      </c>
      <c r="AK447" s="122" t="e">
        <f t="shared" si="83"/>
        <v>#N/A</v>
      </c>
    </row>
    <row r="448" spans="1:37" x14ac:dyDescent="0.2">
      <c r="A448" s="170">
        <f>'Fleet Input'!A452</f>
        <v>0</v>
      </c>
      <c r="B448" s="106" t="s">
        <v>111</v>
      </c>
      <c r="C448" s="106" t="s">
        <v>112</v>
      </c>
      <c r="D448" s="106" t="s">
        <v>262</v>
      </c>
      <c r="E448" s="106" t="s">
        <v>260</v>
      </c>
      <c r="F448" s="179">
        <f>'Fleet Input'!I452</f>
        <v>0</v>
      </c>
      <c r="G448" s="179">
        <f>'Fleet Input'!J452</f>
        <v>0</v>
      </c>
      <c r="H448" s="119" t="e">
        <f>VLOOKUP(AD448,NOx_Calc!$E$4:$G$44,3,FALSE)/100</f>
        <v>#N/A</v>
      </c>
      <c r="I448" s="119" t="e">
        <f>VLOOKUP(AD448,NOx_Calc!$E$4:$H$44,4,FALSE)/100</f>
        <v>#N/A</v>
      </c>
      <c r="J448" s="97" t="e">
        <f t="shared" si="72"/>
        <v>#N/A</v>
      </c>
      <c r="K448" s="10" t="e">
        <f>IF(J448&lt;&gt;"-",IF(X448="A",'NOx Emission Factors'!$X$4*J448,IF(X448="L",'NOx Emission Factors'!$W$4*J448,"?")),"-")</f>
        <v>#N/A</v>
      </c>
      <c r="L448" s="10" t="str">
        <f>IF(F448&lt;&gt;"",IF(X448="A",F448/'NOx Emission Factors'!$X$4,IF(X448="L",F448/'NOx Emission Factors'!$W$4,"?")),"-")</f>
        <v>?</v>
      </c>
      <c r="M448" s="125" t="e">
        <f t="shared" si="73"/>
        <v>#DIV/0!</v>
      </c>
      <c r="N448" s="125" t="e">
        <f t="shared" si="74"/>
        <v>#N/A</v>
      </c>
      <c r="O448" s="170">
        <f>'Fleet Input'!B452</f>
        <v>0</v>
      </c>
      <c r="P448" s="170">
        <f>'Fleet Input'!C452</f>
        <v>0</v>
      </c>
      <c r="Q448" s="170">
        <f>'Fleet Input'!D452</f>
        <v>0</v>
      </c>
      <c r="R448" s="170">
        <f>'Fleet Input'!E452</f>
        <v>0</v>
      </c>
      <c r="S448" s="170">
        <f>'Fleet Input'!F452</f>
        <v>0</v>
      </c>
      <c r="T448" s="109" t="s">
        <v>243</v>
      </c>
      <c r="X448" s="176">
        <f>'Fleet Input'!F452</f>
        <v>0</v>
      </c>
      <c r="Y448" s="170">
        <f>'Fleet Input'!G452</f>
        <v>0</v>
      </c>
      <c r="Z448" s="170">
        <f>'Fleet Input'!H452</f>
        <v>0</v>
      </c>
      <c r="AA448" s="114">
        <f t="shared" si="75"/>
        <v>0</v>
      </c>
      <c r="AB448" s="176" t="str">
        <f>IF('Fleet Input'!K452=0,"",'Fleet Input'!K452)</f>
        <v/>
      </c>
      <c r="AC448" s="176" t="str">
        <f>IF('Fleet Input'!L452=0,"",'Fleet Input'!L452)</f>
        <v/>
      </c>
      <c r="AD448" s="117" t="str">
        <f t="shared" si="76"/>
        <v/>
      </c>
      <c r="AE448" s="117" t="str">
        <f t="shared" si="77"/>
        <v>00</v>
      </c>
      <c r="AF448" s="8" t="e">
        <f t="shared" si="78"/>
        <v>#N/A</v>
      </c>
      <c r="AG448" s="122" t="e">
        <f t="shared" si="79"/>
        <v>#N/A</v>
      </c>
      <c r="AH448" s="8" t="e">
        <f t="shared" si="80"/>
        <v>#N/A</v>
      </c>
      <c r="AI448" s="122" t="e">
        <f t="shared" si="81"/>
        <v>#N/A</v>
      </c>
      <c r="AJ448" s="100" t="e">
        <f t="shared" si="82"/>
        <v>#N/A</v>
      </c>
      <c r="AK448" s="122" t="e">
        <f t="shared" si="83"/>
        <v>#N/A</v>
      </c>
    </row>
    <row r="449" spans="1:37" x14ac:dyDescent="0.2">
      <c r="A449" s="170">
        <f>'Fleet Input'!A453</f>
        <v>0</v>
      </c>
      <c r="B449" s="106" t="s">
        <v>111</v>
      </c>
      <c r="C449" s="106" t="s">
        <v>125</v>
      </c>
      <c r="D449" s="106" t="s">
        <v>126</v>
      </c>
      <c r="E449" s="106" t="s">
        <v>260</v>
      </c>
      <c r="F449" s="179">
        <f>'Fleet Input'!I453</f>
        <v>0</v>
      </c>
      <c r="G449" s="179">
        <f>'Fleet Input'!J453</f>
        <v>0</v>
      </c>
      <c r="H449" s="119" t="e">
        <f>VLOOKUP(AD449,NOx_Calc!$E$4:$G$44,3,FALSE)/100</f>
        <v>#N/A</v>
      </c>
      <c r="I449" s="119" t="e">
        <f>VLOOKUP(AD449,NOx_Calc!$E$4:$H$44,4,FALSE)/100</f>
        <v>#N/A</v>
      </c>
      <c r="J449" s="97" t="e">
        <f t="shared" si="72"/>
        <v>#N/A</v>
      </c>
      <c r="K449" s="10" t="e">
        <f>IF(J449&lt;&gt;"-",IF(X449="A",'NOx Emission Factors'!$X$4*J449,IF(X449="L",'NOx Emission Factors'!$W$4*J449,"?")),"-")</f>
        <v>#N/A</v>
      </c>
      <c r="L449" s="10" t="str">
        <f>IF(F449&lt;&gt;"",IF(X449="A",F449/'NOx Emission Factors'!$X$4,IF(X449="L",F449/'NOx Emission Factors'!$W$4,"?")),"-")</f>
        <v>?</v>
      </c>
      <c r="M449" s="125" t="e">
        <f t="shared" si="73"/>
        <v>#DIV/0!</v>
      </c>
      <c r="N449" s="125" t="e">
        <f t="shared" si="74"/>
        <v>#N/A</v>
      </c>
      <c r="O449" s="170">
        <f>'Fleet Input'!B453</f>
        <v>0</v>
      </c>
      <c r="P449" s="170">
        <f>'Fleet Input'!C453</f>
        <v>0</v>
      </c>
      <c r="Q449" s="170">
        <f>'Fleet Input'!D453</f>
        <v>0</v>
      </c>
      <c r="R449" s="170">
        <f>'Fleet Input'!E453</f>
        <v>0</v>
      </c>
      <c r="S449" s="170">
        <f>'Fleet Input'!F453</f>
        <v>0</v>
      </c>
      <c r="T449" s="109" t="s">
        <v>243</v>
      </c>
      <c r="X449" s="176">
        <f>'Fleet Input'!F453</f>
        <v>0</v>
      </c>
      <c r="Y449" s="170">
        <f>'Fleet Input'!G453</f>
        <v>0</v>
      </c>
      <c r="Z449" s="170">
        <f>'Fleet Input'!H453</f>
        <v>0</v>
      </c>
      <c r="AA449" s="114">
        <f t="shared" si="75"/>
        <v>0</v>
      </c>
      <c r="AB449" s="176" t="str">
        <f>IF('Fleet Input'!K453=0,"",'Fleet Input'!K453)</f>
        <v/>
      </c>
      <c r="AC449" s="176" t="str">
        <f>IF('Fleet Input'!L453=0,"",'Fleet Input'!L453)</f>
        <v/>
      </c>
      <c r="AD449" s="117" t="str">
        <f t="shared" si="76"/>
        <v/>
      </c>
      <c r="AE449" s="117" t="str">
        <f t="shared" si="77"/>
        <v>00</v>
      </c>
      <c r="AF449" s="8" t="e">
        <f t="shared" si="78"/>
        <v>#N/A</v>
      </c>
      <c r="AG449" s="122" t="e">
        <f t="shared" si="79"/>
        <v>#N/A</v>
      </c>
      <c r="AH449" s="8" t="e">
        <f t="shared" si="80"/>
        <v>#N/A</v>
      </c>
      <c r="AI449" s="122" t="e">
        <f t="shared" si="81"/>
        <v>#N/A</v>
      </c>
      <c r="AJ449" s="100" t="e">
        <f t="shared" si="82"/>
        <v>#N/A</v>
      </c>
      <c r="AK449" s="122" t="e">
        <f t="shared" si="83"/>
        <v>#N/A</v>
      </c>
    </row>
    <row r="450" spans="1:37" x14ac:dyDescent="0.2">
      <c r="A450" s="170">
        <f>'Fleet Input'!A454</f>
        <v>0</v>
      </c>
      <c r="B450" s="106" t="s">
        <v>111</v>
      </c>
      <c r="C450" s="106" t="s">
        <v>112</v>
      </c>
      <c r="D450" s="106" t="s">
        <v>124</v>
      </c>
      <c r="E450" s="106" t="s">
        <v>259</v>
      </c>
      <c r="F450" s="179">
        <f>'Fleet Input'!I454</f>
        <v>0</v>
      </c>
      <c r="G450" s="179">
        <f>'Fleet Input'!J454</f>
        <v>0</v>
      </c>
      <c r="H450" s="119" t="e">
        <f>VLOOKUP(AD450,NOx_Calc!$E$4:$G$44,3,FALSE)/100</f>
        <v>#N/A</v>
      </c>
      <c r="I450" s="119" t="e">
        <f>VLOOKUP(AD450,NOx_Calc!$E$4:$H$44,4,FALSE)/100</f>
        <v>#N/A</v>
      </c>
      <c r="J450" s="97" t="e">
        <f t="shared" si="72"/>
        <v>#N/A</v>
      </c>
      <c r="K450" s="10" t="e">
        <f>IF(J450&lt;&gt;"-",IF(X450="A",'NOx Emission Factors'!$X$4*J450,IF(X450="L",'NOx Emission Factors'!$W$4*J450,"?")),"-")</f>
        <v>#N/A</v>
      </c>
      <c r="L450" s="10" t="str">
        <f>IF(F450&lt;&gt;"",IF(X450="A",F450/'NOx Emission Factors'!$X$4,IF(X450="L",F450/'NOx Emission Factors'!$W$4,"?")),"-")</f>
        <v>?</v>
      </c>
      <c r="M450" s="125" t="e">
        <f t="shared" si="73"/>
        <v>#DIV/0!</v>
      </c>
      <c r="N450" s="125" t="e">
        <f t="shared" si="74"/>
        <v>#N/A</v>
      </c>
      <c r="O450" s="170">
        <f>'Fleet Input'!B454</f>
        <v>0</v>
      </c>
      <c r="P450" s="170">
        <f>'Fleet Input'!C454</f>
        <v>0</v>
      </c>
      <c r="Q450" s="170">
        <f>'Fleet Input'!D454</f>
        <v>0</v>
      </c>
      <c r="R450" s="170">
        <f>'Fleet Input'!E454</f>
        <v>0</v>
      </c>
      <c r="S450" s="170">
        <f>'Fleet Input'!F454</f>
        <v>0</v>
      </c>
      <c r="T450" s="109" t="s">
        <v>243</v>
      </c>
      <c r="X450" s="176">
        <f>'Fleet Input'!F454</f>
        <v>0</v>
      </c>
      <c r="Y450" s="170">
        <f>'Fleet Input'!G454</f>
        <v>0</v>
      </c>
      <c r="Z450" s="170">
        <f>'Fleet Input'!H454</f>
        <v>0</v>
      </c>
      <c r="AA450" s="114">
        <f t="shared" si="75"/>
        <v>0</v>
      </c>
      <c r="AB450" s="176" t="str">
        <f>IF('Fleet Input'!K454=0,"",'Fleet Input'!K454)</f>
        <v/>
      </c>
      <c r="AC450" s="176" t="str">
        <f>IF('Fleet Input'!L454=0,"",'Fleet Input'!L454)</f>
        <v/>
      </c>
      <c r="AD450" s="117" t="str">
        <f t="shared" si="76"/>
        <v/>
      </c>
      <c r="AE450" s="117" t="str">
        <f t="shared" si="77"/>
        <v>00</v>
      </c>
      <c r="AF450" s="8" t="e">
        <f t="shared" si="78"/>
        <v>#N/A</v>
      </c>
      <c r="AG450" s="122" t="e">
        <f t="shared" si="79"/>
        <v>#N/A</v>
      </c>
      <c r="AH450" s="8" t="e">
        <f t="shared" si="80"/>
        <v>#N/A</v>
      </c>
      <c r="AI450" s="122" t="e">
        <f t="shared" si="81"/>
        <v>#N/A</v>
      </c>
      <c r="AJ450" s="100" t="e">
        <f t="shared" si="82"/>
        <v>#N/A</v>
      </c>
      <c r="AK450" s="122" t="e">
        <f t="shared" si="83"/>
        <v>#N/A</v>
      </c>
    </row>
    <row r="451" spans="1:37" x14ac:dyDescent="0.2">
      <c r="A451" s="170">
        <f>'Fleet Input'!A455</f>
        <v>0</v>
      </c>
      <c r="B451" s="106" t="s">
        <v>111</v>
      </c>
      <c r="C451" s="106" t="s">
        <v>112</v>
      </c>
      <c r="D451" s="106" t="s">
        <v>124</v>
      </c>
      <c r="E451" s="106" t="s">
        <v>259</v>
      </c>
      <c r="F451" s="179">
        <f>'Fleet Input'!I455</f>
        <v>0</v>
      </c>
      <c r="G451" s="179">
        <f>'Fleet Input'!J455</f>
        <v>0</v>
      </c>
      <c r="H451" s="119" t="e">
        <f>VLOOKUP(AD451,NOx_Calc!$E$4:$G$44,3,FALSE)/100</f>
        <v>#N/A</v>
      </c>
      <c r="I451" s="119" t="e">
        <f>VLOOKUP(AD451,NOx_Calc!$E$4:$H$44,4,FALSE)/100</f>
        <v>#N/A</v>
      </c>
      <c r="J451" s="97" t="e">
        <f t="shared" ref="J451:J514" si="84">IF(G451&lt;&gt;"",G451*(1-H451),"-")</f>
        <v>#N/A</v>
      </c>
      <c r="K451" s="10" t="e">
        <f>IF(J451&lt;&gt;"-",IF(X451="A",'NOx Emission Factors'!$X$4*J451,IF(X451="L",'NOx Emission Factors'!$W$4*J451,"?")),"-")</f>
        <v>#N/A</v>
      </c>
      <c r="L451" s="10" t="str">
        <f>IF(F451&lt;&gt;"",IF(X451="A",F451/'NOx Emission Factors'!$X$4,IF(X451="L",F451/'NOx Emission Factors'!$W$4,"?")),"-")</f>
        <v>?</v>
      </c>
      <c r="M451" s="125" t="e">
        <f t="shared" ref="M451:M514" si="85">IF(G451&lt;&gt;"",IF(F451&lt;&gt;"",F451/G451,"-"),"-")</f>
        <v>#DIV/0!</v>
      </c>
      <c r="N451" s="125" t="e">
        <f t="shared" ref="N451:N514" si="86">IF(J451&lt;&gt;"-",IF(F451&lt;&gt;"",F451/J451,"-"),"-")</f>
        <v>#N/A</v>
      </c>
      <c r="O451" s="170">
        <f>'Fleet Input'!B455</f>
        <v>0</v>
      </c>
      <c r="P451" s="170">
        <f>'Fleet Input'!C455</f>
        <v>0</v>
      </c>
      <c r="Q451" s="170">
        <f>'Fleet Input'!D455</f>
        <v>0</v>
      </c>
      <c r="R451" s="170">
        <f>'Fleet Input'!E455</f>
        <v>0</v>
      </c>
      <c r="S451" s="170">
        <f>'Fleet Input'!F455</f>
        <v>0</v>
      </c>
      <c r="T451" s="109" t="s">
        <v>243</v>
      </c>
      <c r="X451" s="176">
        <f>'Fleet Input'!F455</f>
        <v>0</v>
      </c>
      <c r="Y451" s="170">
        <f>'Fleet Input'!G455</f>
        <v>0</v>
      </c>
      <c r="Z451" s="170">
        <f>'Fleet Input'!H455</f>
        <v>0</v>
      </c>
      <c r="AA451" s="114">
        <f t="shared" ref="AA451:AA514" si="87">IF(Z451="STAGE 1","E1",IF(Z451="STAGE 2","E2",IF(Z451="STAGE 3A","E3",IF(Z451="STAGE 4","E4",Z451))))</f>
        <v>0</v>
      </c>
      <c r="AB451" s="176" t="str">
        <f>IF('Fleet Input'!K455=0,"",'Fleet Input'!K455)</f>
        <v/>
      </c>
      <c r="AC451" s="176" t="str">
        <f>IF('Fleet Input'!L455=0,"",'Fleet Input'!L455)</f>
        <v/>
      </c>
      <c r="AD451" s="117" t="str">
        <f t="shared" ref="AD451:AD514" si="88">CONCATENATE(AB451,AC451)</f>
        <v/>
      </c>
      <c r="AE451" s="117" t="str">
        <f t="shared" ref="AE451:AE514" si="89">CONCATENATE(AD451,AA451,X451)</f>
        <v>00</v>
      </c>
      <c r="AF451" s="8" t="e">
        <f t="shared" ref="AF451:AF514" si="90">IF(F451&gt;0,F451,K451)</f>
        <v>#N/A</v>
      </c>
      <c r="AG451" s="122" t="e">
        <f t="shared" ref="AG451:AG514" si="91">IF(G451&lt;&gt;"",G451*H451,(L451*H451)/(1-H451))</f>
        <v>#N/A</v>
      </c>
      <c r="AH451" s="8" t="e">
        <f t="shared" ref="AH451:AH514" si="92">I451/(1-H451)</f>
        <v>#N/A</v>
      </c>
      <c r="AI451" s="122" t="e">
        <f t="shared" ref="AI451:AI514" si="93">AH451*AF451</f>
        <v>#N/A</v>
      </c>
      <c r="AJ451" s="100" t="e">
        <f t="shared" ref="AJ451:AJ514" si="94">(1-H451-I451)/(1-H451)</f>
        <v>#N/A</v>
      </c>
      <c r="AK451" s="122" t="e">
        <f t="shared" ref="AK451:AK514" si="95">AJ451*AF451</f>
        <v>#N/A</v>
      </c>
    </row>
    <row r="452" spans="1:37" x14ac:dyDescent="0.2">
      <c r="A452" s="170">
        <f>'Fleet Input'!A456</f>
        <v>0</v>
      </c>
      <c r="B452" s="106" t="s">
        <v>111</v>
      </c>
      <c r="C452" s="106" t="s">
        <v>112</v>
      </c>
      <c r="D452" s="106" t="s">
        <v>124</v>
      </c>
      <c r="E452" s="106" t="s">
        <v>259</v>
      </c>
      <c r="F452" s="179">
        <f>'Fleet Input'!I456</f>
        <v>0</v>
      </c>
      <c r="G452" s="179">
        <f>'Fleet Input'!J456</f>
        <v>0</v>
      </c>
      <c r="H452" s="119" t="e">
        <f>VLOOKUP(AD452,NOx_Calc!$E$4:$G$44,3,FALSE)/100</f>
        <v>#N/A</v>
      </c>
      <c r="I452" s="119" t="e">
        <f>VLOOKUP(AD452,NOx_Calc!$E$4:$H$44,4,FALSE)/100</f>
        <v>#N/A</v>
      </c>
      <c r="J452" s="97" t="e">
        <f t="shared" si="84"/>
        <v>#N/A</v>
      </c>
      <c r="K452" s="10" t="e">
        <f>IF(J452&lt;&gt;"-",IF(X452="A",'NOx Emission Factors'!$X$4*J452,IF(X452="L",'NOx Emission Factors'!$W$4*J452,"?")),"-")</f>
        <v>#N/A</v>
      </c>
      <c r="L452" s="10" t="str">
        <f>IF(F452&lt;&gt;"",IF(X452="A",F452/'NOx Emission Factors'!$X$4,IF(X452="L",F452/'NOx Emission Factors'!$W$4,"?")),"-")</f>
        <v>?</v>
      </c>
      <c r="M452" s="125" t="e">
        <f t="shared" si="85"/>
        <v>#DIV/0!</v>
      </c>
      <c r="N452" s="125" t="e">
        <f t="shared" si="86"/>
        <v>#N/A</v>
      </c>
      <c r="O452" s="170">
        <f>'Fleet Input'!B456</f>
        <v>0</v>
      </c>
      <c r="P452" s="170">
        <f>'Fleet Input'!C456</f>
        <v>0</v>
      </c>
      <c r="Q452" s="170">
        <f>'Fleet Input'!D456</f>
        <v>0</v>
      </c>
      <c r="R452" s="170">
        <f>'Fleet Input'!E456</f>
        <v>0</v>
      </c>
      <c r="S452" s="170">
        <f>'Fleet Input'!F456</f>
        <v>0</v>
      </c>
      <c r="T452" s="109" t="s">
        <v>243</v>
      </c>
      <c r="X452" s="176">
        <f>'Fleet Input'!F456</f>
        <v>0</v>
      </c>
      <c r="Y452" s="170">
        <f>'Fleet Input'!G456</f>
        <v>0</v>
      </c>
      <c r="Z452" s="170">
        <f>'Fleet Input'!H456</f>
        <v>0</v>
      </c>
      <c r="AA452" s="114">
        <f t="shared" si="87"/>
        <v>0</v>
      </c>
      <c r="AB452" s="176" t="str">
        <f>IF('Fleet Input'!K456=0,"",'Fleet Input'!K456)</f>
        <v/>
      </c>
      <c r="AC452" s="176" t="str">
        <f>IF('Fleet Input'!L456=0,"",'Fleet Input'!L456)</f>
        <v/>
      </c>
      <c r="AD452" s="117" t="str">
        <f t="shared" si="88"/>
        <v/>
      </c>
      <c r="AE452" s="117" t="str">
        <f t="shared" si="89"/>
        <v>00</v>
      </c>
      <c r="AF452" s="8" t="e">
        <f t="shared" si="90"/>
        <v>#N/A</v>
      </c>
      <c r="AG452" s="122" t="e">
        <f t="shared" si="91"/>
        <v>#N/A</v>
      </c>
      <c r="AH452" s="8" t="e">
        <f t="shared" si="92"/>
        <v>#N/A</v>
      </c>
      <c r="AI452" s="122" t="e">
        <f t="shared" si="93"/>
        <v>#N/A</v>
      </c>
      <c r="AJ452" s="100" t="e">
        <f t="shared" si="94"/>
        <v>#N/A</v>
      </c>
      <c r="AK452" s="122" t="e">
        <f t="shared" si="95"/>
        <v>#N/A</v>
      </c>
    </row>
    <row r="453" spans="1:37" x14ac:dyDescent="0.2">
      <c r="A453" s="170">
        <f>'Fleet Input'!A457</f>
        <v>0</v>
      </c>
      <c r="B453" s="106" t="s">
        <v>111</v>
      </c>
      <c r="C453" s="106" t="s">
        <v>112</v>
      </c>
      <c r="D453" s="106" t="s">
        <v>124</v>
      </c>
      <c r="E453" s="106" t="s">
        <v>259</v>
      </c>
      <c r="F453" s="179">
        <f>'Fleet Input'!I457</f>
        <v>0</v>
      </c>
      <c r="G453" s="179">
        <f>'Fleet Input'!J457</f>
        <v>0</v>
      </c>
      <c r="H453" s="119" t="e">
        <f>VLOOKUP(AD453,NOx_Calc!$E$4:$G$44,3,FALSE)/100</f>
        <v>#N/A</v>
      </c>
      <c r="I453" s="119" t="e">
        <f>VLOOKUP(AD453,NOx_Calc!$E$4:$H$44,4,FALSE)/100</f>
        <v>#N/A</v>
      </c>
      <c r="J453" s="97" t="e">
        <f t="shared" si="84"/>
        <v>#N/A</v>
      </c>
      <c r="K453" s="10" t="e">
        <f>IF(J453&lt;&gt;"-",IF(X453="A",'NOx Emission Factors'!$X$4*J453,IF(X453="L",'NOx Emission Factors'!$W$4*J453,"?")),"-")</f>
        <v>#N/A</v>
      </c>
      <c r="L453" s="10" t="str">
        <f>IF(F453&lt;&gt;"",IF(X453="A",F453/'NOx Emission Factors'!$X$4,IF(X453="L",F453/'NOx Emission Factors'!$W$4,"?")),"-")</f>
        <v>?</v>
      </c>
      <c r="M453" s="125" t="e">
        <f t="shared" si="85"/>
        <v>#DIV/0!</v>
      </c>
      <c r="N453" s="125" t="e">
        <f t="shared" si="86"/>
        <v>#N/A</v>
      </c>
      <c r="O453" s="170">
        <f>'Fleet Input'!B457</f>
        <v>0</v>
      </c>
      <c r="P453" s="170">
        <f>'Fleet Input'!C457</f>
        <v>0</v>
      </c>
      <c r="Q453" s="170">
        <f>'Fleet Input'!D457</f>
        <v>0</v>
      </c>
      <c r="R453" s="170">
        <f>'Fleet Input'!E457</f>
        <v>0</v>
      </c>
      <c r="S453" s="170">
        <f>'Fleet Input'!F457</f>
        <v>0</v>
      </c>
      <c r="T453" s="109" t="s">
        <v>243</v>
      </c>
      <c r="X453" s="176">
        <f>'Fleet Input'!F457</f>
        <v>0</v>
      </c>
      <c r="Y453" s="170">
        <f>'Fleet Input'!G457</f>
        <v>0</v>
      </c>
      <c r="Z453" s="170">
        <f>'Fleet Input'!H457</f>
        <v>0</v>
      </c>
      <c r="AA453" s="114">
        <f t="shared" si="87"/>
        <v>0</v>
      </c>
      <c r="AB453" s="176" t="str">
        <f>IF('Fleet Input'!K457=0,"",'Fleet Input'!K457)</f>
        <v/>
      </c>
      <c r="AC453" s="176" t="str">
        <f>IF('Fleet Input'!L457=0,"",'Fleet Input'!L457)</f>
        <v/>
      </c>
      <c r="AD453" s="117" t="str">
        <f t="shared" si="88"/>
        <v/>
      </c>
      <c r="AE453" s="117" t="str">
        <f t="shared" si="89"/>
        <v>00</v>
      </c>
      <c r="AF453" s="8" t="e">
        <f t="shared" si="90"/>
        <v>#N/A</v>
      </c>
      <c r="AG453" s="122" t="e">
        <f t="shared" si="91"/>
        <v>#N/A</v>
      </c>
      <c r="AH453" s="8" t="e">
        <f t="shared" si="92"/>
        <v>#N/A</v>
      </c>
      <c r="AI453" s="122" t="e">
        <f t="shared" si="93"/>
        <v>#N/A</v>
      </c>
      <c r="AJ453" s="100" t="e">
        <f t="shared" si="94"/>
        <v>#N/A</v>
      </c>
      <c r="AK453" s="122" t="e">
        <f t="shared" si="95"/>
        <v>#N/A</v>
      </c>
    </row>
    <row r="454" spans="1:37" x14ac:dyDescent="0.2">
      <c r="A454" s="170">
        <f>'Fleet Input'!A458</f>
        <v>0</v>
      </c>
      <c r="B454" s="106" t="s">
        <v>111</v>
      </c>
      <c r="C454" s="106" t="s">
        <v>112</v>
      </c>
      <c r="D454" s="106" t="s">
        <v>124</v>
      </c>
      <c r="E454" s="106" t="s">
        <v>259</v>
      </c>
      <c r="F454" s="179">
        <f>'Fleet Input'!I458</f>
        <v>0</v>
      </c>
      <c r="G454" s="179">
        <f>'Fleet Input'!J458</f>
        <v>0</v>
      </c>
      <c r="H454" s="119" t="e">
        <f>VLOOKUP(AD454,NOx_Calc!$E$4:$G$44,3,FALSE)/100</f>
        <v>#N/A</v>
      </c>
      <c r="I454" s="119" t="e">
        <f>VLOOKUP(AD454,NOx_Calc!$E$4:$H$44,4,FALSE)/100</f>
        <v>#N/A</v>
      </c>
      <c r="J454" s="97" t="e">
        <f t="shared" si="84"/>
        <v>#N/A</v>
      </c>
      <c r="K454" s="10" t="e">
        <f>IF(J454&lt;&gt;"-",IF(X454="A",'NOx Emission Factors'!$X$4*J454,IF(X454="L",'NOx Emission Factors'!$W$4*J454,"?")),"-")</f>
        <v>#N/A</v>
      </c>
      <c r="L454" s="10" t="str">
        <f>IF(F454&lt;&gt;"",IF(X454="A",F454/'NOx Emission Factors'!$X$4,IF(X454="L",F454/'NOx Emission Factors'!$W$4,"?")),"-")</f>
        <v>?</v>
      </c>
      <c r="M454" s="125" t="e">
        <f t="shared" si="85"/>
        <v>#DIV/0!</v>
      </c>
      <c r="N454" s="125" t="e">
        <f t="shared" si="86"/>
        <v>#N/A</v>
      </c>
      <c r="O454" s="170">
        <f>'Fleet Input'!B458</f>
        <v>0</v>
      </c>
      <c r="P454" s="170">
        <f>'Fleet Input'!C458</f>
        <v>0</v>
      </c>
      <c r="Q454" s="170">
        <f>'Fleet Input'!D458</f>
        <v>0</v>
      </c>
      <c r="R454" s="170">
        <f>'Fleet Input'!E458</f>
        <v>0</v>
      </c>
      <c r="S454" s="170">
        <f>'Fleet Input'!F458</f>
        <v>0</v>
      </c>
      <c r="T454" s="109" t="s">
        <v>243</v>
      </c>
      <c r="X454" s="176">
        <f>'Fleet Input'!F458</f>
        <v>0</v>
      </c>
      <c r="Y454" s="170">
        <f>'Fleet Input'!G458</f>
        <v>0</v>
      </c>
      <c r="Z454" s="170">
        <f>'Fleet Input'!H458</f>
        <v>0</v>
      </c>
      <c r="AA454" s="114">
        <f t="shared" si="87"/>
        <v>0</v>
      </c>
      <c r="AB454" s="176" t="str">
        <f>IF('Fleet Input'!K458=0,"",'Fleet Input'!K458)</f>
        <v/>
      </c>
      <c r="AC454" s="176" t="str">
        <f>IF('Fleet Input'!L458=0,"",'Fleet Input'!L458)</f>
        <v/>
      </c>
      <c r="AD454" s="117" t="str">
        <f t="shared" si="88"/>
        <v/>
      </c>
      <c r="AE454" s="117" t="str">
        <f t="shared" si="89"/>
        <v>00</v>
      </c>
      <c r="AF454" s="8" t="e">
        <f t="shared" si="90"/>
        <v>#N/A</v>
      </c>
      <c r="AG454" s="122" t="e">
        <f t="shared" si="91"/>
        <v>#N/A</v>
      </c>
      <c r="AH454" s="8" t="e">
        <f t="shared" si="92"/>
        <v>#N/A</v>
      </c>
      <c r="AI454" s="122" t="e">
        <f t="shared" si="93"/>
        <v>#N/A</v>
      </c>
      <c r="AJ454" s="100" t="e">
        <f t="shared" si="94"/>
        <v>#N/A</v>
      </c>
      <c r="AK454" s="122" t="e">
        <f t="shared" si="95"/>
        <v>#N/A</v>
      </c>
    </row>
    <row r="455" spans="1:37" x14ac:dyDescent="0.2">
      <c r="A455" s="170">
        <f>'Fleet Input'!A459</f>
        <v>0</v>
      </c>
      <c r="B455" s="106" t="s">
        <v>111</v>
      </c>
      <c r="C455" s="106" t="s">
        <v>112</v>
      </c>
      <c r="D455" s="106" t="s">
        <v>124</v>
      </c>
      <c r="E455" s="106" t="s">
        <v>259</v>
      </c>
      <c r="F455" s="179">
        <f>'Fleet Input'!I459</f>
        <v>0</v>
      </c>
      <c r="G455" s="179">
        <f>'Fleet Input'!J459</f>
        <v>0</v>
      </c>
      <c r="H455" s="119" t="e">
        <f>VLOOKUP(AD455,NOx_Calc!$E$4:$G$44,3,FALSE)/100</f>
        <v>#N/A</v>
      </c>
      <c r="I455" s="119" t="e">
        <f>VLOOKUP(AD455,NOx_Calc!$E$4:$H$44,4,FALSE)/100</f>
        <v>#N/A</v>
      </c>
      <c r="J455" s="97" t="e">
        <f t="shared" si="84"/>
        <v>#N/A</v>
      </c>
      <c r="K455" s="10" t="e">
        <f>IF(J455&lt;&gt;"-",IF(X455="A",'NOx Emission Factors'!$X$4*J455,IF(X455="L",'NOx Emission Factors'!$W$4*J455,"?")),"-")</f>
        <v>#N/A</v>
      </c>
      <c r="L455" s="10" t="str">
        <f>IF(F455&lt;&gt;"",IF(X455="A",F455/'NOx Emission Factors'!$X$4,IF(X455="L",F455/'NOx Emission Factors'!$W$4,"?")),"-")</f>
        <v>?</v>
      </c>
      <c r="M455" s="125" t="e">
        <f t="shared" si="85"/>
        <v>#DIV/0!</v>
      </c>
      <c r="N455" s="125" t="e">
        <f t="shared" si="86"/>
        <v>#N/A</v>
      </c>
      <c r="O455" s="170">
        <f>'Fleet Input'!B459</f>
        <v>0</v>
      </c>
      <c r="P455" s="170">
        <f>'Fleet Input'!C459</f>
        <v>0</v>
      </c>
      <c r="Q455" s="170">
        <f>'Fleet Input'!D459</f>
        <v>0</v>
      </c>
      <c r="R455" s="170">
        <f>'Fleet Input'!E459</f>
        <v>0</v>
      </c>
      <c r="S455" s="170">
        <f>'Fleet Input'!F459</f>
        <v>0</v>
      </c>
      <c r="T455" s="109" t="s">
        <v>243</v>
      </c>
      <c r="X455" s="176">
        <f>'Fleet Input'!F459</f>
        <v>0</v>
      </c>
      <c r="Y455" s="170">
        <f>'Fleet Input'!G459</f>
        <v>0</v>
      </c>
      <c r="Z455" s="170">
        <f>'Fleet Input'!H459</f>
        <v>0</v>
      </c>
      <c r="AA455" s="114">
        <f t="shared" si="87"/>
        <v>0</v>
      </c>
      <c r="AB455" s="176" t="str">
        <f>IF('Fleet Input'!K459=0,"",'Fleet Input'!K459)</f>
        <v/>
      </c>
      <c r="AC455" s="176" t="str">
        <f>IF('Fleet Input'!L459=0,"",'Fleet Input'!L459)</f>
        <v/>
      </c>
      <c r="AD455" s="117" t="str">
        <f t="shared" si="88"/>
        <v/>
      </c>
      <c r="AE455" s="117" t="str">
        <f t="shared" si="89"/>
        <v>00</v>
      </c>
      <c r="AF455" s="8" t="e">
        <f t="shared" si="90"/>
        <v>#N/A</v>
      </c>
      <c r="AG455" s="122" t="e">
        <f t="shared" si="91"/>
        <v>#N/A</v>
      </c>
      <c r="AH455" s="8" t="e">
        <f t="shared" si="92"/>
        <v>#N/A</v>
      </c>
      <c r="AI455" s="122" t="e">
        <f t="shared" si="93"/>
        <v>#N/A</v>
      </c>
      <c r="AJ455" s="100" t="e">
        <f t="shared" si="94"/>
        <v>#N/A</v>
      </c>
      <c r="AK455" s="122" t="e">
        <f t="shared" si="95"/>
        <v>#N/A</v>
      </c>
    </row>
    <row r="456" spans="1:37" x14ac:dyDescent="0.2">
      <c r="A456" s="170">
        <f>'Fleet Input'!A460</f>
        <v>0</v>
      </c>
      <c r="B456" s="106" t="s">
        <v>111</v>
      </c>
      <c r="C456" s="106" t="s">
        <v>112</v>
      </c>
      <c r="D456" s="106" t="s">
        <v>124</v>
      </c>
      <c r="E456" s="106" t="s">
        <v>259</v>
      </c>
      <c r="F456" s="179">
        <f>'Fleet Input'!I460</f>
        <v>0</v>
      </c>
      <c r="G456" s="179">
        <f>'Fleet Input'!J460</f>
        <v>0</v>
      </c>
      <c r="H456" s="119" t="e">
        <f>VLOOKUP(AD456,NOx_Calc!$E$4:$G$44,3,FALSE)/100</f>
        <v>#N/A</v>
      </c>
      <c r="I456" s="119" t="e">
        <f>VLOOKUP(AD456,NOx_Calc!$E$4:$H$44,4,FALSE)/100</f>
        <v>#N/A</v>
      </c>
      <c r="J456" s="97" t="e">
        <f t="shared" si="84"/>
        <v>#N/A</v>
      </c>
      <c r="K456" s="10" t="e">
        <f>IF(J456&lt;&gt;"-",IF(X456="A",'NOx Emission Factors'!$X$4*J456,IF(X456="L",'NOx Emission Factors'!$W$4*J456,"?")),"-")</f>
        <v>#N/A</v>
      </c>
      <c r="L456" s="10" t="str">
        <f>IF(F456&lt;&gt;"",IF(X456="A",F456/'NOx Emission Factors'!$X$4,IF(X456="L",F456/'NOx Emission Factors'!$W$4,"?")),"-")</f>
        <v>?</v>
      </c>
      <c r="M456" s="125" t="e">
        <f t="shared" si="85"/>
        <v>#DIV/0!</v>
      </c>
      <c r="N456" s="125" t="e">
        <f t="shared" si="86"/>
        <v>#N/A</v>
      </c>
      <c r="O456" s="170">
        <f>'Fleet Input'!B460</f>
        <v>0</v>
      </c>
      <c r="P456" s="170">
        <f>'Fleet Input'!C460</f>
        <v>0</v>
      </c>
      <c r="Q456" s="170">
        <f>'Fleet Input'!D460</f>
        <v>0</v>
      </c>
      <c r="R456" s="170">
        <f>'Fleet Input'!E460</f>
        <v>0</v>
      </c>
      <c r="S456" s="170">
        <f>'Fleet Input'!F460</f>
        <v>0</v>
      </c>
      <c r="T456" s="109" t="s">
        <v>243</v>
      </c>
      <c r="X456" s="176">
        <f>'Fleet Input'!F460</f>
        <v>0</v>
      </c>
      <c r="Y456" s="170">
        <f>'Fleet Input'!G460</f>
        <v>0</v>
      </c>
      <c r="Z456" s="170">
        <f>'Fleet Input'!H460</f>
        <v>0</v>
      </c>
      <c r="AA456" s="114">
        <f t="shared" si="87"/>
        <v>0</v>
      </c>
      <c r="AB456" s="176" t="str">
        <f>IF('Fleet Input'!K460=0,"",'Fleet Input'!K460)</f>
        <v/>
      </c>
      <c r="AC456" s="176" t="str">
        <f>IF('Fleet Input'!L460=0,"",'Fleet Input'!L460)</f>
        <v/>
      </c>
      <c r="AD456" s="117" t="str">
        <f t="shared" si="88"/>
        <v/>
      </c>
      <c r="AE456" s="117" t="str">
        <f t="shared" si="89"/>
        <v>00</v>
      </c>
      <c r="AF456" s="8" t="e">
        <f t="shared" si="90"/>
        <v>#N/A</v>
      </c>
      <c r="AG456" s="122" t="e">
        <f t="shared" si="91"/>
        <v>#N/A</v>
      </c>
      <c r="AH456" s="8" t="e">
        <f t="shared" si="92"/>
        <v>#N/A</v>
      </c>
      <c r="AI456" s="122" t="e">
        <f t="shared" si="93"/>
        <v>#N/A</v>
      </c>
      <c r="AJ456" s="100" t="e">
        <f t="shared" si="94"/>
        <v>#N/A</v>
      </c>
      <c r="AK456" s="122" t="e">
        <f t="shared" si="95"/>
        <v>#N/A</v>
      </c>
    </row>
    <row r="457" spans="1:37" x14ac:dyDescent="0.2">
      <c r="A457" s="170">
        <f>'Fleet Input'!A461</f>
        <v>0</v>
      </c>
      <c r="B457" s="106" t="s">
        <v>111</v>
      </c>
      <c r="C457" s="106" t="s">
        <v>112</v>
      </c>
      <c r="D457" s="106" t="s">
        <v>124</v>
      </c>
      <c r="E457" s="106" t="s">
        <v>259</v>
      </c>
      <c r="F457" s="179">
        <f>'Fleet Input'!I461</f>
        <v>0</v>
      </c>
      <c r="G457" s="179">
        <f>'Fleet Input'!J461</f>
        <v>0</v>
      </c>
      <c r="H457" s="119" t="e">
        <f>VLOOKUP(AD457,NOx_Calc!$E$4:$G$44,3,FALSE)/100</f>
        <v>#N/A</v>
      </c>
      <c r="I457" s="119" t="e">
        <f>VLOOKUP(AD457,NOx_Calc!$E$4:$H$44,4,FALSE)/100</f>
        <v>#N/A</v>
      </c>
      <c r="J457" s="97" t="e">
        <f t="shared" si="84"/>
        <v>#N/A</v>
      </c>
      <c r="K457" s="10" t="e">
        <f>IF(J457&lt;&gt;"-",IF(X457="A",'NOx Emission Factors'!$X$4*J457,IF(X457="L",'NOx Emission Factors'!$W$4*J457,"?")),"-")</f>
        <v>#N/A</v>
      </c>
      <c r="L457" s="10" t="str">
        <f>IF(F457&lt;&gt;"",IF(X457="A",F457/'NOx Emission Factors'!$X$4,IF(X457="L",F457/'NOx Emission Factors'!$W$4,"?")),"-")</f>
        <v>?</v>
      </c>
      <c r="M457" s="125" t="e">
        <f t="shared" si="85"/>
        <v>#DIV/0!</v>
      </c>
      <c r="N457" s="125" t="e">
        <f t="shared" si="86"/>
        <v>#N/A</v>
      </c>
      <c r="O457" s="170">
        <f>'Fleet Input'!B461</f>
        <v>0</v>
      </c>
      <c r="P457" s="170">
        <f>'Fleet Input'!C461</f>
        <v>0</v>
      </c>
      <c r="Q457" s="170">
        <f>'Fleet Input'!D461</f>
        <v>0</v>
      </c>
      <c r="R457" s="170">
        <f>'Fleet Input'!E461</f>
        <v>0</v>
      </c>
      <c r="S457" s="170">
        <f>'Fleet Input'!F461</f>
        <v>0</v>
      </c>
      <c r="T457" s="109" t="s">
        <v>243</v>
      </c>
      <c r="X457" s="176">
        <f>'Fleet Input'!F461</f>
        <v>0</v>
      </c>
      <c r="Y457" s="170">
        <f>'Fleet Input'!G461</f>
        <v>0</v>
      </c>
      <c r="Z457" s="170">
        <f>'Fleet Input'!H461</f>
        <v>0</v>
      </c>
      <c r="AA457" s="114">
        <f t="shared" si="87"/>
        <v>0</v>
      </c>
      <c r="AB457" s="176" t="str">
        <f>IF('Fleet Input'!K461=0,"",'Fleet Input'!K461)</f>
        <v/>
      </c>
      <c r="AC457" s="176" t="str">
        <f>IF('Fleet Input'!L461=0,"",'Fleet Input'!L461)</f>
        <v/>
      </c>
      <c r="AD457" s="117" t="str">
        <f t="shared" si="88"/>
        <v/>
      </c>
      <c r="AE457" s="117" t="str">
        <f t="shared" si="89"/>
        <v>00</v>
      </c>
      <c r="AF457" s="8" t="e">
        <f t="shared" si="90"/>
        <v>#N/A</v>
      </c>
      <c r="AG457" s="122" t="e">
        <f t="shared" si="91"/>
        <v>#N/A</v>
      </c>
      <c r="AH457" s="8" t="e">
        <f t="shared" si="92"/>
        <v>#N/A</v>
      </c>
      <c r="AI457" s="122" t="e">
        <f t="shared" si="93"/>
        <v>#N/A</v>
      </c>
      <c r="AJ457" s="100" t="e">
        <f t="shared" si="94"/>
        <v>#N/A</v>
      </c>
      <c r="AK457" s="122" t="e">
        <f t="shared" si="95"/>
        <v>#N/A</v>
      </c>
    </row>
    <row r="458" spans="1:37" x14ac:dyDescent="0.2">
      <c r="A458" s="170">
        <f>'Fleet Input'!A462</f>
        <v>0</v>
      </c>
      <c r="B458" s="106" t="s">
        <v>111</v>
      </c>
      <c r="C458" s="106" t="s">
        <v>112</v>
      </c>
      <c r="D458" s="106" t="s">
        <v>124</v>
      </c>
      <c r="E458" s="106" t="s">
        <v>259</v>
      </c>
      <c r="F458" s="179">
        <f>'Fleet Input'!I462</f>
        <v>0</v>
      </c>
      <c r="G458" s="179">
        <f>'Fleet Input'!J462</f>
        <v>0</v>
      </c>
      <c r="H458" s="119" t="e">
        <f>VLOOKUP(AD458,NOx_Calc!$E$4:$G$44,3,FALSE)/100</f>
        <v>#N/A</v>
      </c>
      <c r="I458" s="119" t="e">
        <f>VLOOKUP(AD458,NOx_Calc!$E$4:$H$44,4,FALSE)/100</f>
        <v>#N/A</v>
      </c>
      <c r="J458" s="97" t="e">
        <f t="shared" si="84"/>
        <v>#N/A</v>
      </c>
      <c r="K458" s="10" t="e">
        <f>IF(J458&lt;&gt;"-",IF(X458="A",'NOx Emission Factors'!$X$4*J458,IF(X458="L",'NOx Emission Factors'!$W$4*J458,"?")),"-")</f>
        <v>#N/A</v>
      </c>
      <c r="L458" s="10" t="str">
        <f>IF(F458&lt;&gt;"",IF(X458="A",F458/'NOx Emission Factors'!$X$4,IF(X458="L",F458/'NOx Emission Factors'!$W$4,"?")),"-")</f>
        <v>?</v>
      </c>
      <c r="M458" s="125" t="e">
        <f t="shared" si="85"/>
        <v>#DIV/0!</v>
      </c>
      <c r="N458" s="125" t="e">
        <f t="shared" si="86"/>
        <v>#N/A</v>
      </c>
      <c r="O458" s="170">
        <f>'Fleet Input'!B462</f>
        <v>0</v>
      </c>
      <c r="P458" s="170">
        <f>'Fleet Input'!C462</f>
        <v>0</v>
      </c>
      <c r="Q458" s="170">
        <f>'Fleet Input'!D462</f>
        <v>0</v>
      </c>
      <c r="R458" s="170">
        <f>'Fleet Input'!E462</f>
        <v>0</v>
      </c>
      <c r="S458" s="170">
        <f>'Fleet Input'!F462</f>
        <v>0</v>
      </c>
      <c r="T458" s="109" t="s">
        <v>243</v>
      </c>
      <c r="X458" s="176">
        <f>'Fleet Input'!F462</f>
        <v>0</v>
      </c>
      <c r="Y458" s="170">
        <f>'Fleet Input'!G462</f>
        <v>0</v>
      </c>
      <c r="Z458" s="170">
        <f>'Fleet Input'!H462</f>
        <v>0</v>
      </c>
      <c r="AA458" s="114">
        <f t="shared" si="87"/>
        <v>0</v>
      </c>
      <c r="AB458" s="176" t="str">
        <f>IF('Fleet Input'!K462=0,"",'Fleet Input'!K462)</f>
        <v/>
      </c>
      <c r="AC458" s="176" t="str">
        <f>IF('Fleet Input'!L462=0,"",'Fleet Input'!L462)</f>
        <v/>
      </c>
      <c r="AD458" s="117" t="str">
        <f t="shared" si="88"/>
        <v/>
      </c>
      <c r="AE458" s="117" t="str">
        <f t="shared" si="89"/>
        <v>00</v>
      </c>
      <c r="AF458" s="8" t="e">
        <f t="shared" si="90"/>
        <v>#N/A</v>
      </c>
      <c r="AG458" s="122" t="e">
        <f t="shared" si="91"/>
        <v>#N/A</v>
      </c>
      <c r="AH458" s="8" t="e">
        <f t="shared" si="92"/>
        <v>#N/A</v>
      </c>
      <c r="AI458" s="122" t="e">
        <f t="shared" si="93"/>
        <v>#N/A</v>
      </c>
      <c r="AJ458" s="100" t="e">
        <f t="shared" si="94"/>
        <v>#N/A</v>
      </c>
      <c r="AK458" s="122" t="e">
        <f t="shared" si="95"/>
        <v>#N/A</v>
      </c>
    </row>
    <row r="459" spans="1:37" x14ac:dyDescent="0.2">
      <c r="A459" s="170">
        <f>'Fleet Input'!A463</f>
        <v>0</v>
      </c>
      <c r="B459" s="106" t="s">
        <v>111</v>
      </c>
      <c r="C459" s="106" t="s">
        <v>112</v>
      </c>
      <c r="D459" s="106" t="s">
        <v>124</v>
      </c>
      <c r="E459" s="106" t="s">
        <v>259</v>
      </c>
      <c r="F459" s="179">
        <f>'Fleet Input'!I463</f>
        <v>0</v>
      </c>
      <c r="G459" s="179">
        <f>'Fleet Input'!J463</f>
        <v>0</v>
      </c>
      <c r="H459" s="119" t="e">
        <f>VLOOKUP(AD459,NOx_Calc!$E$4:$G$44,3,FALSE)/100</f>
        <v>#N/A</v>
      </c>
      <c r="I459" s="119" t="e">
        <f>VLOOKUP(AD459,NOx_Calc!$E$4:$H$44,4,FALSE)/100</f>
        <v>#N/A</v>
      </c>
      <c r="J459" s="97" t="e">
        <f t="shared" si="84"/>
        <v>#N/A</v>
      </c>
      <c r="K459" s="10" t="e">
        <f>IF(J459&lt;&gt;"-",IF(X459="A",'NOx Emission Factors'!$X$4*J459,IF(X459="L",'NOx Emission Factors'!$W$4*J459,"?")),"-")</f>
        <v>#N/A</v>
      </c>
      <c r="L459" s="10" t="str">
        <f>IF(F459&lt;&gt;"",IF(X459="A",F459/'NOx Emission Factors'!$X$4,IF(X459="L",F459/'NOx Emission Factors'!$W$4,"?")),"-")</f>
        <v>?</v>
      </c>
      <c r="M459" s="125" t="e">
        <f t="shared" si="85"/>
        <v>#DIV/0!</v>
      </c>
      <c r="N459" s="125" t="e">
        <f t="shared" si="86"/>
        <v>#N/A</v>
      </c>
      <c r="O459" s="170">
        <f>'Fleet Input'!B463</f>
        <v>0</v>
      </c>
      <c r="P459" s="170">
        <f>'Fleet Input'!C463</f>
        <v>0</v>
      </c>
      <c r="Q459" s="170">
        <f>'Fleet Input'!D463</f>
        <v>0</v>
      </c>
      <c r="R459" s="170">
        <f>'Fleet Input'!E463</f>
        <v>0</v>
      </c>
      <c r="S459" s="170">
        <f>'Fleet Input'!F463</f>
        <v>0</v>
      </c>
      <c r="T459" s="109" t="s">
        <v>243</v>
      </c>
      <c r="X459" s="176">
        <f>'Fleet Input'!F463</f>
        <v>0</v>
      </c>
      <c r="Y459" s="170">
        <f>'Fleet Input'!G463</f>
        <v>0</v>
      </c>
      <c r="Z459" s="170">
        <f>'Fleet Input'!H463</f>
        <v>0</v>
      </c>
      <c r="AA459" s="114">
        <f t="shared" si="87"/>
        <v>0</v>
      </c>
      <c r="AB459" s="176" t="str">
        <f>IF('Fleet Input'!K463=0,"",'Fleet Input'!K463)</f>
        <v/>
      </c>
      <c r="AC459" s="176" t="str">
        <f>IF('Fleet Input'!L463=0,"",'Fleet Input'!L463)</f>
        <v/>
      </c>
      <c r="AD459" s="117" t="str">
        <f t="shared" si="88"/>
        <v/>
      </c>
      <c r="AE459" s="117" t="str">
        <f t="shared" si="89"/>
        <v>00</v>
      </c>
      <c r="AF459" s="8" t="e">
        <f t="shared" si="90"/>
        <v>#N/A</v>
      </c>
      <c r="AG459" s="122" t="e">
        <f t="shared" si="91"/>
        <v>#N/A</v>
      </c>
      <c r="AH459" s="8" t="e">
        <f t="shared" si="92"/>
        <v>#N/A</v>
      </c>
      <c r="AI459" s="122" t="e">
        <f t="shared" si="93"/>
        <v>#N/A</v>
      </c>
      <c r="AJ459" s="100" t="e">
        <f t="shared" si="94"/>
        <v>#N/A</v>
      </c>
      <c r="AK459" s="122" t="e">
        <f t="shared" si="95"/>
        <v>#N/A</v>
      </c>
    </row>
    <row r="460" spans="1:37" x14ac:dyDescent="0.2">
      <c r="A460" s="170">
        <f>'Fleet Input'!A464</f>
        <v>0</v>
      </c>
      <c r="B460" s="106" t="s">
        <v>111</v>
      </c>
      <c r="C460" s="106" t="s">
        <v>112</v>
      </c>
      <c r="D460" s="106" t="s">
        <v>124</v>
      </c>
      <c r="E460" s="106" t="s">
        <v>259</v>
      </c>
      <c r="F460" s="179">
        <f>'Fleet Input'!I464</f>
        <v>0</v>
      </c>
      <c r="G460" s="179">
        <f>'Fleet Input'!J464</f>
        <v>0</v>
      </c>
      <c r="H460" s="119" t="e">
        <f>VLOOKUP(AD460,NOx_Calc!$E$4:$G$44,3,FALSE)/100</f>
        <v>#N/A</v>
      </c>
      <c r="I460" s="119" t="e">
        <f>VLOOKUP(AD460,NOx_Calc!$E$4:$H$44,4,FALSE)/100</f>
        <v>#N/A</v>
      </c>
      <c r="J460" s="97" t="e">
        <f t="shared" si="84"/>
        <v>#N/A</v>
      </c>
      <c r="K460" s="10" t="e">
        <f>IF(J460&lt;&gt;"-",IF(X460="A",'NOx Emission Factors'!$X$4*J460,IF(X460="L",'NOx Emission Factors'!$W$4*J460,"?")),"-")</f>
        <v>#N/A</v>
      </c>
      <c r="L460" s="10" t="str">
        <f>IF(F460&lt;&gt;"",IF(X460="A",F460/'NOx Emission Factors'!$X$4,IF(X460="L",F460/'NOx Emission Factors'!$W$4,"?")),"-")</f>
        <v>?</v>
      </c>
      <c r="M460" s="125" t="e">
        <f t="shared" si="85"/>
        <v>#DIV/0!</v>
      </c>
      <c r="N460" s="125" t="e">
        <f t="shared" si="86"/>
        <v>#N/A</v>
      </c>
      <c r="O460" s="170">
        <f>'Fleet Input'!B464</f>
        <v>0</v>
      </c>
      <c r="P460" s="170">
        <f>'Fleet Input'!C464</f>
        <v>0</v>
      </c>
      <c r="Q460" s="170">
        <f>'Fleet Input'!D464</f>
        <v>0</v>
      </c>
      <c r="R460" s="170">
        <f>'Fleet Input'!E464</f>
        <v>0</v>
      </c>
      <c r="S460" s="170">
        <f>'Fleet Input'!F464</f>
        <v>0</v>
      </c>
      <c r="T460" s="109" t="s">
        <v>243</v>
      </c>
      <c r="X460" s="176">
        <f>'Fleet Input'!F464</f>
        <v>0</v>
      </c>
      <c r="Y460" s="170">
        <f>'Fleet Input'!G464</f>
        <v>0</v>
      </c>
      <c r="Z460" s="170">
        <f>'Fleet Input'!H464</f>
        <v>0</v>
      </c>
      <c r="AA460" s="114">
        <f t="shared" si="87"/>
        <v>0</v>
      </c>
      <c r="AB460" s="176" t="str">
        <f>IF('Fleet Input'!K464=0,"",'Fleet Input'!K464)</f>
        <v/>
      </c>
      <c r="AC460" s="176" t="str">
        <f>IF('Fleet Input'!L464=0,"",'Fleet Input'!L464)</f>
        <v/>
      </c>
      <c r="AD460" s="117" t="str">
        <f t="shared" si="88"/>
        <v/>
      </c>
      <c r="AE460" s="117" t="str">
        <f t="shared" si="89"/>
        <v>00</v>
      </c>
      <c r="AF460" s="8" t="e">
        <f t="shared" si="90"/>
        <v>#N/A</v>
      </c>
      <c r="AG460" s="122" t="e">
        <f t="shared" si="91"/>
        <v>#N/A</v>
      </c>
      <c r="AH460" s="8" t="e">
        <f t="shared" si="92"/>
        <v>#N/A</v>
      </c>
      <c r="AI460" s="122" t="e">
        <f t="shared" si="93"/>
        <v>#N/A</v>
      </c>
      <c r="AJ460" s="100" t="e">
        <f t="shared" si="94"/>
        <v>#N/A</v>
      </c>
      <c r="AK460" s="122" t="e">
        <f t="shared" si="95"/>
        <v>#N/A</v>
      </c>
    </row>
    <row r="461" spans="1:37" x14ac:dyDescent="0.2">
      <c r="A461" s="170">
        <f>'Fleet Input'!A465</f>
        <v>0</v>
      </c>
      <c r="B461" s="106" t="s">
        <v>111</v>
      </c>
      <c r="C461" s="106" t="s">
        <v>112</v>
      </c>
      <c r="D461" s="106" t="s">
        <v>124</v>
      </c>
      <c r="E461" s="106" t="s">
        <v>259</v>
      </c>
      <c r="F461" s="179">
        <f>'Fleet Input'!I465</f>
        <v>0</v>
      </c>
      <c r="G461" s="179">
        <f>'Fleet Input'!J465</f>
        <v>0</v>
      </c>
      <c r="H461" s="119" t="e">
        <f>VLOOKUP(AD461,NOx_Calc!$E$4:$G$44,3,FALSE)/100</f>
        <v>#N/A</v>
      </c>
      <c r="I461" s="119" t="e">
        <f>VLOOKUP(AD461,NOx_Calc!$E$4:$H$44,4,FALSE)/100</f>
        <v>#N/A</v>
      </c>
      <c r="J461" s="97" t="e">
        <f t="shared" si="84"/>
        <v>#N/A</v>
      </c>
      <c r="K461" s="10" t="e">
        <f>IF(J461&lt;&gt;"-",IF(X461="A",'NOx Emission Factors'!$X$4*J461,IF(X461="L",'NOx Emission Factors'!$W$4*J461,"?")),"-")</f>
        <v>#N/A</v>
      </c>
      <c r="L461" s="10" t="str">
        <f>IF(F461&lt;&gt;"",IF(X461="A",F461/'NOx Emission Factors'!$X$4,IF(X461="L",F461/'NOx Emission Factors'!$W$4,"?")),"-")</f>
        <v>?</v>
      </c>
      <c r="M461" s="125" t="e">
        <f t="shared" si="85"/>
        <v>#DIV/0!</v>
      </c>
      <c r="N461" s="125" t="e">
        <f t="shared" si="86"/>
        <v>#N/A</v>
      </c>
      <c r="O461" s="170">
        <f>'Fleet Input'!B465</f>
        <v>0</v>
      </c>
      <c r="P461" s="170">
        <f>'Fleet Input'!C465</f>
        <v>0</v>
      </c>
      <c r="Q461" s="170">
        <f>'Fleet Input'!D465</f>
        <v>0</v>
      </c>
      <c r="R461" s="170">
        <f>'Fleet Input'!E465</f>
        <v>0</v>
      </c>
      <c r="S461" s="170">
        <f>'Fleet Input'!F465</f>
        <v>0</v>
      </c>
      <c r="T461" s="109" t="s">
        <v>243</v>
      </c>
      <c r="X461" s="176">
        <f>'Fleet Input'!F465</f>
        <v>0</v>
      </c>
      <c r="Y461" s="170">
        <f>'Fleet Input'!G465</f>
        <v>0</v>
      </c>
      <c r="Z461" s="170">
        <f>'Fleet Input'!H465</f>
        <v>0</v>
      </c>
      <c r="AA461" s="114">
        <f t="shared" si="87"/>
        <v>0</v>
      </c>
      <c r="AB461" s="176" t="str">
        <f>IF('Fleet Input'!K465=0,"",'Fleet Input'!K465)</f>
        <v/>
      </c>
      <c r="AC461" s="176" t="str">
        <f>IF('Fleet Input'!L465=0,"",'Fleet Input'!L465)</f>
        <v/>
      </c>
      <c r="AD461" s="117" t="str">
        <f t="shared" si="88"/>
        <v/>
      </c>
      <c r="AE461" s="117" t="str">
        <f t="shared" si="89"/>
        <v>00</v>
      </c>
      <c r="AF461" s="8" t="e">
        <f t="shared" si="90"/>
        <v>#N/A</v>
      </c>
      <c r="AG461" s="122" t="e">
        <f t="shared" si="91"/>
        <v>#N/A</v>
      </c>
      <c r="AH461" s="8" t="e">
        <f t="shared" si="92"/>
        <v>#N/A</v>
      </c>
      <c r="AI461" s="122" t="e">
        <f t="shared" si="93"/>
        <v>#N/A</v>
      </c>
      <c r="AJ461" s="100" t="e">
        <f t="shared" si="94"/>
        <v>#N/A</v>
      </c>
      <c r="AK461" s="122" t="e">
        <f t="shared" si="95"/>
        <v>#N/A</v>
      </c>
    </row>
    <row r="462" spans="1:37" x14ac:dyDescent="0.2">
      <c r="A462" s="170">
        <f>'Fleet Input'!A466</f>
        <v>0</v>
      </c>
      <c r="B462" s="106" t="s">
        <v>111</v>
      </c>
      <c r="C462" s="106" t="s">
        <v>112</v>
      </c>
      <c r="D462" s="106" t="s">
        <v>124</v>
      </c>
      <c r="E462" s="106" t="s">
        <v>259</v>
      </c>
      <c r="F462" s="179">
        <f>'Fleet Input'!I466</f>
        <v>0</v>
      </c>
      <c r="G462" s="179">
        <f>'Fleet Input'!J466</f>
        <v>0</v>
      </c>
      <c r="H462" s="119" t="e">
        <f>VLOOKUP(AD462,NOx_Calc!$E$4:$G$44,3,FALSE)/100</f>
        <v>#N/A</v>
      </c>
      <c r="I462" s="119" t="e">
        <f>VLOOKUP(AD462,NOx_Calc!$E$4:$H$44,4,FALSE)/100</f>
        <v>#N/A</v>
      </c>
      <c r="J462" s="97" t="e">
        <f t="shared" si="84"/>
        <v>#N/A</v>
      </c>
      <c r="K462" s="10" t="e">
        <f>IF(J462&lt;&gt;"-",IF(X462="A",'NOx Emission Factors'!$X$4*J462,IF(X462="L",'NOx Emission Factors'!$W$4*J462,"?")),"-")</f>
        <v>#N/A</v>
      </c>
      <c r="L462" s="10" t="str">
        <f>IF(F462&lt;&gt;"",IF(X462="A",F462/'NOx Emission Factors'!$X$4,IF(X462="L",F462/'NOx Emission Factors'!$W$4,"?")),"-")</f>
        <v>?</v>
      </c>
      <c r="M462" s="125" t="e">
        <f t="shared" si="85"/>
        <v>#DIV/0!</v>
      </c>
      <c r="N462" s="125" t="e">
        <f t="shared" si="86"/>
        <v>#N/A</v>
      </c>
      <c r="O462" s="170">
        <f>'Fleet Input'!B466</f>
        <v>0</v>
      </c>
      <c r="P462" s="170">
        <f>'Fleet Input'!C466</f>
        <v>0</v>
      </c>
      <c r="Q462" s="170">
        <f>'Fleet Input'!D466</f>
        <v>0</v>
      </c>
      <c r="R462" s="170">
        <f>'Fleet Input'!E466</f>
        <v>0</v>
      </c>
      <c r="S462" s="170">
        <f>'Fleet Input'!F466</f>
        <v>0</v>
      </c>
      <c r="T462" s="109" t="s">
        <v>243</v>
      </c>
      <c r="X462" s="176">
        <f>'Fleet Input'!F466</f>
        <v>0</v>
      </c>
      <c r="Y462" s="170">
        <f>'Fleet Input'!G466</f>
        <v>0</v>
      </c>
      <c r="Z462" s="170">
        <f>'Fleet Input'!H466</f>
        <v>0</v>
      </c>
      <c r="AA462" s="114">
        <f t="shared" si="87"/>
        <v>0</v>
      </c>
      <c r="AB462" s="176" t="str">
        <f>IF('Fleet Input'!K466=0,"",'Fleet Input'!K466)</f>
        <v/>
      </c>
      <c r="AC462" s="176" t="str">
        <f>IF('Fleet Input'!L466=0,"",'Fleet Input'!L466)</f>
        <v/>
      </c>
      <c r="AD462" s="117" t="str">
        <f t="shared" si="88"/>
        <v/>
      </c>
      <c r="AE462" s="117" t="str">
        <f t="shared" si="89"/>
        <v>00</v>
      </c>
      <c r="AF462" s="8" t="e">
        <f t="shared" si="90"/>
        <v>#N/A</v>
      </c>
      <c r="AG462" s="122" t="e">
        <f t="shared" si="91"/>
        <v>#N/A</v>
      </c>
      <c r="AH462" s="8" t="e">
        <f t="shared" si="92"/>
        <v>#N/A</v>
      </c>
      <c r="AI462" s="122" t="e">
        <f t="shared" si="93"/>
        <v>#N/A</v>
      </c>
      <c r="AJ462" s="100" t="e">
        <f t="shared" si="94"/>
        <v>#N/A</v>
      </c>
      <c r="AK462" s="122" t="e">
        <f t="shared" si="95"/>
        <v>#N/A</v>
      </c>
    </row>
    <row r="463" spans="1:37" x14ac:dyDescent="0.2">
      <c r="A463" s="170">
        <f>'Fleet Input'!A467</f>
        <v>0</v>
      </c>
      <c r="B463" s="106" t="s">
        <v>111</v>
      </c>
      <c r="C463" s="106" t="s">
        <v>112</v>
      </c>
      <c r="D463" s="106" t="s">
        <v>124</v>
      </c>
      <c r="E463" s="106" t="s">
        <v>259</v>
      </c>
      <c r="F463" s="179">
        <f>'Fleet Input'!I467</f>
        <v>0</v>
      </c>
      <c r="G463" s="179">
        <f>'Fleet Input'!J467</f>
        <v>0</v>
      </c>
      <c r="H463" s="119" t="e">
        <f>VLOOKUP(AD463,NOx_Calc!$E$4:$G$44,3,FALSE)/100</f>
        <v>#N/A</v>
      </c>
      <c r="I463" s="119" t="e">
        <f>VLOOKUP(AD463,NOx_Calc!$E$4:$H$44,4,FALSE)/100</f>
        <v>#N/A</v>
      </c>
      <c r="J463" s="97" t="e">
        <f t="shared" si="84"/>
        <v>#N/A</v>
      </c>
      <c r="K463" s="10" t="e">
        <f>IF(J463&lt;&gt;"-",IF(X463="A",'NOx Emission Factors'!$X$4*J463,IF(X463="L",'NOx Emission Factors'!$W$4*J463,"?")),"-")</f>
        <v>#N/A</v>
      </c>
      <c r="L463" s="10" t="str">
        <f>IF(F463&lt;&gt;"",IF(X463="A",F463/'NOx Emission Factors'!$X$4,IF(X463="L",F463/'NOx Emission Factors'!$W$4,"?")),"-")</f>
        <v>?</v>
      </c>
      <c r="M463" s="125" t="e">
        <f t="shared" si="85"/>
        <v>#DIV/0!</v>
      </c>
      <c r="N463" s="125" t="e">
        <f t="shared" si="86"/>
        <v>#N/A</v>
      </c>
      <c r="O463" s="170">
        <f>'Fleet Input'!B467</f>
        <v>0</v>
      </c>
      <c r="P463" s="170">
        <f>'Fleet Input'!C467</f>
        <v>0</v>
      </c>
      <c r="Q463" s="170">
        <f>'Fleet Input'!D467</f>
        <v>0</v>
      </c>
      <c r="R463" s="170">
        <f>'Fleet Input'!E467</f>
        <v>0</v>
      </c>
      <c r="S463" s="170">
        <f>'Fleet Input'!F467</f>
        <v>0</v>
      </c>
      <c r="T463" s="109" t="s">
        <v>243</v>
      </c>
      <c r="X463" s="176">
        <f>'Fleet Input'!F467</f>
        <v>0</v>
      </c>
      <c r="Y463" s="170">
        <f>'Fleet Input'!G467</f>
        <v>0</v>
      </c>
      <c r="Z463" s="170">
        <f>'Fleet Input'!H467</f>
        <v>0</v>
      </c>
      <c r="AA463" s="114">
        <f t="shared" si="87"/>
        <v>0</v>
      </c>
      <c r="AB463" s="176" t="str">
        <f>IF('Fleet Input'!K467=0,"",'Fleet Input'!K467)</f>
        <v/>
      </c>
      <c r="AC463" s="176" t="str">
        <f>IF('Fleet Input'!L467=0,"",'Fleet Input'!L467)</f>
        <v/>
      </c>
      <c r="AD463" s="117" t="str">
        <f t="shared" si="88"/>
        <v/>
      </c>
      <c r="AE463" s="117" t="str">
        <f t="shared" si="89"/>
        <v>00</v>
      </c>
      <c r="AF463" s="8" t="e">
        <f t="shared" si="90"/>
        <v>#N/A</v>
      </c>
      <c r="AG463" s="122" t="e">
        <f t="shared" si="91"/>
        <v>#N/A</v>
      </c>
      <c r="AH463" s="8" t="e">
        <f t="shared" si="92"/>
        <v>#N/A</v>
      </c>
      <c r="AI463" s="122" t="e">
        <f t="shared" si="93"/>
        <v>#N/A</v>
      </c>
      <c r="AJ463" s="100" t="e">
        <f t="shared" si="94"/>
        <v>#N/A</v>
      </c>
      <c r="AK463" s="122" t="e">
        <f t="shared" si="95"/>
        <v>#N/A</v>
      </c>
    </row>
    <row r="464" spans="1:37" x14ac:dyDescent="0.2">
      <c r="A464" s="170">
        <f>'Fleet Input'!A468</f>
        <v>0</v>
      </c>
      <c r="B464" s="106" t="s">
        <v>111</v>
      </c>
      <c r="C464" s="106" t="s">
        <v>112</v>
      </c>
      <c r="D464" s="106" t="s">
        <v>124</v>
      </c>
      <c r="E464" s="106" t="s">
        <v>259</v>
      </c>
      <c r="F464" s="179">
        <f>'Fleet Input'!I468</f>
        <v>0</v>
      </c>
      <c r="G464" s="179">
        <f>'Fleet Input'!J468</f>
        <v>0</v>
      </c>
      <c r="H464" s="119" t="e">
        <f>VLOOKUP(AD464,NOx_Calc!$E$4:$G$44,3,FALSE)/100</f>
        <v>#N/A</v>
      </c>
      <c r="I464" s="119" t="e">
        <f>VLOOKUP(AD464,NOx_Calc!$E$4:$H$44,4,FALSE)/100</f>
        <v>#N/A</v>
      </c>
      <c r="J464" s="97" t="e">
        <f t="shared" si="84"/>
        <v>#N/A</v>
      </c>
      <c r="K464" s="10" t="e">
        <f>IF(J464&lt;&gt;"-",IF(X464="A",'NOx Emission Factors'!$X$4*J464,IF(X464="L",'NOx Emission Factors'!$W$4*J464,"?")),"-")</f>
        <v>#N/A</v>
      </c>
      <c r="L464" s="10" t="str">
        <f>IF(F464&lt;&gt;"",IF(X464="A",F464/'NOx Emission Factors'!$X$4,IF(X464="L",F464/'NOx Emission Factors'!$W$4,"?")),"-")</f>
        <v>?</v>
      </c>
      <c r="M464" s="125" t="e">
        <f t="shared" si="85"/>
        <v>#DIV/0!</v>
      </c>
      <c r="N464" s="125" t="e">
        <f t="shared" si="86"/>
        <v>#N/A</v>
      </c>
      <c r="O464" s="170">
        <f>'Fleet Input'!B468</f>
        <v>0</v>
      </c>
      <c r="P464" s="170">
        <f>'Fleet Input'!C468</f>
        <v>0</v>
      </c>
      <c r="Q464" s="170">
        <f>'Fleet Input'!D468</f>
        <v>0</v>
      </c>
      <c r="R464" s="170">
        <f>'Fleet Input'!E468</f>
        <v>0</v>
      </c>
      <c r="S464" s="170">
        <f>'Fleet Input'!F468</f>
        <v>0</v>
      </c>
      <c r="T464" s="109" t="s">
        <v>243</v>
      </c>
      <c r="X464" s="176">
        <f>'Fleet Input'!F468</f>
        <v>0</v>
      </c>
      <c r="Y464" s="170">
        <f>'Fleet Input'!G468</f>
        <v>0</v>
      </c>
      <c r="Z464" s="170">
        <f>'Fleet Input'!H468</f>
        <v>0</v>
      </c>
      <c r="AA464" s="114">
        <f t="shared" si="87"/>
        <v>0</v>
      </c>
      <c r="AB464" s="176" t="str">
        <f>IF('Fleet Input'!K468=0,"",'Fleet Input'!K468)</f>
        <v/>
      </c>
      <c r="AC464" s="176" t="str">
        <f>IF('Fleet Input'!L468=0,"",'Fleet Input'!L468)</f>
        <v/>
      </c>
      <c r="AD464" s="117" t="str">
        <f t="shared" si="88"/>
        <v/>
      </c>
      <c r="AE464" s="117" t="str">
        <f t="shared" si="89"/>
        <v>00</v>
      </c>
      <c r="AF464" s="8" t="e">
        <f t="shared" si="90"/>
        <v>#N/A</v>
      </c>
      <c r="AG464" s="122" t="e">
        <f t="shared" si="91"/>
        <v>#N/A</v>
      </c>
      <c r="AH464" s="8" t="e">
        <f t="shared" si="92"/>
        <v>#N/A</v>
      </c>
      <c r="AI464" s="122" t="e">
        <f t="shared" si="93"/>
        <v>#N/A</v>
      </c>
      <c r="AJ464" s="100" t="e">
        <f t="shared" si="94"/>
        <v>#N/A</v>
      </c>
      <c r="AK464" s="122" t="e">
        <f t="shared" si="95"/>
        <v>#N/A</v>
      </c>
    </row>
    <row r="465" spans="1:37" x14ac:dyDescent="0.2">
      <c r="A465" s="170">
        <f>'Fleet Input'!A469</f>
        <v>0</v>
      </c>
      <c r="B465" s="106" t="s">
        <v>111</v>
      </c>
      <c r="C465" s="106" t="s">
        <v>112</v>
      </c>
      <c r="D465" s="106" t="s">
        <v>124</v>
      </c>
      <c r="E465" s="106" t="s">
        <v>259</v>
      </c>
      <c r="F465" s="179">
        <f>'Fleet Input'!I469</f>
        <v>0</v>
      </c>
      <c r="G465" s="179">
        <f>'Fleet Input'!J469</f>
        <v>0</v>
      </c>
      <c r="H465" s="119" t="e">
        <f>VLOOKUP(AD465,NOx_Calc!$E$4:$G$44,3,FALSE)/100</f>
        <v>#N/A</v>
      </c>
      <c r="I465" s="119" t="e">
        <f>VLOOKUP(AD465,NOx_Calc!$E$4:$H$44,4,FALSE)/100</f>
        <v>#N/A</v>
      </c>
      <c r="J465" s="97" t="e">
        <f t="shared" si="84"/>
        <v>#N/A</v>
      </c>
      <c r="K465" s="10" t="e">
        <f>IF(J465&lt;&gt;"-",IF(X465="A",'NOx Emission Factors'!$X$4*J465,IF(X465="L",'NOx Emission Factors'!$W$4*J465,"?")),"-")</f>
        <v>#N/A</v>
      </c>
      <c r="L465" s="10" t="str">
        <f>IF(F465&lt;&gt;"",IF(X465="A",F465/'NOx Emission Factors'!$X$4,IF(X465="L",F465/'NOx Emission Factors'!$W$4,"?")),"-")</f>
        <v>?</v>
      </c>
      <c r="M465" s="125" t="e">
        <f t="shared" si="85"/>
        <v>#DIV/0!</v>
      </c>
      <c r="N465" s="125" t="e">
        <f t="shared" si="86"/>
        <v>#N/A</v>
      </c>
      <c r="O465" s="170">
        <f>'Fleet Input'!B469</f>
        <v>0</v>
      </c>
      <c r="P465" s="170">
        <f>'Fleet Input'!C469</f>
        <v>0</v>
      </c>
      <c r="Q465" s="170">
        <f>'Fleet Input'!D469</f>
        <v>0</v>
      </c>
      <c r="R465" s="170">
        <f>'Fleet Input'!E469</f>
        <v>0</v>
      </c>
      <c r="S465" s="170">
        <f>'Fleet Input'!F469</f>
        <v>0</v>
      </c>
      <c r="T465" s="109" t="s">
        <v>243</v>
      </c>
      <c r="X465" s="176">
        <f>'Fleet Input'!F469</f>
        <v>0</v>
      </c>
      <c r="Y465" s="170">
        <f>'Fleet Input'!G469</f>
        <v>0</v>
      </c>
      <c r="Z465" s="170">
        <f>'Fleet Input'!H469</f>
        <v>0</v>
      </c>
      <c r="AA465" s="114">
        <f t="shared" si="87"/>
        <v>0</v>
      </c>
      <c r="AB465" s="176" t="str">
        <f>IF('Fleet Input'!K469=0,"",'Fleet Input'!K469)</f>
        <v/>
      </c>
      <c r="AC465" s="176" t="str">
        <f>IF('Fleet Input'!L469=0,"",'Fleet Input'!L469)</f>
        <v/>
      </c>
      <c r="AD465" s="117" t="str">
        <f t="shared" si="88"/>
        <v/>
      </c>
      <c r="AE465" s="117" t="str">
        <f t="shared" si="89"/>
        <v>00</v>
      </c>
      <c r="AF465" s="8" t="e">
        <f t="shared" si="90"/>
        <v>#N/A</v>
      </c>
      <c r="AG465" s="122" t="e">
        <f t="shared" si="91"/>
        <v>#N/A</v>
      </c>
      <c r="AH465" s="8" t="e">
        <f t="shared" si="92"/>
        <v>#N/A</v>
      </c>
      <c r="AI465" s="122" t="e">
        <f t="shared" si="93"/>
        <v>#N/A</v>
      </c>
      <c r="AJ465" s="100" t="e">
        <f t="shared" si="94"/>
        <v>#N/A</v>
      </c>
      <c r="AK465" s="122" t="e">
        <f t="shared" si="95"/>
        <v>#N/A</v>
      </c>
    </row>
    <row r="466" spans="1:37" x14ac:dyDescent="0.2">
      <c r="A466" s="170">
        <f>'Fleet Input'!A470</f>
        <v>0</v>
      </c>
      <c r="B466" s="106" t="s">
        <v>111</v>
      </c>
      <c r="C466" s="106" t="s">
        <v>112</v>
      </c>
      <c r="D466" s="106" t="s">
        <v>124</v>
      </c>
      <c r="E466" s="106" t="s">
        <v>259</v>
      </c>
      <c r="F466" s="179">
        <f>'Fleet Input'!I470</f>
        <v>0</v>
      </c>
      <c r="G466" s="179">
        <f>'Fleet Input'!J470</f>
        <v>0</v>
      </c>
      <c r="H466" s="119" t="e">
        <f>VLOOKUP(AD466,NOx_Calc!$E$4:$G$44,3,FALSE)/100</f>
        <v>#N/A</v>
      </c>
      <c r="I466" s="119" t="e">
        <f>VLOOKUP(AD466,NOx_Calc!$E$4:$H$44,4,FALSE)/100</f>
        <v>#N/A</v>
      </c>
      <c r="J466" s="97" t="e">
        <f t="shared" si="84"/>
        <v>#N/A</v>
      </c>
      <c r="K466" s="10" t="e">
        <f>IF(J466&lt;&gt;"-",IF(X466="A",'NOx Emission Factors'!$X$4*J466,IF(X466="L",'NOx Emission Factors'!$W$4*J466,"?")),"-")</f>
        <v>#N/A</v>
      </c>
      <c r="L466" s="10" t="str">
        <f>IF(F466&lt;&gt;"",IF(X466="A",F466/'NOx Emission Factors'!$X$4,IF(X466="L",F466/'NOx Emission Factors'!$W$4,"?")),"-")</f>
        <v>?</v>
      </c>
      <c r="M466" s="125" t="e">
        <f t="shared" si="85"/>
        <v>#DIV/0!</v>
      </c>
      <c r="N466" s="125" t="e">
        <f t="shared" si="86"/>
        <v>#N/A</v>
      </c>
      <c r="O466" s="170">
        <f>'Fleet Input'!B470</f>
        <v>0</v>
      </c>
      <c r="P466" s="170">
        <f>'Fleet Input'!C470</f>
        <v>0</v>
      </c>
      <c r="Q466" s="170">
        <f>'Fleet Input'!D470</f>
        <v>0</v>
      </c>
      <c r="R466" s="170">
        <f>'Fleet Input'!E470</f>
        <v>0</v>
      </c>
      <c r="S466" s="170">
        <f>'Fleet Input'!F470</f>
        <v>0</v>
      </c>
      <c r="T466" s="109" t="s">
        <v>243</v>
      </c>
      <c r="X466" s="176">
        <f>'Fleet Input'!F470</f>
        <v>0</v>
      </c>
      <c r="Y466" s="170">
        <f>'Fleet Input'!G470</f>
        <v>0</v>
      </c>
      <c r="Z466" s="170">
        <f>'Fleet Input'!H470</f>
        <v>0</v>
      </c>
      <c r="AA466" s="114">
        <f t="shared" si="87"/>
        <v>0</v>
      </c>
      <c r="AB466" s="176" t="str">
        <f>IF('Fleet Input'!K470=0,"",'Fleet Input'!K470)</f>
        <v/>
      </c>
      <c r="AC466" s="176" t="str">
        <f>IF('Fleet Input'!L470=0,"",'Fleet Input'!L470)</f>
        <v/>
      </c>
      <c r="AD466" s="117" t="str">
        <f t="shared" si="88"/>
        <v/>
      </c>
      <c r="AE466" s="117" t="str">
        <f t="shared" si="89"/>
        <v>00</v>
      </c>
      <c r="AF466" s="8" t="e">
        <f t="shared" si="90"/>
        <v>#N/A</v>
      </c>
      <c r="AG466" s="122" t="e">
        <f t="shared" si="91"/>
        <v>#N/A</v>
      </c>
      <c r="AH466" s="8" t="e">
        <f t="shared" si="92"/>
        <v>#N/A</v>
      </c>
      <c r="AI466" s="122" t="e">
        <f t="shared" si="93"/>
        <v>#N/A</v>
      </c>
      <c r="AJ466" s="100" t="e">
        <f t="shared" si="94"/>
        <v>#N/A</v>
      </c>
      <c r="AK466" s="122" t="e">
        <f t="shared" si="95"/>
        <v>#N/A</v>
      </c>
    </row>
    <row r="467" spans="1:37" x14ac:dyDescent="0.2">
      <c r="A467" s="170">
        <f>'Fleet Input'!A471</f>
        <v>0</v>
      </c>
      <c r="B467" s="106" t="s">
        <v>111</v>
      </c>
      <c r="C467" s="106" t="s">
        <v>112</v>
      </c>
      <c r="D467" s="106" t="s">
        <v>124</v>
      </c>
      <c r="E467" s="106" t="s">
        <v>259</v>
      </c>
      <c r="F467" s="179">
        <f>'Fleet Input'!I471</f>
        <v>0</v>
      </c>
      <c r="G467" s="179">
        <f>'Fleet Input'!J471</f>
        <v>0</v>
      </c>
      <c r="H467" s="119" t="e">
        <f>VLOOKUP(AD467,NOx_Calc!$E$4:$G$44,3,FALSE)/100</f>
        <v>#N/A</v>
      </c>
      <c r="I467" s="119" t="e">
        <f>VLOOKUP(AD467,NOx_Calc!$E$4:$H$44,4,FALSE)/100</f>
        <v>#N/A</v>
      </c>
      <c r="J467" s="97" t="e">
        <f t="shared" si="84"/>
        <v>#N/A</v>
      </c>
      <c r="K467" s="10" t="e">
        <f>IF(J467&lt;&gt;"-",IF(X467="A",'NOx Emission Factors'!$X$4*J467,IF(X467="L",'NOx Emission Factors'!$W$4*J467,"?")),"-")</f>
        <v>#N/A</v>
      </c>
      <c r="L467" s="10" t="str">
        <f>IF(F467&lt;&gt;"",IF(X467="A",F467/'NOx Emission Factors'!$X$4,IF(X467="L",F467/'NOx Emission Factors'!$W$4,"?")),"-")</f>
        <v>?</v>
      </c>
      <c r="M467" s="125" t="e">
        <f t="shared" si="85"/>
        <v>#DIV/0!</v>
      </c>
      <c r="N467" s="125" t="e">
        <f t="shared" si="86"/>
        <v>#N/A</v>
      </c>
      <c r="O467" s="170">
        <f>'Fleet Input'!B471</f>
        <v>0</v>
      </c>
      <c r="P467" s="170">
        <f>'Fleet Input'!C471</f>
        <v>0</v>
      </c>
      <c r="Q467" s="170">
        <f>'Fleet Input'!D471</f>
        <v>0</v>
      </c>
      <c r="R467" s="170">
        <f>'Fleet Input'!E471</f>
        <v>0</v>
      </c>
      <c r="S467" s="170">
        <f>'Fleet Input'!F471</f>
        <v>0</v>
      </c>
      <c r="T467" s="109" t="s">
        <v>243</v>
      </c>
      <c r="X467" s="176">
        <f>'Fleet Input'!F471</f>
        <v>0</v>
      </c>
      <c r="Y467" s="170">
        <f>'Fleet Input'!G471</f>
        <v>0</v>
      </c>
      <c r="Z467" s="170">
        <f>'Fleet Input'!H471</f>
        <v>0</v>
      </c>
      <c r="AA467" s="114">
        <f t="shared" si="87"/>
        <v>0</v>
      </c>
      <c r="AB467" s="176" t="str">
        <f>IF('Fleet Input'!K471=0,"",'Fleet Input'!K471)</f>
        <v/>
      </c>
      <c r="AC467" s="176" t="str">
        <f>IF('Fleet Input'!L471=0,"",'Fleet Input'!L471)</f>
        <v/>
      </c>
      <c r="AD467" s="117" t="str">
        <f t="shared" si="88"/>
        <v/>
      </c>
      <c r="AE467" s="117" t="str">
        <f t="shared" si="89"/>
        <v>00</v>
      </c>
      <c r="AF467" s="8" t="e">
        <f t="shared" si="90"/>
        <v>#N/A</v>
      </c>
      <c r="AG467" s="122" t="e">
        <f t="shared" si="91"/>
        <v>#N/A</v>
      </c>
      <c r="AH467" s="8" t="e">
        <f t="shared" si="92"/>
        <v>#N/A</v>
      </c>
      <c r="AI467" s="122" t="e">
        <f t="shared" si="93"/>
        <v>#N/A</v>
      </c>
      <c r="AJ467" s="100" t="e">
        <f t="shared" si="94"/>
        <v>#N/A</v>
      </c>
      <c r="AK467" s="122" t="e">
        <f t="shared" si="95"/>
        <v>#N/A</v>
      </c>
    </row>
    <row r="468" spans="1:37" x14ac:dyDescent="0.2">
      <c r="A468" s="170">
        <f>'Fleet Input'!A472</f>
        <v>0</v>
      </c>
      <c r="B468" s="106" t="s">
        <v>111</v>
      </c>
      <c r="C468" s="106" t="s">
        <v>112</v>
      </c>
      <c r="D468" s="106" t="s">
        <v>124</v>
      </c>
      <c r="E468" s="106" t="s">
        <v>259</v>
      </c>
      <c r="F468" s="179">
        <f>'Fleet Input'!I472</f>
        <v>0</v>
      </c>
      <c r="G468" s="179">
        <f>'Fleet Input'!J472</f>
        <v>0</v>
      </c>
      <c r="H468" s="119" t="e">
        <f>VLOOKUP(AD468,NOx_Calc!$E$4:$G$44,3,FALSE)/100</f>
        <v>#N/A</v>
      </c>
      <c r="I468" s="119" t="e">
        <f>VLOOKUP(AD468,NOx_Calc!$E$4:$H$44,4,FALSE)/100</f>
        <v>#N/A</v>
      </c>
      <c r="J468" s="97" t="e">
        <f t="shared" si="84"/>
        <v>#N/A</v>
      </c>
      <c r="K468" s="10" t="e">
        <f>IF(J468&lt;&gt;"-",IF(X468="A",'NOx Emission Factors'!$X$4*J468,IF(X468="L",'NOx Emission Factors'!$W$4*J468,"?")),"-")</f>
        <v>#N/A</v>
      </c>
      <c r="L468" s="10" t="str">
        <f>IF(F468&lt;&gt;"",IF(X468="A",F468/'NOx Emission Factors'!$X$4,IF(X468="L",F468/'NOx Emission Factors'!$W$4,"?")),"-")</f>
        <v>?</v>
      </c>
      <c r="M468" s="125" t="e">
        <f t="shared" si="85"/>
        <v>#DIV/0!</v>
      </c>
      <c r="N468" s="125" t="e">
        <f t="shared" si="86"/>
        <v>#N/A</v>
      </c>
      <c r="O468" s="170">
        <f>'Fleet Input'!B472</f>
        <v>0</v>
      </c>
      <c r="P468" s="170">
        <f>'Fleet Input'!C472</f>
        <v>0</v>
      </c>
      <c r="Q468" s="170">
        <f>'Fleet Input'!D472</f>
        <v>0</v>
      </c>
      <c r="R468" s="170">
        <f>'Fleet Input'!E472</f>
        <v>0</v>
      </c>
      <c r="S468" s="170">
        <f>'Fleet Input'!F472</f>
        <v>0</v>
      </c>
      <c r="T468" s="109" t="s">
        <v>243</v>
      </c>
      <c r="X468" s="176">
        <f>'Fleet Input'!F472</f>
        <v>0</v>
      </c>
      <c r="Y468" s="170">
        <f>'Fleet Input'!G472</f>
        <v>0</v>
      </c>
      <c r="Z468" s="170">
        <f>'Fleet Input'!H472</f>
        <v>0</v>
      </c>
      <c r="AA468" s="114">
        <f t="shared" si="87"/>
        <v>0</v>
      </c>
      <c r="AB468" s="176" t="str">
        <f>IF('Fleet Input'!K472=0,"",'Fleet Input'!K472)</f>
        <v/>
      </c>
      <c r="AC468" s="176" t="str">
        <f>IF('Fleet Input'!L472=0,"",'Fleet Input'!L472)</f>
        <v/>
      </c>
      <c r="AD468" s="117" t="str">
        <f t="shared" si="88"/>
        <v/>
      </c>
      <c r="AE468" s="117" t="str">
        <f t="shared" si="89"/>
        <v>00</v>
      </c>
      <c r="AF468" s="8" t="e">
        <f t="shared" si="90"/>
        <v>#N/A</v>
      </c>
      <c r="AG468" s="122" t="e">
        <f t="shared" si="91"/>
        <v>#N/A</v>
      </c>
      <c r="AH468" s="8" t="e">
        <f t="shared" si="92"/>
        <v>#N/A</v>
      </c>
      <c r="AI468" s="122" t="e">
        <f t="shared" si="93"/>
        <v>#N/A</v>
      </c>
      <c r="AJ468" s="100" t="e">
        <f t="shared" si="94"/>
        <v>#N/A</v>
      </c>
      <c r="AK468" s="122" t="e">
        <f t="shared" si="95"/>
        <v>#N/A</v>
      </c>
    </row>
    <row r="469" spans="1:37" x14ac:dyDescent="0.2">
      <c r="A469" s="170">
        <f>'Fleet Input'!A473</f>
        <v>0</v>
      </c>
      <c r="B469" s="106" t="s">
        <v>111</v>
      </c>
      <c r="C469" s="106" t="s">
        <v>112</v>
      </c>
      <c r="D469" s="106" t="s">
        <v>124</v>
      </c>
      <c r="E469" s="106" t="s">
        <v>259</v>
      </c>
      <c r="F469" s="179">
        <f>'Fleet Input'!I473</f>
        <v>0</v>
      </c>
      <c r="G469" s="179">
        <f>'Fleet Input'!J473</f>
        <v>0</v>
      </c>
      <c r="H469" s="119" t="e">
        <f>VLOOKUP(AD469,NOx_Calc!$E$4:$G$44,3,FALSE)/100</f>
        <v>#N/A</v>
      </c>
      <c r="I469" s="119" t="e">
        <f>VLOOKUP(AD469,NOx_Calc!$E$4:$H$44,4,FALSE)/100</f>
        <v>#N/A</v>
      </c>
      <c r="J469" s="97" t="e">
        <f t="shared" si="84"/>
        <v>#N/A</v>
      </c>
      <c r="K469" s="10" t="e">
        <f>IF(J469&lt;&gt;"-",IF(X469="A",'NOx Emission Factors'!$X$4*J469,IF(X469="L",'NOx Emission Factors'!$W$4*J469,"?")),"-")</f>
        <v>#N/A</v>
      </c>
      <c r="L469" s="10" t="str">
        <f>IF(F469&lt;&gt;"",IF(X469="A",F469/'NOx Emission Factors'!$X$4,IF(X469="L",F469/'NOx Emission Factors'!$W$4,"?")),"-")</f>
        <v>?</v>
      </c>
      <c r="M469" s="125" t="e">
        <f t="shared" si="85"/>
        <v>#DIV/0!</v>
      </c>
      <c r="N469" s="125" t="e">
        <f t="shared" si="86"/>
        <v>#N/A</v>
      </c>
      <c r="O469" s="170">
        <f>'Fleet Input'!B473</f>
        <v>0</v>
      </c>
      <c r="P469" s="170">
        <f>'Fleet Input'!C473</f>
        <v>0</v>
      </c>
      <c r="Q469" s="170">
        <f>'Fleet Input'!D473</f>
        <v>0</v>
      </c>
      <c r="R469" s="170">
        <f>'Fleet Input'!E473</f>
        <v>0</v>
      </c>
      <c r="S469" s="170">
        <f>'Fleet Input'!F473</f>
        <v>0</v>
      </c>
      <c r="T469" s="109" t="s">
        <v>243</v>
      </c>
      <c r="X469" s="176">
        <f>'Fleet Input'!F473</f>
        <v>0</v>
      </c>
      <c r="Y469" s="170">
        <f>'Fleet Input'!G473</f>
        <v>0</v>
      </c>
      <c r="Z469" s="170">
        <f>'Fleet Input'!H473</f>
        <v>0</v>
      </c>
      <c r="AA469" s="114">
        <f t="shared" si="87"/>
        <v>0</v>
      </c>
      <c r="AB469" s="176" t="str">
        <f>IF('Fleet Input'!K473=0,"",'Fleet Input'!K473)</f>
        <v/>
      </c>
      <c r="AC469" s="176" t="str">
        <f>IF('Fleet Input'!L473=0,"",'Fleet Input'!L473)</f>
        <v/>
      </c>
      <c r="AD469" s="117" t="str">
        <f t="shared" si="88"/>
        <v/>
      </c>
      <c r="AE469" s="117" t="str">
        <f t="shared" si="89"/>
        <v>00</v>
      </c>
      <c r="AF469" s="8" t="e">
        <f t="shared" si="90"/>
        <v>#N/A</v>
      </c>
      <c r="AG469" s="122" t="e">
        <f t="shared" si="91"/>
        <v>#N/A</v>
      </c>
      <c r="AH469" s="8" t="e">
        <f t="shared" si="92"/>
        <v>#N/A</v>
      </c>
      <c r="AI469" s="122" t="e">
        <f t="shared" si="93"/>
        <v>#N/A</v>
      </c>
      <c r="AJ469" s="100" t="e">
        <f t="shared" si="94"/>
        <v>#N/A</v>
      </c>
      <c r="AK469" s="122" t="e">
        <f t="shared" si="95"/>
        <v>#N/A</v>
      </c>
    </row>
    <row r="470" spans="1:37" x14ac:dyDescent="0.2">
      <c r="A470" s="170">
        <f>'Fleet Input'!A474</f>
        <v>0</v>
      </c>
      <c r="B470" s="106" t="s">
        <v>111</v>
      </c>
      <c r="C470" s="106" t="s">
        <v>112</v>
      </c>
      <c r="D470" s="106" t="s">
        <v>124</v>
      </c>
      <c r="E470" s="106" t="s">
        <v>259</v>
      </c>
      <c r="F470" s="179">
        <f>'Fleet Input'!I474</f>
        <v>0</v>
      </c>
      <c r="G470" s="179">
        <f>'Fleet Input'!J474</f>
        <v>0</v>
      </c>
      <c r="H470" s="119" t="e">
        <f>VLOOKUP(AD470,NOx_Calc!$E$4:$G$44,3,FALSE)/100</f>
        <v>#N/A</v>
      </c>
      <c r="I470" s="119" t="e">
        <f>VLOOKUP(AD470,NOx_Calc!$E$4:$H$44,4,FALSE)/100</f>
        <v>#N/A</v>
      </c>
      <c r="J470" s="97" t="e">
        <f t="shared" si="84"/>
        <v>#N/A</v>
      </c>
      <c r="K470" s="10" t="e">
        <f>IF(J470&lt;&gt;"-",IF(X470="A",'NOx Emission Factors'!$X$4*J470,IF(X470="L",'NOx Emission Factors'!$W$4*J470,"?")),"-")</f>
        <v>#N/A</v>
      </c>
      <c r="L470" s="10" t="str">
        <f>IF(F470&lt;&gt;"",IF(X470="A",F470/'NOx Emission Factors'!$X$4,IF(X470="L",F470/'NOx Emission Factors'!$W$4,"?")),"-")</f>
        <v>?</v>
      </c>
      <c r="M470" s="125" t="e">
        <f t="shared" si="85"/>
        <v>#DIV/0!</v>
      </c>
      <c r="N470" s="125" t="e">
        <f t="shared" si="86"/>
        <v>#N/A</v>
      </c>
      <c r="O470" s="170">
        <f>'Fleet Input'!B474</f>
        <v>0</v>
      </c>
      <c r="P470" s="170">
        <f>'Fleet Input'!C474</f>
        <v>0</v>
      </c>
      <c r="Q470" s="170">
        <f>'Fleet Input'!D474</f>
        <v>0</v>
      </c>
      <c r="R470" s="170">
        <f>'Fleet Input'!E474</f>
        <v>0</v>
      </c>
      <c r="S470" s="170">
        <f>'Fleet Input'!F474</f>
        <v>0</v>
      </c>
      <c r="T470" s="109" t="s">
        <v>243</v>
      </c>
      <c r="X470" s="176">
        <f>'Fleet Input'!F474</f>
        <v>0</v>
      </c>
      <c r="Y470" s="170">
        <f>'Fleet Input'!G474</f>
        <v>0</v>
      </c>
      <c r="Z470" s="170">
        <f>'Fleet Input'!H474</f>
        <v>0</v>
      </c>
      <c r="AA470" s="114">
        <f t="shared" si="87"/>
        <v>0</v>
      </c>
      <c r="AB470" s="176" t="str">
        <f>IF('Fleet Input'!K474=0,"",'Fleet Input'!K474)</f>
        <v/>
      </c>
      <c r="AC470" s="176" t="str">
        <f>IF('Fleet Input'!L474=0,"",'Fleet Input'!L474)</f>
        <v/>
      </c>
      <c r="AD470" s="117" t="str">
        <f t="shared" si="88"/>
        <v/>
      </c>
      <c r="AE470" s="117" t="str">
        <f t="shared" si="89"/>
        <v>00</v>
      </c>
      <c r="AF470" s="8" t="e">
        <f t="shared" si="90"/>
        <v>#N/A</v>
      </c>
      <c r="AG470" s="122" t="e">
        <f t="shared" si="91"/>
        <v>#N/A</v>
      </c>
      <c r="AH470" s="8" t="e">
        <f t="shared" si="92"/>
        <v>#N/A</v>
      </c>
      <c r="AI470" s="122" t="e">
        <f t="shared" si="93"/>
        <v>#N/A</v>
      </c>
      <c r="AJ470" s="100" t="e">
        <f t="shared" si="94"/>
        <v>#N/A</v>
      </c>
      <c r="AK470" s="122" t="e">
        <f t="shared" si="95"/>
        <v>#N/A</v>
      </c>
    </row>
    <row r="471" spans="1:37" x14ac:dyDescent="0.2">
      <c r="A471" s="170">
        <f>'Fleet Input'!A475</f>
        <v>0</v>
      </c>
      <c r="B471" s="106" t="s">
        <v>111</v>
      </c>
      <c r="C471" s="106" t="s">
        <v>112</v>
      </c>
      <c r="D471" s="106" t="s">
        <v>124</v>
      </c>
      <c r="E471" s="106" t="s">
        <v>259</v>
      </c>
      <c r="F471" s="179">
        <f>'Fleet Input'!I475</f>
        <v>0</v>
      </c>
      <c r="G471" s="179">
        <f>'Fleet Input'!J475</f>
        <v>0</v>
      </c>
      <c r="H471" s="119" t="e">
        <f>VLOOKUP(AD471,NOx_Calc!$E$4:$G$44,3,FALSE)/100</f>
        <v>#N/A</v>
      </c>
      <c r="I471" s="119" t="e">
        <f>VLOOKUP(AD471,NOx_Calc!$E$4:$H$44,4,FALSE)/100</f>
        <v>#N/A</v>
      </c>
      <c r="J471" s="97" t="e">
        <f t="shared" si="84"/>
        <v>#N/A</v>
      </c>
      <c r="K471" s="10" t="e">
        <f>IF(J471&lt;&gt;"-",IF(X471="A",'NOx Emission Factors'!$X$4*J471,IF(X471="L",'NOx Emission Factors'!$W$4*J471,"?")),"-")</f>
        <v>#N/A</v>
      </c>
      <c r="L471" s="10" t="str">
        <f>IF(F471&lt;&gt;"",IF(X471="A",F471/'NOx Emission Factors'!$X$4,IF(X471="L",F471/'NOx Emission Factors'!$W$4,"?")),"-")</f>
        <v>?</v>
      </c>
      <c r="M471" s="125" t="e">
        <f t="shared" si="85"/>
        <v>#DIV/0!</v>
      </c>
      <c r="N471" s="125" t="e">
        <f t="shared" si="86"/>
        <v>#N/A</v>
      </c>
      <c r="O471" s="170">
        <f>'Fleet Input'!B475</f>
        <v>0</v>
      </c>
      <c r="P471" s="170">
        <f>'Fleet Input'!C475</f>
        <v>0</v>
      </c>
      <c r="Q471" s="170">
        <f>'Fleet Input'!D475</f>
        <v>0</v>
      </c>
      <c r="R471" s="170">
        <f>'Fleet Input'!E475</f>
        <v>0</v>
      </c>
      <c r="S471" s="170">
        <f>'Fleet Input'!F475</f>
        <v>0</v>
      </c>
      <c r="T471" s="109" t="s">
        <v>243</v>
      </c>
      <c r="X471" s="176">
        <f>'Fleet Input'!F475</f>
        <v>0</v>
      </c>
      <c r="Y471" s="170">
        <f>'Fleet Input'!G475</f>
        <v>0</v>
      </c>
      <c r="Z471" s="170">
        <f>'Fleet Input'!H475</f>
        <v>0</v>
      </c>
      <c r="AA471" s="114">
        <f t="shared" si="87"/>
        <v>0</v>
      </c>
      <c r="AB471" s="176" t="str">
        <f>IF('Fleet Input'!K475=0,"",'Fleet Input'!K475)</f>
        <v/>
      </c>
      <c r="AC471" s="176" t="str">
        <f>IF('Fleet Input'!L475=0,"",'Fleet Input'!L475)</f>
        <v/>
      </c>
      <c r="AD471" s="117" t="str">
        <f t="shared" si="88"/>
        <v/>
      </c>
      <c r="AE471" s="117" t="str">
        <f t="shared" si="89"/>
        <v>00</v>
      </c>
      <c r="AF471" s="8" t="e">
        <f t="shared" si="90"/>
        <v>#N/A</v>
      </c>
      <c r="AG471" s="122" t="e">
        <f t="shared" si="91"/>
        <v>#N/A</v>
      </c>
      <c r="AH471" s="8" t="e">
        <f t="shared" si="92"/>
        <v>#N/A</v>
      </c>
      <c r="AI471" s="122" t="e">
        <f t="shared" si="93"/>
        <v>#N/A</v>
      </c>
      <c r="AJ471" s="100" t="e">
        <f t="shared" si="94"/>
        <v>#N/A</v>
      </c>
      <c r="AK471" s="122" t="e">
        <f t="shared" si="95"/>
        <v>#N/A</v>
      </c>
    </row>
    <row r="472" spans="1:37" x14ac:dyDescent="0.2">
      <c r="A472" s="170">
        <f>'Fleet Input'!A476</f>
        <v>0</v>
      </c>
      <c r="B472" s="106" t="s">
        <v>111</v>
      </c>
      <c r="C472" s="106" t="s">
        <v>112</v>
      </c>
      <c r="D472" s="106" t="s">
        <v>124</v>
      </c>
      <c r="E472" s="106" t="s">
        <v>259</v>
      </c>
      <c r="F472" s="179">
        <f>'Fleet Input'!I476</f>
        <v>0</v>
      </c>
      <c r="G472" s="179">
        <f>'Fleet Input'!J476</f>
        <v>0</v>
      </c>
      <c r="H472" s="119" t="e">
        <f>VLOOKUP(AD472,NOx_Calc!$E$4:$G$44,3,FALSE)/100</f>
        <v>#N/A</v>
      </c>
      <c r="I472" s="119" t="e">
        <f>VLOOKUP(AD472,NOx_Calc!$E$4:$H$44,4,FALSE)/100</f>
        <v>#N/A</v>
      </c>
      <c r="J472" s="97" t="e">
        <f t="shared" si="84"/>
        <v>#N/A</v>
      </c>
      <c r="K472" s="10" t="e">
        <f>IF(J472&lt;&gt;"-",IF(X472="A",'NOx Emission Factors'!$X$4*J472,IF(X472="L",'NOx Emission Factors'!$W$4*J472,"?")),"-")</f>
        <v>#N/A</v>
      </c>
      <c r="L472" s="10" t="str">
        <f>IF(F472&lt;&gt;"",IF(X472="A",F472/'NOx Emission Factors'!$X$4,IF(X472="L",F472/'NOx Emission Factors'!$W$4,"?")),"-")</f>
        <v>?</v>
      </c>
      <c r="M472" s="125" t="e">
        <f t="shared" si="85"/>
        <v>#DIV/0!</v>
      </c>
      <c r="N472" s="125" t="e">
        <f t="shared" si="86"/>
        <v>#N/A</v>
      </c>
      <c r="O472" s="170">
        <f>'Fleet Input'!B476</f>
        <v>0</v>
      </c>
      <c r="P472" s="170">
        <f>'Fleet Input'!C476</f>
        <v>0</v>
      </c>
      <c r="Q472" s="170">
        <f>'Fleet Input'!D476</f>
        <v>0</v>
      </c>
      <c r="R472" s="170">
        <f>'Fleet Input'!E476</f>
        <v>0</v>
      </c>
      <c r="S472" s="170">
        <f>'Fleet Input'!F476</f>
        <v>0</v>
      </c>
      <c r="T472" s="109" t="s">
        <v>243</v>
      </c>
      <c r="X472" s="176">
        <f>'Fleet Input'!F476</f>
        <v>0</v>
      </c>
      <c r="Y472" s="170">
        <f>'Fleet Input'!G476</f>
        <v>0</v>
      </c>
      <c r="Z472" s="170">
        <f>'Fleet Input'!H476</f>
        <v>0</v>
      </c>
      <c r="AA472" s="114">
        <f t="shared" si="87"/>
        <v>0</v>
      </c>
      <c r="AB472" s="176" t="str">
        <f>IF('Fleet Input'!K476=0,"",'Fleet Input'!K476)</f>
        <v/>
      </c>
      <c r="AC472" s="176" t="str">
        <f>IF('Fleet Input'!L476=0,"",'Fleet Input'!L476)</f>
        <v/>
      </c>
      <c r="AD472" s="117" t="str">
        <f t="shared" si="88"/>
        <v/>
      </c>
      <c r="AE472" s="117" t="str">
        <f t="shared" si="89"/>
        <v>00</v>
      </c>
      <c r="AF472" s="8" t="e">
        <f t="shared" si="90"/>
        <v>#N/A</v>
      </c>
      <c r="AG472" s="122" t="e">
        <f t="shared" si="91"/>
        <v>#N/A</v>
      </c>
      <c r="AH472" s="8" t="e">
        <f t="shared" si="92"/>
        <v>#N/A</v>
      </c>
      <c r="AI472" s="122" t="e">
        <f t="shared" si="93"/>
        <v>#N/A</v>
      </c>
      <c r="AJ472" s="100" t="e">
        <f t="shared" si="94"/>
        <v>#N/A</v>
      </c>
      <c r="AK472" s="122" t="e">
        <f t="shared" si="95"/>
        <v>#N/A</v>
      </c>
    </row>
    <row r="473" spans="1:37" x14ac:dyDescent="0.2">
      <c r="A473" s="170">
        <f>'Fleet Input'!A477</f>
        <v>0</v>
      </c>
      <c r="B473" s="106" t="s">
        <v>111</v>
      </c>
      <c r="C473" s="106" t="s">
        <v>112</v>
      </c>
      <c r="D473" s="106" t="s">
        <v>124</v>
      </c>
      <c r="E473" s="106" t="s">
        <v>259</v>
      </c>
      <c r="F473" s="179">
        <f>'Fleet Input'!I477</f>
        <v>0</v>
      </c>
      <c r="G473" s="179">
        <f>'Fleet Input'!J477</f>
        <v>0</v>
      </c>
      <c r="H473" s="119" t="e">
        <f>VLOOKUP(AD473,NOx_Calc!$E$4:$G$44,3,FALSE)/100</f>
        <v>#N/A</v>
      </c>
      <c r="I473" s="119" t="e">
        <f>VLOOKUP(AD473,NOx_Calc!$E$4:$H$44,4,FALSE)/100</f>
        <v>#N/A</v>
      </c>
      <c r="J473" s="97" t="e">
        <f t="shared" si="84"/>
        <v>#N/A</v>
      </c>
      <c r="K473" s="10" t="e">
        <f>IF(J473&lt;&gt;"-",IF(X473="A",'NOx Emission Factors'!$X$4*J473,IF(X473="L",'NOx Emission Factors'!$W$4*J473,"?")),"-")</f>
        <v>#N/A</v>
      </c>
      <c r="L473" s="10" t="str">
        <f>IF(F473&lt;&gt;"",IF(X473="A",F473/'NOx Emission Factors'!$X$4,IF(X473="L",F473/'NOx Emission Factors'!$W$4,"?")),"-")</f>
        <v>?</v>
      </c>
      <c r="M473" s="125" t="e">
        <f t="shared" si="85"/>
        <v>#DIV/0!</v>
      </c>
      <c r="N473" s="125" t="e">
        <f t="shared" si="86"/>
        <v>#N/A</v>
      </c>
      <c r="O473" s="170">
        <f>'Fleet Input'!B477</f>
        <v>0</v>
      </c>
      <c r="P473" s="170">
        <f>'Fleet Input'!C477</f>
        <v>0</v>
      </c>
      <c r="Q473" s="170">
        <f>'Fleet Input'!D477</f>
        <v>0</v>
      </c>
      <c r="R473" s="170">
        <f>'Fleet Input'!E477</f>
        <v>0</v>
      </c>
      <c r="S473" s="170">
        <f>'Fleet Input'!F477</f>
        <v>0</v>
      </c>
      <c r="T473" s="109" t="s">
        <v>243</v>
      </c>
      <c r="X473" s="176">
        <f>'Fleet Input'!F477</f>
        <v>0</v>
      </c>
      <c r="Y473" s="170">
        <f>'Fleet Input'!G477</f>
        <v>0</v>
      </c>
      <c r="Z473" s="170">
        <f>'Fleet Input'!H477</f>
        <v>0</v>
      </c>
      <c r="AA473" s="114">
        <f t="shared" si="87"/>
        <v>0</v>
      </c>
      <c r="AB473" s="176" t="str">
        <f>IF('Fleet Input'!K477=0,"",'Fleet Input'!K477)</f>
        <v/>
      </c>
      <c r="AC473" s="176" t="str">
        <f>IF('Fleet Input'!L477=0,"",'Fleet Input'!L477)</f>
        <v/>
      </c>
      <c r="AD473" s="117" t="str">
        <f t="shared" si="88"/>
        <v/>
      </c>
      <c r="AE473" s="117" t="str">
        <f t="shared" si="89"/>
        <v>00</v>
      </c>
      <c r="AF473" s="8" t="e">
        <f t="shared" si="90"/>
        <v>#N/A</v>
      </c>
      <c r="AG473" s="122" t="e">
        <f t="shared" si="91"/>
        <v>#N/A</v>
      </c>
      <c r="AH473" s="8" t="e">
        <f t="shared" si="92"/>
        <v>#N/A</v>
      </c>
      <c r="AI473" s="122" t="e">
        <f t="shared" si="93"/>
        <v>#N/A</v>
      </c>
      <c r="AJ473" s="100" t="e">
        <f t="shared" si="94"/>
        <v>#N/A</v>
      </c>
      <c r="AK473" s="122" t="e">
        <f t="shared" si="95"/>
        <v>#N/A</v>
      </c>
    </row>
    <row r="474" spans="1:37" x14ac:dyDescent="0.2">
      <c r="A474" s="170">
        <f>'Fleet Input'!A478</f>
        <v>0</v>
      </c>
      <c r="B474" s="106" t="s">
        <v>111</v>
      </c>
      <c r="C474" s="106" t="s">
        <v>112</v>
      </c>
      <c r="D474" s="106" t="s">
        <v>124</v>
      </c>
      <c r="E474" s="106" t="s">
        <v>259</v>
      </c>
      <c r="F474" s="179">
        <f>'Fleet Input'!I478</f>
        <v>0</v>
      </c>
      <c r="G474" s="179">
        <f>'Fleet Input'!J478</f>
        <v>0</v>
      </c>
      <c r="H474" s="119" t="e">
        <f>VLOOKUP(AD474,NOx_Calc!$E$4:$G$44,3,FALSE)/100</f>
        <v>#N/A</v>
      </c>
      <c r="I474" s="119" t="e">
        <f>VLOOKUP(AD474,NOx_Calc!$E$4:$H$44,4,FALSE)/100</f>
        <v>#N/A</v>
      </c>
      <c r="J474" s="97" t="e">
        <f t="shared" si="84"/>
        <v>#N/A</v>
      </c>
      <c r="K474" s="10" t="e">
        <f>IF(J474&lt;&gt;"-",IF(X474="A",'NOx Emission Factors'!$X$4*J474,IF(X474="L",'NOx Emission Factors'!$W$4*J474,"?")),"-")</f>
        <v>#N/A</v>
      </c>
      <c r="L474" s="10" t="str">
        <f>IF(F474&lt;&gt;"",IF(X474="A",F474/'NOx Emission Factors'!$X$4,IF(X474="L",F474/'NOx Emission Factors'!$W$4,"?")),"-")</f>
        <v>?</v>
      </c>
      <c r="M474" s="125" t="e">
        <f t="shared" si="85"/>
        <v>#DIV/0!</v>
      </c>
      <c r="N474" s="125" t="e">
        <f t="shared" si="86"/>
        <v>#N/A</v>
      </c>
      <c r="O474" s="170">
        <f>'Fleet Input'!B478</f>
        <v>0</v>
      </c>
      <c r="P474" s="170">
        <f>'Fleet Input'!C478</f>
        <v>0</v>
      </c>
      <c r="Q474" s="170">
        <f>'Fleet Input'!D478</f>
        <v>0</v>
      </c>
      <c r="R474" s="170">
        <f>'Fleet Input'!E478</f>
        <v>0</v>
      </c>
      <c r="S474" s="170">
        <f>'Fleet Input'!F478</f>
        <v>0</v>
      </c>
      <c r="T474" s="109" t="s">
        <v>243</v>
      </c>
      <c r="X474" s="176">
        <f>'Fleet Input'!F478</f>
        <v>0</v>
      </c>
      <c r="Y474" s="170">
        <f>'Fleet Input'!G478</f>
        <v>0</v>
      </c>
      <c r="Z474" s="170">
        <f>'Fleet Input'!H478</f>
        <v>0</v>
      </c>
      <c r="AA474" s="114">
        <f t="shared" si="87"/>
        <v>0</v>
      </c>
      <c r="AB474" s="176" t="str">
        <f>IF('Fleet Input'!K478=0,"",'Fleet Input'!K478)</f>
        <v/>
      </c>
      <c r="AC474" s="176" t="str">
        <f>IF('Fleet Input'!L478=0,"",'Fleet Input'!L478)</f>
        <v/>
      </c>
      <c r="AD474" s="117" t="str">
        <f t="shared" si="88"/>
        <v/>
      </c>
      <c r="AE474" s="117" t="str">
        <f t="shared" si="89"/>
        <v>00</v>
      </c>
      <c r="AF474" s="8" t="e">
        <f t="shared" si="90"/>
        <v>#N/A</v>
      </c>
      <c r="AG474" s="122" t="e">
        <f t="shared" si="91"/>
        <v>#N/A</v>
      </c>
      <c r="AH474" s="8" t="e">
        <f t="shared" si="92"/>
        <v>#N/A</v>
      </c>
      <c r="AI474" s="122" t="e">
        <f t="shared" si="93"/>
        <v>#N/A</v>
      </c>
      <c r="AJ474" s="100" t="e">
        <f t="shared" si="94"/>
        <v>#N/A</v>
      </c>
      <c r="AK474" s="122" t="e">
        <f t="shared" si="95"/>
        <v>#N/A</v>
      </c>
    </row>
    <row r="475" spans="1:37" x14ac:dyDescent="0.2">
      <c r="A475" s="170">
        <f>'Fleet Input'!A479</f>
        <v>0</v>
      </c>
      <c r="B475" s="106" t="s">
        <v>111</v>
      </c>
      <c r="C475" s="106" t="s">
        <v>112</v>
      </c>
      <c r="D475" s="106" t="s">
        <v>124</v>
      </c>
      <c r="E475" s="106" t="s">
        <v>259</v>
      </c>
      <c r="F475" s="179">
        <f>'Fleet Input'!I479</f>
        <v>0</v>
      </c>
      <c r="G475" s="179">
        <f>'Fleet Input'!J479</f>
        <v>0</v>
      </c>
      <c r="H475" s="119" t="e">
        <f>VLOOKUP(AD475,NOx_Calc!$E$4:$G$44,3,FALSE)/100</f>
        <v>#N/A</v>
      </c>
      <c r="I475" s="119" t="e">
        <f>VLOOKUP(AD475,NOx_Calc!$E$4:$H$44,4,FALSE)/100</f>
        <v>#N/A</v>
      </c>
      <c r="J475" s="97" t="e">
        <f t="shared" si="84"/>
        <v>#N/A</v>
      </c>
      <c r="K475" s="10" t="e">
        <f>IF(J475&lt;&gt;"-",IF(X475="A",'NOx Emission Factors'!$X$4*J475,IF(X475="L",'NOx Emission Factors'!$W$4*J475,"?")),"-")</f>
        <v>#N/A</v>
      </c>
      <c r="L475" s="10" t="str">
        <f>IF(F475&lt;&gt;"",IF(X475="A",F475/'NOx Emission Factors'!$X$4,IF(X475="L",F475/'NOx Emission Factors'!$W$4,"?")),"-")</f>
        <v>?</v>
      </c>
      <c r="M475" s="125" t="e">
        <f t="shared" si="85"/>
        <v>#DIV/0!</v>
      </c>
      <c r="N475" s="125" t="e">
        <f t="shared" si="86"/>
        <v>#N/A</v>
      </c>
      <c r="O475" s="170">
        <f>'Fleet Input'!B479</f>
        <v>0</v>
      </c>
      <c r="P475" s="170">
        <f>'Fleet Input'!C479</f>
        <v>0</v>
      </c>
      <c r="Q475" s="170">
        <f>'Fleet Input'!D479</f>
        <v>0</v>
      </c>
      <c r="R475" s="170">
        <f>'Fleet Input'!E479</f>
        <v>0</v>
      </c>
      <c r="S475" s="170">
        <f>'Fleet Input'!F479</f>
        <v>0</v>
      </c>
      <c r="T475" s="109" t="s">
        <v>243</v>
      </c>
      <c r="X475" s="176">
        <f>'Fleet Input'!F479</f>
        <v>0</v>
      </c>
      <c r="Y475" s="170">
        <f>'Fleet Input'!G479</f>
        <v>0</v>
      </c>
      <c r="Z475" s="170">
        <f>'Fleet Input'!H479</f>
        <v>0</v>
      </c>
      <c r="AA475" s="114">
        <f t="shared" si="87"/>
        <v>0</v>
      </c>
      <c r="AB475" s="176" t="str">
        <f>IF('Fleet Input'!K479=0,"",'Fleet Input'!K479)</f>
        <v/>
      </c>
      <c r="AC475" s="176" t="str">
        <f>IF('Fleet Input'!L479=0,"",'Fleet Input'!L479)</f>
        <v/>
      </c>
      <c r="AD475" s="117" t="str">
        <f t="shared" si="88"/>
        <v/>
      </c>
      <c r="AE475" s="117" t="str">
        <f t="shared" si="89"/>
        <v>00</v>
      </c>
      <c r="AF475" s="8" t="e">
        <f t="shared" si="90"/>
        <v>#N/A</v>
      </c>
      <c r="AG475" s="122" t="e">
        <f t="shared" si="91"/>
        <v>#N/A</v>
      </c>
      <c r="AH475" s="8" t="e">
        <f t="shared" si="92"/>
        <v>#N/A</v>
      </c>
      <c r="AI475" s="122" t="e">
        <f t="shared" si="93"/>
        <v>#N/A</v>
      </c>
      <c r="AJ475" s="100" t="e">
        <f t="shared" si="94"/>
        <v>#N/A</v>
      </c>
      <c r="AK475" s="122" t="e">
        <f t="shared" si="95"/>
        <v>#N/A</v>
      </c>
    </row>
    <row r="476" spans="1:37" x14ac:dyDescent="0.2">
      <c r="A476" s="170">
        <f>'Fleet Input'!A480</f>
        <v>0</v>
      </c>
      <c r="B476" s="106" t="s">
        <v>111</v>
      </c>
      <c r="C476" s="106" t="s">
        <v>112</v>
      </c>
      <c r="D476" s="106" t="s">
        <v>124</v>
      </c>
      <c r="E476" s="106" t="s">
        <v>259</v>
      </c>
      <c r="F476" s="179">
        <f>'Fleet Input'!I480</f>
        <v>0</v>
      </c>
      <c r="G476" s="179">
        <f>'Fleet Input'!J480</f>
        <v>0</v>
      </c>
      <c r="H476" s="119" t="e">
        <f>VLOOKUP(AD476,NOx_Calc!$E$4:$G$44,3,FALSE)/100</f>
        <v>#N/A</v>
      </c>
      <c r="I476" s="119" t="e">
        <f>VLOOKUP(AD476,NOx_Calc!$E$4:$H$44,4,FALSE)/100</f>
        <v>#N/A</v>
      </c>
      <c r="J476" s="97" t="e">
        <f t="shared" si="84"/>
        <v>#N/A</v>
      </c>
      <c r="K476" s="10" t="e">
        <f>IF(J476&lt;&gt;"-",IF(X476="A",'NOx Emission Factors'!$X$4*J476,IF(X476="L",'NOx Emission Factors'!$W$4*J476,"?")),"-")</f>
        <v>#N/A</v>
      </c>
      <c r="L476" s="10" t="str">
        <f>IF(F476&lt;&gt;"",IF(X476="A",F476/'NOx Emission Factors'!$X$4,IF(X476="L",F476/'NOx Emission Factors'!$W$4,"?")),"-")</f>
        <v>?</v>
      </c>
      <c r="M476" s="125" t="e">
        <f t="shared" si="85"/>
        <v>#DIV/0!</v>
      </c>
      <c r="N476" s="125" t="e">
        <f t="shared" si="86"/>
        <v>#N/A</v>
      </c>
      <c r="O476" s="170">
        <f>'Fleet Input'!B480</f>
        <v>0</v>
      </c>
      <c r="P476" s="170">
        <f>'Fleet Input'!C480</f>
        <v>0</v>
      </c>
      <c r="Q476" s="170">
        <f>'Fleet Input'!D480</f>
        <v>0</v>
      </c>
      <c r="R476" s="170">
        <f>'Fleet Input'!E480</f>
        <v>0</v>
      </c>
      <c r="S476" s="170">
        <f>'Fleet Input'!F480</f>
        <v>0</v>
      </c>
      <c r="T476" s="109" t="s">
        <v>243</v>
      </c>
      <c r="X476" s="176">
        <f>'Fleet Input'!F480</f>
        <v>0</v>
      </c>
      <c r="Y476" s="170">
        <f>'Fleet Input'!G480</f>
        <v>0</v>
      </c>
      <c r="Z476" s="170">
        <f>'Fleet Input'!H480</f>
        <v>0</v>
      </c>
      <c r="AA476" s="114">
        <f t="shared" si="87"/>
        <v>0</v>
      </c>
      <c r="AB476" s="176" t="str">
        <f>IF('Fleet Input'!K480=0,"",'Fleet Input'!K480)</f>
        <v/>
      </c>
      <c r="AC476" s="176" t="str">
        <f>IF('Fleet Input'!L480=0,"",'Fleet Input'!L480)</f>
        <v/>
      </c>
      <c r="AD476" s="117" t="str">
        <f t="shared" si="88"/>
        <v/>
      </c>
      <c r="AE476" s="117" t="str">
        <f t="shared" si="89"/>
        <v>00</v>
      </c>
      <c r="AF476" s="8" t="e">
        <f t="shared" si="90"/>
        <v>#N/A</v>
      </c>
      <c r="AG476" s="122" t="e">
        <f t="shared" si="91"/>
        <v>#N/A</v>
      </c>
      <c r="AH476" s="8" t="e">
        <f t="shared" si="92"/>
        <v>#N/A</v>
      </c>
      <c r="AI476" s="122" t="e">
        <f t="shared" si="93"/>
        <v>#N/A</v>
      </c>
      <c r="AJ476" s="100" t="e">
        <f t="shared" si="94"/>
        <v>#N/A</v>
      </c>
      <c r="AK476" s="122" t="e">
        <f t="shared" si="95"/>
        <v>#N/A</v>
      </c>
    </row>
    <row r="477" spans="1:37" x14ac:dyDescent="0.2">
      <c r="A477" s="170">
        <f>'Fleet Input'!A481</f>
        <v>0</v>
      </c>
      <c r="B477" s="106" t="s">
        <v>111</v>
      </c>
      <c r="C477" s="106" t="s">
        <v>112</v>
      </c>
      <c r="D477" s="106" t="s">
        <v>124</v>
      </c>
      <c r="E477" s="106" t="s">
        <v>259</v>
      </c>
      <c r="F477" s="179">
        <f>'Fleet Input'!I481</f>
        <v>0</v>
      </c>
      <c r="G477" s="179">
        <f>'Fleet Input'!J481</f>
        <v>0</v>
      </c>
      <c r="H477" s="119" t="e">
        <f>VLOOKUP(AD477,NOx_Calc!$E$4:$G$44,3,FALSE)/100</f>
        <v>#N/A</v>
      </c>
      <c r="I477" s="119" t="e">
        <f>VLOOKUP(AD477,NOx_Calc!$E$4:$H$44,4,FALSE)/100</f>
        <v>#N/A</v>
      </c>
      <c r="J477" s="97" t="e">
        <f t="shared" si="84"/>
        <v>#N/A</v>
      </c>
      <c r="K477" s="10" t="e">
        <f>IF(J477&lt;&gt;"-",IF(X477="A",'NOx Emission Factors'!$X$4*J477,IF(X477="L",'NOx Emission Factors'!$W$4*J477,"?")),"-")</f>
        <v>#N/A</v>
      </c>
      <c r="L477" s="10" t="str">
        <f>IF(F477&lt;&gt;"",IF(X477="A",F477/'NOx Emission Factors'!$X$4,IF(X477="L",F477/'NOx Emission Factors'!$W$4,"?")),"-")</f>
        <v>?</v>
      </c>
      <c r="M477" s="125" t="e">
        <f t="shared" si="85"/>
        <v>#DIV/0!</v>
      </c>
      <c r="N477" s="125" t="e">
        <f t="shared" si="86"/>
        <v>#N/A</v>
      </c>
      <c r="O477" s="170">
        <f>'Fleet Input'!B481</f>
        <v>0</v>
      </c>
      <c r="P477" s="170">
        <f>'Fleet Input'!C481</f>
        <v>0</v>
      </c>
      <c r="Q477" s="170">
        <f>'Fleet Input'!D481</f>
        <v>0</v>
      </c>
      <c r="R477" s="170">
        <f>'Fleet Input'!E481</f>
        <v>0</v>
      </c>
      <c r="S477" s="170">
        <f>'Fleet Input'!F481</f>
        <v>0</v>
      </c>
      <c r="T477" s="109" t="s">
        <v>243</v>
      </c>
      <c r="X477" s="176">
        <f>'Fleet Input'!F481</f>
        <v>0</v>
      </c>
      <c r="Y477" s="170">
        <f>'Fleet Input'!G481</f>
        <v>0</v>
      </c>
      <c r="Z477" s="170">
        <f>'Fleet Input'!H481</f>
        <v>0</v>
      </c>
      <c r="AA477" s="114">
        <f t="shared" si="87"/>
        <v>0</v>
      </c>
      <c r="AB477" s="176" t="str">
        <f>IF('Fleet Input'!K481=0,"",'Fleet Input'!K481)</f>
        <v/>
      </c>
      <c r="AC477" s="176" t="str">
        <f>IF('Fleet Input'!L481=0,"",'Fleet Input'!L481)</f>
        <v/>
      </c>
      <c r="AD477" s="117" t="str">
        <f t="shared" si="88"/>
        <v/>
      </c>
      <c r="AE477" s="117" t="str">
        <f t="shared" si="89"/>
        <v>00</v>
      </c>
      <c r="AF477" s="8" t="e">
        <f t="shared" si="90"/>
        <v>#N/A</v>
      </c>
      <c r="AG477" s="122" t="e">
        <f t="shared" si="91"/>
        <v>#N/A</v>
      </c>
      <c r="AH477" s="8" t="e">
        <f t="shared" si="92"/>
        <v>#N/A</v>
      </c>
      <c r="AI477" s="122" t="e">
        <f t="shared" si="93"/>
        <v>#N/A</v>
      </c>
      <c r="AJ477" s="100" t="e">
        <f t="shared" si="94"/>
        <v>#N/A</v>
      </c>
      <c r="AK477" s="122" t="e">
        <f t="shared" si="95"/>
        <v>#N/A</v>
      </c>
    </row>
    <row r="478" spans="1:37" x14ac:dyDescent="0.2">
      <c r="A478" s="170">
        <f>'Fleet Input'!A482</f>
        <v>0</v>
      </c>
      <c r="B478" s="106" t="s">
        <v>111</v>
      </c>
      <c r="C478" s="106" t="s">
        <v>112</v>
      </c>
      <c r="D478" s="106" t="s">
        <v>262</v>
      </c>
      <c r="E478" s="106" t="s">
        <v>260</v>
      </c>
      <c r="F478" s="179">
        <f>'Fleet Input'!I482</f>
        <v>0</v>
      </c>
      <c r="G478" s="179">
        <f>'Fleet Input'!J482</f>
        <v>0</v>
      </c>
      <c r="H478" s="119" t="e">
        <f>VLOOKUP(AD478,NOx_Calc!$E$4:$G$44,3,FALSE)/100</f>
        <v>#N/A</v>
      </c>
      <c r="I478" s="119" t="e">
        <f>VLOOKUP(AD478,NOx_Calc!$E$4:$H$44,4,FALSE)/100</f>
        <v>#N/A</v>
      </c>
      <c r="J478" s="97" t="e">
        <f t="shared" si="84"/>
        <v>#N/A</v>
      </c>
      <c r="K478" s="10" t="e">
        <f>IF(J478&lt;&gt;"-",IF(X478="A",'NOx Emission Factors'!$X$4*J478,IF(X478="L",'NOx Emission Factors'!$W$4*J478,"?")),"-")</f>
        <v>#N/A</v>
      </c>
      <c r="L478" s="10" t="str">
        <f>IF(F478&lt;&gt;"",IF(X478="A",F478/'NOx Emission Factors'!$X$4,IF(X478="L",F478/'NOx Emission Factors'!$W$4,"?")),"-")</f>
        <v>?</v>
      </c>
      <c r="M478" s="125" t="e">
        <f t="shared" si="85"/>
        <v>#DIV/0!</v>
      </c>
      <c r="N478" s="125" t="e">
        <f t="shared" si="86"/>
        <v>#N/A</v>
      </c>
      <c r="O478" s="170">
        <f>'Fleet Input'!B482</f>
        <v>0</v>
      </c>
      <c r="P478" s="170">
        <f>'Fleet Input'!C482</f>
        <v>0</v>
      </c>
      <c r="Q478" s="170">
        <f>'Fleet Input'!D482</f>
        <v>0</v>
      </c>
      <c r="R478" s="170">
        <f>'Fleet Input'!E482</f>
        <v>0</v>
      </c>
      <c r="S478" s="170">
        <f>'Fleet Input'!F482</f>
        <v>0</v>
      </c>
      <c r="T478" s="109" t="s">
        <v>243</v>
      </c>
      <c r="X478" s="176">
        <f>'Fleet Input'!F482</f>
        <v>0</v>
      </c>
      <c r="Y478" s="170">
        <f>'Fleet Input'!G482</f>
        <v>0</v>
      </c>
      <c r="Z478" s="170">
        <f>'Fleet Input'!H482</f>
        <v>0</v>
      </c>
      <c r="AA478" s="114">
        <f t="shared" si="87"/>
        <v>0</v>
      </c>
      <c r="AB478" s="176" t="str">
        <f>IF('Fleet Input'!K482=0,"",'Fleet Input'!K482)</f>
        <v/>
      </c>
      <c r="AC478" s="176" t="str">
        <f>IF('Fleet Input'!L482=0,"",'Fleet Input'!L482)</f>
        <v/>
      </c>
      <c r="AD478" s="117" t="str">
        <f t="shared" si="88"/>
        <v/>
      </c>
      <c r="AE478" s="117" t="str">
        <f t="shared" si="89"/>
        <v>00</v>
      </c>
      <c r="AF478" s="8" t="e">
        <f t="shared" si="90"/>
        <v>#N/A</v>
      </c>
      <c r="AG478" s="122" t="e">
        <f t="shared" si="91"/>
        <v>#N/A</v>
      </c>
      <c r="AH478" s="8" t="e">
        <f t="shared" si="92"/>
        <v>#N/A</v>
      </c>
      <c r="AI478" s="122" t="e">
        <f t="shared" si="93"/>
        <v>#N/A</v>
      </c>
      <c r="AJ478" s="100" t="e">
        <f t="shared" si="94"/>
        <v>#N/A</v>
      </c>
      <c r="AK478" s="122" t="e">
        <f t="shared" si="95"/>
        <v>#N/A</v>
      </c>
    </row>
    <row r="479" spans="1:37" x14ac:dyDescent="0.2">
      <c r="A479" s="170">
        <f>'Fleet Input'!A483</f>
        <v>0</v>
      </c>
      <c r="B479" s="106" t="s">
        <v>111</v>
      </c>
      <c r="C479" s="106" t="s">
        <v>112</v>
      </c>
      <c r="D479" s="106" t="s">
        <v>262</v>
      </c>
      <c r="E479" s="106" t="s">
        <v>260</v>
      </c>
      <c r="F479" s="179">
        <f>'Fleet Input'!I483</f>
        <v>0</v>
      </c>
      <c r="G479" s="179">
        <f>'Fleet Input'!J483</f>
        <v>0</v>
      </c>
      <c r="H479" s="119" t="e">
        <f>VLOOKUP(AD479,NOx_Calc!$E$4:$G$44,3,FALSE)/100</f>
        <v>#N/A</v>
      </c>
      <c r="I479" s="119" t="e">
        <f>VLOOKUP(AD479,NOx_Calc!$E$4:$H$44,4,FALSE)/100</f>
        <v>#N/A</v>
      </c>
      <c r="J479" s="97" t="e">
        <f t="shared" si="84"/>
        <v>#N/A</v>
      </c>
      <c r="K479" s="10" t="e">
        <f>IF(J479&lt;&gt;"-",IF(X479="A",'NOx Emission Factors'!$X$4*J479,IF(X479="L",'NOx Emission Factors'!$W$4*J479,"?")),"-")</f>
        <v>#N/A</v>
      </c>
      <c r="L479" s="10" t="str">
        <f>IF(F479&lt;&gt;"",IF(X479="A",F479/'NOx Emission Factors'!$X$4,IF(X479="L",F479/'NOx Emission Factors'!$W$4,"?")),"-")</f>
        <v>?</v>
      </c>
      <c r="M479" s="125" t="e">
        <f t="shared" si="85"/>
        <v>#DIV/0!</v>
      </c>
      <c r="N479" s="125" t="e">
        <f t="shared" si="86"/>
        <v>#N/A</v>
      </c>
      <c r="O479" s="170">
        <f>'Fleet Input'!B483</f>
        <v>0</v>
      </c>
      <c r="P479" s="170">
        <f>'Fleet Input'!C483</f>
        <v>0</v>
      </c>
      <c r="Q479" s="170">
        <f>'Fleet Input'!D483</f>
        <v>0</v>
      </c>
      <c r="R479" s="170">
        <f>'Fleet Input'!E483</f>
        <v>0</v>
      </c>
      <c r="S479" s="170">
        <f>'Fleet Input'!F483</f>
        <v>0</v>
      </c>
      <c r="T479" s="109" t="s">
        <v>243</v>
      </c>
      <c r="X479" s="176">
        <f>'Fleet Input'!F483</f>
        <v>0</v>
      </c>
      <c r="Y479" s="170">
        <f>'Fleet Input'!G483</f>
        <v>0</v>
      </c>
      <c r="Z479" s="170">
        <f>'Fleet Input'!H483</f>
        <v>0</v>
      </c>
      <c r="AA479" s="114">
        <f t="shared" si="87"/>
        <v>0</v>
      </c>
      <c r="AB479" s="176" t="str">
        <f>IF('Fleet Input'!K483=0,"",'Fleet Input'!K483)</f>
        <v/>
      </c>
      <c r="AC479" s="176" t="str">
        <f>IF('Fleet Input'!L483=0,"",'Fleet Input'!L483)</f>
        <v/>
      </c>
      <c r="AD479" s="117" t="str">
        <f t="shared" si="88"/>
        <v/>
      </c>
      <c r="AE479" s="117" t="str">
        <f t="shared" si="89"/>
        <v>00</v>
      </c>
      <c r="AF479" s="8" t="e">
        <f t="shared" si="90"/>
        <v>#N/A</v>
      </c>
      <c r="AG479" s="122" t="e">
        <f t="shared" si="91"/>
        <v>#N/A</v>
      </c>
      <c r="AH479" s="8" t="e">
        <f t="shared" si="92"/>
        <v>#N/A</v>
      </c>
      <c r="AI479" s="122" t="e">
        <f t="shared" si="93"/>
        <v>#N/A</v>
      </c>
      <c r="AJ479" s="100" t="e">
        <f t="shared" si="94"/>
        <v>#N/A</v>
      </c>
      <c r="AK479" s="122" t="e">
        <f t="shared" si="95"/>
        <v>#N/A</v>
      </c>
    </row>
    <row r="480" spans="1:37" x14ac:dyDescent="0.2">
      <c r="A480" s="170">
        <f>'Fleet Input'!A484</f>
        <v>0</v>
      </c>
      <c r="B480" s="106" t="s">
        <v>111</v>
      </c>
      <c r="C480" s="106" t="s">
        <v>116</v>
      </c>
      <c r="D480" s="106" t="s">
        <v>118</v>
      </c>
      <c r="E480" s="106" t="s">
        <v>259</v>
      </c>
      <c r="F480" s="179">
        <f>'Fleet Input'!I484</f>
        <v>0</v>
      </c>
      <c r="G480" s="179">
        <f>'Fleet Input'!J484</f>
        <v>0</v>
      </c>
      <c r="H480" s="119" t="e">
        <f>VLOOKUP(AD480,NOx_Calc!$E$4:$G$44,3,FALSE)/100</f>
        <v>#N/A</v>
      </c>
      <c r="I480" s="119" t="e">
        <f>VLOOKUP(AD480,NOx_Calc!$E$4:$H$44,4,FALSE)/100</f>
        <v>#N/A</v>
      </c>
      <c r="J480" s="97" t="e">
        <f t="shared" si="84"/>
        <v>#N/A</v>
      </c>
      <c r="K480" s="10" t="e">
        <f>IF(J480&lt;&gt;"-",IF(X480="A",'NOx Emission Factors'!$X$4*J480,IF(X480="L",'NOx Emission Factors'!$W$4*J480,"?")),"-")</f>
        <v>#N/A</v>
      </c>
      <c r="L480" s="10" t="str">
        <f>IF(F480&lt;&gt;"",IF(X480="A",F480/'NOx Emission Factors'!$X$4,IF(X480="L",F480/'NOx Emission Factors'!$W$4,"?")),"-")</f>
        <v>?</v>
      </c>
      <c r="M480" s="125" t="e">
        <f t="shared" si="85"/>
        <v>#DIV/0!</v>
      </c>
      <c r="N480" s="125" t="e">
        <f t="shared" si="86"/>
        <v>#N/A</v>
      </c>
      <c r="O480" s="170">
        <f>'Fleet Input'!B484</f>
        <v>0</v>
      </c>
      <c r="P480" s="170">
        <f>'Fleet Input'!C484</f>
        <v>0</v>
      </c>
      <c r="Q480" s="170">
        <f>'Fleet Input'!D484</f>
        <v>0</v>
      </c>
      <c r="R480" s="170">
        <f>'Fleet Input'!E484</f>
        <v>0</v>
      </c>
      <c r="S480" s="170">
        <f>'Fleet Input'!F484</f>
        <v>0</v>
      </c>
      <c r="T480" s="109" t="s">
        <v>243</v>
      </c>
      <c r="X480" s="176">
        <f>'Fleet Input'!F484</f>
        <v>0</v>
      </c>
      <c r="Y480" s="170">
        <f>'Fleet Input'!G484</f>
        <v>0</v>
      </c>
      <c r="Z480" s="170">
        <f>'Fleet Input'!H484</f>
        <v>0</v>
      </c>
      <c r="AA480" s="114">
        <f t="shared" si="87"/>
        <v>0</v>
      </c>
      <c r="AB480" s="176" t="str">
        <f>IF('Fleet Input'!K484=0,"",'Fleet Input'!K484)</f>
        <v/>
      </c>
      <c r="AC480" s="176" t="str">
        <f>IF('Fleet Input'!L484=0,"",'Fleet Input'!L484)</f>
        <v/>
      </c>
      <c r="AD480" s="117" t="str">
        <f t="shared" si="88"/>
        <v/>
      </c>
      <c r="AE480" s="117" t="str">
        <f t="shared" si="89"/>
        <v>00</v>
      </c>
      <c r="AF480" s="8" t="e">
        <f t="shared" si="90"/>
        <v>#N/A</v>
      </c>
      <c r="AG480" s="122" t="e">
        <f t="shared" si="91"/>
        <v>#N/A</v>
      </c>
      <c r="AH480" s="8" t="e">
        <f t="shared" si="92"/>
        <v>#N/A</v>
      </c>
      <c r="AI480" s="122" t="e">
        <f t="shared" si="93"/>
        <v>#N/A</v>
      </c>
      <c r="AJ480" s="100" t="e">
        <f t="shared" si="94"/>
        <v>#N/A</v>
      </c>
      <c r="AK480" s="122" t="e">
        <f t="shared" si="95"/>
        <v>#N/A</v>
      </c>
    </row>
    <row r="481" spans="1:37" x14ac:dyDescent="0.2">
      <c r="A481" s="170">
        <f>'Fleet Input'!A485</f>
        <v>0</v>
      </c>
      <c r="B481" s="106" t="s">
        <v>111</v>
      </c>
      <c r="C481" s="106" t="s">
        <v>112</v>
      </c>
      <c r="D481" s="106" t="s">
        <v>262</v>
      </c>
      <c r="E481" s="106" t="s">
        <v>260</v>
      </c>
      <c r="F481" s="179">
        <f>'Fleet Input'!I485</f>
        <v>0</v>
      </c>
      <c r="G481" s="179">
        <f>'Fleet Input'!J485</f>
        <v>0</v>
      </c>
      <c r="H481" s="119" t="e">
        <f>VLOOKUP(AD481,NOx_Calc!$E$4:$G$44,3,FALSE)/100</f>
        <v>#N/A</v>
      </c>
      <c r="I481" s="119" t="e">
        <f>VLOOKUP(AD481,NOx_Calc!$E$4:$H$44,4,FALSE)/100</f>
        <v>#N/A</v>
      </c>
      <c r="J481" s="97" t="e">
        <f t="shared" si="84"/>
        <v>#N/A</v>
      </c>
      <c r="K481" s="10" t="e">
        <f>IF(J481&lt;&gt;"-",IF(X481="A",'NOx Emission Factors'!$X$4*J481,IF(X481="L",'NOx Emission Factors'!$W$4*J481,"?")),"-")</f>
        <v>#N/A</v>
      </c>
      <c r="L481" s="10" t="str">
        <f>IF(F481&lt;&gt;"",IF(X481="A",F481/'NOx Emission Factors'!$X$4,IF(X481="L",F481/'NOx Emission Factors'!$W$4,"?")),"-")</f>
        <v>?</v>
      </c>
      <c r="M481" s="125" t="e">
        <f t="shared" si="85"/>
        <v>#DIV/0!</v>
      </c>
      <c r="N481" s="125" t="e">
        <f t="shared" si="86"/>
        <v>#N/A</v>
      </c>
      <c r="O481" s="170">
        <f>'Fleet Input'!B485</f>
        <v>0</v>
      </c>
      <c r="P481" s="170">
        <f>'Fleet Input'!C485</f>
        <v>0</v>
      </c>
      <c r="Q481" s="170">
        <f>'Fleet Input'!D485</f>
        <v>0</v>
      </c>
      <c r="R481" s="170">
        <f>'Fleet Input'!E485</f>
        <v>0</v>
      </c>
      <c r="S481" s="170">
        <f>'Fleet Input'!F485</f>
        <v>0</v>
      </c>
      <c r="T481" s="109" t="s">
        <v>243</v>
      </c>
      <c r="X481" s="176">
        <f>'Fleet Input'!F485</f>
        <v>0</v>
      </c>
      <c r="Y481" s="170">
        <f>'Fleet Input'!G485</f>
        <v>0</v>
      </c>
      <c r="Z481" s="170">
        <f>'Fleet Input'!H485</f>
        <v>0</v>
      </c>
      <c r="AA481" s="114">
        <f t="shared" si="87"/>
        <v>0</v>
      </c>
      <c r="AB481" s="176" t="str">
        <f>IF('Fleet Input'!K485=0,"",'Fleet Input'!K485)</f>
        <v/>
      </c>
      <c r="AC481" s="176" t="str">
        <f>IF('Fleet Input'!L485=0,"",'Fleet Input'!L485)</f>
        <v/>
      </c>
      <c r="AD481" s="117" t="str">
        <f t="shared" si="88"/>
        <v/>
      </c>
      <c r="AE481" s="117" t="str">
        <f t="shared" si="89"/>
        <v>00</v>
      </c>
      <c r="AF481" s="8" t="e">
        <f t="shared" si="90"/>
        <v>#N/A</v>
      </c>
      <c r="AG481" s="122" t="e">
        <f t="shared" si="91"/>
        <v>#N/A</v>
      </c>
      <c r="AH481" s="8" t="e">
        <f t="shared" si="92"/>
        <v>#N/A</v>
      </c>
      <c r="AI481" s="122" t="e">
        <f t="shared" si="93"/>
        <v>#N/A</v>
      </c>
      <c r="AJ481" s="100" t="e">
        <f t="shared" si="94"/>
        <v>#N/A</v>
      </c>
      <c r="AK481" s="122" t="e">
        <f t="shared" si="95"/>
        <v>#N/A</v>
      </c>
    </row>
    <row r="482" spans="1:37" x14ac:dyDescent="0.2">
      <c r="A482" s="170">
        <f>'Fleet Input'!A486</f>
        <v>0</v>
      </c>
      <c r="B482" s="106" t="s">
        <v>111</v>
      </c>
      <c r="C482" s="106" t="s">
        <v>116</v>
      </c>
      <c r="D482" s="106" t="s">
        <v>118</v>
      </c>
      <c r="E482" s="106" t="s">
        <v>260</v>
      </c>
      <c r="F482" s="179">
        <f>'Fleet Input'!I486</f>
        <v>0</v>
      </c>
      <c r="G482" s="179">
        <f>'Fleet Input'!J486</f>
        <v>0</v>
      </c>
      <c r="H482" s="119" t="e">
        <f>VLOOKUP(AD482,NOx_Calc!$E$4:$G$44,3,FALSE)/100</f>
        <v>#N/A</v>
      </c>
      <c r="I482" s="119" t="e">
        <f>VLOOKUP(AD482,NOx_Calc!$E$4:$H$44,4,FALSE)/100</f>
        <v>#N/A</v>
      </c>
      <c r="J482" s="97" t="e">
        <f t="shared" si="84"/>
        <v>#N/A</v>
      </c>
      <c r="K482" s="10" t="e">
        <f>IF(J482&lt;&gt;"-",IF(X482="A",'NOx Emission Factors'!$X$4*J482,IF(X482="L",'NOx Emission Factors'!$W$4*J482,"?")),"-")</f>
        <v>#N/A</v>
      </c>
      <c r="L482" s="10" t="str">
        <f>IF(F482&lt;&gt;"",IF(X482="A",F482/'NOx Emission Factors'!$X$4,IF(X482="L",F482/'NOx Emission Factors'!$W$4,"?")),"-")</f>
        <v>?</v>
      </c>
      <c r="M482" s="125" t="e">
        <f t="shared" si="85"/>
        <v>#DIV/0!</v>
      </c>
      <c r="N482" s="125" t="e">
        <f t="shared" si="86"/>
        <v>#N/A</v>
      </c>
      <c r="O482" s="170">
        <f>'Fleet Input'!B486</f>
        <v>0</v>
      </c>
      <c r="P482" s="170">
        <f>'Fleet Input'!C486</f>
        <v>0</v>
      </c>
      <c r="Q482" s="170">
        <f>'Fleet Input'!D486</f>
        <v>0</v>
      </c>
      <c r="R482" s="170">
        <f>'Fleet Input'!E486</f>
        <v>0</v>
      </c>
      <c r="S482" s="170">
        <f>'Fleet Input'!F486</f>
        <v>0</v>
      </c>
      <c r="T482" s="109" t="s">
        <v>243</v>
      </c>
      <c r="X482" s="176">
        <f>'Fleet Input'!F486</f>
        <v>0</v>
      </c>
      <c r="Y482" s="170">
        <f>'Fleet Input'!G486</f>
        <v>0</v>
      </c>
      <c r="Z482" s="170">
        <f>'Fleet Input'!H486</f>
        <v>0</v>
      </c>
      <c r="AA482" s="114">
        <f t="shared" si="87"/>
        <v>0</v>
      </c>
      <c r="AB482" s="176" t="str">
        <f>IF('Fleet Input'!K486=0,"",'Fleet Input'!K486)</f>
        <v/>
      </c>
      <c r="AC482" s="176" t="str">
        <f>IF('Fleet Input'!L486=0,"",'Fleet Input'!L486)</f>
        <v/>
      </c>
      <c r="AD482" s="117" t="str">
        <f t="shared" si="88"/>
        <v/>
      </c>
      <c r="AE482" s="117" t="str">
        <f t="shared" si="89"/>
        <v>00</v>
      </c>
      <c r="AF482" s="8" t="e">
        <f t="shared" si="90"/>
        <v>#N/A</v>
      </c>
      <c r="AG482" s="122" t="e">
        <f t="shared" si="91"/>
        <v>#N/A</v>
      </c>
      <c r="AH482" s="8" t="e">
        <f t="shared" si="92"/>
        <v>#N/A</v>
      </c>
      <c r="AI482" s="122" t="e">
        <f t="shared" si="93"/>
        <v>#N/A</v>
      </c>
      <c r="AJ482" s="100" t="e">
        <f t="shared" si="94"/>
        <v>#N/A</v>
      </c>
      <c r="AK482" s="122" t="e">
        <f t="shared" si="95"/>
        <v>#N/A</v>
      </c>
    </row>
    <row r="483" spans="1:37" x14ac:dyDescent="0.2">
      <c r="A483" s="170">
        <f>'Fleet Input'!A487</f>
        <v>0</v>
      </c>
      <c r="B483" s="106" t="s">
        <v>111</v>
      </c>
      <c r="C483" s="106" t="s">
        <v>175</v>
      </c>
      <c r="D483" s="106" t="s">
        <v>176</v>
      </c>
      <c r="E483" s="106" t="s">
        <v>260</v>
      </c>
      <c r="F483" s="179">
        <f>'Fleet Input'!I487</f>
        <v>0</v>
      </c>
      <c r="G483" s="179">
        <f>'Fleet Input'!J487</f>
        <v>0</v>
      </c>
      <c r="H483" s="119" t="e">
        <f>VLOOKUP(AD483,NOx_Calc!$E$4:$G$44,3,FALSE)/100</f>
        <v>#N/A</v>
      </c>
      <c r="I483" s="119" t="e">
        <f>VLOOKUP(AD483,NOx_Calc!$E$4:$H$44,4,FALSE)/100</f>
        <v>#N/A</v>
      </c>
      <c r="J483" s="97" t="e">
        <f t="shared" si="84"/>
        <v>#N/A</v>
      </c>
      <c r="K483" s="10" t="e">
        <f>IF(J483&lt;&gt;"-",IF(X483="A",'NOx Emission Factors'!$X$4*J483,IF(X483="L",'NOx Emission Factors'!$W$4*J483,"?")),"-")</f>
        <v>#N/A</v>
      </c>
      <c r="L483" s="10" t="str">
        <f>IF(F483&lt;&gt;"",IF(X483="A",F483/'NOx Emission Factors'!$X$4,IF(X483="L",F483/'NOx Emission Factors'!$W$4,"?")),"-")</f>
        <v>?</v>
      </c>
      <c r="M483" s="125" t="e">
        <f t="shared" si="85"/>
        <v>#DIV/0!</v>
      </c>
      <c r="N483" s="125" t="e">
        <f t="shared" si="86"/>
        <v>#N/A</v>
      </c>
      <c r="O483" s="170">
        <f>'Fleet Input'!B487</f>
        <v>0</v>
      </c>
      <c r="P483" s="170">
        <f>'Fleet Input'!C487</f>
        <v>0</v>
      </c>
      <c r="Q483" s="170">
        <f>'Fleet Input'!D487</f>
        <v>0</v>
      </c>
      <c r="R483" s="170">
        <f>'Fleet Input'!E487</f>
        <v>0</v>
      </c>
      <c r="S483" s="170">
        <f>'Fleet Input'!F487</f>
        <v>0</v>
      </c>
      <c r="T483" s="109" t="s">
        <v>243</v>
      </c>
      <c r="X483" s="176">
        <f>'Fleet Input'!F487</f>
        <v>0</v>
      </c>
      <c r="Y483" s="170">
        <f>'Fleet Input'!G487</f>
        <v>0</v>
      </c>
      <c r="Z483" s="170">
        <f>'Fleet Input'!H487</f>
        <v>0</v>
      </c>
      <c r="AA483" s="114">
        <f t="shared" si="87"/>
        <v>0</v>
      </c>
      <c r="AB483" s="176" t="str">
        <f>IF('Fleet Input'!K487=0,"",'Fleet Input'!K487)</f>
        <v/>
      </c>
      <c r="AC483" s="176" t="str">
        <f>IF('Fleet Input'!L487=0,"",'Fleet Input'!L487)</f>
        <v/>
      </c>
      <c r="AD483" s="117" t="str">
        <f t="shared" si="88"/>
        <v/>
      </c>
      <c r="AE483" s="117" t="str">
        <f t="shared" si="89"/>
        <v>00</v>
      </c>
      <c r="AF483" s="8" t="e">
        <f t="shared" si="90"/>
        <v>#N/A</v>
      </c>
      <c r="AG483" s="122" t="e">
        <f t="shared" si="91"/>
        <v>#N/A</v>
      </c>
      <c r="AH483" s="8" t="e">
        <f t="shared" si="92"/>
        <v>#N/A</v>
      </c>
      <c r="AI483" s="122" t="e">
        <f t="shared" si="93"/>
        <v>#N/A</v>
      </c>
      <c r="AJ483" s="100" t="e">
        <f t="shared" si="94"/>
        <v>#N/A</v>
      </c>
      <c r="AK483" s="122" t="e">
        <f t="shared" si="95"/>
        <v>#N/A</v>
      </c>
    </row>
    <row r="484" spans="1:37" x14ac:dyDescent="0.2">
      <c r="A484" s="170">
        <f>'Fleet Input'!A488</f>
        <v>0</v>
      </c>
      <c r="B484" s="106" t="s">
        <v>111</v>
      </c>
      <c r="C484" s="106" t="s">
        <v>112</v>
      </c>
      <c r="D484" s="106" t="s">
        <v>124</v>
      </c>
      <c r="E484" s="106" t="s">
        <v>259</v>
      </c>
      <c r="F484" s="179">
        <f>'Fleet Input'!I488</f>
        <v>0</v>
      </c>
      <c r="G484" s="179">
        <f>'Fleet Input'!J488</f>
        <v>0</v>
      </c>
      <c r="H484" s="119" t="e">
        <f>VLOOKUP(AD484,NOx_Calc!$E$4:$G$44,3,FALSE)/100</f>
        <v>#N/A</v>
      </c>
      <c r="I484" s="119" t="e">
        <f>VLOOKUP(AD484,NOx_Calc!$E$4:$H$44,4,FALSE)/100</f>
        <v>#N/A</v>
      </c>
      <c r="J484" s="97" t="e">
        <f t="shared" si="84"/>
        <v>#N/A</v>
      </c>
      <c r="K484" s="10" t="e">
        <f>IF(J484&lt;&gt;"-",IF(X484="A",'NOx Emission Factors'!$X$4*J484,IF(X484="L",'NOx Emission Factors'!$W$4*J484,"?")),"-")</f>
        <v>#N/A</v>
      </c>
      <c r="L484" s="10" t="str">
        <f>IF(F484&lt;&gt;"",IF(X484="A",F484/'NOx Emission Factors'!$X$4,IF(X484="L",F484/'NOx Emission Factors'!$W$4,"?")),"-")</f>
        <v>?</v>
      </c>
      <c r="M484" s="125" t="e">
        <f t="shared" si="85"/>
        <v>#DIV/0!</v>
      </c>
      <c r="N484" s="125" t="e">
        <f t="shared" si="86"/>
        <v>#N/A</v>
      </c>
      <c r="O484" s="170">
        <f>'Fleet Input'!B488</f>
        <v>0</v>
      </c>
      <c r="P484" s="170">
        <f>'Fleet Input'!C488</f>
        <v>0</v>
      </c>
      <c r="Q484" s="170">
        <f>'Fleet Input'!D488</f>
        <v>0</v>
      </c>
      <c r="R484" s="170">
        <f>'Fleet Input'!E488</f>
        <v>0</v>
      </c>
      <c r="S484" s="170">
        <f>'Fleet Input'!F488</f>
        <v>0</v>
      </c>
      <c r="T484" s="109" t="s">
        <v>243</v>
      </c>
      <c r="X484" s="176">
        <f>'Fleet Input'!F488</f>
        <v>0</v>
      </c>
      <c r="Y484" s="170">
        <f>'Fleet Input'!G488</f>
        <v>0</v>
      </c>
      <c r="Z484" s="170">
        <f>'Fleet Input'!H488</f>
        <v>0</v>
      </c>
      <c r="AA484" s="114">
        <f t="shared" si="87"/>
        <v>0</v>
      </c>
      <c r="AB484" s="176" t="str">
        <f>IF('Fleet Input'!K488=0,"",'Fleet Input'!K488)</f>
        <v/>
      </c>
      <c r="AC484" s="176" t="str">
        <f>IF('Fleet Input'!L488=0,"",'Fleet Input'!L488)</f>
        <v/>
      </c>
      <c r="AD484" s="117" t="str">
        <f t="shared" si="88"/>
        <v/>
      </c>
      <c r="AE484" s="117" t="str">
        <f t="shared" si="89"/>
        <v>00</v>
      </c>
      <c r="AF484" s="8" t="e">
        <f t="shared" si="90"/>
        <v>#N/A</v>
      </c>
      <c r="AG484" s="122" t="e">
        <f t="shared" si="91"/>
        <v>#N/A</v>
      </c>
      <c r="AH484" s="8" t="e">
        <f t="shared" si="92"/>
        <v>#N/A</v>
      </c>
      <c r="AI484" s="122" t="e">
        <f t="shared" si="93"/>
        <v>#N/A</v>
      </c>
      <c r="AJ484" s="100" t="e">
        <f t="shared" si="94"/>
        <v>#N/A</v>
      </c>
      <c r="AK484" s="122" t="e">
        <f t="shared" si="95"/>
        <v>#N/A</v>
      </c>
    </row>
    <row r="485" spans="1:37" x14ac:dyDescent="0.2">
      <c r="A485" s="170">
        <f>'Fleet Input'!A489</f>
        <v>0</v>
      </c>
      <c r="B485" s="106" t="s">
        <v>111</v>
      </c>
      <c r="C485" s="106" t="s">
        <v>112</v>
      </c>
      <c r="D485" s="106" t="s">
        <v>124</v>
      </c>
      <c r="E485" s="106" t="s">
        <v>259</v>
      </c>
      <c r="F485" s="179">
        <f>'Fleet Input'!I489</f>
        <v>0</v>
      </c>
      <c r="G485" s="179">
        <f>'Fleet Input'!J489</f>
        <v>0</v>
      </c>
      <c r="H485" s="119" t="e">
        <f>VLOOKUP(AD485,NOx_Calc!$E$4:$G$44,3,FALSE)/100</f>
        <v>#N/A</v>
      </c>
      <c r="I485" s="119" t="e">
        <f>VLOOKUP(AD485,NOx_Calc!$E$4:$H$44,4,FALSE)/100</f>
        <v>#N/A</v>
      </c>
      <c r="J485" s="97" t="e">
        <f t="shared" si="84"/>
        <v>#N/A</v>
      </c>
      <c r="K485" s="10" t="e">
        <f>IF(J485&lt;&gt;"-",IF(X485="A",'NOx Emission Factors'!$X$4*J485,IF(X485="L",'NOx Emission Factors'!$W$4*J485,"?")),"-")</f>
        <v>#N/A</v>
      </c>
      <c r="L485" s="10" t="str">
        <f>IF(F485&lt;&gt;"",IF(X485="A",F485/'NOx Emission Factors'!$X$4,IF(X485="L",F485/'NOx Emission Factors'!$W$4,"?")),"-")</f>
        <v>?</v>
      </c>
      <c r="M485" s="125" t="e">
        <f t="shared" si="85"/>
        <v>#DIV/0!</v>
      </c>
      <c r="N485" s="125" t="e">
        <f t="shared" si="86"/>
        <v>#N/A</v>
      </c>
      <c r="O485" s="170">
        <f>'Fleet Input'!B489</f>
        <v>0</v>
      </c>
      <c r="P485" s="170">
        <f>'Fleet Input'!C489</f>
        <v>0</v>
      </c>
      <c r="Q485" s="170">
        <f>'Fleet Input'!D489</f>
        <v>0</v>
      </c>
      <c r="R485" s="170">
        <f>'Fleet Input'!E489</f>
        <v>0</v>
      </c>
      <c r="S485" s="170">
        <f>'Fleet Input'!F489</f>
        <v>0</v>
      </c>
      <c r="T485" s="109" t="s">
        <v>243</v>
      </c>
      <c r="X485" s="176">
        <f>'Fleet Input'!F489</f>
        <v>0</v>
      </c>
      <c r="Y485" s="170">
        <f>'Fleet Input'!G489</f>
        <v>0</v>
      </c>
      <c r="Z485" s="170">
        <f>'Fleet Input'!H489</f>
        <v>0</v>
      </c>
      <c r="AA485" s="114">
        <f t="shared" si="87"/>
        <v>0</v>
      </c>
      <c r="AB485" s="176" t="str">
        <f>IF('Fleet Input'!K489=0,"",'Fleet Input'!K489)</f>
        <v/>
      </c>
      <c r="AC485" s="176" t="str">
        <f>IF('Fleet Input'!L489=0,"",'Fleet Input'!L489)</f>
        <v/>
      </c>
      <c r="AD485" s="117" t="str">
        <f t="shared" si="88"/>
        <v/>
      </c>
      <c r="AE485" s="117" t="str">
        <f t="shared" si="89"/>
        <v>00</v>
      </c>
      <c r="AF485" s="8" t="e">
        <f t="shared" si="90"/>
        <v>#N/A</v>
      </c>
      <c r="AG485" s="122" t="e">
        <f t="shared" si="91"/>
        <v>#N/A</v>
      </c>
      <c r="AH485" s="8" t="e">
        <f t="shared" si="92"/>
        <v>#N/A</v>
      </c>
      <c r="AI485" s="122" t="e">
        <f t="shared" si="93"/>
        <v>#N/A</v>
      </c>
      <c r="AJ485" s="100" t="e">
        <f t="shared" si="94"/>
        <v>#N/A</v>
      </c>
      <c r="AK485" s="122" t="e">
        <f t="shared" si="95"/>
        <v>#N/A</v>
      </c>
    </row>
    <row r="486" spans="1:37" x14ac:dyDescent="0.2">
      <c r="A486" s="170">
        <f>'Fleet Input'!A490</f>
        <v>0</v>
      </c>
      <c r="B486" s="106" t="s">
        <v>111</v>
      </c>
      <c r="C486" s="106" t="s">
        <v>112</v>
      </c>
      <c r="D486" s="106" t="s">
        <v>124</v>
      </c>
      <c r="E486" s="106" t="s">
        <v>259</v>
      </c>
      <c r="F486" s="179">
        <f>'Fleet Input'!I490</f>
        <v>0</v>
      </c>
      <c r="G486" s="179">
        <f>'Fleet Input'!J490</f>
        <v>0</v>
      </c>
      <c r="H486" s="119" t="e">
        <f>VLOOKUP(AD486,NOx_Calc!$E$4:$G$44,3,FALSE)/100</f>
        <v>#N/A</v>
      </c>
      <c r="I486" s="119" t="e">
        <f>VLOOKUP(AD486,NOx_Calc!$E$4:$H$44,4,FALSE)/100</f>
        <v>#N/A</v>
      </c>
      <c r="J486" s="97" t="e">
        <f t="shared" si="84"/>
        <v>#N/A</v>
      </c>
      <c r="K486" s="10" t="e">
        <f>IF(J486&lt;&gt;"-",IF(X486="A",'NOx Emission Factors'!$X$4*J486,IF(X486="L",'NOx Emission Factors'!$W$4*J486,"?")),"-")</f>
        <v>#N/A</v>
      </c>
      <c r="L486" s="10" t="str">
        <f>IF(F486&lt;&gt;"",IF(X486="A",F486/'NOx Emission Factors'!$X$4,IF(X486="L",F486/'NOx Emission Factors'!$W$4,"?")),"-")</f>
        <v>?</v>
      </c>
      <c r="M486" s="125" t="e">
        <f t="shared" si="85"/>
        <v>#DIV/0!</v>
      </c>
      <c r="N486" s="125" t="e">
        <f t="shared" si="86"/>
        <v>#N/A</v>
      </c>
      <c r="O486" s="170">
        <f>'Fleet Input'!B490</f>
        <v>0</v>
      </c>
      <c r="P486" s="170">
        <f>'Fleet Input'!C490</f>
        <v>0</v>
      </c>
      <c r="Q486" s="170">
        <f>'Fleet Input'!D490</f>
        <v>0</v>
      </c>
      <c r="R486" s="170">
        <f>'Fleet Input'!E490</f>
        <v>0</v>
      </c>
      <c r="S486" s="170">
        <f>'Fleet Input'!F490</f>
        <v>0</v>
      </c>
      <c r="T486" s="109" t="s">
        <v>243</v>
      </c>
      <c r="X486" s="176">
        <f>'Fleet Input'!F490</f>
        <v>0</v>
      </c>
      <c r="Y486" s="170">
        <f>'Fleet Input'!G490</f>
        <v>0</v>
      </c>
      <c r="Z486" s="170">
        <f>'Fleet Input'!H490</f>
        <v>0</v>
      </c>
      <c r="AA486" s="114">
        <f t="shared" si="87"/>
        <v>0</v>
      </c>
      <c r="AB486" s="176" t="str">
        <f>IF('Fleet Input'!K490=0,"",'Fleet Input'!K490)</f>
        <v/>
      </c>
      <c r="AC486" s="176" t="str">
        <f>IF('Fleet Input'!L490=0,"",'Fleet Input'!L490)</f>
        <v/>
      </c>
      <c r="AD486" s="117" t="str">
        <f t="shared" si="88"/>
        <v/>
      </c>
      <c r="AE486" s="117" t="str">
        <f t="shared" si="89"/>
        <v>00</v>
      </c>
      <c r="AF486" s="8" t="e">
        <f t="shared" si="90"/>
        <v>#N/A</v>
      </c>
      <c r="AG486" s="122" t="e">
        <f t="shared" si="91"/>
        <v>#N/A</v>
      </c>
      <c r="AH486" s="8" t="e">
        <f t="shared" si="92"/>
        <v>#N/A</v>
      </c>
      <c r="AI486" s="122" t="e">
        <f t="shared" si="93"/>
        <v>#N/A</v>
      </c>
      <c r="AJ486" s="100" t="e">
        <f t="shared" si="94"/>
        <v>#N/A</v>
      </c>
      <c r="AK486" s="122" t="e">
        <f t="shared" si="95"/>
        <v>#N/A</v>
      </c>
    </row>
    <row r="487" spans="1:37" x14ac:dyDescent="0.2">
      <c r="A487" s="170">
        <f>'Fleet Input'!A491</f>
        <v>0</v>
      </c>
      <c r="B487" s="106" t="s">
        <v>111</v>
      </c>
      <c r="C487" s="106" t="s">
        <v>112</v>
      </c>
      <c r="D487" s="106" t="s">
        <v>124</v>
      </c>
      <c r="E487" s="106" t="s">
        <v>259</v>
      </c>
      <c r="F487" s="179">
        <f>'Fleet Input'!I491</f>
        <v>0</v>
      </c>
      <c r="G487" s="179">
        <f>'Fleet Input'!J491</f>
        <v>0</v>
      </c>
      <c r="H487" s="119" t="e">
        <f>VLOOKUP(AD487,NOx_Calc!$E$4:$G$44,3,FALSE)/100</f>
        <v>#N/A</v>
      </c>
      <c r="I487" s="119" t="e">
        <f>VLOOKUP(AD487,NOx_Calc!$E$4:$H$44,4,FALSE)/100</f>
        <v>#N/A</v>
      </c>
      <c r="J487" s="97" t="e">
        <f t="shared" si="84"/>
        <v>#N/A</v>
      </c>
      <c r="K487" s="10" t="e">
        <f>IF(J487&lt;&gt;"-",IF(X487="A",'NOx Emission Factors'!$X$4*J487,IF(X487="L",'NOx Emission Factors'!$W$4*J487,"?")),"-")</f>
        <v>#N/A</v>
      </c>
      <c r="L487" s="10" t="str">
        <f>IF(F487&lt;&gt;"",IF(X487="A",F487/'NOx Emission Factors'!$X$4,IF(X487="L",F487/'NOx Emission Factors'!$W$4,"?")),"-")</f>
        <v>?</v>
      </c>
      <c r="M487" s="125" t="e">
        <f t="shared" si="85"/>
        <v>#DIV/0!</v>
      </c>
      <c r="N487" s="125" t="e">
        <f t="shared" si="86"/>
        <v>#N/A</v>
      </c>
      <c r="O487" s="170">
        <f>'Fleet Input'!B491</f>
        <v>0</v>
      </c>
      <c r="P487" s="170">
        <f>'Fleet Input'!C491</f>
        <v>0</v>
      </c>
      <c r="Q487" s="170">
        <f>'Fleet Input'!D491</f>
        <v>0</v>
      </c>
      <c r="R487" s="170">
        <f>'Fleet Input'!E491</f>
        <v>0</v>
      </c>
      <c r="S487" s="170">
        <f>'Fleet Input'!F491</f>
        <v>0</v>
      </c>
      <c r="T487" s="109" t="s">
        <v>243</v>
      </c>
      <c r="X487" s="176">
        <f>'Fleet Input'!F491</f>
        <v>0</v>
      </c>
      <c r="Y487" s="170">
        <f>'Fleet Input'!G491</f>
        <v>0</v>
      </c>
      <c r="Z487" s="170">
        <f>'Fleet Input'!H491</f>
        <v>0</v>
      </c>
      <c r="AA487" s="114">
        <f t="shared" si="87"/>
        <v>0</v>
      </c>
      <c r="AB487" s="176" t="str">
        <f>IF('Fleet Input'!K491=0,"",'Fleet Input'!K491)</f>
        <v/>
      </c>
      <c r="AC487" s="176" t="str">
        <f>IF('Fleet Input'!L491=0,"",'Fleet Input'!L491)</f>
        <v/>
      </c>
      <c r="AD487" s="117" t="str">
        <f t="shared" si="88"/>
        <v/>
      </c>
      <c r="AE487" s="117" t="str">
        <f t="shared" si="89"/>
        <v>00</v>
      </c>
      <c r="AF487" s="8" t="e">
        <f t="shared" si="90"/>
        <v>#N/A</v>
      </c>
      <c r="AG487" s="122" t="e">
        <f t="shared" si="91"/>
        <v>#N/A</v>
      </c>
      <c r="AH487" s="8" t="e">
        <f t="shared" si="92"/>
        <v>#N/A</v>
      </c>
      <c r="AI487" s="122" t="e">
        <f t="shared" si="93"/>
        <v>#N/A</v>
      </c>
      <c r="AJ487" s="100" t="e">
        <f t="shared" si="94"/>
        <v>#N/A</v>
      </c>
      <c r="AK487" s="122" t="e">
        <f t="shared" si="95"/>
        <v>#N/A</v>
      </c>
    </row>
    <row r="488" spans="1:37" x14ac:dyDescent="0.2">
      <c r="A488" s="170">
        <f>'Fleet Input'!A492</f>
        <v>0</v>
      </c>
      <c r="B488" s="106" t="s">
        <v>111</v>
      </c>
      <c r="C488" s="106" t="s">
        <v>116</v>
      </c>
      <c r="D488" s="106" t="s">
        <v>165</v>
      </c>
      <c r="E488" s="106" t="s">
        <v>263</v>
      </c>
      <c r="F488" s="179">
        <f>'Fleet Input'!I492</f>
        <v>0</v>
      </c>
      <c r="G488" s="179">
        <f>'Fleet Input'!J492</f>
        <v>0</v>
      </c>
      <c r="H488" s="119" t="e">
        <f>VLOOKUP(AD488,NOx_Calc!$E$4:$G$44,3,FALSE)/100</f>
        <v>#N/A</v>
      </c>
      <c r="I488" s="119" t="e">
        <f>VLOOKUP(AD488,NOx_Calc!$E$4:$H$44,4,FALSE)/100</f>
        <v>#N/A</v>
      </c>
      <c r="J488" s="97" t="e">
        <f t="shared" si="84"/>
        <v>#N/A</v>
      </c>
      <c r="K488" s="10" t="e">
        <f>IF(J488&lt;&gt;"-",IF(X488="A",'NOx Emission Factors'!$X$4*J488,IF(X488="L",'NOx Emission Factors'!$W$4*J488,"?")),"-")</f>
        <v>#N/A</v>
      </c>
      <c r="L488" s="10" t="str">
        <f>IF(F488&lt;&gt;"",IF(X488="A",F488/'NOx Emission Factors'!$X$4,IF(X488="L",F488/'NOx Emission Factors'!$W$4,"?")),"-")</f>
        <v>?</v>
      </c>
      <c r="M488" s="125" t="e">
        <f t="shared" si="85"/>
        <v>#DIV/0!</v>
      </c>
      <c r="N488" s="125" t="e">
        <f t="shared" si="86"/>
        <v>#N/A</v>
      </c>
      <c r="O488" s="170">
        <f>'Fleet Input'!B492</f>
        <v>0</v>
      </c>
      <c r="P488" s="170">
        <f>'Fleet Input'!C492</f>
        <v>0</v>
      </c>
      <c r="Q488" s="170">
        <f>'Fleet Input'!D492</f>
        <v>0</v>
      </c>
      <c r="R488" s="170">
        <f>'Fleet Input'!E492</f>
        <v>0</v>
      </c>
      <c r="S488" s="170">
        <f>'Fleet Input'!F492</f>
        <v>0</v>
      </c>
      <c r="T488" s="109" t="s">
        <v>241</v>
      </c>
      <c r="U488" s="109" t="s">
        <v>20</v>
      </c>
      <c r="X488" s="176">
        <f>'Fleet Input'!F492</f>
        <v>0</v>
      </c>
      <c r="Y488" s="170">
        <f>'Fleet Input'!G492</f>
        <v>0</v>
      </c>
      <c r="Z488" s="170">
        <f>'Fleet Input'!H492</f>
        <v>0</v>
      </c>
      <c r="AA488" s="114">
        <f t="shared" si="87"/>
        <v>0</v>
      </c>
      <c r="AB488" s="176" t="str">
        <f>IF('Fleet Input'!K492=0,"",'Fleet Input'!K492)</f>
        <v/>
      </c>
      <c r="AC488" s="176" t="str">
        <f>IF('Fleet Input'!L492=0,"",'Fleet Input'!L492)</f>
        <v/>
      </c>
      <c r="AD488" s="117" t="str">
        <f t="shared" si="88"/>
        <v/>
      </c>
      <c r="AE488" s="117" t="str">
        <f t="shared" si="89"/>
        <v>00</v>
      </c>
      <c r="AF488" s="8" t="e">
        <f t="shared" si="90"/>
        <v>#N/A</v>
      </c>
      <c r="AG488" s="122" t="e">
        <f t="shared" si="91"/>
        <v>#N/A</v>
      </c>
      <c r="AH488" s="8" t="e">
        <f t="shared" si="92"/>
        <v>#N/A</v>
      </c>
      <c r="AI488" s="122" t="e">
        <f t="shared" si="93"/>
        <v>#N/A</v>
      </c>
      <c r="AJ488" s="100" t="e">
        <f t="shared" si="94"/>
        <v>#N/A</v>
      </c>
      <c r="AK488" s="122" t="e">
        <f t="shared" si="95"/>
        <v>#N/A</v>
      </c>
    </row>
    <row r="489" spans="1:37" x14ac:dyDescent="0.2">
      <c r="A489" s="170">
        <f>'Fleet Input'!A493</f>
        <v>0</v>
      </c>
      <c r="B489" s="106" t="s">
        <v>111</v>
      </c>
      <c r="C489" s="106" t="s">
        <v>116</v>
      </c>
      <c r="D489" s="106" t="s">
        <v>117</v>
      </c>
      <c r="E489" s="106" t="s">
        <v>263</v>
      </c>
      <c r="F489" s="179">
        <f>'Fleet Input'!I493</f>
        <v>0</v>
      </c>
      <c r="G489" s="179">
        <f>'Fleet Input'!J493</f>
        <v>0</v>
      </c>
      <c r="H489" s="119" t="e">
        <f>VLOOKUP(AD489,NOx_Calc!$E$4:$G$44,3,FALSE)/100</f>
        <v>#N/A</v>
      </c>
      <c r="I489" s="119" t="e">
        <f>VLOOKUP(AD489,NOx_Calc!$E$4:$H$44,4,FALSE)/100</f>
        <v>#N/A</v>
      </c>
      <c r="J489" s="97" t="e">
        <f t="shared" si="84"/>
        <v>#N/A</v>
      </c>
      <c r="K489" s="10" t="e">
        <f>IF(J489&lt;&gt;"-",IF(X489="A",'NOx Emission Factors'!$X$4*J489,IF(X489="L",'NOx Emission Factors'!$W$4*J489,"?")),"-")</f>
        <v>#N/A</v>
      </c>
      <c r="L489" s="10" t="str">
        <f>IF(F489&lt;&gt;"",IF(X489="A",F489/'NOx Emission Factors'!$X$4,IF(X489="L",F489/'NOx Emission Factors'!$W$4,"?")),"-")</f>
        <v>?</v>
      </c>
      <c r="M489" s="125" t="e">
        <f t="shared" si="85"/>
        <v>#DIV/0!</v>
      </c>
      <c r="N489" s="125" t="e">
        <f t="shared" si="86"/>
        <v>#N/A</v>
      </c>
      <c r="O489" s="170">
        <f>'Fleet Input'!B493</f>
        <v>0</v>
      </c>
      <c r="P489" s="170">
        <f>'Fleet Input'!C493</f>
        <v>0</v>
      </c>
      <c r="Q489" s="170">
        <f>'Fleet Input'!D493</f>
        <v>0</v>
      </c>
      <c r="R489" s="170">
        <f>'Fleet Input'!E493</f>
        <v>0</v>
      </c>
      <c r="S489" s="170">
        <f>'Fleet Input'!F493</f>
        <v>0</v>
      </c>
      <c r="T489" s="109" t="s">
        <v>241</v>
      </c>
      <c r="U489" s="109" t="s">
        <v>20</v>
      </c>
      <c r="X489" s="176">
        <f>'Fleet Input'!F493</f>
        <v>0</v>
      </c>
      <c r="Y489" s="170">
        <f>'Fleet Input'!G493</f>
        <v>0</v>
      </c>
      <c r="Z489" s="170">
        <f>'Fleet Input'!H493</f>
        <v>0</v>
      </c>
      <c r="AA489" s="114">
        <f t="shared" si="87"/>
        <v>0</v>
      </c>
      <c r="AB489" s="176" t="str">
        <f>IF('Fleet Input'!K493=0,"",'Fleet Input'!K493)</f>
        <v/>
      </c>
      <c r="AC489" s="176" t="str">
        <f>IF('Fleet Input'!L493=0,"",'Fleet Input'!L493)</f>
        <v/>
      </c>
      <c r="AD489" s="117" t="str">
        <f t="shared" si="88"/>
        <v/>
      </c>
      <c r="AE489" s="117" t="str">
        <f t="shared" si="89"/>
        <v>00</v>
      </c>
      <c r="AF489" s="8" t="e">
        <f t="shared" si="90"/>
        <v>#N/A</v>
      </c>
      <c r="AG489" s="122" t="e">
        <f t="shared" si="91"/>
        <v>#N/A</v>
      </c>
      <c r="AH489" s="8" t="e">
        <f t="shared" si="92"/>
        <v>#N/A</v>
      </c>
      <c r="AI489" s="122" t="e">
        <f t="shared" si="93"/>
        <v>#N/A</v>
      </c>
      <c r="AJ489" s="100" t="e">
        <f t="shared" si="94"/>
        <v>#N/A</v>
      </c>
      <c r="AK489" s="122" t="e">
        <f t="shared" si="95"/>
        <v>#N/A</v>
      </c>
    </row>
    <row r="490" spans="1:37" x14ac:dyDescent="0.2">
      <c r="A490" s="170">
        <f>'Fleet Input'!A494</f>
        <v>0</v>
      </c>
      <c r="B490" s="106" t="s">
        <v>111</v>
      </c>
      <c r="C490" s="106" t="s">
        <v>116</v>
      </c>
      <c r="D490" s="106" t="s">
        <v>169</v>
      </c>
      <c r="E490" s="106" t="s">
        <v>263</v>
      </c>
      <c r="F490" s="179">
        <f>'Fleet Input'!I494</f>
        <v>0</v>
      </c>
      <c r="G490" s="179">
        <f>'Fleet Input'!J494</f>
        <v>0</v>
      </c>
      <c r="H490" s="119" t="e">
        <f>VLOOKUP(AD490,NOx_Calc!$E$4:$G$44,3,FALSE)/100</f>
        <v>#N/A</v>
      </c>
      <c r="I490" s="119" t="e">
        <f>VLOOKUP(AD490,NOx_Calc!$E$4:$H$44,4,FALSE)/100</f>
        <v>#N/A</v>
      </c>
      <c r="J490" s="97" t="e">
        <f t="shared" si="84"/>
        <v>#N/A</v>
      </c>
      <c r="K490" s="10" t="e">
        <f>IF(J490&lt;&gt;"-",IF(X490="A",'NOx Emission Factors'!$X$4*J490,IF(X490="L",'NOx Emission Factors'!$W$4*J490,"?")),"-")</f>
        <v>#N/A</v>
      </c>
      <c r="L490" s="10" t="str">
        <f>IF(F490&lt;&gt;"",IF(X490="A",F490/'NOx Emission Factors'!$X$4,IF(X490="L",F490/'NOx Emission Factors'!$W$4,"?")),"-")</f>
        <v>?</v>
      </c>
      <c r="M490" s="125" t="e">
        <f t="shared" si="85"/>
        <v>#DIV/0!</v>
      </c>
      <c r="N490" s="125" t="e">
        <f t="shared" si="86"/>
        <v>#N/A</v>
      </c>
      <c r="O490" s="170">
        <f>'Fleet Input'!B494</f>
        <v>0</v>
      </c>
      <c r="P490" s="170">
        <f>'Fleet Input'!C494</f>
        <v>0</v>
      </c>
      <c r="Q490" s="170">
        <f>'Fleet Input'!D494</f>
        <v>0</v>
      </c>
      <c r="R490" s="170">
        <f>'Fleet Input'!E494</f>
        <v>0</v>
      </c>
      <c r="S490" s="170">
        <f>'Fleet Input'!F494</f>
        <v>0</v>
      </c>
      <c r="T490" s="109" t="s">
        <v>241</v>
      </c>
      <c r="U490" s="109" t="s">
        <v>20</v>
      </c>
      <c r="X490" s="176">
        <f>'Fleet Input'!F494</f>
        <v>0</v>
      </c>
      <c r="Y490" s="170">
        <f>'Fleet Input'!G494</f>
        <v>0</v>
      </c>
      <c r="Z490" s="170">
        <f>'Fleet Input'!H494</f>
        <v>0</v>
      </c>
      <c r="AA490" s="114">
        <f t="shared" si="87"/>
        <v>0</v>
      </c>
      <c r="AB490" s="176" t="str">
        <f>IF('Fleet Input'!K494=0,"",'Fleet Input'!K494)</f>
        <v/>
      </c>
      <c r="AC490" s="176" t="str">
        <f>IF('Fleet Input'!L494=0,"",'Fleet Input'!L494)</f>
        <v/>
      </c>
      <c r="AD490" s="117" t="str">
        <f t="shared" si="88"/>
        <v/>
      </c>
      <c r="AE490" s="117" t="str">
        <f t="shared" si="89"/>
        <v>00</v>
      </c>
      <c r="AF490" s="8" t="e">
        <f t="shared" si="90"/>
        <v>#N/A</v>
      </c>
      <c r="AG490" s="122" t="e">
        <f t="shared" si="91"/>
        <v>#N/A</v>
      </c>
      <c r="AH490" s="8" t="e">
        <f t="shared" si="92"/>
        <v>#N/A</v>
      </c>
      <c r="AI490" s="122" t="e">
        <f t="shared" si="93"/>
        <v>#N/A</v>
      </c>
      <c r="AJ490" s="100" t="e">
        <f t="shared" si="94"/>
        <v>#N/A</v>
      </c>
      <c r="AK490" s="122" t="e">
        <f t="shared" si="95"/>
        <v>#N/A</v>
      </c>
    </row>
    <row r="491" spans="1:37" x14ac:dyDescent="0.2">
      <c r="A491" s="170">
        <f>'Fleet Input'!A495</f>
        <v>0</v>
      </c>
      <c r="B491" s="106" t="s">
        <v>111</v>
      </c>
      <c r="C491" s="106" t="s">
        <v>116</v>
      </c>
      <c r="D491" s="106" t="s">
        <v>117</v>
      </c>
      <c r="E491" s="106" t="s">
        <v>263</v>
      </c>
      <c r="F491" s="179">
        <f>'Fleet Input'!I495</f>
        <v>0</v>
      </c>
      <c r="G491" s="179">
        <f>'Fleet Input'!J495</f>
        <v>0</v>
      </c>
      <c r="H491" s="119" t="e">
        <f>VLOOKUP(AD491,NOx_Calc!$E$4:$G$44,3,FALSE)/100</f>
        <v>#N/A</v>
      </c>
      <c r="I491" s="119" t="e">
        <f>VLOOKUP(AD491,NOx_Calc!$E$4:$H$44,4,FALSE)/100</f>
        <v>#N/A</v>
      </c>
      <c r="J491" s="97" t="e">
        <f t="shared" si="84"/>
        <v>#N/A</v>
      </c>
      <c r="K491" s="10" t="e">
        <f>IF(J491&lt;&gt;"-",IF(X491="A",'NOx Emission Factors'!$X$4*J491,IF(X491="L",'NOx Emission Factors'!$W$4*J491,"?")),"-")</f>
        <v>#N/A</v>
      </c>
      <c r="L491" s="10" t="str">
        <f>IF(F491&lt;&gt;"",IF(X491="A",F491/'NOx Emission Factors'!$X$4,IF(X491="L",F491/'NOx Emission Factors'!$W$4,"?")),"-")</f>
        <v>?</v>
      </c>
      <c r="M491" s="125" t="e">
        <f t="shared" si="85"/>
        <v>#DIV/0!</v>
      </c>
      <c r="N491" s="125" t="e">
        <f t="shared" si="86"/>
        <v>#N/A</v>
      </c>
      <c r="O491" s="170">
        <f>'Fleet Input'!B495</f>
        <v>0</v>
      </c>
      <c r="P491" s="170">
        <f>'Fleet Input'!C495</f>
        <v>0</v>
      </c>
      <c r="Q491" s="170">
        <f>'Fleet Input'!D495</f>
        <v>0</v>
      </c>
      <c r="R491" s="170">
        <f>'Fleet Input'!E495</f>
        <v>0</v>
      </c>
      <c r="S491" s="170">
        <f>'Fleet Input'!F495</f>
        <v>0</v>
      </c>
      <c r="T491" s="109" t="s">
        <v>241</v>
      </c>
      <c r="U491" s="109" t="s">
        <v>20</v>
      </c>
      <c r="X491" s="176">
        <f>'Fleet Input'!F495</f>
        <v>0</v>
      </c>
      <c r="Y491" s="170">
        <f>'Fleet Input'!G495</f>
        <v>0</v>
      </c>
      <c r="Z491" s="170">
        <f>'Fleet Input'!H495</f>
        <v>0</v>
      </c>
      <c r="AA491" s="114">
        <f t="shared" si="87"/>
        <v>0</v>
      </c>
      <c r="AB491" s="176" t="str">
        <f>IF('Fleet Input'!K495=0,"",'Fleet Input'!K495)</f>
        <v/>
      </c>
      <c r="AC491" s="176" t="str">
        <f>IF('Fleet Input'!L495=0,"",'Fleet Input'!L495)</f>
        <v/>
      </c>
      <c r="AD491" s="117" t="str">
        <f t="shared" si="88"/>
        <v/>
      </c>
      <c r="AE491" s="117" t="str">
        <f t="shared" si="89"/>
        <v>00</v>
      </c>
      <c r="AF491" s="8" t="e">
        <f t="shared" si="90"/>
        <v>#N/A</v>
      </c>
      <c r="AG491" s="122" t="e">
        <f t="shared" si="91"/>
        <v>#N/A</v>
      </c>
      <c r="AH491" s="8" t="e">
        <f t="shared" si="92"/>
        <v>#N/A</v>
      </c>
      <c r="AI491" s="122" t="e">
        <f t="shared" si="93"/>
        <v>#N/A</v>
      </c>
      <c r="AJ491" s="100" t="e">
        <f t="shared" si="94"/>
        <v>#N/A</v>
      </c>
      <c r="AK491" s="122" t="e">
        <f t="shared" si="95"/>
        <v>#N/A</v>
      </c>
    </row>
    <row r="492" spans="1:37" x14ac:dyDescent="0.2">
      <c r="A492" s="170">
        <f>'Fleet Input'!A496</f>
        <v>0</v>
      </c>
      <c r="B492" s="106" t="s">
        <v>111</v>
      </c>
      <c r="C492" s="106" t="s">
        <v>112</v>
      </c>
      <c r="D492" s="106" t="s">
        <v>124</v>
      </c>
      <c r="E492" s="106" t="s">
        <v>128</v>
      </c>
      <c r="F492" s="179">
        <f>'Fleet Input'!I496</f>
        <v>0</v>
      </c>
      <c r="G492" s="179">
        <f>'Fleet Input'!J496</f>
        <v>0</v>
      </c>
      <c r="H492" s="119" t="e">
        <f>VLOOKUP(AD492,NOx_Calc!$E$4:$G$44,3,FALSE)/100</f>
        <v>#N/A</v>
      </c>
      <c r="I492" s="119" t="e">
        <f>VLOOKUP(AD492,NOx_Calc!$E$4:$H$44,4,FALSE)/100</f>
        <v>#N/A</v>
      </c>
      <c r="J492" s="97" t="e">
        <f t="shared" si="84"/>
        <v>#N/A</v>
      </c>
      <c r="K492" s="10" t="e">
        <f>IF(J492&lt;&gt;"-",IF(X492="A",'NOx Emission Factors'!$X$4*J492,IF(X492="L",'NOx Emission Factors'!$W$4*J492,"?")),"-")</f>
        <v>#N/A</v>
      </c>
      <c r="L492" s="10" t="str">
        <f>IF(F492&lt;&gt;"",IF(X492="A",F492/'NOx Emission Factors'!$X$4,IF(X492="L",F492/'NOx Emission Factors'!$W$4,"?")),"-")</f>
        <v>?</v>
      </c>
      <c r="M492" s="125" t="e">
        <f t="shared" si="85"/>
        <v>#DIV/0!</v>
      </c>
      <c r="N492" s="125" t="e">
        <f t="shared" si="86"/>
        <v>#N/A</v>
      </c>
      <c r="O492" s="170">
        <f>'Fleet Input'!B496</f>
        <v>0</v>
      </c>
      <c r="P492" s="170">
        <f>'Fleet Input'!C496</f>
        <v>0</v>
      </c>
      <c r="Q492" s="170">
        <f>'Fleet Input'!D496</f>
        <v>0</v>
      </c>
      <c r="R492" s="170">
        <f>'Fleet Input'!E496</f>
        <v>0</v>
      </c>
      <c r="S492" s="170">
        <f>'Fleet Input'!F496</f>
        <v>0</v>
      </c>
      <c r="T492" s="109" t="s">
        <v>241</v>
      </c>
      <c r="U492" s="109" t="s">
        <v>18</v>
      </c>
      <c r="X492" s="176">
        <f>'Fleet Input'!F496</f>
        <v>0</v>
      </c>
      <c r="Y492" s="170">
        <f>'Fleet Input'!G496</f>
        <v>0</v>
      </c>
      <c r="Z492" s="170">
        <f>'Fleet Input'!H496</f>
        <v>0</v>
      </c>
      <c r="AA492" s="114">
        <f t="shared" si="87"/>
        <v>0</v>
      </c>
      <c r="AB492" s="176" t="str">
        <f>IF('Fleet Input'!K496=0,"",'Fleet Input'!K496)</f>
        <v/>
      </c>
      <c r="AC492" s="176" t="str">
        <f>IF('Fleet Input'!L496=0,"",'Fleet Input'!L496)</f>
        <v/>
      </c>
      <c r="AD492" s="117" t="str">
        <f t="shared" si="88"/>
        <v/>
      </c>
      <c r="AE492" s="117" t="str">
        <f t="shared" si="89"/>
        <v>00</v>
      </c>
      <c r="AF492" s="8" t="e">
        <f t="shared" si="90"/>
        <v>#N/A</v>
      </c>
      <c r="AG492" s="122" t="e">
        <f t="shared" si="91"/>
        <v>#N/A</v>
      </c>
      <c r="AH492" s="8" t="e">
        <f t="shared" si="92"/>
        <v>#N/A</v>
      </c>
      <c r="AI492" s="122" t="e">
        <f t="shared" si="93"/>
        <v>#N/A</v>
      </c>
      <c r="AJ492" s="100" t="e">
        <f t="shared" si="94"/>
        <v>#N/A</v>
      </c>
      <c r="AK492" s="122" t="e">
        <f t="shared" si="95"/>
        <v>#N/A</v>
      </c>
    </row>
    <row r="493" spans="1:37" x14ac:dyDescent="0.2">
      <c r="A493" s="170">
        <f>'Fleet Input'!A497</f>
        <v>0</v>
      </c>
      <c r="B493" s="106" t="s">
        <v>111</v>
      </c>
      <c r="C493" s="106" t="s">
        <v>125</v>
      </c>
      <c r="D493" s="106" t="s">
        <v>126</v>
      </c>
      <c r="E493" s="106" t="s">
        <v>128</v>
      </c>
      <c r="F493" s="179">
        <f>'Fleet Input'!I497</f>
        <v>0</v>
      </c>
      <c r="G493" s="179">
        <f>'Fleet Input'!J497</f>
        <v>0</v>
      </c>
      <c r="H493" s="119" t="e">
        <f>VLOOKUP(AD493,NOx_Calc!$E$4:$G$44,3,FALSE)/100</f>
        <v>#N/A</v>
      </c>
      <c r="I493" s="119" t="e">
        <f>VLOOKUP(AD493,NOx_Calc!$E$4:$H$44,4,FALSE)/100</f>
        <v>#N/A</v>
      </c>
      <c r="J493" s="97" t="e">
        <f t="shared" si="84"/>
        <v>#N/A</v>
      </c>
      <c r="K493" s="10" t="e">
        <f>IF(J493&lt;&gt;"-",IF(X493="A",'NOx Emission Factors'!$X$4*J493,IF(X493="L",'NOx Emission Factors'!$W$4*J493,"?")),"-")</f>
        <v>#N/A</v>
      </c>
      <c r="L493" s="10" t="str">
        <f>IF(F493&lt;&gt;"",IF(X493="A",F493/'NOx Emission Factors'!$X$4,IF(X493="L",F493/'NOx Emission Factors'!$W$4,"?")),"-")</f>
        <v>?</v>
      </c>
      <c r="M493" s="125" t="e">
        <f t="shared" si="85"/>
        <v>#DIV/0!</v>
      </c>
      <c r="N493" s="125" t="e">
        <f t="shared" si="86"/>
        <v>#N/A</v>
      </c>
      <c r="O493" s="170">
        <f>'Fleet Input'!B497</f>
        <v>0</v>
      </c>
      <c r="P493" s="170">
        <f>'Fleet Input'!C497</f>
        <v>0</v>
      </c>
      <c r="Q493" s="170">
        <f>'Fleet Input'!D497</f>
        <v>0</v>
      </c>
      <c r="R493" s="170">
        <f>'Fleet Input'!E497</f>
        <v>0</v>
      </c>
      <c r="S493" s="170">
        <f>'Fleet Input'!F497</f>
        <v>0</v>
      </c>
      <c r="T493" s="109" t="s">
        <v>241</v>
      </c>
      <c r="U493" s="109" t="s">
        <v>18</v>
      </c>
      <c r="X493" s="176">
        <f>'Fleet Input'!F497</f>
        <v>0</v>
      </c>
      <c r="Y493" s="170">
        <f>'Fleet Input'!G497</f>
        <v>0</v>
      </c>
      <c r="Z493" s="170">
        <f>'Fleet Input'!H497</f>
        <v>0</v>
      </c>
      <c r="AA493" s="114">
        <f t="shared" si="87"/>
        <v>0</v>
      </c>
      <c r="AB493" s="176" t="str">
        <f>IF('Fleet Input'!K497=0,"",'Fleet Input'!K497)</f>
        <v/>
      </c>
      <c r="AC493" s="176" t="str">
        <f>IF('Fleet Input'!L497=0,"",'Fleet Input'!L497)</f>
        <v/>
      </c>
      <c r="AD493" s="117" t="str">
        <f t="shared" si="88"/>
        <v/>
      </c>
      <c r="AE493" s="117" t="str">
        <f t="shared" si="89"/>
        <v>00</v>
      </c>
      <c r="AF493" s="8" t="e">
        <f t="shared" si="90"/>
        <v>#N/A</v>
      </c>
      <c r="AG493" s="122" t="e">
        <f t="shared" si="91"/>
        <v>#N/A</v>
      </c>
      <c r="AH493" s="8" t="e">
        <f t="shared" si="92"/>
        <v>#N/A</v>
      </c>
      <c r="AI493" s="122" t="e">
        <f t="shared" si="93"/>
        <v>#N/A</v>
      </c>
      <c r="AJ493" s="100" t="e">
        <f t="shared" si="94"/>
        <v>#N/A</v>
      </c>
      <c r="AK493" s="122" t="e">
        <f t="shared" si="95"/>
        <v>#N/A</v>
      </c>
    </row>
    <row r="494" spans="1:37" x14ac:dyDescent="0.2">
      <c r="A494" s="170">
        <f>'Fleet Input'!A498</f>
        <v>0</v>
      </c>
      <c r="B494" s="106" t="s">
        <v>111</v>
      </c>
      <c r="C494" s="106" t="s">
        <v>125</v>
      </c>
      <c r="D494" s="106" t="s">
        <v>126</v>
      </c>
      <c r="E494" s="106" t="s">
        <v>128</v>
      </c>
      <c r="F494" s="179">
        <f>'Fleet Input'!I498</f>
        <v>0</v>
      </c>
      <c r="G494" s="179">
        <f>'Fleet Input'!J498</f>
        <v>0</v>
      </c>
      <c r="H494" s="119" t="e">
        <f>VLOOKUP(AD494,NOx_Calc!$E$4:$G$44,3,FALSE)/100</f>
        <v>#N/A</v>
      </c>
      <c r="I494" s="119" t="e">
        <f>VLOOKUP(AD494,NOx_Calc!$E$4:$H$44,4,FALSE)/100</f>
        <v>#N/A</v>
      </c>
      <c r="J494" s="97" t="e">
        <f t="shared" si="84"/>
        <v>#N/A</v>
      </c>
      <c r="K494" s="10" t="e">
        <f>IF(J494&lt;&gt;"-",IF(X494="A",'NOx Emission Factors'!$X$4*J494,IF(X494="L",'NOx Emission Factors'!$W$4*J494,"?")),"-")</f>
        <v>#N/A</v>
      </c>
      <c r="L494" s="10" t="str">
        <f>IF(F494&lt;&gt;"",IF(X494="A",F494/'NOx Emission Factors'!$X$4,IF(X494="L",F494/'NOx Emission Factors'!$W$4,"?")),"-")</f>
        <v>?</v>
      </c>
      <c r="M494" s="125" t="e">
        <f t="shared" si="85"/>
        <v>#DIV/0!</v>
      </c>
      <c r="N494" s="125" t="e">
        <f t="shared" si="86"/>
        <v>#N/A</v>
      </c>
      <c r="O494" s="170">
        <f>'Fleet Input'!B498</f>
        <v>0</v>
      </c>
      <c r="P494" s="170">
        <f>'Fleet Input'!C498</f>
        <v>0</v>
      </c>
      <c r="Q494" s="170">
        <f>'Fleet Input'!D498</f>
        <v>0</v>
      </c>
      <c r="R494" s="170">
        <f>'Fleet Input'!E498</f>
        <v>0</v>
      </c>
      <c r="S494" s="170">
        <f>'Fleet Input'!F498</f>
        <v>0</v>
      </c>
      <c r="T494" s="109" t="s">
        <v>241</v>
      </c>
      <c r="U494" s="109" t="s">
        <v>18</v>
      </c>
      <c r="X494" s="176">
        <f>'Fleet Input'!F498</f>
        <v>0</v>
      </c>
      <c r="Y494" s="170">
        <f>'Fleet Input'!G498</f>
        <v>0</v>
      </c>
      <c r="Z494" s="170">
        <f>'Fleet Input'!H498</f>
        <v>0</v>
      </c>
      <c r="AA494" s="114">
        <f t="shared" si="87"/>
        <v>0</v>
      </c>
      <c r="AB494" s="176" t="str">
        <f>IF('Fleet Input'!K498=0,"",'Fleet Input'!K498)</f>
        <v/>
      </c>
      <c r="AC494" s="176" t="str">
        <f>IF('Fleet Input'!L498=0,"",'Fleet Input'!L498)</f>
        <v/>
      </c>
      <c r="AD494" s="117" t="str">
        <f t="shared" si="88"/>
        <v/>
      </c>
      <c r="AE494" s="117" t="str">
        <f t="shared" si="89"/>
        <v>00</v>
      </c>
      <c r="AF494" s="8" t="e">
        <f t="shared" si="90"/>
        <v>#N/A</v>
      </c>
      <c r="AG494" s="122" t="e">
        <f t="shared" si="91"/>
        <v>#N/A</v>
      </c>
      <c r="AH494" s="8" t="e">
        <f t="shared" si="92"/>
        <v>#N/A</v>
      </c>
      <c r="AI494" s="122" t="e">
        <f t="shared" si="93"/>
        <v>#N/A</v>
      </c>
      <c r="AJ494" s="100" t="e">
        <f t="shared" si="94"/>
        <v>#N/A</v>
      </c>
      <c r="AK494" s="122" t="e">
        <f t="shared" si="95"/>
        <v>#N/A</v>
      </c>
    </row>
    <row r="495" spans="1:37" x14ac:dyDescent="0.2">
      <c r="A495" s="170">
        <f>'Fleet Input'!A499</f>
        <v>0</v>
      </c>
      <c r="B495" s="106" t="s">
        <v>111</v>
      </c>
      <c r="C495" s="106" t="s">
        <v>125</v>
      </c>
      <c r="D495" s="106" t="s">
        <v>126</v>
      </c>
      <c r="E495" s="106" t="s">
        <v>128</v>
      </c>
      <c r="F495" s="179">
        <f>'Fleet Input'!I499</f>
        <v>0</v>
      </c>
      <c r="G495" s="179">
        <f>'Fleet Input'!J499</f>
        <v>0</v>
      </c>
      <c r="H495" s="119" t="e">
        <f>VLOOKUP(AD495,NOx_Calc!$E$4:$G$44,3,FALSE)/100</f>
        <v>#N/A</v>
      </c>
      <c r="I495" s="119" t="e">
        <f>VLOOKUP(AD495,NOx_Calc!$E$4:$H$44,4,FALSE)/100</f>
        <v>#N/A</v>
      </c>
      <c r="J495" s="97" t="e">
        <f t="shared" si="84"/>
        <v>#N/A</v>
      </c>
      <c r="K495" s="10" t="e">
        <f>IF(J495&lt;&gt;"-",IF(X495="A",'NOx Emission Factors'!$X$4*J495,IF(X495="L",'NOx Emission Factors'!$W$4*J495,"?")),"-")</f>
        <v>#N/A</v>
      </c>
      <c r="L495" s="10" t="str">
        <f>IF(F495&lt;&gt;"",IF(X495="A",F495/'NOx Emission Factors'!$X$4,IF(X495="L",F495/'NOx Emission Factors'!$W$4,"?")),"-")</f>
        <v>?</v>
      </c>
      <c r="M495" s="125" t="e">
        <f t="shared" si="85"/>
        <v>#DIV/0!</v>
      </c>
      <c r="N495" s="125" t="e">
        <f t="shared" si="86"/>
        <v>#N/A</v>
      </c>
      <c r="O495" s="170">
        <f>'Fleet Input'!B499</f>
        <v>0</v>
      </c>
      <c r="P495" s="170">
        <f>'Fleet Input'!C499</f>
        <v>0</v>
      </c>
      <c r="Q495" s="170">
        <f>'Fleet Input'!D499</f>
        <v>0</v>
      </c>
      <c r="R495" s="170">
        <f>'Fleet Input'!E499</f>
        <v>0</v>
      </c>
      <c r="S495" s="170">
        <f>'Fleet Input'!F499</f>
        <v>0</v>
      </c>
      <c r="T495" s="109" t="s">
        <v>241</v>
      </c>
      <c r="U495" s="109" t="s">
        <v>18</v>
      </c>
      <c r="X495" s="176">
        <f>'Fleet Input'!F499</f>
        <v>0</v>
      </c>
      <c r="Y495" s="170">
        <f>'Fleet Input'!G499</f>
        <v>0</v>
      </c>
      <c r="Z495" s="170">
        <f>'Fleet Input'!H499</f>
        <v>0</v>
      </c>
      <c r="AA495" s="114">
        <f t="shared" si="87"/>
        <v>0</v>
      </c>
      <c r="AB495" s="176" t="str">
        <f>IF('Fleet Input'!K499=0,"",'Fleet Input'!K499)</f>
        <v/>
      </c>
      <c r="AC495" s="176" t="str">
        <f>IF('Fleet Input'!L499=0,"",'Fleet Input'!L499)</f>
        <v/>
      </c>
      <c r="AD495" s="117" t="str">
        <f t="shared" si="88"/>
        <v/>
      </c>
      <c r="AE495" s="117" t="str">
        <f t="shared" si="89"/>
        <v>00</v>
      </c>
      <c r="AF495" s="8" t="e">
        <f t="shared" si="90"/>
        <v>#N/A</v>
      </c>
      <c r="AG495" s="122" t="e">
        <f t="shared" si="91"/>
        <v>#N/A</v>
      </c>
      <c r="AH495" s="8" t="e">
        <f t="shared" si="92"/>
        <v>#N/A</v>
      </c>
      <c r="AI495" s="122" t="e">
        <f t="shared" si="93"/>
        <v>#N/A</v>
      </c>
      <c r="AJ495" s="100" t="e">
        <f t="shared" si="94"/>
        <v>#N/A</v>
      </c>
      <c r="AK495" s="122" t="e">
        <f t="shared" si="95"/>
        <v>#N/A</v>
      </c>
    </row>
    <row r="496" spans="1:37" x14ac:dyDescent="0.2">
      <c r="A496" s="170">
        <f>'Fleet Input'!A500</f>
        <v>0</v>
      </c>
      <c r="B496" s="106" t="s">
        <v>111</v>
      </c>
      <c r="C496" s="106" t="s">
        <v>120</v>
      </c>
      <c r="D496" s="106" t="s">
        <v>264</v>
      </c>
      <c r="E496" s="106" t="s">
        <v>263</v>
      </c>
      <c r="F496" s="179">
        <f>'Fleet Input'!I500</f>
        <v>0</v>
      </c>
      <c r="G496" s="179">
        <f>'Fleet Input'!J500</f>
        <v>0</v>
      </c>
      <c r="H496" s="119" t="e">
        <f>VLOOKUP(AD496,NOx_Calc!$E$4:$G$44,3,FALSE)/100</f>
        <v>#N/A</v>
      </c>
      <c r="I496" s="119" t="e">
        <f>VLOOKUP(AD496,NOx_Calc!$E$4:$H$44,4,FALSE)/100</f>
        <v>#N/A</v>
      </c>
      <c r="J496" s="97" t="e">
        <f t="shared" si="84"/>
        <v>#N/A</v>
      </c>
      <c r="K496" s="10" t="e">
        <f>IF(J496&lt;&gt;"-",IF(X496="A",'NOx Emission Factors'!$X$4*J496,IF(X496="L",'NOx Emission Factors'!$W$4*J496,"?")),"-")</f>
        <v>#N/A</v>
      </c>
      <c r="L496" s="10" t="str">
        <f>IF(F496&lt;&gt;"",IF(X496="A",F496/'NOx Emission Factors'!$X$4,IF(X496="L",F496/'NOx Emission Factors'!$W$4,"?")),"-")</f>
        <v>?</v>
      </c>
      <c r="M496" s="125" t="e">
        <f t="shared" si="85"/>
        <v>#DIV/0!</v>
      </c>
      <c r="N496" s="125" t="e">
        <f t="shared" si="86"/>
        <v>#N/A</v>
      </c>
      <c r="O496" s="170">
        <f>'Fleet Input'!B500</f>
        <v>0</v>
      </c>
      <c r="P496" s="170">
        <f>'Fleet Input'!C500</f>
        <v>0</v>
      </c>
      <c r="Q496" s="170">
        <f>'Fleet Input'!D500</f>
        <v>0</v>
      </c>
      <c r="R496" s="170">
        <f>'Fleet Input'!E500</f>
        <v>0</v>
      </c>
      <c r="S496" s="170">
        <f>'Fleet Input'!F500</f>
        <v>0</v>
      </c>
      <c r="T496" s="109" t="s">
        <v>242</v>
      </c>
      <c r="V496" s="111"/>
      <c r="W496" s="111"/>
      <c r="X496" s="176">
        <f>'Fleet Input'!F500</f>
        <v>0</v>
      </c>
      <c r="Y496" s="170">
        <f>'Fleet Input'!G500</f>
        <v>0</v>
      </c>
      <c r="Z496" s="170">
        <f>'Fleet Input'!H500</f>
        <v>0</v>
      </c>
      <c r="AA496" s="114">
        <f t="shared" si="87"/>
        <v>0</v>
      </c>
      <c r="AB496" s="176" t="str">
        <f>IF('Fleet Input'!K500=0,"",'Fleet Input'!K500)</f>
        <v/>
      </c>
      <c r="AC496" s="176" t="str">
        <f>IF('Fleet Input'!L500=0,"",'Fleet Input'!L500)</f>
        <v/>
      </c>
      <c r="AD496" s="117" t="str">
        <f t="shared" si="88"/>
        <v/>
      </c>
      <c r="AE496" s="117" t="str">
        <f t="shared" si="89"/>
        <v>00</v>
      </c>
      <c r="AF496" s="8" t="e">
        <f t="shared" si="90"/>
        <v>#N/A</v>
      </c>
      <c r="AG496" s="122" t="e">
        <f t="shared" si="91"/>
        <v>#N/A</v>
      </c>
      <c r="AH496" s="8" t="e">
        <f t="shared" si="92"/>
        <v>#N/A</v>
      </c>
      <c r="AI496" s="122" t="e">
        <f t="shared" si="93"/>
        <v>#N/A</v>
      </c>
      <c r="AJ496" s="100" t="e">
        <f t="shared" si="94"/>
        <v>#N/A</v>
      </c>
      <c r="AK496" s="122" t="e">
        <f t="shared" si="95"/>
        <v>#N/A</v>
      </c>
    </row>
    <row r="497" spans="1:37" x14ac:dyDescent="0.2">
      <c r="A497" s="170">
        <f>'Fleet Input'!A501</f>
        <v>0</v>
      </c>
      <c r="B497" s="106" t="s">
        <v>111</v>
      </c>
      <c r="C497" s="106" t="s">
        <v>133</v>
      </c>
      <c r="D497" s="106" t="s">
        <v>134</v>
      </c>
      <c r="E497" s="106" t="s">
        <v>258</v>
      </c>
      <c r="F497" s="179">
        <f>'Fleet Input'!I501</f>
        <v>0</v>
      </c>
      <c r="G497" s="179">
        <f>'Fleet Input'!J501</f>
        <v>0</v>
      </c>
      <c r="H497" s="119" t="e">
        <f>VLOOKUP(AD497,NOx_Calc!$E$4:$G$44,3,FALSE)/100</f>
        <v>#N/A</v>
      </c>
      <c r="I497" s="119" t="e">
        <f>VLOOKUP(AD497,NOx_Calc!$E$4:$H$44,4,FALSE)/100</f>
        <v>#N/A</v>
      </c>
      <c r="J497" s="97" t="e">
        <f t="shared" si="84"/>
        <v>#N/A</v>
      </c>
      <c r="K497" s="10" t="e">
        <f>IF(J497&lt;&gt;"-",IF(X497="A",'NOx Emission Factors'!$X$4*J497,IF(X497="L",'NOx Emission Factors'!$W$4*J497,"?")),"-")</f>
        <v>#N/A</v>
      </c>
      <c r="L497" s="10" t="str">
        <f>IF(F497&lt;&gt;"",IF(X497="A",F497/'NOx Emission Factors'!$X$4,IF(X497="L",F497/'NOx Emission Factors'!$W$4,"?")),"-")</f>
        <v>?</v>
      </c>
      <c r="M497" s="125" t="e">
        <f t="shared" si="85"/>
        <v>#DIV/0!</v>
      </c>
      <c r="N497" s="125" t="e">
        <f t="shared" si="86"/>
        <v>#N/A</v>
      </c>
      <c r="O497" s="170">
        <f>'Fleet Input'!B501</f>
        <v>0</v>
      </c>
      <c r="P497" s="170">
        <f>'Fleet Input'!C501</f>
        <v>0</v>
      </c>
      <c r="Q497" s="170">
        <f>'Fleet Input'!D501</f>
        <v>0</v>
      </c>
      <c r="R497" s="170">
        <f>'Fleet Input'!E501</f>
        <v>0</v>
      </c>
      <c r="S497" s="170">
        <f>'Fleet Input'!F501</f>
        <v>0</v>
      </c>
      <c r="T497" s="110" t="s">
        <v>241</v>
      </c>
      <c r="U497" s="110" t="s">
        <v>24</v>
      </c>
      <c r="V497" s="110"/>
      <c r="W497" s="110"/>
      <c r="X497" s="176">
        <f>'Fleet Input'!F501</f>
        <v>0</v>
      </c>
      <c r="Y497" s="170">
        <f>'Fleet Input'!G501</f>
        <v>0</v>
      </c>
      <c r="Z497" s="170">
        <f>'Fleet Input'!H501</f>
        <v>0</v>
      </c>
      <c r="AA497" s="114">
        <f t="shared" si="87"/>
        <v>0</v>
      </c>
      <c r="AB497" s="176" t="str">
        <f>IF('Fleet Input'!K501=0,"",'Fleet Input'!K501)</f>
        <v/>
      </c>
      <c r="AC497" s="176" t="str">
        <f>IF('Fleet Input'!L501=0,"",'Fleet Input'!L501)</f>
        <v/>
      </c>
      <c r="AD497" s="117" t="str">
        <f t="shared" si="88"/>
        <v/>
      </c>
      <c r="AE497" s="117" t="str">
        <f t="shared" si="89"/>
        <v>00</v>
      </c>
      <c r="AF497" s="8" t="e">
        <f t="shared" si="90"/>
        <v>#N/A</v>
      </c>
      <c r="AG497" s="122" t="e">
        <f t="shared" si="91"/>
        <v>#N/A</v>
      </c>
      <c r="AH497" s="8" t="e">
        <f t="shared" si="92"/>
        <v>#N/A</v>
      </c>
      <c r="AI497" s="122" t="e">
        <f t="shared" si="93"/>
        <v>#N/A</v>
      </c>
      <c r="AJ497" s="100" t="e">
        <f t="shared" si="94"/>
        <v>#N/A</v>
      </c>
      <c r="AK497" s="122" t="e">
        <f t="shared" si="95"/>
        <v>#N/A</v>
      </c>
    </row>
    <row r="498" spans="1:37" x14ac:dyDescent="0.2">
      <c r="A498" s="170">
        <f>'Fleet Input'!A502</f>
        <v>0</v>
      </c>
      <c r="B498" s="106" t="s">
        <v>111</v>
      </c>
      <c r="C498" s="106" t="s">
        <v>120</v>
      </c>
      <c r="D498" s="106" t="s">
        <v>121</v>
      </c>
      <c r="E498" s="106" t="s">
        <v>263</v>
      </c>
      <c r="F498" s="179">
        <f>'Fleet Input'!I502</f>
        <v>0</v>
      </c>
      <c r="G498" s="179">
        <f>'Fleet Input'!J502</f>
        <v>0</v>
      </c>
      <c r="H498" s="119" t="e">
        <f>VLOOKUP(AD498,NOx_Calc!$E$4:$G$44,3,FALSE)/100</f>
        <v>#N/A</v>
      </c>
      <c r="I498" s="119" t="e">
        <f>VLOOKUP(AD498,NOx_Calc!$E$4:$H$44,4,FALSE)/100</f>
        <v>#N/A</v>
      </c>
      <c r="J498" s="97" t="e">
        <f t="shared" si="84"/>
        <v>#N/A</v>
      </c>
      <c r="K498" s="10" t="e">
        <f>IF(J498&lt;&gt;"-",IF(X498="A",'NOx Emission Factors'!$X$4*J498,IF(X498="L",'NOx Emission Factors'!$W$4*J498,"?")),"-")</f>
        <v>#N/A</v>
      </c>
      <c r="L498" s="10" t="str">
        <f>IF(F498&lt;&gt;"",IF(X498="A",F498/'NOx Emission Factors'!$X$4,IF(X498="L",F498/'NOx Emission Factors'!$W$4,"?")),"-")</f>
        <v>?</v>
      </c>
      <c r="M498" s="125" t="e">
        <f t="shared" si="85"/>
        <v>#DIV/0!</v>
      </c>
      <c r="N498" s="125" t="e">
        <f t="shared" si="86"/>
        <v>#N/A</v>
      </c>
      <c r="O498" s="170">
        <f>'Fleet Input'!B502</f>
        <v>0</v>
      </c>
      <c r="P498" s="170">
        <f>'Fleet Input'!C502</f>
        <v>0</v>
      </c>
      <c r="Q498" s="170">
        <f>'Fleet Input'!D502</f>
        <v>0</v>
      </c>
      <c r="R498" s="170">
        <f>'Fleet Input'!E502</f>
        <v>0</v>
      </c>
      <c r="S498" s="170">
        <f>'Fleet Input'!F502</f>
        <v>0</v>
      </c>
      <c r="T498" s="109" t="s">
        <v>242</v>
      </c>
      <c r="U498" s="111"/>
      <c r="X498" s="176">
        <f>'Fleet Input'!F502</f>
        <v>0</v>
      </c>
      <c r="Y498" s="170">
        <f>'Fleet Input'!G502</f>
        <v>0</v>
      </c>
      <c r="Z498" s="170">
        <f>'Fleet Input'!H502</f>
        <v>0</v>
      </c>
      <c r="AA498" s="114">
        <f t="shared" si="87"/>
        <v>0</v>
      </c>
      <c r="AB498" s="176" t="str">
        <f>IF('Fleet Input'!K502=0,"",'Fleet Input'!K502)</f>
        <v/>
      </c>
      <c r="AC498" s="176" t="str">
        <f>IF('Fleet Input'!L502=0,"",'Fleet Input'!L502)</f>
        <v/>
      </c>
      <c r="AD498" s="117" t="str">
        <f t="shared" si="88"/>
        <v/>
      </c>
      <c r="AE498" s="117" t="str">
        <f t="shared" si="89"/>
        <v>00</v>
      </c>
      <c r="AF498" s="8" t="e">
        <f t="shared" si="90"/>
        <v>#N/A</v>
      </c>
      <c r="AG498" s="122" t="e">
        <f t="shared" si="91"/>
        <v>#N/A</v>
      </c>
      <c r="AH498" s="8" t="e">
        <f t="shared" si="92"/>
        <v>#N/A</v>
      </c>
      <c r="AI498" s="122" t="e">
        <f t="shared" si="93"/>
        <v>#N/A</v>
      </c>
      <c r="AJ498" s="100" t="e">
        <f t="shared" si="94"/>
        <v>#N/A</v>
      </c>
      <c r="AK498" s="122" t="e">
        <f t="shared" si="95"/>
        <v>#N/A</v>
      </c>
    </row>
    <row r="499" spans="1:37" x14ac:dyDescent="0.2">
      <c r="A499" s="170">
        <f>'Fleet Input'!A503</f>
        <v>0</v>
      </c>
      <c r="B499" s="106" t="s">
        <v>111</v>
      </c>
      <c r="C499" s="106" t="s">
        <v>120</v>
      </c>
      <c r="D499" s="106" t="s">
        <v>121</v>
      </c>
      <c r="E499" s="106" t="s">
        <v>263</v>
      </c>
      <c r="F499" s="179">
        <f>'Fleet Input'!I503</f>
        <v>0</v>
      </c>
      <c r="G499" s="179">
        <f>'Fleet Input'!J503</f>
        <v>0</v>
      </c>
      <c r="H499" s="119" t="e">
        <f>VLOOKUP(AD499,NOx_Calc!$E$4:$G$44,3,FALSE)/100</f>
        <v>#N/A</v>
      </c>
      <c r="I499" s="119" t="e">
        <f>VLOOKUP(AD499,NOx_Calc!$E$4:$H$44,4,FALSE)/100</f>
        <v>#N/A</v>
      </c>
      <c r="J499" s="97" t="e">
        <f t="shared" si="84"/>
        <v>#N/A</v>
      </c>
      <c r="K499" s="10" t="e">
        <f>IF(J499&lt;&gt;"-",IF(X499="A",'NOx Emission Factors'!$X$4*J499,IF(X499="L",'NOx Emission Factors'!$W$4*J499,"?")),"-")</f>
        <v>#N/A</v>
      </c>
      <c r="L499" s="10" t="str">
        <f>IF(F499&lt;&gt;"",IF(X499="A",F499/'NOx Emission Factors'!$X$4,IF(X499="L",F499/'NOx Emission Factors'!$W$4,"?")),"-")</f>
        <v>?</v>
      </c>
      <c r="M499" s="125" t="e">
        <f t="shared" si="85"/>
        <v>#DIV/0!</v>
      </c>
      <c r="N499" s="125" t="e">
        <f t="shared" si="86"/>
        <v>#N/A</v>
      </c>
      <c r="O499" s="170">
        <f>'Fleet Input'!B503</f>
        <v>0</v>
      </c>
      <c r="P499" s="170">
        <f>'Fleet Input'!C503</f>
        <v>0</v>
      </c>
      <c r="Q499" s="170">
        <f>'Fleet Input'!D503</f>
        <v>0</v>
      </c>
      <c r="R499" s="170">
        <f>'Fleet Input'!E503</f>
        <v>0</v>
      </c>
      <c r="S499" s="170">
        <f>'Fleet Input'!F503</f>
        <v>0</v>
      </c>
      <c r="T499" s="109" t="s">
        <v>242</v>
      </c>
      <c r="U499" s="111"/>
      <c r="X499" s="176">
        <f>'Fleet Input'!F503</f>
        <v>0</v>
      </c>
      <c r="Y499" s="170">
        <f>'Fleet Input'!G503</f>
        <v>0</v>
      </c>
      <c r="Z499" s="170">
        <f>'Fleet Input'!H503</f>
        <v>0</v>
      </c>
      <c r="AA499" s="114">
        <f t="shared" si="87"/>
        <v>0</v>
      </c>
      <c r="AB499" s="176" t="str">
        <f>IF('Fleet Input'!K503=0,"",'Fleet Input'!K503)</f>
        <v/>
      </c>
      <c r="AC499" s="176" t="str">
        <f>IF('Fleet Input'!L503=0,"",'Fleet Input'!L503)</f>
        <v/>
      </c>
      <c r="AD499" s="117" t="str">
        <f t="shared" si="88"/>
        <v/>
      </c>
      <c r="AE499" s="117" t="str">
        <f t="shared" si="89"/>
        <v>00</v>
      </c>
      <c r="AF499" s="8" t="e">
        <f t="shared" si="90"/>
        <v>#N/A</v>
      </c>
      <c r="AG499" s="122" t="e">
        <f t="shared" si="91"/>
        <v>#N/A</v>
      </c>
      <c r="AH499" s="8" t="e">
        <f t="shared" si="92"/>
        <v>#N/A</v>
      </c>
      <c r="AI499" s="122" t="e">
        <f t="shared" si="93"/>
        <v>#N/A</v>
      </c>
      <c r="AJ499" s="100" t="e">
        <f t="shared" si="94"/>
        <v>#N/A</v>
      </c>
      <c r="AK499" s="122" t="e">
        <f t="shared" si="95"/>
        <v>#N/A</v>
      </c>
    </row>
    <row r="500" spans="1:37" x14ac:dyDescent="0.2">
      <c r="A500" s="170">
        <f>'Fleet Input'!A504</f>
        <v>0</v>
      </c>
      <c r="B500" s="106" t="s">
        <v>111</v>
      </c>
      <c r="C500" s="106" t="s">
        <v>120</v>
      </c>
      <c r="D500" s="106" t="s">
        <v>121</v>
      </c>
      <c r="E500" s="106" t="s">
        <v>263</v>
      </c>
      <c r="F500" s="179">
        <f>'Fleet Input'!I504</f>
        <v>0</v>
      </c>
      <c r="G500" s="179">
        <f>'Fleet Input'!J504</f>
        <v>0</v>
      </c>
      <c r="H500" s="119" t="e">
        <f>VLOOKUP(AD500,NOx_Calc!$E$4:$G$44,3,FALSE)/100</f>
        <v>#N/A</v>
      </c>
      <c r="I500" s="119" t="e">
        <f>VLOOKUP(AD500,NOx_Calc!$E$4:$H$44,4,FALSE)/100</f>
        <v>#N/A</v>
      </c>
      <c r="J500" s="97" t="e">
        <f t="shared" si="84"/>
        <v>#N/A</v>
      </c>
      <c r="K500" s="10" t="e">
        <f>IF(J500&lt;&gt;"-",IF(X500="A",'NOx Emission Factors'!$X$4*J500,IF(X500="L",'NOx Emission Factors'!$W$4*J500,"?")),"-")</f>
        <v>#N/A</v>
      </c>
      <c r="L500" s="10" t="str">
        <f>IF(F500&lt;&gt;"",IF(X500="A",F500/'NOx Emission Factors'!$X$4,IF(X500="L",F500/'NOx Emission Factors'!$W$4,"?")),"-")</f>
        <v>?</v>
      </c>
      <c r="M500" s="125" t="e">
        <f t="shared" si="85"/>
        <v>#DIV/0!</v>
      </c>
      <c r="N500" s="125" t="e">
        <f t="shared" si="86"/>
        <v>#N/A</v>
      </c>
      <c r="O500" s="170">
        <f>'Fleet Input'!B504</f>
        <v>0</v>
      </c>
      <c r="P500" s="170">
        <f>'Fleet Input'!C504</f>
        <v>0</v>
      </c>
      <c r="Q500" s="170">
        <f>'Fleet Input'!D504</f>
        <v>0</v>
      </c>
      <c r="R500" s="170">
        <f>'Fleet Input'!E504</f>
        <v>0</v>
      </c>
      <c r="S500" s="170">
        <f>'Fleet Input'!F504</f>
        <v>0</v>
      </c>
      <c r="T500" s="109" t="s">
        <v>242</v>
      </c>
      <c r="U500" s="111"/>
      <c r="X500" s="176">
        <f>'Fleet Input'!F504</f>
        <v>0</v>
      </c>
      <c r="Y500" s="170">
        <f>'Fleet Input'!G504</f>
        <v>0</v>
      </c>
      <c r="Z500" s="170">
        <f>'Fleet Input'!H504</f>
        <v>0</v>
      </c>
      <c r="AA500" s="114">
        <f t="shared" si="87"/>
        <v>0</v>
      </c>
      <c r="AB500" s="176" t="str">
        <f>IF('Fleet Input'!K504=0,"",'Fleet Input'!K504)</f>
        <v/>
      </c>
      <c r="AC500" s="176" t="str">
        <f>IF('Fleet Input'!L504=0,"",'Fleet Input'!L504)</f>
        <v/>
      </c>
      <c r="AD500" s="117" t="str">
        <f t="shared" si="88"/>
        <v/>
      </c>
      <c r="AE500" s="117" t="str">
        <f t="shared" si="89"/>
        <v>00</v>
      </c>
      <c r="AF500" s="8" t="e">
        <f t="shared" si="90"/>
        <v>#N/A</v>
      </c>
      <c r="AG500" s="122" t="e">
        <f t="shared" si="91"/>
        <v>#N/A</v>
      </c>
      <c r="AH500" s="8" t="e">
        <f t="shared" si="92"/>
        <v>#N/A</v>
      </c>
      <c r="AI500" s="122" t="e">
        <f t="shared" si="93"/>
        <v>#N/A</v>
      </c>
      <c r="AJ500" s="100" t="e">
        <f t="shared" si="94"/>
        <v>#N/A</v>
      </c>
      <c r="AK500" s="122" t="e">
        <f t="shared" si="95"/>
        <v>#N/A</v>
      </c>
    </row>
    <row r="501" spans="1:37" x14ac:dyDescent="0.2">
      <c r="A501" s="170">
        <f>'Fleet Input'!A505</f>
        <v>0</v>
      </c>
      <c r="B501" s="106" t="s">
        <v>111</v>
      </c>
      <c r="C501" s="106" t="s">
        <v>120</v>
      </c>
      <c r="D501" s="106" t="s">
        <v>121</v>
      </c>
      <c r="E501" s="106" t="s">
        <v>263</v>
      </c>
      <c r="F501" s="179">
        <f>'Fleet Input'!I505</f>
        <v>0</v>
      </c>
      <c r="G501" s="179">
        <f>'Fleet Input'!J505</f>
        <v>0</v>
      </c>
      <c r="H501" s="119" t="e">
        <f>VLOOKUP(AD501,NOx_Calc!$E$4:$G$44,3,FALSE)/100</f>
        <v>#N/A</v>
      </c>
      <c r="I501" s="119" t="e">
        <f>VLOOKUP(AD501,NOx_Calc!$E$4:$H$44,4,FALSE)/100</f>
        <v>#N/A</v>
      </c>
      <c r="J501" s="97" t="e">
        <f t="shared" si="84"/>
        <v>#N/A</v>
      </c>
      <c r="K501" s="10" t="e">
        <f>IF(J501&lt;&gt;"-",IF(X501="A",'NOx Emission Factors'!$X$4*J501,IF(X501="L",'NOx Emission Factors'!$W$4*J501,"?")),"-")</f>
        <v>#N/A</v>
      </c>
      <c r="L501" s="10" t="str">
        <f>IF(F501&lt;&gt;"",IF(X501="A",F501/'NOx Emission Factors'!$X$4,IF(X501="L",F501/'NOx Emission Factors'!$W$4,"?")),"-")</f>
        <v>?</v>
      </c>
      <c r="M501" s="125" t="e">
        <f t="shared" si="85"/>
        <v>#DIV/0!</v>
      </c>
      <c r="N501" s="125" t="e">
        <f t="shared" si="86"/>
        <v>#N/A</v>
      </c>
      <c r="O501" s="170">
        <f>'Fleet Input'!B505</f>
        <v>0</v>
      </c>
      <c r="P501" s="170">
        <f>'Fleet Input'!C505</f>
        <v>0</v>
      </c>
      <c r="Q501" s="170">
        <f>'Fleet Input'!D505</f>
        <v>0</v>
      </c>
      <c r="R501" s="170">
        <f>'Fleet Input'!E505</f>
        <v>0</v>
      </c>
      <c r="S501" s="170">
        <f>'Fleet Input'!F505</f>
        <v>0</v>
      </c>
      <c r="T501" s="109" t="s">
        <v>242</v>
      </c>
      <c r="U501" s="111"/>
      <c r="X501" s="176">
        <f>'Fleet Input'!F505</f>
        <v>0</v>
      </c>
      <c r="Y501" s="170">
        <f>'Fleet Input'!G505</f>
        <v>0</v>
      </c>
      <c r="Z501" s="170">
        <f>'Fleet Input'!H505</f>
        <v>0</v>
      </c>
      <c r="AA501" s="114">
        <f t="shared" si="87"/>
        <v>0</v>
      </c>
      <c r="AB501" s="176" t="str">
        <f>IF('Fleet Input'!K505=0,"",'Fleet Input'!K505)</f>
        <v/>
      </c>
      <c r="AC501" s="176" t="str">
        <f>IF('Fleet Input'!L505=0,"",'Fleet Input'!L505)</f>
        <v/>
      </c>
      <c r="AD501" s="117" t="str">
        <f t="shared" si="88"/>
        <v/>
      </c>
      <c r="AE501" s="117" t="str">
        <f t="shared" si="89"/>
        <v>00</v>
      </c>
      <c r="AF501" s="8" t="e">
        <f t="shared" si="90"/>
        <v>#N/A</v>
      </c>
      <c r="AG501" s="122" t="e">
        <f t="shared" si="91"/>
        <v>#N/A</v>
      </c>
      <c r="AH501" s="8" t="e">
        <f t="shared" si="92"/>
        <v>#N/A</v>
      </c>
      <c r="AI501" s="122" t="e">
        <f t="shared" si="93"/>
        <v>#N/A</v>
      </c>
      <c r="AJ501" s="100" t="e">
        <f t="shared" si="94"/>
        <v>#N/A</v>
      </c>
      <c r="AK501" s="122" t="e">
        <f t="shared" si="95"/>
        <v>#N/A</v>
      </c>
    </row>
    <row r="502" spans="1:37" x14ac:dyDescent="0.2">
      <c r="A502" s="170">
        <f>'Fleet Input'!A506</f>
        <v>0</v>
      </c>
      <c r="B502" s="106" t="s">
        <v>111</v>
      </c>
      <c r="C502" s="106" t="s">
        <v>116</v>
      </c>
      <c r="D502" s="106" t="s">
        <v>118</v>
      </c>
      <c r="E502" s="106" t="s">
        <v>263</v>
      </c>
      <c r="F502" s="179">
        <f>'Fleet Input'!I506</f>
        <v>0</v>
      </c>
      <c r="G502" s="179">
        <f>'Fleet Input'!J506</f>
        <v>0</v>
      </c>
      <c r="H502" s="119" t="e">
        <f>VLOOKUP(AD502,NOx_Calc!$E$4:$G$44,3,FALSE)/100</f>
        <v>#N/A</v>
      </c>
      <c r="I502" s="119" t="e">
        <f>VLOOKUP(AD502,NOx_Calc!$E$4:$H$44,4,FALSE)/100</f>
        <v>#N/A</v>
      </c>
      <c r="J502" s="97" t="e">
        <f t="shared" si="84"/>
        <v>#N/A</v>
      </c>
      <c r="K502" s="10" t="e">
        <f>IF(J502&lt;&gt;"-",IF(X502="A",'NOx Emission Factors'!$X$4*J502,IF(X502="L",'NOx Emission Factors'!$W$4*J502,"?")),"-")</f>
        <v>#N/A</v>
      </c>
      <c r="L502" s="10" t="str">
        <f>IF(F502&lt;&gt;"",IF(X502="A",F502/'NOx Emission Factors'!$X$4,IF(X502="L",F502/'NOx Emission Factors'!$W$4,"?")),"-")</f>
        <v>?</v>
      </c>
      <c r="M502" s="125" t="e">
        <f t="shared" si="85"/>
        <v>#DIV/0!</v>
      </c>
      <c r="N502" s="125" t="e">
        <f t="shared" si="86"/>
        <v>#N/A</v>
      </c>
      <c r="O502" s="170">
        <f>'Fleet Input'!B506</f>
        <v>0</v>
      </c>
      <c r="P502" s="170">
        <f>'Fleet Input'!C506</f>
        <v>0</v>
      </c>
      <c r="Q502" s="170">
        <f>'Fleet Input'!D506</f>
        <v>0</v>
      </c>
      <c r="R502" s="170">
        <f>'Fleet Input'!E506</f>
        <v>0</v>
      </c>
      <c r="S502" s="170">
        <f>'Fleet Input'!F506</f>
        <v>0</v>
      </c>
      <c r="T502" s="109" t="s">
        <v>237</v>
      </c>
      <c r="U502" s="109" t="s">
        <v>190</v>
      </c>
      <c r="X502" s="176">
        <f>'Fleet Input'!F506</f>
        <v>0</v>
      </c>
      <c r="Y502" s="170">
        <f>'Fleet Input'!G506</f>
        <v>0</v>
      </c>
      <c r="Z502" s="170">
        <f>'Fleet Input'!H506</f>
        <v>0</v>
      </c>
      <c r="AA502" s="114">
        <f t="shared" si="87"/>
        <v>0</v>
      </c>
      <c r="AB502" s="176" t="str">
        <f>IF('Fleet Input'!K506=0,"",'Fleet Input'!K506)</f>
        <v/>
      </c>
      <c r="AC502" s="176" t="str">
        <f>IF('Fleet Input'!L506=0,"",'Fleet Input'!L506)</f>
        <v/>
      </c>
      <c r="AD502" s="117" t="str">
        <f t="shared" si="88"/>
        <v/>
      </c>
      <c r="AE502" s="117" t="str">
        <f t="shared" si="89"/>
        <v>00</v>
      </c>
      <c r="AF502" s="8" t="e">
        <f t="shared" si="90"/>
        <v>#N/A</v>
      </c>
      <c r="AG502" s="122" t="e">
        <f t="shared" si="91"/>
        <v>#N/A</v>
      </c>
      <c r="AH502" s="8" t="e">
        <f t="shared" si="92"/>
        <v>#N/A</v>
      </c>
      <c r="AI502" s="122" t="e">
        <f t="shared" si="93"/>
        <v>#N/A</v>
      </c>
      <c r="AJ502" s="100" t="e">
        <f t="shared" si="94"/>
        <v>#N/A</v>
      </c>
      <c r="AK502" s="122" t="e">
        <f t="shared" si="95"/>
        <v>#N/A</v>
      </c>
    </row>
    <row r="503" spans="1:37" x14ac:dyDescent="0.2">
      <c r="A503" s="170">
        <f>'Fleet Input'!A507</f>
        <v>0</v>
      </c>
      <c r="B503" s="106" t="s">
        <v>111</v>
      </c>
      <c r="C503" s="106" t="s">
        <v>116</v>
      </c>
      <c r="D503" s="106" t="s">
        <v>118</v>
      </c>
      <c r="E503" s="106" t="s">
        <v>263</v>
      </c>
      <c r="F503" s="179">
        <f>'Fleet Input'!I507</f>
        <v>0</v>
      </c>
      <c r="G503" s="179">
        <f>'Fleet Input'!J507</f>
        <v>0</v>
      </c>
      <c r="H503" s="119" t="e">
        <f>VLOOKUP(AD503,NOx_Calc!$E$4:$G$44,3,FALSE)/100</f>
        <v>#N/A</v>
      </c>
      <c r="I503" s="119" t="e">
        <f>VLOOKUP(AD503,NOx_Calc!$E$4:$H$44,4,FALSE)/100</f>
        <v>#N/A</v>
      </c>
      <c r="J503" s="97" t="e">
        <f t="shared" si="84"/>
        <v>#N/A</v>
      </c>
      <c r="K503" s="10" t="e">
        <f>IF(J503&lt;&gt;"-",IF(X503="A",'NOx Emission Factors'!$X$4*J503,IF(X503="L",'NOx Emission Factors'!$W$4*J503,"?")),"-")</f>
        <v>#N/A</v>
      </c>
      <c r="L503" s="10" t="str">
        <f>IF(F503&lt;&gt;"",IF(X503="A",F503/'NOx Emission Factors'!$X$4,IF(X503="L",F503/'NOx Emission Factors'!$W$4,"?")),"-")</f>
        <v>?</v>
      </c>
      <c r="M503" s="125" t="e">
        <f t="shared" si="85"/>
        <v>#DIV/0!</v>
      </c>
      <c r="N503" s="125" t="e">
        <f t="shared" si="86"/>
        <v>#N/A</v>
      </c>
      <c r="O503" s="170">
        <f>'Fleet Input'!B507</f>
        <v>0</v>
      </c>
      <c r="P503" s="170">
        <f>'Fleet Input'!C507</f>
        <v>0</v>
      </c>
      <c r="Q503" s="170">
        <f>'Fleet Input'!D507</f>
        <v>0</v>
      </c>
      <c r="R503" s="170">
        <f>'Fleet Input'!E507</f>
        <v>0</v>
      </c>
      <c r="S503" s="170">
        <f>'Fleet Input'!F507</f>
        <v>0</v>
      </c>
      <c r="T503" s="109" t="s">
        <v>237</v>
      </c>
      <c r="U503" s="109" t="s">
        <v>190</v>
      </c>
      <c r="X503" s="176">
        <f>'Fleet Input'!F507</f>
        <v>0</v>
      </c>
      <c r="Y503" s="170">
        <f>'Fleet Input'!G507</f>
        <v>0</v>
      </c>
      <c r="Z503" s="170">
        <f>'Fleet Input'!H507</f>
        <v>0</v>
      </c>
      <c r="AA503" s="114">
        <f t="shared" si="87"/>
        <v>0</v>
      </c>
      <c r="AB503" s="176" t="str">
        <f>IF('Fleet Input'!K507=0,"",'Fleet Input'!K507)</f>
        <v/>
      </c>
      <c r="AC503" s="176" t="str">
        <f>IF('Fleet Input'!L507=0,"",'Fleet Input'!L507)</f>
        <v/>
      </c>
      <c r="AD503" s="117" t="str">
        <f t="shared" si="88"/>
        <v/>
      </c>
      <c r="AE503" s="117" t="str">
        <f t="shared" si="89"/>
        <v>00</v>
      </c>
      <c r="AF503" s="8" t="e">
        <f t="shared" si="90"/>
        <v>#N/A</v>
      </c>
      <c r="AG503" s="122" t="e">
        <f t="shared" si="91"/>
        <v>#N/A</v>
      </c>
      <c r="AH503" s="8" t="e">
        <f t="shared" si="92"/>
        <v>#N/A</v>
      </c>
      <c r="AI503" s="122" t="e">
        <f t="shared" si="93"/>
        <v>#N/A</v>
      </c>
      <c r="AJ503" s="100" t="e">
        <f t="shared" si="94"/>
        <v>#N/A</v>
      </c>
      <c r="AK503" s="122" t="e">
        <f t="shared" si="95"/>
        <v>#N/A</v>
      </c>
    </row>
    <row r="504" spans="1:37" x14ac:dyDescent="0.2">
      <c r="A504" s="170">
        <f>'Fleet Input'!A508</f>
        <v>0</v>
      </c>
      <c r="B504" s="106" t="s">
        <v>111</v>
      </c>
      <c r="C504" s="106" t="s">
        <v>116</v>
      </c>
      <c r="D504" s="106" t="s">
        <v>118</v>
      </c>
      <c r="E504" s="106" t="s">
        <v>263</v>
      </c>
      <c r="F504" s="179">
        <f>'Fleet Input'!I508</f>
        <v>0</v>
      </c>
      <c r="G504" s="179">
        <f>'Fleet Input'!J508</f>
        <v>0</v>
      </c>
      <c r="H504" s="119" t="e">
        <f>VLOOKUP(AD504,NOx_Calc!$E$4:$G$44,3,FALSE)/100</f>
        <v>#N/A</v>
      </c>
      <c r="I504" s="119" t="e">
        <f>VLOOKUP(AD504,NOx_Calc!$E$4:$H$44,4,FALSE)/100</f>
        <v>#N/A</v>
      </c>
      <c r="J504" s="97" t="e">
        <f t="shared" si="84"/>
        <v>#N/A</v>
      </c>
      <c r="K504" s="10" t="e">
        <f>IF(J504&lt;&gt;"-",IF(X504="A",'NOx Emission Factors'!$X$4*J504,IF(X504="L",'NOx Emission Factors'!$W$4*J504,"?")),"-")</f>
        <v>#N/A</v>
      </c>
      <c r="L504" s="10" t="str">
        <f>IF(F504&lt;&gt;"",IF(X504="A",F504/'NOx Emission Factors'!$X$4,IF(X504="L",F504/'NOx Emission Factors'!$W$4,"?")),"-")</f>
        <v>?</v>
      </c>
      <c r="M504" s="125" t="e">
        <f t="shared" si="85"/>
        <v>#DIV/0!</v>
      </c>
      <c r="N504" s="125" t="e">
        <f t="shared" si="86"/>
        <v>#N/A</v>
      </c>
      <c r="O504" s="170">
        <f>'Fleet Input'!B508</f>
        <v>0</v>
      </c>
      <c r="P504" s="170">
        <f>'Fleet Input'!C508</f>
        <v>0</v>
      </c>
      <c r="Q504" s="170">
        <f>'Fleet Input'!D508</f>
        <v>0</v>
      </c>
      <c r="R504" s="170">
        <f>'Fleet Input'!E508</f>
        <v>0</v>
      </c>
      <c r="S504" s="170">
        <f>'Fleet Input'!F508</f>
        <v>0</v>
      </c>
      <c r="T504" s="109" t="s">
        <v>237</v>
      </c>
      <c r="U504" s="109" t="s">
        <v>190</v>
      </c>
      <c r="X504" s="176">
        <f>'Fleet Input'!F508</f>
        <v>0</v>
      </c>
      <c r="Y504" s="170">
        <f>'Fleet Input'!G508</f>
        <v>0</v>
      </c>
      <c r="Z504" s="170">
        <f>'Fleet Input'!H508</f>
        <v>0</v>
      </c>
      <c r="AA504" s="114">
        <f t="shared" si="87"/>
        <v>0</v>
      </c>
      <c r="AB504" s="176" t="str">
        <f>IF('Fleet Input'!K508=0,"",'Fleet Input'!K508)</f>
        <v/>
      </c>
      <c r="AC504" s="176" t="str">
        <f>IF('Fleet Input'!L508=0,"",'Fleet Input'!L508)</f>
        <v/>
      </c>
      <c r="AD504" s="117" t="str">
        <f t="shared" si="88"/>
        <v/>
      </c>
      <c r="AE504" s="117" t="str">
        <f t="shared" si="89"/>
        <v>00</v>
      </c>
      <c r="AF504" s="8" t="e">
        <f t="shared" si="90"/>
        <v>#N/A</v>
      </c>
      <c r="AG504" s="122" t="e">
        <f t="shared" si="91"/>
        <v>#N/A</v>
      </c>
      <c r="AH504" s="8" t="e">
        <f t="shared" si="92"/>
        <v>#N/A</v>
      </c>
      <c r="AI504" s="122" t="e">
        <f t="shared" si="93"/>
        <v>#N/A</v>
      </c>
      <c r="AJ504" s="100" t="e">
        <f t="shared" si="94"/>
        <v>#N/A</v>
      </c>
      <c r="AK504" s="122" t="e">
        <f t="shared" si="95"/>
        <v>#N/A</v>
      </c>
    </row>
    <row r="505" spans="1:37" x14ac:dyDescent="0.2">
      <c r="A505" s="170">
        <f>'Fleet Input'!A509</f>
        <v>0</v>
      </c>
      <c r="B505" s="106" t="s">
        <v>111</v>
      </c>
      <c r="C505" s="106" t="s">
        <v>116</v>
      </c>
      <c r="D505" s="106" t="s">
        <v>118</v>
      </c>
      <c r="E505" s="106" t="s">
        <v>263</v>
      </c>
      <c r="F505" s="179">
        <f>'Fleet Input'!I509</f>
        <v>0</v>
      </c>
      <c r="G505" s="179">
        <f>'Fleet Input'!J509</f>
        <v>0</v>
      </c>
      <c r="H505" s="119" t="e">
        <f>VLOOKUP(AD505,NOx_Calc!$E$4:$G$44,3,FALSE)/100</f>
        <v>#N/A</v>
      </c>
      <c r="I505" s="119" t="e">
        <f>VLOOKUP(AD505,NOx_Calc!$E$4:$H$44,4,FALSE)/100</f>
        <v>#N/A</v>
      </c>
      <c r="J505" s="97" t="e">
        <f t="shared" si="84"/>
        <v>#N/A</v>
      </c>
      <c r="K505" s="10" t="e">
        <f>IF(J505&lt;&gt;"-",IF(X505="A",'NOx Emission Factors'!$X$4*J505,IF(X505="L",'NOx Emission Factors'!$W$4*J505,"?")),"-")</f>
        <v>#N/A</v>
      </c>
      <c r="L505" s="10" t="str">
        <f>IF(F505&lt;&gt;"",IF(X505="A",F505/'NOx Emission Factors'!$X$4,IF(X505="L",F505/'NOx Emission Factors'!$W$4,"?")),"-")</f>
        <v>?</v>
      </c>
      <c r="M505" s="125" t="e">
        <f t="shared" si="85"/>
        <v>#DIV/0!</v>
      </c>
      <c r="N505" s="125" t="e">
        <f t="shared" si="86"/>
        <v>#N/A</v>
      </c>
      <c r="O505" s="170">
        <f>'Fleet Input'!B509</f>
        <v>0</v>
      </c>
      <c r="P505" s="170">
        <f>'Fleet Input'!C509</f>
        <v>0</v>
      </c>
      <c r="Q505" s="170">
        <f>'Fleet Input'!D509</f>
        <v>0</v>
      </c>
      <c r="R505" s="170">
        <f>'Fleet Input'!E509</f>
        <v>0</v>
      </c>
      <c r="S505" s="170">
        <f>'Fleet Input'!F509</f>
        <v>0</v>
      </c>
      <c r="T505" s="109" t="s">
        <v>237</v>
      </c>
      <c r="U505" s="109" t="s">
        <v>190</v>
      </c>
      <c r="X505" s="176">
        <f>'Fleet Input'!F509</f>
        <v>0</v>
      </c>
      <c r="Y505" s="170">
        <f>'Fleet Input'!G509</f>
        <v>0</v>
      </c>
      <c r="Z505" s="170">
        <f>'Fleet Input'!H509</f>
        <v>0</v>
      </c>
      <c r="AA505" s="114">
        <f t="shared" si="87"/>
        <v>0</v>
      </c>
      <c r="AB505" s="176" t="str">
        <f>IF('Fleet Input'!K509=0,"",'Fleet Input'!K509)</f>
        <v/>
      </c>
      <c r="AC505" s="176" t="str">
        <f>IF('Fleet Input'!L509=0,"",'Fleet Input'!L509)</f>
        <v/>
      </c>
      <c r="AD505" s="117" t="str">
        <f t="shared" si="88"/>
        <v/>
      </c>
      <c r="AE505" s="117" t="str">
        <f t="shared" si="89"/>
        <v>00</v>
      </c>
      <c r="AF505" s="8" t="e">
        <f t="shared" si="90"/>
        <v>#N/A</v>
      </c>
      <c r="AG505" s="122" t="e">
        <f t="shared" si="91"/>
        <v>#N/A</v>
      </c>
      <c r="AH505" s="8" t="e">
        <f t="shared" si="92"/>
        <v>#N/A</v>
      </c>
      <c r="AI505" s="122" t="e">
        <f t="shared" si="93"/>
        <v>#N/A</v>
      </c>
      <c r="AJ505" s="100" t="e">
        <f t="shared" si="94"/>
        <v>#N/A</v>
      </c>
      <c r="AK505" s="122" t="e">
        <f t="shared" si="95"/>
        <v>#N/A</v>
      </c>
    </row>
    <row r="506" spans="1:37" x14ac:dyDescent="0.2">
      <c r="A506" s="170">
        <f>'Fleet Input'!A510</f>
        <v>0</v>
      </c>
      <c r="B506" s="106" t="s">
        <v>111</v>
      </c>
      <c r="C506" s="106" t="s">
        <v>131</v>
      </c>
      <c r="D506" s="106" t="s">
        <v>252</v>
      </c>
      <c r="E506" s="106" t="s">
        <v>263</v>
      </c>
      <c r="F506" s="179">
        <f>'Fleet Input'!I510</f>
        <v>0</v>
      </c>
      <c r="G506" s="179">
        <f>'Fleet Input'!J510</f>
        <v>0</v>
      </c>
      <c r="H506" s="119" t="e">
        <f>VLOOKUP(AD506,NOx_Calc!$E$4:$G$44,3,FALSE)/100</f>
        <v>#N/A</v>
      </c>
      <c r="I506" s="119" t="e">
        <f>VLOOKUP(AD506,NOx_Calc!$E$4:$H$44,4,FALSE)/100</f>
        <v>#N/A</v>
      </c>
      <c r="J506" s="97" t="e">
        <f t="shared" si="84"/>
        <v>#N/A</v>
      </c>
      <c r="K506" s="10" t="e">
        <f>IF(J506&lt;&gt;"-",IF(X506="A",'NOx Emission Factors'!$X$4*J506,IF(X506="L",'NOx Emission Factors'!$W$4*J506,"?")),"-")</f>
        <v>#N/A</v>
      </c>
      <c r="L506" s="10" t="str">
        <f>IF(F506&lt;&gt;"",IF(X506="A",F506/'NOx Emission Factors'!$X$4,IF(X506="L",F506/'NOx Emission Factors'!$W$4,"?")),"-")</f>
        <v>?</v>
      </c>
      <c r="M506" s="125" t="e">
        <f t="shared" si="85"/>
        <v>#DIV/0!</v>
      </c>
      <c r="N506" s="125" t="e">
        <f t="shared" si="86"/>
        <v>#N/A</v>
      </c>
      <c r="O506" s="170">
        <f>'Fleet Input'!B510</f>
        <v>0</v>
      </c>
      <c r="P506" s="170">
        <f>'Fleet Input'!C510</f>
        <v>0</v>
      </c>
      <c r="Q506" s="170">
        <f>'Fleet Input'!D510</f>
        <v>0</v>
      </c>
      <c r="R506" s="170">
        <f>'Fleet Input'!E510</f>
        <v>0</v>
      </c>
      <c r="S506" s="170">
        <f>'Fleet Input'!F510</f>
        <v>0</v>
      </c>
      <c r="T506" s="109" t="s">
        <v>237</v>
      </c>
      <c r="U506" s="109" t="s">
        <v>190</v>
      </c>
      <c r="X506" s="176">
        <f>'Fleet Input'!F510</f>
        <v>0</v>
      </c>
      <c r="Y506" s="170">
        <f>'Fleet Input'!G510</f>
        <v>0</v>
      </c>
      <c r="Z506" s="170">
        <f>'Fleet Input'!H510</f>
        <v>0</v>
      </c>
      <c r="AA506" s="114">
        <f t="shared" si="87"/>
        <v>0</v>
      </c>
      <c r="AB506" s="176" t="str">
        <f>IF('Fleet Input'!K510=0,"",'Fleet Input'!K510)</f>
        <v/>
      </c>
      <c r="AC506" s="176" t="str">
        <f>IF('Fleet Input'!L510=0,"",'Fleet Input'!L510)</f>
        <v/>
      </c>
      <c r="AD506" s="117" t="str">
        <f t="shared" si="88"/>
        <v/>
      </c>
      <c r="AE506" s="117" t="str">
        <f t="shared" si="89"/>
        <v>00</v>
      </c>
      <c r="AF506" s="8" t="e">
        <f t="shared" si="90"/>
        <v>#N/A</v>
      </c>
      <c r="AG506" s="122" t="e">
        <f t="shared" si="91"/>
        <v>#N/A</v>
      </c>
      <c r="AH506" s="8" t="e">
        <f t="shared" si="92"/>
        <v>#N/A</v>
      </c>
      <c r="AI506" s="122" t="e">
        <f t="shared" si="93"/>
        <v>#N/A</v>
      </c>
      <c r="AJ506" s="100" t="e">
        <f t="shared" si="94"/>
        <v>#N/A</v>
      </c>
      <c r="AK506" s="122" t="e">
        <f t="shared" si="95"/>
        <v>#N/A</v>
      </c>
    </row>
    <row r="507" spans="1:37" x14ac:dyDescent="0.2">
      <c r="A507" s="170">
        <f>'Fleet Input'!A511</f>
        <v>0</v>
      </c>
      <c r="B507" s="106" t="s">
        <v>111</v>
      </c>
      <c r="C507" s="106" t="s">
        <v>116</v>
      </c>
      <c r="D507" s="106" t="s">
        <v>174</v>
      </c>
      <c r="E507" s="106" t="s">
        <v>263</v>
      </c>
      <c r="F507" s="179">
        <f>'Fleet Input'!I511</f>
        <v>0</v>
      </c>
      <c r="G507" s="179">
        <f>'Fleet Input'!J511</f>
        <v>0</v>
      </c>
      <c r="H507" s="119" t="e">
        <f>VLOOKUP(AD507,NOx_Calc!$E$4:$G$44,3,FALSE)/100</f>
        <v>#N/A</v>
      </c>
      <c r="I507" s="119" t="e">
        <f>VLOOKUP(AD507,NOx_Calc!$E$4:$H$44,4,FALSE)/100</f>
        <v>#N/A</v>
      </c>
      <c r="J507" s="97" t="e">
        <f t="shared" si="84"/>
        <v>#N/A</v>
      </c>
      <c r="K507" s="10" t="e">
        <f>IF(J507&lt;&gt;"-",IF(X507="A",'NOx Emission Factors'!$X$4*J507,IF(X507="L",'NOx Emission Factors'!$W$4*J507,"?")),"-")</f>
        <v>#N/A</v>
      </c>
      <c r="L507" s="10" t="str">
        <f>IF(F507&lt;&gt;"",IF(X507="A",F507/'NOx Emission Factors'!$X$4,IF(X507="L",F507/'NOx Emission Factors'!$W$4,"?")),"-")</f>
        <v>?</v>
      </c>
      <c r="M507" s="125" t="e">
        <f t="shared" si="85"/>
        <v>#DIV/0!</v>
      </c>
      <c r="N507" s="125" t="e">
        <f t="shared" si="86"/>
        <v>#N/A</v>
      </c>
      <c r="O507" s="170">
        <f>'Fleet Input'!B511</f>
        <v>0</v>
      </c>
      <c r="P507" s="170">
        <f>'Fleet Input'!C511</f>
        <v>0</v>
      </c>
      <c r="Q507" s="170">
        <f>'Fleet Input'!D511</f>
        <v>0</v>
      </c>
      <c r="R507" s="170">
        <f>'Fleet Input'!E511</f>
        <v>0</v>
      </c>
      <c r="S507" s="170">
        <f>'Fleet Input'!F511</f>
        <v>0</v>
      </c>
      <c r="T507" s="109" t="s">
        <v>237</v>
      </c>
      <c r="U507" s="109" t="s">
        <v>190</v>
      </c>
      <c r="X507" s="176">
        <f>'Fleet Input'!F511</f>
        <v>0</v>
      </c>
      <c r="Y507" s="170">
        <f>'Fleet Input'!G511</f>
        <v>0</v>
      </c>
      <c r="Z507" s="170">
        <f>'Fleet Input'!H511</f>
        <v>0</v>
      </c>
      <c r="AA507" s="114">
        <f t="shared" si="87"/>
        <v>0</v>
      </c>
      <c r="AB507" s="176" t="str">
        <f>IF('Fleet Input'!K511=0,"",'Fleet Input'!K511)</f>
        <v/>
      </c>
      <c r="AC507" s="176" t="str">
        <f>IF('Fleet Input'!L511=0,"",'Fleet Input'!L511)</f>
        <v/>
      </c>
      <c r="AD507" s="117" t="str">
        <f t="shared" si="88"/>
        <v/>
      </c>
      <c r="AE507" s="117" t="str">
        <f t="shared" si="89"/>
        <v>00</v>
      </c>
      <c r="AF507" s="8" t="e">
        <f t="shared" si="90"/>
        <v>#N/A</v>
      </c>
      <c r="AG507" s="122" t="e">
        <f t="shared" si="91"/>
        <v>#N/A</v>
      </c>
      <c r="AH507" s="8" t="e">
        <f t="shared" si="92"/>
        <v>#N/A</v>
      </c>
      <c r="AI507" s="122" t="e">
        <f t="shared" si="93"/>
        <v>#N/A</v>
      </c>
      <c r="AJ507" s="100" t="e">
        <f t="shared" si="94"/>
        <v>#N/A</v>
      </c>
      <c r="AK507" s="122" t="e">
        <f t="shared" si="95"/>
        <v>#N/A</v>
      </c>
    </row>
    <row r="508" spans="1:37" x14ac:dyDescent="0.2">
      <c r="A508" s="170">
        <f>'Fleet Input'!A512</f>
        <v>0</v>
      </c>
      <c r="B508" s="106" t="s">
        <v>111</v>
      </c>
      <c r="C508" s="106" t="s">
        <v>116</v>
      </c>
      <c r="D508" s="106" t="s">
        <v>174</v>
      </c>
      <c r="E508" s="106" t="s">
        <v>263</v>
      </c>
      <c r="F508" s="179">
        <f>'Fleet Input'!I512</f>
        <v>0</v>
      </c>
      <c r="G508" s="179">
        <f>'Fleet Input'!J512</f>
        <v>0</v>
      </c>
      <c r="H508" s="119" t="e">
        <f>VLOOKUP(AD508,NOx_Calc!$E$4:$G$44,3,FALSE)/100</f>
        <v>#N/A</v>
      </c>
      <c r="I508" s="119" t="e">
        <f>VLOOKUP(AD508,NOx_Calc!$E$4:$H$44,4,FALSE)/100</f>
        <v>#N/A</v>
      </c>
      <c r="J508" s="97" t="e">
        <f t="shared" si="84"/>
        <v>#N/A</v>
      </c>
      <c r="K508" s="10" t="e">
        <f>IF(J508&lt;&gt;"-",IF(X508="A",'NOx Emission Factors'!$X$4*J508,IF(X508="L",'NOx Emission Factors'!$W$4*J508,"?")),"-")</f>
        <v>#N/A</v>
      </c>
      <c r="L508" s="10" t="str">
        <f>IF(F508&lt;&gt;"",IF(X508="A",F508/'NOx Emission Factors'!$X$4,IF(X508="L",F508/'NOx Emission Factors'!$W$4,"?")),"-")</f>
        <v>?</v>
      </c>
      <c r="M508" s="125" t="e">
        <f t="shared" si="85"/>
        <v>#DIV/0!</v>
      </c>
      <c r="N508" s="125" t="e">
        <f t="shared" si="86"/>
        <v>#N/A</v>
      </c>
      <c r="O508" s="170">
        <f>'Fleet Input'!B512</f>
        <v>0</v>
      </c>
      <c r="P508" s="170">
        <f>'Fleet Input'!C512</f>
        <v>0</v>
      </c>
      <c r="Q508" s="170">
        <f>'Fleet Input'!D512</f>
        <v>0</v>
      </c>
      <c r="R508" s="170">
        <f>'Fleet Input'!E512</f>
        <v>0</v>
      </c>
      <c r="S508" s="170">
        <f>'Fleet Input'!F512</f>
        <v>0</v>
      </c>
      <c r="T508" s="109" t="s">
        <v>237</v>
      </c>
      <c r="U508" s="109" t="s">
        <v>190</v>
      </c>
      <c r="X508" s="176">
        <f>'Fleet Input'!F512</f>
        <v>0</v>
      </c>
      <c r="Y508" s="170">
        <f>'Fleet Input'!G512</f>
        <v>0</v>
      </c>
      <c r="Z508" s="170">
        <f>'Fleet Input'!H512</f>
        <v>0</v>
      </c>
      <c r="AA508" s="114">
        <f t="shared" si="87"/>
        <v>0</v>
      </c>
      <c r="AB508" s="176" t="str">
        <f>IF('Fleet Input'!K512=0,"",'Fleet Input'!K512)</f>
        <v/>
      </c>
      <c r="AC508" s="176" t="str">
        <f>IF('Fleet Input'!L512=0,"",'Fleet Input'!L512)</f>
        <v/>
      </c>
      <c r="AD508" s="117" t="str">
        <f t="shared" si="88"/>
        <v/>
      </c>
      <c r="AE508" s="117" t="str">
        <f t="shared" si="89"/>
        <v>00</v>
      </c>
      <c r="AF508" s="8" t="e">
        <f t="shared" si="90"/>
        <v>#N/A</v>
      </c>
      <c r="AG508" s="122" t="e">
        <f t="shared" si="91"/>
        <v>#N/A</v>
      </c>
      <c r="AH508" s="8" t="e">
        <f t="shared" si="92"/>
        <v>#N/A</v>
      </c>
      <c r="AI508" s="122" t="e">
        <f t="shared" si="93"/>
        <v>#N/A</v>
      </c>
      <c r="AJ508" s="100" t="e">
        <f t="shared" si="94"/>
        <v>#N/A</v>
      </c>
      <c r="AK508" s="122" t="e">
        <f t="shared" si="95"/>
        <v>#N/A</v>
      </c>
    </row>
    <row r="509" spans="1:37" x14ac:dyDescent="0.2">
      <c r="A509" s="170">
        <f>'Fleet Input'!A513</f>
        <v>0</v>
      </c>
      <c r="B509" s="106" t="s">
        <v>111</v>
      </c>
      <c r="C509" s="106" t="s">
        <v>116</v>
      </c>
      <c r="D509" s="106" t="s">
        <v>174</v>
      </c>
      <c r="E509" s="106" t="s">
        <v>263</v>
      </c>
      <c r="F509" s="179">
        <f>'Fleet Input'!I513</f>
        <v>0</v>
      </c>
      <c r="G509" s="179">
        <f>'Fleet Input'!J513</f>
        <v>0</v>
      </c>
      <c r="H509" s="119" t="e">
        <f>VLOOKUP(AD509,NOx_Calc!$E$4:$G$44,3,FALSE)/100</f>
        <v>#N/A</v>
      </c>
      <c r="I509" s="119" t="e">
        <f>VLOOKUP(AD509,NOx_Calc!$E$4:$H$44,4,FALSE)/100</f>
        <v>#N/A</v>
      </c>
      <c r="J509" s="97" t="e">
        <f t="shared" si="84"/>
        <v>#N/A</v>
      </c>
      <c r="K509" s="10" t="e">
        <f>IF(J509&lt;&gt;"-",IF(X509="A",'NOx Emission Factors'!$X$4*J509,IF(X509="L",'NOx Emission Factors'!$W$4*J509,"?")),"-")</f>
        <v>#N/A</v>
      </c>
      <c r="L509" s="10" t="str">
        <f>IF(F509&lt;&gt;"",IF(X509="A",F509/'NOx Emission Factors'!$X$4,IF(X509="L",F509/'NOx Emission Factors'!$W$4,"?")),"-")</f>
        <v>?</v>
      </c>
      <c r="M509" s="125" t="e">
        <f t="shared" si="85"/>
        <v>#DIV/0!</v>
      </c>
      <c r="N509" s="125" t="e">
        <f t="shared" si="86"/>
        <v>#N/A</v>
      </c>
      <c r="O509" s="170">
        <f>'Fleet Input'!B513</f>
        <v>0</v>
      </c>
      <c r="P509" s="170">
        <f>'Fleet Input'!C513</f>
        <v>0</v>
      </c>
      <c r="Q509" s="170">
        <f>'Fleet Input'!D513</f>
        <v>0</v>
      </c>
      <c r="R509" s="170">
        <f>'Fleet Input'!E513</f>
        <v>0</v>
      </c>
      <c r="S509" s="170">
        <f>'Fleet Input'!F513</f>
        <v>0</v>
      </c>
      <c r="T509" s="109" t="s">
        <v>237</v>
      </c>
      <c r="U509" s="109" t="s">
        <v>190</v>
      </c>
      <c r="X509" s="176">
        <f>'Fleet Input'!F513</f>
        <v>0</v>
      </c>
      <c r="Y509" s="170">
        <f>'Fleet Input'!G513</f>
        <v>0</v>
      </c>
      <c r="Z509" s="170">
        <f>'Fleet Input'!H513</f>
        <v>0</v>
      </c>
      <c r="AA509" s="114">
        <f t="shared" si="87"/>
        <v>0</v>
      </c>
      <c r="AB509" s="176" t="str">
        <f>IF('Fleet Input'!K513=0,"",'Fleet Input'!K513)</f>
        <v/>
      </c>
      <c r="AC509" s="176" t="str">
        <f>IF('Fleet Input'!L513=0,"",'Fleet Input'!L513)</f>
        <v/>
      </c>
      <c r="AD509" s="117" t="str">
        <f t="shared" si="88"/>
        <v/>
      </c>
      <c r="AE509" s="117" t="str">
        <f t="shared" si="89"/>
        <v>00</v>
      </c>
      <c r="AF509" s="8" t="e">
        <f t="shared" si="90"/>
        <v>#N/A</v>
      </c>
      <c r="AG509" s="122" t="e">
        <f t="shared" si="91"/>
        <v>#N/A</v>
      </c>
      <c r="AH509" s="8" t="e">
        <f t="shared" si="92"/>
        <v>#N/A</v>
      </c>
      <c r="AI509" s="122" t="e">
        <f t="shared" si="93"/>
        <v>#N/A</v>
      </c>
      <c r="AJ509" s="100" t="e">
        <f t="shared" si="94"/>
        <v>#N/A</v>
      </c>
      <c r="AK509" s="122" t="e">
        <f t="shared" si="95"/>
        <v>#N/A</v>
      </c>
    </row>
    <row r="510" spans="1:37" x14ac:dyDescent="0.2">
      <c r="A510" s="170">
        <f>'Fleet Input'!A514</f>
        <v>0</v>
      </c>
      <c r="B510" s="106" t="s">
        <v>111</v>
      </c>
      <c r="C510" s="106" t="s">
        <v>116</v>
      </c>
      <c r="D510" s="106" t="s">
        <v>174</v>
      </c>
      <c r="E510" s="106" t="s">
        <v>263</v>
      </c>
      <c r="F510" s="179">
        <f>'Fleet Input'!I514</f>
        <v>0</v>
      </c>
      <c r="G510" s="179">
        <f>'Fleet Input'!J514</f>
        <v>0</v>
      </c>
      <c r="H510" s="119" t="e">
        <f>VLOOKUP(AD510,NOx_Calc!$E$4:$G$44,3,FALSE)/100</f>
        <v>#N/A</v>
      </c>
      <c r="I510" s="119" t="e">
        <f>VLOOKUP(AD510,NOx_Calc!$E$4:$H$44,4,FALSE)/100</f>
        <v>#N/A</v>
      </c>
      <c r="J510" s="97" t="e">
        <f t="shared" si="84"/>
        <v>#N/A</v>
      </c>
      <c r="K510" s="10" t="e">
        <f>IF(J510&lt;&gt;"-",IF(X510="A",'NOx Emission Factors'!$X$4*J510,IF(X510="L",'NOx Emission Factors'!$W$4*J510,"?")),"-")</f>
        <v>#N/A</v>
      </c>
      <c r="L510" s="10" t="str">
        <f>IF(F510&lt;&gt;"",IF(X510="A",F510/'NOx Emission Factors'!$X$4,IF(X510="L",F510/'NOx Emission Factors'!$W$4,"?")),"-")</f>
        <v>?</v>
      </c>
      <c r="M510" s="125" t="e">
        <f t="shared" si="85"/>
        <v>#DIV/0!</v>
      </c>
      <c r="N510" s="125" t="e">
        <f t="shared" si="86"/>
        <v>#N/A</v>
      </c>
      <c r="O510" s="170">
        <f>'Fleet Input'!B514</f>
        <v>0</v>
      </c>
      <c r="P510" s="170">
        <f>'Fleet Input'!C514</f>
        <v>0</v>
      </c>
      <c r="Q510" s="170">
        <f>'Fleet Input'!D514</f>
        <v>0</v>
      </c>
      <c r="R510" s="170">
        <f>'Fleet Input'!E514</f>
        <v>0</v>
      </c>
      <c r="S510" s="170">
        <f>'Fleet Input'!F514</f>
        <v>0</v>
      </c>
      <c r="T510" s="109" t="s">
        <v>237</v>
      </c>
      <c r="U510" s="109" t="s">
        <v>190</v>
      </c>
      <c r="X510" s="176">
        <f>'Fleet Input'!F514</f>
        <v>0</v>
      </c>
      <c r="Y510" s="170">
        <f>'Fleet Input'!G514</f>
        <v>0</v>
      </c>
      <c r="Z510" s="170">
        <f>'Fleet Input'!H514</f>
        <v>0</v>
      </c>
      <c r="AA510" s="114">
        <f t="shared" si="87"/>
        <v>0</v>
      </c>
      <c r="AB510" s="176" t="str">
        <f>IF('Fleet Input'!K514=0,"",'Fleet Input'!K514)</f>
        <v/>
      </c>
      <c r="AC510" s="176" t="str">
        <f>IF('Fleet Input'!L514=0,"",'Fleet Input'!L514)</f>
        <v/>
      </c>
      <c r="AD510" s="117" t="str">
        <f t="shared" si="88"/>
        <v/>
      </c>
      <c r="AE510" s="117" t="str">
        <f t="shared" si="89"/>
        <v>00</v>
      </c>
      <c r="AF510" s="8" t="e">
        <f t="shared" si="90"/>
        <v>#N/A</v>
      </c>
      <c r="AG510" s="122" t="e">
        <f t="shared" si="91"/>
        <v>#N/A</v>
      </c>
      <c r="AH510" s="8" t="e">
        <f t="shared" si="92"/>
        <v>#N/A</v>
      </c>
      <c r="AI510" s="122" t="e">
        <f t="shared" si="93"/>
        <v>#N/A</v>
      </c>
      <c r="AJ510" s="100" t="e">
        <f t="shared" si="94"/>
        <v>#N/A</v>
      </c>
      <c r="AK510" s="122" t="e">
        <f t="shared" si="95"/>
        <v>#N/A</v>
      </c>
    </row>
    <row r="511" spans="1:37" x14ac:dyDescent="0.2">
      <c r="A511" s="170">
        <f>'Fleet Input'!A515</f>
        <v>0</v>
      </c>
      <c r="B511" s="106" t="s">
        <v>111</v>
      </c>
      <c r="C511" s="106" t="s">
        <v>116</v>
      </c>
      <c r="D511" s="106" t="s">
        <v>165</v>
      </c>
      <c r="E511" s="106" t="s">
        <v>263</v>
      </c>
      <c r="F511" s="179">
        <f>'Fleet Input'!I515</f>
        <v>0</v>
      </c>
      <c r="G511" s="179">
        <f>'Fleet Input'!J515</f>
        <v>0</v>
      </c>
      <c r="H511" s="119" t="e">
        <f>VLOOKUP(AD511,NOx_Calc!$E$4:$G$44,3,FALSE)/100</f>
        <v>#N/A</v>
      </c>
      <c r="I511" s="119" t="e">
        <f>VLOOKUP(AD511,NOx_Calc!$E$4:$H$44,4,FALSE)/100</f>
        <v>#N/A</v>
      </c>
      <c r="J511" s="97" t="e">
        <f t="shared" si="84"/>
        <v>#N/A</v>
      </c>
      <c r="K511" s="10" t="e">
        <f>IF(J511&lt;&gt;"-",IF(X511="A",'NOx Emission Factors'!$X$4*J511,IF(X511="L",'NOx Emission Factors'!$W$4*J511,"?")),"-")</f>
        <v>#N/A</v>
      </c>
      <c r="L511" s="10" t="str">
        <f>IF(F511&lt;&gt;"",IF(X511="A",F511/'NOx Emission Factors'!$X$4,IF(X511="L",F511/'NOx Emission Factors'!$W$4,"?")),"-")</f>
        <v>?</v>
      </c>
      <c r="M511" s="125" t="e">
        <f t="shared" si="85"/>
        <v>#DIV/0!</v>
      </c>
      <c r="N511" s="125" t="e">
        <f t="shared" si="86"/>
        <v>#N/A</v>
      </c>
      <c r="O511" s="170">
        <f>'Fleet Input'!B515</f>
        <v>0</v>
      </c>
      <c r="P511" s="170">
        <f>'Fleet Input'!C515</f>
        <v>0</v>
      </c>
      <c r="Q511" s="170">
        <f>'Fleet Input'!D515</f>
        <v>0</v>
      </c>
      <c r="R511" s="170">
        <f>'Fleet Input'!E515</f>
        <v>0</v>
      </c>
      <c r="S511" s="170">
        <f>'Fleet Input'!F515</f>
        <v>0</v>
      </c>
      <c r="T511" s="109" t="s">
        <v>237</v>
      </c>
      <c r="U511" s="109" t="s">
        <v>190</v>
      </c>
      <c r="X511" s="176">
        <f>'Fleet Input'!F515</f>
        <v>0</v>
      </c>
      <c r="Y511" s="170">
        <f>'Fleet Input'!G515</f>
        <v>0</v>
      </c>
      <c r="Z511" s="170">
        <f>'Fleet Input'!H515</f>
        <v>0</v>
      </c>
      <c r="AA511" s="114">
        <f t="shared" si="87"/>
        <v>0</v>
      </c>
      <c r="AB511" s="176" t="str">
        <f>IF('Fleet Input'!K515=0,"",'Fleet Input'!K515)</f>
        <v/>
      </c>
      <c r="AC511" s="176" t="str">
        <f>IF('Fleet Input'!L515=0,"",'Fleet Input'!L515)</f>
        <v/>
      </c>
      <c r="AD511" s="117" t="str">
        <f t="shared" si="88"/>
        <v/>
      </c>
      <c r="AE511" s="117" t="str">
        <f t="shared" si="89"/>
        <v>00</v>
      </c>
      <c r="AF511" s="8" t="e">
        <f t="shared" si="90"/>
        <v>#N/A</v>
      </c>
      <c r="AG511" s="122" t="e">
        <f t="shared" si="91"/>
        <v>#N/A</v>
      </c>
      <c r="AH511" s="8" t="e">
        <f t="shared" si="92"/>
        <v>#N/A</v>
      </c>
      <c r="AI511" s="122" t="e">
        <f t="shared" si="93"/>
        <v>#N/A</v>
      </c>
      <c r="AJ511" s="100" t="e">
        <f t="shared" si="94"/>
        <v>#N/A</v>
      </c>
      <c r="AK511" s="122" t="e">
        <f t="shared" si="95"/>
        <v>#N/A</v>
      </c>
    </row>
    <row r="512" spans="1:37" x14ac:dyDescent="0.2">
      <c r="A512" s="170">
        <f>'Fleet Input'!A516</f>
        <v>0</v>
      </c>
      <c r="B512" s="106" t="s">
        <v>111</v>
      </c>
      <c r="C512" s="106" t="s">
        <v>116</v>
      </c>
      <c r="D512" s="106" t="s">
        <v>165</v>
      </c>
      <c r="E512" s="106" t="s">
        <v>263</v>
      </c>
      <c r="F512" s="179">
        <f>'Fleet Input'!I516</f>
        <v>0</v>
      </c>
      <c r="G512" s="179">
        <f>'Fleet Input'!J516</f>
        <v>0</v>
      </c>
      <c r="H512" s="119" t="e">
        <f>VLOOKUP(AD512,NOx_Calc!$E$4:$G$44,3,FALSE)/100</f>
        <v>#N/A</v>
      </c>
      <c r="I512" s="119" t="e">
        <f>VLOOKUP(AD512,NOx_Calc!$E$4:$H$44,4,FALSE)/100</f>
        <v>#N/A</v>
      </c>
      <c r="J512" s="97" t="e">
        <f t="shared" si="84"/>
        <v>#N/A</v>
      </c>
      <c r="K512" s="10" t="e">
        <f>IF(J512&lt;&gt;"-",IF(X512="A",'NOx Emission Factors'!$X$4*J512,IF(X512="L",'NOx Emission Factors'!$W$4*J512,"?")),"-")</f>
        <v>#N/A</v>
      </c>
      <c r="L512" s="10" t="str">
        <f>IF(F512&lt;&gt;"",IF(X512="A",F512/'NOx Emission Factors'!$X$4,IF(X512="L",F512/'NOx Emission Factors'!$W$4,"?")),"-")</f>
        <v>?</v>
      </c>
      <c r="M512" s="125" t="e">
        <f t="shared" si="85"/>
        <v>#DIV/0!</v>
      </c>
      <c r="N512" s="125" t="e">
        <f t="shared" si="86"/>
        <v>#N/A</v>
      </c>
      <c r="O512" s="170">
        <f>'Fleet Input'!B516</f>
        <v>0</v>
      </c>
      <c r="P512" s="170">
        <f>'Fleet Input'!C516</f>
        <v>0</v>
      </c>
      <c r="Q512" s="170">
        <f>'Fleet Input'!D516</f>
        <v>0</v>
      </c>
      <c r="R512" s="170">
        <f>'Fleet Input'!E516</f>
        <v>0</v>
      </c>
      <c r="S512" s="170">
        <f>'Fleet Input'!F516</f>
        <v>0</v>
      </c>
      <c r="T512" s="109" t="s">
        <v>237</v>
      </c>
      <c r="U512" s="109" t="s">
        <v>190</v>
      </c>
      <c r="X512" s="176">
        <f>'Fleet Input'!F516</f>
        <v>0</v>
      </c>
      <c r="Y512" s="170">
        <f>'Fleet Input'!G516</f>
        <v>0</v>
      </c>
      <c r="Z512" s="170">
        <f>'Fleet Input'!H516</f>
        <v>0</v>
      </c>
      <c r="AA512" s="114">
        <f t="shared" si="87"/>
        <v>0</v>
      </c>
      <c r="AB512" s="176" t="str">
        <f>IF('Fleet Input'!K516=0,"",'Fleet Input'!K516)</f>
        <v/>
      </c>
      <c r="AC512" s="176" t="str">
        <f>IF('Fleet Input'!L516=0,"",'Fleet Input'!L516)</f>
        <v/>
      </c>
      <c r="AD512" s="117" t="str">
        <f t="shared" si="88"/>
        <v/>
      </c>
      <c r="AE512" s="117" t="str">
        <f t="shared" si="89"/>
        <v>00</v>
      </c>
      <c r="AF512" s="8" t="e">
        <f t="shared" si="90"/>
        <v>#N/A</v>
      </c>
      <c r="AG512" s="122" t="e">
        <f t="shared" si="91"/>
        <v>#N/A</v>
      </c>
      <c r="AH512" s="8" t="e">
        <f t="shared" si="92"/>
        <v>#N/A</v>
      </c>
      <c r="AI512" s="122" t="e">
        <f t="shared" si="93"/>
        <v>#N/A</v>
      </c>
      <c r="AJ512" s="100" t="e">
        <f t="shared" si="94"/>
        <v>#N/A</v>
      </c>
      <c r="AK512" s="122" t="e">
        <f t="shared" si="95"/>
        <v>#N/A</v>
      </c>
    </row>
    <row r="513" spans="1:37" x14ac:dyDescent="0.2">
      <c r="A513" s="170">
        <f>'Fleet Input'!A517</f>
        <v>0</v>
      </c>
      <c r="B513" s="106" t="s">
        <v>111</v>
      </c>
      <c r="C513" s="106" t="s">
        <v>116</v>
      </c>
      <c r="D513" s="106" t="s">
        <v>118</v>
      </c>
      <c r="E513" s="106" t="s">
        <v>263</v>
      </c>
      <c r="F513" s="179">
        <f>'Fleet Input'!I517</f>
        <v>0</v>
      </c>
      <c r="G513" s="179">
        <f>'Fleet Input'!J517</f>
        <v>0</v>
      </c>
      <c r="H513" s="119" t="e">
        <f>VLOOKUP(AD513,NOx_Calc!$E$4:$G$44,3,FALSE)/100</f>
        <v>#N/A</v>
      </c>
      <c r="I513" s="119" t="e">
        <f>VLOOKUP(AD513,NOx_Calc!$E$4:$H$44,4,FALSE)/100</f>
        <v>#N/A</v>
      </c>
      <c r="J513" s="97" t="e">
        <f t="shared" si="84"/>
        <v>#N/A</v>
      </c>
      <c r="K513" s="10" t="e">
        <f>IF(J513&lt;&gt;"-",IF(X513="A",'NOx Emission Factors'!$X$4*J513,IF(X513="L",'NOx Emission Factors'!$W$4*J513,"?")),"-")</f>
        <v>#N/A</v>
      </c>
      <c r="L513" s="10" t="str">
        <f>IF(F513&lt;&gt;"",IF(X513="A",F513/'NOx Emission Factors'!$X$4,IF(X513="L",F513/'NOx Emission Factors'!$W$4,"?")),"-")</f>
        <v>?</v>
      </c>
      <c r="M513" s="125" t="e">
        <f t="shared" si="85"/>
        <v>#DIV/0!</v>
      </c>
      <c r="N513" s="125" t="e">
        <f t="shared" si="86"/>
        <v>#N/A</v>
      </c>
      <c r="O513" s="170">
        <f>'Fleet Input'!B517</f>
        <v>0</v>
      </c>
      <c r="P513" s="170">
        <f>'Fleet Input'!C517</f>
        <v>0</v>
      </c>
      <c r="Q513" s="170">
        <f>'Fleet Input'!D517</f>
        <v>0</v>
      </c>
      <c r="R513" s="170">
        <f>'Fleet Input'!E517</f>
        <v>0</v>
      </c>
      <c r="S513" s="170">
        <f>'Fleet Input'!F517</f>
        <v>0</v>
      </c>
      <c r="T513" s="110" t="s">
        <v>241</v>
      </c>
      <c r="U513" s="109" t="s">
        <v>200</v>
      </c>
      <c r="X513" s="176">
        <f>'Fleet Input'!F517</f>
        <v>0</v>
      </c>
      <c r="Y513" s="170">
        <f>'Fleet Input'!G517</f>
        <v>0</v>
      </c>
      <c r="Z513" s="170">
        <f>'Fleet Input'!H517</f>
        <v>0</v>
      </c>
      <c r="AA513" s="114">
        <f t="shared" si="87"/>
        <v>0</v>
      </c>
      <c r="AB513" s="176" t="str">
        <f>IF('Fleet Input'!K517=0,"",'Fleet Input'!K517)</f>
        <v/>
      </c>
      <c r="AC513" s="176" t="str">
        <f>IF('Fleet Input'!L517=0,"",'Fleet Input'!L517)</f>
        <v/>
      </c>
      <c r="AD513" s="117" t="str">
        <f t="shared" si="88"/>
        <v/>
      </c>
      <c r="AE513" s="117" t="str">
        <f t="shared" si="89"/>
        <v>00</v>
      </c>
      <c r="AF513" s="8" t="e">
        <f t="shared" si="90"/>
        <v>#N/A</v>
      </c>
      <c r="AG513" s="122" t="e">
        <f t="shared" si="91"/>
        <v>#N/A</v>
      </c>
      <c r="AH513" s="8" t="e">
        <f t="shared" si="92"/>
        <v>#N/A</v>
      </c>
      <c r="AI513" s="122" t="e">
        <f t="shared" si="93"/>
        <v>#N/A</v>
      </c>
      <c r="AJ513" s="100" t="e">
        <f t="shared" si="94"/>
        <v>#N/A</v>
      </c>
      <c r="AK513" s="122" t="e">
        <f t="shared" si="95"/>
        <v>#N/A</v>
      </c>
    </row>
    <row r="514" spans="1:37" x14ac:dyDescent="0.2">
      <c r="A514" s="170">
        <f>'Fleet Input'!A518</f>
        <v>0</v>
      </c>
      <c r="B514" s="106" t="s">
        <v>111</v>
      </c>
      <c r="C514" s="106" t="s">
        <v>120</v>
      </c>
      <c r="D514" s="106" t="s">
        <v>264</v>
      </c>
      <c r="E514" s="106" t="s">
        <v>263</v>
      </c>
      <c r="F514" s="179">
        <f>'Fleet Input'!I518</f>
        <v>0</v>
      </c>
      <c r="G514" s="179">
        <f>'Fleet Input'!J518</f>
        <v>0</v>
      </c>
      <c r="H514" s="119" t="e">
        <f>VLOOKUP(AD514,NOx_Calc!$E$4:$G$44,3,FALSE)/100</f>
        <v>#N/A</v>
      </c>
      <c r="I514" s="119" t="e">
        <f>VLOOKUP(AD514,NOx_Calc!$E$4:$H$44,4,FALSE)/100</f>
        <v>#N/A</v>
      </c>
      <c r="J514" s="97" t="e">
        <f t="shared" si="84"/>
        <v>#N/A</v>
      </c>
      <c r="K514" s="10" t="e">
        <f>IF(J514&lt;&gt;"-",IF(X514="A",'NOx Emission Factors'!$X$4*J514,IF(X514="L",'NOx Emission Factors'!$W$4*J514,"?")),"-")</f>
        <v>#N/A</v>
      </c>
      <c r="L514" s="10" t="str">
        <f>IF(F514&lt;&gt;"",IF(X514="A",F514/'NOx Emission Factors'!$X$4,IF(X514="L",F514/'NOx Emission Factors'!$W$4,"?")),"-")</f>
        <v>?</v>
      </c>
      <c r="M514" s="125" t="e">
        <f t="shared" si="85"/>
        <v>#DIV/0!</v>
      </c>
      <c r="N514" s="125" t="e">
        <f t="shared" si="86"/>
        <v>#N/A</v>
      </c>
      <c r="O514" s="170">
        <f>'Fleet Input'!B518</f>
        <v>0</v>
      </c>
      <c r="P514" s="170">
        <f>'Fleet Input'!C518</f>
        <v>0</v>
      </c>
      <c r="Q514" s="170">
        <f>'Fleet Input'!D518</f>
        <v>0</v>
      </c>
      <c r="R514" s="170">
        <f>'Fleet Input'!E518</f>
        <v>0</v>
      </c>
      <c r="S514" s="170">
        <f>'Fleet Input'!F518</f>
        <v>0</v>
      </c>
      <c r="T514" s="109" t="s">
        <v>237</v>
      </c>
      <c r="U514" s="109" t="s">
        <v>190</v>
      </c>
      <c r="X514" s="176">
        <f>'Fleet Input'!F518</f>
        <v>0</v>
      </c>
      <c r="Y514" s="170">
        <f>'Fleet Input'!G518</f>
        <v>0</v>
      </c>
      <c r="Z514" s="170">
        <f>'Fleet Input'!H518</f>
        <v>0</v>
      </c>
      <c r="AA514" s="114">
        <f t="shared" si="87"/>
        <v>0</v>
      </c>
      <c r="AB514" s="176" t="str">
        <f>IF('Fleet Input'!K518=0,"",'Fleet Input'!K518)</f>
        <v/>
      </c>
      <c r="AC514" s="176" t="str">
        <f>IF('Fleet Input'!L518=0,"",'Fleet Input'!L518)</f>
        <v/>
      </c>
      <c r="AD514" s="117" t="str">
        <f t="shared" si="88"/>
        <v/>
      </c>
      <c r="AE514" s="117" t="str">
        <f t="shared" si="89"/>
        <v>00</v>
      </c>
      <c r="AF514" s="8" t="e">
        <f t="shared" si="90"/>
        <v>#N/A</v>
      </c>
      <c r="AG514" s="122" t="e">
        <f t="shared" si="91"/>
        <v>#N/A</v>
      </c>
      <c r="AH514" s="8" t="e">
        <f t="shared" si="92"/>
        <v>#N/A</v>
      </c>
      <c r="AI514" s="122" t="e">
        <f t="shared" si="93"/>
        <v>#N/A</v>
      </c>
      <c r="AJ514" s="100" t="e">
        <f t="shared" si="94"/>
        <v>#N/A</v>
      </c>
      <c r="AK514" s="122" t="e">
        <f t="shared" si="95"/>
        <v>#N/A</v>
      </c>
    </row>
    <row r="515" spans="1:37" x14ac:dyDescent="0.2">
      <c r="A515" s="170">
        <f>'Fleet Input'!A519</f>
        <v>0</v>
      </c>
      <c r="B515" s="106" t="s">
        <v>111</v>
      </c>
      <c r="C515" s="106" t="s">
        <v>116</v>
      </c>
      <c r="D515" s="106" t="s">
        <v>122</v>
      </c>
      <c r="E515" s="106" t="s">
        <v>263</v>
      </c>
      <c r="F515" s="179">
        <f>'Fleet Input'!I519</f>
        <v>0</v>
      </c>
      <c r="G515" s="179">
        <f>'Fleet Input'!J519</f>
        <v>0</v>
      </c>
      <c r="H515" s="119" t="e">
        <f>VLOOKUP(AD515,NOx_Calc!$E$4:$G$44,3,FALSE)/100</f>
        <v>#N/A</v>
      </c>
      <c r="I515" s="119" t="e">
        <f>VLOOKUP(AD515,NOx_Calc!$E$4:$H$44,4,FALSE)/100</f>
        <v>#N/A</v>
      </c>
      <c r="J515" s="97" t="e">
        <f t="shared" ref="J515:J578" si="96">IF(G515&lt;&gt;"",G515*(1-H515),"-")</f>
        <v>#N/A</v>
      </c>
      <c r="K515" s="10" t="e">
        <f>IF(J515&lt;&gt;"-",IF(X515="A",'NOx Emission Factors'!$X$4*J515,IF(X515="L",'NOx Emission Factors'!$W$4*J515,"?")),"-")</f>
        <v>#N/A</v>
      </c>
      <c r="L515" s="10" t="str">
        <f>IF(F515&lt;&gt;"",IF(X515="A",F515/'NOx Emission Factors'!$X$4,IF(X515="L",F515/'NOx Emission Factors'!$W$4,"?")),"-")</f>
        <v>?</v>
      </c>
      <c r="M515" s="125" t="e">
        <f t="shared" ref="M515:M578" si="97">IF(G515&lt;&gt;"",IF(F515&lt;&gt;"",F515/G515,"-"),"-")</f>
        <v>#DIV/0!</v>
      </c>
      <c r="N515" s="125" t="e">
        <f t="shared" ref="N515:N578" si="98">IF(J515&lt;&gt;"-",IF(F515&lt;&gt;"",F515/J515,"-"),"-")</f>
        <v>#N/A</v>
      </c>
      <c r="O515" s="170">
        <f>'Fleet Input'!B519</f>
        <v>0</v>
      </c>
      <c r="P515" s="170">
        <f>'Fleet Input'!C519</f>
        <v>0</v>
      </c>
      <c r="Q515" s="170">
        <f>'Fleet Input'!D519</f>
        <v>0</v>
      </c>
      <c r="R515" s="170">
        <f>'Fleet Input'!E519</f>
        <v>0</v>
      </c>
      <c r="S515" s="170">
        <f>'Fleet Input'!F519</f>
        <v>0</v>
      </c>
      <c r="T515" s="109" t="s">
        <v>242</v>
      </c>
      <c r="V515" s="111"/>
      <c r="W515" s="111"/>
      <c r="X515" s="176">
        <f>'Fleet Input'!F519</f>
        <v>0</v>
      </c>
      <c r="Y515" s="170">
        <f>'Fleet Input'!G519</f>
        <v>0</v>
      </c>
      <c r="Z515" s="170">
        <f>'Fleet Input'!H519</f>
        <v>0</v>
      </c>
      <c r="AA515" s="114">
        <f t="shared" ref="AA515:AA578" si="99">IF(Z515="STAGE 1","E1",IF(Z515="STAGE 2","E2",IF(Z515="STAGE 3A","E3",IF(Z515="STAGE 4","E4",Z515))))</f>
        <v>0</v>
      </c>
      <c r="AB515" s="176" t="str">
        <f>IF('Fleet Input'!K519=0,"",'Fleet Input'!K519)</f>
        <v/>
      </c>
      <c r="AC515" s="176" t="str">
        <f>IF('Fleet Input'!L519=0,"",'Fleet Input'!L519)</f>
        <v/>
      </c>
      <c r="AD515" s="117" t="str">
        <f t="shared" ref="AD515:AD578" si="100">CONCATENATE(AB515,AC515)</f>
        <v/>
      </c>
      <c r="AE515" s="117" t="str">
        <f t="shared" ref="AE515:AE578" si="101">CONCATENATE(AD515,AA515,X515)</f>
        <v>00</v>
      </c>
      <c r="AF515" s="8" t="e">
        <f t="shared" ref="AF515:AF578" si="102">IF(F515&gt;0,F515,K515)</f>
        <v>#N/A</v>
      </c>
      <c r="AG515" s="122" t="e">
        <f t="shared" ref="AG515:AG578" si="103">IF(G515&lt;&gt;"",G515*H515,(L515*H515)/(1-H515))</f>
        <v>#N/A</v>
      </c>
      <c r="AH515" s="8" t="e">
        <f t="shared" ref="AH515:AH578" si="104">I515/(1-H515)</f>
        <v>#N/A</v>
      </c>
      <c r="AI515" s="122" t="e">
        <f t="shared" ref="AI515:AI578" si="105">AH515*AF515</f>
        <v>#N/A</v>
      </c>
      <c r="AJ515" s="100" t="e">
        <f t="shared" ref="AJ515:AJ578" si="106">(1-H515-I515)/(1-H515)</f>
        <v>#N/A</v>
      </c>
      <c r="AK515" s="122" t="e">
        <f t="shared" ref="AK515:AK578" si="107">AJ515*AF515</f>
        <v>#N/A</v>
      </c>
    </row>
    <row r="516" spans="1:37" x14ac:dyDescent="0.2">
      <c r="A516" s="170">
        <f>'Fleet Input'!A520</f>
        <v>0</v>
      </c>
      <c r="B516" s="106" t="s">
        <v>111</v>
      </c>
      <c r="C516" s="106" t="s">
        <v>120</v>
      </c>
      <c r="D516" s="106" t="s">
        <v>264</v>
      </c>
      <c r="E516" s="106" t="s">
        <v>263</v>
      </c>
      <c r="F516" s="179">
        <f>'Fleet Input'!I520</f>
        <v>0</v>
      </c>
      <c r="G516" s="179">
        <f>'Fleet Input'!J520</f>
        <v>0</v>
      </c>
      <c r="H516" s="119" t="e">
        <f>VLOOKUP(AD516,NOx_Calc!$E$4:$G$44,3,FALSE)/100</f>
        <v>#N/A</v>
      </c>
      <c r="I516" s="119" t="e">
        <f>VLOOKUP(AD516,NOx_Calc!$E$4:$H$44,4,FALSE)/100</f>
        <v>#N/A</v>
      </c>
      <c r="J516" s="97" t="e">
        <f t="shared" si="96"/>
        <v>#N/A</v>
      </c>
      <c r="K516" s="10" t="e">
        <f>IF(J516&lt;&gt;"-",IF(X516="A",'NOx Emission Factors'!$X$4*J516,IF(X516="L",'NOx Emission Factors'!$W$4*J516,"?")),"-")</f>
        <v>#N/A</v>
      </c>
      <c r="L516" s="10" t="str">
        <f>IF(F516&lt;&gt;"",IF(X516="A",F516/'NOx Emission Factors'!$X$4,IF(X516="L",F516/'NOx Emission Factors'!$W$4,"?")),"-")</f>
        <v>?</v>
      </c>
      <c r="M516" s="125" t="e">
        <f t="shared" si="97"/>
        <v>#DIV/0!</v>
      </c>
      <c r="N516" s="125" t="e">
        <f t="shared" si="98"/>
        <v>#N/A</v>
      </c>
      <c r="O516" s="170">
        <f>'Fleet Input'!B520</f>
        <v>0</v>
      </c>
      <c r="P516" s="170">
        <f>'Fleet Input'!C520</f>
        <v>0</v>
      </c>
      <c r="Q516" s="170">
        <f>'Fleet Input'!D520</f>
        <v>0</v>
      </c>
      <c r="R516" s="170">
        <f>'Fleet Input'!E520</f>
        <v>0</v>
      </c>
      <c r="S516" s="170">
        <f>'Fleet Input'!F520</f>
        <v>0</v>
      </c>
      <c r="T516" s="109" t="s">
        <v>241</v>
      </c>
      <c r="U516" s="109" t="s">
        <v>21</v>
      </c>
      <c r="X516" s="176">
        <f>'Fleet Input'!F520</f>
        <v>0</v>
      </c>
      <c r="Y516" s="170">
        <f>'Fleet Input'!G520</f>
        <v>0</v>
      </c>
      <c r="Z516" s="170">
        <f>'Fleet Input'!H520</f>
        <v>0</v>
      </c>
      <c r="AA516" s="114">
        <f t="shared" si="99"/>
        <v>0</v>
      </c>
      <c r="AB516" s="176" t="str">
        <f>IF('Fleet Input'!K520=0,"",'Fleet Input'!K520)</f>
        <v/>
      </c>
      <c r="AC516" s="176" t="str">
        <f>IF('Fleet Input'!L520=0,"",'Fleet Input'!L520)</f>
        <v/>
      </c>
      <c r="AD516" s="117" t="str">
        <f t="shared" si="100"/>
        <v/>
      </c>
      <c r="AE516" s="117" t="str">
        <f t="shared" si="101"/>
        <v>00</v>
      </c>
      <c r="AF516" s="8" t="e">
        <f t="shared" si="102"/>
        <v>#N/A</v>
      </c>
      <c r="AG516" s="122" t="e">
        <f t="shared" si="103"/>
        <v>#N/A</v>
      </c>
      <c r="AH516" s="8" t="e">
        <f t="shared" si="104"/>
        <v>#N/A</v>
      </c>
      <c r="AI516" s="122" t="e">
        <f t="shared" si="105"/>
        <v>#N/A</v>
      </c>
      <c r="AJ516" s="100" t="e">
        <f t="shared" si="106"/>
        <v>#N/A</v>
      </c>
      <c r="AK516" s="122" t="e">
        <f t="shared" si="107"/>
        <v>#N/A</v>
      </c>
    </row>
    <row r="517" spans="1:37" x14ac:dyDescent="0.2">
      <c r="A517" s="170">
        <f>'Fleet Input'!A521</f>
        <v>0</v>
      </c>
      <c r="B517" s="106" t="s">
        <v>111</v>
      </c>
      <c r="C517" s="106" t="s">
        <v>120</v>
      </c>
      <c r="D517" s="106" t="s">
        <v>264</v>
      </c>
      <c r="E517" s="106" t="s">
        <v>263</v>
      </c>
      <c r="F517" s="179">
        <f>'Fleet Input'!I521</f>
        <v>0</v>
      </c>
      <c r="G517" s="179">
        <f>'Fleet Input'!J521</f>
        <v>0</v>
      </c>
      <c r="H517" s="119" t="e">
        <f>VLOOKUP(AD517,NOx_Calc!$E$4:$G$44,3,FALSE)/100</f>
        <v>#N/A</v>
      </c>
      <c r="I517" s="119" t="e">
        <f>VLOOKUP(AD517,NOx_Calc!$E$4:$H$44,4,FALSE)/100</f>
        <v>#N/A</v>
      </c>
      <c r="J517" s="97" t="e">
        <f t="shared" si="96"/>
        <v>#N/A</v>
      </c>
      <c r="K517" s="10" t="e">
        <f>IF(J517&lt;&gt;"-",IF(X517="A",'NOx Emission Factors'!$X$4*J517,IF(X517="L",'NOx Emission Factors'!$W$4*J517,"?")),"-")</f>
        <v>#N/A</v>
      </c>
      <c r="L517" s="10" t="str">
        <f>IF(F517&lt;&gt;"",IF(X517="A",F517/'NOx Emission Factors'!$X$4,IF(X517="L",F517/'NOx Emission Factors'!$W$4,"?")),"-")</f>
        <v>?</v>
      </c>
      <c r="M517" s="125" t="e">
        <f t="shared" si="97"/>
        <v>#DIV/0!</v>
      </c>
      <c r="N517" s="125" t="e">
        <f t="shared" si="98"/>
        <v>#N/A</v>
      </c>
      <c r="O517" s="170">
        <f>'Fleet Input'!B521</f>
        <v>0</v>
      </c>
      <c r="P517" s="170">
        <f>'Fleet Input'!C521</f>
        <v>0</v>
      </c>
      <c r="Q517" s="170">
        <f>'Fleet Input'!D521</f>
        <v>0</v>
      </c>
      <c r="R517" s="170">
        <f>'Fleet Input'!E521</f>
        <v>0</v>
      </c>
      <c r="S517" s="170">
        <f>'Fleet Input'!F521</f>
        <v>0</v>
      </c>
      <c r="T517" s="109" t="s">
        <v>242</v>
      </c>
      <c r="V517" s="111"/>
      <c r="W517" s="111"/>
      <c r="X517" s="176">
        <f>'Fleet Input'!F521</f>
        <v>0</v>
      </c>
      <c r="Y517" s="170">
        <f>'Fleet Input'!G521</f>
        <v>0</v>
      </c>
      <c r="Z517" s="170">
        <f>'Fleet Input'!H521</f>
        <v>0</v>
      </c>
      <c r="AA517" s="114">
        <f t="shared" si="99"/>
        <v>0</v>
      </c>
      <c r="AB517" s="176" t="str">
        <f>IF('Fleet Input'!K521=0,"",'Fleet Input'!K521)</f>
        <v/>
      </c>
      <c r="AC517" s="176" t="str">
        <f>IF('Fleet Input'!L521=0,"",'Fleet Input'!L521)</f>
        <v/>
      </c>
      <c r="AD517" s="117" t="str">
        <f t="shared" si="100"/>
        <v/>
      </c>
      <c r="AE517" s="117" t="str">
        <f t="shared" si="101"/>
        <v>00</v>
      </c>
      <c r="AF517" s="8" t="e">
        <f t="shared" si="102"/>
        <v>#N/A</v>
      </c>
      <c r="AG517" s="122" t="e">
        <f t="shared" si="103"/>
        <v>#N/A</v>
      </c>
      <c r="AH517" s="8" t="e">
        <f t="shared" si="104"/>
        <v>#N/A</v>
      </c>
      <c r="AI517" s="122" t="e">
        <f t="shared" si="105"/>
        <v>#N/A</v>
      </c>
      <c r="AJ517" s="100" t="e">
        <f t="shared" si="106"/>
        <v>#N/A</v>
      </c>
      <c r="AK517" s="122" t="e">
        <f t="shared" si="107"/>
        <v>#N/A</v>
      </c>
    </row>
    <row r="518" spans="1:37" x14ac:dyDescent="0.2">
      <c r="A518" s="170">
        <f>'Fleet Input'!A522</f>
        <v>0</v>
      </c>
      <c r="B518" s="106" t="s">
        <v>111</v>
      </c>
      <c r="C518" s="106" t="s">
        <v>120</v>
      </c>
      <c r="D518" s="106" t="s">
        <v>123</v>
      </c>
      <c r="E518" s="106" t="s">
        <v>263</v>
      </c>
      <c r="F518" s="179">
        <f>'Fleet Input'!I522</f>
        <v>0</v>
      </c>
      <c r="G518" s="179">
        <f>'Fleet Input'!J522</f>
        <v>0</v>
      </c>
      <c r="H518" s="119" t="e">
        <f>VLOOKUP(AD518,NOx_Calc!$E$4:$G$44,3,FALSE)/100</f>
        <v>#N/A</v>
      </c>
      <c r="I518" s="119" t="e">
        <f>VLOOKUP(AD518,NOx_Calc!$E$4:$H$44,4,FALSE)/100</f>
        <v>#N/A</v>
      </c>
      <c r="J518" s="97" t="e">
        <f t="shared" si="96"/>
        <v>#N/A</v>
      </c>
      <c r="K518" s="10" t="e">
        <f>IF(J518&lt;&gt;"-",IF(X518="A",'NOx Emission Factors'!$X$4*J518,IF(X518="L",'NOx Emission Factors'!$W$4*J518,"?")),"-")</f>
        <v>#N/A</v>
      </c>
      <c r="L518" s="10" t="str">
        <f>IF(F518&lt;&gt;"",IF(X518="A",F518/'NOx Emission Factors'!$X$4,IF(X518="L",F518/'NOx Emission Factors'!$W$4,"?")),"-")</f>
        <v>?</v>
      </c>
      <c r="M518" s="125" t="e">
        <f t="shared" si="97"/>
        <v>#DIV/0!</v>
      </c>
      <c r="N518" s="125" t="e">
        <f t="shared" si="98"/>
        <v>#N/A</v>
      </c>
      <c r="O518" s="170">
        <f>'Fleet Input'!B522</f>
        <v>0</v>
      </c>
      <c r="P518" s="170">
        <f>'Fleet Input'!C522</f>
        <v>0</v>
      </c>
      <c r="Q518" s="170">
        <f>'Fleet Input'!D522</f>
        <v>0</v>
      </c>
      <c r="R518" s="170">
        <f>'Fleet Input'!E522</f>
        <v>0</v>
      </c>
      <c r="S518" s="170">
        <f>'Fleet Input'!F522</f>
        <v>0</v>
      </c>
      <c r="T518" s="109" t="s">
        <v>242</v>
      </c>
      <c r="V518" s="111"/>
      <c r="W518" s="111"/>
      <c r="X518" s="176">
        <f>'Fleet Input'!F522</f>
        <v>0</v>
      </c>
      <c r="Y518" s="170">
        <f>'Fleet Input'!G522</f>
        <v>0</v>
      </c>
      <c r="Z518" s="170">
        <f>'Fleet Input'!H522</f>
        <v>0</v>
      </c>
      <c r="AA518" s="114">
        <f t="shared" si="99"/>
        <v>0</v>
      </c>
      <c r="AB518" s="176" t="str">
        <f>IF('Fleet Input'!K522=0,"",'Fleet Input'!K522)</f>
        <v/>
      </c>
      <c r="AC518" s="176" t="str">
        <f>IF('Fleet Input'!L522=0,"",'Fleet Input'!L522)</f>
        <v/>
      </c>
      <c r="AD518" s="117" t="str">
        <f t="shared" si="100"/>
        <v/>
      </c>
      <c r="AE518" s="117" t="str">
        <f t="shared" si="101"/>
        <v>00</v>
      </c>
      <c r="AF518" s="8" t="e">
        <f t="shared" si="102"/>
        <v>#N/A</v>
      </c>
      <c r="AG518" s="122" t="e">
        <f t="shared" si="103"/>
        <v>#N/A</v>
      </c>
      <c r="AH518" s="8" t="e">
        <f t="shared" si="104"/>
        <v>#N/A</v>
      </c>
      <c r="AI518" s="122" t="e">
        <f t="shared" si="105"/>
        <v>#N/A</v>
      </c>
      <c r="AJ518" s="100" t="e">
        <f t="shared" si="106"/>
        <v>#N/A</v>
      </c>
      <c r="AK518" s="122" t="e">
        <f t="shared" si="107"/>
        <v>#N/A</v>
      </c>
    </row>
    <row r="519" spans="1:37" x14ac:dyDescent="0.2">
      <c r="A519" s="170">
        <f>'Fleet Input'!A523</f>
        <v>0</v>
      </c>
      <c r="B519" s="106" t="s">
        <v>111</v>
      </c>
      <c r="C519" s="106" t="s">
        <v>120</v>
      </c>
      <c r="D519" s="106" t="s">
        <v>121</v>
      </c>
      <c r="E519" s="106" t="s">
        <v>263</v>
      </c>
      <c r="F519" s="179">
        <f>'Fleet Input'!I523</f>
        <v>0</v>
      </c>
      <c r="G519" s="179">
        <f>'Fleet Input'!J523</f>
        <v>0</v>
      </c>
      <c r="H519" s="119" t="e">
        <f>VLOOKUP(AD519,NOx_Calc!$E$4:$G$44,3,FALSE)/100</f>
        <v>#N/A</v>
      </c>
      <c r="I519" s="119" t="e">
        <f>VLOOKUP(AD519,NOx_Calc!$E$4:$H$44,4,FALSE)/100</f>
        <v>#N/A</v>
      </c>
      <c r="J519" s="97" t="e">
        <f t="shared" si="96"/>
        <v>#N/A</v>
      </c>
      <c r="K519" s="10" t="e">
        <f>IF(J519&lt;&gt;"-",IF(X519="A",'NOx Emission Factors'!$X$4*J519,IF(X519="L",'NOx Emission Factors'!$W$4*J519,"?")),"-")</f>
        <v>#N/A</v>
      </c>
      <c r="L519" s="10" t="str">
        <f>IF(F519&lt;&gt;"",IF(X519="A",F519/'NOx Emission Factors'!$X$4,IF(X519="L",F519/'NOx Emission Factors'!$W$4,"?")),"-")</f>
        <v>?</v>
      </c>
      <c r="M519" s="125" t="e">
        <f t="shared" si="97"/>
        <v>#DIV/0!</v>
      </c>
      <c r="N519" s="125" t="e">
        <f t="shared" si="98"/>
        <v>#N/A</v>
      </c>
      <c r="O519" s="170">
        <f>'Fleet Input'!B523</f>
        <v>0</v>
      </c>
      <c r="P519" s="170">
        <f>'Fleet Input'!C523</f>
        <v>0</v>
      </c>
      <c r="Q519" s="170">
        <f>'Fleet Input'!D523</f>
        <v>0</v>
      </c>
      <c r="R519" s="170">
        <f>'Fleet Input'!E523</f>
        <v>0</v>
      </c>
      <c r="S519" s="170">
        <f>'Fleet Input'!F523</f>
        <v>0</v>
      </c>
      <c r="T519" s="109" t="s">
        <v>242</v>
      </c>
      <c r="V519" s="111"/>
      <c r="W519" s="111"/>
      <c r="X519" s="176">
        <f>'Fleet Input'!F523</f>
        <v>0</v>
      </c>
      <c r="Y519" s="170">
        <f>'Fleet Input'!G523</f>
        <v>0</v>
      </c>
      <c r="Z519" s="170">
        <f>'Fleet Input'!H523</f>
        <v>0</v>
      </c>
      <c r="AA519" s="114">
        <f t="shared" si="99"/>
        <v>0</v>
      </c>
      <c r="AB519" s="176" t="str">
        <f>IF('Fleet Input'!K523=0,"",'Fleet Input'!K523)</f>
        <v/>
      </c>
      <c r="AC519" s="176" t="str">
        <f>IF('Fleet Input'!L523=0,"",'Fleet Input'!L523)</f>
        <v/>
      </c>
      <c r="AD519" s="117" t="str">
        <f t="shared" si="100"/>
        <v/>
      </c>
      <c r="AE519" s="117" t="str">
        <f t="shared" si="101"/>
        <v>00</v>
      </c>
      <c r="AF519" s="8" t="e">
        <f t="shared" si="102"/>
        <v>#N/A</v>
      </c>
      <c r="AG519" s="122" t="e">
        <f t="shared" si="103"/>
        <v>#N/A</v>
      </c>
      <c r="AH519" s="8" t="e">
        <f t="shared" si="104"/>
        <v>#N/A</v>
      </c>
      <c r="AI519" s="122" t="e">
        <f t="shared" si="105"/>
        <v>#N/A</v>
      </c>
      <c r="AJ519" s="100" t="e">
        <f t="shared" si="106"/>
        <v>#N/A</v>
      </c>
      <c r="AK519" s="122" t="e">
        <f t="shared" si="107"/>
        <v>#N/A</v>
      </c>
    </row>
    <row r="520" spans="1:37" x14ac:dyDescent="0.2">
      <c r="A520" s="170">
        <f>'Fleet Input'!A524</f>
        <v>0</v>
      </c>
      <c r="B520" s="106" t="s">
        <v>111</v>
      </c>
      <c r="C520" s="106" t="s">
        <v>120</v>
      </c>
      <c r="D520" s="106" t="s">
        <v>121</v>
      </c>
      <c r="E520" s="106" t="s">
        <v>263</v>
      </c>
      <c r="F520" s="179">
        <f>'Fleet Input'!I524</f>
        <v>0</v>
      </c>
      <c r="G520" s="179">
        <f>'Fleet Input'!J524</f>
        <v>0</v>
      </c>
      <c r="H520" s="119" t="e">
        <f>VLOOKUP(AD520,NOx_Calc!$E$4:$G$44,3,FALSE)/100</f>
        <v>#N/A</v>
      </c>
      <c r="I520" s="119" t="e">
        <f>VLOOKUP(AD520,NOx_Calc!$E$4:$H$44,4,FALSE)/100</f>
        <v>#N/A</v>
      </c>
      <c r="J520" s="97" t="e">
        <f t="shared" si="96"/>
        <v>#N/A</v>
      </c>
      <c r="K520" s="10" t="e">
        <f>IF(J520&lt;&gt;"-",IF(X520="A",'NOx Emission Factors'!$X$4*J520,IF(X520="L",'NOx Emission Factors'!$W$4*J520,"?")),"-")</f>
        <v>#N/A</v>
      </c>
      <c r="L520" s="10" t="str">
        <f>IF(F520&lt;&gt;"",IF(X520="A",F520/'NOx Emission Factors'!$X$4,IF(X520="L",F520/'NOx Emission Factors'!$W$4,"?")),"-")</f>
        <v>?</v>
      </c>
      <c r="M520" s="125" t="e">
        <f t="shared" si="97"/>
        <v>#DIV/0!</v>
      </c>
      <c r="N520" s="125" t="e">
        <f t="shared" si="98"/>
        <v>#N/A</v>
      </c>
      <c r="O520" s="170">
        <f>'Fleet Input'!B524</f>
        <v>0</v>
      </c>
      <c r="P520" s="170">
        <f>'Fleet Input'!C524</f>
        <v>0</v>
      </c>
      <c r="Q520" s="170">
        <f>'Fleet Input'!D524</f>
        <v>0</v>
      </c>
      <c r="R520" s="170">
        <f>'Fleet Input'!E524</f>
        <v>0</v>
      </c>
      <c r="S520" s="170">
        <f>'Fleet Input'!F524</f>
        <v>0</v>
      </c>
      <c r="T520" s="109" t="s">
        <v>242</v>
      </c>
      <c r="V520" s="111"/>
      <c r="W520" s="111"/>
      <c r="X520" s="176">
        <f>'Fleet Input'!F524</f>
        <v>0</v>
      </c>
      <c r="Y520" s="170">
        <f>'Fleet Input'!G524</f>
        <v>0</v>
      </c>
      <c r="Z520" s="170">
        <f>'Fleet Input'!H524</f>
        <v>0</v>
      </c>
      <c r="AA520" s="114">
        <f t="shared" si="99"/>
        <v>0</v>
      </c>
      <c r="AB520" s="176" t="str">
        <f>IF('Fleet Input'!K524=0,"",'Fleet Input'!K524)</f>
        <v/>
      </c>
      <c r="AC520" s="176" t="str">
        <f>IF('Fleet Input'!L524=0,"",'Fleet Input'!L524)</f>
        <v/>
      </c>
      <c r="AD520" s="117" t="str">
        <f t="shared" si="100"/>
        <v/>
      </c>
      <c r="AE520" s="117" t="str">
        <f t="shared" si="101"/>
        <v>00</v>
      </c>
      <c r="AF520" s="8" t="e">
        <f t="shared" si="102"/>
        <v>#N/A</v>
      </c>
      <c r="AG520" s="122" t="e">
        <f t="shared" si="103"/>
        <v>#N/A</v>
      </c>
      <c r="AH520" s="8" t="e">
        <f t="shared" si="104"/>
        <v>#N/A</v>
      </c>
      <c r="AI520" s="122" t="e">
        <f t="shared" si="105"/>
        <v>#N/A</v>
      </c>
      <c r="AJ520" s="100" t="e">
        <f t="shared" si="106"/>
        <v>#N/A</v>
      </c>
      <c r="AK520" s="122" t="e">
        <f t="shared" si="107"/>
        <v>#N/A</v>
      </c>
    </row>
    <row r="521" spans="1:37" x14ac:dyDescent="0.2">
      <c r="A521" s="170">
        <f>'Fleet Input'!A525</f>
        <v>0</v>
      </c>
      <c r="B521" s="106" t="s">
        <v>111</v>
      </c>
      <c r="C521" s="106" t="s">
        <v>120</v>
      </c>
      <c r="D521" s="106" t="s">
        <v>121</v>
      </c>
      <c r="E521" s="106" t="s">
        <v>263</v>
      </c>
      <c r="F521" s="179">
        <f>'Fleet Input'!I525</f>
        <v>0</v>
      </c>
      <c r="G521" s="179">
        <f>'Fleet Input'!J525</f>
        <v>0</v>
      </c>
      <c r="H521" s="119" t="e">
        <f>VLOOKUP(AD521,NOx_Calc!$E$4:$G$44,3,FALSE)/100</f>
        <v>#N/A</v>
      </c>
      <c r="I521" s="119" t="e">
        <f>VLOOKUP(AD521,NOx_Calc!$E$4:$H$44,4,FALSE)/100</f>
        <v>#N/A</v>
      </c>
      <c r="J521" s="97" t="e">
        <f t="shared" si="96"/>
        <v>#N/A</v>
      </c>
      <c r="K521" s="10" t="e">
        <f>IF(J521&lt;&gt;"-",IF(X521="A",'NOx Emission Factors'!$X$4*J521,IF(X521="L",'NOx Emission Factors'!$W$4*J521,"?")),"-")</f>
        <v>#N/A</v>
      </c>
      <c r="L521" s="10" t="str">
        <f>IF(F521&lt;&gt;"",IF(X521="A",F521/'NOx Emission Factors'!$X$4,IF(X521="L",F521/'NOx Emission Factors'!$W$4,"?")),"-")</f>
        <v>?</v>
      </c>
      <c r="M521" s="125" t="e">
        <f t="shared" si="97"/>
        <v>#DIV/0!</v>
      </c>
      <c r="N521" s="125" t="e">
        <f t="shared" si="98"/>
        <v>#N/A</v>
      </c>
      <c r="O521" s="170">
        <f>'Fleet Input'!B525</f>
        <v>0</v>
      </c>
      <c r="P521" s="170">
        <f>'Fleet Input'!C525</f>
        <v>0</v>
      </c>
      <c r="Q521" s="170">
        <f>'Fleet Input'!D525</f>
        <v>0</v>
      </c>
      <c r="R521" s="170">
        <f>'Fleet Input'!E525</f>
        <v>0</v>
      </c>
      <c r="S521" s="170">
        <f>'Fleet Input'!F525</f>
        <v>0</v>
      </c>
      <c r="T521" s="110" t="s">
        <v>241</v>
      </c>
      <c r="U521" s="109" t="s">
        <v>200</v>
      </c>
      <c r="X521" s="176">
        <f>'Fleet Input'!F525</f>
        <v>0</v>
      </c>
      <c r="Y521" s="170">
        <f>'Fleet Input'!G525</f>
        <v>0</v>
      </c>
      <c r="Z521" s="170">
        <f>'Fleet Input'!H525</f>
        <v>0</v>
      </c>
      <c r="AA521" s="114">
        <f t="shared" si="99"/>
        <v>0</v>
      </c>
      <c r="AB521" s="176" t="str">
        <f>IF('Fleet Input'!K525=0,"",'Fleet Input'!K525)</f>
        <v/>
      </c>
      <c r="AC521" s="176" t="str">
        <f>IF('Fleet Input'!L525=0,"",'Fleet Input'!L525)</f>
        <v/>
      </c>
      <c r="AD521" s="117" t="str">
        <f t="shared" si="100"/>
        <v/>
      </c>
      <c r="AE521" s="117" t="str">
        <f t="shared" si="101"/>
        <v>00</v>
      </c>
      <c r="AF521" s="8" t="e">
        <f t="shared" si="102"/>
        <v>#N/A</v>
      </c>
      <c r="AG521" s="122" t="e">
        <f t="shared" si="103"/>
        <v>#N/A</v>
      </c>
      <c r="AH521" s="8" t="e">
        <f t="shared" si="104"/>
        <v>#N/A</v>
      </c>
      <c r="AI521" s="122" t="e">
        <f t="shared" si="105"/>
        <v>#N/A</v>
      </c>
      <c r="AJ521" s="100" t="e">
        <f t="shared" si="106"/>
        <v>#N/A</v>
      </c>
      <c r="AK521" s="122" t="e">
        <f t="shared" si="107"/>
        <v>#N/A</v>
      </c>
    </row>
    <row r="522" spans="1:37" x14ac:dyDescent="0.2">
      <c r="A522" s="170">
        <f>'Fleet Input'!A526</f>
        <v>0</v>
      </c>
      <c r="B522" s="106" t="s">
        <v>111</v>
      </c>
      <c r="C522" s="106" t="s">
        <v>120</v>
      </c>
      <c r="D522" s="106" t="s">
        <v>121</v>
      </c>
      <c r="E522" s="106" t="s">
        <v>263</v>
      </c>
      <c r="F522" s="179">
        <f>'Fleet Input'!I526</f>
        <v>0</v>
      </c>
      <c r="G522" s="179">
        <f>'Fleet Input'!J526</f>
        <v>0</v>
      </c>
      <c r="H522" s="119" t="e">
        <f>VLOOKUP(AD522,NOx_Calc!$E$4:$G$44,3,FALSE)/100</f>
        <v>#N/A</v>
      </c>
      <c r="I522" s="119" t="e">
        <f>VLOOKUP(AD522,NOx_Calc!$E$4:$H$44,4,FALSE)/100</f>
        <v>#N/A</v>
      </c>
      <c r="J522" s="97" t="e">
        <f t="shared" si="96"/>
        <v>#N/A</v>
      </c>
      <c r="K522" s="10" t="e">
        <f>IF(J522&lt;&gt;"-",IF(X522="A",'NOx Emission Factors'!$X$4*J522,IF(X522="L",'NOx Emission Factors'!$W$4*J522,"?")),"-")</f>
        <v>#N/A</v>
      </c>
      <c r="L522" s="10" t="str">
        <f>IF(F522&lt;&gt;"",IF(X522="A",F522/'NOx Emission Factors'!$X$4,IF(X522="L",F522/'NOx Emission Factors'!$W$4,"?")),"-")</f>
        <v>?</v>
      </c>
      <c r="M522" s="125" t="e">
        <f t="shared" si="97"/>
        <v>#DIV/0!</v>
      </c>
      <c r="N522" s="125" t="e">
        <f t="shared" si="98"/>
        <v>#N/A</v>
      </c>
      <c r="O522" s="170">
        <f>'Fleet Input'!B526</f>
        <v>0</v>
      </c>
      <c r="P522" s="170">
        <f>'Fleet Input'!C526</f>
        <v>0</v>
      </c>
      <c r="Q522" s="170">
        <f>'Fleet Input'!D526</f>
        <v>0</v>
      </c>
      <c r="R522" s="170">
        <f>'Fleet Input'!E526</f>
        <v>0</v>
      </c>
      <c r="S522" s="170">
        <f>'Fleet Input'!F526</f>
        <v>0</v>
      </c>
      <c r="T522" s="110" t="s">
        <v>241</v>
      </c>
      <c r="U522" s="109" t="s">
        <v>200</v>
      </c>
      <c r="X522" s="176">
        <f>'Fleet Input'!F526</f>
        <v>0</v>
      </c>
      <c r="Y522" s="170">
        <f>'Fleet Input'!G526</f>
        <v>0</v>
      </c>
      <c r="Z522" s="170">
        <f>'Fleet Input'!H526</f>
        <v>0</v>
      </c>
      <c r="AA522" s="114">
        <f t="shared" si="99"/>
        <v>0</v>
      </c>
      <c r="AB522" s="176" t="str">
        <f>IF('Fleet Input'!K526=0,"",'Fleet Input'!K526)</f>
        <v/>
      </c>
      <c r="AC522" s="176" t="str">
        <f>IF('Fleet Input'!L526=0,"",'Fleet Input'!L526)</f>
        <v/>
      </c>
      <c r="AD522" s="117" t="str">
        <f t="shared" si="100"/>
        <v/>
      </c>
      <c r="AE522" s="117" t="str">
        <f t="shared" si="101"/>
        <v>00</v>
      </c>
      <c r="AF522" s="8" t="e">
        <f t="shared" si="102"/>
        <v>#N/A</v>
      </c>
      <c r="AG522" s="122" t="e">
        <f t="shared" si="103"/>
        <v>#N/A</v>
      </c>
      <c r="AH522" s="8" t="e">
        <f t="shared" si="104"/>
        <v>#N/A</v>
      </c>
      <c r="AI522" s="122" t="e">
        <f t="shared" si="105"/>
        <v>#N/A</v>
      </c>
      <c r="AJ522" s="100" t="e">
        <f t="shared" si="106"/>
        <v>#N/A</v>
      </c>
      <c r="AK522" s="122" t="e">
        <f t="shared" si="107"/>
        <v>#N/A</v>
      </c>
    </row>
    <row r="523" spans="1:37" x14ac:dyDescent="0.2">
      <c r="A523" s="170">
        <f>'Fleet Input'!A527</f>
        <v>0</v>
      </c>
      <c r="B523" s="106" t="s">
        <v>111</v>
      </c>
      <c r="C523" s="106" t="s">
        <v>120</v>
      </c>
      <c r="D523" s="106" t="s">
        <v>121</v>
      </c>
      <c r="E523" s="106" t="s">
        <v>263</v>
      </c>
      <c r="F523" s="179">
        <f>'Fleet Input'!I527</f>
        <v>0</v>
      </c>
      <c r="G523" s="179">
        <f>'Fleet Input'!J527</f>
        <v>0</v>
      </c>
      <c r="H523" s="119" t="e">
        <f>VLOOKUP(AD523,NOx_Calc!$E$4:$G$44,3,FALSE)/100</f>
        <v>#N/A</v>
      </c>
      <c r="I523" s="119" t="e">
        <f>VLOOKUP(AD523,NOx_Calc!$E$4:$H$44,4,FALSE)/100</f>
        <v>#N/A</v>
      </c>
      <c r="J523" s="97" t="e">
        <f t="shared" si="96"/>
        <v>#N/A</v>
      </c>
      <c r="K523" s="10" t="e">
        <f>IF(J523&lt;&gt;"-",IF(X523="A",'NOx Emission Factors'!$X$4*J523,IF(X523="L",'NOx Emission Factors'!$W$4*J523,"?")),"-")</f>
        <v>#N/A</v>
      </c>
      <c r="L523" s="10" t="str">
        <f>IF(F523&lt;&gt;"",IF(X523="A",F523/'NOx Emission Factors'!$X$4,IF(X523="L",F523/'NOx Emission Factors'!$W$4,"?")),"-")</f>
        <v>?</v>
      </c>
      <c r="M523" s="125" t="e">
        <f t="shared" si="97"/>
        <v>#DIV/0!</v>
      </c>
      <c r="N523" s="125" t="e">
        <f t="shared" si="98"/>
        <v>#N/A</v>
      </c>
      <c r="O523" s="170">
        <f>'Fleet Input'!B527</f>
        <v>0</v>
      </c>
      <c r="P523" s="170">
        <f>'Fleet Input'!C527</f>
        <v>0</v>
      </c>
      <c r="Q523" s="170">
        <f>'Fleet Input'!D527</f>
        <v>0</v>
      </c>
      <c r="R523" s="170">
        <f>'Fleet Input'!E527</f>
        <v>0</v>
      </c>
      <c r="S523" s="170">
        <f>'Fleet Input'!F527</f>
        <v>0</v>
      </c>
      <c r="T523" s="109" t="s">
        <v>237</v>
      </c>
      <c r="U523" s="109" t="s">
        <v>190</v>
      </c>
      <c r="X523" s="176">
        <f>'Fleet Input'!F527</f>
        <v>0</v>
      </c>
      <c r="Y523" s="170">
        <f>'Fleet Input'!G527</f>
        <v>0</v>
      </c>
      <c r="Z523" s="170">
        <f>'Fleet Input'!H527</f>
        <v>0</v>
      </c>
      <c r="AA523" s="114">
        <f t="shared" si="99"/>
        <v>0</v>
      </c>
      <c r="AB523" s="176" t="str">
        <f>IF('Fleet Input'!K527=0,"",'Fleet Input'!K527)</f>
        <v/>
      </c>
      <c r="AC523" s="176" t="str">
        <f>IF('Fleet Input'!L527=0,"",'Fleet Input'!L527)</f>
        <v/>
      </c>
      <c r="AD523" s="117" t="str">
        <f t="shared" si="100"/>
        <v/>
      </c>
      <c r="AE523" s="117" t="str">
        <f t="shared" si="101"/>
        <v>00</v>
      </c>
      <c r="AF523" s="8" t="e">
        <f t="shared" si="102"/>
        <v>#N/A</v>
      </c>
      <c r="AG523" s="122" t="e">
        <f t="shared" si="103"/>
        <v>#N/A</v>
      </c>
      <c r="AH523" s="8" t="e">
        <f t="shared" si="104"/>
        <v>#N/A</v>
      </c>
      <c r="AI523" s="122" t="e">
        <f t="shared" si="105"/>
        <v>#N/A</v>
      </c>
      <c r="AJ523" s="100" t="e">
        <f t="shared" si="106"/>
        <v>#N/A</v>
      </c>
      <c r="AK523" s="122" t="e">
        <f t="shared" si="107"/>
        <v>#N/A</v>
      </c>
    </row>
    <row r="524" spans="1:37" x14ac:dyDescent="0.2">
      <c r="A524" s="170">
        <f>'Fleet Input'!A528</f>
        <v>0</v>
      </c>
      <c r="B524" s="106" t="s">
        <v>111</v>
      </c>
      <c r="C524" s="106" t="s">
        <v>116</v>
      </c>
      <c r="D524" s="106" t="s">
        <v>122</v>
      </c>
      <c r="E524" s="106" t="s">
        <v>263</v>
      </c>
      <c r="F524" s="179">
        <f>'Fleet Input'!I528</f>
        <v>0</v>
      </c>
      <c r="G524" s="179">
        <f>'Fleet Input'!J528</f>
        <v>0</v>
      </c>
      <c r="H524" s="119" t="e">
        <f>VLOOKUP(AD524,NOx_Calc!$E$4:$G$44,3,FALSE)/100</f>
        <v>#N/A</v>
      </c>
      <c r="I524" s="119" t="e">
        <f>VLOOKUP(AD524,NOx_Calc!$E$4:$H$44,4,FALSE)/100</f>
        <v>#N/A</v>
      </c>
      <c r="J524" s="97" t="e">
        <f t="shared" si="96"/>
        <v>#N/A</v>
      </c>
      <c r="K524" s="10" t="e">
        <f>IF(J524&lt;&gt;"-",IF(X524="A",'NOx Emission Factors'!$X$4*J524,IF(X524="L",'NOx Emission Factors'!$W$4*J524,"?")),"-")</f>
        <v>#N/A</v>
      </c>
      <c r="L524" s="10" t="str">
        <f>IF(F524&lt;&gt;"",IF(X524="A",F524/'NOx Emission Factors'!$X$4,IF(X524="L",F524/'NOx Emission Factors'!$W$4,"?")),"-")</f>
        <v>?</v>
      </c>
      <c r="M524" s="125" t="e">
        <f t="shared" si="97"/>
        <v>#DIV/0!</v>
      </c>
      <c r="N524" s="125" t="e">
        <f t="shared" si="98"/>
        <v>#N/A</v>
      </c>
      <c r="O524" s="170">
        <f>'Fleet Input'!B528</f>
        <v>0</v>
      </c>
      <c r="P524" s="170">
        <f>'Fleet Input'!C528</f>
        <v>0</v>
      </c>
      <c r="Q524" s="170">
        <f>'Fleet Input'!D528</f>
        <v>0</v>
      </c>
      <c r="R524" s="170">
        <f>'Fleet Input'!E528</f>
        <v>0</v>
      </c>
      <c r="S524" s="170">
        <f>'Fleet Input'!F528</f>
        <v>0</v>
      </c>
      <c r="T524" s="109" t="s">
        <v>237</v>
      </c>
      <c r="U524" s="109" t="s">
        <v>190</v>
      </c>
      <c r="X524" s="176">
        <f>'Fleet Input'!F528</f>
        <v>0</v>
      </c>
      <c r="Y524" s="170">
        <f>'Fleet Input'!G528</f>
        <v>0</v>
      </c>
      <c r="Z524" s="170">
        <f>'Fleet Input'!H528</f>
        <v>0</v>
      </c>
      <c r="AA524" s="114">
        <f t="shared" si="99"/>
        <v>0</v>
      </c>
      <c r="AB524" s="176" t="str">
        <f>IF('Fleet Input'!K528=0,"",'Fleet Input'!K528)</f>
        <v/>
      </c>
      <c r="AC524" s="176" t="str">
        <f>IF('Fleet Input'!L528=0,"",'Fleet Input'!L528)</f>
        <v/>
      </c>
      <c r="AD524" s="117" t="str">
        <f t="shared" si="100"/>
        <v/>
      </c>
      <c r="AE524" s="117" t="str">
        <f t="shared" si="101"/>
        <v>00</v>
      </c>
      <c r="AF524" s="8" t="e">
        <f t="shared" si="102"/>
        <v>#N/A</v>
      </c>
      <c r="AG524" s="122" t="e">
        <f t="shared" si="103"/>
        <v>#N/A</v>
      </c>
      <c r="AH524" s="8" t="e">
        <f t="shared" si="104"/>
        <v>#N/A</v>
      </c>
      <c r="AI524" s="122" t="e">
        <f t="shared" si="105"/>
        <v>#N/A</v>
      </c>
      <c r="AJ524" s="100" t="e">
        <f t="shared" si="106"/>
        <v>#N/A</v>
      </c>
      <c r="AK524" s="122" t="e">
        <f t="shared" si="107"/>
        <v>#N/A</v>
      </c>
    </row>
    <row r="525" spans="1:37" x14ac:dyDescent="0.2">
      <c r="A525" s="170">
        <f>'Fleet Input'!A529</f>
        <v>0</v>
      </c>
      <c r="B525" s="106" t="s">
        <v>111</v>
      </c>
      <c r="C525" s="106" t="s">
        <v>116</v>
      </c>
      <c r="D525" s="106" t="s">
        <v>165</v>
      </c>
      <c r="E525" s="106" t="s">
        <v>263</v>
      </c>
      <c r="F525" s="179">
        <f>'Fleet Input'!I529</f>
        <v>0</v>
      </c>
      <c r="G525" s="179">
        <f>'Fleet Input'!J529</f>
        <v>0</v>
      </c>
      <c r="H525" s="119" t="e">
        <f>VLOOKUP(AD525,NOx_Calc!$E$4:$G$44,3,FALSE)/100</f>
        <v>#N/A</v>
      </c>
      <c r="I525" s="119" t="e">
        <f>VLOOKUP(AD525,NOx_Calc!$E$4:$H$44,4,FALSE)/100</f>
        <v>#N/A</v>
      </c>
      <c r="J525" s="97" t="e">
        <f t="shared" si="96"/>
        <v>#N/A</v>
      </c>
      <c r="K525" s="10" t="e">
        <f>IF(J525&lt;&gt;"-",IF(X525="A",'NOx Emission Factors'!$X$4*J525,IF(X525="L",'NOx Emission Factors'!$W$4*J525,"?")),"-")</f>
        <v>#N/A</v>
      </c>
      <c r="L525" s="10" t="str">
        <f>IF(F525&lt;&gt;"",IF(X525="A",F525/'NOx Emission Factors'!$X$4,IF(X525="L",F525/'NOx Emission Factors'!$W$4,"?")),"-")</f>
        <v>?</v>
      </c>
      <c r="M525" s="125" t="e">
        <f t="shared" si="97"/>
        <v>#DIV/0!</v>
      </c>
      <c r="N525" s="125" t="e">
        <f t="shared" si="98"/>
        <v>#N/A</v>
      </c>
      <c r="O525" s="170">
        <f>'Fleet Input'!B529</f>
        <v>0</v>
      </c>
      <c r="P525" s="170">
        <f>'Fleet Input'!C529</f>
        <v>0</v>
      </c>
      <c r="Q525" s="170">
        <f>'Fleet Input'!D529</f>
        <v>0</v>
      </c>
      <c r="R525" s="170">
        <f>'Fleet Input'!E529</f>
        <v>0</v>
      </c>
      <c r="S525" s="170">
        <f>'Fleet Input'!F529</f>
        <v>0</v>
      </c>
      <c r="T525" s="109" t="s">
        <v>237</v>
      </c>
      <c r="U525" s="109" t="s">
        <v>190</v>
      </c>
      <c r="X525" s="176">
        <f>'Fleet Input'!F529</f>
        <v>0</v>
      </c>
      <c r="Y525" s="170">
        <f>'Fleet Input'!G529</f>
        <v>0</v>
      </c>
      <c r="Z525" s="170">
        <f>'Fleet Input'!H529</f>
        <v>0</v>
      </c>
      <c r="AA525" s="114">
        <f t="shared" si="99"/>
        <v>0</v>
      </c>
      <c r="AB525" s="176" t="str">
        <f>IF('Fleet Input'!K529=0,"",'Fleet Input'!K529)</f>
        <v/>
      </c>
      <c r="AC525" s="176" t="str">
        <f>IF('Fleet Input'!L529=0,"",'Fleet Input'!L529)</f>
        <v/>
      </c>
      <c r="AD525" s="117" t="str">
        <f t="shared" si="100"/>
        <v/>
      </c>
      <c r="AE525" s="117" t="str">
        <f t="shared" si="101"/>
        <v>00</v>
      </c>
      <c r="AF525" s="8" t="e">
        <f t="shared" si="102"/>
        <v>#N/A</v>
      </c>
      <c r="AG525" s="122" t="e">
        <f t="shared" si="103"/>
        <v>#N/A</v>
      </c>
      <c r="AH525" s="8" t="e">
        <f t="shared" si="104"/>
        <v>#N/A</v>
      </c>
      <c r="AI525" s="122" t="e">
        <f t="shared" si="105"/>
        <v>#N/A</v>
      </c>
      <c r="AJ525" s="100" t="e">
        <f t="shared" si="106"/>
        <v>#N/A</v>
      </c>
      <c r="AK525" s="122" t="e">
        <f t="shared" si="107"/>
        <v>#N/A</v>
      </c>
    </row>
    <row r="526" spans="1:37" x14ac:dyDescent="0.2">
      <c r="A526" s="170">
        <f>'Fleet Input'!A530</f>
        <v>0</v>
      </c>
      <c r="B526" s="106" t="s">
        <v>111</v>
      </c>
      <c r="C526" s="106" t="s">
        <v>116</v>
      </c>
      <c r="D526" s="106" t="s">
        <v>166</v>
      </c>
      <c r="E526" s="106" t="s">
        <v>263</v>
      </c>
      <c r="F526" s="179">
        <f>'Fleet Input'!I530</f>
        <v>0</v>
      </c>
      <c r="G526" s="179">
        <f>'Fleet Input'!J530</f>
        <v>0</v>
      </c>
      <c r="H526" s="119" t="e">
        <f>VLOOKUP(AD526,NOx_Calc!$E$4:$G$44,3,FALSE)/100</f>
        <v>#N/A</v>
      </c>
      <c r="I526" s="119" t="e">
        <f>VLOOKUP(AD526,NOx_Calc!$E$4:$H$44,4,FALSE)/100</f>
        <v>#N/A</v>
      </c>
      <c r="J526" s="97" t="e">
        <f t="shared" si="96"/>
        <v>#N/A</v>
      </c>
      <c r="K526" s="10" t="e">
        <f>IF(J526&lt;&gt;"-",IF(X526="A",'NOx Emission Factors'!$X$4*J526,IF(X526="L",'NOx Emission Factors'!$W$4*J526,"?")),"-")</f>
        <v>#N/A</v>
      </c>
      <c r="L526" s="10" t="str">
        <f>IF(F526&lt;&gt;"",IF(X526="A",F526/'NOx Emission Factors'!$X$4,IF(X526="L",F526/'NOx Emission Factors'!$W$4,"?")),"-")</f>
        <v>?</v>
      </c>
      <c r="M526" s="125" t="e">
        <f t="shared" si="97"/>
        <v>#DIV/0!</v>
      </c>
      <c r="N526" s="125" t="e">
        <f t="shared" si="98"/>
        <v>#N/A</v>
      </c>
      <c r="O526" s="170">
        <f>'Fleet Input'!B530</f>
        <v>0</v>
      </c>
      <c r="P526" s="170">
        <f>'Fleet Input'!C530</f>
        <v>0</v>
      </c>
      <c r="Q526" s="170">
        <f>'Fleet Input'!D530</f>
        <v>0</v>
      </c>
      <c r="R526" s="170">
        <f>'Fleet Input'!E530</f>
        <v>0</v>
      </c>
      <c r="S526" s="170">
        <f>'Fleet Input'!F530</f>
        <v>0</v>
      </c>
      <c r="T526" s="110" t="s">
        <v>241</v>
      </c>
      <c r="U526" s="109" t="s">
        <v>200</v>
      </c>
      <c r="X526" s="176">
        <f>'Fleet Input'!F530</f>
        <v>0</v>
      </c>
      <c r="Y526" s="170">
        <f>'Fleet Input'!G530</f>
        <v>0</v>
      </c>
      <c r="Z526" s="170">
        <f>'Fleet Input'!H530</f>
        <v>0</v>
      </c>
      <c r="AA526" s="114">
        <f t="shared" si="99"/>
        <v>0</v>
      </c>
      <c r="AB526" s="176" t="str">
        <f>IF('Fleet Input'!K530=0,"",'Fleet Input'!K530)</f>
        <v/>
      </c>
      <c r="AC526" s="176" t="str">
        <f>IF('Fleet Input'!L530=0,"",'Fleet Input'!L530)</f>
        <v/>
      </c>
      <c r="AD526" s="117" t="str">
        <f t="shared" si="100"/>
        <v/>
      </c>
      <c r="AE526" s="117" t="str">
        <f t="shared" si="101"/>
        <v>00</v>
      </c>
      <c r="AF526" s="8" t="e">
        <f t="shared" si="102"/>
        <v>#N/A</v>
      </c>
      <c r="AG526" s="122" t="e">
        <f t="shared" si="103"/>
        <v>#N/A</v>
      </c>
      <c r="AH526" s="8" t="e">
        <f t="shared" si="104"/>
        <v>#N/A</v>
      </c>
      <c r="AI526" s="122" t="e">
        <f t="shared" si="105"/>
        <v>#N/A</v>
      </c>
      <c r="AJ526" s="100" t="e">
        <f t="shared" si="106"/>
        <v>#N/A</v>
      </c>
      <c r="AK526" s="122" t="e">
        <f t="shared" si="107"/>
        <v>#N/A</v>
      </c>
    </row>
    <row r="527" spans="1:37" x14ac:dyDescent="0.2">
      <c r="A527" s="170">
        <f>'Fleet Input'!A531</f>
        <v>0</v>
      </c>
      <c r="B527" s="106" t="s">
        <v>111</v>
      </c>
      <c r="C527" s="106" t="s">
        <v>133</v>
      </c>
      <c r="D527" s="106" t="s">
        <v>134</v>
      </c>
      <c r="E527" s="106" t="s">
        <v>258</v>
      </c>
      <c r="F527" s="179">
        <f>'Fleet Input'!I531</f>
        <v>0</v>
      </c>
      <c r="G527" s="179">
        <f>'Fleet Input'!J531</f>
        <v>0</v>
      </c>
      <c r="H527" s="119" t="e">
        <f>VLOOKUP(AD527,NOx_Calc!$E$4:$G$44,3,FALSE)/100</f>
        <v>#N/A</v>
      </c>
      <c r="I527" s="119" t="e">
        <f>VLOOKUP(AD527,NOx_Calc!$E$4:$H$44,4,FALSE)/100</f>
        <v>#N/A</v>
      </c>
      <c r="J527" s="97" t="e">
        <f t="shared" si="96"/>
        <v>#N/A</v>
      </c>
      <c r="K527" s="10" t="e">
        <f>IF(J527&lt;&gt;"-",IF(X527="A",'NOx Emission Factors'!$X$4*J527,IF(X527="L",'NOx Emission Factors'!$W$4*J527,"?")),"-")</f>
        <v>#N/A</v>
      </c>
      <c r="L527" s="10" t="str">
        <f>IF(F527&lt;&gt;"",IF(X527="A",F527/'NOx Emission Factors'!$X$4,IF(X527="L",F527/'NOx Emission Factors'!$W$4,"?")),"-")</f>
        <v>?</v>
      </c>
      <c r="M527" s="125" t="e">
        <f t="shared" si="97"/>
        <v>#DIV/0!</v>
      </c>
      <c r="N527" s="125" t="e">
        <f t="shared" si="98"/>
        <v>#N/A</v>
      </c>
      <c r="O527" s="170">
        <f>'Fleet Input'!B531</f>
        <v>0</v>
      </c>
      <c r="P527" s="170">
        <f>'Fleet Input'!C531</f>
        <v>0</v>
      </c>
      <c r="Q527" s="170">
        <f>'Fleet Input'!D531</f>
        <v>0</v>
      </c>
      <c r="R527" s="170">
        <f>'Fleet Input'!E531</f>
        <v>0</v>
      </c>
      <c r="S527" s="170">
        <f>'Fleet Input'!F531</f>
        <v>0</v>
      </c>
      <c r="T527" s="110" t="s">
        <v>241</v>
      </c>
      <c r="U527" s="110" t="s">
        <v>24</v>
      </c>
      <c r="V527" s="110"/>
      <c r="W527" s="110"/>
      <c r="X527" s="176">
        <f>'Fleet Input'!F531</f>
        <v>0</v>
      </c>
      <c r="Y527" s="170">
        <f>'Fleet Input'!G531</f>
        <v>0</v>
      </c>
      <c r="Z527" s="170">
        <f>'Fleet Input'!H531</f>
        <v>0</v>
      </c>
      <c r="AA527" s="114">
        <f t="shared" si="99"/>
        <v>0</v>
      </c>
      <c r="AB527" s="176" t="str">
        <f>IF('Fleet Input'!K531=0,"",'Fleet Input'!K531)</f>
        <v/>
      </c>
      <c r="AC527" s="176" t="str">
        <f>IF('Fleet Input'!L531=0,"",'Fleet Input'!L531)</f>
        <v/>
      </c>
      <c r="AD527" s="117" t="str">
        <f t="shared" si="100"/>
        <v/>
      </c>
      <c r="AE527" s="117" t="str">
        <f t="shared" si="101"/>
        <v>00</v>
      </c>
      <c r="AF527" s="8" t="e">
        <f t="shared" si="102"/>
        <v>#N/A</v>
      </c>
      <c r="AG527" s="122" t="e">
        <f t="shared" si="103"/>
        <v>#N/A</v>
      </c>
      <c r="AH527" s="8" t="e">
        <f t="shared" si="104"/>
        <v>#N/A</v>
      </c>
      <c r="AI527" s="122" t="e">
        <f t="shared" si="105"/>
        <v>#N/A</v>
      </c>
      <c r="AJ527" s="100" t="e">
        <f t="shared" si="106"/>
        <v>#N/A</v>
      </c>
      <c r="AK527" s="122" t="e">
        <f t="shared" si="107"/>
        <v>#N/A</v>
      </c>
    </row>
    <row r="528" spans="1:37" x14ac:dyDescent="0.2">
      <c r="A528" s="170">
        <f>'Fleet Input'!A532</f>
        <v>0</v>
      </c>
      <c r="B528" s="106" t="s">
        <v>111</v>
      </c>
      <c r="C528" s="106" t="s">
        <v>133</v>
      </c>
      <c r="D528" s="106" t="s">
        <v>134</v>
      </c>
      <c r="E528" s="106" t="s">
        <v>258</v>
      </c>
      <c r="F528" s="179">
        <f>'Fleet Input'!I532</f>
        <v>0</v>
      </c>
      <c r="G528" s="179">
        <f>'Fleet Input'!J532</f>
        <v>0</v>
      </c>
      <c r="H528" s="119" t="e">
        <f>VLOOKUP(AD528,NOx_Calc!$E$4:$G$44,3,FALSE)/100</f>
        <v>#N/A</v>
      </c>
      <c r="I528" s="119" t="e">
        <f>VLOOKUP(AD528,NOx_Calc!$E$4:$H$44,4,FALSE)/100</f>
        <v>#N/A</v>
      </c>
      <c r="J528" s="97" t="e">
        <f t="shared" si="96"/>
        <v>#N/A</v>
      </c>
      <c r="K528" s="10" t="e">
        <f>IF(J528&lt;&gt;"-",IF(X528="A",'NOx Emission Factors'!$X$4*J528,IF(X528="L",'NOx Emission Factors'!$W$4*J528,"?")),"-")</f>
        <v>#N/A</v>
      </c>
      <c r="L528" s="10" t="str">
        <f>IF(F528&lt;&gt;"",IF(X528="A",F528/'NOx Emission Factors'!$X$4,IF(X528="L",F528/'NOx Emission Factors'!$W$4,"?")),"-")</f>
        <v>?</v>
      </c>
      <c r="M528" s="125" t="e">
        <f t="shared" si="97"/>
        <v>#DIV/0!</v>
      </c>
      <c r="N528" s="125" t="e">
        <f t="shared" si="98"/>
        <v>#N/A</v>
      </c>
      <c r="O528" s="170">
        <f>'Fleet Input'!B532</f>
        <v>0</v>
      </c>
      <c r="P528" s="170">
        <f>'Fleet Input'!C532</f>
        <v>0</v>
      </c>
      <c r="Q528" s="170">
        <f>'Fleet Input'!D532</f>
        <v>0</v>
      </c>
      <c r="R528" s="170">
        <f>'Fleet Input'!E532</f>
        <v>0</v>
      </c>
      <c r="S528" s="170">
        <f>'Fleet Input'!F532</f>
        <v>0</v>
      </c>
      <c r="T528" s="110" t="s">
        <v>241</v>
      </c>
      <c r="U528" s="110" t="s">
        <v>24</v>
      </c>
      <c r="V528" s="110"/>
      <c r="W528" s="110"/>
      <c r="X528" s="176">
        <f>'Fleet Input'!F532</f>
        <v>0</v>
      </c>
      <c r="Y528" s="170">
        <f>'Fleet Input'!G532</f>
        <v>0</v>
      </c>
      <c r="Z528" s="170">
        <f>'Fleet Input'!H532</f>
        <v>0</v>
      </c>
      <c r="AA528" s="114">
        <f t="shared" si="99"/>
        <v>0</v>
      </c>
      <c r="AB528" s="176" t="str">
        <f>IF('Fleet Input'!K532=0,"",'Fleet Input'!K532)</f>
        <v/>
      </c>
      <c r="AC528" s="176" t="str">
        <f>IF('Fleet Input'!L532=0,"",'Fleet Input'!L532)</f>
        <v/>
      </c>
      <c r="AD528" s="117" t="str">
        <f t="shared" si="100"/>
        <v/>
      </c>
      <c r="AE528" s="117" t="str">
        <f t="shared" si="101"/>
        <v>00</v>
      </c>
      <c r="AF528" s="8" t="e">
        <f t="shared" si="102"/>
        <v>#N/A</v>
      </c>
      <c r="AG528" s="122" t="e">
        <f t="shared" si="103"/>
        <v>#N/A</v>
      </c>
      <c r="AH528" s="8" t="e">
        <f t="shared" si="104"/>
        <v>#N/A</v>
      </c>
      <c r="AI528" s="122" t="e">
        <f t="shared" si="105"/>
        <v>#N/A</v>
      </c>
      <c r="AJ528" s="100" t="e">
        <f t="shared" si="106"/>
        <v>#N/A</v>
      </c>
      <c r="AK528" s="122" t="e">
        <f t="shared" si="107"/>
        <v>#N/A</v>
      </c>
    </row>
    <row r="529" spans="1:37" x14ac:dyDescent="0.2">
      <c r="A529" s="170">
        <f>'Fleet Input'!A533</f>
        <v>0</v>
      </c>
      <c r="B529" s="106" t="s">
        <v>111</v>
      </c>
      <c r="C529" s="106" t="s">
        <v>133</v>
      </c>
      <c r="D529" s="106" t="s">
        <v>134</v>
      </c>
      <c r="E529" s="106" t="s">
        <v>258</v>
      </c>
      <c r="F529" s="179">
        <f>'Fleet Input'!I533</f>
        <v>0</v>
      </c>
      <c r="G529" s="179">
        <f>'Fleet Input'!J533</f>
        <v>0</v>
      </c>
      <c r="H529" s="119" t="e">
        <f>VLOOKUP(AD529,NOx_Calc!$E$4:$G$44,3,FALSE)/100</f>
        <v>#N/A</v>
      </c>
      <c r="I529" s="119" t="e">
        <f>VLOOKUP(AD529,NOx_Calc!$E$4:$H$44,4,FALSE)/100</f>
        <v>#N/A</v>
      </c>
      <c r="J529" s="97" t="e">
        <f t="shared" si="96"/>
        <v>#N/A</v>
      </c>
      <c r="K529" s="10" t="e">
        <f>IF(J529&lt;&gt;"-",IF(X529="A",'NOx Emission Factors'!$X$4*J529,IF(X529="L",'NOx Emission Factors'!$W$4*J529,"?")),"-")</f>
        <v>#N/A</v>
      </c>
      <c r="L529" s="10" t="str">
        <f>IF(F529&lt;&gt;"",IF(X529="A",F529/'NOx Emission Factors'!$X$4,IF(X529="L",F529/'NOx Emission Factors'!$W$4,"?")),"-")</f>
        <v>?</v>
      </c>
      <c r="M529" s="125" t="e">
        <f t="shared" si="97"/>
        <v>#DIV/0!</v>
      </c>
      <c r="N529" s="125" t="e">
        <f t="shared" si="98"/>
        <v>#N/A</v>
      </c>
      <c r="O529" s="170">
        <f>'Fleet Input'!B533</f>
        <v>0</v>
      </c>
      <c r="P529" s="170">
        <f>'Fleet Input'!C533</f>
        <v>0</v>
      </c>
      <c r="Q529" s="170">
        <f>'Fleet Input'!D533</f>
        <v>0</v>
      </c>
      <c r="R529" s="170">
        <f>'Fleet Input'!E533</f>
        <v>0</v>
      </c>
      <c r="S529" s="170">
        <f>'Fleet Input'!F533</f>
        <v>0</v>
      </c>
      <c r="T529" s="110" t="s">
        <v>241</v>
      </c>
      <c r="U529" s="110" t="s">
        <v>24</v>
      </c>
      <c r="V529" s="110"/>
      <c r="W529" s="110"/>
      <c r="X529" s="176">
        <f>'Fleet Input'!F533</f>
        <v>0</v>
      </c>
      <c r="Y529" s="170">
        <f>'Fleet Input'!G533</f>
        <v>0</v>
      </c>
      <c r="Z529" s="170">
        <f>'Fleet Input'!H533</f>
        <v>0</v>
      </c>
      <c r="AA529" s="114">
        <f t="shared" si="99"/>
        <v>0</v>
      </c>
      <c r="AB529" s="176" t="str">
        <f>IF('Fleet Input'!K533=0,"",'Fleet Input'!K533)</f>
        <v/>
      </c>
      <c r="AC529" s="176" t="str">
        <f>IF('Fleet Input'!L533=0,"",'Fleet Input'!L533)</f>
        <v/>
      </c>
      <c r="AD529" s="117" t="str">
        <f t="shared" si="100"/>
        <v/>
      </c>
      <c r="AE529" s="117" t="str">
        <f t="shared" si="101"/>
        <v>00</v>
      </c>
      <c r="AF529" s="8" t="e">
        <f t="shared" si="102"/>
        <v>#N/A</v>
      </c>
      <c r="AG529" s="122" t="e">
        <f t="shared" si="103"/>
        <v>#N/A</v>
      </c>
      <c r="AH529" s="8" t="e">
        <f t="shared" si="104"/>
        <v>#N/A</v>
      </c>
      <c r="AI529" s="122" t="e">
        <f t="shared" si="105"/>
        <v>#N/A</v>
      </c>
      <c r="AJ529" s="100" t="e">
        <f t="shared" si="106"/>
        <v>#N/A</v>
      </c>
      <c r="AK529" s="122" t="e">
        <f t="shared" si="107"/>
        <v>#N/A</v>
      </c>
    </row>
    <row r="530" spans="1:37" x14ac:dyDescent="0.2">
      <c r="A530" s="170">
        <f>'Fleet Input'!A534</f>
        <v>0</v>
      </c>
      <c r="B530" s="106" t="s">
        <v>111</v>
      </c>
      <c r="C530" s="106" t="s">
        <v>133</v>
      </c>
      <c r="D530" s="106" t="s">
        <v>134</v>
      </c>
      <c r="E530" s="106" t="s">
        <v>258</v>
      </c>
      <c r="F530" s="179">
        <f>'Fleet Input'!I534</f>
        <v>0</v>
      </c>
      <c r="G530" s="179">
        <f>'Fleet Input'!J534</f>
        <v>0</v>
      </c>
      <c r="H530" s="119" t="e">
        <f>VLOOKUP(AD530,NOx_Calc!$E$4:$G$44,3,FALSE)/100</f>
        <v>#N/A</v>
      </c>
      <c r="I530" s="119" t="e">
        <f>VLOOKUP(AD530,NOx_Calc!$E$4:$H$44,4,FALSE)/100</f>
        <v>#N/A</v>
      </c>
      <c r="J530" s="97" t="e">
        <f t="shared" si="96"/>
        <v>#N/A</v>
      </c>
      <c r="K530" s="10" t="e">
        <f>IF(J530&lt;&gt;"-",IF(X530="A",'NOx Emission Factors'!$X$4*J530,IF(X530="L",'NOx Emission Factors'!$W$4*J530,"?")),"-")</f>
        <v>#N/A</v>
      </c>
      <c r="L530" s="10" t="str">
        <f>IF(F530&lt;&gt;"",IF(X530="A",F530/'NOx Emission Factors'!$X$4,IF(X530="L",F530/'NOx Emission Factors'!$W$4,"?")),"-")</f>
        <v>?</v>
      </c>
      <c r="M530" s="125" t="e">
        <f t="shared" si="97"/>
        <v>#DIV/0!</v>
      </c>
      <c r="N530" s="125" t="e">
        <f t="shared" si="98"/>
        <v>#N/A</v>
      </c>
      <c r="O530" s="170">
        <f>'Fleet Input'!B534</f>
        <v>0</v>
      </c>
      <c r="P530" s="170">
        <f>'Fleet Input'!C534</f>
        <v>0</v>
      </c>
      <c r="Q530" s="170">
        <f>'Fleet Input'!D534</f>
        <v>0</v>
      </c>
      <c r="R530" s="170">
        <f>'Fleet Input'!E534</f>
        <v>0</v>
      </c>
      <c r="S530" s="170">
        <f>'Fleet Input'!F534</f>
        <v>0</v>
      </c>
      <c r="T530" s="110" t="s">
        <v>241</v>
      </c>
      <c r="U530" s="110" t="s">
        <v>24</v>
      </c>
      <c r="V530" s="110"/>
      <c r="W530" s="110"/>
      <c r="X530" s="176">
        <f>'Fleet Input'!F534</f>
        <v>0</v>
      </c>
      <c r="Y530" s="170">
        <f>'Fleet Input'!G534</f>
        <v>0</v>
      </c>
      <c r="Z530" s="170">
        <f>'Fleet Input'!H534</f>
        <v>0</v>
      </c>
      <c r="AA530" s="114">
        <f t="shared" si="99"/>
        <v>0</v>
      </c>
      <c r="AB530" s="176" t="str">
        <f>IF('Fleet Input'!K534=0,"",'Fleet Input'!K534)</f>
        <v/>
      </c>
      <c r="AC530" s="176" t="str">
        <f>IF('Fleet Input'!L534=0,"",'Fleet Input'!L534)</f>
        <v/>
      </c>
      <c r="AD530" s="117" t="str">
        <f t="shared" si="100"/>
        <v/>
      </c>
      <c r="AE530" s="117" t="str">
        <f t="shared" si="101"/>
        <v>00</v>
      </c>
      <c r="AF530" s="8" t="e">
        <f t="shared" si="102"/>
        <v>#N/A</v>
      </c>
      <c r="AG530" s="122" t="e">
        <f t="shared" si="103"/>
        <v>#N/A</v>
      </c>
      <c r="AH530" s="8" t="e">
        <f t="shared" si="104"/>
        <v>#N/A</v>
      </c>
      <c r="AI530" s="122" t="e">
        <f t="shared" si="105"/>
        <v>#N/A</v>
      </c>
      <c r="AJ530" s="100" t="e">
        <f t="shared" si="106"/>
        <v>#N/A</v>
      </c>
      <c r="AK530" s="122" t="e">
        <f t="shared" si="107"/>
        <v>#N/A</v>
      </c>
    </row>
    <row r="531" spans="1:37" x14ac:dyDescent="0.2">
      <c r="A531" s="170">
        <f>'Fleet Input'!A535</f>
        <v>0</v>
      </c>
      <c r="B531" s="106" t="s">
        <v>111</v>
      </c>
      <c r="C531" s="106" t="s">
        <v>133</v>
      </c>
      <c r="D531" s="106" t="s">
        <v>134</v>
      </c>
      <c r="E531" s="106" t="s">
        <v>258</v>
      </c>
      <c r="F531" s="179">
        <f>'Fleet Input'!I535</f>
        <v>0</v>
      </c>
      <c r="G531" s="179">
        <f>'Fleet Input'!J535</f>
        <v>0</v>
      </c>
      <c r="H531" s="119" t="e">
        <f>VLOOKUP(AD531,NOx_Calc!$E$4:$G$44,3,FALSE)/100</f>
        <v>#N/A</v>
      </c>
      <c r="I531" s="119" t="e">
        <f>VLOOKUP(AD531,NOx_Calc!$E$4:$H$44,4,FALSE)/100</f>
        <v>#N/A</v>
      </c>
      <c r="J531" s="97" t="e">
        <f t="shared" si="96"/>
        <v>#N/A</v>
      </c>
      <c r="K531" s="10" t="e">
        <f>IF(J531&lt;&gt;"-",IF(X531="A",'NOx Emission Factors'!$X$4*J531,IF(X531="L",'NOx Emission Factors'!$W$4*J531,"?")),"-")</f>
        <v>#N/A</v>
      </c>
      <c r="L531" s="10" t="str">
        <f>IF(F531&lt;&gt;"",IF(X531="A",F531/'NOx Emission Factors'!$X$4,IF(X531="L",F531/'NOx Emission Factors'!$W$4,"?")),"-")</f>
        <v>?</v>
      </c>
      <c r="M531" s="125" t="e">
        <f t="shared" si="97"/>
        <v>#DIV/0!</v>
      </c>
      <c r="N531" s="125" t="e">
        <f t="shared" si="98"/>
        <v>#N/A</v>
      </c>
      <c r="O531" s="170">
        <f>'Fleet Input'!B535</f>
        <v>0</v>
      </c>
      <c r="P531" s="170">
        <f>'Fleet Input'!C535</f>
        <v>0</v>
      </c>
      <c r="Q531" s="170">
        <f>'Fleet Input'!D535</f>
        <v>0</v>
      </c>
      <c r="R531" s="170">
        <f>'Fleet Input'!E535</f>
        <v>0</v>
      </c>
      <c r="S531" s="170">
        <f>'Fleet Input'!F535</f>
        <v>0</v>
      </c>
      <c r="T531" s="110" t="s">
        <v>241</v>
      </c>
      <c r="U531" s="110" t="s">
        <v>24</v>
      </c>
      <c r="V531" s="110"/>
      <c r="W531" s="110"/>
      <c r="X531" s="176">
        <f>'Fleet Input'!F535</f>
        <v>0</v>
      </c>
      <c r="Y531" s="170">
        <f>'Fleet Input'!G535</f>
        <v>0</v>
      </c>
      <c r="Z531" s="170">
        <f>'Fleet Input'!H535</f>
        <v>0</v>
      </c>
      <c r="AA531" s="114">
        <f t="shared" si="99"/>
        <v>0</v>
      </c>
      <c r="AB531" s="176" t="str">
        <f>IF('Fleet Input'!K535=0,"",'Fleet Input'!K535)</f>
        <v/>
      </c>
      <c r="AC531" s="176" t="str">
        <f>IF('Fleet Input'!L535=0,"",'Fleet Input'!L535)</f>
        <v/>
      </c>
      <c r="AD531" s="117" t="str">
        <f t="shared" si="100"/>
        <v/>
      </c>
      <c r="AE531" s="117" t="str">
        <f t="shared" si="101"/>
        <v>00</v>
      </c>
      <c r="AF531" s="8" t="e">
        <f t="shared" si="102"/>
        <v>#N/A</v>
      </c>
      <c r="AG531" s="122" t="e">
        <f t="shared" si="103"/>
        <v>#N/A</v>
      </c>
      <c r="AH531" s="8" t="e">
        <f t="shared" si="104"/>
        <v>#N/A</v>
      </c>
      <c r="AI531" s="122" t="e">
        <f t="shared" si="105"/>
        <v>#N/A</v>
      </c>
      <c r="AJ531" s="100" t="e">
        <f t="shared" si="106"/>
        <v>#N/A</v>
      </c>
      <c r="AK531" s="122" t="e">
        <f t="shared" si="107"/>
        <v>#N/A</v>
      </c>
    </row>
    <row r="532" spans="1:37" x14ac:dyDescent="0.2">
      <c r="A532" s="170">
        <f>'Fleet Input'!A536</f>
        <v>0</v>
      </c>
      <c r="B532" s="106" t="s">
        <v>111</v>
      </c>
      <c r="C532" s="106" t="s">
        <v>133</v>
      </c>
      <c r="D532" s="106" t="s">
        <v>134</v>
      </c>
      <c r="E532" s="106" t="s">
        <v>258</v>
      </c>
      <c r="F532" s="179">
        <f>'Fleet Input'!I536</f>
        <v>0</v>
      </c>
      <c r="G532" s="179">
        <f>'Fleet Input'!J536</f>
        <v>0</v>
      </c>
      <c r="H532" s="119" t="e">
        <f>VLOOKUP(AD532,NOx_Calc!$E$4:$G$44,3,FALSE)/100</f>
        <v>#N/A</v>
      </c>
      <c r="I532" s="119" t="e">
        <f>VLOOKUP(AD532,NOx_Calc!$E$4:$H$44,4,FALSE)/100</f>
        <v>#N/A</v>
      </c>
      <c r="J532" s="97" t="e">
        <f t="shared" si="96"/>
        <v>#N/A</v>
      </c>
      <c r="K532" s="10" t="e">
        <f>IF(J532&lt;&gt;"-",IF(X532="A",'NOx Emission Factors'!$X$4*J532,IF(X532="L",'NOx Emission Factors'!$W$4*J532,"?")),"-")</f>
        <v>#N/A</v>
      </c>
      <c r="L532" s="10" t="str">
        <f>IF(F532&lt;&gt;"",IF(X532="A",F532/'NOx Emission Factors'!$X$4,IF(X532="L",F532/'NOx Emission Factors'!$W$4,"?")),"-")</f>
        <v>?</v>
      </c>
      <c r="M532" s="125" t="e">
        <f t="shared" si="97"/>
        <v>#DIV/0!</v>
      </c>
      <c r="N532" s="125" t="e">
        <f t="shared" si="98"/>
        <v>#N/A</v>
      </c>
      <c r="O532" s="170">
        <f>'Fleet Input'!B536</f>
        <v>0</v>
      </c>
      <c r="P532" s="170">
        <f>'Fleet Input'!C536</f>
        <v>0</v>
      </c>
      <c r="Q532" s="170">
        <f>'Fleet Input'!D536</f>
        <v>0</v>
      </c>
      <c r="R532" s="170">
        <f>'Fleet Input'!E536</f>
        <v>0</v>
      </c>
      <c r="S532" s="170">
        <f>'Fleet Input'!F536</f>
        <v>0</v>
      </c>
      <c r="T532" s="110" t="s">
        <v>241</v>
      </c>
      <c r="U532" s="110" t="s">
        <v>24</v>
      </c>
      <c r="V532" s="110"/>
      <c r="W532" s="110"/>
      <c r="X532" s="176">
        <f>'Fleet Input'!F536</f>
        <v>0</v>
      </c>
      <c r="Y532" s="170">
        <f>'Fleet Input'!G536</f>
        <v>0</v>
      </c>
      <c r="Z532" s="170">
        <f>'Fleet Input'!H536</f>
        <v>0</v>
      </c>
      <c r="AA532" s="114">
        <f t="shared" si="99"/>
        <v>0</v>
      </c>
      <c r="AB532" s="176" t="str">
        <f>IF('Fleet Input'!K536=0,"",'Fleet Input'!K536)</f>
        <v/>
      </c>
      <c r="AC532" s="176" t="str">
        <f>IF('Fleet Input'!L536=0,"",'Fleet Input'!L536)</f>
        <v/>
      </c>
      <c r="AD532" s="117" t="str">
        <f t="shared" si="100"/>
        <v/>
      </c>
      <c r="AE532" s="117" t="str">
        <f t="shared" si="101"/>
        <v>00</v>
      </c>
      <c r="AF532" s="8" t="e">
        <f t="shared" si="102"/>
        <v>#N/A</v>
      </c>
      <c r="AG532" s="122" t="e">
        <f t="shared" si="103"/>
        <v>#N/A</v>
      </c>
      <c r="AH532" s="8" t="e">
        <f t="shared" si="104"/>
        <v>#N/A</v>
      </c>
      <c r="AI532" s="122" t="e">
        <f t="shared" si="105"/>
        <v>#N/A</v>
      </c>
      <c r="AJ532" s="100" t="e">
        <f t="shared" si="106"/>
        <v>#N/A</v>
      </c>
      <c r="AK532" s="122" t="e">
        <f t="shared" si="107"/>
        <v>#N/A</v>
      </c>
    </row>
    <row r="533" spans="1:37" x14ac:dyDescent="0.2">
      <c r="A533" s="170">
        <f>'Fleet Input'!A537</f>
        <v>0</v>
      </c>
      <c r="B533" s="106" t="s">
        <v>111</v>
      </c>
      <c r="C533" s="106" t="s">
        <v>133</v>
      </c>
      <c r="D533" s="106" t="s">
        <v>134</v>
      </c>
      <c r="E533" s="106" t="s">
        <v>258</v>
      </c>
      <c r="F533" s="179">
        <f>'Fleet Input'!I537</f>
        <v>0</v>
      </c>
      <c r="G533" s="179">
        <f>'Fleet Input'!J537</f>
        <v>0</v>
      </c>
      <c r="H533" s="119" t="e">
        <f>VLOOKUP(AD533,NOx_Calc!$E$4:$G$44,3,FALSE)/100</f>
        <v>#N/A</v>
      </c>
      <c r="I533" s="119" t="e">
        <f>VLOOKUP(AD533,NOx_Calc!$E$4:$H$44,4,FALSE)/100</f>
        <v>#N/A</v>
      </c>
      <c r="J533" s="97" t="e">
        <f t="shared" si="96"/>
        <v>#N/A</v>
      </c>
      <c r="K533" s="10" t="e">
        <f>IF(J533&lt;&gt;"-",IF(X533="A",'NOx Emission Factors'!$X$4*J533,IF(X533="L",'NOx Emission Factors'!$W$4*J533,"?")),"-")</f>
        <v>#N/A</v>
      </c>
      <c r="L533" s="10" t="str">
        <f>IF(F533&lt;&gt;"",IF(X533="A",F533/'NOx Emission Factors'!$X$4,IF(X533="L",F533/'NOx Emission Factors'!$W$4,"?")),"-")</f>
        <v>?</v>
      </c>
      <c r="M533" s="125" t="e">
        <f t="shared" si="97"/>
        <v>#DIV/0!</v>
      </c>
      <c r="N533" s="125" t="e">
        <f t="shared" si="98"/>
        <v>#N/A</v>
      </c>
      <c r="O533" s="170">
        <f>'Fleet Input'!B537</f>
        <v>0</v>
      </c>
      <c r="P533" s="170">
        <f>'Fleet Input'!C537</f>
        <v>0</v>
      </c>
      <c r="Q533" s="170">
        <f>'Fleet Input'!D537</f>
        <v>0</v>
      </c>
      <c r="R533" s="170">
        <f>'Fleet Input'!E537</f>
        <v>0</v>
      </c>
      <c r="S533" s="170">
        <f>'Fleet Input'!F537</f>
        <v>0</v>
      </c>
      <c r="T533" s="110" t="s">
        <v>241</v>
      </c>
      <c r="U533" s="110" t="s">
        <v>24</v>
      </c>
      <c r="V533" s="110"/>
      <c r="W533" s="110"/>
      <c r="X533" s="176">
        <f>'Fleet Input'!F537</f>
        <v>0</v>
      </c>
      <c r="Y533" s="170">
        <f>'Fleet Input'!G537</f>
        <v>0</v>
      </c>
      <c r="Z533" s="170">
        <f>'Fleet Input'!H537</f>
        <v>0</v>
      </c>
      <c r="AA533" s="114">
        <f t="shared" si="99"/>
        <v>0</v>
      </c>
      <c r="AB533" s="176" t="str">
        <f>IF('Fleet Input'!K537=0,"",'Fleet Input'!K537)</f>
        <v/>
      </c>
      <c r="AC533" s="176" t="str">
        <f>IF('Fleet Input'!L537=0,"",'Fleet Input'!L537)</f>
        <v/>
      </c>
      <c r="AD533" s="117" t="str">
        <f t="shared" si="100"/>
        <v/>
      </c>
      <c r="AE533" s="117" t="str">
        <f t="shared" si="101"/>
        <v>00</v>
      </c>
      <c r="AF533" s="8" t="e">
        <f t="shared" si="102"/>
        <v>#N/A</v>
      </c>
      <c r="AG533" s="122" t="e">
        <f t="shared" si="103"/>
        <v>#N/A</v>
      </c>
      <c r="AH533" s="8" t="e">
        <f t="shared" si="104"/>
        <v>#N/A</v>
      </c>
      <c r="AI533" s="122" t="e">
        <f t="shared" si="105"/>
        <v>#N/A</v>
      </c>
      <c r="AJ533" s="100" t="e">
        <f t="shared" si="106"/>
        <v>#N/A</v>
      </c>
      <c r="AK533" s="122" t="e">
        <f t="shared" si="107"/>
        <v>#N/A</v>
      </c>
    </row>
    <row r="534" spans="1:37" x14ac:dyDescent="0.2">
      <c r="A534" s="170">
        <f>'Fleet Input'!A538</f>
        <v>0</v>
      </c>
      <c r="B534" s="106" t="s">
        <v>111</v>
      </c>
      <c r="C534" s="106" t="s">
        <v>133</v>
      </c>
      <c r="D534" s="106" t="s">
        <v>134</v>
      </c>
      <c r="E534" s="106" t="s">
        <v>258</v>
      </c>
      <c r="F534" s="179">
        <f>'Fleet Input'!I538</f>
        <v>0</v>
      </c>
      <c r="G534" s="179">
        <f>'Fleet Input'!J538</f>
        <v>0</v>
      </c>
      <c r="H534" s="119" t="e">
        <f>VLOOKUP(AD534,NOx_Calc!$E$4:$G$44,3,FALSE)/100</f>
        <v>#N/A</v>
      </c>
      <c r="I534" s="119" t="e">
        <f>VLOOKUP(AD534,NOx_Calc!$E$4:$H$44,4,FALSE)/100</f>
        <v>#N/A</v>
      </c>
      <c r="J534" s="97" t="e">
        <f t="shared" si="96"/>
        <v>#N/A</v>
      </c>
      <c r="K534" s="10" t="e">
        <f>IF(J534&lt;&gt;"-",IF(X534="A",'NOx Emission Factors'!$X$4*J534,IF(X534="L",'NOx Emission Factors'!$W$4*J534,"?")),"-")</f>
        <v>#N/A</v>
      </c>
      <c r="L534" s="10" t="str">
        <f>IF(F534&lt;&gt;"",IF(X534="A",F534/'NOx Emission Factors'!$X$4,IF(X534="L",F534/'NOx Emission Factors'!$W$4,"?")),"-")</f>
        <v>?</v>
      </c>
      <c r="M534" s="125" t="e">
        <f t="shared" si="97"/>
        <v>#DIV/0!</v>
      </c>
      <c r="N534" s="125" t="e">
        <f t="shared" si="98"/>
        <v>#N/A</v>
      </c>
      <c r="O534" s="170">
        <f>'Fleet Input'!B538</f>
        <v>0</v>
      </c>
      <c r="P534" s="170">
        <f>'Fleet Input'!C538</f>
        <v>0</v>
      </c>
      <c r="Q534" s="170">
        <f>'Fleet Input'!D538</f>
        <v>0</v>
      </c>
      <c r="R534" s="170">
        <f>'Fleet Input'!E538</f>
        <v>0</v>
      </c>
      <c r="S534" s="170">
        <f>'Fleet Input'!F538</f>
        <v>0</v>
      </c>
      <c r="T534" s="110" t="s">
        <v>241</v>
      </c>
      <c r="U534" s="110" t="s">
        <v>24</v>
      </c>
      <c r="V534" s="110"/>
      <c r="W534" s="110"/>
      <c r="X534" s="176">
        <f>'Fleet Input'!F538</f>
        <v>0</v>
      </c>
      <c r="Y534" s="170">
        <f>'Fleet Input'!G538</f>
        <v>0</v>
      </c>
      <c r="Z534" s="170">
        <f>'Fleet Input'!H538</f>
        <v>0</v>
      </c>
      <c r="AA534" s="114">
        <f t="shared" si="99"/>
        <v>0</v>
      </c>
      <c r="AB534" s="176" t="str">
        <f>IF('Fleet Input'!K538=0,"",'Fleet Input'!K538)</f>
        <v/>
      </c>
      <c r="AC534" s="176" t="str">
        <f>IF('Fleet Input'!L538=0,"",'Fleet Input'!L538)</f>
        <v/>
      </c>
      <c r="AD534" s="117" t="str">
        <f t="shared" si="100"/>
        <v/>
      </c>
      <c r="AE534" s="117" t="str">
        <f t="shared" si="101"/>
        <v>00</v>
      </c>
      <c r="AF534" s="8" t="e">
        <f t="shared" si="102"/>
        <v>#N/A</v>
      </c>
      <c r="AG534" s="122" t="e">
        <f t="shared" si="103"/>
        <v>#N/A</v>
      </c>
      <c r="AH534" s="8" t="e">
        <f t="shared" si="104"/>
        <v>#N/A</v>
      </c>
      <c r="AI534" s="122" t="e">
        <f t="shared" si="105"/>
        <v>#N/A</v>
      </c>
      <c r="AJ534" s="100" t="e">
        <f t="shared" si="106"/>
        <v>#N/A</v>
      </c>
      <c r="AK534" s="122" t="e">
        <f t="shared" si="107"/>
        <v>#N/A</v>
      </c>
    </row>
    <row r="535" spans="1:37" x14ac:dyDescent="0.2">
      <c r="A535" s="170">
        <f>'Fleet Input'!A539</f>
        <v>0</v>
      </c>
      <c r="B535" s="106" t="s">
        <v>111</v>
      </c>
      <c r="C535" s="106" t="s">
        <v>133</v>
      </c>
      <c r="D535" s="106" t="s">
        <v>134</v>
      </c>
      <c r="E535" s="106" t="s">
        <v>762</v>
      </c>
      <c r="F535" s="179">
        <f>'Fleet Input'!I539</f>
        <v>0</v>
      </c>
      <c r="G535" s="179">
        <f>'Fleet Input'!J539</f>
        <v>0</v>
      </c>
      <c r="H535" s="119" t="e">
        <f>VLOOKUP(AD535,NOx_Calc!$E$4:$G$44,3,FALSE)/100</f>
        <v>#N/A</v>
      </c>
      <c r="I535" s="119" t="e">
        <f>VLOOKUP(AD535,NOx_Calc!$E$4:$H$44,4,FALSE)/100</f>
        <v>#N/A</v>
      </c>
      <c r="J535" s="97" t="e">
        <f t="shared" si="96"/>
        <v>#N/A</v>
      </c>
      <c r="K535" s="10" t="e">
        <f>IF(J535&lt;&gt;"-",IF(X535="A",'NOx Emission Factors'!$X$4*J535,IF(X535="L",'NOx Emission Factors'!$W$4*J535,"?")),"-")</f>
        <v>#N/A</v>
      </c>
      <c r="L535" s="10" t="str">
        <f>IF(F535&lt;&gt;"",IF(X535="A",F535/'NOx Emission Factors'!$X$4,IF(X535="L",F535/'NOx Emission Factors'!$W$4,"?")),"-")</f>
        <v>?</v>
      </c>
      <c r="M535" s="125" t="e">
        <f t="shared" si="97"/>
        <v>#DIV/0!</v>
      </c>
      <c r="N535" s="125" t="e">
        <f t="shared" si="98"/>
        <v>#N/A</v>
      </c>
      <c r="O535" s="170">
        <f>'Fleet Input'!B539</f>
        <v>0</v>
      </c>
      <c r="P535" s="170">
        <f>'Fleet Input'!C539</f>
        <v>0</v>
      </c>
      <c r="Q535" s="170">
        <f>'Fleet Input'!D539</f>
        <v>0</v>
      </c>
      <c r="R535" s="170">
        <f>'Fleet Input'!E539</f>
        <v>0</v>
      </c>
      <c r="S535" s="170">
        <f>'Fleet Input'!F539</f>
        <v>0</v>
      </c>
      <c r="T535" s="110" t="s">
        <v>241</v>
      </c>
      <c r="U535" s="110" t="s">
        <v>24</v>
      </c>
      <c r="V535" s="110"/>
      <c r="W535" s="110"/>
      <c r="X535" s="176">
        <f>'Fleet Input'!F539</f>
        <v>0</v>
      </c>
      <c r="Y535" s="170">
        <f>'Fleet Input'!G539</f>
        <v>0</v>
      </c>
      <c r="Z535" s="170">
        <f>'Fleet Input'!H539</f>
        <v>0</v>
      </c>
      <c r="AA535" s="114">
        <f t="shared" si="99"/>
        <v>0</v>
      </c>
      <c r="AB535" s="176" t="str">
        <f>IF('Fleet Input'!K539=0,"",'Fleet Input'!K539)</f>
        <v/>
      </c>
      <c r="AC535" s="176" t="str">
        <f>IF('Fleet Input'!L539=0,"",'Fleet Input'!L539)</f>
        <v/>
      </c>
      <c r="AD535" s="117" t="str">
        <f t="shared" si="100"/>
        <v/>
      </c>
      <c r="AE535" s="117" t="str">
        <f t="shared" si="101"/>
        <v>00</v>
      </c>
      <c r="AF535" s="8" t="e">
        <f t="shared" si="102"/>
        <v>#N/A</v>
      </c>
      <c r="AG535" s="122" t="e">
        <f t="shared" si="103"/>
        <v>#N/A</v>
      </c>
      <c r="AH535" s="8" t="e">
        <f t="shared" si="104"/>
        <v>#N/A</v>
      </c>
      <c r="AI535" s="122" t="e">
        <f t="shared" si="105"/>
        <v>#N/A</v>
      </c>
      <c r="AJ535" s="100" t="e">
        <f t="shared" si="106"/>
        <v>#N/A</v>
      </c>
      <c r="AK535" s="122" t="e">
        <f t="shared" si="107"/>
        <v>#N/A</v>
      </c>
    </row>
    <row r="536" spans="1:37" x14ac:dyDescent="0.2">
      <c r="A536" s="170">
        <f>'Fleet Input'!A540</f>
        <v>0</v>
      </c>
      <c r="B536" s="106" t="s">
        <v>111</v>
      </c>
      <c r="C536" s="106" t="s">
        <v>133</v>
      </c>
      <c r="D536" s="106" t="s">
        <v>134</v>
      </c>
      <c r="E536" s="106" t="s">
        <v>762</v>
      </c>
      <c r="F536" s="179">
        <f>'Fleet Input'!I540</f>
        <v>0</v>
      </c>
      <c r="G536" s="179">
        <f>'Fleet Input'!J540</f>
        <v>0</v>
      </c>
      <c r="H536" s="119" t="e">
        <f>VLOOKUP(AD536,NOx_Calc!$E$4:$G$44,3,FALSE)/100</f>
        <v>#N/A</v>
      </c>
      <c r="I536" s="119" t="e">
        <f>VLOOKUP(AD536,NOx_Calc!$E$4:$H$44,4,FALSE)/100</f>
        <v>#N/A</v>
      </c>
      <c r="J536" s="97" t="e">
        <f t="shared" si="96"/>
        <v>#N/A</v>
      </c>
      <c r="K536" s="10" t="e">
        <f>IF(J536&lt;&gt;"-",IF(X536="A",'NOx Emission Factors'!$X$4*J536,IF(X536="L",'NOx Emission Factors'!$W$4*J536,"?")),"-")</f>
        <v>#N/A</v>
      </c>
      <c r="L536" s="10" t="str">
        <f>IF(F536&lt;&gt;"",IF(X536="A",F536/'NOx Emission Factors'!$X$4,IF(X536="L",F536/'NOx Emission Factors'!$W$4,"?")),"-")</f>
        <v>?</v>
      </c>
      <c r="M536" s="125" t="e">
        <f t="shared" si="97"/>
        <v>#DIV/0!</v>
      </c>
      <c r="N536" s="125" t="e">
        <f t="shared" si="98"/>
        <v>#N/A</v>
      </c>
      <c r="O536" s="170">
        <f>'Fleet Input'!B540</f>
        <v>0</v>
      </c>
      <c r="P536" s="170">
        <f>'Fleet Input'!C540</f>
        <v>0</v>
      </c>
      <c r="Q536" s="170">
        <f>'Fleet Input'!D540</f>
        <v>0</v>
      </c>
      <c r="R536" s="170">
        <f>'Fleet Input'!E540</f>
        <v>0</v>
      </c>
      <c r="S536" s="170">
        <f>'Fleet Input'!F540</f>
        <v>0</v>
      </c>
      <c r="T536" s="110" t="s">
        <v>241</v>
      </c>
      <c r="U536" s="110" t="s">
        <v>24</v>
      </c>
      <c r="V536" s="110"/>
      <c r="W536" s="110"/>
      <c r="X536" s="176">
        <f>'Fleet Input'!F540</f>
        <v>0</v>
      </c>
      <c r="Y536" s="170">
        <f>'Fleet Input'!G540</f>
        <v>0</v>
      </c>
      <c r="Z536" s="170">
        <f>'Fleet Input'!H540</f>
        <v>0</v>
      </c>
      <c r="AA536" s="114">
        <f t="shared" si="99"/>
        <v>0</v>
      </c>
      <c r="AB536" s="176" t="str">
        <f>IF('Fleet Input'!K540=0,"",'Fleet Input'!K540)</f>
        <v/>
      </c>
      <c r="AC536" s="176" t="str">
        <f>IF('Fleet Input'!L540=0,"",'Fleet Input'!L540)</f>
        <v/>
      </c>
      <c r="AD536" s="117" t="str">
        <f t="shared" si="100"/>
        <v/>
      </c>
      <c r="AE536" s="117" t="str">
        <f t="shared" si="101"/>
        <v>00</v>
      </c>
      <c r="AF536" s="8" t="e">
        <f t="shared" si="102"/>
        <v>#N/A</v>
      </c>
      <c r="AG536" s="122" t="e">
        <f t="shared" si="103"/>
        <v>#N/A</v>
      </c>
      <c r="AH536" s="8" t="e">
        <f t="shared" si="104"/>
        <v>#N/A</v>
      </c>
      <c r="AI536" s="122" t="e">
        <f t="shared" si="105"/>
        <v>#N/A</v>
      </c>
      <c r="AJ536" s="100" t="e">
        <f t="shared" si="106"/>
        <v>#N/A</v>
      </c>
      <c r="AK536" s="122" t="e">
        <f t="shared" si="107"/>
        <v>#N/A</v>
      </c>
    </row>
    <row r="537" spans="1:37" x14ac:dyDescent="0.2">
      <c r="A537" s="170">
        <f>'Fleet Input'!A541</f>
        <v>0</v>
      </c>
      <c r="B537" s="106" t="s">
        <v>111</v>
      </c>
      <c r="C537" s="106" t="s">
        <v>133</v>
      </c>
      <c r="D537" s="106" t="s">
        <v>134</v>
      </c>
      <c r="E537" s="106" t="s">
        <v>762</v>
      </c>
      <c r="F537" s="179">
        <f>'Fleet Input'!I541</f>
        <v>0</v>
      </c>
      <c r="G537" s="179">
        <f>'Fleet Input'!J541</f>
        <v>0</v>
      </c>
      <c r="H537" s="119" t="e">
        <f>VLOOKUP(AD537,NOx_Calc!$E$4:$G$44,3,FALSE)/100</f>
        <v>#N/A</v>
      </c>
      <c r="I537" s="119" t="e">
        <f>VLOOKUP(AD537,NOx_Calc!$E$4:$H$44,4,FALSE)/100</f>
        <v>#N/A</v>
      </c>
      <c r="J537" s="97" t="e">
        <f t="shared" si="96"/>
        <v>#N/A</v>
      </c>
      <c r="K537" s="10" t="e">
        <f>IF(J537&lt;&gt;"-",IF(X537="A",'NOx Emission Factors'!$X$4*J537,IF(X537="L",'NOx Emission Factors'!$W$4*J537,"?")),"-")</f>
        <v>#N/A</v>
      </c>
      <c r="L537" s="10" t="str">
        <f>IF(F537&lt;&gt;"",IF(X537="A",F537/'NOx Emission Factors'!$X$4,IF(X537="L",F537/'NOx Emission Factors'!$W$4,"?")),"-")</f>
        <v>?</v>
      </c>
      <c r="M537" s="125" t="e">
        <f t="shared" si="97"/>
        <v>#DIV/0!</v>
      </c>
      <c r="N537" s="125" t="e">
        <f t="shared" si="98"/>
        <v>#N/A</v>
      </c>
      <c r="O537" s="170">
        <f>'Fleet Input'!B541</f>
        <v>0</v>
      </c>
      <c r="P537" s="170">
        <f>'Fleet Input'!C541</f>
        <v>0</v>
      </c>
      <c r="Q537" s="170">
        <f>'Fleet Input'!D541</f>
        <v>0</v>
      </c>
      <c r="R537" s="170">
        <f>'Fleet Input'!E541</f>
        <v>0</v>
      </c>
      <c r="S537" s="170">
        <f>'Fleet Input'!F541</f>
        <v>0</v>
      </c>
      <c r="T537" s="110" t="s">
        <v>241</v>
      </c>
      <c r="U537" s="110" t="s">
        <v>24</v>
      </c>
      <c r="V537" s="110"/>
      <c r="W537" s="110"/>
      <c r="X537" s="176">
        <f>'Fleet Input'!F541</f>
        <v>0</v>
      </c>
      <c r="Y537" s="170">
        <f>'Fleet Input'!G541</f>
        <v>0</v>
      </c>
      <c r="Z537" s="170">
        <f>'Fleet Input'!H541</f>
        <v>0</v>
      </c>
      <c r="AA537" s="114">
        <f t="shared" si="99"/>
        <v>0</v>
      </c>
      <c r="AB537" s="176" t="str">
        <f>IF('Fleet Input'!K541=0,"",'Fleet Input'!K541)</f>
        <v/>
      </c>
      <c r="AC537" s="176" t="str">
        <f>IF('Fleet Input'!L541=0,"",'Fleet Input'!L541)</f>
        <v/>
      </c>
      <c r="AD537" s="117" t="str">
        <f t="shared" si="100"/>
        <v/>
      </c>
      <c r="AE537" s="117" t="str">
        <f t="shared" si="101"/>
        <v>00</v>
      </c>
      <c r="AF537" s="8" t="e">
        <f t="shared" si="102"/>
        <v>#N/A</v>
      </c>
      <c r="AG537" s="122" t="e">
        <f t="shared" si="103"/>
        <v>#N/A</v>
      </c>
      <c r="AH537" s="8" t="e">
        <f t="shared" si="104"/>
        <v>#N/A</v>
      </c>
      <c r="AI537" s="122" t="e">
        <f t="shared" si="105"/>
        <v>#N/A</v>
      </c>
      <c r="AJ537" s="100" t="e">
        <f t="shared" si="106"/>
        <v>#N/A</v>
      </c>
      <c r="AK537" s="122" t="e">
        <f t="shared" si="107"/>
        <v>#N/A</v>
      </c>
    </row>
    <row r="538" spans="1:37" x14ac:dyDescent="0.2">
      <c r="A538" s="170">
        <f>'Fleet Input'!A542</f>
        <v>0</v>
      </c>
      <c r="B538" s="106" t="s">
        <v>111</v>
      </c>
      <c r="C538" s="106" t="s">
        <v>133</v>
      </c>
      <c r="D538" s="106" t="s">
        <v>134</v>
      </c>
      <c r="E538" s="106" t="s">
        <v>762</v>
      </c>
      <c r="F538" s="179">
        <f>'Fleet Input'!I542</f>
        <v>0</v>
      </c>
      <c r="G538" s="179">
        <f>'Fleet Input'!J542</f>
        <v>0</v>
      </c>
      <c r="H538" s="119" t="e">
        <f>VLOOKUP(AD538,NOx_Calc!$E$4:$G$44,3,FALSE)/100</f>
        <v>#N/A</v>
      </c>
      <c r="I538" s="119" t="e">
        <f>VLOOKUP(AD538,NOx_Calc!$E$4:$H$44,4,FALSE)/100</f>
        <v>#N/A</v>
      </c>
      <c r="J538" s="97" t="e">
        <f t="shared" si="96"/>
        <v>#N/A</v>
      </c>
      <c r="K538" s="10" t="e">
        <f>IF(J538&lt;&gt;"-",IF(X538="A",'NOx Emission Factors'!$X$4*J538,IF(X538="L",'NOx Emission Factors'!$W$4*J538,"?")),"-")</f>
        <v>#N/A</v>
      </c>
      <c r="L538" s="10" t="str">
        <f>IF(F538&lt;&gt;"",IF(X538="A",F538/'NOx Emission Factors'!$X$4,IF(X538="L",F538/'NOx Emission Factors'!$W$4,"?")),"-")</f>
        <v>?</v>
      </c>
      <c r="M538" s="125" t="e">
        <f t="shared" si="97"/>
        <v>#DIV/0!</v>
      </c>
      <c r="N538" s="125" t="e">
        <f t="shared" si="98"/>
        <v>#N/A</v>
      </c>
      <c r="O538" s="170">
        <f>'Fleet Input'!B542</f>
        <v>0</v>
      </c>
      <c r="P538" s="170">
        <f>'Fleet Input'!C542</f>
        <v>0</v>
      </c>
      <c r="Q538" s="170">
        <f>'Fleet Input'!D542</f>
        <v>0</v>
      </c>
      <c r="R538" s="170">
        <f>'Fleet Input'!E542</f>
        <v>0</v>
      </c>
      <c r="S538" s="170">
        <f>'Fleet Input'!F542</f>
        <v>0</v>
      </c>
      <c r="T538" s="110" t="s">
        <v>241</v>
      </c>
      <c r="U538" s="110" t="s">
        <v>24</v>
      </c>
      <c r="V538" s="110"/>
      <c r="W538" s="110"/>
      <c r="X538" s="176">
        <f>'Fleet Input'!F542</f>
        <v>0</v>
      </c>
      <c r="Y538" s="170">
        <f>'Fleet Input'!G542</f>
        <v>0</v>
      </c>
      <c r="Z538" s="170">
        <f>'Fleet Input'!H542</f>
        <v>0</v>
      </c>
      <c r="AA538" s="114">
        <f t="shared" si="99"/>
        <v>0</v>
      </c>
      <c r="AB538" s="176" t="str">
        <f>IF('Fleet Input'!K542=0,"",'Fleet Input'!K542)</f>
        <v/>
      </c>
      <c r="AC538" s="176" t="str">
        <f>IF('Fleet Input'!L542=0,"",'Fleet Input'!L542)</f>
        <v/>
      </c>
      <c r="AD538" s="117" t="str">
        <f t="shared" si="100"/>
        <v/>
      </c>
      <c r="AE538" s="117" t="str">
        <f t="shared" si="101"/>
        <v>00</v>
      </c>
      <c r="AF538" s="8" t="e">
        <f t="shared" si="102"/>
        <v>#N/A</v>
      </c>
      <c r="AG538" s="122" t="e">
        <f t="shared" si="103"/>
        <v>#N/A</v>
      </c>
      <c r="AH538" s="8" t="e">
        <f t="shared" si="104"/>
        <v>#N/A</v>
      </c>
      <c r="AI538" s="122" t="e">
        <f t="shared" si="105"/>
        <v>#N/A</v>
      </c>
      <c r="AJ538" s="100" t="e">
        <f t="shared" si="106"/>
        <v>#N/A</v>
      </c>
      <c r="AK538" s="122" t="e">
        <f t="shared" si="107"/>
        <v>#N/A</v>
      </c>
    </row>
    <row r="539" spans="1:37" x14ac:dyDescent="0.2">
      <c r="A539" s="170">
        <f>'Fleet Input'!A543</f>
        <v>0</v>
      </c>
      <c r="B539" s="106" t="s">
        <v>111</v>
      </c>
      <c r="C539" s="106" t="s">
        <v>133</v>
      </c>
      <c r="D539" s="106" t="s">
        <v>134</v>
      </c>
      <c r="E539" s="106" t="s">
        <v>258</v>
      </c>
      <c r="F539" s="179">
        <f>'Fleet Input'!I543</f>
        <v>0</v>
      </c>
      <c r="G539" s="179">
        <f>'Fleet Input'!J543</f>
        <v>0</v>
      </c>
      <c r="H539" s="119" t="e">
        <f>VLOOKUP(AD539,NOx_Calc!$E$4:$G$44,3,FALSE)/100</f>
        <v>#N/A</v>
      </c>
      <c r="I539" s="119" t="e">
        <f>VLOOKUP(AD539,NOx_Calc!$E$4:$H$44,4,FALSE)/100</f>
        <v>#N/A</v>
      </c>
      <c r="J539" s="97" t="e">
        <f t="shared" si="96"/>
        <v>#N/A</v>
      </c>
      <c r="K539" s="10" t="e">
        <f>IF(J539&lt;&gt;"-",IF(X539="A",'NOx Emission Factors'!$X$4*J539,IF(X539="L",'NOx Emission Factors'!$W$4*J539,"?")),"-")</f>
        <v>#N/A</v>
      </c>
      <c r="L539" s="10" t="str">
        <f>IF(F539&lt;&gt;"",IF(X539="A",F539/'NOx Emission Factors'!$X$4,IF(X539="L",F539/'NOx Emission Factors'!$W$4,"?")),"-")</f>
        <v>?</v>
      </c>
      <c r="M539" s="125" t="e">
        <f t="shared" si="97"/>
        <v>#DIV/0!</v>
      </c>
      <c r="N539" s="125" t="e">
        <f t="shared" si="98"/>
        <v>#N/A</v>
      </c>
      <c r="O539" s="170">
        <f>'Fleet Input'!B543</f>
        <v>0</v>
      </c>
      <c r="P539" s="170">
        <f>'Fleet Input'!C543</f>
        <v>0</v>
      </c>
      <c r="Q539" s="170">
        <f>'Fleet Input'!D543</f>
        <v>0</v>
      </c>
      <c r="R539" s="170">
        <f>'Fleet Input'!E543</f>
        <v>0</v>
      </c>
      <c r="S539" s="170">
        <f>'Fleet Input'!F543</f>
        <v>0</v>
      </c>
      <c r="T539" s="110" t="s">
        <v>241</v>
      </c>
      <c r="U539" s="110" t="s">
        <v>24</v>
      </c>
      <c r="V539" s="110"/>
      <c r="W539" s="110"/>
      <c r="X539" s="176">
        <f>'Fleet Input'!F543</f>
        <v>0</v>
      </c>
      <c r="Y539" s="170">
        <f>'Fleet Input'!G543</f>
        <v>0</v>
      </c>
      <c r="Z539" s="170">
        <f>'Fleet Input'!H543</f>
        <v>0</v>
      </c>
      <c r="AA539" s="114">
        <f t="shared" si="99"/>
        <v>0</v>
      </c>
      <c r="AB539" s="176" t="str">
        <f>IF('Fleet Input'!K543=0,"",'Fleet Input'!K543)</f>
        <v/>
      </c>
      <c r="AC539" s="176" t="str">
        <f>IF('Fleet Input'!L543=0,"",'Fleet Input'!L543)</f>
        <v/>
      </c>
      <c r="AD539" s="117" t="str">
        <f t="shared" si="100"/>
        <v/>
      </c>
      <c r="AE539" s="117" t="str">
        <f t="shared" si="101"/>
        <v>00</v>
      </c>
      <c r="AF539" s="8" t="e">
        <f t="shared" si="102"/>
        <v>#N/A</v>
      </c>
      <c r="AG539" s="122" t="e">
        <f t="shared" si="103"/>
        <v>#N/A</v>
      </c>
      <c r="AH539" s="8" t="e">
        <f t="shared" si="104"/>
        <v>#N/A</v>
      </c>
      <c r="AI539" s="122" t="e">
        <f t="shared" si="105"/>
        <v>#N/A</v>
      </c>
      <c r="AJ539" s="100" t="e">
        <f t="shared" si="106"/>
        <v>#N/A</v>
      </c>
      <c r="AK539" s="122" t="e">
        <f t="shared" si="107"/>
        <v>#N/A</v>
      </c>
    </row>
    <row r="540" spans="1:37" x14ac:dyDescent="0.2">
      <c r="A540" s="170">
        <f>'Fleet Input'!A544</f>
        <v>0</v>
      </c>
      <c r="B540" s="106" t="s">
        <v>111</v>
      </c>
      <c r="C540" s="106" t="s">
        <v>133</v>
      </c>
      <c r="D540" s="106" t="s">
        <v>134</v>
      </c>
      <c r="E540" s="106" t="s">
        <v>258</v>
      </c>
      <c r="F540" s="179">
        <f>'Fleet Input'!I544</f>
        <v>0</v>
      </c>
      <c r="G540" s="179">
        <f>'Fleet Input'!J544</f>
        <v>0</v>
      </c>
      <c r="H540" s="119" t="e">
        <f>VLOOKUP(AD540,NOx_Calc!$E$4:$G$44,3,FALSE)/100</f>
        <v>#N/A</v>
      </c>
      <c r="I540" s="119" t="e">
        <f>VLOOKUP(AD540,NOx_Calc!$E$4:$H$44,4,FALSE)/100</f>
        <v>#N/A</v>
      </c>
      <c r="J540" s="97" t="e">
        <f t="shared" si="96"/>
        <v>#N/A</v>
      </c>
      <c r="K540" s="10" t="e">
        <f>IF(J540&lt;&gt;"-",IF(X540="A",'NOx Emission Factors'!$X$4*J540,IF(X540="L",'NOx Emission Factors'!$W$4*J540,"?")),"-")</f>
        <v>#N/A</v>
      </c>
      <c r="L540" s="10" t="str">
        <f>IF(F540&lt;&gt;"",IF(X540="A",F540/'NOx Emission Factors'!$X$4,IF(X540="L",F540/'NOx Emission Factors'!$W$4,"?")),"-")</f>
        <v>?</v>
      </c>
      <c r="M540" s="125" t="e">
        <f t="shared" si="97"/>
        <v>#DIV/0!</v>
      </c>
      <c r="N540" s="125" t="e">
        <f t="shared" si="98"/>
        <v>#N/A</v>
      </c>
      <c r="O540" s="170">
        <f>'Fleet Input'!B544</f>
        <v>0</v>
      </c>
      <c r="P540" s="170">
        <f>'Fleet Input'!C544</f>
        <v>0</v>
      </c>
      <c r="Q540" s="170">
        <f>'Fleet Input'!D544</f>
        <v>0</v>
      </c>
      <c r="R540" s="170">
        <f>'Fleet Input'!E544</f>
        <v>0</v>
      </c>
      <c r="S540" s="170">
        <f>'Fleet Input'!F544</f>
        <v>0</v>
      </c>
      <c r="T540" s="110" t="s">
        <v>241</v>
      </c>
      <c r="U540" s="110" t="s">
        <v>24</v>
      </c>
      <c r="V540" s="110"/>
      <c r="W540" s="110"/>
      <c r="X540" s="176">
        <f>'Fleet Input'!F544</f>
        <v>0</v>
      </c>
      <c r="Y540" s="170">
        <f>'Fleet Input'!G544</f>
        <v>0</v>
      </c>
      <c r="Z540" s="170">
        <f>'Fleet Input'!H544</f>
        <v>0</v>
      </c>
      <c r="AA540" s="114">
        <f t="shared" si="99"/>
        <v>0</v>
      </c>
      <c r="AB540" s="176" t="str">
        <f>IF('Fleet Input'!K544=0,"",'Fleet Input'!K544)</f>
        <v/>
      </c>
      <c r="AC540" s="176" t="str">
        <f>IF('Fleet Input'!L544=0,"",'Fleet Input'!L544)</f>
        <v/>
      </c>
      <c r="AD540" s="117" t="str">
        <f t="shared" si="100"/>
        <v/>
      </c>
      <c r="AE540" s="117" t="str">
        <f t="shared" si="101"/>
        <v>00</v>
      </c>
      <c r="AF540" s="8" t="e">
        <f t="shared" si="102"/>
        <v>#N/A</v>
      </c>
      <c r="AG540" s="122" t="e">
        <f t="shared" si="103"/>
        <v>#N/A</v>
      </c>
      <c r="AH540" s="8" t="e">
        <f t="shared" si="104"/>
        <v>#N/A</v>
      </c>
      <c r="AI540" s="122" t="e">
        <f t="shared" si="105"/>
        <v>#N/A</v>
      </c>
      <c r="AJ540" s="100" t="e">
        <f t="shared" si="106"/>
        <v>#N/A</v>
      </c>
      <c r="AK540" s="122" t="e">
        <f t="shared" si="107"/>
        <v>#N/A</v>
      </c>
    </row>
    <row r="541" spans="1:37" x14ac:dyDescent="0.2">
      <c r="A541" s="170">
        <f>'Fleet Input'!A545</f>
        <v>0</v>
      </c>
      <c r="B541" s="106" t="s">
        <v>111</v>
      </c>
      <c r="C541" s="106" t="s">
        <v>133</v>
      </c>
      <c r="D541" s="106" t="s">
        <v>134</v>
      </c>
      <c r="E541" s="106" t="s">
        <v>258</v>
      </c>
      <c r="F541" s="179">
        <f>'Fleet Input'!I545</f>
        <v>0</v>
      </c>
      <c r="G541" s="179">
        <f>'Fleet Input'!J545</f>
        <v>0</v>
      </c>
      <c r="H541" s="119" t="e">
        <f>VLOOKUP(AD541,NOx_Calc!$E$4:$G$44,3,FALSE)/100</f>
        <v>#N/A</v>
      </c>
      <c r="I541" s="119" t="e">
        <f>VLOOKUP(AD541,NOx_Calc!$E$4:$H$44,4,FALSE)/100</f>
        <v>#N/A</v>
      </c>
      <c r="J541" s="97" t="e">
        <f t="shared" si="96"/>
        <v>#N/A</v>
      </c>
      <c r="K541" s="10" t="e">
        <f>IF(J541&lt;&gt;"-",IF(X541="A",'NOx Emission Factors'!$X$4*J541,IF(X541="L",'NOx Emission Factors'!$W$4*J541,"?")),"-")</f>
        <v>#N/A</v>
      </c>
      <c r="L541" s="10" t="str">
        <f>IF(F541&lt;&gt;"",IF(X541="A",F541/'NOx Emission Factors'!$X$4,IF(X541="L",F541/'NOx Emission Factors'!$W$4,"?")),"-")</f>
        <v>?</v>
      </c>
      <c r="M541" s="125" t="e">
        <f t="shared" si="97"/>
        <v>#DIV/0!</v>
      </c>
      <c r="N541" s="125" t="e">
        <f t="shared" si="98"/>
        <v>#N/A</v>
      </c>
      <c r="O541" s="170">
        <f>'Fleet Input'!B545</f>
        <v>0</v>
      </c>
      <c r="P541" s="170">
        <f>'Fleet Input'!C545</f>
        <v>0</v>
      </c>
      <c r="Q541" s="170">
        <f>'Fleet Input'!D545</f>
        <v>0</v>
      </c>
      <c r="R541" s="170">
        <f>'Fleet Input'!E545</f>
        <v>0</v>
      </c>
      <c r="S541" s="170">
        <f>'Fleet Input'!F545</f>
        <v>0</v>
      </c>
      <c r="T541" s="110" t="s">
        <v>241</v>
      </c>
      <c r="U541" s="110" t="s">
        <v>24</v>
      </c>
      <c r="V541" s="110"/>
      <c r="W541" s="110"/>
      <c r="X541" s="176">
        <f>'Fleet Input'!F545</f>
        <v>0</v>
      </c>
      <c r="Y541" s="170">
        <f>'Fleet Input'!G545</f>
        <v>0</v>
      </c>
      <c r="Z541" s="170">
        <f>'Fleet Input'!H545</f>
        <v>0</v>
      </c>
      <c r="AA541" s="114">
        <f t="shared" si="99"/>
        <v>0</v>
      </c>
      <c r="AB541" s="176" t="str">
        <f>IF('Fleet Input'!K545=0,"",'Fleet Input'!K545)</f>
        <v/>
      </c>
      <c r="AC541" s="176" t="str">
        <f>IF('Fleet Input'!L545=0,"",'Fleet Input'!L545)</f>
        <v/>
      </c>
      <c r="AD541" s="117" t="str">
        <f t="shared" si="100"/>
        <v/>
      </c>
      <c r="AE541" s="117" t="str">
        <f t="shared" si="101"/>
        <v>00</v>
      </c>
      <c r="AF541" s="8" t="e">
        <f t="shared" si="102"/>
        <v>#N/A</v>
      </c>
      <c r="AG541" s="122" t="e">
        <f t="shared" si="103"/>
        <v>#N/A</v>
      </c>
      <c r="AH541" s="8" t="e">
        <f t="shared" si="104"/>
        <v>#N/A</v>
      </c>
      <c r="AI541" s="122" t="e">
        <f t="shared" si="105"/>
        <v>#N/A</v>
      </c>
      <c r="AJ541" s="100" t="e">
        <f t="shared" si="106"/>
        <v>#N/A</v>
      </c>
      <c r="AK541" s="122" t="e">
        <f t="shared" si="107"/>
        <v>#N/A</v>
      </c>
    </row>
    <row r="542" spans="1:37" x14ac:dyDescent="0.2">
      <c r="A542" s="170">
        <f>'Fleet Input'!A546</f>
        <v>0</v>
      </c>
      <c r="B542" s="106" t="s">
        <v>111</v>
      </c>
      <c r="C542" s="106" t="s">
        <v>133</v>
      </c>
      <c r="D542" s="106" t="s">
        <v>134</v>
      </c>
      <c r="E542" s="106" t="s">
        <v>258</v>
      </c>
      <c r="F542" s="179">
        <f>'Fleet Input'!I546</f>
        <v>0</v>
      </c>
      <c r="G542" s="179">
        <f>'Fleet Input'!J546</f>
        <v>0</v>
      </c>
      <c r="H542" s="119" t="e">
        <f>VLOOKUP(AD542,NOx_Calc!$E$4:$G$44,3,FALSE)/100</f>
        <v>#N/A</v>
      </c>
      <c r="I542" s="119" t="e">
        <f>VLOOKUP(AD542,NOx_Calc!$E$4:$H$44,4,FALSE)/100</f>
        <v>#N/A</v>
      </c>
      <c r="J542" s="97" t="e">
        <f t="shared" si="96"/>
        <v>#N/A</v>
      </c>
      <c r="K542" s="10" t="e">
        <f>IF(J542&lt;&gt;"-",IF(X542="A",'NOx Emission Factors'!$X$4*J542,IF(X542="L",'NOx Emission Factors'!$W$4*J542,"?")),"-")</f>
        <v>#N/A</v>
      </c>
      <c r="L542" s="10" t="str">
        <f>IF(F542&lt;&gt;"",IF(X542="A",F542/'NOx Emission Factors'!$X$4,IF(X542="L",F542/'NOx Emission Factors'!$W$4,"?")),"-")</f>
        <v>?</v>
      </c>
      <c r="M542" s="125" t="e">
        <f t="shared" si="97"/>
        <v>#DIV/0!</v>
      </c>
      <c r="N542" s="125" t="e">
        <f t="shared" si="98"/>
        <v>#N/A</v>
      </c>
      <c r="O542" s="170">
        <f>'Fleet Input'!B546</f>
        <v>0</v>
      </c>
      <c r="P542" s="170">
        <f>'Fleet Input'!C546</f>
        <v>0</v>
      </c>
      <c r="Q542" s="170">
        <f>'Fleet Input'!D546</f>
        <v>0</v>
      </c>
      <c r="R542" s="170">
        <f>'Fleet Input'!E546</f>
        <v>0</v>
      </c>
      <c r="S542" s="170">
        <f>'Fleet Input'!F546</f>
        <v>0</v>
      </c>
      <c r="T542" s="110" t="s">
        <v>241</v>
      </c>
      <c r="U542" s="110" t="s">
        <v>24</v>
      </c>
      <c r="V542" s="110"/>
      <c r="W542" s="110"/>
      <c r="X542" s="176">
        <f>'Fleet Input'!F546</f>
        <v>0</v>
      </c>
      <c r="Y542" s="170">
        <f>'Fleet Input'!G546</f>
        <v>0</v>
      </c>
      <c r="Z542" s="170">
        <f>'Fleet Input'!H546</f>
        <v>0</v>
      </c>
      <c r="AA542" s="114">
        <f t="shared" si="99"/>
        <v>0</v>
      </c>
      <c r="AB542" s="176" t="str">
        <f>IF('Fleet Input'!K546=0,"",'Fleet Input'!K546)</f>
        <v/>
      </c>
      <c r="AC542" s="176" t="str">
        <f>IF('Fleet Input'!L546=0,"",'Fleet Input'!L546)</f>
        <v/>
      </c>
      <c r="AD542" s="117" t="str">
        <f t="shared" si="100"/>
        <v/>
      </c>
      <c r="AE542" s="117" t="str">
        <f t="shared" si="101"/>
        <v>00</v>
      </c>
      <c r="AF542" s="8" t="e">
        <f t="shared" si="102"/>
        <v>#N/A</v>
      </c>
      <c r="AG542" s="122" t="e">
        <f t="shared" si="103"/>
        <v>#N/A</v>
      </c>
      <c r="AH542" s="8" t="e">
        <f t="shared" si="104"/>
        <v>#N/A</v>
      </c>
      <c r="AI542" s="122" t="e">
        <f t="shared" si="105"/>
        <v>#N/A</v>
      </c>
      <c r="AJ542" s="100" t="e">
        <f t="shared" si="106"/>
        <v>#N/A</v>
      </c>
      <c r="AK542" s="122" t="e">
        <f t="shared" si="107"/>
        <v>#N/A</v>
      </c>
    </row>
    <row r="543" spans="1:37" x14ac:dyDescent="0.2">
      <c r="A543" s="170">
        <f>'Fleet Input'!A547</f>
        <v>0</v>
      </c>
      <c r="B543" s="106" t="s">
        <v>111</v>
      </c>
      <c r="C543" s="106" t="s">
        <v>133</v>
      </c>
      <c r="D543" s="106" t="s">
        <v>134</v>
      </c>
      <c r="E543" s="106" t="s">
        <v>258</v>
      </c>
      <c r="F543" s="179">
        <f>'Fleet Input'!I547</f>
        <v>0</v>
      </c>
      <c r="G543" s="179">
        <f>'Fleet Input'!J547</f>
        <v>0</v>
      </c>
      <c r="H543" s="119" t="e">
        <f>VLOOKUP(AD543,NOx_Calc!$E$4:$G$44,3,FALSE)/100</f>
        <v>#N/A</v>
      </c>
      <c r="I543" s="119" t="e">
        <f>VLOOKUP(AD543,NOx_Calc!$E$4:$H$44,4,FALSE)/100</f>
        <v>#N/A</v>
      </c>
      <c r="J543" s="97" t="e">
        <f t="shared" si="96"/>
        <v>#N/A</v>
      </c>
      <c r="K543" s="10" t="e">
        <f>IF(J543&lt;&gt;"-",IF(X543="A",'NOx Emission Factors'!$X$4*J543,IF(X543="L",'NOx Emission Factors'!$W$4*J543,"?")),"-")</f>
        <v>#N/A</v>
      </c>
      <c r="L543" s="10" t="str">
        <f>IF(F543&lt;&gt;"",IF(X543="A",F543/'NOx Emission Factors'!$X$4,IF(X543="L",F543/'NOx Emission Factors'!$W$4,"?")),"-")</f>
        <v>?</v>
      </c>
      <c r="M543" s="125" t="e">
        <f t="shared" si="97"/>
        <v>#DIV/0!</v>
      </c>
      <c r="N543" s="125" t="e">
        <f t="shared" si="98"/>
        <v>#N/A</v>
      </c>
      <c r="O543" s="170">
        <f>'Fleet Input'!B547</f>
        <v>0</v>
      </c>
      <c r="P543" s="170">
        <f>'Fleet Input'!C547</f>
        <v>0</v>
      </c>
      <c r="Q543" s="170">
        <f>'Fleet Input'!D547</f>
        <v>0</v>
      </c>
      <c r="R543" s="170">
        <f>'Fleet Input'!E547</f>
        <v>0</v>
      </c>
      <c r="S543" s="170">
        <f>'Fleet Input'!F547</f>
        <v>0</v>
      </c>
      <c r="T543" s="110" t="s">
        <v>241</v>
      </c>
      <c r="U543" s="110" t="s">
        <v>24</v>
      </c>
      <c r="V543" s="110"/>
      <c r="W543" s="110"/>
      <c r="X543" s="176">
        <f>'Fleet Input'!F547</f>
        <v>0</v>
      </c>
      <c r="Y543" s="170">
        <f>'Fleet Input'!G547</f>
        <v>0</v>
      </c>
      <c r="Z543" s="170">
        <f>'Fleet Input'!H547</f>
        <v>0</v>
      </c>
      <c r="AA543" s="114">
        <f t="shared" si="99"/>
        <v>0</v>
      </c>
      <c r="AB543" s="176" t="str">
        <f>IF('Fleet Input'!K547=0,"",'Fleet Input'!K547)</f>
        <v/>
      </c>
      <c r="AC543" s="176" t="str">
        <f>IF('Fleet Input'!L547=0,"",'Fleet Input'!L547)</f>
        <v/>
      </c>
      <c r="AD543" s="117" t="str">
        <f t="shared" si="100"/>
        <v/>
      </c>
      <c r="AE543" s="117" t="str">
        <f t="shared" si="101"/>
        <v>00</v>
      </c>
      <c r="AF543" s="8" t="e">
        <f t="shared" si="102"/>
        <v>#N/A</v>
      </c>
      <c r="AG543" s="122" t="e">
        <f t="shared" si="103"/>
        <v>#N/A</v>
      </c>
      <c r="AH543" s="8" t="e">
        <f t="shared" si="104"/>
        <v>#N/A</v>
      </c>
      <c r="AI543" s="122" t="e">
        <f t="shared" si="105"/>
        <v>#N/A</v>
      </c>
      <c r="AJ543" s="100" t="e">
        <f t="shared" si="106"/>
        <v>#N/A</v>
      </c>
      <c r="AK543" s="122" t="e">
        <f t="shared" si="107"/>
        <v>#N/A</v>
      </c>
    </row>
    <row r="544" spans="1:37" x14ac:dyDescent="0.2">
      <c r="A544" s="170">
        <f>'Fleet Input'!A548</f>
        <v>0</v>
      </c>
      <c r="B544" s="106" t="s">
        <v>111</v>
      </c>
      <c r="C544" s="106" t="s">
        <v>133</v>
      </c>
      <c r="D544" s="106" t="s">
        <v>134</v>
      </c>
      <c r="E544" s="106" t="s">
        <v>258</v>
      </c>
      <c r="F544" s="179">
        <f>'Fleet Input'!I548</f>
        <v>0</v>
      </c>
      <c r="G544" s="179">
        <f>'Fleet Input'!J548</f>
        <v>0</v>
      </c>
      <c r="H544" s="119" t="e">
        <f>VLOOKUP(AD544,NOx_Calc!$E$4:$G$44,3,FALSE)/100</f>
        <v>#N/A</v>
      </c>
      <c r="I544" s="119" t="e">
        <f>VLOOKUP(AD544,NOx_Calc!$E$4:$H$44,4,FALSE)/100</f>
        <v>#N/A</v>
      </c>
      <c r="J544" s="97" t="e">
        <f t="shared" si="96"/>
        <v>#N/A</v>
      </c>
      <c r="K544" s="10" t="e">
        <f>IF(J544&lt;&gt;"-",IF(X544="A",'NOx Emission Factors'!$X$4*J544,IF(X544="L",'NOx Emission Factors'!$W$4*J544,"?")),"-")</f>
        <v>#N/A</v>
      </c>
      <c r="L544" s="10" t="str">
        <f>IF(F544&lt;&gt;"",IF(X544="A",F544/'NOx Emission Factors'!$X$4,IF(X544="L",F544/'NOx Emission Factors'!$W$4,"?")),"-")</f>
        <v>?</v>
      </c>
      <c r="M544" s="125" t="e">
        <f t="shared" si="97"/>
        <v>#DIV/0!</v>
      </c>
      <c r="N544" s="125" t="e">
        <f t="shared" si="98"/>
        <v>#N/A</v>
      </c>
      <c r="O544" s="170">
        <f>'Fleet Input'!B548</f>
        <v>0</v>
      </c>
      <c r="P544" s="170">
        <f>'Fleet Input'!C548</f>
        <v>0</v>
      </c>
      <c r="Q544" s="170">
        <f>'Fleet Input'!D548</f>
        <v>0</v>
      </c>
      <c r="R544" s="170">
        <f>'Fleet Input'!E548</f>
        <v>0</v>
      </c>
      <c r="S544" s="170">
        <f>'Fleet Input'!F548</f>
        <v>0</v>
      </c>
      <c r="T544" s="110" t="s">
        <v>241</v>
      </c>
      <c r="U544" s="110" t="s">
        <v>24</v>
      </c>
      <c r="V544" s="110"/>
      <c r="W544" s="110"/>
      <c r="X544" s="176">
        <f>'Fleet Input'!F548</f>
        <v>0</v>
      </c>
      <c r="Y544" s="170">
        <f>'Fleet Input'!G548</f>
        <v>0</v>
      </c>
      <c r="Z544" s="170">
        <f>'Fleet Input'!H548</f>
        <v>0</v>
      </c>
      <c r="AA544" s="114">
        <f t="shared" si="99"/>
        <v>0</v>
      </c>
      <c r="AB544" s="176" t="str">
        <f>IF('Fleet Input'!K548=0,"",'Fleet Input'!K548)</f>
        <v/>
      </c>
      <c r="AC544" s="176" t="str">
        <f>IF('Fleet Input'!L548=0,"",'Fleet Input'!L548)</f>
        <v/>
      </c>
      <c r="AD544" s="117" t="str">
        <f t="shared" si="100"/>
        <v/>
      </c>
      <c r="AE544" s="117" t="str">
        <f t="shared" si="101"/>
        <v>00</v>
      </c>
      <c r="AF544" s="8" t="e">
        <f t="shared" si="102"/>
        <v>#N/A</v>
      </c>
      <c r="AG544" s="122" t="e">
        <f t="shared" si="103"/>
        <v>#N/A</v>
      </c>
      <c r="AH544" s="8" t="e">
        <f t="shared" si="104"/>
        <v>#N/A</v>
      </c>
      <c r="AI544" s="122" t="e">
        <f t="shared" si="105"/>
        <v>#N/A</v>
      </c>
      <c r="AJ544" s="100" t="e">
        <f t="shared" si="106"/>
        <v>#N/A</v>
      </c>
      <c r="AK544" s="122" t="e">
        <f t="shared" si="107"/>
        <v>#N/A</v>
      </c>
    </row>
    <row r="545" spans="1:37" x14ac:dyDescent="0.2">
      <c r="A545" s="170">
        <f>'Fleet Input'!A549</f>
        <v>0</v>
      </c>
      <c r="B545" s="106" t="s">
        <v>111</v>
      </c>
      <c r="C545" s="106" t="s">
        <v>133</v>
      </c>
      <c r="D545" s="106" t="s">
        <v>134</v>
      </c>
      <c r="E545" s="106" t="s">
        <v>258</v>
      </c>
      <c r="F545" s="179">
        <f>'Fleet Input'!I549</f>
        <v>0</v>
      </c>
      <c r="G545" s="179">
        <f>'Fleet Input'!J549</f>
        <v>0</v>
      </c>
      <c r="H545" s="119" t="e">
        <f>VLOOKUP(AD545,NOx_Calc!$E$4:$G$44,3,FALSE)/100</f>
        <v>#N/A</v>
      </c>
      <c r="I545" s="119" t="e">
        <f>VLOOKUP(AD545,NOx_Calc!$E$4:$H$44,4,FALSE)/100</f>
        <v>#N/A</v>
      </c>
      <c r="J545" s="97" t="e">
        <f t="shared" si="96"/>
        <v>#N/A</v>
      </c>
      <c r="K545" s="10" t="e">
        <f>IF(J545&lt;&gt;"-",IF(X545="A",'NOx Emission Factors'!$X$4*J545,IF(X545="L",'NOx Emission Factors'!$W$4*J545,"?")),"-")</f>
        <v>#N/A</v>
      </c>
      <c r="L545" s="10" t="str">
        <f>IF(F545&lt;&gt;"",IF(X545="A",F545/'NOx Emission Factors'!$X$4,IF(X545="L",F545/'NOx Emission Factors'!$W$4,"?")),"-")</f>
        <v>?</v>
      </c>
      <c r="M545" s="125" t="e">
        <f t="shared" si="97"/>
        <v>#DIV/0!</v>
      </c>
      <c r="N545" s="125" t="e">
        <f t="shared" si="98"/>
        <v>#N/A</v>
      </c>
      <c r="O545" s="170">
        <f>'Fleet Input'!B549</f>
        <v>0</v>
      </c>
      <c r="P545" s="170">
        <f>'Fleet Input'!C549</f>
        <v>0</v>
      </c>
      <c r="Q545" s="170">
        <f>'Fleet Input'!D549</f>
        <v>0</v>
      </c>
      <c r="R545" s="170">
        <f>'Fleet Input'!E549</f>
        <v>0</v>
      </c>
      <c r="S545" s="170">
        <f>'Fleet Input'!F549</f>
        <v>0</v>
      </c>
      <c r="T545" s="110" t="s">
        <v>241</v>
      </c>
      <c r="U545" s="110" t="s">
        <v>24</v>
      </c>
      <c r="V545" s="110"/>
      <c r="W545" s="110"/>
      <c r="X545" s="176">
        <f>'Fleet Input'!F549</f>
        <v>0</v>
      </c>
      <c r="Y545" s="170">
        <f>'Fleet Input'!G549</f>
        <v>0</v>
      </c>
      <c r="Z545" s="170">
        <f>'Fleet Input'!H549</f>
        <v>0</v>
      </c>
      <c r="AA545" s="114">
        <f t="shared" si="99"/>
        <v>0</v>
      </c>
      <c r="AB545" s="176" t="str">
        <f>IF('Fleet Input'!K549=0,"",'Fleet Input'!K549)</f>
        <v/>
      </c>
      <c r="AC545" s="176" t="str">
        <f>IF('Fleet Input'!L549=0,"",'Fleet Input'!L549)</f>
        <v/>
      </c>
      <c r="AD545" s="117" t="str">
        <f t="shared" si="100"/>
        <v/>
      </c>
      <c r="AE545" s="117" t="str">
        <f t="shared" si="101"/>
        <v>00</v>
      </c>
      <c r="AF545" s="8" t="e">
        <f t="shared" si="102"/>
        <v>#N/A</v>
      </c>
      <c r="AG545" s="122" t="e">
        <f t="shared" si="103"/>
        <v>#N/A</v>
      </c>
      <c r="AH545" s="8" t="e">
        <f t="shared" si="104"/>
        <v>#N/A</v>
      </c>
      <c r="AI545" s="122" t="e">
        <f t="shared" si="105"/>
        <v>#N/A</v>
      </c>
      <c r="AJ545" s="100" t="e">
        <f t="shared" si="106"/>
        <v>#N/A</v>
      </c>
      <c r="AK545" s="122" t="e">
        <f t="shared" si="107"/>
        <v>#N/A</v>
      </c>
    </row>
    <row r="546" spans="1:37" x14ac:dyDescent="0.2">
      <c r="A546" s="170">
        <f>'Fleet Input'!A550</f>
        <v>0</v>
      </c>
      <c r="B546" s="106" t="s">
        <v>111</v>
      </c>
      <c r="C546" s="106" t="s">
        <v>133</v>
      </c>
      <c r="D546" s="106" t="s">
        <v>134</v>
      </c>
      <c r="E546" s="106" t="s">
        <v>258</v>
      </c>
      <c r="F546" s="179">
        <f>'Fleet Input'!I550</f>
        <v>0</v>
      </c>
      <c r="G546" s="179">
        <f>'Fleet Input'!J550</f>
        <v>0</v>
      </c>
      <c r="H546" s="119" t="e">
        <f>VLOOKUP(AD546,NOx_Calc!$E$4:$G$44,3,FALSE)/100</f>
        <v>#N/A</v>
      </c>
      <c r="I546" s="119" t="e">
        <f>VLOOKUP(AD546,NOx_Calc!$E$4:$H$44,4,FALSE)/100</f>
        <v>#N/A</v>
      </c>
      <c r="J546" s="97" t="e">
        <f t="shared" si="96"/>
        <v>#N/A</v>
      </c>
      <c r="K546" s="10" t="e">
        <f>IF(J546&lt;&gt;"-",IF(X546="A",'NOx Emission Factors'!$X$4*J546,IF(X546="L",'NOx Emission Factors'!$W$4*J546,"?")),"-")</f>
        <v>#N/A</v>
      </c>
      <c r="L546" s="10" t="str">
        <f>IF(F546&lt;&gt;"",IF(X546="A",F546/'NOx Emission Factors'!$X$4,IF(X546="L",F546/'NOx Emission Factors'!$W$4,"?")),"-")</f>
        <v>?</v>
      </c>
      <c r="M546" s="125" t="e">
        <f t="shared" si="97"/>
        <v>#DIV/0!</v>
      </c>
      <c r="N546" s="125" t="e">
        <f t="shared" si="98"/>
        <v>#N/A</v>
      </c>
      <c r="O546" s="170">
        <f>'Fleet Input'!B550</f>
        <v>0</v>
      </c>
      <c r="P546" s="170">
        <f>'Fleet Input'!C550</f>
        <v>0</v>
      </c>
      <c r="Q546" s="170">
        <f>'Fleet Input'!D550</f>
        <v>0</v>
      </c>
      <c r="R546" s="170">
        <f>'Fleet Input'!E550</f>
        <v>0</v>
      </c>
      <c r="S546" s="170">
        <f>'Fleet Input'!F550</f>
        <v>0</v>
      </c>
      <c r="T546" s="110" t="s">
        <v>241</v>
      </c>
      <c r="U546" s="110" t="s">
        <v>24</v>
      </c>
      <c r="V546" s="110"/>
      <c r="W546" s="110"/>
      <c r="X546" s="176">
        <f>'Fleet Input'!F550</f>
        <v>0</v>
      </c>
      <c r="Y546" s="170">
        <f>'Fleet Input'!G550</f>
        <v>0</v>
      </c>
      <c r="Z546" s="170">
        <f>'Fleet Input'!H550</f>
        <v>0</v>
      </c>
      <c r="AA546" s="114">
        <f t="shared" si="99"/>
        <v>0</v>
      </c>
      <c r="AB546" s="176" t="str">
        <f>IF('Fleet Input'!K550=0,"",'Fleet Input'!K550)</f>
        <v/>
      </c>
      <c r="AC546" s="176" t="str">
        <f>IF('Fleet Input'!L550=0,"",'Fleet Input'!L550)</f>
        <v/>
      </c>
      <c r="AD546" s="117" t="str">
        <f t="shared" si="100"/>
        <v/>
      </c>
      <c r="AE546" s="117" t="str">
        <f t="shared" si="101"/>
        <v>00</v>
      </c>
      <c r="AF546" s="8" t="e">
        <f t="shared" si="102"/>
        <v>#N/A</v>
      </c>
      <c r="AG546" s="122" t="e">
        <f t="shared" si="103"/>
        <v>#N/A</v>
      </c>
      <c r="AH546" s="8" t="e">
        <f t="shared" si="104"/>
        <v>#N/A</v>
      </c>
      <c r="AI546" s="122" t="e">
        <f t="shared" si="105"/>
        <v>#N/A</v>
      </c>
      <c r="AJ546" s="100" t="e">
        <f t="shared" si="106"/>
        <v>#N/A</v>
      </c>
      <c r="AK546" s="122" t="e">
        <f t="shared" si="107"/>
        <v>#N/A</v>
      </c>
    </row>
    <row r="547" spans="1:37" x14ac:dyDescent="0.2">
      <c r="A547" s="170">
        <f>'Fleet Input'!A551</f>
        <v>0</v>
      </c>
      <c r="B547" s="106" t="s">
        <v>111</v>
      </c>
      <c r="C547" s="106" t="s">
        <v>133</v>
      </c>
      <c r="D547" s="106" t="s">
        <v>134</v>
      </c>
      <c r="E547" s="106" t="s">
        <v>258</v>
      </c>
      <c r="F547" s="179">
        <f>'Fleet Input'!I551</f>
        <v>0</v>
      </c>
      <c r="G547" s="179">
        <f>'Fleet Input'!J551</f>
        <v>0</v>
      </c>
      <c r="H547" s="119" t="e">
        <f>VLOOKUP(AD547,NOx_Calc!$E$4:$G$44,3,FALSE)/100</f>
        <v>#N/A</v>
      </c>
      <c r="I547" s="119" t="e">
        <f>VLOOKUP(AD547,NOx_Calc!$E$4:$H$44,4,FALSE)/100</f>
        <v>#N/A</v>
      </c>
      <c r="J547" s="97" t="e">
        <f t="shared" si="96"/>
        <v>#N/A</v>
      </c>
      <c r="K547" s="10" t="e">
        <f>IF(J547&lt;&gt;"-",IF(X547="A",'NOx Emission Factors'!$X$4*J547,IF(X547="L",'NOx Emission Factors'!$W$4*J547,"?")),"-")</f>
        <v>#N/A</v>
      </c>
      <c r="L547" s="10" t="str">
        <f>IF(F547&lt;&gt;"",IF(X547="A",F547/'NOx Emission Factors'!$X$4,IF(X547="L",F547/'NOx Emission Factors'!$W$4,"?")),"-")</f>
        <v>?</v>
      </c>
      <c r="M547" s="125" t="e">
        <f t="shared" si="97"/>
        <v>#DIV/0!</v>
      </c>
      <c r="N547" s="125" t="e">
        <f t="shared" si="98"/>
        <v>#N/A</v>
      </c>
      <c r="O547" s="170">
        <f>'Fleet Input'!B551</f>
        <v>0</v>
      </c>
      <c r="P547" s="170">
        <f>'Fleet Input'!C551</f>
        <v>0</v>
      </c>
      <c r="Q547" s="170">
        <f>'Fleet Input'!D551</f>
        <v>0</v>
      </c>
      <c r="R547" s="170">
        <f>'Fleet Input'!E551</f>
        <v>0</v>
      </c>
      <c r="S547" s="170">
        <f>'Fleet Input'!F551</f>
        <v>0</v>
      </c>
      <c r="T547" s="110" t="s">
        <v>241</v>
      </c>
      <c r="U547" s="110" t="s">
        <v>24</v>
      </c>
      <c r="V547" s="110"/>
      <c r="W547" s="110"/>
      <c r="X547" s="176">
        <f>'Fleet Input'!F551</f>
        <v>0</v>
      </c>
      <c r="Y547" s="170">
        <f>'Fleet Input'!G551</f>
        <v>0</v>
      </c>
      <c r="Z547" s="170">
        <f>'Fleet Input'!H551</f>
        <v>0</v>
      </c>
      <c r="AA547" s="114">
        <f t="shared" si="99"/>
        <v>0</v>
      </c>
      <c r="AB547" s="176" t="str">
        <f>IF('Fleet Input'!K551=0,"",'Fleet Input'!K551)</f>
        <v/>
      </c>
      <c r="AC547" s="176" t="str">
        <f>IF('Fleet Input'!L551=0,"",'Fleet Input'!L551)</f>
        <v/>
      </c>
      <c r="AD547" s="117" t="str">
        <f t="shared" si="100"/>
        <v/>
      </c>
      <c r="AE547" s="117" t="str">
        <f t="shared" si="101"/>
        <v>00</v>
      </c>
      <c r="AF547" s="8" t="e">
        <f t="shared" si="102"/>
        <v>#N/A</v>
      </c>
      <c r="AG547" s="122" t="e">
        <f t="shared" si="103"/>
        <v>#N/A</v>
      </c>
      <c r="AH547" s="8" t="e">
        <f t="shared" si="104"/>
        <v>#N/A</v>
      </c>
      <c r="AI547" s="122" t="e">
        <f t="shared" si="105"/>
        <v>#N/A</v>
      </c>
      <c r="AJ547" s="100" t="e">
        <f t="shared" si="106"/>
        <v>#N/A</v>
      </c>
      <c r="AK547" s="122" t="e">
        <f t="shared" si="107"/>
        <v>#N/A</v>
      </c>
    </row>
    <row r="548" spans="1:37" x14ac:dyDescent="0.2">
      <c r="A548" s="170">
        <f>'Fleet Input'!A552</f>
        <v>0</v>
      </c>
      <c r="B548" s="106" t="s">
        <v>111</v>
      </c>
      <c r="C548" s="106" t="s">
        <v>133</v>
      </c>
      <c r="D548" s="106" t="s">
        <v>134</v>
      </c>
      <c r="E548" s="106" t="s">
        <v>258</v>
      </c>
      <c r="F548" s="179">
        <f>'Fleet Input'!I552</f>
        <v>0</v>
      </c>
      <c r="G548" s="179">
        <f>'Fleet Input'!J552</f>
        <v>0</v>
      </c>
      <c r="H548" s="119" t="e">
        <f>VLOOKUP(AD548,NOx_Calc!$E$4:$G$44,3,FALSE)/100</f>
        <v>#N/A</v>
      </c>
      <c r="I548" s="119" t="e">
        <f>VLOOKUP(AD548,NOx_Calc!$E$4:$H$44,4,FALSE)/100</f>
        <v>#N/A</v>
      </c>
      <c r="J548" s="97" t="e">
        <f t="shared" si="96"/>
        <v>#N/A</v>
      </c>
      <c r="K548" s="10" t="e">
        <f>IF(J548&lt;&gt;"-",IF(X548="A",'NOx Emission Factors'!$X$4*J548,IF(X548="L",'NOx Emission Factors'!$W$4*J548,"?")),"-")</f>
        <v>#N/A</v>
      </c>
      <c r="L548" s="10" t="str">
        <f>IF(F548&lt;&gt;"",IF(X548="A",F548/'NOx Emission Factors'!$X$4,IF(X548="L",F548/'NOx Emission Factors'!$W$4,"?")),"-")</f>
        <v>?</v>
      </c>
      <c r="M548" s="125" t="e">
        <f t="shared" si="97"/>
        <v>#DIV/0!</v>
      </c>
      <c r="N548" s="125" t="e">
        <f t="shared" si="98"/>
        <v>#N/A</v>
      </c>
      <c r="O548" s="170">
        <f>'Fleet Input'!B552</f>
        <v>0</v>
      </c>
      <c r="P548" s="170">
        <f>'Fleet Input'!C552</f>
        <v>0</v>
      </c>
      <c r="Q548" s="170">
        <f>'Fleet Input'!D552</f>
        <v>0</v>
      </c>
      <c r="R548" s="170">
        <f>'Fleet Input'!E552</f>
        <v>0</v>
      </c>
      <c r="S548" s="170">
        <f>'Fleet Input'!F552</f>
        <v>0</v>
      </c>
      <c r="T548" s="110" t="s">
        <v>241</v>
      </c>
      <c r="U548" s="110" t="s">
        <v>24</v>
      </c>
      <c r="V548" s="110"/>
      <c r="W548" s="110"/>
      <c r="X548" s="176">
        <f>'Fleet Input'!F552</f>
        <v>0</v>
      </c>
      <c r="Y548" s="170">
        <f>'Fleet Input'!G552</f>
        <v>0</v>
      </c>
      <c r="Z548" s="170">
        <f>'Fleet Input'!H552</f>
        <v>0</v>
      </c>
      <c r="AA548" s="114">
        <f t="shared" si="99"/>
        <v>0</v>
      </c>
      <c r="AB548" s="176" t="str">
        <f>IF('Fleet Input'!K552=0,"",'Fleet Input'!K552)</f>
        <v/>
      </c>
      <c r="AC548" s="176" t="str">
        <f>IF('Fleet Input'!L552=0,"",'Fleet Input'!L552)</f>
        <v/>
      </c>
      <c r="AD548" s="117" t="str">
        <f t="shared" si="100"/>
        <v/>
      </c>
      <c r="AE548" s="117" t="str">
        <f t="shared" si="101"/>
        <v>00</v>
      </c>
      <c r="AF548" s="8" t="e">
        <f t="shared" si="102"/>
        <v>#N/A</v>
      </c>
      <c r="AG548" s="122" t="e">
        <f t="shared" si="103"/>
        <v>#N/A</v>
      </c>
      <c r="AH548" s="8" t="e">
        <f t="shared" si="104"/>
        <v>#N/A</v>
      </c>
      <c r="AI548" s="122" t="e">
        <f t="shared" si="105"/>
        <v>#N/A</v>
      </c>
      <c r="AJ548" s="100" t="e">
        <f t="shared" si="106"/>
        <v>#N/A</v>
      </c>
      <c r="AK548" s="122" t="e">
        <f t="shared" si="107"/>
        <v>#N/A</v>
      </c>
    </row>
    <row r="549" spans="1:37" x14ac:dyDescent="0.2">
      <c r="A549" s="170">
        <f>'Fleet Input'!A553</f>
        <v>0</v>
      </c>
      <c r="B549" s="106" t="s">
        <v>111</v>
      </c>
      <c r="C549" s="106" t="s">
        <v>133</v>
      </c>
      <c r="D549" s="106" t="s">
        <v>134</v>
      </c>
      <c r="E549" s="106" t="s">
        <v>258</v>
      </c>
      <c r="F549" s="179">
        <f>'Fleet Input'!I553</f>
        <v>0</v>
      </c>
      <c r="G549" s="179">
        <f>'Fleet Input'!J553</f>
        <v>0</v>
      </c>
      <c r="H549" s="119" t="e">
        <f>VLOOKUP(AD549,NOx_Calc!$E$4:$G$44,3,FALSE)/100</f>
        <v>#N/A</v>
      </c>
      <c r="I549" s="119" t="e">
        <f>VLOOKUP(AD549,NOx_Calc!$E$4:$H$44,4,FALSE)/100</f>
        <v>#N/A</v>
      </c>
      <c r="J549" s="97" t="e">
        <f t="shared" si="96"/>
        <v>#N/A</v>
      </c>
      <c r="K549" s="10" t="e">
        <f>IF(J549&lt;&gt;"-",IF(X549="A",'NOx Emission Factors'!$X$4*J549,IF(X549="L",'NOx Emission Factors'!$W$4*J549,"?")),"-")</f>
        <v>#N/A</v>
      </c>
      <c r="L549" s="10" t="str">
        <f>IF(F549&lt;&gt;"",IF(X549="A",F549/'NOx Emission Factors'!$X$4,IF(X549="L",F549/'NOx Emission Factors'!$W$4,"?")),"-")</f>
        <v>?</v>
      </c>
      <c r="M549" s="125" t="e">
        <f t="shared" si="97"/>
        <v>#DIV/0!</v>
      </c>
      <c r="N549" s="125" t="e">
        <f t="shared" si="98"/>
        <v>#N/A</v>
      </c>
      <c r="O549" s="170">
        <f>'Fleet Input'!B553</f>
        <v>0</v>
      </c>
      <c r="P549" s="170">
        <f>'Fleet Input'!C553</f>
        <v>0</v>
      </c>
      <c r="Q549" s="170">
        <f>'Fleet Input'!D553</f>
        <v>0</v>
      </c>
      <c r="R549" s="170">
        <f>'Fleet Input'!E553</f>
        <v>0</v>
      </c>
      <c r="S549" s="170">
        <f>'Fleet Input'!F553</f>
        <v>0</v>
      </c>
      <c r="T549" s="110" t="s">
        <v>241</v>
      </c>
      <c r="U549" s="110" t="s">
        <v>24</v>
      </c>
      <c r="V549" s="110"/>
      <c r="W549" s="110"/>
      <c r="X549" s="176">
        <f>'Fleet Input'!F553</f>
        <v>0</v>
      </c>
      <c r="Y549" s="170">
        <f>'Fleet Input'!G553</f>
        <v>0</v>
      </c>
      <c r="Z549" s="170">
        <f>'Fleet Input'!H553</f>
        <v>0</v>
      </c>
      <c r="AA549" s="114">
        <f t="shared" si="99"/>
        <v>0</v>
      </c>
      <c r="AB549" s="176" t="str">
        <f>IF('Fleet Input'!K553=0,"",'Fleet Input'!K553)</f>
        <v/>
      </c>
      <c r="AC549" s="176" t="str">
        <f>IF('Fleet Input'!L553=0,"",'Fleet Input'!L553)</f>
        <v/>
      </c>
      <c r="AD549" s="117" t="str">
        <f t="shared" si="100"/>
        <v/>
      </c>
      <c r="AE549" s="117" t="str">
        <f t="shared" si="101"/>
        <v>00</v>
      </c>
      <c r="AF549" s="8" t="e">
        <f t="shared" si="102"/>
        <v>#N/A</v>
      </c>
      <c r="AG549" s="122" t="e">
        <f t="shared" si="103"/>
        <v>#N/A</v>
      </c>
      <c r="AH549" s="8" t="e">
        <f t="shared" si="104"/>
        <v>#N/A</v>
      </c>
      <c r="AI549" s="122" t="e">
        <f t="shared" si="105"/>
        <v>#N/A</v>
      </c>
      <c r="AJ549" s="100" t="e">
        <f t="shared" si="106"/>
        <v>#N/A</v>
      </c>
      <c r="AK549" s="122" t="e">
        <f t="shared" si="107"/>
        <v>#N/A</v>
      </c>
    </row>
    <row r="550" spans="1:37" x14ac:dyDescent="0.2">
      <c r="A550" s="170">
        <f>'Fleet Input'!A554</f>
        <v>0</v>
      </c>
      <c r="B550" s="106" t="s">
        <v>111</v>
      </c>
      <c r="C550" s="106" t="s">
        <v>133</v>
      </c>
      <c r="D550" s="106" t="s">
        <v>134</v>
      </c>
      <c r="E550" s="106" t="s">
        <v>258</v>
      </c>
      <c r="F550" s="179">
        <f>'Fleet Input'!I554</f>
        <v>0</v>
      </c>
      <c r="G550" s="179">
        <f>'Fleet Input'!J554</f>
        <v>0</v>
      </c>
      <c r="H550" s="119" t="e">
        <f>VLOOKUP(AD550,NOx_Calc!$E$4:$G$44,3,FALSE)/100</f>
        <v>#N/A</v>
      </c>
      <c r="I550" s="119" t="e">
        <f>VLOOKUP(AD550,NOx_Calc!$E$4:$H$44,4,FALSE)/100</f>
        <v>#N/A</v>
      </c>
      <c r="J550" s="97" t="e">
        <f t="shared" si="96"/>
        <v>#N/A</v>
      </c>
      <c r="K550" s="10" t="e">
        <f>IF(J550&lt;&gt;"-",IF(X550="A",'NOx Emission Factors'!$X$4*J550,IF(X550="L",'NOx Emission Factors'!$W$4*J550,"?")),"-")</f>
        <v>#N/A</v>
      </c>
      <c r="L550" s="10" t="str">
        <f>IF(F550&lt;&gt;"",IF(X550="A",F550/'NOx Emission Factors'!$X$4,IF(X550="L",F550/'NOx Emission Factors'!$W$4,"?")),"-")</f>
        <v>?</v>
      </c>
      <c r="M550" s="125" t="e">
        <f t="shared" si="97"/>
        <v>#DIV/0!</v>
      </c>
      <c r="N550" s="125" t="e">
        <f t="shared" si="98"/>
        <v>#N/A</v>
      </c>
      <c r="O550" s="170">
        <f>'Fleet Input'!B554</f>
        <v>0</v>
      </c>
      <c r="P550" s="170">
        <f>'Fleet Input'!C554</f>
        <v>0</v>
      </c>
      <c r="Q550" s="170">
        <f>'Fleet Input'!D554</f>
        <v>0</v>
      </c>
      <c r="R550" s="170">
        <f>'Fleet Input'!E554</f>
        <v>0</v>
      </c>
      <c r="S550" s="170">
        <f>'Fleet Input'!F554</f>
        <v>0</v>
      </c>
      <c r="T550" s="110" t="s">
        <v>241</v>
      </c>
      <c r="U550" s="110" t="s">
        <v>24</v>
      </c>
      <c r="V550" s="110"/>
      <c r="W550" s="110"/>
      <c r="X550" s="176">
        <f>'Fleet Input'!F554</f>
        <v>0</v>
      </c>
      <c r="Y550" s="170">
        <f>'Fleet Input'!G554</f>
        <v>0</v>
      </c>
      <c r="Z550" s="170">
        <f>'Fleet Input'!H554</f>
        <v>0</v>
      </c>
      <c r="AA550" s="114">
        <f t="shared" si="99"/>
        <v>0</v>
      </c>
      <c r="AB550" s="176" t="str">
        <f>IF('Fleet Input'!K554=0,"",'Fleet Input'!K554)</f>
        <v/>
      </c>
      <c r="AC550" s="176" t="str">
        <f>IF('Fleet Input'!L554=0,"",'Fleet Input'!L554)</f>
        <v/>
      </c>
      <c r="AD550" s="117" t="str">
        <f t="shared" si="100"/>
        <v/>
      </c>
      <c r="AE550" s="117" t="str">
        <f t="shared" si="101"/>
        <v>00</v>
      </c>
      <c r="AF550" s="8" t="e">
        <f t="shared" si="102"/>
        <v>#N/A</v>
      </c>
      <c r="AG550" s="122" t="e">
        <f t="shared" si="103"/>
        <v>#N/A</v>
      </c>
      <c r="AH550" s="8" t="e">
        <f t="shared" si="104"/>
        <v>#N/A</v>
      </c>
      <c r="AI550" s="122" t="e">
        <f t="shared" si="105"/>
        <v>#N/A</v>
      </c>
      <c r="AJ550" s="100" t="e">
        <f t="shared" si="106"/>
        <v>#N/A</v>
      </c>
      <c r="AK550" s="122" t="e">
        <f t="shared" si="107"/>
        <v>#N/A</v>
      </c>
    </row>
    <row r="551" spans="1:37" x14ac:dyDescent="0.2">
      <c r="A551" s="170">
        <f>'Fleet Input'!A555</f>
        <v>0</v>
      </c>
      <c r="B551" s="106" t="s">
        <v>111</v>
      </c>
      <c r="C551" s="106" t="s">
        <v>133</v>
      </c>
      <c r="D551" s="106" t="s">
        <v>134</v>
      </c>
      <c r="E551" s="106" t="s">
        <v>258</v>
      </c>
      <c r="F551" s="179">
        <f>'Fleet Input'!I555</f>
        <v>0</v>
      </c>
      <c r="G551" s="179">
        <f>'Fleet Input'!J555</f>
        <v>0</v>
      </c>
      <c r="H551" s="119" t="e">
        <f>VLOOKUP(AD551,NOx_Calc!$E$4:$G$44,3,FALSE)/100</f>
        <v>#N/A</v>
      </c>
      <c r="I551" s="119" t="e">
        <f>VLOOKUP(AD551,NOx_Calc!$E$4:$H$44,4,FALSE)/100</f>
        <v>#N/A</v>
      </c>
      <c r="J551" s="97" t="e">
        <f t="shared" si="96"/>
        <v>#N/A</v>
      </c>
      <c r="K551" s="10" t="e">
        <f>IF(J551&lt;&gt;"-",IF(X551="A",'NOx Emission Factors'!$X$4*J551,IF(X551="L",'NOx Emission Factors'!$W$4*J551,"?")),"-")</f>
        <v>#N/A</v>
      </c>
      <c r="L551" s="10" t="str">
        <f>IF(F551&lt;&gt;"",IF(X551="A",F551/'NOx Emission Factors'!$X$4,IF(X551="L",F551/'NOx Emission Factors'!$W$4,"?")),"-")</f>
        <v>?</v>
      </c>
      <c r="M551" s="125" t="e">
        <f t="shared" si="97"/>
        <v>#DIV/0!</v>
      </c>
      <c r="N551" s="125" t="e">
        <f t="shared" si="98"/>
        <v>#N/A</v>
      </c>
      <c r="O551" s="170">
        <f>'Fleet Input'!B555</f>
        <v>0</v>
      </c>
      <c r="P551" s="170">
        <f>'Fleet Input'!C555</f>
        <v>0</v>
      </c>
      <c r="Q551" s="170">
        <f>'Fleet Input'!D555</f>
        <v>0</v>
      </c>
      <c r="R551" s="170">
        <f>'Fleet Input'!E555</f>
        <v>0</v>
      </c>
      <c r="S551" s="170">
        <f>'Fleet Input'!F555</f>
        <v>0</v>
      </c>
      <c r="T551" s="110" t="s">
        <v>241</v>
      </c>
      <c r="U551" s="110" t="s">
        <v>24</v>
      </c>
      <c r="V551" s="110"/>
      <c r="W551" s="110"/>
      <c r="X551" s="176">
        <f>'Fleet Input'!F555</f>
        <v>0</v>
      </c>
      <c r="Y551" s="170">
        <f>'Fleet Input'!G555</f>
        <v>0</v>
      </c>
      <c r="Z551" s="170">
        <f>'Fleet Input'!H555</f>
        <v>0</v>
      </c>
      <c r="AA551" s="114">
        <f t="shared" si="99"/>
        <v>0</v>
      </c>
      <c r="AB551" s="176" t="str">
        <f>IF('Fleet Input'!K555=0,"",'Fleet Input'!K555)</f>
        <v/>
      </c>
      <c r="AC551" s="176" t="str">
        <f>IF('Fleet Input'!L555=0,"",'Fleet Input'!L555)</f>
        <v/>
      </c>
      <c r="AD551" s="117" t="str">
        <f t="shared" si="100"/>
        <v/>
      </c>
      <c r="AE551" s="117" t="str">
        <f t="shared" si="101"/>
        <v>00</v>
      </c>
      <c r="AF551" s="8" t="e">
        <f t="shared" si="102"/>
        <v>#N/A</v>
      </c>
      <c r="AG551" s="122" t="e">
        <f t="shared" si="103"/>
        <v>#N/A</v>
      </c>
      <c r="AH551" s="8" t="e">
        <f t="shared" si="104"/>
        <v>#N/A</v>
      </c>
      <c r="AI551" s="122" t="e">
        <f t="shared" si="105"/>
        <v>#N/A</v>
      </c>
      <c r="AJ551" s="100" t="e">
        <f t="shared" si="106"/>
        <v>#N/A</v>
      </c>
      <c r="AK551" s="122" t="e">
        <f t="shared" si="107"/>
        <v>#N/A</v>
      </c>
    </row>
    <row r="552" spans="1:37" x14ac:dyDescent="0.2">
      <c r="A552" s="170">
        <f>'Fleet Input'!A556</f>
        <v>0</v>
      </c>
      <c r="B552" s="106" t="s">
        <v>111</v>
      </c>
      <c r="C552" s="106" t="s">
        <v>133</v>
      </c>
      <c r="D552" s="106" t="s">
        <v>134</v>
      </c>
      <c r="E552" s="106" t="s">
        <v>258</v>
      </c>
      <c r="F552" s="179">
        <f>'Fleet Input'!I556</f>
        <v>0</v>
      </c>
      <c r="G552" s="179">
        <f>'Fleet Input'!J556</f>
        <v>0</v>
      </c>
      <c r="H552" s="119" t="e">
        <f>VLOOKUP(AD552,NOx_Calc!$E$4:$G$44,3,FALSE)/100</f>
        <v>#N/A</v>
      </c>
      <c r="I552" s="119" t="e">
        <f>VLOOKUP(AD552,NOx_Calc!$E$4:$H$44,4,FALSE)/100</f>
        <v>#N/A</v>
      </c>
      <c r="J552" s="97" t="e">
        <f t="shared" si="96"/>
        <v>#N/A</v>
      </c>
      <c r="K552" s="10" t="e">
        <f>IF(J552&lt;&gt;"-",IF(X552="A",'NOx Emission Factors'!$X$4*J552,IF(X552="L",'NOx Emission Factors'!$W$4*J552,"?")),"-")</f>
        <v>#N/A</v>
      </c>
      <c r="L552" s="10" t="str">
        <f>IF(F552&lt;&gt;"",IF(X552="A",F552/'NOx Emission Factors'!$X$4,IF(X552="L",F552/'NOx Emission Factors'!$W$4,"?")),"-")</f>
        <v>?</v>
      </c>
      <c r="M552" s="125" t="e">
        <f t="shared" si="97"/>
        <v>#DIV/0!</v>
      </c>
      <c r="N552" s="125" t="e">
        <f t="shared" si="98"/>
        <v>#N/A</v>
      </c>
      <c r="O552" s="170">
        <f>'Fleet Input'!B556</f>
        <v>0</v>
      </c>
      <c r="P552" s="170">
        <f>'Fleet Input'!C556</f>
        <v>0</v>
      </c>
      <c r="Q552" s="170">
        <f>'Fleet Input'!D556</f>
        <v>0</v>
      </c>
      <c r="R552" s="170">
        <f>'Fleet Input'!E556</f>
        <v>0</v>
      </c>
      <c r="S552" s="170">
        <f>'Fleet Input'!F556</f>
        <v>0</v>
      </c>
      <c r="T552" s="110" t="s">
        <v>241</v>
      </c>
      <c r="U552" s="110" t="s">
        <v>24</v>
      </c>
      <c r="V552" s="110"/>
      <c r="W552" s="110"/>
      <c r="X552" s="176">
        <f>'Fleet Input'!F556</f>
        <v>0</v>
      </c>
      <c r="Y552" s="170">
        <f>'Fleet Input'!G556</f>
        <v>0</v>
      </c>
      <c r="Z552" s="170">
        <f>'Fleet Input'!H556</f>
        <v>0</v>
      </c>
      <c r="AA552" s="114">
        <f t="shared" si="99"/>
        <v>0</v>
      </c>
      <c r="AB552" s="176" t="str">
        <f>IF('Fleet Input'!K556=0,"",'Fleet Input'!K556)</f>
        <v/>
      </c>
      <c r="AC552" s="176" t="str">
        <f>IF('Fleet Input'!L556=0,"",'Fleet Input'!L556)</f>
        <v/>
      </c>
      <c r="AD552" s="117" t="str">
        <f t="shared" si="100"/>
        <v/>
      </c>
      <c r="AE552" s="117" t="str">
        <f t="shared" si="101"/>
        <v>00</v>
      </c>
      <c r="AF552" s="8" t="e">
        <f t="shared" si="102"/>
        <v>#N/A</v>
      </c>
      <c r="AG552" s="122" t="e">
        <f t="shared" si="103"/>
        <v>#N/A</v>
      </c>
      <c r="AH552" s="8" t="e">
        <f t="shared" si="104"/>
        <v>#N/A</v>
      </c>
      <c r="AI552" s="122" t="e">
        <f t="shared" si="105"/>
        <v>#N/A</v>
      </c>
      <c r="AJ552" s="100" t="e">
        <f t="shared" si="106"/>
        <v>#N/A</v>
      </c>
      <c r="AK552" s="122" t="e">
        <f t="shared" si="107"/>
        <v>#N/A</v>
      </c>
    </row>
    <row r="553" spans="1:37" x14ac:dyDescent="0.2">
      <c r="A553" s="170">
        <f>'Fleet Input'!A557</f>
        <v>0</v>
      </c>
      <c r="B553" s="106" t="s">
        <v>111</v>
      </c>
      <c r="C553" s="106" t="s">
        <v>133</v>
      </c>
      <c r="D553" s="106" t="s">
        <v>134</v>
      </c>
      <c r="E553" s="106" t="s">
        <v>258</v>
      </c>
      <c r="F553" s="179">
        <f>'Fleet Input'!I557</f>
        <v>0</v>
      </c>
      <c r="G553" s="179">
        <f>'Fleet Input'!J557</f>
        <v>0</v>
      </c>
      <c r="H553" s="119" t="e">
        <f>VLOOKUP(AD553,NOx_Calc!$E$4:$G$44,3,FALSE)/100</f>
        <v>#N/A</v>
      </c>
      <c r="I553" s="119" t="e">
        <f>VLOOKUP(AD553,NOx_Calc!$E$4:$H$44,4,FALSE)/100</f>
        <v>#N/A</v>
      </c>
      <c r="J553" s="97" t="e">
        <f t="shared" si="96"/>
        <v>#N/A</v>
      </c>
      <c r="K553" s="10" t="e">
        <f>IF(J553&lt;&gt;"-",IF(X553="A",'NOx Emission Factors'!$X$4*J553,IF(X553="L",'NOx Emission Factors'!$W$4*J553,"?")),"-")</f>
        <v>#N/A</v>
      </c>
      <c r="L553" s="10" t="str">
        <f>IF(F553&lt;&gt;"",IF(X553="A",F553/'NOx Emission Factors'!$X$4,IF(X553="L",F553/'NOx Emission Factors'!$W$4,"?")),"-")</f>
        <v>?</v>
      </c>
      <c r="M553" s="125" t="e">
        <f t="shared" si="97"/>
        <v>#DIV/0!</v>
      </c>
      <c r="N553" s="125" t="e">
        <f t="shared" si="98"/>
        <v>#N/A</v>
      </c>
      <c r="O553" s="170">
        <f>'Fleet Input'!B557</f>
        <v>0</v>
      </c>
      <c r="P553" s="170">
        <f>'Fleet Input'!C557</f>
        <v>0</v>
      </c>
      <c r="Q553" s="170">
        <f>'Fleet Input'!D557</f>
        <v>0</v>
      </c>
      <c r="R553" s="170">
        <f>'Fleet Input'!E557</f>
        <v>0</v>
      </c>
      <c r="S553" s="170">
        <f>'Fleet Input'!F557</f>
        <v>0</v>
      </c>
      <c r="T553" s="110" t="s">
        <v>241</v>
      </c>
      <c r="U553" s="110" t="s">
        <v>24</v>
      </c>
      <c r="V553" s="110"/>
      <c r="W553" s="110"/>
      <c r="X553" s="176">
        <f>'Fleet Input'!F557</f>
        <v>0</v>
      </c>
      <c r="Y553" s="170">
        <f>'Fleet Input'!G557</f>
        <v>0</v>
      </c>
      <c r="Z553" s="170">
        <f>'Fleet Input'!H557</f>
        <v>0</v>
      </c>
      <c r="AA553" s="114">
        <f t="shared" si="99"/>
        <v>0</v>
      </c>
      <c r="AB553" s="176" t="str">
        <f>IF('Fleet Input'!K557=0,"",'Fleet Input'!K557)</f>
        <v/>
      </c>
      <c r="AC553" s="176" t="str">
        <f>IF('Fleet Input'!L557=0,"",'Fleet Input'!L557)</f>
        <v/>
      </c>
      <c r="AD553" s="117" t="str">
        <f t="shared" si="100"/>
        <v/>
      </c>
      <c r="AE553" s="117" t="str">
        <f t="shared" si="101"/>
        <v>00</v>
      </c>
      <c r="AF553" s="8" t="e">
        <f t="shared" si="102"/>
        <v>#N/A</v>
      </c>
      <c r="AG553" s="122" t="e">
        <f t="shared" si="103"/>
        <v>#N/A</v>
      </c>
      <c r="AH553" s="8" t="e">
        <f t="shared" si="104"/>
        <v>#N/A</v>
      </c>
      <c r="AI553" s="122" t="e">
        <f t="shared" si="105"/>
        <v>#N/A</v>
      </c>
      <c r="AJ553" s="100" t="e">
        <f t="shared" si="106"/>
        <v>#N/A</v>
      </c>
      <c r="AK553" s="122" t="e">
        <f t="shared" si="107"/>
        <v>#N/A</v>
      </c>
    </row>
    <row r="554" spans="1:37" x14ac:dyDescent="0.2">
      <c r="A554" s="170">
        <f>'Fleet Input'!A558</f>
        <v>0</v>
      </c>
      <c r="B554" s="106" t="s">
        <v>111</v>
      </c>
      <c r="C554" s="106" t="s">
        <v>116</v>
      </c>
      <c r="D554" s="106" t="s">
        <v>122</v>
      </c>
      <c r="E554" s="106" t="s">
        <v>249</v>
      </c>
      <c r="F554" s="179">
        <f>'Fleet Input'!I558</f>
        <v>0</v>
      </c>
      <c r="G554" s="179">
        <f>'Fleet Input'!J558</f>
        <v>0</v>
      </c>
      <c r="H554" s="119" t="e">
        <f>VLOOKUP(AD554,NOx_Calc!$E$4:$G$44,3,FALSE)/100</f>
        <v>#N/A</v>
      </c>
      <c r="I554" s="119" t="e">
        <f>VLOOKUP(AD554,NOx_Calc!$E$4:$H$44,4,FALSE)/100</f>
        <v>#N/A</v>
      </c>
      <c r="J554" s="97" t="e">
        <f t="shared" si="96"/>
        <v>#N/A</v>
      </c>
      <c r="K554" s="10" t="e">
        <f>IF(J554&lt;&gt;"-",IF(X554="A",'NOx Emission Factors'!$X$4*J554,IF(X554="L",'NOx Emission Factors'!$W$4*J554,"?")),"-")</f>
        <v>#N/A</v>
      </c>
      <c r="L554" s="10" t="str">
        <f>IF(F554&lt;&gt;"",IF(X554="A",F554/'NOx Emission Factors'!$X$4,IF(X554="L",F554/'NOx Emission Factors'!$W$4,"?")),"-")</f>
        <v>?</v>
      </c>
      <c r="M554" s="125" t="e">
        <f t="shared" si="97"/>
        <v>#DIV/0!</v>
      </c>
      <c r="N554" s="125" t="e">
        <f t="shared" si="98"/>
        <v>#N/A</v>
      </c>
      <c r="O554" s="170">
        <f>'Fleet Input'!B558</f>
        <v>0</v>
      </c>
      <c r="P554" s="170">
        <f>'Fleet Input'!C558</f>
        <v>0</v>
      </c>
      <c r="Q554" s="170">
        <f>'Fleet Input'!D558</f>
        <v>0</v>
      </c>
      <c r="R554" s="170">
        <f>'Fleet Input'!E558</f>
        <v>0</v>
      </c>
      <c r="S554" s="170">
        <f>'Fleet Input'!F558</f>
        <v>0</v>
      </c>
      <c r="T554" s="109" t="s">
        <v>242</v>
      </c>
      <c r="V554" s="109" t="s">
        <v>26</v>
      </c>
      <c r="X554" s="176">
        <f>'Fleet Input'!F558</f>
        <v>0</v>
      </c>
      <c r="Y554" s="170">
        <f>'Fleet Input'!G558</f>
        <v>0</v>
      </c>
      <c r="Z554" s="170">
        <f>'Fleet Input'!H558</f>
        <v>0</v>
      </c>
      <c r="AA554" s="114">
        <f t="shared" si="99"/>
        <v>0</v>
      </c>
      <c r="AB554" s="176" t="str">
        <f>IF('Fleet Input'!K558=0,"",'Fleet Input'!K558)</f>
        <v/>
      </c>
      <c r="AC554" s="176" t="str">
        <f>IF('Fleet Input'!L558=0,"",'Fleet Input'!L558)</f>
        <v/>
      </c>
      <c r="AD554" s="117" t="str">
        <f t="shared" si="100"/>
        <v/>
      </c>
      <c r="AE554" s="117" t="str">
        <f t="shared" si="101"/>
        <v>00</v>
      </c>
      <c r="AF554" s="8" t="e">
        <f t="shared" si="102"/>
        <v>#N/A</v>
      </c>
      <c r="AG554" s="122" t="e">
        <f t="shared" si="103"/>
        <v>#N/A</v>
      </c>
      <c r="AH554" s="8" t="e">
        <f t="shared" si="104"/>
        <v>#N/A</v>
      </c>
      <c r="AI554" s="122" t="e">
        <f t="shared" si="105"/>
        <v>#N/A</v>
      </c>
      <c r="AJ554" s="100" t="e">
        <f t="shared" si="106"/>
        <v>#N/A</v>
      </c>
      <c r="AK554" s="122" t="e">
        <f t="shared" si="107"/>
        <v>#N/A</v>
      </c>
    </row>
    <row r="555" spans="1:37" x14ac:dyDescent="0.2">
      <c r="A555" s="170">
        <f>'Fleet Input'!A559</f>
        <v>0</v>
      </c>
      <c r="B555" s="106" t="s">
        <v>111</v>
      </c>
      <c r="C555" s="106" t="s">
        <v>112</v>
      </c>
      <c r="D555" s="106" t="s">
        <v>113</v>
      </c>
      <c r="E555" s="106" t="s">
        <v>205</v>
      </c>
      <c r="F555" s="179">
        <f>'Fleet Input'!I559</f>
        <v>0</v>
      </c>
      <c r="G555" s="179">
        <f>'Fleet Input'!J559</f>
        <v>0</v>
      </c>
      <c r="H555" s="119" t="e">
        <f>VLOOKUP(AD555,NOx_Calc!$E$4:$G$44,3,FALSE)/100</f>
        <v>#N/A</v>
      </c>
      <c r="I555" s="119" t="e">
        <f>VLOOKUP(AD555,NOx_Calc!$E$4:$H$44,4,FALSE)/100</f>
        <v>#N/A</v>
      </c>
      <c r="J555" s="97" t="e">
        <f t="shared" si="96"/>
        <v>#N/A</v>
      </c>
      <c r="K555" s="10" t="e">
        <f>IF(J555&lt;&gt;"-",IF(X555="A",'NOx Emission Factors'!$X$4*J555,IF(X555="L",'NOx Emission Factors'!$W$4*J555,"?")),"-")</f>
        <v>#N/A</v>
      </c>
      <c r="L555" s="10" t="str">
        <f>IF(F555&lt;&gt;"",IF(X555="A",F555/'NOx Emission Factors'!$X$4,IF(X555="L",F555/'NOx Emission Factors'!$W$4,"?")),"-")</f>
        <v>?</v>
      </c>
      <c r="M555" s="125" t="e">
        <f t="shared" si="97"/>
        <v>#DIV/0!</v>
      </c>
      <c r="N555" s="125" t="e">
        <f t="shared" si="98"/>
        <v>#N/A</v>
      </c>
      <c r="O555" s="170">
        <f>'Fleet Input'!B559</f>
        <v>0</v>
      </c>
      <c r="P555" s="170">
        <f>'Fleet Input'!C559</f>
        <v>0</v>
      </c>
      <c r="Q555" s="170">
        <f>'Fleet Input'!D559</f>
        <v>0</v>
      </c>
      <c r="R555" s="170">
        <f>'Fleet Input'!E559</f>
        <v>0</v>
      </c>
      <c r="S555" s="170">
        <f>'Fleet Input'!F559</f>
        <v>0</v>
      </c>
      <c r="T555" s="109" t="s">
        <v>241</v>
      </c>
      <c r="U555" s="109" t="s">
        <v>202</v>
      </c>
      <c r="X555" s="176">
        <f>'Fleet Input'!F559</f>
        <v>0</v>
      </c>
      <c r="Y555" s="170">
        <f>'Fleet Input'!G559</f>
        <v>0</v>
      </c>
      <c r="Z555" s="170">
        <f>'Fleet Input'!H559</f>
        <v>0</v>
      </c>
      <c r="AA555" s="114">
        <f t="shared" si="99"/>
        <v>0</v>
      </c>
      <c r="AB555" s="176" t="str">
        <f>IF('Fleet Input'!K559=0,"",'Fleet Input'!K559)</f>
        <v/>
      </c>
      <c r="AC555" s="176" t="str">
        <f>IF('Fleet Input'!L559=0,"",'Fleet Input'!L559)</f>
        <v/>
      </c>
      <c r="AD555" s="117" t="str">
        <f t="shared" si="100"/>
        <v/>
      </c>
      <c r="AE555" s="117" t="str">
        <f t="shared" si="101"/>
        <v>00</v>
      </c>
      <c r="AF555" s="8" t="e">
        <f t="shared" si="102"/>
        <v>#N/A</v>
      </c>
      <c r="AG555" s="122" t="e">
        <f t="shared" si="103"/>
        <v>#N/A</v>
      </c>
      <c r="AH555" s="8" t="e">
        <f t="shared" si="104"/>
        <v>#N/A</v>
      </c>
      <c r="AI555" s="122" t="e">
        <f t="shared" si="105"/>
        <v>#N/A</v>
      </c>
      <c r="AJ555" s="100" t="e">
        <f t="shared" si="106"/>
        <v>#N/A</v>
      </c>
      <c r="AK555" s="122" t="e">
        <f t="shared" si="107"/>
        <v>#N/A</v>
      </c>
    </row>
    <row r="556" spans="1:37" x14ac:dyDescent="0.2">
      <c r="A556" s="170">
        <f>'Fleet Input'!A560</f>
        <v>0</v>
      </c>
      <c r="B556" s="106" t="s">
        <v>111</v>
      </c>
      <c r="C556" s="106" t="s">
        <v>112</v>
      </c>
      <c r="D556" s="106" t="s">
        <v>113</v>
      </c>
      <c r="E556" s="106" t="s">
        <v>205</v>
      </c>
      <c r="F556" s="179">
        <f>'Fleet Input'!I560</f>
        <v>0</v>
      </c>
      <c r="G556" s="179">
        <f>'Fleet Input'!J560</f>
        <v>0</v>
      </c>
      <c r="H556" s="119" t="e">
        <f>VLOOKUP(AD556,NOx_Calc!$E$4:$G$44,3,FALSE)/100</f>
        <v>#N/A</v>
      </c>
      <c r="I556" s="119" t="e">
        <f>VLOOKUP(AD556,NOx_Calc!$E$4:$H$44,4,FALSE)/100</f>
        <v>#N/A</v>
      </c>
      <c r="J556" s="97" t="e">
        <f t="shared" si="96"/>
        <v>#N/A</v>
      </c>
      <c r="K556" s="10" t="e">
        <f>IF(J556&lt;&gt;"-",IF(X556="A",'NOx Emission Factors'!$X$4*J556,IF(X556="L",'NOx Emission Factors'!$W$4*J556,"?")),"-")</f>
        <v>#N/A</v>
      </c>
      <c r="L556" s="10" t="str">
        <f>IF(F556&lt;&gt;"",IF(X556="A",F556/'NOx Emission Factors'!$X$4,IF(X556="L",F556/'NOx Emission Factors'!$W$4,"?")),"-")</f>
        <v>?</v>
      </c>
      <c r="M556" s="125" t="e">
        <f t="shared" si="97"/>
        <v>#DIV/0!</v>
      </c>
      <c r="N556" s="125" t="e">
        <f t="shared" si="98"/>
        <v>#N/A</v>
      </c>
      <c r="O556" s="170">
        <f>'Fleet Input'!B560</f>
        <v>0</v>
      </c>
      <c r="P556" s="170">
        <f>'Fleet Input'!C560</f>
        <v>0</v>
      </c>
      <c r="Q556" s="170">
        <f>'Fleet Input'!D560</f>
        <v>0</v>
      </c>
      <c r="R556" s="170">
        <f>'Fleet Input'!E560</f>
        <v>0</v>
      </c>
      <c r="S556" s="170">
        <f>'Fleet Input'!F560</f>
        <v>0</v>
      </c>
      <c r="T556" s="109" t="s">
        <v>241</v>
      </c>
      <c r="U556" s="109" t="s">
        <v>202</v>
      </c>
      <c r="X556" s="176">
        <f>'Fleet Input'!F560</f>
        <v>0</v>
      </c>
      <c r="Y556" s="170">
        <f>'Fleet Input'!G560</f>
        <v>0</v>
      </c>
      <c r="Z556" s="170">
        <f>'Fleet Input'!H560</f>
        <v>0</v>
      </c>
      <c r="AA556" s="114">
        <f t="shared" si="99"/>
        <v>0</v>
      </c>
      <c r="AB556" s="176" t="str">
        <f>IF('Fleet Input'!K560=0,"",'Fleet Input'!K560)</f>
        <v/>
      </c>
      <c r="AC556" s="176" t="str">
        <f>IF('Fleet Input'!L560=0,"",'Fleet Input'!L560)</f>
        <v/>
      </c>
      <c r="AD556" s="117" t="str">
        <f t="shared" si="100"/>
        <v/>
      </c>
      <c r="AE556" s="117" t="str">
        <f t="shared" si="101"/>
        <v>00</v>
      </c>
      <c r="AF556" s="8" t="e">
        <f t="shared" si="102"/>
        <v>#N/A</v>
      </c>
      <c r="AG556" s="122" t="e">
        <f t="shared" si="103"/>
        <v>#N/A</v>
      </c>
      <c r="AH556" s="8" t="e">
        <f t="shared" si="104"/>
        <v>#N/A</v>
      </c>
      <c r="AI556" s="122" t="e">
        <f t="shared" si="105"/>
        <v>#N/A</v>
      </c>
      <c r="AJ556" s="100" t="e">
        <f t="shared" si="106"/>
        <v>#N/A</v>
      </c>
      <c r="AK556" s="122" t="e">
        <f t="shared" si="107"/>
        <v>#N/A</v>
      </c>
    </row>
    <row r="557" spans="1:37" x14ac:dyDescent="0.2">
      <c r="A557" s="170">
        <f>'Fleet Input'!A561</f>
        <v>0</v>
      </c>
      <c r="B557" s="106" t="s">
        <v>111</v>
      </c>
      <c r="C557" s="106" t="s">
        <v>112</v>
      </c>
      <c r="D557" s="106" t="s">
        <v>261</v>
      </c>
      <c r="E557" s="106" t="s">
        <v>752</v>
      </c>
      <c r="F557" s="179">
        <f>'Fleet Input'!I561</f>
        <v>0</v>
      </c>
      <c r="G557" s="179">
        <f>'Fleet Input'!J561</f>
        <v>0</v>
      </c>
      <c r="H557" s="119" t="e">
        <f>VLOOKUP(AD557,NOx_Calc!$E$4:$G$44,3,FALSE)/100</f>
        <v>#N/A</v>
      </c>
      <c r="I557" s="119" t="e">
        <f>VLOOKUP(AD557,NOx_Calc!$E$4:$H$44,4,FALSE)/100</f>
        <v>#N/A</v>
      </c>
      <c r="J557" s="97" t="e">
        <f t="shared" si="96"/>
        <v>#N/A</v>
      </c>
      <c r="K557" s="10" t="e">
        <f>IF(J557&lt;&gt;"-",IF(X557="A",'NOx Emission Factors'!$X$4*J557,IF(X557="L",'NOx Emission Factors'!$W$4*J557,"?")),"-")</f>
        <v>#N/A</v>
      </c>
      <c r="L557" s="10" t="str">
        <f>IF(F557&lt;&gt;"",IF(X557="A",F557/'NOx Emission Factors'!$X$4,IF(X557="L",F557/'NOx Emission Factors'!$W$4,"?")),"-")</f>
        <v>?</v>
      </c>
      <c r="M557" s="125" t="e">
        <f t="shared" si="97"/>
        <v>#DIV/0!</v>
      </c>
      <c r="N557" s="125" t="e">
        <f t="shared" si="98"/>
        <v>#N/A</v>
      </c>
      <c r="O557" s="170">
        <f>'Fleet Input'!B561</f>
        <v>0</v>
      </c>
      <c r="P557" s="170">
        <f>'Fleet Input'!C561</f>
        <v>0</v>
      </c>
      <c r="Q557" s="170">
        <f>'Fleet Input'!D561</f>
        <v>0</v>
      </c>
      <c r="R557" s="170">
        <f>'Fleet Input'!E561</f>
        <v>0</v>
      </c>
      <c r="S557" s="170">
        <f>'Fleet Input'!F561</f>
        <v>0</v>
      </c>
      <c r="T557" s="109" t="s">
        <v>241</v>
      </c>
      <c r="U557" s="109" t="s">
        <v>20</v>
      </c>
      <c r="X557" s="176">
        <f>'Fleet Input'!F561</f>
        <v>0</v>
      </c>
      <c r="Y557" s="170">
        <f>'Fleet Input'!G561</f>
        <v>0</v>
      </c>
      <c r="Z557" s="170">
        <f>'Fleet Input'!H561</f>
        <v>0</v>
      </c>
      <c r="AA557" s="114">
        <f t="shared" si="99"/>
        <v>0</v>
      </c>
      <c r="AB557" s="176" t="str">
        <f>IF('Fleet Input'!K561=0,"",'Fleet Input'!K561)</f>
        <v/>
      </c>
      <c r="AC557" s="176" t="str">
        <f>IF('Fleet Input'!L561=0,"",'Fleet Input'!L561)</f>
        <v/>
      </c>
      <c r="AD557" s="117" t="str">
        <f t="shared" si="100"/>
        <v/>
      </c>
      <c r="AE557" s="117" t="str">
        <f t="shared" si="101"/>
        <v>00</v>
      </c>
      <c r="AF557" s="8" t="e">
        <f t="shared" si="102"/>
        <v>#N/A</v>
      </c>
      <c r="AG557" s="122" t="e">
        <f t="shared" si="103"/>
        <v>#N/A</v>
      </c>
      <c r="AH557" s="8" t="e">
        <f t="shared" si="104"/>
        <v>#N/A</v>
      </c>
      <c r="AI557" s="122" t="e">
        <f t="shared" si="105"/>
        <v>#N/A</v>
      </c>
      <c r="AJ557" s="100" t="e">
        <f t="shared" si="106"/>
        <v>#N/A</v>
      </c>
      <c r="AK557" s="122" t="e">
        <f t="shared" si="107"/>
        <v>#N/A</v>
      </c>
    </row>
    <row r="558" spans="1:37" x14ac:dyDescent="0.2">
      <c r="A558" s="170">
        <f>'Fleet Input'!A562</f>
        <v>0</v>
      </c>
      <c r="B558" s="106" t="s">
        <v>111</v>
      </c>
      <c r="C558" s="106" t="s">
        <v>112</v>
      </c>
      <c r="D558" s="106" t="s">
        <v>262</v>
      </c>
      <c r="E558" s="106" t="s">
        <v>753</v>
      </c>
      <c r="F558" s="179">
        <f>'Fleet Input'!I562</f>
        <v>0</v>
      </c>
      <c r="G558" s="179">
        <f>'Fleet Input'!J562</f>
        <v>0</v>
      </c>
      <c r="H558" s="119" t="e">
        <f>VLOOKUP(AD558,NOx_Calc!$E$4:$G$44,3,FALSE)/100</f>
        <v>#N/A</v>
      </c>
      <c r="I558" s="119" t="e">
        <f>VLOOKUP(AD558,NOx_Calc!$E$4:$H$44,4,FALSE)/100</f>
        <v>#N/A</v>
      </c>
      <c r="J558" s="97" t="e">
        <f t="shared" si="96"/>
        <v>#N/A</v>
      </c>
      <c r="K558" s="10" t="e">
        <f>IF(J558&lt;&gt;"-",IF(X558="A",'NOx Emission Factors'!$X$4*J558,IF(X558="L",'NOx Emission Factors'!$W$4*J558,"?")),"-")</f>
        <v>#N/A</v>
      </c>
      <c r="L558" s="10" t="str">
        <f>IF(F558&lt;&gt;"",IF(X558="A",F558/'NOx Emission Factors'!$X$4,IF(X558="L",F558/'NOx Emission Factors'!$W$4,"?")),"-")</f>
        <v>?</v>
      </c>
      <c r="M558" s="125" t="e">
        <f t="shared" si="97"/>
        <v>#DIV/0!</v>
      </c>
      <c r="N558" s="125" t="e">
        <f t="shared" si="98"/>
        <v>#N/A</v>
      </c>
      <c r="O558" s="170">
        <f>'Fleet Input'!B562</f>
        <v>0</v>
      </c>
      <c r="P558" s="170">
        <f>'Fleet Input'!C562</f>
        <v>0</v>
      </c>
      <c r="Q558" s="170">
        <f>'Fleet Input'!D562</f>
        <v>0</v>
      </c>
      <c r="R558" s="170">
        <f>'Fleet Input'!E562</f>
        <v>0</v>
      </c>
      <c r="S558" s="170">
        <f>'Fleet Input'!F562</f>
        <v>0</v>
      </c>
      <c r="T558" s="109" t="s">
        <v>241</v>
      </c>
      <c r="U558" s="109" t="s">
        <v>20</v>
      </c>
      <c r="X558" s="176">
        <f>'Fleet Input'!F562</f>
        <v>0</v>
      </c>
      <c r="Y558" s="170">
        <f>'Fleet Input'!G562</f>
        <v>0</v>
      </c>
      <c r="Z558" s="170">
        <f>'Fleet Input'!H562</f>
        <v>0</v>
      </c>
      <c r="AA558" s="114">
        <f t="shared" si="99"/>
        <v>0</v>
      </c>
      <c r="AB558" s="176" t="str">
        <f>IF('Fleet Input'!K562=0,"",'Fleet Input'!K562)</f>
        <v/>
      </c>
      <c r="AC558" s="176" t="str">
        <f>IF('Fleet Input'!L562=0,"",'Fleet Input'!L562)</f>
        <v/>
      </c>
      <c r="AD558" s="117" t="str">
        <f t="shared" si="100"/>
        <v/>
      </c>
      <c r="AE558" s="117" t="str">
        <f t="shared" si="101"/>
        <v>00</v>
      </c>
      <c r="AF558" s="8" t="e">
        <f t="shared" si="102"/>
        <v>#N/A</v>
      </c>
      <c r="AG558" s="122" t="e">
        <f t="shared" si="103"/>
        <v>#N/A</v>
      </c>
      <c r="AH558" s="8" t="e">
        <f t="shared" si="104"/>
        <v>#N/A</v>
      </c>
      <c r="AI558" s="122" t="e">
        <f t="shared" si="105"/>
        <v>#N/A</v>
      </c>
      <c r="AJ558" s="100" t="e">
        <f t="shared" si="106"/>
        <v>#N/A</v>
      </c>
      <c r="AK558" s="122" t="e">
        <f t="shared" si="107"/>
        <v>#N/A</v>
      </c>
    </row>
    <row r="559" spans="1:37" x14ac:dyDescent="0.2">
      <c r="A559" s="170">
        <f>'Fleet Input'!A563</f>
        <v>0</v>
      </c>
      <c r="B559" s="106" t="s">
        <v>111</v>
      </c>
      <c r="C559" s="106" t="s">
        <v>112</v>
      </c>
      <c r="D559" s="106" t="s">
        <v>262</v>
      </c>
      <c r="E559" s="106" t="s">
        <v>752</v>
      </c>
      <c r="F559" s="179">
        <f>'Fleet Input'!I563</f>
        <v>0</v>
      </c>
      <c r="G559" s="179">
        <f>'Fleet Input'!J563</f>
        <v>0</v>
      </c>
      <c r="H559" s="119" t="e">
        <f>VLOOKUP(AD559,NOx_Calc!$E$4:$G$44,3,FALSE)/100</f>
        <v>#N/A</v>
      </c>
      <c r="I559" s="119" t="e">
        <f>VLOOKUP(AD559,NOx_Calc!$E$4:$H$44,4,FALSE)/100</f>
        <v>#N/A</v>
      </c>
      <c r="J559" s="97" t="e">
        <f t="shared" si="96"/>
        <v>#N/A</v>
      </c>
      <c r="K559" s="10" t="e">
        <f>IF(J559&lt;&gt;"-",IF(X559="A",'NOx Emission Factors'!$X$4*J559,IF(X559="L",'NOx Emission Factors'!$W$4*J559,"?")),"-")</f>
        <v>#N/A</v>
      </c>
      <c r="L559" s="10" t="str">
        <f>IF(F559&lt;&gt;"",IF(X559="A",F559/'NOx Emission Factors'!$X$4,IF(X559="L",F559/'NOx Emission Factors'!$W$4,"?")),"-")</f>
        <v>?</v>
      </c>
      <c r="M559" s="125" t="e">
        <f t="shared" si="97"/>
        <v>#DIV/0!</v>
      </c>
      <c r="N559" s="125" t="e">
        <f t="shared" si="98"/>
        <v>#N/A</v>
      </c>
      <c r="O559" s="170">
        <f>'Fleet Input'!B563</f>
        <v>0</v>
      </c>
      <c r="P559" s="170">
        <f>'Fleet Input'!C563</f>
        <v>0</v>
      </c>
      <c r="Q559" s="170">
        <f>'Fleet Input'!D563</f>
        <v>0</v>
      </c>
      <c r="R559" s="170">
        <f>'Fleet Input'!E563</f>
        <v>0</v>
      </c>
      <c r="S559" s="170">
        <f>'Fleet Input'!F563</f>
        <v>0</v>
      </c>
      <c r="T559" s="109" t="s">
        <v>241</v>
      </c>
      <c r="U559" s="109" t="s">
        <v>20</v>
      </c>
      <c r="X559" s="176">
        <f>'Fleet Input'!F563</f>
        <v>0</v>
      </c>
      <c r="Y559" s="170">
        <f>'Fleet Input'!G563</f>
        <v>0</v>
      </c>
      <c r="Z559" s="170">
        <f>'Fleet Input'!H563</f>
        <v>0</v>
      </c>
      <c r="AA559" s="114">
        <f t="shared" si="99"/>
        <v>0</v>
      </c>
      <c r="AB559" s="176" t="str">
        <f>IF('Fleet Input'!K563=0,"",'Fleet Input'!K563)</f>
        <v/>
      </c>
      <c r="AC559" s="176" t="str">
        <f>IF('Fleet Input'!L563=0,"",'Fleet Input'!L563)</f>
        <v/>
      </c>
      <c r="AD559" s="117" t="str">
        <f t="shared" si="100"/>
        <v/>
      </c>
      <c r="AE559" s="117" t="str">
        <f t="shared" si="101"/>
        <v>00</v>
      </c>
      <c r="AF559" s="8" t="e">
        <f t="shared" si="102"/>
        <v>#N/A</v>
      </c>
      <c r="AG559" s="122" t="e">
        <f t="shared" si="103"/>
        <v>#N/A</v>
      </c>
      <c r="AH559" s="8" t="e">
        <f t="shared" si="104"/>
        <v>#N/A</v>
      </c>
      <c r="AI559" s="122" t="e">
        <f t="shared" si="105"/>
        <v>#N/A</v>
      </c>
      <c r="AJ559" s="100" t="e">
        <f t="shared" si="106"/>
        <v>#N/A</v>
      </c>
      <c r="AK559" s="122" t="e">
        <f t="shared" si="107"/>
        <v>#N/A</v>
      </c>
    </row>
    <row r="560" spans="1:37" x14ac:dyDescent="0.2">
      <c r="A560" s="170">
        <f>'Fleet Input'!A564</f>
        <v>0</v>
      </c>
      <c r="B560" s="106" t="s">
        <v>111</v>
      </c>
      <c r="C560" s="106" t="s">
        <v>112</v>
      </c>
      <c r="D560" s="106" t="s">
        <v>262</v>
      </c>
      <c r="E560" s="106" t="s">
        <v>752</v>
      </c>
      <c r="F560" s="179">
        <f>'Fleet Input'!I564</f>
        <v>0</v>
      </c>
      <c r="G560" s="179">
        <f>'Fleet Input'!J564</f>
        <v>0</v>
      </c>
      <c r="H560" s="119" t="e">
        <f>VLOOKUP(AD560,NOx_Calc!$E$4:$G$44,3,FALSE)/100</f>
        <v>#N/A</v>
      </c>
      <c r="I560" s="119" t="e">
        <f>VLOOKUP(AD560,NOx_Calc!$E$4:$H$44,4,FALSE)/100</f>
        <v>#N/A</v>
      </c>
      <c r="J560" s="97" t="e">
        <f t="shared" si="96"/>
        <v>#N/A</v>
      </c>
      <c r="K560" s="10" t="e">
        <f>IF(J560&lt;&gt;"-",IF(X560="A",'NOx Emission Factors'!$X$4*J560,IF(X560="L",'NOx Emission Factors'!$W$4*J560,"?")),"-")</f>
        <v>#N/A</v>
      </c>
      <c r="L560" s="10" t="str">
        <f>IF(F560&lt;&gt;"",IF(X560="A",F560/'NOx Emission Factors'!$X$4,IF(X560="L",F560/'NOx Emission Factors'!$W$4,"?")),"-")</f>
        <v>?</v>
      </c>
      <c r="M560" s="125" t="e">
        <f t="shared" si="97"/>
        <v>#DIV/0!</v>
      </c>
      <c r="N560" s="125" t="e">
        <f t="shared" si="98"/>
        <v>#N/A</v>
      </c>
      <c r="O560" s="170">
        <f>'Fleet Input'!B564</f>
        <v>0</v>
      </c>
      <c r="P560" s="170">
        <f>'Fleet Input'!C564</f>
        <v>0</v>
      </c>
      <c r="Q560" s="170">
        <f>'Fleet Input'!D564</f>
        <v>0</v>
      </c>
      <c r="R560" s="170">
        <f>'Fleet Input'!E564</f>
        <v>0</v>
      </c>
      <c r="S560" s="170">
        <f>'Fleet Input'!F564</f>
        <v>0</v>
      </c>
      <c r="T560" s="109" t="s">
        <v>241</v>
      </c>
      <c r="U560" s="109" t="s">
        <v>20</v>
      </c>
      <c r="X560" s="176">
        <f>'Fleet Input'!F564</f>
        <v>0</v>
      </c>
      <c r="Y560" s="170">
        <f>'Fleet Input'!G564</f>
        <v>0</v>
      </c>
      <c r="Z560" s="170">
        <f>'Fleet Input'!H564</f>
        <v>0</v>
      </c>
      <c r="AA560" s="114">
        <f t="shared" si="99"/>
        <v>0</v>
      </c>
      <c r="AB560" s="176" t="str">
        <f>IF('Fleet Input'!K564=0,"",'Fleet Input'!K564)</f>
        <v/>
      </c>
      <c r="AC560" s="176" t="str">
        <f>IF('Fleet Input'!L564=0,"",'Fleet Input'!L564)</f>
        <v/>
      </c>
      <c r="AD560" s="117" t="str">
        <f t="shared" si="100"/>
        <v/>
      </c>
      <c r="AE560" s="117" t="str">
        <f t="shared" si="101"/>
        <v>00</v>
      </c>
      <c r="AF560" s="8" t="e">
        <f t="shared" si="102"/>
        <v>#N/A</v>
      </c>
      <c r="AG560" s="122" t="e">
        <f t="shared" si="103"/>
        <v>#N/A</v>
      </c>
      <c r="AH560" s="8" t="e">
        <f t="shared" si="104"/>
        <v>#N/A</v>
      </c>
      <c r="AI560" s="122" t="e">
        <f t="shared" si="105"/>
        <v>#N/A</v>
      </c>
      <c r="AJ560" s="100" t="e">
        <f t="shared" si="106"/>
        <v>#N/A</v>
      </c>
      <c r="AK560" s="122" t="e">
        <f t="shared" si="107"/>
        <v>#N/A</v>
      </c>
    </row>
    <row r="561" spans="1:37" x14ac:dyDescent="0.2">
      <c r="A561" s="170">
        <f>'Fleet Input'!A565</f>
        <v>0</v>
      </c>
      <c r="B561" s="106" t="s">
        <v>111</v>
      </c>
      <c r="C561" s="106" t="s">
        <v>112</v>
      </c>
      <c r="D561" s="106" t="s">
        <v>136</v>
      </c>
      <c r="E561" s="106" t="s">
        <v>137</v>
      </c>
      <c r="F561" s="179">
        <f>'Fleet Input'!I565</f>
        <v>0</v>
      </c>
      <c r="G561" s="179">
        <f>'Fleet Input'!J565</f>
        <v>0</v>
      </c>
      <c r="H561" s="119" t="e">
        <f>VLOOKUP(AD561,NOx_Calc!$E$4:$G$44,3,FALSE)/100</f>
        <v>#N/A</v>
      </c>
      <c r="I561" s="119" t="e">
        <f>VLOOKUP(AD561,NOx_Calc!$E$4:$H$44,4,FALSE)/100</f>
        <v>#N/A</v>
      </c>
      <c r="J561" s="97" t="e">
        <f t="shared" si="96"/>
        <v>#N/A</v>
      </c>
      <c r="K561" s="10" t="e">
        <f>IF(J561&lt;&gt;"-",IF(X561="A",'NOx Emission Factors'!$X$4*J561,IF(X561="L",'NOx Emission Factors'!$W$4*J561,"?")),"-")</f>
        <v>#N/A</v>
      </c>
      <c r="L561" s="10" t="str">
        <f>IF(F561&lt;&gt;"",IF(X561="A",F561/'NOx Emission Factors'!$X$4,IF(X561="L",F561/'NOx Emission Factors'!$W$4,"?")),"-")</f>
        <v>?</v>
      </c>
      <c r="M561" s="125" t="e">
        <f t="shared" si="97"/>
        <v>#DIV/0!</v>
      </c>
      <c r="N561" s="125" t="e">
        <f t="shared" si="98"/>
        <v>#N/A</v>
      </c>
      <c r="O561" s="170">
        <f>'Fleet Input'!B565</f>
        <v>0</v>
      </c>
      <c r="P561" s="170">
        <f>'Fleet Input'!C565</f>
        <v>0</v>
      </c>
      <c r="Q561" s="170">
        <f>'Fleet Input'!D565</f>
        <v>0</v>
      </c>
      <c r="R561" s="170">
        <f>'Fleet Input'!E565</f>
        <v>0</v>
      </c>
      <c r="S561" s="170">
        <f>'Fleet Input'!F565</f>
        <v>0</v>
      </c>
      <c r="T561" s="109" t="s">
        <v>237</v>
      </c>
      <c r="U561" s="109" t="s">
        <v>190</v>
      </c>
      <c r="X561" s="176">
        <f>'Fleet Input'!F565</f>
        <v>0</v>
      </c>
      <c r="Y561" s="170">
        <f>'Fleet Input'!G565</f>
        <v>0</v>
      </c>
      <c r="Z561" s="170">
        <f>'Fleet Input'!H565</f>
        <v>0</v>
      </c>
      <c r="AA561" s="114">
        <f t="shared" si="99"/>
        <v>0</v>
      </c>
      <c r="AB561" s="176" t="str">
        <f>IF('Fleet Input'!K565=0,"",'Fleet Input'!K565)</f>
        <v/>
      </c>
      <c r="AC561" s="176" t="str">
        <f>IF('Fleet Input'!L565=0,"",'Fleet Input'!L565)</f>
        <v/>
      </c>
      <c r="AD561" s="117" t="str">
        <f t="shared" si="100"/>
        <v/>
      </c>
      <c r="AE561" s="117" t="str">
        <f t="shared" si="101"/>
        <v>00</v>
      </c>
      <c r="AF561" s="8" t="e">
        <f t="shared" si="102"/>
        <v>#N/A</v>
      </c>
      <c r="AG561" s="122" t="e">
        <f t="shared" si="103"/>
        <v>#N/A</v>
      </c>
      <c r="AH561" s="8" t="e">
        <f t="shared" si="104"/>
        <v>#N/A</v>
      </c>
      <c r="AI561" s="122" t="e">
        <f t="shared" si="105"/>
        <v>#N/A</v>
      </c>
      <c r="AJ561" s="100" t="e">
        <f t="shared" si="106"/>
        <v>#N/A</v>
      </c>
      <c r="AK561" s="122" t="e">
        <f t="shared" si="107"/>
        <v>#N/A</v>
      </c>
    </row>
    <row r="562" spans="1:37" x14ac:dyDescent="0.2">
      <c r="A562" s="170">
        <f>'Fleet Input'!A566</f>
        <v>0</v>
      </c>
      <c r="B562" s="106" t="s">
        <v>111</v>
      </c>
      <c r="C562" s="106" t="s">
        <v>112</v>
      </c>
      <c r="D562" s="106" t="s">
        <v>136</v>
      </c>
      <c r="E562" s="106" t="s">
        <v>137</v>
      </c>
      <c r="F562" s="179">
        <f>'Fleet Input'!I566</f>
        <v>0</v>
      </c>
      <c r="G562" s="179">
        <f>'Fleet Input'!J566</f>
        <v>0</v>
      </c>
      <c r="H562" s="119" t="e">
        <f>VLOOKUP(AD562,NOx_Calc!$E$4:$G$44,3,FALSE)/100</f>
        <v>#N/A</v>
      </c>
      <c r="I562" s="119" t="e">
        <f>VLOOKUP(AD562,NOx_Calc!$E$4:$H$44,4,FALSE)/100</f>
        <v>#N/A</v>
      </c>
      <c r="J562" s="97" t="e">
        <f t="shared" si="96"/>
        <v>#N/A</v>
      </c>
      <c r="K562" s="10" t="e">
        <f>IF(J562&lt;&gt;"-",IF(X562="A",'NOx Emission Factors'!$X$4*J562,IF(X562="L",'NOx Emission Factors'!$W$4*J562,"?")),"-")</f>
        <v>#N/A</v>
      </c>
      <c r="L562" s="10" t="str">
        <f>IF(F562&lt;&gt;"",IF(X562="A",F562/'NOx Emission Factors'!$X$4,IF(X562="L",F562/'NOx Emission Factors'!$W$4,"?")),"-")</f>
        <v>?</v>
      </c>
      <c r="M562" s="125" t="e">
        <f t="shared" si="97"/>
        <v>#DIV/0!</v>
      </c>
      <c r="N562" s="125" t="e">
        <f t="shared" si="98"/>
        <v>#N/A</v>
      </c>
      <c r="O562" s="170">
        <f>'Fleet Input'!B566</f>
        <v>0</v>
      </c>
      <c r="P562" s="170">
        <f>'Fleet Input'!C566</f>
        <v>0</v>
      </c>
      <c r="Q562" s="170">
        <f>'Fleet Input'!D566</f>
        <v>0</v>
      </c>
      <c r="R562" s="170">
        <f>'Fleet Input'!E566</f>
        <v>0</v>
      </c>
      <c r="S562" s="170">
        <f>'Fleet Input'!F566</f>
        <v>0</v>
      </c>
      <c r="T562" s="109" t="s">
        <v>237</v>
      </c>
      <c r="U562" s="109" t="s">
        <v>190</v>
      </c>
      <c r="X562" s="176">
        <f>'Fleet Input'!F566</f>
        <v>0</v>
      </c>
      <c r="Y562" s="170">
        <f>'Fleet Input'!G566</f>
        <v>0</v>
      </c>
      <c r="Z562" s="170">
        <f>'Fleet Input'!H566</f>
        <v>0</v>
      </c>
      <c r="AA562" s="114">
        <f t="shared" si="99"/>
        <v>0</v>
      </c>
      <c r="AB562" s="176" t="str">
        <f>IF('Fleet Input'!K566=0,"",'Fleet Input'!K566)</f>
        <v/>
      </c>
      <c r="AC562" s="176" t="str">
        <f>IF('Fleet Input'!L566=0,"",'Fleet Input'!L566)</f>
        <v/>
      </c>
      <c r="AD562" s="117" t="str">
        <f t="shared" si="100"/>
        <v/>
      </c>
      <c r="AE562" s="117" t="str">
        <f t="shared" si="101"/>
        <v>00</v>
      </c>
      <c r="AF562" s="8" t="e">
        <f t="shared" si="102"/>
        <v>#N/A</v>
      </c>
      <c r="AG562" s="122" t="e">
        <f t="shared" si="103"/>
        <v>#N/A</v>
      </c>
      <c r="AH562" s="8" t="e">
        <f t="shared" si="104"/>
        <v>#N/A</v>
      </c>
      <c r="AI562" s="122" t="e">
        <f t="shared" si="105"/>
        <v>#N/A</v>
      </c>
      <c r="AJ562" s="100" t="e">
        <f t="shared" si="106"/>
        <v>#N/A</v>
      </c>
      <c r="AK562" s="122" t="e">
        <f t="shared" si="107"/>
        <v>#N/A</v>
      </c>
    </row>
    <row r="563" spans="1:37" x14ac:dyDescent="0.2">
      <c r="A563" s="170">
        <f>'Fleet Input'!A567</f>
        <v>0</v>
      </c>
      <c r="B563" s="106" t="s">
        <v>111</v>
      </c>
      <c r="C563" s="106" t="s">
        <v>112</v>
      </c>
      <c r="D563" s="106" t="s">
        <v>136</v>
      </c>
      <c r="E563" s="106" t="s">
        <v>137</v>
      </c>
      <c r="F563" s="179">
        <f>'Fleet Input'!I567</f>
        <v>0</v>
      </c>
      <c r="G563" s="179">
        <f>'Fleet Input'!J567</f>
        <v>0</v>
      </c>
      <c r="H563" s="119" t="e">
        <f>VLOOKUP(AD563,NOx_Calc!$E$4:$G$44,3,FALSE)/100</f>
        <v>#N/A</v>
      </c>
      <c r="I563" s="119" t="e">
        <f>VLOOKUP(AD563,NOx_Calc!$E$4:$H$44,4,FALSE)/100</f>
        <v>#N/A</v>
      </c>
      <c r="J563" s="97" t="e">
        <f t="shared" si="96"/>
        <v>#N/A</v>
      </c>
      <c r="K563" s="10" t="e">
        <f>IF(J563&lt;&gt;"-",IF(X563="A",'NOx Emission Factors'!$X$4*J563,IF(X563="L",'NOx Emission Factors'!$W$4*J563,"?")),"-")</f>
        <v>#N/A</v>
      </c>
      <c r="L563" s="10" t="str">
        <f>IF(F563&lt;&gt;"",IF(X563="A",F563/'NOx Emission Factors'!$X$4,IF(X563="L",F563/'NOx Emission Factors'!$W$4,"?")),"-")</f>
        <v>?</v>
      </c>
      <c r="M563" s="125" t="e">
        <f t="shared" si="97"/>
        <v>#DIV/0!</v>
      </c>
      <c r="N563" s="125" t="e">
        <f t="shared" si="98"/>
        <v>#N/A</v>
      </c>
      <c r="O563" s="170">
        <f>'Fleet Input'!B567</f>
        <v>0</v>
      </c>
      <c r="P563" s="170">
        <f>'Fleet Input'!C567</f>
        <v>0</v>
      </c>
      <c r="Q563" s="170">
        <f>'Fleet Input'!D567</f>
        <v>0</v>
      </c>
      <c r="R563" s="170">
        <f>'Fleet Input'!E567</f>
        <v>0</v>
      </c>
      <c r="S563" s="170">
        <f>'Fleet Input'!F567</f>
        <v>0</v>
      </c>
      <c r="T563" s="109" t="s">
        <v>237</v>
      </c>
      <c r="U563" s="109" t="s">
        <v>190</v>
      </c>
      <c r="X563" s="176">
        <f>'Fleet Input'!F567</f>
        <v>0</v>
      </c>
      <c r="Y563" s="170">
        <f>'Fleet Input'!G567</f>
        <v>0</v>
      </c>
      <c r="Z563" s="170">
        <f>'Fleet Input'!H567</f>
        <v>0</v>
      </c>
      <c r="AA563" s="114">
        <f t="shared" si="99"/>
        <v>0</v>
      </c>
      <c r="AB563" s="176" t="str">
        <f>IF('Fleet Input'!K567=0,"",'Fleet Input'!K567)</f>
        <v/>
      </c>
      <c r="AC563" s="176" t="str">
        <f>IF('Fleet Input'!L567=0,"",'Fleet Input'!L567)</f>
        <v/>
      </c>
      <c r="AD563" s="117" t="str">
        <f t="shared" si="100"/>
        <v/>
      </c>
      <c r="AE563" s="117" t="str">
        <f t="shared" si="101"/>
        <v>00</v>
      </c>
      <c r="AF563" s="8" t="e">
        <f t="shared" si="102"/>
        <v>#N/A</v>
      </c>
      <c r="AG563" s="122" t="e">
        <f t="shared" si="103"/>
        <v>#N/A</v>
      </c>
      <c r="AH563" s="8" t="e">
        <f t="shared" si="104"/>
        <v>#N/A</v>
      </c>
      <c r="AI563" s="122" t="e">
        <f t="shared" si="105"/>
        <v>#N/A</v>
      </c>
      <c r="AJ563" s="100" t="e">
        <f t="shared" si="106"/>
        <v>#N/A</v>
      </c>
      <c r="AK563" s="122" t="e">
        <f t="shared" si="107"/>
        <v>#N/A</v>
      </c>
    </row>
    <row r="564" spans="1:37" x14ac:dyDescent="0.2">
      <c r="A564" s="170">
        <f>'Fleet Input'!A568</f>
        <v>0</v>
      </c>
      <c r="B564" s="106" t="s">
        <v>111</v>
      </c>
      <c r="C564" s="106" t="s">
        <v>112</v>
      </c>
      <c r="D564" s="106" t="s">
        <v>136</v>
      </c>
      <c r="E564" s="106" t="s">
        <v>137</v>
      </c>
      <c r="F564" s="179">
        <f>'Fleet Input'!I568</f>
        <v>0</v>
      </c>
      <c r="G564" s="179">
        <f>'Fleet Input'!J568</f>
        <v>0</v>
      </c>
      <c r="H564" s="119" t="e">
        <f>VLOOKUP(AD564,NOx_Calc!$E$4:$G$44,3,FALSE)/100</f>
        <v>#N/A</v>
      </c>
      <c r="I564" s="119" t="e">
        <f>VLOOKUP(AD564,NOx_Calc!$E$4:$H$44,4,FALSE)/100</f>
        <v>#N/A</v>
      </c>
      <c r="J564" s="97" t="e">
        <f t="shared" si="96"/>
        <v>#N/A</v>
      </c>
      <c r="K564" s="10" t="e">
        <f>IF(J564&lt;&gt;"-",IF(X564="A",'NOx Emission Factors'!$X$4*J564,IF(X564="L",'NOx Emission Factors'!$W$4*J564,"?")),"-")</f>
        <v>#N/A</v>
      </c>
      <c r="L564" s="10" t="str">
        <f>IF(F564&lt;&gt;"",IF(X564="A",F564/'NOx Emission Factors'!$X$4,IF(X564="L",F564/'NOx Emission Factors'!$W$4,"?")),"-")</f>
        <v>?</v>
      </c>
      <c r="M564" s="125" t="e">
        <f t="shared" si="97"/>
        <v>#DIV/0!</v>
      </c>
      <c r="N564" s="125" t="e">
        <f t="shared" si="98"/>
        <v>#N/A</v>
      </c>
      <c r="O564" s="170">
        <f>'Fleet Input'!B568</f>
        <v>0</v>
      </c>
      <c r="P564" s="170">
        <f>'Fleet Input'!C568</f>
        <v>0</v>
      </c>
      <c r="Q564" s="170">
        <f>'Fleet Input'!D568</f>
        <v>0</v>
      </c>
      <c r="R564" s="170">
        <f>'Fleet Input'!E568</f>
        <v>0</v>
      </c>
      <c r="S564" s="170">
        <f>'Fleet Input'!F568</f>
        <v>0</v>
      </c>
      <c r="T564" s="109" t="s">
        <v>237</v>
      </c>
      <c r="U564" s="109" t="s">
        <v>190</v>
      </c>
      <c r="X564" s="176">
        <f>'Fleet Input'!F568</f>
        <v>0</v>
      </c>
      <c r="Y564" s="170">
        <f>'Fleet Input'!G568</f>
        <v>0</v>
      </c>
      <c r="Z564" s="170">
        <f>'Fleet Input'!H568</f>
        <v>0</v>
      </c>
      <c r="AA564" s="114">
        <f t="shared" si="99"/>
        <v>0</v>
      </c>
      <c r="AB564" s="176" t="str">
        <f>IF('Fleet Input'!K568=0,"",'Fleet Input'!K568)</f>
        <v/>
      </c>
      <c r="AC564" s="176" t="str">
        <f>IF('Fleet Input'!L568=0,"",'Fleet Input'!L568)</f>
        <v/>
      </c>
      <c r="AD564" s="117" t="str">
        <f t="shared" si="100"/>
        <v/>
      </c>
      <c r="AE564" s="117" t="str">
        <f t="shared" si="101"/>
        <v>00</v>
      </c>
      <c r="AF564" s="8" t="e">
        <f t="shared" si="102"/>
        <v>#N/A</v>
      </c>
      <c r="AG564" s="122" t="e">
        <f t="shared" si="103"/>
        <v>#N/A</v>
      </c>
      <c r="AH564" s="8" t="e">
        <f t="shared" si="104"/>
        <v>#N/A</v>
      </c>
      <c r="AI564" s="122" t="e">
        <f t="shared" si="105"/>
        <v>#N/A</v>
      </c>
      <c r="AJ564" s="100" t="e">
        <f t="shared" si="106"/>
        <v>#N/A</v>
      </c>
      <c r="AK564" s="122" t="e">
        <f t="shared" si="107"/>
        <v>#N/A</v>
      </c>
    </row>
    <row r="565" spans="1:37" x14ac:dyDescent="0.2">
      <c r="A565" s="170">
        <f>'Fleet Input'!A569</f>
        <v>0</v>
      </c>
      <c r="B565" s="106" t="s">
        <v>111</v>
      </c>
      <c r="C565" s="106" t="s">
        <v>112</v>
      </c>
      <c r="D565" s="106" t="s">
        <v>136</v>
      </c>
      <c r="E565" s="106" t="s">
        <v>137</v>
      </c>
      <c r="F565" s="179">
        <f>'Fleet Input'!I569</f>
        <v>0</v>
      </c>
      <c r="G565" s="179">
        <f>'Fleet Input'!J569</f>
        <v>0</v>
      </c>
      <c r="H565" s="119" t="e">
        <f>VLOOKUP(AD565,NOx_Calc!$E$4:$G$44,3,FALSE)/100</f>
        <v>#N/A</v>
      </c>
      <c r="I565" s="119" t="e">
        <f>VLOOKUP(AD565,NOx_Calc!$E$4:$H$44,4,FALSE)/100</f>
        <v>#N/A</v>
      </c>
      <c r="J565" s="97" t="e">
        <f t="shared" si="96"/>
        <v>#N/A</v>
      </c>
      <c r="K565" s="10" t="e">
        <f>IF(J565&lt;&gt;"-",IF(X565="A",'NOx Emission Factors'!$X$4*J565,IF(X565="L",'NOx Emission Factors'!$W$4*J565,"?")),"-")</f>
        <v>#N/A</v>
      </c>
      <c r="L565" s="10" t="str">
        <f>IF(F565&lt;&gt;"",IF(X565="A",F565/'NOx Emission Factors'!$X$4,IF(X565="L",F565/'NOx Emission Factors'!$W$4,"?")),"-")</f>
        <v>?</v>
      </c>
      <c r="M565" s="125" t="e">
        <f t="shared" si="97"/>
        <v>#DIV/0!</v>
      </c>
      <c r="N565" s="125" t="e">
        <f t="shared" si="98"/>
        <v>#N/A</v>
      </c>
      <c r="O565" s="170">
        <f>'Fleet Input'!B569</f>
        <v>0</v>
      </c>
      <c r="P565" s="170">
        <f>'Fleet Input'!C569</f>
        <v>0</v>
      </c>
      <c r="Q565" s="170">
        <f>'Fleet Input'!D569</f>
        <v>0</v>
      </c>
      <c r="R565" s="170">
        <f>'Fleet Input'!E569</f>
        <v>0</v>
      </c>
      <c r="S565" s="170">
        <f>'Fleet Input'!F569</f>
        <v>0</v>
      </c>
      <c r="T565" s="109" t="s">
        <v>237</v>
      </c>
      <c r="U565" s="109" t="s">
        <v>190</v>
      </c>
      <c r="X565" s="176">
        <f>'Fleet Input'!F569</f>
        <v>0</v>
      </c>
      <c r="Y565" s="170">
        <f>'Fleet Input'!G569</f>
        <v>0</v>
      </c>
      <c r="Z565" s="170">
        <f>'Fleet Input'!H569</f>
        <v>0</v>
      </c>
      <c r="AA565" s="114">
        <f t="shared" si="99"/>
        <v>0</v>
      </c>
      <c r="AB565" s="176" t="str">
        <f>IF('Fleet Input'!K569=0,"",'Fleet Input'!K569)</f>
        <v/>
      </c>
      <c r="AC565" s="176" t="str">
        <f>IF('Fleet Input'!L569=0,"",'Fleet Input'!L569)</f>
        <v/>
      </c>
      <c r="AD565" s="117" t="str">
        <f t="shared" si="100"/>
        <v/>
      </c>
      <c r="AE565" s="117" t="str">
        <f t="shared" si="101"/>
        <v>00</v>
      </c>
      <c r="AF565" s="8" t="e">
        <f t="shared" si="102"/>
        <v>#N/A</v>
      </c>
      <c r="AG565" s="122" t="e">
        <f t="shared" si="103"/>
        <v>#N/A</v>
      </c>
      <c r="AH565" s="8" t="e">
        <f t="shared" si="104"/>
        <v>#N/A</v>
      </c>
      <c r="AI565" s="122" t="e">
        <f t="shared" si="105"/>
        <v>#N/A</v>
      </c>
      <c r="AJ565" s="100" t="e">
        <f t="shared" si="106"/>
        <v>#N/A</v>
      </c>
      <c r="AK565" s="122" t="e">
        <f t="shared" si="107"/>
        <v>#N/A</v>
      </c>
    </row>
    <row r="566" spans="1:37" x14ac:dyDescent="0.2">
      <c r="A566" s="170">
        <f>'Fleet Input'!A570</f>
        <v>0</v>
      </c>
      <c r="B566" s="106" t="s">
        <v>111</v>
      </c>
      <c r="C566" s="106" t="s">
        <v>112</v>
      </c>
      <c r="D566" s="106" t="s">
        <v>136</v>
      </c>
      <c r="E566" s="106" t="s">
        <v>137</v>
      </c>
      <c r="F566" s="179">
        <f>'Fleet Input'!I570</f>
        <v>0</v>
      </c>
      <c r="G566" s="179">
        <f>'Fleet Input'!J570</f>
        <v>0</v>
      </c>
      <c r="H566" s="119" t="e">
        <f>VLOOKUP(AD566,NOx_Calc!$E$4:$G$44,3,FALSE)/100</f>
        <v>#N/A</v>
      </c>
      <c r="I566" s="119" t="e">
        <f>VLOOKUP(AD566,NOx_Calc!$E$4:$H$44,4,FALSE)/100</f>
        <v>#N/A</v>
      </c>
      <c r="J566" s="97" t="e">
        <f t="shared" si="96"/>
        <v>#N/A</v>
      </c>
      <c r="K566" s="10" t="e">
        <f>IF(J566&lt;&gt;"-",IF(X566="A",'NOx Emission Factors'!$X$4*J566,IF(X566="L",'NOx Emission Factors'!$W$4*J566,"?")),"-")</f>
        <v>#N/A</v>
      </c>
      <c r="L566" s="10" t="str">
        <f>IF(F566&lt;&gt;"",IF(X566="A",F566/'NOx Emission Factors'!$X$4,IF(X566="L",F566/'NOx Emission Factors'!$W$4,"?")),"-")</f>
        <v>?</v>
      </c>
      <c r="M566" s="125" t="e">
        <f t="shared" si="97"/>
        <v>#DIV/0!</v>
      </c>
      <c r="N566" s="125" t="e">
        <f t="shared" si="98"/>
        <v>#N/A</v>
      </c>
      <c r="O566" s="170">
        <f>'Fleet Input'!B570</f>
        <v>0</v>
      </c>
      <c r="P566" s="170">
        <f>'Fleet Input'!C570</f>
        <v>0</v>
      </c>
      <c r="Q566" s="170">
        <f>'Fleet Input'!D570</f>
        <v>0</v>
      </c>
      <c r="R566" s="170">
        <f>'Fleet Input'!E570</f>
        <v>0</v>
      </c>
      <c r="S566" s="170">
        <f>'Fleet Input'!F570</f>
        <v>0</v>
      </c>
      <c r="T566" s="109" t="s">
        <v>237</v>
      </c>
      <c r="U566" s="109" t="s">
        <v>190</v>
      </c>
      <c r="X566" s="176">
        <f>'Fleet Input'!F570</f>
        <v>0</v>
      </c>
      <c r="Y566" s="170">
        <f>'Fleet Input'!G570</f>
        <v>0</v>
      </c>
      <c r="Z566" s="170">
        <f>'Fleet Input'!H570</f>
        <v>0</v>
      </c>
      <c r="AA566" s="114">
        <f t="shared" si="99"/>
        <v>0</v>
      </c>
      <c r="AB566" s="176" t="str">
        <f>IF('Fleet Input'!K570=0,"",'Fleet Input'!K570)</f>
        <v/>
      </c>
      <c r="AC566" s="176" t="str">
        <f>IF('Fleet Input'!L570=0,"",'Fleet Input'!L570)</f>
        <v/>
      </c>
      <c r="AD566" s="117" t="str">
        <f t="shared" si="100"/>
        <v/>
      </c>
      <c r="AE566" s="117" t="str">
        <f t="shared" si="101"/>
        <v>00</v>
      </c>
      <c r="AF566" s="8" t="e">
        <f t="shared" si="102"/>
        <v>#N/A</v>
      </c>
      <c r="AG566" s="122" t="e">
        <f t="shared" si="103"/>
        <v>#N/A</v>
      </c>
      <c r="AH566" s="8" t="e">
        <f t="shared" si="104"/>
        <v>#N/A</v>
      </c>
      <c r="AI566" s="122" t="e">
        <f t="shared" si="105"/>
        <v>#N/A</v>
      </c>
      <c r="AJ566" s="100" t="e">
        <f t="shared" si="106"/>
        <v>#N/A</v>
      </c>
      <c r="AK566" s="122" t="e">
        <f t="shared" si="107"/>
        <v>#N/A</v>
      </c>
    </row>
    <row r="567" spans="1:37" x14ac:dyDescent="0.2">
      <c r="A567" s="170">
        <f>'Fleet Input'!A571</f>
        <v>0</v>
      </c>
      <c r="B567" s="106" t="s">
        <v>111</v>
      </c>
      <c r="C567" s="106" t="s">
        <v>112</v>
      </c>
      <c r="D567" s="106" t="s">
        <v>136</v>
      </c>
      <c r="E567" s="106" t="s">
        <v>137</v>
      </c>
      <c r="F567" s="179">
        <f>'Fleet Input'!I571</f>
        <v>0</v>
      </c>
      <c r="G567" s="179">
        <f>'Fleet Input'!J571</f>
        <v>0</v>
      </c>
      <c r="H567" s="119" t="e">
        <f>VLOOKUP(AD567,NOx_Calc!$E$4:$G$44,3,FALSE)/100</f>
        <v>#N/A</v>
      </c>
      <c r="I567" s="119" t="e">
        <f>VLOOKUP(AD567,NOx_Calc!$E$4:$H$44,4,FALSE)/100</f>
        <v>#N/A</v>
      </c>
      <c r="J567" s="97" t="e">
        <f t="shared" si="96"/>
        <v>#N/A</v>
      </c>
      <c r="K567" s="10" t="e">
        <f>IF(J567&lt;&gt;"-",IF(X567="A",'NOx Emission Factors'!$X$4*J567,IF(X567="L",'NOx Emission Factors'!$W$4*J567,"?")),"-")</f>
        <v>#N/A</v>
      </c>
      <c r="L567" s="10" t="str">
        <f>IF(F567&lt;&gt;"",IF(X567="A",F567/'NOx Emission Factors'!$X$4,IF(X567="L",F567/'NOx Emission Factors'!$W$4,"?")),"-")</f>
        <v>?</v>
      </c>
      <c r="M567" s="125" t="e">
        <f t="shared" si="97"/>
        <v>#DIV/0!</v>
      </c>
      <c r="N567" s="125" t="e">
        <f t="shared" si="98"/>
        <v>#N/A</v>
      </c>
      <c r="O567" s="170">
        <f>'Fleet Input'!B571</f>
        <v>0</v>
      </c>
      <c r="P567" s="170">
        <f>'Fleet Input'!C571</f>
        <v>0</v>
      </c>
      <c r="Q567" s="170">
        <f>'Fleet Input'!D571</f>
        <v>0</v>
      </c>
      <c r="R567" s="170">
        <f>'Fleet Input'!E571</f>
        <v>0</v>
      </c>
      <c r="S567" s="170">
        <f>'Fleet Input'!F571</f>
        <v>0</v>
      </c>
      <c r="T567" s="109" t="s">
        <v>237</v>
      </c>
      <c r="U567" s="109" t="s">
        <v>190</v>
      </c>
      <c r="X567" s="176">
        <f>'Fleet Input'!F571</f>
        <v>0</v>
      </c>
      <c r="Y567" s="170">
        <f>'Fleet Input'!G571</f>
        <v>0</v>
      </c>
      <c r="Z567" s="170">
        <f>'Fleet Input'!H571</f>
        <v>0</v>
      </c>
      <c r="AA567" s="114">
        <f t="shared" si="99"/>
        <v>0</v>
      </c>
      <c r="AB567" s="176" t="str">
        <f>IF('Fleet Input'!K571=0,"",'Fleet Input'!K571)</f>
        <v/>
      </c>
      <c r="AC567" s="176" t="str">
        <f>IF('Fleet Input'!L571=0,"",'Fleet Input'!L571)</f>
        <v/>
      </c>
      <c r="AD567" s="117" t="str">
        <f t="shared" si="100"/>
        <v/>
      </c>
      <c r="AE567" s="117" t="str">
        <f t="shared" si="101"/>
        <v>00</v>
      </c>
      <c r="AF567" s="8" t="e">
        <f t="shared" si="102"/>
        <v>#N/A</v>
      </c>
      <c r="AG567" s="122" t="e">
        <f t="shared" si="103"/>
        <v>#N/A</v>
      </c>
      <c r="AH567" s="8" t="e">
        <f t="shared" si="104"/>
        <v>#N/A</v>
      </c>
      <c r="AI567" s="122" t="e">
        <f t="shared" si="105"/>
        <v>#N/A</v>
      </c>
      <c r="AJ567" s="100" t="e">
        <f t="shared" si="106"/>
        <v>#N/A</v>
      </c>
      <c r="AK567" s="122" t="e">
        <f t="shared" si="107"/>
        <v>#N/A</v>
      </c>
    </row>
    <row r="568" spans="1:37" x14ac:dyDescent="0.2">
      <c r="A568" s="170">
        <f>'Fleet Input'!A572</f>
        <v>0</v>
      </c>
      <c r="B568" s="106" t="s">
        <v>111</v>
      </c>
      <c r="C568" s="106" t="s">
        <v>112</v>
      </c>
      <c r="D568" s="106" t="s">
        <v>136</v>
      </c>
      <c r="E568" s="106" t="s">
        <v>137</v>
      </c>
      <c r="F568" s="179">
        <f>'Fleet Input'!I572</f>
        <v>0</v>
      </c>
      <c r="G568" s="179">
        <f>'Fleet Input'!J572</f>
        <v>0</v>
      </c>
      <c r="H568" s="119" t="e">
        <f>VLOOKUP(AD568,NOx_Calc!$E$4:$G$44,3,FALSE)/100</f>
        <v>#N/A</v>
      </c>
      <c r="I568" s="119" t="e">
        <f>VLOOKUP(AD568,NOx_Calc!$E$4:$H$44,4,FALSE)/100</f>
        <v>#N/A</v>
      </c>
      <c r="J568" s="97" t="e">
        <f t="shared" si="96"/>
        <v>#N/A</v>
      </c>
      <c r="K568" s="10" t="e">
        <f>IF(J568&lt;&gt;"-",IF(X568="A",'NOx Emission Factors'!$X$4*J568,IF(X568="L",'NOx Emission Factors'!$W$4*J568,"?")),"-")</f>
        <v>#N/A</v>
      </c>
      <c r="L568" s="10" t="str">
        <f>IF(F568&lt;&gt;"",IF(X568="A",F568/'NOx Emission Factors'!$X$4,IF(X568="L",F568/'NOx Emission Factors'!$W$4,"?")),"-")</f>
        <v>?</v>
      </c>
      <c r="M568" s="125" t="e">
        <f t="shared" si="97"/>
        <v>#DIV/0!</v>
      </c>
      <c r="N568" s="125" t="e">
        <f t="shared" si="98"/>
        <v>#N/A</v>
      </c>
      <c r="O568" s="170">
        <f>'Fleet Input'!B572</f>
        <v>0</v>
      </c>
      <c r="P568" s="170">
        <f>'Fleet Input'!C572</f>
        <v>0</v>
      </c>
      <c r="Q568" s="170">
        <f>'Fleet Input'!D572</f>
        <v>0</v>
      </c>
      <c r="R568" s="170">
        <f>'Fleet Input'!E572</f>
        <v>0</v>
      </c>
      <c r="S568" s="170">
        <f>'Fleet Input'!F572</f>
        <v>0</v>
      </c>
      <c r="T568" s="109" t="s">
        <v>237</v>
      </c>
      <c r="U568" s="109" t="s">
        <v>190</v>
      </c>
      <c r="X568" s="176">
        <f>'Fleet Input'!F572</f>
        <v>0</v>
      </c>
      <c r="Y568" s="170">
        <f>'Fleet Input'!G572</f>
        <v>0</v>
      </c>
      <c r="Z568" s="170">
        <f>'Fleet Input'!H572</f>
        <v>0</v>
      </c>
      <c r="AA568" s="114">
        <f t="shared" si="99"/>
        <v>0</v>
      </c>
      <c r="AB568" s="176" t="str">
        <f>IF('Fleet Input'!K572=0,"",'Fleet Input'!K572)</f>
        <v/>
      </c>
      <c r="AC568" s="176" t="str">
        <f>IF('Fleet Input'!L572=0,"",'Fleet Input'!L572)</f>
        <v/>
      </c>
      <c r="AD568" s="117" t="str">
        <f t="shared" si="100"/>
        <v/>
      </c>
      <c r="AE568" s="117" t="str">
        <f t="shared" si="101"/>
        <v>00</v>
      </c>
      <c r="AF568" s="8" t="e">
        <f t="shared" si="102"/>
        <v>#N/A</v>
      </c>
      <c r="AG568" s="122" t="e">
        <f t="shared" si="103"/>
        <v>#N/A</v>
      </c>
      <c r="AH568" s="8" t="e">
        <f t="shared" si="104"/>
        <v>#N/A</v>
      </c>
      <c r="AI568" s="122" t="e">
        <f t="shared" si="105"/>
        <v>#N/A</v>
      </c>
      <c r="AJ568" s="100" t="e">
        <f t="shared" si="106"/>
        <v>#N/A</v>
      </c>
      <c r="AK568" s="122" t="e">
        <f t="shared" si="107"/>
        <v>#N/A</v>
      </c>
    </row>
    <row r="569" spans="1:37" x14ac:dyDescent="0.2">
      <c r="A569" s="170">
        <f>'Fleet Input'!A573</f>
        <v>0</v>
      </c>
      <c r="B569" s="106" t="s">
        <v>111</v>
      </c>
      <c r="C569" s="106" t="s">
        <v>133</v>
      </c>
      <c r="D569" s="106" t="s">
        <v>134</v>
      </c>
      <c r="E569" s="106" t="s">
        <v>207</v>
      </c>
      <c r="F569" s="179">
        <f>'Fleet Input'!I573</f>
        <v>0</v>
      </c>
      <c r="G569" s="179">
        <f>'Fleet Input'!J573</f>
        <v>0</v>
      </c>
      <c r="H569" s="119" t="e">
        <f>VLOOKUP(AD569,NOx_Calc!$E$4:$G$44,3,FALSE)/100</f>
        <v>#N/A</v>
      </c>
      <c r="I569" s="119" t="e">
        <f>VLOOKUP(AD569,NOx_Calc!$E$4:$H$44,4,FALSE)/100</f>
        <v>#N/A</v>
      </c>
      <c r="J569" s="97" t="e">
        <f t="shared" si="96"/>
        <v>#N/A</v>
      </c>
      <c r="K569" s="10" t="e">
        <f>IF(J569&lt;&gt;"-",IF(X569="A",'NOx Emission Factors'!$X$4*J569,IF(X569="L",'NOx Emission Factors'!$W$4*J569,"?")),"-")</f>
        <v>#N/A</v>
      </c>
      <c r="L569" s="10" t="str">
        <f>IF(F569&lt;&gt;"",IF(X569="A",F569/'NOx Emission Factors'!$X$4,IF(X569="L",F569/'NOx Emission Factors'!$W$4,"?")),"-")</f>
        <v>?</v>
      </c>
      <c r="M569" s="125" t="e">
        <f t="shared" si="97"/>
        <v>#DIV/0!</v>
      </c>
      <c r="N569" s="125" t="e">
        <f t="shared" si="98"/>
        <v>#N/A</v>
      </c>
      <c r="O569" s="170">
        <f>'Fleet Input'!B573</f>
        <v>0</v>
      </c>
      <c r="P569" s="170">
        <f>'Fleet Input'!C573</f>
        <v>0</v>
      </c>
      <c r="Q569" s="170">
        <f>'Fleet Input'!D573</f>
        <v>0</v>
      </c>
      <c r="R569" s="170">
        <f>'Fleet Input'!E573</f>
        <v>0</v>
      </c>
      <c r="S569" s="170">
        <f>'Fleet Input'!F573</f>
        <v>0</v>
      </c>
      <c r="T569" s="109" t="s">
        <v>241</v>
      </c>
      <c r="U569" s="109" t="s">
        <v>202</v>
      </c>
      <c r="X569" s="176">
        <f>'Fleet Input'!F573</f>
        <v>0</v>
      </c>
      <c r="Y569" s="170">
        <f>'Fleet Input'!G573</f>
        <v>0</v>
      </c>
      <c r="Z569" s="170">
        <f>'Fleet Input'!H573</f>
        <v>0</v>
      </c>
      <c r="AA569" s="114">
        <f t="shared" si="99"/>
        <v>0</v>
      </c>
      <c r="AB569" s="176" t="str">
        <f>IF('Fleet Input'!K573=0,"",'Fleet Input'!K573)</f>
        <v/>
      </c>
      <c r="AC569" s="176" t="str">
        <f>IF('Fleet Input'!L573=0,"",'Fleet Input'!L573)</f>
        <v/>
      </c>
      <c r="AD569" s="117" t="str">
        <f t="shared" si="100"/>
        <v/>
      </c>
      <c r="AE569" s="117" t="str">
        <f t="shared" si="101"/>
        <v>00</v>
      </c>
      <c r="AF569" s="8" t="e">
        <f t="shared" si="102"/>
        <v>#N/A</v>
      </c>
      <c r="AG569" s="122" t="e">
        <f t="shared" si="103"/>
        <v>#N/A</v>
      </c>
      <c r="AH569" s="8" t="e">
        <f t="shared" si="104"/>
        <v>#N/A</v>
      </c>
      <c r="AI569" s="122" t="e">
        <f t="shared" si="105"/>
        <v>#N/A</v>
      </c>
      <c r="AJ569" s="100" t="e">
        <f t="shared" si="106"/>
        <v>#N/A</v>
      </c>
      <c r="AK569" s="122" t="e">
        <f t="shared" si="107"/>
        <v>#N/A</v>
      </c>
    </row>
    <row r="570" spans="1:37" x14ac:dyDescent="0.2">
      <c r="A570" s="170">
        <f>'Fleet Input'!A574</f>
        <v>0</v>
      </c>
      <c r="B570" s="106" t="s">
        <v>111</v>
      </c>
      <c r="C570" s="106" t="s">
        <v>112</v>
      </c>
      <c r="D570" s="106" t="s">
        <v>262</v>
      </c>
      <c r="E570" s="106" t="s">
        <v>752</v>
      </c>
      <c r="F570" s="179">
        <f>'Fleet Input'!I574</f>
        <v>0</v>
      </c>
      <c r="G570" s="179">
        <f>'Fleet Input'!J574</f>
        <v>0</v>
      </c>
      <c r="H570" s="119" t="e">
        <f>VLOOKUP(AD570,NOx_Calc!$E$4:$G$44,3,FALSE)/100</f>
        <v>#N/A</v>
      </c>
      <c r="I570" s="119" t="e">
        <f>VLOOKUP(AD570,NOx_Calc!$E$4:$H$44,4,FALSE)/100</f>
        <v>#N/A</v>
      </c>
      <c r="J570" s="97" t="e">
        <f t="shared" si="96"/>
        <v>#N/A</v>
      </c>
      <c r="K570" s="10" t="e">
        <f>IF(J570&lt;&gt;"-",IF(X570="A",'NOx Emission Factors'!$X$4*J570,IF(X570="L",'NOx Emission Factors'!$W$4*J570,"?")),"-")</f>
        <v>#N/A</v>
      </c>
      <c r="L570" s="10" t="str">
        <f>IF(F570&lt;&gt;"",IF(X570="A",F570/'NOx Emission Factors'!$X$4,IF(X570="L",F570/'NOx Emission Factors'!$W$4,"?")),"-")</f>
        <v>?</v>
      </c>
      <c r="M570" s="125" t="e">
        <f t="shared" si="97"/>
        <v>#DIV/0!</v>
      </c>
      <c r="N570" s="125" t="e">
        <f t="shared" si="98"/>
        <v>#N/A</v>
      </c>
      <c r="O570" s="170">
        <f>'Fleet Input'!B574</f>
        <v>0</v>
      </c>
      <c r="P570" s="170">
        <f>'Fleet Input'!C574</f>
        <v>0</v>
      </c>
      <c r="Q570" s="170">
        <f>'Fleet Input'!D574</f>
        <v>0</v>
      </c>
      <c r="R570" s="170">
        <f>'Fleet Input'!E574</f>
        <v>0</v>
      </c>
      <c r="S570" s="170">
        <f>'Fleet Input'!F574</f>
        <v>0</v>
      </c>
      <c r="T570" s="109" t="s">
        <v>241</v>
      </c>
      <c r="U570" s="109" t="s">
        <v>20</v>
      </c>
      <c r="X570" s="176">
        <f>'Fleet Input'!F574</f>
        <v>0</v>
      </c>
      <c r="Y570" s="170">
        <f>'Fleet Input'!G574</f>
        <v>0</v>
      </c>
      <c r="Z570" s="170">
        <f>'Fleet Input'!H574</f>
        <v>0</v>
      </c>
      <c r="AA570" s="114">
        <f t="shared" si="99"/>
        <v>0</v>
      </c>
      <c r="AB570" s="176" t="str">
        <f>IF('Fleet Input'!K574=0,"",'Fleet Input'!K574)</f>
        <v/>
      </c>
      <c r="AC570" s="176" t="str">
        <f>IF('Fleet Input'!L574=0,"",'Fleet Input'!L574)</f>
        <v/>
      </c>
      <c r="AD570" s="117" t="str">
        <f t="shared" si="100"/>
        <v/>
      </c>
      <c r="AE570" s="117" t="str">
        <f t="shared" si="101"/>
        <v>00</v>
      </c>
      <c r="AF570" s="8" t="e">
        <f t="shared" si="102"/>
        <v>#N/A</v>
      </c>
      <c r="AG570" s="122" t="e">
        <f t="shared" si="103"/>
        <v>#N/A</v>
      </c>
      <c r="AH570" s="8" t="e">
        <f t="shared" si="104"/>
        <v>#N/A</v>
      </c>
      <c r="AI570" s="122" t="e">
        <f t="shared" si="105"/>
        <v>#N/A</v>
      </c>
      <c r="AJ570" s="100" t="e">
        <f t="shared" si="106"/>
        <v>#N/A</v>
      </c>
      <c r="AK570" s="122" t="e">
        <f t="shared" si="107"/>
        <v>#N/A</v>
      </c>
    </row>
    <row r="571" spans="1:37" x14ac:dyDescent="0.2">
      <c r="A571" s="170">
        <f>'Fleet Input'!A575</f>
        <v>0</v>
      </c>
      <c r="B571" s="106" t="s">
        <v>111</v>
      </c>
      <c r="C571" s="106" t="s">
        <v>112</v>
      </c>
      <c r="D571" s="106" t="s">
        <v>261</v>
      </c>
      <c r="E571" s="106" t="s">
        <v>752</v>
      </c>
      <c r="F571" s="179">
        <f>'Fleet Input'!I575</f>
        <v>0</v>
      </c>
      <c r="G571" s="179">
        <f>'Fleet Input'!J575</f>
        <v>0</v>
      </c>
      <c r="H571" s="119" t="e">
        <f>VLOOKUP(AD571,NOx_Calc!$E$4:$G$44,3,FALSE)/100</f>
        <v>#N/A</v>
      </c>
      <c r="I571" s="119" t="e">
        <f>VLOOKUP(AD571,NOx_Calc!$E$4:$H$44,4,FALSE)/100</f>
        <v>#N/A</v>
      </c>
      <c r="J571" s="97" t="e">
        <f t="shared" si="96"/>
        <v>#N/A</v>
      </c>
      <c r="K571" s="10" t="e">
        <f>IF(J571&lt;&gt;"-",IF(X571="A",'NOx Emission Factors'!$X$4*J571,IF(X571="L",'NOx Emission Factors'!$W$4*J571,"?")),"-")</f>
        <v>#N/A</v>
      </c>
      <c r="L571" s="10" t="str">
        <f>IF(F571&lt;&gt;"",IF(X571="A",F571/'NOx Emission Factors'!$X$4,IF(X571="L",F571/'NOx Emission Factors'!$W$4,"?")),"-")</f>
        <v>?</v>
      </c>
      <c r="M571" s="125" t="e">
        <f t="shared" si="97"/>
        <v>#DIV/0!</v>
      </c>
      <c r="N571" s="125" t="e">
        <f t="shared" si="98"/>
        <v>#N/A</v>
      </c>
      <c r="O571" s="170">
        <f>'Fleet Input'!B575</f>
        <v>0</v>
      </c>
      <c r="P571" s="170">
        <f>'Fleet Input'!C575</f>
        <v>0</v>
      </c>
      <c r="Q571" s="170">
        <f>'Fleet Input'!D575</f>
        <v>0</v>
      </c>
      <c r="R571" s="170">
        <f>'Fleet Input'!E575</f>
        <v>0</v>
      </c>
      <c r="S571" s="170">
        <f>'Fleet Input'!F575</f>
        <v>0</v>
      </c>
      <c r="T571" s="109" t="s">
        <v>241</v>
      </c>
      <c r="U571" s="109" t="s">
        <v>20</v>
      </c>
      <c r="X571" s="176">
        <f>'Fleet Input'!F575</f>
        <v>0</v>
      </c>
      <c r="Y571" s="170">
        <f>'Fleet Input'!G575</f>
        <v>0</v>
      </c>
      <c r="Z571" s="170">
        <f>'Fleet Input'!H575</f>
        <v>0</v>
      </c>
      <c r="AA571" s="114">
        <f t="shared" si="99"/>
        <v>0</v>
      </c>
      <c r="AB571" s="176" t="str">
        <f>IF('Fleet Input'!K575=0,"",'Fleet Input'!K575)</f>
        <v/>
      </c>
      <c r="AC571" s="176" t="str">
        <f>IF('Fleet Input'!L575=0,"",'Fleet Input'!L575)</f>
        <v/>
      </c>
      <c r="AD571" s="117" t="str">
        <f t="shared" si="100"/>
        <v/>
      </c>
      <c r="AE571" s="117" t="str">
        <f t="shared" si="101"/>
        <v>00</v>
      </c>
      <c r="AF571" s="8" t="e">
        <f t="shared" si="102"/>
        <v>#N/A</v>
      </c>
      <c r="AG571" s="122" t="e">
        <f t="shared" si="103"/>
        <v>#N/A</v>
      </c>
      <c r="AH571" s="8" t="e">
        <f t="shared" si="104"/>
        <v>#N/A</v>
      </c>
      <c r="AI571" s="122" t="e">
        <f t="shared" si="105"/>
        <v>#N/A</v>
      </c>
      <c r="AJ571" s="100" t="e">
        <f t="shared" si="106"/>
        <v>#N/A</v>
      </c>
      <c r="AK571" s="122" t="e">
        <f t="shared" si="107"/>
        <v>#N/A</v>
      </c>
    </row>
    <row r="572" spans="1:37" x14ac:dyDescent="0.2">
      <c r="A572" s="170">
        <f>'Fleet Input'!A576</f>
        <v>0</v>
      </c>
      <c r="B572" s="106" t="s">
        <v>111</v>
      </c>
      <c r="C572" s="106" t="s">
        <v>112</v>
      </c>
      <c r="D572" s="106" t="s">
        <v>262</v>
      </c>
      <c r="E572" s="106" t="s">
        <v>752</v>
      </c>
      <c r="F572" s="179">
        <f>'Fleet Input'!I576</f>
        <v>0</v>
      </c>
      <c r="G572" s="179">
        <f>'Fleet Input'!J576</f>
        <v>0</v>
      </c>
      <c r="H572" s="119" t="e">
        <f>VLOOKUP(AD572,NOx_Calc!$E$4:$G$44,3,FALSE)/100</f>
        <v>#N/A</v>
      </c>
      <c r="I572" s="119" t="e">
        <f>VLOOKUP(AD572,NOx_Calc!$E$4:$H$44,4,FALSE)/100</f>
        <v>#N/A</v>
      </c>
      <c r="J572" s="97" t="e">
        <f t="shared" si="96"/>
        <v>#N/A</v>
      </c>
      <c r="K572" s="10" t="e">
        <f>IF(J572&lt;&gt;"-",IF(X572="A",'NOx Emission Factors'!$X$4*J572,IF(X572="L",'NOx Emission Factors'!$W$4*J572,"?")),"-")</f>
        <v>#N/A</v>
      </c>
      <c r="L572" s="10" t="str">
        <f>IF(F572&lt;&gt;"",IF(X572="A",F572/'NOx Emission Factors'!$X$4,IF(X572="L",F572/'NOx Emission Factors'!$W$4,"?")),"-")</f>
        <v>?</v>
      </c>
      <c r="M572" s="125" t="e">
        <f t="shared" si="97"/>
        <v>#DIV/0!</v>
      </c>
      <c r="N572" s="125" t="e">
        <f t="shared" si="98"/>
        <v>#N/A</v>
      </c>
      <c r="O572" s="170">
        <f>'Fleet Input'!B576</f>
        <v>0</v>
      </c>
      <c r="P572" s="170">
        <f>'Fleet Input'!C576</f>
        <v>0</v>
      </c>
      <c r="Q572" s="170">
        <f>'Fleet Input'!D576</f>
        <v>0</v>
      </c>
      <c r="R572" s="170">
        <f>'Fleet Input'!E576</f>
        <v>0</v>
      </c>
      <c r="S572" s="170">
        <f>'Fleet Input'!F576</f>
        <v>0</v>
      </c>
      <c r="T572" s="109" t="s">
        <v>241</v>
      </c>
      <c r="U572" s="109" t="s">
        <v>20</v>
      </c>
      <c r="X572" s="176">
        <f>'Fleet Input'!F576</f>
        <v>0</v>
      </c>
      <c r="Y572" s="170">
        <f>'Fleet Input'!G576</f>
        <v>0</v>
      </c>
      <c r="Z572" s="170">
        <f>'Fleet Input'!H576</f>
        <v>0</v>
      </c>
      <c r="AA572" s="114">
        <f t="shared" si="99"/>
        <v>0</v>
      </c>
      <c r="AB572" s="176" t="str">
        <f>IF('Fleet Input'!K576=0,"",'Fleet Input'!K576)</f>
        <v/>
      </c>
      <c r="AC572" s="176" t="str">
        <f>IF('Fleet Input'!L576=0,"",'Fleet Input'!L576)</f>
        <v/>
      </c>
      <c r="AD572" s="117" t="str">
        <f t="shared" si="100"/>
        <v/>
      </c>
      <c r="AE572" s="117" t="str">
        <f t="shared" si="101"/>
        <v>00</v>
      </c>
      <c r="AF572" s="8" t="e">
        <f t="shared" si="102"/>
        <v>#N/A</v>
      </c>
      <c r="AG572" s="122" t="e">
        <f t="shared" si="103"/>
        <v>#N/A</v>
      </c>
      <c r="AH572" s="8" t="e">
        <f t="shared" si="104"/>
        <v>#N/A</v>
      </c>
      <c r="AI572" s="122" t="e">
        <f t="shared" si="105"/>
        <v>#N/A</v>
      </c>
      <c r="AJ572" s="100" t="e">
        <f t="shared" si="106"/>
        <v>#N/A</v>
      </c>
      <c r="AK572" s="122" t="e">
        <f t="shared" si="107"/>
        <v>#N/A</v>
      </c>
    </row>
    <row r="573" spans="1:37" x14ac:dyDescent="0.2">
      <c r="A573" s="170">
        <f>'Fleet Input'!A577</f>
        <v>0</v>
      </c>
      <c r="B573" s="106" t="s">
        <v>111</v>
      </c>
      <c r="C573" s="106" t="s">
        <v>116</v>
      </c>
      <c r="D573" s="106" t="s">
        <v>118</v>
      </c>
      <c r="E573" s="106" t="s">
        <v>129</v>
      </c>
      <c r="F573" s="179">
        <f>'Fleet Input'!I577</f>
        <v>0</v>
      </c>
      <c r="G573" s="179">
        <f>'Fleet Input'!J577</f>
        <v>0</v>
      </c>
      <c r="H573" s="119" t="e">
        <f>VLOOKUP(AD573,NOx_Calc!$E$4:$G$44,3,FALSE)/100</f>
        <v>#N/A</v>
      </c>
      <c r="I573" s="119" t="e">
        <f>VLOOKUP(AD573,NOx_Calc!$E$4:$H$44,4,FALSE)/100</f>
        <v>#N/A</v>
      </c>
      <c r="J573" s="97" t="e">
        <f t="shared" si="96"/>
        <v>#N/A</v>
      </c>
      <c r="K573" s="10" t="e">
        <f>IF(J573&lt;&gt;"-",IF(X573="A",'NOx Emission Factors'!$X$4*J573,IF(X573="L",'NOx Emission Factors'!$W$4*J573,"?")),"-")</f>
        <v>#N/A</v>
      </c>
      <c r="L573" s="10" t="str">
        <f>IF(F573&lt;&gt;"",IF(X573="A",F573/'NOx Emission Factors'!$X$4,IF(X573="L",F573/'NOx Emission Factors'!$W$4,"?")),"-")</f>
        <v>?</v>
      </c>
      <c r="M573" s="125" t="e">
        <f t="shared" si="97"/>
        <v>#DIV/0!</v>
      </c>
      <c r="N573" s="125" t="e">
        <f t="shared" si="98"/>
        <v>#N/A</v>
      </c>
      <c r="O573" s="170">
        <f>'Fleet Input'!B577</f>
        <v>0</v>
      </c>
      <c r="P573" s="170">
        <f>'Fleet Input'!C577</f>
        <v>0</v>
      </c>
      <c r="Q573" s="170">
        <f>'Fleet Input'!D577</f>
        <v>0</v>
      </c>
      <c r="R573" s="170">
        <f>'Fleet Input'!E577</f>
        <v>0</v>
      </c>
      <c r="S573" s="170">
        <f>'Fleet Input'!F577</f>
        <v>0</v>
      </c>
      <c r="T573" s="109" t="s">
        <v>241</v>
      </c>
      <c r="U573" s="109" t="s">
        <v>18</v>
      </c>
      <c r="W573" s="109" t="s">
        <v>797</v>
      </c>
      <c r="X573" s="176">
        <f>'Fleet Input'!F577</f>
        <v>0</v>
      </c>
      <c r="Y573" s="170">
        <f>'Fleet Input'!G577</f>
        <v>0</v>
      </c>
      <c r="Z573" s="170">
        <f>'Fleet Input'!H577</f>
        <v>0</v>
      </c>
      <c r="AA573" s="114">
        <f t="shared" si="99"/>
        <v>0</v>
      </c>
      <c r="AB573" s="176" t="str">
        <f>IF('Fleet Input'!K577=0,"",'Fleet Input'!K577)</f>
        <v/>
      </c>
      <c r="AC573" s="176" t="str">
        <f>IF('Fleet Input'!L577=0,"",'Fleet Input'!L577)</f>
        <v/>
      </c>
      <c r="AD573" s="117" t="str">
        <f t="shared" si="100"/>
        <v/>
      </c>
      <c r="AE573" s="117" t="str">
        <f t="shared" si="101"/>
        <v>00</v>
      </c>
      <c r="AF573" s="8" t="e">
        <f t="shared" si="102"/>
        <v>#N/A</v>
      </c>
      <c r="AG573" s="122" t="e">
        <f t="shared" si="103"/>
        <v>#N/A</v>
      </c>
      <c r="AH573" s="8" t="e">
        <f t="shared" si="104"/>
        <v>#N/A</v>
      </c>
      <c r="AI573" s="122" t="e">
        <f t="shared" si="105"/>
        <v>#N/A</v>
      </c>
      <c r="AJ573" s="100" t="e">
        <f t="shared" si="106"/>
        <v>#N/A</v>
      </c>
      <c r="AK573" s="122" t="e">
        <f t="shared" si="107"/>
        <v>#N/A</v>
      </c>
    </row>
    <row r="574" spans="1:37" x14ac:dyDescent="0.2">
      <c r="A574" s="170">
        <f>'Fleet Input'!A578</f>
        <v>0</v>
      </c>
      <c r="B574" s="106" t="s">
        <v>111</v>
      </c>
      <c r="C574" s="106" t="s">
        <v>112</v>
      </c>
      <c r="D574" s="106" t="s">
        <v>262</v>
      </c>
      <c r="E574" s="106" t="s">
        <v>752</v>
      </c>
      <c r="F574" s="179">
        <f>'Fleet Input'!I578</f>
        <v>0</v>
      </c>
      <c r="G574" s="179">
        <f>'Fleet Input'!J578</f>
        <v>0</v>
      </c>
      <c r="H574" s="119" t="e">
        <f>VLOOKUP(AD574,NOx_Calc!$E$4:$G$44,3,FALSE)/100</f>
        <v>#N/A</v>
      </c>
      <c r="I574" s="119" t="e">
        <f>VLOOKUP(AD574,NOx_Calc!$E$4:$H$44,4,FALSE)/100</f>
        <v>#N/A</v>
      </c>
      <c r="J574" s="97" t="e">
        <f t="shared" si="96"/>
        <v>#N/A</v>
      </c>
      <c r="K574" s="10" t="e">
        <f>IF(J574&lt;&gt;"-",IF(X574="A",'NOx Emission Factors'!$X$4*J574,IF(X574="L",'NOx Emission Factors'!$W$4*J574,"?")),"-")</f>
        <v>#N/A</v>
      </c>
      <c r="L574" s="10" t="str">
        <f>IF(F574&lt;&gt;"",IF(X574="A",F574/'NOx Emission Factors'!$X$4,IF(X574="L",F574/'NOx Emission Factors'!$W$4,"?")),"-")</f>
        <v>?</v>
      </c>
      <c r="M574" s="125" t="e">
        <f t="shared" si="97"/>
        <v>#DIV/0!</v>
      </c>
      <c r="N574" s="125" t="e">
        <f t="shared" si="98"/>
        <v>#N/A</v>
      </c>
      <c r="O574" s="170">
        <f>'Fleet Input'!B578</f>
        <v>0</v>
      </c>
      <c r="P574" s="170">
        <f>'Fleet Input'!C578</f>
        <v>0</v>
      </c>
      <c r="Q574" s="170">
        <f>'Fleet Input'!D578</f>
        <v>0</v>
      </c>
      <c r="R574" s="170">
        <f>'Fleet Input'!E578</f>
        <v>0</v>
      </c>
      <c r="S574" s="170">
        <f>'Fleet Input'!F578</f>
        <v>0</v>
      </c>
      <c r="T574" s="109" t="s">
        <v>241</v>
      </c>
      <c r="U574" s="109" t="s">
        <v>20</v>
      </c>
      <c r="X574" s="176">
        <f>'Fleet Input'!F578</f>
        <v>0</v>
      </c>
      <c r="Y574" s="170">
        <f>'Fleet Input'!G578</f>
        <v>0</v>
      </c>
      <c r="Z574" s="170">
        <f>'Fleet Input'!H578</f>
        <v>0</v>
      </c>
      <c r="AA574" s="114">
        <f t="shared" si="99"/>
        <v>0</v>
      </c>
      <c r="AB574" s="176" t="str">
        <f>IF('Fleet Input'!K578=0,"",'Fleet Input'!K578)</f>
        <v/>
      </c>
      <c r="AC574" s="176" t="str">
        <f>IF('Fleet Input'!L578=0,"",'Fleet Input'!L578)</f>
        <v/>
      </c>
      <c r="AD574" s="117" t="str">
        <f t="shared" si="100"/>
        <v/>
      </c>
      <c r="AE574" s="117" t="str">
        <f t="shared" si="101"/>
        <v>00</v>
      </c>
      <c r="AF574" s="8" t="e">
        <f t="shared" si="102"/>
        <v>#N/A</v>
      </c>
      <c r="AG574" s="122" t="e">
        <f t="shared" si="103"/>
        <v>#N/A</v>
      </c>
      <c r="AH574" s="8" t="e">
        <f t="shared" si="104"/>
        <v>#N/A</v>
      </c>
      <c r="AI574" s="122" t="e">
        <f t="shared" si="105"/>
        <v>#N/A</v>
      </c>
      <c r="AJ574" s="100" t="e">
        <f t="shared" si="106"/>
        <v>#N/A</v>
      </c>
      <c r="AK574" s="122" t="e">
        <f t="shared" si="107"/>
        <v>#N/A</v>
      </c>
    </row>
    <row r="575" spans="1:37" x14ac:dyDescent="0.2">
      <c r="A575" s="170">
        <f>'Fleet Input'!A579</f>
        <v>0</v>
      </c>
      <c r="B575" s="106" t="s">
        <v>111</v>
      </c>
      <c r="C575" s="106" t="s">
        <v>116</v>
      </c>
      <c r="D575" s="106" t="s">
        <v>118</v>
      </c>
      <c r="E575" s="106" t="s">
        <v>129</v>
      </c>
      <c r="F575" s="179">
        <f>'Fleet Input'!I579</f>
        <v>0</v>
      </c>
      <c r="G575" s="179">
        <f>'Fleet Input'!J579</f>
        <v>0</v>
      </c>
      <c r="H575" s="119" t="e">
        <f>VLOOKUP(AD575,NOx_Calc!$E$4:$G$44,3,FALSE)/100</f>
        <v>#N/A</v>
      </c>
      <c r="I575" s="119" t="e">
        <f>VLOOKUP(AD575,NOx_Calc!$E$4:$H$44,4,FALSE)/100</f>
        <v>#N/A</v>
      </c>
      <c r="J575" s="97" t="e">
        <f t="shared" si="96"/>
        <v>#N/A</v>
      </c>
      <c r="K575" s="10" t="e">
        <f>IF(J575&lt;&gt;"-",IF(X575="A",'NOx Emission Factors'!$X$4*J575,IF(X575="L",'NOx Emission Factors'!$W$4*J575,"?")),"-")</f>
        <v>#N/A</v>
      </c>
      <c r="L575" s="10" t="str">
        <f>IF(F575&lt;&gt;"",IF(X575="A",F575/'NOx Emission Factors'!$X$4,IF(X575="L",F575/'NOx Emission Factors'!$W$4,"?")),"-")</f>
        <v>?</v>
      </c>
      <c r="M575" s="125" t="e">
        <f t="shared" si="97"/>
        <v>#DIV/0!</v>
      </c>
      <c r="N575" s="125" t="e">
        <f t="shared" si="98"/>
        <v>#N/A</v>
      </c>
      <c r="O575" s="170">
        <f>'Fleet Input'!B579</f>
        <v>0</v>
      </c>
      <c r="P575" s="170">
        <f>'Fleet Input'!C579</f>
        <v>0</v>
      </c>
      <c r="Q575" s="170">
        <f>'Fleet Input'!D579</f>
        <v>0</v>
      </c>
      <c r="R575" s="170">
        <f>'Fleet Input'!E579</f>
        <v>0</v>
      </c>
      <c r="S575" s="170">
        <f>'Fleet Input'!F579</f>
        <v>0</v>
      </c>
      <c r="T575" s="109" t="s">
        <v>241</v>
      </c>
      <c r="U575" s="109" t="s">
        <v>18</v>
      </c>
      <c r="W575" s="109" t="s">
        <v>797</v>
      </c>
      <c r="X575" s="176">
        <f>'Fleet Input'!F579</f>
        <v>0</v>
      </c>
      <c r="Y575" s="170">
        <f>'Fleet Input'!G579</f>
        <v>0</v>
      </c>
      <c r="Z575" s="170">
        <f>'Fleet Input'!H579</f>
        <v>0</v>
      </c>
      <c r="AA575" s="114">
        <f t="shared" si="99"/>
        <v>0</v>
      </c>
      <c r="AB575" s="176" t="str">
        <f>IF('Fleet Input'!K579=0,"",'Fleet Input'!K579)</f>
        <v/>
      </c>
      <c r="AC575" s="176" t="str">
        <f>IF('Fleet Input'!L579=0,"",'Fleet Input'!L579)</f>
        <v/>
      </c>
      <c r="AD575" s="117" t="str">
        <f t="shared" si="100"/>
        <v/>
      </c>
      <c r="AE575" s="117" t="str">
        <f t="shared" si="101"/>
        <v>00</v>
      </c>
      <c r="AF575" s="8" t="e">
        <f t="shared" si="102"/>
        <v>#N/A</v>
      </c>
      <c r="AG575" s="122" t="e">
        <f t="shared" si="103"/>
        <v>#N/A</v>
      </c>
      <c r="AH575" s="8" t="e">
        <f t="shared" si="104"/>
        <v>#N/A</v>
      </c>
      <c r="AI575" s="122" t="e">
        <f t="shared" si="105"/>
        <v>#N/A</v>
      </c>
      <c r="AJ575" s="100" t="e">
        <f t="shared" si="106"/>
        <v>#N/A</v>
      </c>
      <c r="AK575" s="122" t="e">
        <f t="shared" si="107"/>
        <v>#N/A</v>
      </c>
    </row>
    <row r="576" spans="1:37" x14ac:dyDescent="0.2">
      <c r="A576" s="170">
        <f>'Fleet Input'!A580</f>
        <v>0</v>
      </c>
      <c r="B576" s="106" t="s">
        <v>111</v>
      </c>
      <c r="C576" s="106" t="s">
        <v>112</v>
      </c>
      <c r="D576" s="106" t="s">
        <v>262</v>
      </c>
      <c r="E576" s="106" t="s">
        <v>752</v>
      </c>
      <c r="F576" s="179">
        <f>'Fleet Input'!I580</f>
        <v>0</v>
      </c>
      <c r="G576" s="179">
        <f>'Fleet Input'!J580</f>
        <v>0</v>
      </c>
      <c r="H576" s="119" t="e">
        <f>VLOOKUP(AD576,NOx_Calc!$E$4:$G$44,3,FALSE)/100</f>
        <v>#N/A</v>
      </c>
      <c r="I576" s="119" t="e">
        <f>VLOOKUP(AD576,NOx_Calc!$E$4:$H$44,4,FALSE)/100</f>
        <v>#N/A</v>
      </c>
      <c r="J576" s="97" t="e">
        <f t="shared" si="96"/>
        <v>#N/A</v>
      </c>
      <c r="K576" s="10" t="e">
        <f>IF(J576&lt;&gt;"-",IF(X576="A",'NOx Emission Factors'!$X$4*J576,IF(X576="L",'NOx Emission Factors'!$W$4*J576,"?")),"-")</f>
        <v>#N/A</v>
      </c>
      <c r="L576" s="10" t="str">
        <f>IF(F576&lt;&gt;"",IF(X576="A",F576/'NOx Emission Factors'!$X$4,IF(X576="L",F576/'NOx Emission Factors'!$W$4,"?")),"-")</f>
        <v>?</v>
      </c>
      <c r="M576" s="125" t="e">
        <f t="shared" si="97"/>
        <v>#DIV/0!</v>
      </c>
      <c r="N576" s="125" t="e">
        <f t="shared" si="98"/>
        <v>#N/A</v>
      </c>
      <c r="O576" s="170">
        <f>'Fleet Input'!B580</f>
        <v>0</v>
      </c>
      <c r="P576" s="170">
        <f>'Fleet Input'!C580</f>
        <v>0</v>
      </c>
      <c r="Q576" s="170">
        <f>'Fleet Input'!D580</f>
        <v>0</v>
      </c>
      <c r="R576" s="170">
        <f>'Fleet Input'!E580</f>
        <v>0</v>
      </c>
      <c r="S576" s="170">
        <f>'Fleet Input'!F580</f>
        <v>0</v>
      </c>
      <c r="T576" s="109" t="s">
        <v>241</v>
      </c>
      <c r="U576" s="109" t="s">
        <v>20</v>
      </c>
      <c r="X576" s="176">
        <f>'Fleet Input'!F580</f>
        <v>0</v>
      </c>
      <c r="Y576" s="170">
        <f>'Fleet Input'!G580</f>
        <v>0</v>
      </c>
      <c r="Z576" s="170">
        <f>'Fleet Input'!H580</f>
        <v>0</v>
      </c>
      <c r="AA576" s="114">
        <f t="shared" si="99"/>
        <v>0</v>
      </c>
      <c r="AB576" s="176" t="str">
        <f>IF('Fleet Input'!K580=0,"",'Fleet Input'!K580)</f>
        <v/>
      </c>
      <c r="AC576" s="176" t="str">
        <f>IF('Fleet Input'!L580=0,"",'Fleet Input'!L580)</f>
        <v/>
      </c>
      <c r="AD576" s="117" t="str">
        <f t="shared" si="100"/>
        <v/>
      </c>
      <c r="AE576" s="117" t="str">
        <f t="shared" si="101"/>
        <v>00</v>
      </c>
      <c r="AF576" s="8" t="e">
        <f t="shared" si="102"/>
        <v>#N/A</v>
      </c>
      <c r="AG576" s="122" t="e">
        <f t="shared" si="103"/>
        <v>#N/A</v>
      </c>
      <c r="AH576" s="8" t="e">
        <f t="shared" si="104"/>
        <v>#N/A</v>
      </c>
      <c r="AI576" s="122" t="e">
        <f t="shared" si="105"/>
        <v>#N/A</v>
      </c>
      <c r="AJ576" s="100" t="e">
        <f t="shared" si="106"/>
        <v>#N/A</v>
      </c>
      <c r="AK576" s="122" t="e">
        <f t="shared" si="107"/>
        <v>#N/A</v>
      </c>
    </row>
    <row r="577" spans="1:37" x14ac:dyDescent="0.2">
      <c r="A577" s="170">
        <f>'Fleet Input'!A581</f>
        <v>0</v>
      </c>
      <c r="B577" s="106" t="s">
        <v>111</v>
      </c>
      <c r="C577" s="106" t="s">
        <v>112</v>
      </c>
      <c r="D577" s="106" t="s">
        <v>262</v>
      </c>
      <c r="E577" s="106" t="s">
        <v>752</v>
      </c>
      <c r="F577" s="179">
        <f>'Fleet Input'!I581</f>
        <v>0</v>
      </c>
      <c r="G577" s="179">
        <f>'Fleet Input'!J581</f>
        <v>0</v>
      </c>
      <c r="H577" s="119" t="e">
        <f>VLOOKUP(AD577,NOx_Calc!$E$4:$G$44,3,FALSE)/100</f>
        <v>#N/A</v>
      </c>
      <c r="I577" s="119" t="e">
        <f>VLOOKUP(AD577,NOx_Calc!$E$4:$H$44,4,FALSE)/100</f>
        <v>#N/A</v>
      </c>
      <c r="J577" s="97" t="e">
        <f t="shared" si="96"/>
        <v>#N/A</v>
      </c>
      <c r="K577" s="10" t="e">
        <f>IF(J577&lt;&gt;"-",IF(X577="A",'NOx Emission Factors'!$X$4*J577,IF(X577="L",'NOx Emission Factors'!$W$4*J577,"?")),"-")</f>
        <v>#N/A</v>
      </c>
      <c r="L577" s="10" t="str">
        <f>IF(F577&lt;&gt;"",IF(X577="A",F577/'NOx Emission Factors'!$X$4,IF(X577="L",F577/'NOx Emission Factors'!$W$4,"?")),"-")</f>
        <v>?</v>
      </c>
      <c r="M577" s="125" t="e">
        <f t="shared" si="97"/>
        <v>#DIV/0!</v>
      </c>
      <c r="N577" s="125" t="e">
        <f t="shared" si="98"/>
        <v>#N/A</v>
      </c>
      <c r="O577" s="170">
        <f>'Fleet Input'!B581</f>
        <v>0</v>
      </c>
      <c r="P577" s="170">
        <f>'Fleet Input'!C581</f>
        <v>0</v>
      </c>
      <c r="Q577" s="170">
        <f>'Fleet Input'!D581</f>
        <v>0</v>
      </c>
      <c r="R577" s="170">
        <f>'Fleet Input'!E581</f>
        <v>0</v>
      </c>
      <c r="S577" s="170">
        <f>'Fleet Input'!F581</f>
        <v>0</v>
      </c>
      <c r="T577" s="109" t="s">
        <v>241</v>
      </c>
      <c r="U577" s="109" t="s">
        <v>20</v>
      </c>
      <c r="X577" s="176">
        <f>'Fleet Input'!F581</f>
        <v>0</v>
      </c>
      <c r="Y577" s="170">
        <f>'Fleet Input'!G581</f>
        <v>0</v>
      </c>
      <c r="Z577" s="170">
        <f>'Fleet Input'!H581</f>
        <v>0</v>
      </c>
      <c r="AA577" s="114">
        <f t="shared" si="99"/>
        <v>0</v>
      </c>
      <c r="AB577" s="176" t="str">
        <f>IF('Fleet Input'!K581=0,"",'Fleet Input'!K581)</f>
        <v/>
      </c>
      <c r="AC577" s="176" t="str">
        <f>IF('Fleet Input'!L581=0,"",'Fleet Input'!L581)</f>
        <v/>
      </c>
      <c r="AD577" s="117" t="str">
        <f t="shared" si="100"/>
        <v/>
      </c>
      <c r="AE577" s="117" t="str">
        <f t="shared" si="101"/>
        <v>00</v>
      </c>
      <c r="AF577" s="8" t="e">
        <f t="shared" si="102"/>
        <v>#N/A</v>
      </c>
      <c r="AG577" s="122" t="e">
        <f t="shared" si="103"/>
        <v>#N/A</v>
      </c>
      <c r="AH577" s="8" t="e">
        <f t="shared" si="104"/>
        <v>#N/A</v>
      </c>
      <c r="AI577" s="122" t="e">
        <f t="shared" si="105"/>
        <v>#N/A</v>
      </c>
      <c r="AJ577" s="100" t="e">
        <f t="shared" si="106"/>
        <v>#N/A</v>
      </c>
      <c r="AK577" s="122" t="e">
        <f t="shared" si="107"/>
        <v>#N/A</v>
      </c>
    </row>
    <row r="578" spans="1:37" x14ac:dyDescent="0.2">
      <c r="A578" s="170">
        <f>'Fleet Input'!A582</f>
        <v>0</v>
      </c>
      <c r="B578" s="106" t="s">
        <v>111</v>
      </c>
      <c r="C578" s="106" t="s">
        <v>112</v>
      </c>
      <c r="D578" s="106" t="s">
        <v>262</v>
      </c>
      <c r="E578" s="106" t="s">
        <v>752</v>
      </c>
      <c r="F578" s="179">
        <f>'Fleet Input'!I582</f>
        <v>0</v>
      </c>
      <c r="G578" s="179">
        <f>'Fleet Input'!J582</f>
        <v>0</v>
      </c>
      <c r="H578" s="119" t="e">
        <f>VLOOKUP(AD578,NOx_Calc!$E$4:$G$44,3,FALSE)/100</f>
        <v>#N/A</v>
      </c>
      <c r="I578" s="119" t="e">
        <f>VLOOKUP(AD578,NOx_Calc!$E$4:$H$44,4,FALSE)/100</f>
        <v>#N/A</v>
      </c>
      <c r="J578" s="97" t="e">
        <f t="shared" si="96"/>
        <v>#N/A</v>
      </c>
      <c r="K578" s="10" t="e">
        <f>IF(J578&lt;&gt;"-",IF(X578="A",'NOx Emission Factors'!$X$4*J578,IF(X578="L",'NOx Emission Factors'!$W$4*J578,"?")),"-")</f>
        <v>#N/A</v>
      </c>
      <c r="L578" s="10" t="str">
        <f>IF(F578&lt;&gt;"",IF(X578="A",F578/'NOx Emission Factors'!$X$4,IF(X578="L",F578/'NOx Emission Factors'!$W$4,"?")),"-")</f>
        <v>?</v>
      </c>
      <c r="M578" s="125" t="e">
        <f t="shared" si="97"/>
        <v>#DIV/0!</v>
      </c>
      <c r="N578" s="125" t="e">
        <f t="shared" si="98"/>
        <v>#N/A</v>
      </c>
      <c r="O578" s="170">
        <f>'Fleet Input'!B582</f>
        <v>0</v>
      </c>
      <c r="P578" s="170">
        <f>'Fleet Input'!C582</f>
        <v>0</v>
      </c>
      <c r="Q578" s="170">
        <f>'Fleet Input'!D582</f>
        <v>0</v>
      </c>
      <c r="R578" s="170">
        <f>'Fleet Input'!E582</f>
        <v>0</v>
      </c>
      <c r="S578" s="170">
        <f>'Fleet Input'!F582</f>
        <v>0</v>
      </c>
      <c r="T578" s="109" t="s">
        <v>241</v>
      </c>
      <c r="U578" s="109" t="s">
        <v>20</v>
      </c>
      <c r="X578" s="176">
        <f>'Fleet Input'!F582</f>
        <v>0</v>
      </c>
      <c r="Y578" s="170">
        <f>'Fleet Input'!G582</f>
        <v>0</v>
      </c>
      <c r="Z578" s="170">
        <f>'Fleet Input'!H582</f>
        <v>0</v>
      </c>
      <c r="AA578" s="114">
        <f t="shared" si="99"/>
        <v>0</v>
      </c>
      <c r="AB578" s="176" t="str">
        <f>IF('Fleet Input'!K582=0,"",'Fleet Input'!K582)</f>
        <v/>
      </c>
      <c r="AC578" s="176" t="str">
        <f>IF('Fleet Input'!L582=0,"",'Fleet Input'!L582)</f>
        <v/>
      </c>
      <c r="AD578" s="117" t="str">
        <f t="shared" si="100"/>
        <v/>
      </c>
      <c r="AE578" s="117" t="str">
        <f t="shared" si="101"/>
        <v>00</v>
      </c>
      <c r="AF578" s="8" t="e">
        <f t="shared" si="102"/>
        <v>#N/A</v>
      </c>
      <c r="AG578" s="122" t="e">
        <f t="shared" si="103"/>
        <v>#N/A</v>
      </c>
      <c r="AH578" s="8" t="e">
        <f t="shared" si="104"/>
        <v>#N/A</v>
      </c>
      <c r="AI578" s="122" t="e">
        <f t="shared" si="105"/>
        <v>#N/A</v>
      </c>
      <c r="AJ578" s="100" t="e">
        <f t="shared" si="106"/>
        <v>#N/A</v>
      </c>
      <c r="AK578" s="122" t="e">
        <f t="shared" si="107"/>
        <v>#N/A</v>
      </c>
    </row>
    <row r="579" spans="1:37" x14ac:dyDescent="0.2">
      <c r="A579" s="170">
        <f>'Fleet Input'!A583</f>
        <v>0</v>
      </c>
      <c r="B579" s="106" t="s">
        <v>111</v>
      </c>
      <c r="C579" s="106" t="s">
        <v>112</v>
      </c>
      <c r="D579" s="106" t="s">
        <v>150</v>
      </c>
      <c r="E579" s="106" t="s">
        <v>204</v>
      </c>
      <c r="F579" s="179">
        <f>'Fleet Input'!I583</f>
        <v>0</v>
      </c>
      <c r="G579" s="179">
        <f>'Fleet Input'!J583</f>
        <v>0</v>
      </c>
      <c r="H579" s="119" t="e">
        <f>VLOOKUP(AD579,NOx_Calc!$E$4:$G$44,3,FALSE)/100</f>
        <v>#N/A</v>
      </c>
      <c r="I579" s="119" t="e">
        <f>VLOOKUP(AD579,NOx_Calc!$E$4:$H$44,4,FALSE)/100</f>
        <v>#N/A</v>
      </c>
      <c r="J579" s="97" t="e">
        <f t="shared" ref="J579:J642" si="108">IF(G579&lt;&gt;"",G579*(1-H579),"-")</f>
        <v>#N/A</v>
      </c>
      <c r="K579" s="10" t="e">
        <f>IF(J579&lt;&gt;"-",IF(X579="A",'NOx Emission Factors'!$X$4*J579,IF(X579="L",'NOx Emission Factors'!$W$4*J579,"?")),"-")</f>
        <v>#N/A</v>
      </c>
      <c r="L579" s="10" t="str">
        <f>IF(F579&lt;&gt;"",IF(X579="A",F579/'NOx Emission Factors'!$X$4,IF(X579="L",F579/'NOx Emission Factors'!$W$4,"?")),"-")</f>
        <v>?</v>
      </c>
      <c r="M579" s="125" t="e">
        <f t="shared" ref="M579:M642" si="109">IF(G579&lt;&gt;"",IF(F579&lt;&gt;"",F579/G579,"-"),"-")</f>
        <v>#DIV/0!</v>
      </c>
      <c r="N579" s="125" t="e">
        <f t="shared" ref="N579:N642" si="110">IF(J579&lt;&gt;"-",IF(F579&lt;&gt;"",F579/J579,"-"),"-")</f>
        <v>#N/A</v>
      </c>
      <c r="O579" s="170">
        <f>'Fleet Input'!B583</f>
        <v>0</v>
      </c>
      <c r="P579" s="170">
        <f>'Fleet Input'!C583</f>
        <v>0</v>
      </c>
      <c r="Q579" s="170">
        <f>'Fleet Input'!D583</f>
        <v>0</v>
      </c>
      <c r="R579" s="170">
        <f>'Fleet Input'!E583</f>
        <v>0</v>
      </c>
      <c r="S579" s="170">
        <f>'Fleet Input'!F583</f>
        <v>0</v>
      </c>
      <c r="T579" s="109" t="s">
        <v>237</v>
      </c>
      <c r="U579" s="109" t="s">
        <v>190</v>
      </c>
      <c r="X579" s="176">
        <f>'Fleet Input'!F583</f>
        <v>0</v>
      </c>
      <c r="Y579" s="170">
        <f>'Fleet Input'!G583</f>
        <v>0</v>
      </c>
      <c r="Z579" s="170">
        <f>'Fleet Input'!H583</f>
        <v>0</v>
      </c>
      <c r="AA579" s="114">
        <f t="shared" ref="AA579:AA642" si="111">IF(Z579="STAGE 1","E1",IF(Z579="STAGE 2","E2",IF(Z579="STAGE 3A","E3",IF(Z579="STAGE 4","E4",Z579))))</f>
        <v>0</v>
      </c>
      <c r="AB579" s="176" t="str">
        <f>IF('Fleet Input'!K583=0,"",'Fleet Input'!K583)</f>
        <v/>
      </c>
      <c r="AC579" s="176" t="str">
        <f>IF('Fleet Input'!L583=0,"",'Fleet Input'!L583)</f>
        <v/>
      </c>
      <c r="AD579" s="117" t="str">
        <f t="shared" ref="AD579:AD642" si="112">CONCATENATE(AB579,AC579)</f>
        <v/>
      </c>
      <c r="AE579" s="117" t="str">
        <f t="shared" ref="AE579:AE642" si="113">CONCATENATE(AD579,AA579,X579)</f>
        <v>00</v>
      </c>
      <c r="AF579" s="8" t="e">
        <f t="shared" ref="AF579:AF642" si="114">IF(F579&gt;0,F579,K579)</f>
        <v>#N/A</v>
      </c>
      <c r="AG579" s="122" t="e">
        <f t="shared" ref="AG579:AG642" si="115">IF(G579&lt;&gt;"",G579*H579,(L579*H579)/(1-H579))</f>
        <v>#N/A</v>
      </c>
      <c r="AH579" s="8" t="e">
        <f t="shared" ref="AH579:AH642" si="116">I579/(1-H579)</f>
        <v>#N/A</v>
      </c>
      <c r="AI579" s="122" t="e">
        <f t="shared" ref="AI579:AI642" si="117">AH579*AF579</f>
        <v>#N/A</v>
      </c>
      <c r="AJ579" s="100" t="e">
        <f t="shared" ref="AJ579:AJ642" si="118">(1-H579-I579)/(1-H579)</f>
        <v>#N/A</v>
      </c>
      <c r="AK579" s="122" t="e">
        <f t="shared" ref="AK579:AK642" si="119">AJ579*AF579</f>
        <v>#N/A</v>
      </c>
    </row>
    <row r="580" spans="1:37" x14ac:dyDescent="0.2">
      <c r="A580" s="170">
        <f>'Fleet Input'!A584</f>
        <v>0</v>
      </c>
      <c r="B580" s="106" t="s">
        <v>111</v>
      </c>
      <c r="C580" s="106" t="s">
        <v>116</v>
      </c>
      <c r="D580" s="106" t="s">
        <v>166</v>
      </c>
      <c r="E580" s="106" t="s">
        <v>747</v>
      </c>
      <c r="F580" s="179">
        <f>'Fleet Input'!I584</f>
        <v>0</v>
      </c>
      <c r="G580" s="179">
        <f>'Fleet Input'!J584</f>
        <v>0</v>
      </c>
      <c r="H580" s="119" t="e">
        <f>VLOOKUP(AD580,NOx_Calc!$E$4:$G$44,3,FALSE)/100</f>
        <v>#N/A</v>
      </c>
      <c r="I580" s="119" t="e">
        <f>VLOOKUP(AD580,NOx_Calc!$E$4:$H$44,4,FALSE)/100</f>
        <v>#N/A</v>
      </c>
      <c r="J580" s="97" t="e">
        <f t="shared" si="108"/>
        <v>#N/A</v>
      </c>
      <c r="K580" s="10" t="e">
        <f>IF(J580&lt;&gt;"-",IF(X580="A",'NOx Emission Factors'!$X$4*J580,IF(X580="L",'NOx Emission Factors'!$W$4*J580,"?")),"-")</f>
        <v>#N/A</v>
      </c>
      <c r="L580" s="10" t="str">
        <f>IF(F580&lt;&gt;"",IF(X580="A",F580/'NOx Emission Factors'!$X$4,IF(X580="L",F580/'NOx Emission Factors'!$W$4,"?")),"-")</f>
        <v>?</v>
      </c>
      <c r="M580" s="125" t="e">
        <f t="shared" si="109"/>
        <v>#DIV/0!</v>
      </c>
      <c r="N580" s="125" t="e">
        <f t="shared" si="110"/>
        <v>#N/A</v>
      </c>
      <c r="O580" s="170">
        <f>'Fleet Input'!B584</f>
        <v>0</v>
      </c>
      <c r="P580" s="170">
        <f>'Fleet Input'!C584</f>
        <v>0</v>
      </c>
      <c r="Q580" s="170">
        <f>'Fleet Input'!D584</f>
        <v>0</v>
      </c>
      <c r="R580" s="170">
        <f>'Fleet Input'!E584</f>
        <v>0</v>
      </c>
      <c r="S580" s="170">
        <f>'Fleet Input'!F584</f>
        <v>0</v>
      </c>
      <c r="T580" s="109" t="s">
        <v>237</v>
      </c>
      <c r="U580" s="109" t="s">
        <v>190</v>
      </c>
      <c r="X580" s="176">
        <f>'Fleet Input'!F584</f>
        <v>0</v>
      </c>
      <c r="Y580" s="170">
        <f>'Fleet Input'!G584</f>
        <v>0</v>
      </c>
      <c r="Z580" s="170">
        <f>'Fleet Input'!H584</f>
        <v>0</v>
      </c>
      <c r="AA580" s="114">
        <f t="shared" si="111"/>
        <v>0</v>
      </c>
      <c r="AB580" s="176" t="str">
        <f>IF('Fleet Input'!K584=0,"",'Fleet Input'!K584)</f>
        <v/>
      </c>
      <c r="AC580" s="176" t="str">
        <f>IF('Fleet Input'!L584=0,"",'Fleet Input'!L584)</f>
        <v/>
      </c>
      <c r="AD580" s="117" t="str">
        <f t="shared" si="112"/>
        <v/>
      </c>
      <c r="AE580" s="117" t="str">
        <f t="shared" si="113"/>
        <v>00</v>
      </c>
      <c r="AF580" s="8" t="e">
        <f t="shared" si="114"/>
        <v>#N/A</v>
      </c>
      <c r="AG580" s="122" t="e">
        <f t="shared" si="115"/>
        <v>#N/A</v>
      </c>
      <c r="AH580" s="8" t="e">
        <f t="shared" si="116"/>
        <v>#N/A</v>
      </c>
      <c r="AI580" s="122" t="e">
        <f t="shared" si="117"/>
        <v>#N/A</v>
      </c>
      <c r="AJ580" s="100" t="e">
        <f t="shared" si="118"/>
        <v>#N/A</v>
      </c>
      <c r="AK580" s="122" t="e">
        <f t="shared" si="119"/>
        <v>#N/A</v>
      </c>
    </row>
    <row r="581" spans="1:37" x14ac:dyDescent="0.2">
      <c r="A581" s="170">
        <f>'Fleet Input'!A585</f>
        <v>0</v>
      </c>
      <c r="B581" s="106" t="s">
        <v>111</v>
      </c>
      <c r="C581" s="106" t="s">
        <v>116</v>
      </c>
      <c r="D581" s="106" t="s">
        <v>117</v>
      </c>
      <c r="E581" s="106" t="s">
        <v>747</v>
      </c>
      <c r="F581" s="179">
        <f>'Fleet Input'!I585</f>
        <v>0</v>
      </c>
      <c r="G581" s="179">
        <f>'Fleet Input'!J585</f>
        <v>0</v>
      </c>
      <c r="H581" s="119" t="e">
        <f>VLOOKUP(AD581,NOx_Calc!$E$4:$G$44,3,FALSE)/100</f>
        <v>#N/A</v>
      </c>
      <c r="I581" s="119" t="e">
        <f>VLOOKUP(AD581,NOx_Calc!$E$4:$H$44,4,FALSE)/100</f>
        <v>#N/A</v>
      </c>
      <c r="J581" s="97" t="e">
        <f t="shared" si="108"/>
        <v>#N/A</v>
      </c>
      <c r="K581" s="10" t="e">
        <f>IF(J581&lt;&gt;"-",IF(X581="A",'NOx Emission Factors'!$X$4*J581,IF(X581="L",'NOx Emission Factors'!$W$4*J581,"?")),"-")</f>
        <v>#N/A</v>
      </c>
      <c r="L581" s="10" t="str">
        <f>IF(F581&lt;&gt;"",IF(X581="A",F581/'NOx Emission Factors'!$X$4,IF(X581="L",F581/'NOx Emission Factors'!$W$4,"?")),"-")</f>
        <v>?</v>
      </c>
      <c r="M581" s="125" t="e">
        <f t="shared" si="109"/>
        <v>#DIV/0!</v>
      </c>
      <c r="N581" s="125" t="e">
        <f t="shared" si="110"/>
        <v>#N/A</v>
      </c>
      <c r="O581" s="170">
        <f>'Fleet Input'!B585</f>
        <v>0</v>
      </c>
      <c r="P581" s="170">
        <f>'Fleet Input'!C585</f>
        <v>0</v>
      </c>
      <c r="Q581" s="170">
        <f>'Fleet Input'!D585</f>
        <v>0</v>
      </c>
      <c r="R581" s="170">
        <f>'Fleet Input'!E585</f>
        <v>0</v>
      </c>
      <c r="S581" s="170">
        <f>'Fleet Input'!F585</f>
        <v>0</v>
      </c>
      <c r="T581" s="109" t="s">
        <v>237</v>
      </c>
      <c r="U581" s="109" t="s">
        <v>190</v>
      </c>
      <c r="X581" s="176">
        <f>'Fleet Input'!F585</f>
        <v>0</v>
      </c>
      <c r="Y581" s="170">
        <f>'Fleet Input'!G585</f>
        <v>0</v>
      </c>
      <c r="Z581" s="170">
        <f>'Fleet Input'!H585</f>
        <v>0</v>
      </c>
      <c r="AA581" s="114">
        <f t="shared" si="111"/>
        <v>0</v>
      </c>
      <c r="AB581" s="176" t="str">
        <f>IF('Fleet Input'!K585=0,"",'Fleet Input'!K585)</f>
        <v/>
      </c>
      <c r="AC581" s="176" t="str">
        <f>IF('Fleet Input'!L585=0,"",'Fleet Input'!L585)</f>
        <v/>
      </c>
      <c r="AD581" s="117" t="str">
        <f t="shared" si="112"/>
        <v/>
      </c>
      <c r="AE581" s="117" t="str">
        <f t="shared" si="113"/>
        <v>00</v>
      </c>
      <c r="AF581" s="8" t="e">
        <f t="shared" si="114"/>
        <v>#N/A</v>
      </c>
      <c r="AG581" s="122" t="e">
        <f t="shared" si="115"/>
        <v>#N/A</v>
      </c>
      <c r="AH581" s="8" t="e">
        <f t="shared" si="116"/>
        <v>#N/A</v>
      </c>
      <c r="AI581" s="122" t="e">
        <f t="shared" si="117"/>
        <v>#N/A</v>
      </c>
      <c r="AJ581" s="100" t="e">
        <f t="shared" si="118"/>
        <v>#N/A</v>
      </c>
      <c r="AK581" s="122" t="e">
        <f t="shared" si="119"/>
        <v>#N/A</v>
      </c>
    </row>
    <row r="582" spans="1:37" x14ac:dyDescent="0.2">
      <c r="A582" s="170">
        <f>'Fleet Input'!A586</f>
        <v>0</v>
      </c>
      <c r="B582" s="106" t="s">
        <v>111</v>
      </c>
      <c r="C582" s="106" t="s">
        <v>112</v>
      </c>
      <c r="D582" s="106" t="s">
        <v>262</v>
      </c>
      <c r="E582" s="106" t="s">
        <v>752</v>
      </c>
      <c r="F582" s="179">
        <f>'Fleet Input'!I586</f>
        <v>0</v>
      </c>
      <c r="G582" s="179">
        <f>'Fleet Input'!J586</f>
        <v>0</v>
      </c>
      <c r="H582" s="119" t="e">
        <f>VLOOKUP(AD582,NOx_Calc!$E$4:$G$44,3,FALSE)/100</f>
        <v>#N/A</v>
      </c>
      <c r="I582" s="119" t="e">
        <f>VLOOKUP(AD582,NOx_Calc!$E$4:$H$44,4,FALSE)/100</f>
        <v>#N/A</v>
      </c>
      <c r="J582" s="97" t="e">
        <f t="shared" si="108"/>
        <v>#N/A</v>
      </c>
      <c r="K582" s="10" t="e">
        <f>IF(J582&lt;&gt;"-",IF(X582="A",'NOx Emission Factors'!$X$4*J582,IF(X582="L",'NOx Emission Factors'!$W$4*J582,"?")),"-")</f>
        <v>#N/A</v>
      </c>
      <c r="L582" s="10" t="str">
        <f>IF(F582&lt;&gt;"",IF(X582="A",F582/'NOx Emission Factors'!$X$4,IF(X582="L",F582/'NOx Emission Factors'!$W$4,"?")),"-")</f>
        <v>?</v>
      </c>
      <c r="M582" s="125" t="e">
        <f t="shared" si="109"/>
        <v>#DIV/0!</v>
      </c>
      <c r="N582" s="125" t="e">
        <f t="shared" si="110"/>
        <v>#N/A</v>
      </c>
      <c r="O582" s="170">
        <f>'Fleet Input'!B586</f>
        <v>0</v>
      </c>
      <c r="P582" s="170">
        <f>'Fleet Input'!C586</f>
        <v>0</v>
      </c>
      <c r="Q582" s="170">
        <f>'Fleet Input'!D586</f>
        <v>0</v>
      </c>
      <c r="R582" s="170">
        <f>'Fleet Input'!E586</f>
        <v>0</v>
      </c>
      <c r="S582" s="170">
        <f>'Fleet Input'!F586</f>
        <v>0</v>
      </c>
      <c r="T582" s="109" t="s">
        <v>241</v>
      </c>
      <c r="U582" s="109" t="s">
        <v>20</v>
      </c>
      <c r="X582" s="176">
        <f>'Fleet Input'!F586</f>
        <v>0</v>
      </c>
      <c r="Y582" s="170">
        <f>'Fleet Input'!G586</f>
        <v>0</v>
      </c>
      <c r="Z582" s="170">
        <f>'Fleet Input'!H586</f>
        <v>0</v>
      </c>
      <c r="AA582" s="114">
        <f t="shared" si="111"/>
        <v>0</v>
      </c>
      <c r="AB582" s="176" t="str">
        <f>IF('Fleet Input'!K586=0,"",'Fleet Input'!K586)</f>
        <v/>
      </c>
      <c r="AC582" s="176" t="str">
        <f>IF('Fleet Input'!L586=0,"",'Fleet Input'!L586)</f>
        <v/>
      </c>
      <c r="AD582" s="117" t="str">
        <f t="shared" si="112"/>
        <v/>
      </c>
      <c r="AE582" s="117" t="str">
        <f t="shared" si="113"/>
        <v>00</v>
      </c>
      <c r="AF582" s="8" t="e">
        <f t="shared" si="114"/>
        <v>#N/A</v>
      </c>
      <c r="AG582" s="122" t="e">
        <f t="shared" si="115"/>
        <v>#N/A</v>
      </c>
      <c r="AH582" s="8" t="e">
        <f t="shared" si="116"/>
        <v>#N/A</v>
      </c>
      <c r="AI582" s="122" t="e">
        <f t="shared" si="117"/>
        <v>#N/A</v>
      </c>
      <c r="AJ582" s="100" t="e">
        <f t="shared" si="118"/>
        <v>#N/A</v>
      </c>
      <c r="AK582" s="122" t="e">
        <f t="shared" si="119"/>
        <v>#N/A</v>
      </c>
    </row>
    <row r="583" spans="1:37" x14ac:dyDescent="0.2">
      <c r="A583" s="170">
        <f>'Fleet Input'!A587</f>
        <v>0</v>
      </c>
      <c r="B583" s="106" t="s">
        <v>111</v>
      </c>
      <c r="C583" s="106" t="s">
        <v>112</v>
      </c>
      <c r="D583" s="106" t="s">
        <v>262</v>
      </c>
      <c r="E583" s="106" t="s">
        <v>752</v>
      </c>
      <c r="F583" s="179">
        <f>'Fleet Input'!I587</f>
        <v>0</v>
      </c>
      <c r="G583" s="179">
        <f>'Fleet Input'!J587</f>
        <v>0</v>
      </c>
      <c r="H583" s="119" t="e">
        <f>VLOOKUP(AD583,NOx_Calc!$E$4:$G$44,3,FALSE)/100</f>
        <v>#N/A</v>
      </c>
      <c r="I583" s="119" t="e">
        <f>VLOOKUP(AD583,NOx_Calc!$E$4:$H$44,4,FALSE)/100</f>
        <v>#N/A</v>
      </c>
      <c r="J583" s="97" t="e">
        <f t="shared" si="108"/>
        <v>#N/A</v>
      </c>
      <c r="K583" s="10" t="e">
        <f>IF(J583&lt;&gt;"-",IF(X583="A",'NOx Emission Factors'!$X$4*J583,IF(X583="L",'NOx Emission Factors'!$W$4*J583,"?")),"-")</f>
        <v>#N/A</v>
      </c>
      <c r="L583" s="10" t="str">
        <f>IF(F583&lt;&gt;"",IF(X583="A",F583/'NOx Emission Factors'!$X$4,IF(X583="L",F583/'NOx Emission Factors'!$W$4,"?")),"-")</f>
        <v>?</v>
      </c>
      <c r="M583" s="125" t="e">
        <f t="shared" si="109"/>
        <v>#DIV/0!</v>
      </c>
      <c r="N583" s="125" t="e">
        <f t="shared" si="110"/>
        <v>#N/A</v>
      </c>
      <c r="O583" s="170">
        <f>'Fleet Input'!B587</f>
        <v>0</v>
      </c>
      <c r="P583" s="170">
        <f>'Fleet Input'!C587</f>
        <v>0</v>
      </c>
      <c r="Q583" s="170">
        <f>'Fleet Input'!D587</f>
        <v>0</v>
      </c>
      <c r="R583" s="170">
        <f>'Fleet Input'!E587</f>
        <v>0</v>
      </c>
      <c r="S583" s="170">
        <f>'Fleet Input'!F587</f>
        <v>0</v>
      </c>
      <c r="T583" s="109" t="s">
        <v>241</v>
      </c>
      <c r="U583" s="109" t="s">
        <v>20</v>
      </c>
      <c r="X583" s="176">
        <f>'Fleet Input'!F587</f>
        <v>0</v>
      </c>
      <c r="Y583" s="170">
        <f>'Fleet Input'!G587</f>
        <v>0</v>
      </c>
      <c r="Z583" s="170">
        <f>'Fleet Input'!H587</f>
        <v>0</v>
      </c>
      <c r="AA583" s="114">
        <f t="shared" si="111"/>
        <v>0</v>
      </c>
      <c r="AB583" s="176" t="str">
        <f>IF('Fleet Input'!K587=0,"",'Fleet Input'!K587)</f>
        <v/>
      </c>
      <c r="AC583" s="176" t="str">
        <f>IF('Fleet Input'!L587=0,"",'Fleet Input'!L587)</f>
        <v/>
      </c>
      <c r="AD583" s="117" t="str">
        <f t="shared" si="112"/>
        <v/>
      </c>
      <c r="AE583" s="117" t="str">
        <f t="shared" si="113"/>
        <v>00</v>
      </c>
      <c r="AF583" s="8" t="e">
        <f t="shared" si="114"/>
        <v>#N/A</v>
      </c>
      <c r="AG583" s="122" t="e">
        <f t="shared" si="115"/>
        <v>#N/A</v>
      </c>
      <c r="AH583" s="8" t="e">
        <f t="shared" si="116"/>
        <v>#N/A</v>
      </c>
      <c r="AI583" s="122" t="e">
        <f t="shared" si="117"/>
        <v>#N/A</v>
      </c>
      <c r="AJ583" s="100" t="e">
        <f t="shared" si="118"/>
        <v>#N/A</v>
      </c>
      <c r="AK583" s="122" t="e">
        <f t="shared" si="119"/>
        <v>#N/A</v>
      </c>
    </row>
    <row r="584" spans="1:37" x14ac:dyDescent="0.2">
      <c r="A584" s="170">
        <f>'Fleet Input'!A588</f>
        <v>0</v>
      </c>
      <c r="B584" s="106" t="s">
        <v>111</v>
      </c>
      <c r="C584" s="106" t="s">
        <v>112</v>
      </c>
      <c r="D584" s="106" t="s">
        <v>262</v>
      </c>
      <c r="E584" s="106" t="s">
        <v>753</v>
      </c>
      <c r="F584" s="179">
        <f>'Fleet Input'!I588</f>
        <v>0</v>
      </c>
      <c r="G584" s="179">
        <f>'Fleet Input'!J588</f>
        <v>0</v>
      </c>
      <c r="H584" s="119" t="e">
        <f>VLOOKUP(AD584,NOx_Calc!$E$4:$G$44,3,FALSE)/100</f>
        <v>#N/A</v>
      </c>
      <c r="I584" s="119" t="e">
        <f>VLOOKUP(AD584,NOx_Calc!$E$4:$H$44,4,FALSE)/100</f>
        <v>#N/A</v>
      </c>
      <c r="J584" s="97" t="e">
        <f t="shared" si="108"/>
        <v>#N/A</v>
      </c>
      <c r="K584" s="10" t="e">
        <f>IF(J584&lt;&gt;"-",IF(X584="A",'NOx Emission Factors'!$X$4*J584,IF(X584="L",'NOx Emission Factors'!$W$4*J584,"?")),"-")</f>
        <v>#N/A</v>
      </c>
      <c r="L584" s="10" t="str">
        <f>IF(F584&lt;&gt;"",IF(X584="A",F584/'NOx Emission Factors'!$X$4,IF(X584="L",F584/'NOx Emission Factors'!$W$4,"?")),"-")</f>
        <v>?</v>
      </c>
      <c r="M584" s="125" t="e">
        <f t="shared" si="109"/>
        <v>#DIV/0!</v>
      </c>
      <c r="N584" s="125" t="e">
        <f t="shared" si="110"/>
        <v>#N/A</v>
      </c>
      <c r="O584" s="170">
        <f>'Fleet Input'!B588</f>
        <v>0</v>
      </c>
      <c r="P584" s="170">
        <f>'Fleet Input'!C588</f>
        <v>0</v>
      </c>
      <c r="Q584" s="170">
        <f>'Fleet Input'!D588</f>
        <v>0</v>
      </c>
      <c r="R584" s="170">
        <f>'Fleet Input'!E588</f>
        <v>0</v>
      </c>
      <c r="S584" s="170">
        <f>'Fleet Input'!F588</f>
        <v>0</v>
      </c>
      <c r="T584" s="109" t="s">
        <v>241</v>
      </c>
      <c r="U584" s="109" t="s">
        <v>20</v>
      </c>
      <c r="X584" s="176">
        <f>'Fleet Input'!F588</f>
        <v>0</v>
      </c>
      <c r="Y584" s="170">
        <f>'Fleet Input'!G588</f>
        <v>0</v>
      </c>
      <c r="Z584" s="170">
        <f>'Fleet Input'!H588</f>
        <v>0</v>
      </c>
      <c r="AA584" s="114">
        <f t="shared" si="111"/>
        <v>0</v>
      </c>
      <c r="AB584" s="176" t="str">
        <f>IF('Fleet Input'!K588=0,"",'Fleet Input'!K588)</f>
        <v/>
      </c>
      <c r="AC584" s="176" t="str">
        <f>IF('Fleet Input'!L588=0,"",'Fleet Input'!L588)</f>
        <v/>
      </c>
      <c r="AD584" s="117" t="str">
        <f t="shared" si="112"/>
        <v/>
      </c>
      <c r="AE584" s="117" t="str">
        <f t="shared" si="113"/>
        <v>00</v>
      </c>
      <c r="AF584" s="8" t="e">
        <f t="shared" si="114"/>
        <v>#N/A</v>
      </c>
      <c r="AG584" s="122" t="e">
        <f t="shared" si="115"/>
        <v>#N/A</v>
      </c>
      <c r="AH584" s="8" t="e">
        <f t="shared" si="116"/>
        <v>#N/A</v>
      </c>
      <c r="AI584" s="122" t="e">
        <f t="shared" si="117"/>
        <v>#N/A</v>
      </c>
      <c r="AJ584" s="100" t="e">
        <f t="shared" si="118"/>
        <v>#N/A</v>
      </c>
      <c r="AK584" s="122" t="e">
        <f t="shared" si="119"/>
        <v>#N/A</v>
      </c>
    </row>
    <row r="585" spans="1:37" x14ac:dyDescent="0.2">
      <c r="A585" s="170">
        <f>'Fleet Input'!A589</f>
        <v>0</v>
      </c>
      <c r="B585" s="106" t="s">
        <v>111</v>
      </c>
      <c r="C585" s="106" t="s">
        <v>112</v>
      </c>
      <c r="D585" s="106" t="s">
        <v>136</v>
      </c>
      <c r="E585" s="106" t="s">
        <v>752</v>
      </c>
      <c r="F585" s="179">
        <f>'Fleet Input'!I589</f>
        <v>0</v>
      </c>
      <c r="G585" s="179">
        <f>'Fleet Input'!J589</f>
        <v>0</v>
      </c>
      <c r="H585" s="119" t="e">
        <f>VLOOKUP(AD585,NOx_Calc!$E$4:$G$44,3,FALSE)/100</f>
        <v>#N/A</v>
      </c>
      <c r="I585" s="119" t="e">
        <f>VLOOKUP(AD585,NOx_Calc!$E$4:$H$44,4,FALSE)/100</f>
        <v>#N/A</v>
      </c>
      <c r="J585" s="97" t="e">
        <f t="shared" si="108"/>
        <v>#N/A</v>
      </c>
      <c r="K585" s="10" t="e">
        <f>IF(J585&lt;&gt;"-",IF(X585="A",'NOx Emission Factors'!$X$4*J585,IF(X585="L",'NOx Emission Factors'!$W$4*J585,"?")),"-")</f>
        <v>#N/A</v>
      </c>
      <c r="L585" s="10" t="str">
        <f>IF(F585&lt;&gt;"",IF(X585="A",F585/'NOx Emission Factors'!$X$4,IF(X585="L",F585/'NOx Emission Factors'!$W$4,"?")),"-")</f>
        <v>?</v>
      </c>
      <c r="M585" s="125" t="e">
        <f t="shared" si="109"/>
        <v>#DIV/0!</v>
      </c>
      <c r="N585" s="125" t="e">
        <f t="shared" si="110"/>
        <v>#N/A</v>
      </c>
      <c r="O585" s="170">
        <f>'Fleet Input'!B589</f>
        <v>0</v>
      </c>
      <c r="P585" s="170">
        <f>'Fleet Input'!C589</f>
        <v>0</v>
      </c>
      <c r="Q585" s="170">
        <f>'Fleet Input'!D589</f>
        <v>0</v>
      </c>
      <c r="R585" s="170">
        <f>'Fleet Input'!E589</f>
        <v>0</v>
      </c>
      <c r="S585" s="170">
        <f>'Fleet Input'!F589</f>
        <v>0</v>
      </c>
      <c r="T585" s="109" t="s">
        <v>241</v>
      </c>
      <c r="U585" s="109" t="s">
        <v>20</v>
      </c>
      <c r="X585" s="176">
        <f>'Fleet Input'!F589</f>
        <v>0</v>
      </c>
      <c r="Y585" s="170">
        <f>'Fleet Input'!G589</f>
        <v>0</v>
      </c>
      <c r="Z585" s="170">
        <f>'Fleet Input'!H589</f>
        <v>0</v>
      </c>
      <c r="AA585" s="114">
        <f t="shared" si="111"/>
        <v>0</v>
      </c>
      <c r="AB585" s="176" t="str">
        <f>IF('Fleet Input'!K589=0,"",'Fleet Input'!K589)</f>
        <v/>
      </c>
      <c r="AC585" s="176" t="str">
        <f>IF('Fleet Input'!L589=0,"",'Fleet Input'!L589)</f>
        <v/>
      </c>
      <c r="AD585" s="117" t="str">
        <f t="shared" si="112"/>
        <v/>
      </c>
      <c r="AE585" s="117" t="str">
        <f t="shared" si="113"/>
        <v>00</v>
      </c>
      <c r="AF585" s="8" t="e">
        <f t="shared" si="114"/>
        <v>#N/A</v>
      </c>
      <c r="AG585" s="122" t="e">
        <f t="shared" si="115"/>
        <v>#N/A</v>
      </c>
      <c r="AH585" s="8" t="e">
        <f t="shared" si="116"/>
        <v>#N/A</v>
      </c>
      <c r="AI585" s="122" t="e">
        <f t="shared" si="117"/>
        <v>#N/A</v>
      </c>
      <c r="AJ585" s="100" t="e">
        <f t="shared" si="118"/>
        <v>#N/A</v>
      </c>
      <c r="AK585" s="122" t="e">
        <f t="shared" si="119"/>
        <v>#N/A</v>
      </c>
    </row>
    <row r="586" spans="1:37" x14ac:dyDescent="0.2">
      <c r="A586" s="170">
        <f>'Fleet Input'!A590</f>
        <v>0</v>
      </c>
      <c r="B586" s="106" t="s">
        <v>111</v>
      </c>
      <c r="C586" s="106" t="s">
        <v>120</v>
      </c>
      <c r="D586" s="106" t="s">
        <v>123</v>
      </c>
      <c r="E586" s="106" t="s">
        <v>119</v>
      </c>
      <c r="F586" s="179">
        <f>'Fleet Input'!I590</f>
        <v>0</v>
      </c>
      <c r="G586" s="179">
        <f>'Fleet Input'!J590</f>
        <v>0</v>
      </c>
      <c r="H586" s="119" t="e">
        <f>VLOOKUP(AD586,NOx_Calc!$E$4:$G$44,3,FALSE)/100</f>
        <v>#N/A</v>
      </c>
      <c r="I586" s="119" t="e">
        <f>VLOOKUP(AD586,NOx_Calc!$E$4:$H$44,4,FALSE)/100</f>
        <v>#N/A</v>
      </c>
      <c r="J586" s="97" t="e">
        <f t="shared" si="108"/>
        <v>#N/A</v>
      </c>
      <c r="K586" s="10" t="e">
        <f>IF(J586&lt;&gt;"-",IF(X586="A",'NOx Emission Factors'!$X$4*J586,IF(X586="L",'NOx Emission Factors'!$W$4*J586,"?")),"-")</f>
        <v>#N/A</v>
      </c>
      <c r="L586" s="10" t="str">
        <f>IF(F586&lt;&gt;"",IF(X586="A",F586/'NOx Emission Factors'!$X$4,IF(X586="L",F586/'NOx Emission Factors'!$W$4,"?")),"-")</f>
        <v>?</v>
      </c>
      <c r="M586" s="125" t="e">
        <f t="shared" si="109"/>
        <v>#DIV/0!</v>
      </c>
      <c r="N586" s="125" t="e">
        <f t="shared" si="110"/>
        <v>#N/A</v>
      </c>
      <c r="O586" s="170">
        <f>'Fleet Input'!B590</f>
        <v>0</v>
      </c>
      <c r="P586" s="170">
        <f>'Fleet Input'!C590</f>
        <v>0</v>
      </c>
      <c r="Q586" s="170">
        <f>'Fleet Input'!D590</f>
        <v>0</v>
      </c>
      <c r="R586" s="170">
        <f>'Fleet Input'!E590</f>
        <v>0</v>
      </c>
      <c r="S586" s="170">
        <f>'Fleet Input'!F590</f>
        <v>0</v>
      </c>
      <c r="T586" s="109" t="s">
        <v>237</v>
      </c>
      <c r="U586" s="109" t="s">
        <v>190</v>
      </c>
      <c r="X586" s="176">
        <f>'Fleet Input'!F590</f>
        <v>0</v>
      </c>
      <c r="Y586" s="170">
        <f>'Fleet Input'!G590</f>
        <v>0</v>
      </c>
      <c r="Z586" s="170">
        <f>'Fleet Input'!H590</f>
        <v>0</v>
      </c>
      <c r="AA586" s="114">
        <f t="shared" si="111"/>
        <v>0</v>
      </c>
      <c r="AB586" s="176" t="str">
        <f>IF('Fleet Input'!K590=0,"",'Fleet Input'!K590)</f>
        <v/>
      </c>
      <c r="AC586" s="176" t="str">
        <f>IF('Fleet Input'!L590=0,"",'Fleet Input'!L590)</f>
        <v/>
      </c>
      <c r="AD586" s="117" t="str">
        <f t="shared" si="112"/>
        <v/>
      </c>
      <c r="AE586" s="117" t="str">
        <f t="shared" si="113"/>
        <v>00</v>
      </c>
      <c r="AF586" s="8" t="e">
        <f t="shared" si="114"/>
        <v>#N/A</v>
      </c>
      <c r="AG586" s="122" t="e">
        <f t="shared" si="115"/>
        <v>#N/A</v>
      </c>
      <c r="AH586" s="8" t="e">
        <f t="shared" si="116"/>
        <v>#N/A</v>
      </c>
      <c r="AI586" s="122" t="e">
        <f t="shared" si="117"/>
        <v>#N/A</v>
      </c>
      <c r="AJ586" s="100" t="e">
        <f t="shared" si="118"/>
        <v>#N/A</v>
      </c>
      <c r="AK586" s="122" t="e">
        <f t="shared" si="119"/>
        <v>#N/A</v>
      </c>
    </row>
    <row r="587" spans="1:37" x14ac:dyDescent="0.2">
      <c r="A587" s="170">
        <f>'Fleet Input'!A591</f>
        <v>0</v>
      </c>
      <c r="B587" s="106" t="s">
        <v>111</v>
      </c>
      <c r="C587" s="106" t="s">
        <v>120</v>
      </c>
      <c r="D587" s="106" t="s">
        <v>121</v>
      </c>
      <c r="E587" s="106" t="s">
        <v>119</v>
      </c>
      <c r="F587" s="179">
        <f>'Fleet Input'!I591</f>
        <v>0</v>
      </c>
      <c r="G587" s="179">
        <f>'Fleet Input'!J591</f>
        <v>0</v>
      </c>
      <c r="H587" s="119" t="e">
        <f>VLOOKUP(AD587,NOx_Calc!$E$4:$G$44,3,FALSE)/100</f>
        <v>#N/A</v>
      </c>
      <c r="I587" s="119" t="e">
        <f>VLOOKUP(AD587,NOx_Calc!$E$4:$H$44,4,FALSE)/100</f>
        <v>#N/A</v>
      </c>
      <c r="J587" s="97" t="e">
        <f t="shared" si="108"/>
        <v>#N/A</v>
      </c>
      <c r="K587" s="10" t="e">
        <f>IF(J587&lt;&gt;"-",IF(X587="A",'NOx Emission Factors'!$X$4*J587,IF(X587="L",'NOx Emission Factors'!$W$4*J587,"?")),"-")</f>
        <v>#N/A</v>
      </c>
      <c r="L587" s="10" t="str">
        <f>IF(F587&lt;&gt;"",IF(X587="A",F587/'NOx Emission Factors'!$X$4,IF(X587="L",F587/'NOx Emission Factors'!$W$4,"?")),"-")</f>
        <v>?</v>
      </c>
      <c r="M587" s="125" t="e">
        <f t="shared" si="109"/>
        <v>#DIV/0!</v>
      </c>
      <c r="N587" s="125" t="e">
        <f t="shared" si="110"/>
        <v>#N/A</v>
      </c>
      <c r="O587" s="170">
        <f>'Fleet Input'!B591</f>
        <v>0</v>
      </c>
      <c r="P587" s="170">
        <f>'Fleet Input'!C591</f>
        <v>0</v>
      </c>
      <c r="Q587" s="170">
        <f>'Fleet Input'!D591</f>
        <v>0</v>
      </c>
      <c r="R587" s="170">
        <f>'Fleet Input'!E591</f>
        <v>0</v>
      </c>
      <c r="S587" s="170">
        <f>'Fleet Input'!F591</f>
        <v>0</v>
      </c>
      <c r="T587" s="109" t="s">
        <v>237</v>
      </c>
      <c r="U587" s="109" t="s">
        <v>190</v>
      </c>
      <c r="X587" s="176">
        <f>'Fleet Input'!F591</f>
        <v>0</v>
      </c>
      <c r="Y587" s="170">
        <f>'Fleet Input'!G591</f>
        <v>0</v>
      </c>
      <c r="Z587" s="170">
        <f>'Fleet Input'!H591</f>
        <v>0</v>
      </c>
      <c r="AA587" s="114">
        <f t="shared" si="111"/>
        <v>0</v>
      </c>
      <c r="AB587" s="176" t="str">
        <f>IF('Fleet Input'!K591=0,"",'Fleet Input'!K591)</f>
        <v/>
      </c>
      <c r="AC587" s="176" t="str">
        <f>IF('Fleet Input'!L591=0,"",'Fleet Input'!L591)</f>
        <v/>
      </c>
      <c r="AD587" s="117" t="str">
        <f t="shared" si="112"/>
        <v/>
      </c>
      <c r="AE587" s="117" t="str">
        <f t="shared" si="113"/>
        <v>00</v>
      </c>
      <c r="AF587" s="8" t="e">
        <f t="shared" si="114"/>
        <v>#N/A</v>
      </c>
      <c r="AG587" s="122" t="e">
        <f t="shared" si="115"/>
        <v>#N/A</v>
      </c>
      <c r="AH587" s="8" t="e">
        <f t="shared" si="116"/>
        <v>#N/A</v>
      </c>
      <c r="AI587" s="122" t="e">
        <f t="shared" si="117"/>
        <v>#N/A</v>
      </c>
      <c r="AJ587" s="100" t="e">
        <f t="shared" si="118"/>
        <v>#N/A</v>
      </c>
      <c r="AK587" s="122" t="e">
        <f t="shared" si="119"/>
        <v>#N/A</v>
      </c>
    </row>
    <row r="588" spans="1:37" x14ac:dyDescent="0.2">
      <c r="A588" s="170">
        <f>'Fleet Input'!A592</f>
        <v>0</v>
      </c>
      <c r="B588" s="106" t="s">
        <v>111</v>
      </c>
      <c r="C588" s="106" t="s">
        <v>116</v>
      </c>
      <c r="D588" s="106" t="s">
        <v>122</v>
      </c>
      <c r="E588" s="106" t="s">
        <v>119</v>
      </c>
      <c r="F588" s="179">
        <f>'Fleet Input'!I592</f>
        <v>0</v>
      </c>
      <c r="G588" s="179">
        <f>'Fleet Input'!J592</f>
        <v>0</v>
      </c>
      <c r="H588" s="119" t="e">
        <f>VLOOKUP(AD588,NOx_Calc!$E$4:$G$44,3,FALSE)/100</f>
        <v>#N/A</v>
      </c>
      <c r="I588" s="119" t="e">
        <f>VLOOKUP(AD588,NOx_Calc!$E$4:$H$44,4,FALSE)/100</f>
        <v>#N/A</v>
      </c>
      <c r="J588" s="97" t="e">
        <f t="shared" si="108"/>
        <v>#N/A</v>
      </c>
      <c r="K588" s="10" t="e">
        <f>IF(J588&lt;&gt;"-",IF(X588="A",'NOx Emission Factors'!$X$4*J588,IF(X588="L",'NOx Emission Factors'!$W$4*J588,"?")),"-")</f>
        <v>#N/A</v>
      </c>
      <c r="L588" s="10" t="str">
        <f>IF(F588&lt;&gt;"",IF(X588="A",F588/'NOx Emission Factors'!$X$4,IF(X588="L",F588/'NOx Emission Factors'!$W$4,"?")),"-")</f>
        <v>?</v>
      </c>
      <c r="M588" s="125" t="e">
        <f t="shared" si="109"/>
        <v>#DIV/0!</v>
      </c>
      <c r="N588" s="125" t="e">
        <f t="shared" si="110"/>
        <v>#N/A</v>
      </c>
      <c r="O588" s="170">
        <f>'Fleet Input'!B592</f>
        <v>0</v>
      </c>
      <c r="P588" s="170">
        <f>'Fleet Input'!C592</f>
        <v>0</v>
      </c>
      <c r="Q588" s="170">
        <f>'Fleet Input'!D592</f>
        <v>0</v>
      </c>
      <c r="R588" s="170">
        <f>'Fleet Input'!E592</f>
        <v>0</v>
      </c>
      <c r="S588" s="170">
        <f>'Fleet Input'!F592</f>
        <v>0</v>
      </c>
      <c r="T588" s="109" t="s">
        <v>237</v>
      </c>
      <c r="U588" s="109" t="s">
        <v>190</v>
      </c>
      <c r="X588" s="176">
        <f>'Fleet Input'!F592</f>
        <v>0</v>
      </c>
      <c r="Y588" s="170">
        <f>'Fleet Input'!G592</f>
        <v>0</v>
      </c>
      <c r="Z588" s="170">
        <f>'Fleet Input'!H592</f>
        <v>0</v>
      </c>
      <c r="AA588" s="114">
        <f t="shared" si="111"/>
        <v>0</v>
      </c>
      <c r="AB588" s="176" t="str">
        <f>IF('Fleet Input'!K592=0,"",'Fleet Input'!K592)</f>
        <v/>
      </c>
      <c r="AC588" s="176" t="str">
        <f>IF('Fleet Input'!L592=0,"",'Fleet Input'!L592)</f>
        <v/>
      </c>
      <c r="AD588" s="117" t="str">
        <f t="shared" si="112"/>
        <v/>
      </c>
      <c r="AE588" s="117" t="str">
        <f t="shared" si="113"/>
        <v>00</v>
      </c>
      <c r="AF588" s="8" t="e">
        <f t="shared" si="114"/>
        <v>#N/A</v>
      </c>
      <c r="AG588" s="122" t="e">
        <f t="shared" si="115"/>
        <v>#N/A</v>
      </c>
      <c r="AH588" s="8" t="e">
        <f t="shared" si="116"/>
        <v>#N/A</v>
      </c>
      <c r="AI588" s="122" t="e">
        <f t="shared" si="117"/>
        <v>#N/A</v>
      </c>
      <c r="AJ588" s="100" t="e">
        <f t="shared" si="118"/>
        <v>#N/A</v>
      </c>
      <c r="AK588" s="122" t="e">
        <f t="shared" si="119"/>
        <v>#N/A</v>
      </c>
    </row>
    <row r="589" spans="1:37" x14ac:dyDescent="0.2">
      <c r="A589" s="170">
        <f>'Fleet Input'!A593</f>
        <v>0</v>
      </c>
      <c r="B589" s="106" t="s">
        <v>111</v>
      </c>
      <c r="C589" s="106" t="s">
        <v>116</v>
      </c>
      <c r="D589" s="106" t="s">
        <v>118</v>
      </c>
      <c r="E589" s="106" t="s">
        <v>119</v>
      </c>
      <c r="F589" s="179">
        <f>'Fleet Input'!I593</f>
        <v>0</v>
      </c>
      <c r="G589" s="179">
        <f>'Fleet Input'!J593</f>
        <v>0</v>
      </c>
      <c r="H589" s="119" t="e">
        <f>VLOOKUP(AD589,NOx_Calc!$E$4:$G$44,3,FALSE)/100</f>
        <v>#N/A</v>
      </c>
      <c r="I589" s="119" t="e">
        <f>VLOOKUP(AD589,NOx_Calc!$E$4:$H$44,4,FALSE)/100</f>
        <v>#N/A</v>
      </c>
      <c r="J589" s="97" t="e">
        <f t="shared" si="108"/>
        <v>#N/A</v>
      </c>
      <c r="K589" s="10" t="e">
        <f>IF(J589&lt;&gt;"-",IF(X589="A",'NOx Emission Factors'!$X$4*J589,IF(X589="L",'NOx Emission Factors'!$W$4*J589,"?")),"-")</f>
        <v>#N/A</v>
      </c>
      <c r="L589" s="10" t="str">
        <f>IF(F589&lt;&gt;"",IF(X589="A",F589/'NOx Emission Factors'!$X$4,IF(X589="L",F589/'NOx Emission Factors'!$W$4,"?")),"-")</f>
        <v>?</v>
      </c>
      <c r="M589" s="125" t="e">
        <f t="shared" si="109"/>
        <v>#DIV/0!</v>
      </c>
      <c r="N589" s="125" t="e">
        <f t="shared" si="110"/>
        <v>#N/A</v>
      </c>
      <c r="O589" s="170">
        <f>'Fleet Input'!B593</f>
        <v>0</v>
      </c>
      <c r="P589" s="170">
        <f>'Fleet Input'!C593</f>
        <v>0</v>
      </c>
      <c r="Q589" s="170">
        <f>'Fleet Input'!D593</f>
        <v>0</v>
      </c>
      <c r="R589" s="170">
        <f>'Fleet Input'!E593</f>
        <v>0</v>
      </c>
      <c r="S589" s="170">
        <f>'Fleet Input'!F593</f>
        <v>0</v>
      </c>
      <c r="T589" s="109" t="s">
        <v>237</v>
      </c>
      <c r="U589" s="109" t="s">
        <v>190</v>
      </c>
      <c r="X589" s="176">
        <f>'Fleet Input'!F593</f>
        <v>0</v>
      </c>
      <c r="Y589" s="170">
        <f>'Fleet Input'!G593</f>
        <v>0</v>
      </c>
      <c r="Z589" s="170">
        <f>'Fleet Input'!H593</f>
        <v>0</v>
      </c>
      <c r="AA589" s="114">
        <f t="shared" si="111"/>
        <v>0</v>
      </c>
      <c r="AB589" s="176" t="str">
        <f>IF('Fleet Input'!K593=0,"",'Fleet Input'!K593)</f>
        <v/>
      </c>
      <c r="AC589" s="176" t="str">
        <f>IF('Fleet Input'!L593=0,"",'Fleet Input'!L593)</f>
        <v/>
      </c>
      <c r="AD589" s="117" t="str">
        <f t="shared" si="112"/>
        <v/>
      </c>
      <c r="AE589" s="117" t="str">
        <f t="shared" si="113"/>
        <v>00</v>
      </c>
      <c r="AF589" s="8" t="e">
        <f t="shared" si="114"/>
        <v>#N/A</v>
      </c>
      <c r="AG589" s="122" t="e">
        <f t="shared" si="115"/>
        <v>#N/A</v>
      </c>
      <c r="AH589" s="8" t="e">
        <f t="shared" si="116"/>
        <v>#N/A</v>
      </c>
      <c r="AI589" s="122" t="e">
        <f t="shared" si="117"/>
        <v>#N/A</v>
      </c>
      <c r="AJ589" s="100" t="e">
        <f t="shared" si="118"/>
        <v>#N/A</v>
      </c>
      <c r="AK589" s="122" t="e">
        <f t="shared" si="119"/>
        <v>#N/A</v>
      </c>
    </row>
    <row r="590" spans="1:37" x14ac:dyDescent="0.2">
      <c r="A590" s="170">
        <f>'Fleet Input'!A594</f>
        <v>0</v>
      </c>
      <c r="B590" s="106" t="s">
        <v>111</v>
      </c>
      <c r="C590" s="106" t="s">
        <v>133</v>
      </c>
      <c r="D590" s="106" t="s">
        <v>134</v>
      </c>
      <c r="E590" s="106" t="s">
        <v>265</v>
      </c>
      <c r="F590" s="179">
        <f>'Fleet Input'!I594</f>
        <v>0</v>
      </c>
      <c r="G590" s="179">
        <f>'Fleet Input'!J594</f>
        <v>0</v>
      </c>
      <c r="H590" s="119" t="e">
        <f>VLOOKUP(AD590,NOx_Calc!$E$4:$G$44,3,FALSE)/100</f>
        <v>#N/A</v>
      </c>
      <c r="I590" s="119" t="e">
        <f>VLOOKUP(AD590,NOx_Calc!$E$4:$H$44,4,FALSE)/100</f>
        <v>#N/A</v>
      </c>
      <c r="J590" s="97" t="e">
        <f t="shared" si="108"/>
        <v>#N/A</v>
      </c>
      <c r="K590" s="10" t="e">
        <f>IF(J590&lt;&gt;"-",IF(X590="A",'NOx Emission Factors'!$X$4*J590,IF(X590="L",'NOx Emission Factors'!$W$4*J590,"?")),"-")</f>
        <v>#N/A</v>
      </c>
      <c r="L590" s="10" t="str">
        <f>IF(F590&lt;&gt;"",IF(X590="A",F590/'NOx Emission Factors'!$X$4,IF(X590="L",F590/'NOx Emission Factors'!$W$4,"?")),"-")</f>
        <v>?</v>
      </c>
      <c r="M590" s="125" t="e">
        <f t="shared" si="109"/>
        <v>#DIV/0!</v>
      </c>
      <c r="N590" s="125" t="e">
        <f t="shared" si="110"/>
        <v>#N/A</v>
      </c>
      <c r="O590" s="170">
        <f>'Fleet Input'!B594</f>
        <v>0</v>
      </c>
      <c r="P590" s="170">
        <f>'Fleet Input'!C594</f>
        <v>0</v>
      </c>
      <c r="Q590" s="170">
        <f>'Fleet Input'!D594</f>
        <v>0</v>
      </c>
      <c r="R590" s="170">
        <f>'Fleet Input'!E594</f>
        <v>0</v>
      </c>
      <c r="S590" s="170">
        <f>'Fleet Input'!F594</f>
        <v>0</v>
      </c>
      <c r="T590" s="109" t="s">
        <v>237</v>
      </c>
      <c r="U590" s="109" t="s">
        <v>190</v>
      </c>
      <c r="X590" s="176">
        <f>'Fleet Input'!F594</f>
        <v>0</v>
      </c>
      <c r="Y590" s="170">
        <f>'Fleet Input'!G594</f>
        <v>0</v>
      </c>
      <c r="Z590" s="170">
        <f>'Fleet Input'!H594</f>
        <v>0</v>
      </c>
      <c r="AA590" s="114">
        <f t="shared" si="111"/>
        <v>0</v>
      </c>
      <c r="AB590" s="176" t="str">
        <f>IF('Fleet Input'!K594=0,"",'Fleet Input'!K594)</f>
        <v/>
      </c>
      <c r="AC590" s="176" t="str">
        <f>IF('Fleet Input'!L594=0,"",'Fleet Input'!L594)</f>
        <v/>
      </c>
      <c r="AD590" s="117" t="str">
        <f t="shared" si="112"/>
        <v/>
      </c>
      <c r="AE590" s="117" t="str">
        <f t="shared" si="113"/>
        <v>00</v>
      </c>
      <c r="AF590" s="8" t="e">
        <f t="shared" si="114"/>
        <v>#N/A</v>
      </c>
      <c r="AG590" s="122" t="e">
        <f t="shared" si="115"/>
        <v>#N/A</v>
      </c>
      <c r="AH590" s="8" t="e">
        <f t="shared" si="116"/>
        <v>#N/A</v>
      </c>
      <c r="AI590" s="122" t="e">
        <f t="shared" si="117"/>
        <v>#N/A</v>
      </c>
      <c r="AJ590" s="100" t="e">
        <f t="shared" si="118"/>
        <v>#N/A</v>
      </c>
      <c r="AK590" s="122" t="e">
        <f t="shared" si="119"/>
        <v>#N/A</v>
      </c>
    </row>
    <row r="591" spans="1:37" x14ac:dyDescent="0.2">
      <c r="A591" s="170">
        <f>'Fleet Input'!A595</f>
        <v>0</v>
      </c>
      <c r="B591" s="106" t="s">
        <v>111</v>
      </c>
      <c r="C591" s="106" t="s">
        <v>133</v>
      </c>
      <c r="D591" s="106" t="s">
        <v>271</v>
      </c>
      <c r="E591" s="106" t="s">
        <v>751</v>
      </c>
      <c r="F591" s="179">
        <f>'Fleet Input'!I595</f>
        <v>0</v>
      </c>
      <c r="G591" s="179">
        <f>'Fleet Input'!J595</f>
        <v>0</v>
      </c>
      <c r="H591" s="119" t="e">
        <f>VLOOKUP(AD591,NOx_Calc!$E$4:$G$44,3,FALSE)/100</f>
        <v>#N/A</v>
      </c>
      <c r="I591" s="119" t="e">
        <f>VLOOKUP(AD591,NOx_Calc!$E$4:$H$44,4,FALSE)/100</f>
        <v>#N/A</v>
      </c>
      <c r="J591" s="97" t="e">
        <f t="shared" si="108"/>
        <v>#N/A</v>
      </c>
      <c r="K591" s="10" t="e">
        <f>IF(J591&lt;&gt;"-",IF(X591="A",'NOx Emission Factors'!$X$4*J591,IF(X591="L",'NOx Emission Factors'!$W$4*J591,"?")),"-")</f>
        <v>#N/A</v>
      </c>
      <c r="L591" s="10" t="str">
        <f>IF(F591&lt;&gt;"",IF(X591="A",F591/'NOx Emission Factors'!$X$4,IF(X591="L",F591/'NOx Emission Factors'!$W$4,"?")),"-")</f>
        <v>?</v>
      </c>
      <c r="M591" s="125" t="e">
        <f t="shared" si="109"/>
        <v>#DIV/0!</v>
      </c>
      <c r="N591" s="125" t="e">
        <f t="shared" si="110"/>
        <v>#N/A</v>
      </c>
      <c r="O591" s="170">
        <f>'Fleet Input'!B595</f>
        <v>0</v>
      </c>
      <c r="P591" s="170">
        <f>'Fleet Input'!C595</f>
        <v>0</v>
      </c>
      <c r="Q591" s="170">
        <f>'Fleet Input'!D595</f>
        <v>0</v>
      </c>
      <c r="R591" s="170">
        <f>'Fleet Input'!E595</f>
        <v>0</v>
      </c>
      <c r="S591" s="170">
        <f>'Fleet Input'!F595</f>
        <v>0</v>
      </c>
      <c r="T591" s="109" t="s">
        <v>241</v>
      </c>
      <c r="U591" s="109" t="s">
        <v>20</v>
      </c>
      <c r="X591" s="176">
        <f>'Fleet Input'!F595</f>
        <v>0</v>
      </c>
      <c r="Y591" s="170">
        <f>'Fleet Input'!G595</f>
        <v>0</v>
      </c>
      <c r="Z591" s="170">
        <f>'Fleet Input'!H595</f>
        <v>0</v>
      </c>
      <c r="AA591" s="114">
        <f t="shared" si="111"/>
        <v>0</v>
      </c>
      <c r="AB591" s="176" t="str">
        <f>IF('Fleet Input'!K595=0,"",'Fleet Input'!K595)</f>
        <v/>
      </c>
      <c r="AC591" s="176" t="str">
        <f>IF('Fleet Input'!L595=0,"",'Fleet Input'!L595)</f>
        <v/>
      </c>
      <c r="AD591" s="117" t="str">
        <f t="shared" si="112"/>
        <v/>
      </c>
      <c r="AE591" s="117" t="str">
        <f t="shared" si="113"/>
        <v>00</v>
      </c>
      <c r="AF591" s="8" t="e">
        <f t="shared" si="114"/>
        <v>#N/A</v>
      </c>
      <c r="AG591" s="122" t="e">
        <f t="shared" si="115"/>
        <v>#N/A</v>
      </c>
      <c r="AH591" s="8" t="e">
        <f t="shared" si="116"/>
        <v>#N/A</v>
      </c>
      <c r="AI591" s="122" t="e">
        <f t="shared" si="117"/>
        <v>#N/A</v>
      </c>
      <c r="AJ591" s="100" t="e">
        <f t="shared" si="118"/>
        <v>#N/A</v>
      </c>
      <c r="AK591" s="122" t="e">
        <f t="shared" si="119"/>
        <v>#N/A</v>
      </c>
    </row>
    <row r="592" spans="1:37" x14ac:dyDescent="0.2">
      <c r="A592" s="170">
        <f>'Fleet Input'!A596</f>
        <v>0</v>
      </c>
      <c r="B592" s="106" t="s">
        <v>111</v>
      </c>
      <c r="C592" s="106" t="s">
        <v>116</v>
      </c>
      <c r="D592" s="106" t="s">
        <v>118</v>
      </c>
      <c r="E592" s="106" t="s">
        <v>269</v>
      </c>
      <c r="F592" s="179">
        <f>'Fleet Input'!I596</f>
        <v>0</v>
      </c>
      <c r="G592" s="179">
        <f>'Fleet Input'!J596</f>
        <v>0</v>
      </c>
      <c r="H592" s="119" t="e">
        <f>VLOOKUP(AD592,NOx_Calc!$E$4:$G$44,3,FALSE)/100</f>
        <v>#N/A</v>
      </c>
      <c r="I592" s="119" t="e">
        <f>VLOOKUP(AD592,NOx_Calc!$E$4:$H$44,4,FALSE)/100</f>
        <v>#N/A</v>
      </c>
      <c r="J592" s="97" t="e">
        <f t="shared" si="108"/>
        <v>#N/A</v>
      </c>
      <c r="K592" s="10" t="e">
        <f>IF(J592&lt;&gt;"-",IF(X592="A",'NOx Emission Factors'!$X$4*J592,IF(X592="L",'NOx Emission Factors'!$W$4*J592,"?")),"-")</f>
        <v>#N/A</v>
      </c>
      <c r="L592" s="10" t="str">
        <f>IF(F592&lt;&gt;"",IF(X592="A",F592/'NOx Emission Factors'!$X$4,IF(X592="L",F592/'NOx Emission Factors'!$W$4,"?")),"-")</f>
        <v>?</v>
      </c>
      <c r="M592" s="125" t="e">
        <f t="shared" si="109"/>
        <v>#DIV/0!</v>
      </c>
      <c r="N592" s="125" t="e">
        <f t="shared" si="110"/>
        <v>#N/A</v>
      </c>
      <c r="O592" s="170">
        <f>'Fleet Input'!B596</f>
        <v>0</v>
      </c>
      <c r="P592" s="170">
        <f>'Fleet Input'!C596</f>
        <v>0</v>
      </c>
      <c r="Q592" s="170">
        <f>'Fleet Input'!D596</f>
        <v>0</v>
      </c>
      <c r="R592" s="170">
        <f>'Fleet Input'!E596</f>
        <v>0</v>
      </c>
      <c r="S592" s="170">
        <f>'Fleet Input'!F596</f>
        <v>0</v>
      </c>
      <c r="T592" s="109" t="s">
        <v>237</v>
      </c>
      <c r="U592" s="109" t="s">
        <v>190</v>
      </c>
      <c r="X592" s="176">
        <f>'Fleet Input'!F596</f>
        <v>0</v>
      </c>
      <c r="Y592" s="170">
        <f>'Fleet Input'!G596</f>
        <v>0</v>
      </c>
      <c r="Z592" s="170">
        <f>'Fleet Input'!H596</f>
        <v>0</v>
      </c>
      <c r="AA592" s="114">
        <f t="shared" si="111"/>
        <v>0</v>
      </c>
      <c r="AB592" s="176" t="str">
        <f>IF('Fleet Input'!K596=0,"",'Fleet Input'!K596)</f>
        <v/>
      </c>
      <c r="AC592" s="176" t="str">
        <f>IF('Fleet Input'!L596=0,"",'Fleet Input'!L596)</f>
        <v/>
      </c>
      <c r="AD592" s="117" t="str">
        <f t="shared" si="112"/>
        <v/>
      </c>
      <c r="AE592" s="117" t="str">
        <f t="shared" si="113"/>
        <v>00</v>
      </c>
      <c r="AF592" s="8" t="e">
        <f t="shared" si="114"/>
        <v>#N/A</v>
      </c>
      <c r="AG592" s="122" t="e">
        <f t="shared" si="115"/>
        <v>#N/A</v>
      </c>
      <c r="AH592" s="8" t="e">
        <f t="shared" si="116"/>
        <v>#N/A</v>
      </c>
      <c r="AI592" s="122" t="e">
        <f t="shared" si="117"/>
        <v>#N/A</v>
      </c>
      <c r="AJ592" s="100" t="e">
        <f t="shared" si="118"/>
        <v>#N/A</v>
      </c>
      <c r="AK592" s="122" t="e">
        <f t="shared" si="119"/>
        <v>#N/A</v>
      </c>
    </row>
    <row r="593" spans="1:37" x14ac:dyDescent="0.2">
      <c r="A593" s="170">
        <f>'Fleet Input'!A597</f>
        <v>0</v>
      </c>
      <c r="B593" s="106" t="s">
        <v>111</v>
      </c>
      <c r="C593" s="106" t="s">
        <v>133</v>
      </c>
      <c r="D593" s="106" t="s">
        <v>271</v>
      </c>
      <c r="E593" s="106" t="s">
        <v>751</v>
      </c>
      <c r="F593" s="179">
        <f>'Fleet Input'!I597</f>
        <v>0</v>
      </c>
      <c r="G593" s="179">
        <f>'Fleet Input'!J597</f>
        <v>0</v>
      </c>
      <c r="H593" s="119" t="e">
        <f>VLOOKUP(AD593,NOx_Calc!$E$4:$G$44,3,FALSE)/100</f>
        <v>#N/A</v>
      </c>
      <c r="I593" s="119" t="e">
        <f>VLOOKUP(AD593,NOx_Calc!$E$4:$H$44,4,FALSE)/100</f>
        <v>#N/A</v>
      </c>
      <c r="J593" s="97" t="e">
        <f t="shared" si="108"/>
        <v>#N/A</v>
      </c>
      <c r="K593" s="10" t="e">
        <f>IF(J593&lt;&gt;"-",IF(X593="A",'NOx Emission Factors'!$X$4*J593,IF(X593="L",'NOx Emission Factors'!$W$4*J593,"?")),"-")</f>
        <v>#N/A</v>
      </c>
      <c r="L593" s="10" t="str">
        <f>IF(F593&lt;&gt;"",IF(X593="A",F593/'NOx Emission Factors'!$X$4,IF(X593="L",F593/'NOx Emission Factors'!$W$4,"?")),"-")</f>
        <v>?</v>
      </c>
      <c r="M593" s="125" t="e">
        <f t="shared" si="109"/>
        <v>#DIV/0!</v>
      </c>
      <c r="N593" s="125" t="e">
        <f t="shared" si="110"/>
        <v>#N/A</v>
      </c>
      <c r="O593" s="170">
        <f>'Fleet Input'!B597</f>
        <v>0</v>
      </c>
      <c r="P593" s="170">
        <f>'Fleet Input'!C597</f>
        <v>0</v>
      </c>
      <c r="Q593" s="170">
        <f>'Fleet Input'!D597</f>
        <v>0</v>
      </c>
      <c r="R593" s="170">
        <f>'Fleet Input'!E597</f>
        <v>0</v>
      </c>
      <c r="S593" s="170">
        <f>'Fleet Input'!F597</f>
        <v>0</v>
      </c>
      <c r="T593" s="109" t="s">
        <v>241</v>
      </c>
      <c r="U593" s="109" t="s">
        <v>20</v>
      </c>
      <c r="X593" s="176">
        <f>'Fleet Input'!F597</f>
        <v>0</v>
      </c>
      <c r="Y593" s="170">
        <f>'Fleet Input'!G597</f>
        <v>0</v>
      </c>
      <c r="Z593" s="170">
        <f>'Fleet Input'!H597</f>
        <v>0</v>
      </c>
      <c r="AA593" s="114">
        <f t="shared" si="111"/>
        <v>0</v>
      </c>
      <c r="AB593" s="176" t="str">
        <f>IF('Fleet Input'!K597=0,"",'Fleet Input'!K597)</f>
        <v/>
      </c>
      <c r="AC593" s="176" t="str">
        <f>IF('Fleet Input'!L597=0,"",'Fleet Input'!L597)</f>
        <v/>
      </c>
      <c r="AD593" s="117" t="str">
        <f t="shared" si="112"/>
        <v/>
      </c>
      <c r="AE593" s="117" t="str">
        <f t="shared" si="113"/>
        <v>00</v>
      </c>
      <c r="AF593" s="8" t="e">
        <f t="shared" si="114"/>
        <v>#N/A</v>
      </c>
      <c r="AG593" s="122" t="e">
        <f t="shared" si="115"/>
        <v>#N/A</v>
      </c>
      <c r="AH593" s="8" t="e">
        <f t="shared" si="116"/>
        <v>#N/A</v>
      </c>
      <c r="AI593" s="122" t="e">
        <f t="shared" si="117"/>
        <v>#N/A</v>
      </c>
      <c r="AJ593" s="100" t="e">
        <f t="shared" si="118"/>
        <v>#N/A</v>
      </c>
      <c r="AK593" s="122" t="e">
        <f t="shared" si="119"/>
        <v>#N/A</v>
      </c>
    </row>
    <row r="594" spans="1:37" x14ac:dyDescent="0.2">
      <c r="A594" s="170">
        <f>'Fleet Input'!A598</f>
        <v>0</v>
      </c>
      <c r="B594" s="106" t="s">
        <v>111</v>
      </c>
      <c r="C594" s="106" t="s">
        <v>133</v>
      </c>
      <c r="D594" s="106" t="s">
        <v>271</v>
      </c>
      <c r="E594" s="106" t="s">
        <v>751</v>
      </c>
      <c r="F594" s="179">
        <f>'Fleet Input'!I598</f>
        <v>0</v>
      </c>
      <c r="G594" s="179">
        <f>'Fleet Input'!J598</f>
        <v>0</v>
      </c>
      <c r="H594" s="119" t="e">
        <f>VLOOKUP(AD594,NOx_Calc!$E$4:$G$44,3,FALSE)/100</f>
        <v>#N/A</v>
      </c>
      <c r="I594" s="119" t="e">
        <f>VLOOKUP(AD594,NOx_Calc!$E$4:$H$44,4,FALSE)/100</f>
        <v>#N/A</v>
      </c>
      <c r="J594" s="97" t="e">
        <f t="shared" si="108"/>
        <v>#N/A</v>
      </c>
      <c r="K594" s="10" t="e">
        <f>IF(J594&lt;&gt;"-",IF(X594="A",'NOx Emission Factors'!$X$4*J594,IF(X594="L",'NOx Emission Factors'!$W$4*J594,"?")),"-")</f>
        <v>#N/A</v>
      </c>
      <c r="L594" s="10" t="str">
        <f>IF(F594&lt;&gt;"",IF(X594="A",F594/'NOx Emission Factors'!$X$4,IF(X594="L",F594/'NOx Emission Factors'!$W$4,"?")),"-")</f>
        <v>?</v>
      </c>
      <c r="M594" s="125" t="e">
        <f t="shared" si="109"/>
        <v>#DIV/0!</v>
      </c>
      <c r="N594" s="125" t="e">
        <f t="shared" si="110"/>
        <v>#N/A</v>
      </c>
      <c r="O594" s="170">
        <f>'Fleet Input'!B598</f>
        <v>0</v>
      </c>
      <c r="P594" s="170">
        <f>'Fleet Input'!C598</f>
        <v>0</v>
      </c>
      <c r="Q594" s="170">
        <f>'Fleet Input'!D598</f>
        <v>0</v>
      </c>
      <c r="R594" s="170">
        <f>'Fleet Input'!E598</f>
        <v>0</v>
      </c>
      <c r="S594" s="170">
        <f>'Fleet Input'!F598</f>
        <v>0</v>
      </c>
      <c r="T594" s="109" t="s">
        <v>241</v>
      </c>
      <c r="U594" s="109" t="s">
        <v>20</v>
      </c>
      <c r="X594" s="176">
        <f>'Fleet Input'!F598</f>
        <v>0</v>
      </c>
      <c r="Y594" s="170">
        <f>'Fleet Input'!G598</f>
        <v>0</v>
      </c>
      <c r="Z594" s="170">
        <f>'Fleet Input'!H598</f>
        <v>0</v>
      </c>
      <c r="AA594" s="114">
        <f t="shared" si="111"/>
        <v>0</v>
      </c>
      <c r="AB594" s="176" t="str">
        <f>IF('Fleet Input'!K598=0,"",'Fleet Input'!K598)</f>
        <v/>
      </c>
      <c r="AC594" s="176" t="str">
        <f>IF('Fleet Input'!L598=0,"",'Fleet Input'!L598)</f>
        <v/>
      </c>
      <c r="AD594" s="117" t="str">
        <f t="shared" si="112"/>
        <v/>
      </c>
      <c r="AE594" s="117" t="str">
        <f t="shared" si="113"/>
        <v>00</v>
      </c>
      <c r="AF594" s="8" t="e">
        <f t="shared" si="114"/>
        <v>#N/A</v>
      </c>
      <c r="AG594" s="122" t="e">
        <f t="shared" si="115"/>
        <v>#N/A</v>
      </c>
      <c r="AH594" s="8" t="e">
        <f t="shared" si="116"/>
        <v>#N/A</v>
      </c>
      <c r="AI594" s="122" t="e">
        <f t="shared" si="117"/>
        <v>#N/A</v>
      </c>
      <c r="AJ594" s="100" t="e">
        <f t="shared" si="118"/>
        <v>#N/A</v>
      </c>
      <c r="AK594" s="122" t="e">
        <f t="shared" si="119"/>
        <v>#N/A</v>
      </c>
    </row>
    <row r="595" spans="1:37" x14ac:dyDescent="0.2">
      <c r="A595" s="170">
        <f>'Fleet Input'!A599</f>
        <v>0</v>
      </c>
      <c r="B595" s="106" t="s">
        <v>111</v>
      </c>
      <c r="C595" s="106" t="s">
        <v>133</v>
      </c>
      <c r="D595" s="106" t="s">
        <v>271</v>
      </c>
      <c r="E595" s="106" t="s">
        <v>751</v>
      </c>
      <c r="F595" s="179">
        <f>'Fleet Input'!I599</f>
        <v>0</v>
      </c>
      <c r="G595" s="179">
        <f>'Fleet Input'!J599</f>
        <v>0</v>
      </c>
      <c r="H595" s="119" t="e">
        <f>VLOOKUP(AD595,NOx_Calc!$E$4:$G$44,3,FALSE)/100</f>
        <v>#N/A</v>
      </c>
      <c r="I595" s="119" t="e">
        <f>VLOOKUP(AD595,NOx_Calc!$E$4:$H$44,4,FALSE)/100</f>
        <v>#N/A</v>
      </c>
      <c r="J595" s="97" t="e">
        <f t="shared" si="108"/>
        <v>#N/A</v>
      </c>
      <c r="K595" s="10" t="e">
        <f>IF(J595&lt;&gt;"-",IF(X595="A",'NOx Emission Factors'!$X$4*J595,IF(X595="L",'NOx Emission Factors'!$W$4*J595,"?")),"-")</f>
        <v>#N/A</v>
      </c>
      <c r="L595" s="10" t="str">
        <f>IF(F595&lt;&gt;"",IF(X595="A",F595/'NOx Emission Factors'!$X$4,IF(X595="L",F595/'NOx Emission Factors'!$W$4,"?")),"-")</f>
        <v>?</v>
      </c>
      <c r="M595" s="125" t="e">
        <f t="shared" si="109"/>
        <v>#DIV/0!</v>
      </c>
      <c r="N595" s="125" t="e">
        <f t="shared" si="110"/>
        <v>#N/A</v>
      </c>
      <c r="O595" s="170">
        <f>'Fleet Input'!B599</f>
        <v>0</v>
      </c>
      <c r="P595" s="170">
        <f>'Fleet Input'!C599</f>
        <v>0</v>
      </c>
      <c r="Q595" s="170">
        <f>'Fleet Input'!D599</f>
        <v>0</v>
      </c>
      <c r="R595" s="170">
        <f>'Fleet Input'!E599</f>
        <v>0</v>
      </c>
      <c r="S595" s="170">
        <f>'Fleet Input'!F599</f>
        <v>0</v>
      </c>
      <c r="T595" s="109" t="s">
        <v>241</v>
      </c>
      <c r="U595" s="109" t="s">
        <v>20</v>
      </c>
      <c r="X595" s="176">
        <f>'Fleet Input'!F599</f>
        <v>0</v>
      </c>
      <c r="Y595" s="170">
        <f>'Fleet Input'!G599</f>
        <v>0</v>
      </c>
      <c r="Z595" s="170">
        <f>'Fleet Input'!H599</f>
        <v>0</v>
      </c>
      <c r="AA595" s="114">
        <f t="shared" si="111"/>
        <v>0</v>
      </c>
      <c r="AB595" s="176" t="str">
        <f>IF('Fleet Input'!K599=0,"",'Fleet Input'!K599)</f>
        <v/>
      </c>
      <c r="AC595" s="176" t="str">
        <f>IF('Fleet Input'!L599=0,"",'Fleet Input'!L599)</f>
        <v/>
      </c>
      <c r="AD595" s="117" t="str">
        <f t="shared" si="112"/>
        <v/>
      </c>
      <c r="AE595" s="117" t="str">
        <f t="shared" si="113"/>
        <v>00</v>
      </c>
      <c r="AF595" s="8" t="e">
        <f t="shared" si="114"/>
        <v>#N/A</v>
      </c>
      <c r="AG595" s="122" t="e">
        <f t="shared" si="115"/>
        <v>#N/A</v>
      </c>
      <c r="AH595" s="8" t="e">
        <f t="shared" si="116"/>
        <v>#N/A</v>
      </c>
      <c r="AI595" s="122" t="e">
        <f t="shared" si="117"/>
        <v>#N/A</v>
      </c>
      <c r="AJ595" s="100" t="e">
        <f t="shared" si="118"/>
        <v>#N/A</v>
      </c>
      <c r="AK595" s="122" t="e">
        <f t="shared" si="119"/>
        <v>#N/A</v>
      </c>
    </row>
    <row r="596" spans="1:37" x14ac:dyDescent="0.2">
      <c r="A596" s="170">
        <f>'Fleet Input'!A600</f>
        <v>0</v>
      </c>
      <c r="B596" s="106" t="s">
        <v>111</v>
      </c>
      <c r="C596" s="106" t="s">
        <v>133</v>
      </c>
      <c r="D596" s="106" t="s">
        <v>271</v>
      </c>
      <c r="E596" s="106" t="s">
        <v>751</v>
      </c>
      <c r="F596" s="179">
        <f>'Fleet Input'!I600</f>
        <v>0</v>
      </c>
      <c r="G596" s="179">
        <f>'Fleet Input'!J600</f>
        <v>0</v>
      </c>
      <c r="H596" s="119" t="e">
        <f>VLOOKUP(AD596,NOx_Calc!$E$4:$G$44,3,FALSE)/100</f>
        <v>#N/A</v>
      </c>
      <c r="I596" s="119" t="e">
        <f>VLOOKUP(AD596,NOx_Calc!$E$4:$H$44,4,FALSE)/100</f>
        <v>#N/A</v>
      </c>
      <c r="J596" s="97" t="e">
        <f t="shared" si="108"/>
        <v>#N/A</v>
      </c>
      <c r="K596" s="10" t="e">
        <f>IF(J596&lt;&gt;"-",IF(X596="A",'NOx Emission Factors'!$X$4*J596,IF(X596="L",'NOx Emission Factors'!$W$4*J596,"?")),"-")</f>
        <v>#N/A</v>
      </c>
      <c r="L596" s="10" t="str">
        <f>IF(F596&lt;&gt;"",IF(X596="A",F596/'NOx Emission Factors'!$X$4,IF(X596="L",F596/'NOx Emission Factors'!$W$4,"?")),"-")</f>
        <v>?</v>
      </c>
      <c r="M596" s="125" t="e">
        <f t="shared" si="109"/>
        <v>#DIV/0!</v>
      </c>
      <c r="N596" s="125" t="e">
        <f t="shared" si="110"/>
        <v>#N/A</v>
      </c>
      <c r="O596" s="170">
        <f>'Fleet Input'!B600</f>
        <v>0</v>
      </c>
      <c r="P596" s="170">
        <f>'Fleet Input'!C600</f>
        <v>0</v>
      </c>
      <c r="Q596" s="170">
        <f>'Fleet Input'!D600</f>
        <v>0</v>
      </c>
      <c r="R596" s="170">
        <f>'Fleet Input'!E600</f>
        <v>0</v>
      </c>
      <c r="S596" s="170">
        <f>'Fleet Input'!F600</f>
        <v>0</v>
      </c>
      <c r="T596" s="109" t="s">
        <v>241</v>
      </c>
      <c r="U596" s="109" t="s">
        <v>20</v>
      </c>
      <c r="X596" s="176">
        <f>'Fleet Input'!F600</f>
        <v>0</v>
      </c>
      <c r="Y596" s="170">
        <f>'Fleet Input'!G600</f>
        <v>0</v>
      </c>
      <c r="Z596" s="170">
        <f>'Fleet Input'!H600</f>
        <v>0</v>
      </c>
      <c r="AA596" s="114">
        <f t="shared" si="111"/>
        <v>0</v>
      </c>
      <c r="AB596" s="176" t="str">
        <f>IF('Fleet Input'!K600=0,"",'Fleet Input'!K600)</f>
        <v/>
      </c>
      <c r="AC596" s="176" t="str">
        <f>IF('Fleet Input'!L600=0,"",'Fleet Input'!L600)</f>
        <v/>
      </c>
      <c r="AD596" s="117" t="str">
        <f t="shared" si="112"/>
        <v/>
      </c>
      <c r="AE596" s="117" t="str">
        <f t="shared" si="113"/>
        <v>00</v>
      </c>
      <c r="AF596" s="8" t="e">
        <f t="shared" si="114"/>
        <v>#N/A</v>
      </c>
      <c r="AG596" s="122" t="e">
        <f t="shared" si="115"/>
        <v>#N/A</v>
      </c>
      <c r="AH596" s="8" t="e">
        <f t="shared" si="116"/>
        <v>#N/A</v>
      </c>
      <c r="AI596" s="122" t="e">
        <f t="shared" si="117"/>
        <v>#N/A</v>
      </c>
      <c r="AJ596" s="100" t="e">
        <f t="shared" si="118"/>
        <v>#N/A</v>
      </c>
      <c r="AK596" s="122" t="e">
        <f t="shared" si="119"/>
        <v>#N/A</v>
      </c>
    </row>
    <row r="597" spans="1:37" x14ac:dyDescent="0.2">
      <c r="A597" s="170">
        <f>'Fleet Input'!A601</f>
        <v>0</v>
      </c>
      <c r="B597" s="106" t="s">
        <v>111</v>
      </c>
      <c r="C597" s="106" t="s">
        <v>133</v>
      </c>
      <c r="D597" s="106" t="s">
        <v>271</v>
      </c>
      <c r="E597" s="106" t="s">
        <v>751</v>
      </c>
      <c r="F597" s="179">
        <f>'Fleet Input'!I601</f>
        <v>0</v>
      </c>
      <c r="G597" s="179">
        <f>'Fleet Input'!J601</f>
        <v>0</v>
      </c>
      <c r="H597" s="119" t="e">
        <f>VLOOKUP(AD597,NOx_Calc!$E$4:$G$44,3,FALSE)/100</f>
        <v>#N/A</v>
      </c>
      <c r="I597" s="119" t="e">
        <f>VLOOKUP(AD597,NOx_Calc!$E$4:$H$44,4,FALSE)/100</f>
        <v>#N/A</v>
      </c>
      <c r="J597" s="97" t="e">
        <f t="shared" si="108"/>
        <v>#N/A</v>
      </c>
      <c r="K597" s="10" t="e">
        <f>IF(J597&lt;&gt;"-",IF(X597="A",'NOx Emission Factors'!$X$4*J597,IF(X597="L",'NOx Emission Factors'!$W$4*J597,"?")),"-")</f>
        <v>#N/A</v>
      </c>
      <c r="L597" s="10" t="str">
        <f>IF(F597&lt;&gt;"",IF(X597="A",F597/'NOx Emission Factors'!$X$4,IF(X597="L",F597/'NOx Emission Factors'!$W$4,"?")),"-")</f>
        <v>?</v>
      </c>
      <c r="M597" s="125" t="e">
        <f t="shared" si="109"/>
        <v>#DIV/0!</v>
      </c>
      <c r="N597" s="125" t="e">
        <f t="shared" si="110"/>
        <v>#N/A</v>
      </c>
      <c r="O597" s="170">
        <f>'Fleet Input'!B601</f>
        <v>0</v>
      </c>
      <c r="P597" s="170">
        <f>'Fleet Input'!C601</f>
        <v>0</v>
      </c>
      <c r="Q597" s="170">
        <f>'Fleet Input'!D601</f>
        <v>0</v>
      </c>
      <c r="R597" s="170">
        <f>'Fleet Input'!E601</f>
        <v>0</v>
      </c>
      <c r="S597" s="170">
        <f>'Fleet Input'!F601</f>
        <v>0</v>
      </c>
      <c r="T597" s="109" t="s">
        <v>241</v>
      </c>
      <c r="U597" s="109" t="s">
        <v>20</v>
      </c>
      <c r="X597" s="176">
        <f>'Fleet Input'!F601</f>
        <v>0</v>
      </c>
      <c r="Y597" s="170">
        <f>'Fleet Input'!G601</f>
        <v>0</v>
      </c>
      <c r="Z597" s="170">
        <f>'Fleet Input'!H601</f>
        <v>0</v>
      </c>
      <c r="AA597" s="114">
        <f t="shared" si="111"/>
        <v>0</v>
      </c>
      <c r="AB597" s="176" t="str">
        <f>IF('Fleet Input'!K601=0,"",'Fleet Input'!K601)</f>
        <v/>
      </c>
      <c r="AC597" s="176" t="str">
        <f>IF('Fleet Input'!L601=0,"",'Fleet Input'!L601)</f>
        <v/>
      </c>
      <c r="AD597" s="117" t="str">
        <f t="shared" si="112"/>
        <v/>
      </c>
      <c r="AE597" s="117" t="str">
        <f t="shared" si="113"/>
        <v>00</v>
      </c>
      <c r="AF597" s="8" t="e">
        <f t="shared" si="114"/>
        <v>#N/A</v>
      </c>
      <c r="AG597" s="122" t="e">
        <f t="shared" si="115"/>
        <v>#N/A</v>
      </c>
      <c r="AH597" s="8" t="e">
        <f t="shared" si="116"/>
        <v>#N/A</v>
      </c>
      <c r="AI597" s="122" t="e">
        <f t="shared" si="117"/>
        <v>#N/A</v>
      </c>
      <c r="AJ597" s="100" t="e">
        <f t="shared" si="118"/>
        <v>#N/A</v>
      </c>
      <c r="AK597" s="122" t="e">
        <f t="shared" si="119"/>
        <v>#N/A</v>
      </c>
    </row>
    <row r="598" spans="1:37" x14ac:dyDescent="0.2">
      <c r="A598" s="170">
        <f>'Fleet Input'!A602</f>
        <v>0</v>
      </c>
      <c r="B598" s="106" t="s">
        <v>111</v>
      </c>
      <c r="C598" s="106" t="s">
        <v>116</v>
      </c>
      <c r="D598" s="106" t="s">
        <v>117</v>
      </c>
      <c r="E598" s="106" t="s">
        <v>143</v>
      </c>
      <c r="F598" s="179">
        <f>'Fleet Input'!I602</f>
        <v>0</v>
      </c>
      <c r="G598" s="179">
        <f>'Fleet Input'!J602</f>
        <v>0</v>
      </c>
      <c r="H598" s="119" t="e">
        <f>VLOOKUP(AD598,NOx_Calc!$E$4:$G$44,3,FALSE)/100</f>
        <v>#N/A</v>
      </c>
      <c r="I598" s="119" t="e">
        <f>VLOOKUP(AD598,NOx_Calc!$E$4:$H$44,4,FALSE)/100</f>
        <v>#N/A</v>
      </c>
      <c r="J598" s="97" t="e">
        <f t="shared" si="108"/>
        <v>#N/A</v>
      </c>
      <c r="K598" s="10" t="e">
        <f>IF(J598&lt;&gt;"-",IF(X598="A",'NOx Emission Factors'!$X$4*J598,IF(X598="L",'NOx Emission Factors'!$W$4*J598,"?")),"-")</f>
        <v>#N/A</v>
      </c>
      <c r="L598" s="10" t="str">
        <f>IF(F598&lt;&gt;"",IF(X598="A",F598/'NOx Emission Factors'!$X$4,IF(X598="L",F598/'NOx Emission Factors'!$W$4,"?")),"-")</f>
        <v>?</v>
      </c>
      <c r="M598" s="125" t="e">
        <f t="shared" si="109"/>
        <v>#DIV/0!</v>
      </c>
      <c r="N598" s="125" t="e">
        <f t="shared" si="110"/>
        <v>#N/A</v>
      </c>
      <c r="O598" s="170">
        <f>'Fleet Input'!B602</f>
        <v>0</v>
      </c>
      <c r="P598" s="170">
        <f>'Fleet Input'!C602</f>
        <v>0</v>
      </c>
      <c r="Q598" s="170">
        <f>'Fleet Input'!D602</f>
        <v>0</v>
      </c>
      <c r="R598" s="170">
        <f>'Fleet Input'!E602</f>
        <v>0</v>
      </c>
      <c r="S598" s="170">
        <f>'Fleet Input'!F602</f>
        <v>0</v>
      </c>
      <c r="T598" s="109" t="s">
        <v>239</v>
      </c>
      <c r="U598" s="109" t="s">
        <v>194</v>
      </c>
      <c r="X598" s="176">
        <f>'Fleet Input'!F602</f>
        <v>0</v>
      </c>
      <c r="Y598" s="170">
        <f>'Fleet Input'!G602</f>
        <v>0</v>
      </c>
      <c r="Z598" s="170">
        <f>'Fleet Input'!H602</f>
        <v>0</v>
      </c>
      <c r="AA598" s="114">
        <f t="shared" si="111"/>
        <v>0</v>
      </c>
      <c r="AB598" s="176" t="str">
        <f>IF('Fleet Input'!K602=0,"",'Fleet Input'!K602)</f>
        <v/>
      </c>
      <c r="AC598" s="176" t="str">
        <f>IF('Fleet Input'!L602=0,"",'Fleet Input'!L602)</f>
        <v/>
      </c>
      <c r="AD598" s="117" t="str">
        <f t="shared" si="112"/>
        <v/>
      </c>
      <c r="AE598" s="117" t="str">
        <f t="shared" si="113"/>
        <v>00</v>
      </c>
      <c r="AF598" s="8" t="e">
        <f t="shared" si="114"/>
        <v>#N/A</v>
      </c>
      <c r="AG598" s="122" t="e">
        <f t="shared" si="115"/>
        <v>#N/A</v>
      </c>
      <c r="AH598" s="8" t="e">
        <f t="shared" si="116"/>
        <v>#N/A</v>
      </c>
      <c r="AI598" s="122" t="e">
        <f t="shared" si="117"/>
        <v>#N/A</v>
      </c>
      <c r="AJ598" s="100" t="e">
        <f t="shared" si="118"/>
        <v>#N/A</v>
      </c>
      <c r="AK598" s="122" t="e">
        <f t="shared" si="119"/>
        <v>#N/A</v>
      </c>
    </row>
    <row r="599" spans="1:37" x14ac:dyDescent="0.2">
      <c r="A599" s="170">
        <f>'Fleet Input'!A603</f>
        <v>0</v>
      </c>
      <c r="B599" s="106" t="s">
        <v>111</v>
      </c>
      <c r="C599" s="106" t="s">
        <v>133</v>
      </c>
      <c r="D599" s="106" t="s">
        <v>134</v>
      </c>
      <c r="E599" s="106" t="s">
        <v>142</v>
      </c>
      <c r="F599" s="179">
        <f>'Fleet Input'!I603</f>
        <v>0</v>
      </c>
      <c r="G599" s="179">
        <f>'Fleet Input'!J603</f>
        <v>0</v>
      </c>
      <c r="H599" s="119" t="e">
        <f>VLOOKUP(AD599,NOx_Calc!$E$4:$G$44,3,FALSE)/100</f>
        <v>#N/A</v>
      </c>
      <c r="I599" s="119" t="e">
        <f>VLOOKUP(AD599,NOx_Calc!$E$4:$H$44,4,FALSE)/100</f>
        <v>#N/A</v>
      </c>
      <c r="J599" s="97" t="e">
        <f t="shared" si="108"/>
        <v>#N/A</v>
      </c>
      <c r="K599" s="10" t="e">
        <f>IF(J599&lt;&gt;"-",IF(X599="A",'NOx Emission Factors'!$X$4*J599,IF(X599="L",'NOx Emission Factors'!$W$4*J599,"?")),"-")</f>
        <v>#N/A</v>
      </c>
      <c r="L599" s="10" t="str">
        <f>IF(F599&lt;&gt;"",IF(X599="A",F599/'NOx Emission Factors'!$X$4,IF(X599="L",F599/'NOx Emission Factors'!$W$4,"?")),"-")</f>
        <v>?</v>
      </c>
      <c r="M599" s="125" t="e">
        <f t="shared" si="109"/>
        <v>#DIV/0!</v>
      </c>
      <c r="N599" s="125" t="e">
        <f t="shared" si="110"/>
        <v>#N/A</v>
      </c>
      <c r="O599" s="170">
        <f>'Fleet Input'!B603</f>
        <v>0</v>
      </c>
      <c r="P599" s="170">
        <f>'Fleet Input'!C603</f>
        <v>0</v>
      </c>
      <c r="Q599" s="170">
        <f>'Fleet Input'!D603</f>
        <v>0</v>
      </c>
      <c r="R599" s="170">
        <f>'Fleet Input'!E603</f>
        <v>0</v>
      </c>
      <c r="S599" s="170">
        <f>'Fleet Input'!F603</f>
        <v>0</v>
      </c>
      <c r="T599" s="109" t="s">
        <v>239</v>
      </c>
      <c r="U599" s="109" t="s">
        <v>194</v>
      </c>
      <c r="X599" s="176">
        <f>'Fleet Input'!F603</f>
        <v>0</v>
      </c>
      <c r="Y599" s="170">
        <f>'Fleet Input'!G603</f>
        <v>0</v>
      </c>
      <c r="Z599" s="170">
        <f>'Fleet Input'!H603</f>
        <v>0</v>
      </c>
      <c r="AA599" s="114">
        <f t="shared" si="111"/>
        <v>0</v>
      </c>
      <c r="AB599" s="176" t="str">
        <f>IF('Fleet Input'!K603=0,"",'Fleet Input'!K603)</f>
        <v/>
      </c>
      <c r="AC599" s="176" t="str">
        <f>IF('Fleet Input'!L603=0,"",'Fleet Input'!L603)</f>
        <v/>
      </c>
      <c r="AD599" s="117" t="str">
        <f t="shared" si="112"/>
        <v/>
      </c>
      <c r="AE599" s="117" t="str">
        <f t="shared" si="113"/>
        <v>00</v>
      </c>
      <c r="AF599" s="8" t="e">
        <f t="shared" si="114"/>
        <v>#N/A</v>
      </c>
      <c r="AG599" s="122" t="e">
        <f t="shared" si="115"/>
        <v>#N/A</v>
      </c>
      <c r="AH599" s="8" t="e">
        <f t="shared" si="116"/>
        <v>#N/A</v>
      </c>
      <c r="AI599" s="122" t="e">
        <f t="shared" si="117"/>
        <v>#N/A</v>
      </c>
      <c r="AJ599" s="100" t="e">
        <f t="shared" si="118"/>
        <v>#N/A</v>
      </c>
      <c r="AK599" s="122" t="e">
        <f t="shared" si="119"/>
        <v>#N/A</v>
      </c>
    </row>
    <row r="600" spans="1:37" x14ac:dyDescent="0.2">
      <c r="A600" s="170">
        <f>'Fleet Input'!A604</f>
        <v>0</v>
      </c>
      <c r="B600" s="106" t="s">
        <v>111</v>
      </c>
      <c r="C600" s="106" t="s">
        <v>112</v>
      </c>
      <c r="D600" s="106" t="s">
        <v>172</v>
      </c>
      <c r="E600" s="106" t="s">
        <v>173</v>
      </c>
      <c r="F600" s="179">
        <f>'Fleet Input'!I604</f>
        <v>0</v>
      </c>
      <c r="G600" s="179">
        <f>'Fleet Input'!J604</f>
        <v>0</v>
      </c>
      <c r="H600" s="119" t="e">
        <f>VLOOKUP(AD600,NOx_Calc!$E$4:$G$44,3,FALSE)/100</f>
        <v>#N/A</v>
      </c>
      <c r="I600" s="119" t="e">
        <f>VLOOKUP(AD600,NOx_Calc!$E$4:$H$44,4,FALSE)/100</f>
        <v>#N/A</v>
      </c>
      <c r="J600" s="97" t="e">
        <f t="shared" si="108"/>
        <v>#N/A</v>
      </c>
      <c r="K600" s="10" t="e">
        <f>IF(J600&lt;&gt;"-",IF(X600="A",'NOx Emission Factors'!$X$4*J600,IF(X600="L",'NOx Emission Factors'!$W$4*J600,"?")),"-")</f>
        <v>#N/A</v>
      </c>
      <c r="L600" s="10" t="str">
        <f>IF(F600&lt;&gt;"",IF(X600="A",F600/'NOx Emission Factors'!$X$4,IF(X600="L",F600/'NOx Emission Factors'!$W$4,"?")),"-")</f>
        <v>?</v>
      </c>
      <c r="M600" s="125" t="e">
        <f t="shared" si="109"/>
        <v>#DIV/0!</v>
      </c>
      <c r="N600" s="125" t="e">
        <f t="shared" si="110"/>
        <v>#N/A</v>
      </c>
      <c r="O600" s="170">
        <f>'Fleet Input'!B604</f>
        <v>0</v>
      </c>
      <c r="P600" s="170">
        <f>'Fleet Input'!C604</f>
        <v>0</v>
      </c>
      <c r="Q600" s="170">
        <f>'Fleet Input'!D604</f>
        <v>0</v>
      </c>
      <c r="R600" s="170">
        <f>'Fleet Input'!E604</f>
        <v>0</v>
      </c>
      <c r="S600" s="170">
        <f>'Fleet Input'!F604</f>
        <v>0</v>
      </c>
      <c r="T600" s="109" t="s">
        <v>239</v>
      </c>
      <c r="U600" s="109" t="s">
        <v>194</v>
      </c>
      <c r="X600" s="176">
        <f>'Fleet Input'!F604</f>
        <v>0</v>
      </c>
      <c r="Y600" s="170">
        <f>'Fleet Input'!G604</f>
        <v>0</v>
      </c>
      <c r="Z600" s="170">
        <f>'Fleet Input'!H604</f>
        <v>0</v>
      </c>
      <c r="AA600" s="114">
        <f t="shared" si="111"/>
        <v>0</v>
      </c>
      <c r="AB600" s="176" t="str">
        <f>IF('Fleet Input'!K604=0,"",'Fleet Input'!K604)</f>
        <v/>
      </c>
      <c r="AC600" s="176" t="str">
        <f>IF('Fleet Input'!L604=0,"",'Fleet Input'!L604)</f>
        <v/>
      </c>
      <c r="AD600" s="117" t="str">
        <f t="shared" si="112"/>
        <v/>
      </c>
      <c r="AE600" s="117" t="str">
        <f t="shared" si="113"/>
        <v>00</v>
      </c>
      <c r="AF600" s="8" t="e">
        <f t="shared" si="114"/>
        <v>#N/A</v>
      </c>
      <c r="AG600" s="122" t="e">
        <f t="shared" si="115"/>
        <v>#N/A</v>
      </c>
      <c r="AH600" s="8" t="e">
        <f t="shared" si="116"/>
        <v>#N/A</v>
      </c>
      <c r="AI600" s="122" t="e">
        <f t="shared" si="117"/>
        <v>#N/A</v>
      </c>
      <c r="AJ600" s="100" t="e">
        <f t="shared" si="118"/>
        <v>#N/A</v>
      </c>
      <c r="AK600" s="122" t="e">
        <f t="shared" si="119"/>
        <v>#N/A</v>
      </c>
    </row>
    <row r="601" spans="1:37" x14ac:dyDescent="0.2">
      <c r="A601" s="170">
        <f>'Fleet Input'!A605</f>
        <v>0</v>
      </c>
      <c r="B601" s="106" t="s">
        <v>111</v>
      </c>
      <c r="C601" s="106" t="s">
        <v>120</v>
      </c>
      <c r="D601" s="106" t="s">
        <v>177</v>
      </c>
      <c r="E601" s="106" t="s">
        <v>142</v>
      </c>
      <c r="F601" s="179">
        <f>'Fleet Input'!I605</f>
        <v>0</v>
      </c>
      <c r="G601" s="179">
        <f>'Fleet Input'!J605</f>
        <v>0</v>
      </c>
      <c r="H601" s="119" t="e">
        <f>VLOOKUP(AD601,NOx_Calc!$E$4:$G$44,3,FALSE)/100</f>
        <v>#N/A</v>
      </c>
      <c r="I601" s="119" t="e">
        <f>VLOOKUP(AD601,NOx_Calc!$E$4:$H$44,4,FALSE)/100</f>
        <v>#N/A</v>
      </c>
      <c r="J601" s="97" t="e">
        <f t="shared" si="108"/>
        <v>#N/A</v>
      </c>
      <c r="K601" s="10" t="e">
        <f>IF(J601&lt;&gt;"-",IF(X601="A",'NOx Emission Factors'!$X$4*J601,IF(X601="L",'NOx Emission Factors'!$W$4*J601,"?")),"-")</f>
        <v>#N/A</v>
      </c>
      <c r="L601" s="10" t="str">
        <f>IF(F601&lt;&gt;"",IF(X601="A",F601/'NOx Emission Factors'!$X$4,IF(X601="L",F601/'NOx Emission Factors'!$W$4,"?")),"-")</f>
        <v>?</v>
      </c>
      <c r="M601" s="125" t="e">
        <f t="shared" si="109"/>
        <v>#DIV/0!</v>
      </c>
      <c r="N601" s="125" t="e">
        <f t="shared" si="110"/>
        <v>#N/A</v>
      </c>
      <c r="O601" s="170">
        <f>'Fleet Input'!B605</f>
        <v>0</v>
      </c>
      <c r="P601" s="170">
        <f>'Fleet Input'!C605</f>
        <v>0</v>
      </c>
      <c r="Q601" s="170">
        <f>'Fleet Input'!D605</f>
        <v>0</v>
      </c>
      <c r="R601" s="170">
        <f>'Fleet Input'!E605</f>
        <v>0</v>
      </c>
      <c r="S601" s="170">
        <f>'Fleet Input'!F605</f>
        <v>0</v>
      </c>
      <c r="T601" s="109" t="s">
        <v>239</v>
      </c>
      <c r="U601" s="109" t="s">
        <v>194</v>
      </c>
      <c r="X601" s="176">
        <f>'Fleet Input'!F605</f>
        <v>0</v>
      </c>
      <c r="Y601" s="170">
        <f>'Fleet Input'!G605</f>
        <v>0</v>
      </c>
      <c r="Z601" s="170">
        <f>'Fleet Input'!H605</f>
        <v>0</v>
      </c>
      <c r="AA601" s="114">
        <f t="shared" si="111"/>
        <v>0</v>
      </c>
      <c r="AB601" s="176" t="str">
        <f>IF('Fleet Input'!K605=0,"",'Fleet Input'!K605)</f>
        <v/>
      </c>
      <c r="AC601" s="176" t="str">
        <f>IF('Fleet Input'!L605=0,"",'Fleet Input'!L605)</f>
        <v/>
      </c>
      <c r="AD601" s="117" t="str">
        <f t="shared" si="112"/>
        <v/>
      </c>
      <c r="AE601" s="117" t="str">
        <f t="shared" si="113"/>
        <v>00</v>
      </c>
      <c r="AF601" s="8" t="e">
        <f t="shared" si="114"/>
        <v>#N/A</v>
      </c>
      <c r="AG601" s="122" t="e">
        <f t="shared" si="115"/>
        <v>#N/A</v>
      </c>
      <c r="AH601" s="8" t="e">
        <f t="shared" si="116"/>
        <v>#N/A</v>
      </c>
      <c r="AI601" s="122" t="e">
        <f t="shared" si="117"/>
        <v>#N/A</v>
      </c>
      <c r="AJ601" s="100" t="e">
        <f t="shared" si="118"/>
        <v>#N/A</v>
      </c>
      <c r="AK601" s="122" t="e">
        <f t="shared" si="119"/>
        <v>#N/A</v>
      </c>
    </row>
    <row r="602" spans="1:37" x14ac:dyDescent="0.2">
      <c r="A602" s="170">
        <f>'Fleet Input'!A606</f>
        <v>0</v>
      </c>
      <c r="B602" s="106" t="s">
        <v>111</v>
      </c>
      <c r="C602" s="106" t="s">
        <v>175</v>
      </c>
      <c r="D602" s="106" t="s">
        <v>176</v>
      </c>
      <c r="E602" s="106" t="s">
        <v>143</v>
      </c>
      <c r="F602" s="179">
        <f>'Fleet Input'!I606</f>
        <v>0</v>
      </c>
      <c r="G602" s="179">
        <f>'Fleet Input'!J606</f>
        <v>0</v>
      </c>
      <c r="H602" s="119" t="e">
        <f>VLOOKUP(AD602,NOx_Calc!$E$4:$G$44,3,FALSE)/100</f>
        <v>#N/A</v>
      </c>
      <c r="I602" s="119" t="e">
        <f>VLOOKUP(AD602,NOx_Calc!$E$4:$H$44,4,FALSE)/100</f>
        <v>#N/A</v>
      </c>
      <c r="J602" s="97" t="e">
        <f t="shared" si="108"/>
        <v>#N/A</v>
      </c>
      <c r="K602" s="10" t="e">
        <f>IF(J602&lt;&gt;"-",IF(X602="A",'NOx Emission Factors'!$X$4*J602,IF(X602="L",'NOx Emission Factors'!$W$4*J602,"?")),"-")</f>
        <v>#N/A</v>
      </c>
      <c r="L602" s="10" t="str">
        <f>IF(F602&lt;&gt;"",IF(X602="A",F602/'NOx Emission Factors'!$X$4,IF(X602="L",F602/'NOx Emission Factors'!$W$4,"?")),"-")</f>
        <v>?</v>
      </c>
      <c r="M602" s="125" t="e">
        <f t="shared" si="109"/>
        <v>#DIV/0!</v>
      </c>
      <c r="N602" s="125" t="e">
        <f t="shared" si="110"/>
        <v>#N/A</v>
      </c>
      <c r="O602" s="170">
        <f>'Fleet Input'!B606</f>
        <v>0</v>
      </c>
      <c r="P602" s="170">
        <f>'Fleet Input'!C606</f>
        <v>0</v>
      </c>
      <c r="Q602" s="170">
        <f>'Fleet Input'!D606</f>
        <v>0</v>
      </c>
      <c r="R602" s="170">
        <f>'Fleet Input'!E606</f>
        <v>0</v>
      </c>
      <c r="S602" s="170">
        <f>'Fleet Input'!F606</f>
        <v>0</v>
      </c>
      <c r="T602" s="109" t="s">
        <v>239</v>
      </c>
      <c r="U602" s="109" t="s">
        <v>194</v>
      </c>
      <c r="X602" s="176">
        <f>'Fleet Input'!F606</f>
        <v>0</v>
      </c>
      <c r="Y602" s="170">
        <f>'Fleet Input'!G606</f>
        <v>0</v>
      </c>
      <c r="Z602" s="170">
        <f>'Fleet Input'!H606</f>
        <v>0</v>
      </c>
      <c r="AA602" s="114">
        <f t="shared" si="111"/>
        <v>0</v>
      </c>
      <c r="AB602" s="176" t="str">
        <f>IF('Fleet Input'!K606=0,"",'Fleet Input'!K606)</f>
        <v/>
      </c>
      <c r="AC602" s="176" t="str">
        <f>IF('Fleet Input'!L606=0,"",'Fleet Input'!L606)</f>
        <v/>
      </c>
      <c r="AD602" s="117" t="str">
        <f t="shared" si="112"/>
        <v/>
      </c>
      <c r="AE602" s="117" t="str">
        <f t="shared" si="113"/>
        <v>00</v>
      </c>
      <c r="AF602" s="8" t="e">
        <f t="shared" si="114"/>
        <v>#N/A</v>
      </c>
      <c r="AG602" s="122" t="e">
        <f t="shared" si="115"/>
        <v>#N/A</v>
      </c>
      <c r="AH602" s="8" t="e">
        <f t="shared" si="116"/>
        <v>#N/A</v>
      </c>
      <c r="AI602" s="122" t="e">
        <f t="shared" si="117"/>
        <v>#N/A</v>
      </c>
      <c r="AJ602" s="100" t="e">
        <f t="shared" si="118"/>
        <v>#N/A</v>
      </c>
      <c r="AK602" s="122" t="e">
        <f t="shared" si="119"/>
        <v>#N/A</v>
      </c>
    </row>
    <row r="603" spans="1:37" x14ac:dyDescent="0.2">
      <c r="A603" s="170">
        <f>'Fleet Input'!A607</f>
        <v>0</v>
      </c>
      <c r="B603" s="106" t="s">
        <v>111</v>
      </c>
      <c r="C603" s="106" t="s">
        <v>116</v>
      </c>
      <c r="D603" s="106" t="s">
        <v>117</v>
      </c>
      <c r="E603" s="106" t="s">
        <v>143</v>
      </c>
      <c r="F603" s="179">
        <f>'Fleet Input'!I607</f>
        <v>0</v>
      </c>
      <c r="G603" s="179">
        <f>'Fleet Input'!J607</f>
        <v>0</v>
      </c>
      <c r="H603" s="119" t="e">
        <f>VLOOKUP(AD603,NOx_Calc!$E$4:$G$44,3,FALSE)/100</f>
        <v>#N/A</v>
      </c>
      <c r="I603" s="119" t="e">
        <f>VLOOKUP(AD603,NOx_Calc!$E$4:$H$44,4,FALSE)/100</f>
        <v>#N/A</v>
      </c>
      <c r="J603" s="97" t="e">
        <f t="shared" si="108"/>
        <v>#N/A</v>
      </c>
      <c r="K603" s="10" t="e">
        <f>IF(J603&lt;&gt;"-",IF(X603="A",'NOx Emission Factors'!$X$4*J603,IF(X603="L",'NOx Emission Factors'!$W$4*J603,"?")),"-")</f>
        <v>#N/A</v>
      </c>
      <c r="L603" s="10" t="str">
        <f>IF(F603&lt;&gt;"",IF(X603="A",F603/'NOx Emission Factors'!$X$4,IF(X603="L",F603/'NOx Emission Factors'!$W$4,"?")),"-")</f>
        <v>?</v>
      </c>
      <c r="M603" s="125" t="e">
        <f t="shared" si="109"/>
        <v>#DIV/0!</v>
      </c>
      <c r="N603" s="125" t="e">
        <f t="shared" si="110"/>
        <v>#N/A</v>
      </c>
      <c r="O603" s="170">
        <f>'Fleet Input'!B607</f>
        <v>0</v>
      </c>
      <c r="P603" s="170">
        <f>'Fleet Input'!C607</f>
        <v>0</v>
      </c>
      <c r="Q603" s="170">
        <f>'Fleet Input'!D607</f>
        <v>0</v>
      </c>
      <c r="R603" s="170">
        <f>'Fleet Input'!E607</f>
        <v>0</v>
      </c>
      <c r="S603" s="170">
        <f>'Fleet Input'!F607</f>
        <v>0</v>
      </c>
      <c r="T603" s="109" t="s">
        <v>239</v>
      </c>
      <c r="U603" s="109" t="s">
        <v>194</v>
      </c>
      <c r="X603" s="176">
        <f>'Fleet Input'!F607</f>
        <v>0</v>
      </c>
      <c r="Y603" s="170">
        <f>'Fleet Input'!G607</f>
        <v>0</v>
      </c>
      <c r="Z603" s="170">
        <f>'Fleet Input'!H607</f>
        <v>0</v>
      </c>
      <c r="AA603" s="114">
        <f t="shared" si="111"/>
        <v>0</v>
      </c>
      <c r="AB603" s="176" t="str">
        <f>IF('Fleet Input'!K607=0,"",'Fleet Input'!K607)</f>
        <v/>
      </c>
      <c r="AC603" s="176" t="str">
        <f>IF('Fleet Input'!L607=0,"",'Fleet Input'!L607)</f>
        <v/>
      </c>
      <c r="AD603" s="117" t="str">
        <f t="shared" si="112"/>
        <v/>
      </c>
      <c r="AE603" s="117" t="str">
        <f t="shared" si="113"/>
        <v>00</v>
      </c>
      <c r="AF603" s="8" t="e">
        <f t="shared" si="114"/>
        <v>#N/A</v>
      </c>
      <c r="AG603" s="122" t="e">
        <f t="shared" si="115"/>
        <v>#N/A</v>
      </c>
      <c r="AH603" s="8" t="e">
        <f t="shared" si="116"/>
        <v>#N/A</v>
      </c>
      <c r="AI603" s="122" t="e">
        <f t="shared" si="117"/>
        <v>#N/A</v>
      </c>
      <c r="AJ603" s="100" t="e">
        <f t="shared" si="118"/>
        <v>#N/A</v>
      </c>
      <c r="AK603" s="122" t="e">
        <f t="shared" si="119"/>
        <v>#N/A</v>
      </c>
    </row>
    <row r="604" spans="1:37" x14ac:dyDescent="0.2">
      <c r="A604" s="170">
        <f>'Fleet Input'!A608</f>
        <v>0</v>
      </c>
      <c r="B604" s="106" t="s">
        <v>111</v>
      </c>
      <c r="C604" s="106" t="s">
        <v>175</v>
      </c>
      <c r="D604" s="106" t="s">
        <v>176</v>
      </c>
      <c r="E604" s="106" t="s">
        <v>143</v>
      </c>
      <c r="F604" s="179">
        <f>'Fleet Input'!I608</f>
        <v>0</v>
      </c>
      <c r="G604" s="179">
        <f>'Fleet Input'!J608</f>
        <v>0</v>
      </c>
      <c r="H604" s="119" t="e">
        <f>VLOOKUP(AD604,NOx_Calc!$E$4:$G$44,3,FALSE)/100</f>
        <v>#N/A</v>
      </c>
      <c r="I604" s="119" t="e">
        <f>VLOOKUP(AD604,NOx_Calc!$E$4:$H$44,4,FALSE)/100</f>
        <v>#N/A</v>
      </c>
      <c r="J604" s="97" t="e">
        <f t="shared" si="108"/>
        <v>#N/A</v>
      </c>
      <c r="K604" s="10" t="e">
        <f>IF(J604&lt;&gt;"-",IF(X604="A",'NOx Emission Factors'!$X$4*J604,IF(X604="L",'NOx Emission Factors'!$W$4*J604,"?")),"-")</f>
        <v>#N/A</v>
      </c>
      <c r="L604" s="10" t="str">
        <f>IF(F604&lt;&gt;"",IF(X604="A",F604/'NOx Emission Factors'!$X$4,IF(X604="L",F604/'NOx Emission Factors'!$W$4,"?")),"-")</f>
        <v>?</v>
      </c>
      <c r="M604" s="125" t="e">
        <f t="shared" si="109"/>
        <v>#DIV/0!</v>
      </c>
      <c r="N604" s="125" t="e">
        <f t="shared" si="110"/>
        <v>#N/A</v>
      </c>
      <c r="O604" s="170">
        <f>'Fleet Input'!B608</f>
        <v>0</v>
      </c>
      <c r="P604" s="170">
        <f>'Fleet Input'!C608</f>
        <v>0</v>
      </c>
      <c r="Q604" s="170">
        <f>'Fleet Input'!D608</f>
        <v>0</v>
      </c>
      <c r="R604" s="170">
        <f>'Fleet Input'!E608</f>
        <v>0</v>
      </c>
      <c r="S604" s="170">
        <f>'Fleet Input'!F608</f>
        <v>0</v>
      </c>
      <c r="T604" s="109" t="s">
        <v>239</v>
      </c>
      <c r="U604" s="109" t="s">
        <v>194</v>
      </c>
      <c r="X604" s="176">
        <f>'Fleet Input'!F608</f>
        <v>0</v>
      </c>
      <c r="Y604" s="170">
        <f>'Fleet Input'!G608</f>
        <v>0</v>
      </c>
      <c r="Z604" s="170">
        <f>'Fleet Input'!H608</f>
        <v>0</v>
      </c>
      <c r="AA604" s="114">
        <f t="shared" si="111"/>
        <v>0</v>
      </c>
      <c r="AB604" s="176" t="str">
        <f>IF('Fleet Input'!K608=0,"",'Fleet Input'!K608)</f>
        <v/>
      </c>
      <c r="AC604" s="176" t="str">
        <f>IF('Fleet Input'!L608=0,"",'Fleet Input'!L608)</f>
        <v/>
      </c>
      <c r="AD604" s="117" t="str">
        <f t="shared" si="112"/>
        <v/>
      </c>
      <c r="AE604" s="117" t="str">
        <f t="shared" si="113"/>
        <v>00</v>
      </c>
      <c r="AF604" s="8" t="e">
        <f t="shared" si="114"/>
        <v>#N/A</v>
      </c>
      <c r="AG604" s="122" t="e">
        <f t="shared" si="115"/>
        <v>#N/A</v>
      </c>
      <c r="AH604" s="8" t="e">
        <f t="shared" si="116"/>
        <v>#N/A</v>
      </c>
      <c r="AI604" s="122" t="e">
        <f t="shared" si="117"/>
        <v>#N/A</v>
      </c>
      <c r="AJ604" s="100" t="e">
        <f t="shared" si="118"/>
        <v>#N/A</v>
      </c>
      <c r="AK604" s="122" t="e">
        <f t="shared" si="119"/>
        <v>#N/A</v>
      </c>
    </row>
    <row r="605" spans="1:37" x14ac:dyDescent="0.2">
      <c r="A605" s="170">
        <f>'Fleet Input'!A609</f>
        <v>0</v>
      </c>
      <c r="B605" s="106" t="s">
        <v>111</v>
      </c>
      <c r="C605" s="106" t="s">
        <v>116</v>
      </c>
      <c r="D605" s="106" t="s">
        <v>165</v>
      </c>
      <c r="E605" s="106" t="s">
        <v>143</v>
      </c>
      <c r="F605" s="179">
        <f>'Fleet Input'!I609</f>
        <v>0</v>
      </c>
      <c r="G605" s="179">
        <f>'Fleet Input'!J609</f>
        <v>0</v>
      </c>
      <c r="H605" s="119" t="e">
        <f>VLOOKUP(AD605,NOx_Calc!$E$4:$G$44,3,FALSE)/100</f>
        <v>#N/A</v>
      </c>
      <c r="I605" s="119" t="e">
        <f>VLOOKUP(AD605,NOx_Calc!$E$4:$H$44,4,FALSE)/100</f>
        <v>#N/A</v>
      </c>
      <c r="J605" s="97" t="e">
        <f t="shared" si="108"/>
        <v>#N/A</v>
      </c>
      <c r="K605" s="10" t="e">
        <f>IF(J605&lt;&gt;"-",IF(X605="A",'NOx Emission Factors'!$X$4*J605,IF(X605="L",'NOx Emission Factors'!$W$4*J605,"?")),"-")</f>
        <v>#N/A</v>
      </c>
      <c r="L605" s="10" t="str">
        <f>IF(F605&lt;&gt;"",IF(X605="A",F605/'NOx Emission Factors'!$X$4,IF(X605="L",F605/'NOx Emission Factors'!$W$4,"?")),"-")</f>
        <v>?</v>
      </c>
      <c r="M605" s="125" t="e">
        <f t="shared" si="109"/>
        <v>#DIV/0!</v>
      </c>
      <c r="N605" s="125" t="e">
        <f t="shared" si="110"/>
        <v>#N/A</v>
      </c>
      <c r="O605" s="170">
        <f>'Fleet Input'!B609</f>
        <v>0</v>
      </c>
      <c r="P605" s="170">
        <f>'Fleet Input'!C609</f>
        <v>0</v>
      </c>
      <c r="Q605" s="170">
        <f>'Fleet Input'!D609</f>
        <v>0</v>
      </c>
      <c r="R605" s="170">
        <f>'Fleet Input'!E609</f>
        <v>0</v>
      </c>
      <c r="S605" s="170">
        <f>'Fleet Input'!F609</f>
        <v>0</v>
      </c>
      <c r="T605" s="109" t="s">
        <v>239</v>
      </c>
      <c r="U605" s="109" t="s">
        <v>194</v>
      </c>
      <c r="X605" s="176">
        <f>'Fleet Input'!F609</f>
        <v>0</v>
      </c>
      <c r="Y605" s="170">
        <f>'Fleet Input'!G609</f>
        <v>0</v>
      </c>
      <c r="Z605" s="170">
        <f>'Fleet Input'!H609</f>
        <v>0</v>
      </c>
      <c r="AA605" s="114">
        <f t="shared" si="111"/>
        <v>0</v>
      </c>
      <c r="AB605" s="176" t="str">
        <f>IF('Fleet Input'!K609=0,"",'Fleet Input'!K609)</f>
        <v/>
      </c>
      <c r="AC605" s="176" t="str">
        <f>IF('Fleet Input'!L609=0,"",'Fleet Input'!L609)</f>
        <v/>
      </c>
      <c r="AD605" s="117" t="str">
        <f t="shared" si="112"/>
        <v/>
      </c>
      <c r="AE605" s="117" t="str">
        <f t="shared" si="113"/>
        <v>00</v>
      </c>
      <c r="AF605" s="8" t="e">
        <f t="shared" si="114"/>
        <v>#N/A</v>
      </c>
      <c r="AG605" s="122" t="e">
        <f t="shared" si="115"/>
        <v>#N/A</v>
      </c>
      <c r="AH605" s="8" t="e">
        <f t="shared" si="116"/>
        <v>#N/A</v>
      </c>
      <c r="AI605" s="122" t="e">
        <f t="shared" si="117"/>
        <v>#N/A</v>
      </c>
      <c r="AJ605" s="100" t="e">
        <f t="shared" si="118"/>
        <v>#N/A</v>
      </c>
      <c r="AK605" s="122" t="e">
        <f t="shared" si="119"/>
        <v>#N/A</v>
      </c>
    </row>
    <row r="606" spans="1:37" x14ac:dyDescent="0.2">
      <c r="A606" s="170">
        <f>'Fleet Input'!A610</f>
        <v>0</v>
      </c>
      <c r="B606" s="106" t="s">
        <v>111</v>
      </c>
      <c r="C606" s="106" t="s">
        <v>112</v>
      </c>
      <c r="D606" s="106" t="s">
        <v>172</v>
      </c>
      <c r="E606" s="106" t="s">
        <v>173</v>
      </c>
      <c r="F606" s="179">
        <f>'Fleet Input'!I610</f>
        <v>0</v>
      </c>
      <c r="G606" s="179">
        <f>'Fleet Input'!J610</f>
        <v>0</v>
      </c>
      <c r="H606" s="119" t="e">
        <f>VLOOKUP(AD606,NOx_Calc!$E$4:$G$44,3,FALSE)/100</f>
        <v>#N/A</v>
      </c>
      <c r="I606" s="119" t="e">
        <f>VLOOKUP(AD606,NOx_Calc!$E$4:$H$44,4,FALSE)/100</f>
        <v>#N/A</v>
      </c>
      <c r="J606" s="97" t="e">
        <f t="shared" si="108"/>
        <v>#N/A</v>
      </c>
      <c r="K606" s="10" t="e">
        <f>IF(J606&lt;&gt;"-",IF(X606="A",'NOx Emission Factors'!$X$4*J606,IF(X606="L",'NOx Emission Factors'!$W$4*J606,"?")),"-")</f>
        <v>#N/A</v>
      </c>
      <c r="L606" s="10" t="str">
        <f>IF(F606&lt;&gt;"",IF(X606="A",F606/'NOx Emission Factors'!$X$4,IF(X606="L",F606/'NOx Emission Factors'!$W$4,"?")),"-")</f>
        <v>?</v>
      </c>
      <c r="M606" s="125" t="e">
        <f t="shared" si="109"/>
        <v>#DIV/0!</v>
      </c>
      <c r="N606" s="125" t="e">
        <f t="shared" si="110"/>
        <v>#N/A</v>
      </c>
      <c r="O606" s="170">
        <f>'Fleet Input'!B610</f>
        <v>0</v>
      </c>
      <c r="P606" s="170">
        <f>'Fleet Input'!C610</f>
        <v>0</v>
      </c>
      <c r="Q606" s="170">
        <f>'Fleet Input'!D610</f>
        <v>0</v>
      </c>
      <c r="R606" s="170">
        <f>'Fleet Input'!E610</f>
        <v>0</v>
      </c>
      <c r="S606" s="170">
        <f>'Fleet Input'!F610</f>
        <v>0</v>
      </c>
      <c r="T606" s="109" t="s">
        <v>239</v>
      </c>
      <c r="U606" s="109" t="s">
        <v>194</v>
      </c>
      <c r="X606" s="176">
        <f>'Fleet Input'!F610</f>
        <v>0</v>
      </c>
      <c r="Y606" s="170">
        <f>'Fleet Input'!G610</f>
        <v>0</v>
      </c>
      <c r="Z606" s="170">
        <f>'Fleet Input'!H610</f>
        <v>0</v>
      </c>
      <c r="AA606" s="114">
        <f t="shared" si="111"/>
        <v>0</v>
      </c>
      <c r="AB606" s="176" t="str">
        <f>IF('Fleet Input'!K610=0,"",'Fleet Input'!K610)</f>
        <v/>
      </c>
      <c r="AC606" s="176" t="str">
        <f>IF('Fleet Input'!L610=0,"",'Fleet Input'!L610)</f>
        <v/>
      </c>
      <c r="AD606" s="117" t="str">
        <f t="shared" si="112"/>
        <v/>
      </c>
      <c r="AE606" s="117" t="str">
        <f t="shared" si="113"/>
        <v>00</v>
      </c>
      <c r="AF606" s="8" t="e">
        <f t="shared" si="114"/>
        <v>#N/A</v>
      </c>
      <c r="AG606" s="122" t="e">
        <f t="shared" si="115"/>
        <v>#N/A</v>
      </c>
      <c r="AH606" s="8" t="e">
        <f t="shared" si="116"/>
        <v>#N/A</v>
      </c>
      <c r="AI606" s="122" t="e">
        <f t="shared" si="117"/>
        <v>#N/A</v>
      </c>
      <c r="AJ606" s="100" t="e">
        <f t="shared" si="118"/>
        <v>#N/A</v>
      </c>
      <c r="AK606" s="122" t="e">
        <f t="shared" si="119"/>
        <v>#N/A</v>
      </c>
    </row>
    <row r="607" spans="1:37" x14ac:dyDescent="0.2">
      <c r="A607" s="170">
        <f>'Fleet Input'!A611</f>
        <v>0</v>
      </c>
      <c r="B607" s="106" t="s">
        <v>111</v>
      </c>
      <c r="C607" s="106" t="s">
        <v>116</v>
      </c>
      <c r="D607" s="106" t="s">
        <v>117</v>
      </c>
      <c r="E607" s="106" t="s">
        <v>143</v>
      </c>
      <c r="F607" s="179">
        <f>'Fleet Input'!I611</f>
        <v>0</v>
      </c>
      <c r="G607" s="179">
        <f>'Fleet Input'!J611</f>
        <v>0</v>
      </c>
      <c r="H607" s="119" t="e">
        <f>VLOOKUP(AD607,NOx_Calc!$E$4:$G$44,3,FALSE)/100</f>
        <v>#N/A</v>
      </c>
      <c r="I607" s="119" t="e">
        <f>VLOOKUP(AD607,NOx_Calc!$E$4:$H$44,4,FALSE)/100</f>
        <v>#N/A</v>
      </c>
      <c r="J607" s="97" t="e">
        <f t="shared" si="108"/>
        <v>#N/A</v>
      </c>
      <c r="K607" s="10" t="e">
        <f>IF(J607&lt;&gt;"-",IF(X607="A",'NOx Emission Factors'!$X$4*J607,IF(X607="L",'NOx Emission Factors'!$W$4*J607,"?")),"-")</f>
        <v>#N/A</v>
      </c>
      <c r="L607" s="10" t="str">
        <f>IF(F607&lt;&gt;"",IF(X607="A",F607/'NOx Emission Factors'!$X$4,IF(X607="L",F607/'NOx Emission Factors'!$W$4,"?")),"-")</f>
        <v>?</v>
      </c>
      <c r="M607" s="125" t="e">
        <f t="shared" si="109"/>
        <v>#DIV/0!</v>
      </c>
      <c r="N607" s="125" t="e">
        <f t="shared" si="110"/>
        <v>#N/A</v>
      </c>
      <c r="O607" s="170">
        <f>'Fleet Input'!B611</f>
        <v>0</v>
      </c>
      <c r="P607" s="170">
        <f>'Fleet Input'!C611</f>
        <v>0</v>
      </c>
      <c r="Q607" s="170">
        <f>'Fleet Input'!D611</f>
        <v>0</v>
      </c>
      <c r="R607" s="170">
        <f>'Fleet Input'!E611</f>
        <v>0</v>
      </c>
      <c r="S607" s="170">
        <f>'Fleet Input'!F611</f>
        <v>0</v>
      </c>
      <c r="T607" s="109" t="s">
        <v>239</v>
      </c>
      <c r="U607" s="109" t="s">
        <v>194</v>
      </c>
      <c r="X607" s="176">
        <f>'Fleet Input'!F611</f>
        <v>0</v>
      </c>
      <c r="Y607" s="170">
        <f>'Fleet Input'!G611</f>
        <v>0</v>
      </c>
      <c r="Z607" s="170">
        <f>'Fleet Input'!H611</f>
        <v>0</v>
      </c>
      <c r="AA607" s="114">
        <f t="shared" si="111"/>
        <v>0</v>
      </c>
      <c r="AB607" s="176" t="str">
        <f>IF('Fleet Input'!K611=0,"",'Fleet Input'!K611)</f>
        <v/>
      </c>
      <c r="AC607" s="176" t="str">
        <f>IF('Fleet Input'!L611=0,"",'Fleet Input'!L611)</f>
        <v/>
      </c>
      <c r="AD607" s="117" t="str">
        <f t="shared" si="112"/>
        <v/>
      </c>
      <c r="AE607" s="117" t="str">
        <f t="shared" si="113"/>
        <v>00</v>
      </c>
      <c r="AF607" s="8" t="e">
        <f t="shared" si="114"/>
        <v>#N/A</v>
      </c>
      <c r="AG607" s="122" t="e">
        <f t="shared" si="115"/>
        <v>#N/A</v>
      </c>
      <c r="AH607" s="8" t="e">
        <f t="shared" si="116"/>
        <v>#N/A</v>
      </c>
      <c r="AI607" s="122" t="e">
        <f t="shared" si="117"/>
        <v>#N/A</v>
      </c>
      <c r="AJ607" s="100" t="e">
        <f t="shared" si="118"/>
        <v>#N/A</v>
      </c>
      <c r="AK607" s="122" t="e">
        <f t="shared" si="119"/>
        <v>#N/A</v>
      </c>
    </row>
    <row r="608" spans="1:37" x14ac:dyDescent="0.2">
      <c r="A608" s="170">
        <f>'Fleet Input'!A612</f>
        <v>0</v>
      </c>
      <c r="B608" s="106" t="s">
        <v>111</v>
      </c>
      <c r="C608" s="106" t="s">
        <v>155</v>
      </c>
      <c r="D608" s="106" t="s">
        <v>156</v>
      </c>
      <c r="E608" s="106" t="s">
        <v>142</v>
      </c>
      <c r="F608" s="179">
        <f>'Fleet Input'!I612</f>
        <v>0</v>
      </c>
      <c r="G608" s="179">
        <f>'Fleet Input'!J612</f>
        <v>0</v>
      </c>
      <c r="H608" s="119" t="e">
        <f>VLOOKUP(AD608,NOx_Calc!$E$4:$G$44,3,FALSE)/100</f>
        <v>#N/A</v>
      </c>
      <c r="I608" s="119" t="e">
        <f>VLOOKUP(AD608,NOx_Calc!$E$4:$H$44,4,FALSE)/100</f>
        <v>#N/A</v>
      </c>
      <c r="J608" s="97" t="e">
        <f t="shared" si="108"/>
        <v>#N/A</v>
      </c>
      <c r="K608" s="10" t="e">
        <f>IF(J608&lt;&gt;"-",IF(X608="A",'NOx Emission Factors'!$X$4*J608,IF(X608="L",'NOx Emission Factors'!$W$4*J608,"?")),"-")</f>
        <v>#N/A</v>
      </c>
      <c r="L608" s="10" t="str">
        <f>IF(F608&lt;&gt;"",IF(X608="A",F608/'NOx Emission Factors'!$X$4,IF(X608="L",F608/'NOx Emission Factors'!$W$4,"?")),"-")</f>
        <v>?</v>
      </c>
      <c r="M608" s="125" t="e">
        <f t="shared" si="109"/>
        <v>#DIV/0!</v>
      </c>
      <c r="N608" s="125" t="e">
        <f t="shared" si="110"/>
        <v>#N/A</v>
      </c>
      <c r="O608" s="170">
        <f>'Fleet Input'!B612</f>
        <v>0</v>
      </c>
      <c r="P608" s="170">
        <f>'Fleet Input'!C612</f>
        <v>0</v>
      </c>
      <c r="Q608" s="170">
        <f>'Fleet Input'!D612</f>
        <v>0</v>
      </c>
      <c r="R608" s="170">
        <f>'Fleet Input'!E612</f>
        <v>0</v>
      </c>
      <c r="S608" s="170">
        <f>'Fleet Input'!F612</f>
        <v>0</v>
      </c>
      <c r="T608" s="109" t="s">
        <v>239</v>
      </c>
      <c r="U608" s="109" t="s">
        <v>194</v>
      </c>
      <c r="X608" s="176">
        <f>'Fleet Input'!F612</f>
        <v>0</v>
      </c>
      <c r="Y608" s="170">
        <f>'Fleet Input'!G612</f>
        <v>0</v>
      </c>
      <c r="Z608" s="170">
        <f>'Fleet Input'!H612</f>
        <v>0</v>
      </c>
      <c r="AA608" s="114">
        <f t="shared" si="111"/>
        <v>0</v>
      </c>
      <c r="AB608" s="176" t="str">
        <f>IF('Fleet Input'!K612=0,"",'Fleet Input'!K612)</f>
        <v/>
      </c>
      <c r="AC608" s="176" t="str">
        <f>IF('Fleet Input'!L612=0,"",'Fleet Input'!L612)</f>
        <v/>
      </c>
      <c r="AD608" s="117" t="str">
        <f t="shared" si="112"/>
        <v/>
      </c>
      <c r="AE608" s="117" t="str">
        <f t="shared" si="113"/>
        <v>00</v>
      </c>
      <c r="AF608" s="8" t="e">
        <f t="shared" si="114"/>
        <v>#N/A</v>
      </c>
      <c r="AG608" s="122" t="e">
        <f t="shared" si="115"/>
        <v>#N/A</v>
      </c>
      <c r="AH608" s="8" t="e">
        <f t="shared" si="116"/>
        <v>#N/A</v>
      </c>
      <c r="AI608" s="122" t="e">
        <f t="shared" si="117"/>
        <v>#N/A</v>
      </c>
      <c r="AJ608" s="100" t="e">
        <f t="shared" si="118"/>
        <v>#N/A</v>
      </c>
      <c r="AK608" s="122" t="e">
        <f t="shared" si="119"/>
        <v>#N/A</v>
      </c>
    </row>
    <row r="609" spans="1:37" x14ac:dyDescent="0.2">
      <c r="A609" s="170">
        <f>'Fleet Input'!A613</f>
        <v>0</v>
      </c>
      <c r="B609" s="106" t="s">
        <v>111</v>
      </c>
      <c r="C609" s="106" t="s">
        <v>116</v>
      </c>
      <c r="D609" s="106" t="s">
        <v>117</v>
      </c>
      <c r="E609" s="106" t="s">
        <v>143</v>
      </c>
      <c r="F609" s="179">
        <f>'Fleet Input'!I613</f>
        <v>0</v>
      </c>
      <c r="G609" s="179">
        <f>'Fleet Input'!J613</f>
        <v>0</v>
      </c>
      <c r="H609" s="119" t="e">
        <f>VLOOKUP(AD609,NOx_Calc!$E$4:$G$44,3,FALSE)/100</f>
        <v>#N/A</v>
      </c>
      <c r="I609" s="119" t="e">
        <f>VLOOKUP(AD609,NOx_Calc!$E$4:$H$44,4,FALSE)/100</f>
        <v>#N/A</v>
      </c>
      <c r="J609" s="97" t="e">
        <f t="shared" si="108"/>
        <v>#N/A</v>
      </c>
      <c r="K609" s="10" t="e">
        <f>IF(J609&lt;&gt;"-",IF(X609="A",'NOx Emission Factors'!$X$4*J609,IF(X609="L",'NOx Emission Factors'!$W$4*J609,"?")),"-")</f>
        <v>#N/A</v>
      </c>
      <c r="L609" s="10" t="str">
        <f>IF(F609&lt;&gt;"",IF(X609="A",F609/'NOx Emission Factors'!$X$4,IF(X609="L",F609/'NOx Emission Factors'!$W$4,"?")),"-")</f>
        <v>?</v>
      </c>
      <c r="M609" s="125" t="e">
        <f t="shared" si="109"/>
        <v>#DIV/0!</v>
      </c>
      <c r="N609" s="125" t="e">
        <f t="shared" si="110"/>
        <v>#N/A</v>
      </c>
      <c r="O609" s="170">
        <f>'Fleet Input'!B613</f>
        <v>0</v>
      </c>
      <c r="P609" s="170">
        <f>'Fleet Input'!C613</f>
        <v>0</v>
      </c>
      <c r="Q609" s="170">
        <f>'Fleet Input'!D613</f>
        <v>0</v>
      </c>
      <c r="R609" s="170">
        <f>'Fleet Input'!E613</f>
        <v>0</v>
      </c>
      <c r="S609" s="170">
        <f>'Fleet Input'!F613</f>
        <v>0</v>
      </c>
      <c r="T609" s="109" t="s">
        <v>239</v>
      </c>
      <c r="U609" s="109" t="s">
        <v>194</v>
      </c>
      <c r="X609" s="176">
        <f>'Fleet Input'!F613</f>
        <v>0</v>
      </c>
      <c r="Y609" s="170">
        <f>'Fleet Input'!G613</f>
        <v>0</v>
      </c>
      <c r="Z609" s="170">
        <f>'Fleet Input'!H613</f>
        <v>0</v>
      </c>
      <c r="AA609" s="114">
        <f t="shared" si="111"/>
        <v>0</v>
      </c>
      <c r="AB609" s="176" t="str">
        <f>IF('Fleet Input'!K613=0,"",'Fleet Input'!K613)</f>
        <v/>
      </c>
      <c r="AC609" s="176" t="str">
        <f>IF('Fleet Input'!L613=0,"",'Fleet Input'!L613)</f>
        <v/>
      </c>
      <c r="AD609" s="117" t="str">
        <f t="shared" si="112"/>
        <v/>
      </c>
      <c r="AE609" s="117" t="str">
        <f t="shared" si="113"/>
        <v>00</v>
      </c>
      <c r="AF609" s="8" t="e">
        <f t="shared" si="114"/>
        <v>#N/A</v>
      </c>
      <c r="AG609" s="122" t="e">
        <f t="shared" si="115"/>
        <v>#N/A</v>
      </c>
      <c r="AH609" s="8" t="e">
        <f t="shared" si="116"/>
        <v>#N/A</v>
      </c>
      <c r="AI609" s="122" t="e">
        <f t="shared" si="117"/>
        <v>#N/A</v>
      </c>
      <c r="AJ609" s="100" t="e">
        <f t="shared" si="118"/>
        <v>#N/A</v>
      </c>
      <c r="AK609" s="122" t="e">
        <f t="shared" si="119"/>
        <v>#N/A</v>
      </c>
    </row>
    <row r="610" spans="1:37" x14ac:dyDescent="0.2">
      <c r="A610" s="170">
        <f>'Fleet Input'!A614</f>
        <v>0</v>
      </c>
      <c r="B610" s="106" t="s">
        <v>111</v>
      </c>
      <c r="C610" s="106" t="s">
        <v>112</v>
      </c>
      <c r="D610" s="106" t="s">
        <v>184</v>
      </c>
      <c r="E610" s="106" t="s">
        <v>173</v>
      </c>
      <c r="F610" s="179">
        <f>'Fleet Input'!I614</f>
        <v>0</v>
      </c>
      <c r="G610" s="179">
        <f>'Fleet Input'!J614</f>
        <v>0</v>
      </c>
      <c r="H610" s="119" t="e">
        <f>VLOOKUP(AD610,NOx_Calc!$E$4:$G$44,3,FALSE)/100</f>
        <v>#N/A</v>
      </c>
      <c r="I610" s="119" t="e">
        <f>VLOOKUP(AD610,NOx_Calc!$E$4:$H$44,4,FALSE)/100</f>
        <v>#N/A</v>
      </c>
      <c r="J610" s="97" t="e">
        <f t="shared" si="108"/>
        <v>#N/A</v>
      </c>
      <c r="K610" s="10" t="e">
        <f>IF(J610&lt;&gt;"-",IF(X610="A",'NOx Emission Factors'!$X$4*J610,IF(X610="L",'NOx Emission Factors'!$W$4*J610,"?")),"-")</f>
        <v>#N/A</v>
      </c>
      <c r="L610" s="10" t="str">
        <f>IF(F610&lt;&gt;"",IF(X610="A",F610/'NOx Emission Factors'!$X$4,IF(X610="L",F610/'NOx Emission Factors'!$W$4,"?")),"-")</f>
        <v>?</v>
      </c>
      <c r="M610" s="125" t="e">
        <f t="shared" si="109"/>
        <v>#DIV/0!</v>
      </c>
      <c r="N610" s="125" t="e">
        <f t="shared" si="110"/>
        <v>#N/A</v>
      </c>
      <c r="O610" s="170">
        <f>'Fleet Input'!B614</f>
        <v>0</v>
      </c>
      <c r="P610" s="170">
        <f>'Fleet Input'!C614</f>
        <v>0</v>
      </c>
      <c r="Q610" s="170">
        <f>'Fleet Input'!D614</f>
        <v>0</v>
      </c>
      <c r="R610" s="170">
        <f>'Fleet Input'!E614</f>
        <v>0</v>
      </c>
      <c r="S610" s="170">
        <f>'Fleet Input'!F614</f>
        <v>0</v>
      </c>
      <c r="T610" s="109" t="s">
        <v>239</v>
      </c>
      <c r="U610" s="109" t="s">
        <v>194</v>
      </c>
      <c r="X610" s="176">
        <f>'Fleet Input'!F614</f>
        <v>0</v>
      </c>
      <c r="Y610" s="170">
        <f>'Fleet Input'!G614</f>
        <v>0</v>
      </c>
      <c r="Z610" s="170">
        <f>'Fleet Input'!H614</f>
        <v>0</v>
      </c>
      <c r="AA610" s="114">
        <f t="shared" si="111"/>
        <v>0</v>
      </c>
      <c r="AB610" s="176" t="str">
        <f>IF('Fleet Input'!K614=0,"",'Fleet Input'!K614)</f>
        <v/>
      </c>
      <c r="AC610" s="176" t="str">
        <f>IF('Fleet Input'!L614=0,"",'Fleet Input'!L614)</f>
        <v/>
      </c>
      <c r="AD610" s="117" t="str">
        <f t="shared" si="112"/>
        <v/>
      </c>
      <c r="AE610" s="117" t="str">
        <f t="shared" si="113"/>
        <v>00</v>
      </c>
      <c r="AF610" s="8" t="e">
        <f t="shared" si="114"/>
        <v>#N/A</v>
      </c>
      <c r="AG610" s="122" t="e">
        <f t="shared" si="115"/>
        <v>#N/A</v>
      </c>
      <c r="AH610" s="8" t="e">
        <f t="shared" si="116"/>
        <v>#N/A</v>
      </c>
      <c r="AI610" s="122" t="e">
        <f t="shared" si="117"/>
        <v>#N/A</v>
      </c>
      <c r="AJ610" s="100" t="e">
        <f t="shared" si="118"/>
        <v>#N/A</v>
      </c>
      <c r="AK610" s="122" t="e">
        <f t="shared" si="119"/>
        <v>#N/A</v>
      </c>
    </row>
    <row r="611" spans="1:37" x14ac:dyDescent="0.2">
      <c r="A611" s="170">
        <f>'Fleet Input'!A615</f>
        <v>0</v>
      </c>
      <c r="B611" s="106" t="s">
        <v>111</v>
      </c>
      <c r="C611" s="106" t="s">
        <v>116</v>
      </c>
      <c r="D611" s="106" t="s">
        <v>117</v>
      </c>
      <c r="E611" s="106" t="s">
        <v>749</v>
      </c>
      <c r="F611" s="179">
        <f>'Fleet Input'!I615</f>
        <v>0</v>
      </c>
      <c r="G611" s="179">
        <f>'Fleet Input'!J615</f>
        <v>0</v>
      </c>
      <c r="H611" s="119" t="e">
        <f>VLOOKUP(AD611,NOx_Calc!$E$4:$G$44,3,FALSE)/100</f>
        <v>#N/A</v>
      </c>
      <c r="I611" s="119" t="e">
        <f>VLOOKUP(AD611,NOx_Calc!$E$4:$H$44,4,FALSE)/100</f>
        <v>#N/A</v>
      </c>
      <c r="J611" s="97" t="e">
        <f t="shared" si="108"/>
        <v>#N/A</v>
      </c>
      <c r="K611" s="10" t="e">
        <f>IF(J611&lt;&gt;"-",IF(X611="A",'NOx Emission Factors'!$X$4*J611,IF(X611="L",'NOx Emission Factors'!$W$4*J611,"?")),"-")</f>
        <v>#N/A</v>
      </c>
      <c r="L611" s="10" t="str">
        <f>IF(F611&lt;&gt;"",IF(X611="A",F611/'NOx Emission Factors'!$X$4,IF(X611="L",F611/'NOx Emission Factors'!$W$4,"?")),"-")</f>
        <v>?</v>
      </c>
      <c r="M611" s="125" t="e">
        <f t="shared" si="109"/>
        <v>#DIV/0!</v>
      </c>
      <c r="N611" s="125" t="e">
        <f t="shared" si="110"/>
        <v>#N/A</v>
      </c>
      <c r="O611" s="170">
        <f>'Fleet Input'!B615</f>
        <v>0</v>
      </c>
      <c r="P611" s="170">
        <f>'Fleet Input'!C615</f>
        <v>0</v>
      </c>
      <c r="Q611" s="170">
        <f>'Fleet Input'!D615</f>
        <v>0</v>
      </c>
      <c r="R611" s="170">
        <f>'Fleet Input'!E615</f>
        <v>0</v>
      </c>
      <c r="S611" s="170">
        <f>'Fleet Input'!F615</f>
        <v>0</v>
      </c>
      <c r="T611" s="109" t="s">
        <v>237</v>
      </c>
      <c r="U611" s="109" t="s">
        <v>190</v>
      </c>
      <c r="X611" s="176">
        <f>'Fleet Input'!F615</f>
        <v>0</v>
      </c>
      <c r="Y611" s="170">
        <f>'Fleet Input'!G615</f>
        <v>0</v>
      </c>
      <c r="Z611" s="170">
        <f>'Fleet Input'!H615</f>
        <v>0</v>
      </c>
      <c r="AA611" s="114">
        <f t="shared" si="111"/>
        <v>0</v>
      </c>
      <c r="AB611" s="176" t="str">
        <f>IF('Fleet Input'!K615=0,"",'Fleet Input'!K615)</f>
        <v/>
      </c>
      <c r="AC611" s="176" t="str">
        <f>IF('Fleet Input'!L615=0,"",'Fleet Input'!L615)</f>
        <v/>
      </c>
      <c r="AD611" s="117" t="str">
        <f t="shared" si="112"/>
        <v/>
      </c>
      <c r="AE611" s="117" t="str">
        <f t="shared" si="113"/>
        <v>00</v>
      </c>
      <c r="AF611" s="8" t="e">
        <f t="shared" si="114"/>
        <v>#N/A</v>
      </c>
      <c r="AG611" s="122" t="e">
        <f t="shared" si="115"/>
        <v>#N/A</v>
      </c>
      <c r="AH611" s="8" t="e">
        <f t="shared" si="116"/>
        <v>#N/A</v>
      </c>
      <c r="AI611" s="122" t="e">
        <f t="shared" si="117"/>
        <v>#N/A</v>
      </c>
      <c r="AJ611" s="100" t="e">
        <f t="shared" si="118"/>
        <v>#N/A</v>
      </c>
      <c r="AK611" s="122" t="e">
        <f t="shared" si="119"/>
        <v>#N/A</v>
      </c>
    </row>
    <row r="612" spans="1:37" x14ac:dyDescent="0.2">
      <c r="A612" s="170">
        <f>'Fleet Input'!A616</f>
        <v>0</v>
      </c>
      <c r="B612" s="106" t="s">
        <v>111</v>
      </c>
      <c r="C612" s="106" t="s">
        <v>167</v>
      </c>
      <c r="D612" s="106" t="s">
        <v>168</v>
      </c>
      <c r="E612" s="106" t="s">
        <v>749</v>
      </c>
      <c r="F612" s="179">
        <f>'Fleet Input'!I616</f>
        <v>0</v>
      </c>
      <c r="G612" s="179">
        <f>'Fleet Input'!J616</f>
        <v>0</v>
      </c>
      <c r="H612" s="119" t="e">
        <f>VLOOKUP(AD612,NOx_Calc!$E$4:$G$44,3,FALSE)/100</f>
        <v>#N/A</v>
      </c>
      <c r="I612" s="119" t="e">
        <f>VLOOKUP(AD612,NOx_Calc!$E$4:$H$44,4,FALSE)/100</f>
        <v>#N/A</v>
      </c>
      <c r="J612" s="97" t="e">
        <f t="shared" si="108"/>
        <v>#N/A</v>
      </c>
      <c r="K612" s="10" t="e">
        <f>IF(J612&lt;&gt;"-",IF(X612="A",'NOx Emission Factors'!$X$4*J612,IF(X612="L",'NOx Emission Factors'!$W$4*J612,"?")),"-")</f>
        <v>#N/A</v>
      </c>
      <c r="L612" s="10" t="str">
        <f>IF(F612&lt;&gt;"",IF(X612="A",F612/'NOx Emission Factors'!$X$4,IF(X612="L",F612/'NOx Emission Factors'!$W$4,"?")),"-")</f>
        <v>?</v>
      </c>
      <c r="M612" s="125" t="e">
        <f t="shared" si="109"/>
        <v>#DIV/0!</v>
      </c>
      <c r="N612" s="125" t="e">
        <f t="shared" si="110"/>
        <v>#N/A</v>
      </c>
      <c r="O612" s="170">
        <f>'Fleet Input'!B616</f>
        <v>0</v>
      </c>
      <c r="P612" s="170">
        <f>'Fleet Input'!C616</f>
        <v>0</v>
      </c>
      <c r="Q612" s="170">
        <f>'Fleet Input'!D616</f>
        <v>0</v>
      </c>
      <c r="R612" s="170">
        <f>'Fleet Input'!E616</f>
        <v>0</v>
      </c>
      <c r="S612" s="170">
        <f>'Fleet Input'!F616</f>
        <v>0</v>
      </c>
      <c r="T612" s="109" t="s">
        <v>237</v>
      </c>
      <c r="U612" s="109" t="s">
        <v>190</v>
      </c>
      <c r="X612" s="176">
        <f>'Fleet Input'!F616</f>
        <v>0</v>
      </c>
      <c r="Y612" s="170">
        <f>'Fleet Input'!G616</f>
        <v>0</v>
      </c>
      <c r="Z612" s="170">
        <f>'Fleet Input'!H616</f>
        <v>0</v>
      </c>
      <c r="AA612" s="114">
        <f t="shared" si="111"/>
        <v>0</v>
      </c>
      <c r="AB612" s="176" t="str">
        <f>IF('Fleet Input'!K616=0,"",'Fleet Input'!K616)</f>
        <v/>
      </c>
      <c r="AC612" s="176" t="str">
        <f>IF('Fleet Input'!L616=0,"",'Fleet Input'!L616)</f>
        <v/>
      </c>
      <c r="AD612" s="117" t="str">
        <f t="shared" si="112"/>
        <v/>
      </c>
      <c r="AE612" s="117" t="str">
        <f t="shared" si="113"/>
        <v>00</v>
      </c>
      <c r="AF612" s="8" t="e">
        <f t="shared" si="114"/>
        <v>#N/A</v>
      </c>
      <c r="AG612" s="122" t="e">
        <f t="shared" si="115"/>
        <v>#N/A</v>
      </c>
      <c r="AH612" s="8" t="e">
        <f t="shared" si="116"/>
        <v>#N/A</v>
      </c>
      <c r="AI612" s="122" t="e">
        <f t="shared" si="117"/>
        <v>#N/A</v>
      </c>
      <c r="AJ612" s="100" t="e">
        <f t="shared" si="118"/>
        <v>#N/A</v>
      </c>
      <c r="AK612" s="122" t="e">
        <f t="shared" si="119"/>
        <v>#N/A</v>
      </c>
    </row>
    <row r="613" spans="1:37" x14ac:dyDescent="0.2">
      <c r="A613" s="170">
        <f>'Fleet Input'!A617</f>
        <v>0</v>
      </c>
      <c r="B613" s="106" t="s">
        <v>111</v>
      </c>
      <c r="C613" s="106" t="s">
        <v>133</v>
      </c>
      <c r="D613" s="106" t="s">
        <v>247</v>
      </c>
      <c r="E613" s="106" t="s">
        <v>248</v>
      </c>
      <c r="F613" s="179">
        <f>'Fleet Input'!I617</f>
        <v>0</v>
      </c>
      <c r="G613" s="179">
        <f>'Fleet Input'!J617</f>
        <v>0</v>
      </c>
      <c r="H613" s="119" t="e">
        <f>VLOOKUP(AD613,NOx_Calc!$E$4:$G$44,3,FALSE)/100</f>
        <v>#N/A</v>
      </c>
      <c r="I613" s="119" t="e">
        <f>VLOOKUP(AD613,NOx_Calc!$E$4:$H$44,4,FALSE)/100</f>
        <v>#N/A</v>
      </c>
      <c r="J613" s="97" t="e">
        <f t="shared" si="108"/>
        <v>#N/A</v>
      </c>
      <c r="K613" s="10" t="e">
        <f>IF(J613&lt;&gt;"-",IF(X613="A",'NOx Emission Factors'!$X$4*J613,IF(X613="L",'NOx Emission Factors'!$W$4*J613,"?")),"-")</f>
        <v>#N/A</v>
      </c>
      <c r="L613" s="10" t="str">
        <f>IF(F613&lt;&gt;"",IF(X613="A",F613/'NOx Emission Factors'!$X$4,IF(X613="L",F613/'NOx Emission Factors'!$W$4,"?")),"-")</f>
        <v>?</v>
      </c>
      <c r="M613" s="125" t="e">
        <f t="shared" si="109"/>
        <v>#DIV/0!</v>
      </c>
      <c r="N613" s="125" t="e">
        <f t="shared" si="110"/>
        <v>#N/A</v>
      </c>
      <c r="O613" s="170">
        <f>'Fleet Input'!B617</f>
        <v>0</v>
      </c>
      <c r="P613" s="170">
        <f>'Fleet Input'!C617</f>
        <v>0</v>
      </c>
      <c r="Q613" s="170">
        <f>'Fleet Input'!D617</f>
        <v>0</v>
      </c>
      <c r="R613" s="170">
        <f>'Fleet Input'!E617</f>
        <v>0</v>
      </c>
      <c r="S613" s="170">
        <f>'Fleet Input'!F617</f>
        <v>0</v>
      </c>
      <c r="T613" s="109" t="s">
        <v>241</v>
      </c>
      <c r="U613" s="109" t="s">
        <v>24</v>
      </c>
      <c r="X613" s="176">
        <f>'Fleet Input'!F617</f>
        <v>0</v>
      </c>
      <c r="Y613" s="170">
        <f>'Fleet Input'!G617</f>
        <v>0</v>
      </c>
      <c r="Z613" s="170">
        <f>'Fleet Input'!H617</f>
        <v>0</v>
      </c>
      <c r="AA613" s="114">
        <f t="shared" si="111"/>
        <v>0</v>
      </c>
      <c r="AB613" s="176" t="str">
        <f>IF('Fleet Input'!K617=0,"",'Fleet Input'!K617)</f>
        <v/>
      </c>
      <c r="AC613" s="176" t="str">
        <f>IF('Fleet Input'!L617=0,"",'Fleet Input'!L617)</f>
        <v/>
      </c>
      <c r="AD613" s="117" t="str">
        <f t="shared" si="112"/>
        <v/>
      </c>
      <c r="AE613" s="117" t="str">
        <f t="shared" si="113"/>
        <v>00</v>
      </c>
      <c r="AF613" s="8" t="e">
        <f t="shared" si="114"/>
        <v>#N/A</v>
      </c>
      <c r="AG613" s="122" t="e">
        <f t="shared" si="115"/>
        <v>#N/A</v>
      </c>
      <c r="AH613" s="8" t="e">
        <f t="shared" si="116"/>
        <v>#N/A</v>
      </c>
      <c r="AI613" s="122" t="e">
        <f t="shared" si="117"/>
        <v>#N/A</v>
      </c>
      <c r="AJ613" s="100" t="e">
        <f t="shared" si="118"/>
        <v>#N/A</v>
      </c>
      <c r="AK613" s="122" t="e">
        <f t="shared" si="119"/>
        <v>#N/A</v>
      </c>
    </row>
    <row r="614" spans="1:37" x14ac:dyDescent="0.2">
      <c r="A614" s="170">
        <f>'Fleet Input'!A618</f>
        <v>0</v>
      </c>
      <c r="B614" s="106" t="s">
        <v>111</v>
      </c>
      <c r="C614" s="106" t="s">
        <v>112</v>
      </c>
      <c r="D614" s="106" t="s">
        <v>136</v>
      </c>
      <c r="E614" s="106" t="s">
        <v>290</v>
      </c>
      <c r="F614" s="179">
        <f>'Fleet Input'!I618</f>
        <v>0</v>
      </c>
      <c r="G614" s="179">
        <f>'Fleet Input'!J618</f>
        <v>0</v>
      </c>
      <c r="H614" s="119" t="e">
        <f>VLOOKUP(AD614,NOx_Calc!$E$4:$G$44,3,FALSE)/100</f>
        <v>#N/A</v>
      </c>
      <c r="I614" s="119" t="e">
        <f>VLOOKUP(AD614,NOx_Calc!$E$4:$H$44,4,FALSE)/100</f>
        <v>#N/A</v>
      </c>
      <c r="J614" s="97" t="e">
        <f t="shared" si="108"/>
        <v>#N/A</v>
      </c>
      <c r="K614" s="10" t="e">
        <f>IF(J614&lt;&gt;"-",IF(X614="A",'NOx Emission Factors'!$X$4*J614,IF(X614="L",'NOx Emission Factors'!$W$4*J614,"?")),"-")</f>
        <v>#N/A</v>
      </c>
      <c r="L614" s="10" t="str">
        <f>IF(F614&lt;&gt;"",IF(X614="A",F614/'NOx Emission Factors'!$X$4,IF(X614="L",F614/'NOx Emission Factors'!$W$4,"?")),"-")</f>
        <v>?</v>
      </c>
      <c r="M614" s="125" t="e">
        <f t="shared" si="109"/>
        <v>#DIV/0!</v>
      </c>
      <c r="N614" s="125" t="e">
        <f t="shared" si="110"/>
        <v>#N/A</v>
      </c>
      <c r="O614" s="170">
        <f>'Fleet Input'!B618</f>
        <v>0</v>
      </c>
      <c r="P614" s="170">
        <f>'Fleet Input'!C618</f>
        <v>0</v>
      </c>
      <c r="Q614" s="170">
        <f>'Fleet Input'!D618</f>
        <v>0</v>
      </c>
      <c r="R614" s="170">
        <f>'Fleet Input'!E618</f>
        <v>0</v>
      </c>
      <c r="S614" s="170">
        <f>'Fleet Input'!F618</f>
        <v>0</v>
      </c>
      <c r="T614" s="109" t="s">
        <v>237</v>
      </c>
      <c r="U614" s="109" t="s">
        <v>190</v>
      </c>
      <c r="X614" s="176">
        <f>'Fleet Input'!F618</f>
        <v>0</v>
      </c>
      <c r="Y614" s="170">
        <f>'Fleet Input'!G618</f>
        <v>0</v>
      </c>
      <c r="Z614" s="170">
        <f>'Fleet Input'!H618</f>
        <v>0</v>
      </c>
      <c r="AA614" s="114">
        <f t="shared" si="111"/>
        <v>0</v>
      </c>
      <c r="AB614" s="176" t="str">
        <f>IF('Fleet Input'!K618=0,"",'Fleet Input'!K618)</f>
        <v/>
      </c>
      <c r="AC614" s="176" t="str">
        <f>IF('Fleet Input'!L618=0,"",'Fleet Input'!L618)</f>
        <v/>
      </c>
      <c r="AD614" s="117" t="str">
        <f t="shared" si="112"/>
        <v/>
      </c>
      <c r="AE614" s="117" t="str">
        <f t="shared" si="113"/>
        <v>00</v>
      </c>
      <c r="AF614" s="8" t="e">
        <f t="shared" si="114"/>
        <v>#N/A</v>
      </c>
      <c r="AG614" s="122" t="e">
        <f t="shared" si="115"/>
        <v>#N/A</v>
      </c>
      <c r="AH614" s="8" t="e">
        <f t="shared" si="116"/>
        <v>#N/A</v>
      </c>
      <c r="AI614" s="122" t="e">
        <f t="shared" si="117"/>
        <v>#N/A</v>
      </c>
      <c r="AJ614" s="100" t="e">
        <f t="shared" si="118"/>
        <v>#N/A</v>
      </c>
      <c r="AK614" s="122" t="e">
        <f t="shared" si="119"/>
        <v>#N/A</v>
      </c>
    </row>
    <row r="615" spans="1:37" x14ac:dyDescent="0.2">
      <c r="A615" s="170">
        <f>'Fleet Input'!A619</f>
        <v>0</v>
      </c>
      <c r="B615" s="106" t="s">
        <v>111</v>
      </c>
      <c r="C615" s="106" t="s">
        <v>112</v>
      </c>
      <c r="D615" s="106" t="s">
        <v>172</v>
      </c>
      <c r="E615" s="106" t="s">
        <v>173</v>
      </c>
      <c r="F615" s="179">
        <f>'Fleet Input'!I619</f>
        <v>0</v>
      </c>
      <c r="G615" s="179">
        <f>'Fleet Input'!J619</f>
        <v>0</v>
      </c>
      <c r="H615" s="119" t="e">
        <f>VLOOKUP(AD615,NOx_Calc!$E$4:$G$44,3,FALSE)/100</f>
        <v>#N/A</v>
      </c>
      <c r="I615" s="119" t="e">
        <f>VLOOKUP(AD615,NOx_Calc!$E$4:$H$44,4,FALSE)/100</f>
        <v>#N/A</v>
      </c>
      <c r="J615" s="97" t="e">
        <f t="shared" si="108"/>
        <v>#N/A</v>
      </c>
      <c r="K615" s="10" t="e">
        <f>IF(J615&lt;&gt;"-",IF(X615="A",'NOx Emission Factors'!$X$4*J615,IF(X615="L",'NOx Emission Factors'!$W$4*J615,"?")),"-")</f>
        <v>#N/A</v>
      </c>
      <c r="L615" s="10" t="str">
        <f>IF(F615&lt;&gt;"",IF(X615="A",F615/'NOx Emission Factors'!$X$4,IF(X615="L",F615/'NOx Emission Factors'!$W$4,"?")),"-")</f>
        <v>?</v>
      </c>
      <c r="M615" s="125" t="e">
        <f t="shared" si="109"/>
        <v>#DIV/0!</v>
      </c>
      <c r="N615" s="125" t="e">
        <f t="shared" si="110"/>
        <v>#N/A</v>
      </c>
      <c r="O615" s="170">
        <f>'Fleet Input'!B619</f>
        <v>0</v>
      </c>
      <c r="P615" s="170">
        <f>'Fleet Input'!C619</f>
        <v>0</v>
      </c>
      <c r="Q615" s="170">
        <f>'Fleet Input'!D619</f>
        <v>0</v>
      </c>
      <c r="R615" s="170">
        <f>'Fleet Input'!E619</f>
        <v>0</v>
      </c>
      <c r="S615" s="170">
        <f>'Fleet Input'!F619</f>
        <v>0</v>
      </c>
      <c r="T615" s="109" t="s">
        <v>239</v>
      </c>
      <c r="U615" s="109" t="s">
        <v>194</v>
      </c>
      <c r="X615" s="176">
        <f>'Fleet Input'!F619</f>
        <v>0</v>
      </c>
      <c r="Y615" s="170">
        <f>'Fleet Input'!G619</f>
        <v>0</v>
      </c>
      <c r="Z615" s="170">
        <f>'Fleet Input'!H619</f>
        <v>0</v>
      </c>
      <c r="AA615" s="114">
        <f t="shared" si="111"/>
        <v>0</v>
      </c>
      <c r="AB615" s="176" t="str">
        <f>IF('Fleet Input'!K619=0,"",'Fleet Input'!K619)</f>
        <v/>
      </c>
      <c r="AC615" s="176" t="str">
        <f>IF('Fleet Input'!L619=0,"",'Fleet Input'!L619)</f>
        <v/>
      </c>
      <c r="AD615" s="117" t="str">
        <f t="shared" si="112"/>
        <v/>
      </c>
      <c r="AE615" s="117" t="str">
        <f t="shared" si="113"/>
        <v>00</v>
      </c>
      <c r="AF615" s="8" t="e">
        <f t="shared" si="114"/>
        <v>#N/A</v>
      </c>
      <c r="AG615" s="122" t="e">
        <f t="shared" si="115"/>
        <v>#N/A</v>
      </c>
      <c r="AH615" s="8" t="e">
        <f t="shared" si="116"/>
        <v>#N/A</v>
      </c>
      <c r="AI615" s="122" t="e">
        <f t="shared" si="117"/>
        <v>#N/A</v>
      </c>
      <c r="AJ615" s="100" t="e">
        <f t="shared" si="118"/>
        <v>#N/A</v>
      </c>
      <c r="AK615" s="122" t="e">
        <f t="shared" si="119"/>
        <v>#N/A</v>
      </c>
    </row>
    <row r="616" spans="1:37" x14ac:dyDescent="0.2">
      <c r="A616" s="170">
        <f>'Fleet Input'!A620</f>
        <v>0</v>
      </c>
      <c r="B616" s="106" t="s">
        <v>111</v>
      </c>
      <c r="C616" s="106" t="s">
        <v>116</v>
      </c>
      <c r="D616" s="106" t="s">
        <v>118</v>
      </c>
      <c r="E616" s="106" t="s">
        <v>290</v>
      </c>
      <c r="F616" s="179">
        <f>'Fleet Input'!I620</f>
        <v>0</v>
      </c>
      <c r="G616" s="179">
        <f>'Fleet Input'!J620</f>
        <v>0</v>
      </c>
      <c r="H616" s="119" t="e">
        <f>VLOOKUP(AD616,NOx_Calc!$E$4:$G$44,3,FALSE)/100</f>
        <v>#N/A</v>
      </c>
      <c r="I616" s="119" t="e">
        <f>VLOOKUP(AD616,NOx_Calc!$E$4:$H$44,4,FALSE)/100</f>
        <v>#N/A</v>
      </c>
      <c r="J616" s="97" t="e">
        <f t="shared" si="108"/>
        <v>#N/A</v>
      </c>
      <c r="K616" s="10" t="e">
        <f>IF(J616&lt;&gt;"-",IF(X616="A",'NOx Emission Factors'!$X$4*J616,IF(X616="L",'NOx Emission Factors'!$W$4*J616,"?")),"-")</f>
        <v>#N/A</v>
      </c>
      <c r="L616" s="10" t="str">
        <f>IF(F616&lt;&gt;"",IF(X616="A",F616/'NOx Emission Factors'!$X$4,IF(X616="L",F616/'NOx Emission Factors'!$W$4,"?")),"-")</f>
        <v>?</v>
      </c>
      <c r="M616" s="125" t="e">
        <f t="shared" si="109"/>
        <v>#DIV/0!</v>
      </c>
      <c r="N616" s="125" t="e">
        <f t="shared" si="110"/>
        <v>#N/A</v>
      </c>
      <c r="O616" s="170">
        <f>'Fleet Input'!B620</f>
        <v>0</v>
      </c>
      <c r="P616" s="170">
        <f>'Fleet Input'!C620</f>
        <v>0</v>
      </c>
      <c r="Q616" s="170">
        <f>'Fleet Input'!D620</f>
        <v>0</v>
      </c>
      <c r="R616" s="170">
        <f>'Fleet Input'!E620</f>
        <v>0</v>
      </c>
      <c r="S616" s="170">
        <f>'Fleet Input'!F620</f>
        <v>0</v>
      </c>
      <c r="T616" s="109" t="s">
        <v>237</v>
      </c>
      <c r="U616" s="109" t="s">
        <v>190</v>
      </c>
      <c r="X616" s="176">
        <f>'Fleet Input'!F620</f>
        <v>0</v>
      </c>
      <c r="Y616" s="170">
        <f>'Fleet Input'!G620</f>
        <v>0</v>
      </c>
      <c r="Z616" s="170">
        <f>'Fleet Input'!H620</f>
        <v>0</v>
      </c>
      <c r="AA616" s="114">
        <f t="shared" si="111"/>
        <v>0</v>
      </c>
      <c r="AB616" s="176" t="str">
        <f>IF('Fleet Input'!K620=0,"",'Fleet Input'!K620)</f>
        <v/>
      </c>
      <c r="AC616" s="176" t="str">
        <f>IF('Fleet Input'!L620=0,"",'Fleet Input'!L620)</f>
        <v/>
      </c>
      <c r="AD616" s="117" t="str">
        <f t="shared" si="112"/>
        <v/>
      </c>
      <c r="AE616" s="117" t="str">
        <f t="shared" si="113"/>
        <v>00</v>
      </c>
      <c r="AF616" s="8" t="e">
        <f t="shared" si="114"/>
        <v>#N/A</v>
      </c>
      <c r="AG616" s="122" t="e">
        <f t="shared" si="115"/>
        <v>#N/A</v>
      </c>
      <c r="AH616" s="8" t="e">
        <f t="shared" si="116"/>
        <v>#N/A</v>
      </c>
      <c r="AI616" s="122" t="e">
        <f t="shared" si="117"/>
        <v>#N/A</v>
      </c>
      <c r="AJ616" s="100" t="e">
        <f t="shared" si="118"/>
        <v>#N/A</v>
      </c>
      <c r="AK616" s="122" t="e">
        <f t="shared" si="119"/>
        <v>#N/A</v>
      </c>
    </row>
    <row r="617" spans="1:37" x14ac:dyDescent="0.2">
      <c r="A617" s="170">
        <f>'Fleet Input'!A621</f>
        <v>0</v>
      </c>
      <c r="B617" s="106" t="s">
        <v>111</v>
      </c>
      <c r="C617" s="106" t="s">
        <v>112</v>
      </c>
      <c r="D617" s="106" t="s">
        <v>136</v>
      </c>
      <c r="E617" s="106" t="s">
        <v>290</v>
      </c>
      <c r="F617" s="179">
        <f>'Fleet Input'!I621</f>
        <v>0</v>
      </c>
      <c r="G617" s="179">
        <f>'Fleet Input'!J621</f>
        <v>0</v>
      </c>
      <c r="H617" s="119" t="e">
        <f>VLOOKUP(AD617,NOx_Calc!$E$4:$G$44,3,FALSE)/100</f>
        <v>#N/A</v>
      </c>
      <c r="I617" s="119" t="e">
        <f>VLOOKUP(AD617,NOx_Calc!$E$4:$H$44,4,FALSE)/100</f>
        <v>#N/A</v>
      </c>
      <c r="J617" s="97" t="e">
        <f t="shared" si="108"/>
        <v>#N/A</v>
      </c>
      <c r="K617" s="10" t="e">
        <f>IF(J617&lt;&gt;"-",IF(X617="A",'NOx Emission Factors'!$X$4*J617,IF(X617="L",'NOx Emission Factors'!$W$4*J617,"?")),"-")</f>
        <v>#N/A</v>
      </c>
      <c r="L617" s="10" t="str">
        <f>IF(F617&lt;&gt;"",IF(X617="A",F617/'NOx Emission Factors'!$X$4,IF(X617="L",F617/'NOx Emission Factors'!$W$4,"?")),"-")</f>
        <v>?</v>
      </c>
      <c r="M617" s="125" t="e">
        <f t="shared" si="109"/>
        <v>#DIV/0!</v>
      </c>
      <c r="N617" s="125" t="e">
        <f t="shared" si="110"/>
        <v>#N/A</v>
      </c>
      <c r="O617" s="170">
        <f>'Fleet Input'!B621</f>
        <v>0</v>
      </c>
      <c r="P617" s="170">
        <f>'Fleet Input'!C621</f>
        <v>0</v>
      </c>
      <c r="Q617" s="170">
        <f>'Fleet Input'!D621</f>
        <v>0</v>
      </c>
      <c r="R617" s="170">
        <f>'Fleet Input'!E621</f>
        <v>0</v>
      </c>
      <c r="S617" s="170">
        <f>'Fleet Input'!F621</f>
        <v>0</v>
      </c>
      <c r="T617" s="109" t="s">
        <v>237</v>
      </c>
      <c r="U617" s="109" t="s">
        <v>190</v>
      </c>
      <c r="X617" s="176">
        <f>'Fleet Input'!F621</f>
        <v>0</v>
      </c>
      <c r="Y617" s="170">
        <f>'Fleet Input'!G621</f>
        <v>0</v>
      </c>
      <c r="Z617" s="170">
        <f>'Fleet Input'!H621</f>
        <v>0</v>
      </c>
      <c r="AA617" s="114">
        <f t="shared" si="111"/>
        <v>0</v>
      </c>
      <c r="AB617" s="176" t="str">
        <f>IF('Fleet Input'!K621=0,"",'Fleet Input'!K621)</f>
        <v/>
      </c>
      <c r="AC617" s="176" t="str">
        <f>IF('Fleet Input'!L621=0,"",'Fleet Input'!L621)</f>
        <v/>
      </c>
      <c r="AD617" s="117" t="str">
        <f t="shared" si="112"/>
        <v/>
      </c>
      <c r="AE617" s="117" t="str">
        <f t="shared" si="113"/>
        <v>00</v>
      </c>
      <c r="AF617" s="8" t="e">
        <f t="shared" si="114"/>
        <v>#N/A</v>
      </c>
      <c r="AG617" s="122" t="e">
        <f t="shared" si="115"/>
        <v>#N/A</v>
      </c>
      <c r="AH617" s="8" t="e">
        <f t="shared" si="116"/>
        <v>#N/A</v>
      </c>
      <c r="AI617" s="122" t="e">
        <f t="shared" si="117"/>
        <v>#N/A</v>
      </c>
      <c r="AJ617" s="100" t="e">
        <f t="shared" si="118"/>
        <v>#N/A</v>
      </c>
      <c r="AK617" s="122" t="e">
        <f t="shared" si="119"/>
        <v>#N/A</v>
      </c>
    </row>
    <row r="618" spans="1:37" x14ac:dyDescent="0.2">
      <c r="A618" s="170">
        <f>'Fleet Input'!A622</f>
        <v>0</v>
      </c>
      <c r="B618" s="106" t="s">
        <v>111</v>
      </c>
      <c r="C618" s="106" t="s">
        <v>116</v>
      </c>
      <c r="D618" s="106" t="s">
        <v>169</v>
      </c>
      <c r="E618" s="106" t="s">
        <v>143</v>
      </c>
      <c r="F618" s="179">
        <f>'Fleet Input'!I622</f>
        <v>0</v>
      </c>
      <c r="G618" s="179">
        <f>'Fleet Input'!J622</f>
        <v>0</v>
      </c>
      <c r="H618" s="119" t="e">
        <f>VLOOKUP(AD618,NOx_Calc!$E$4:$G$44,3,FALSE)/100</f>
        <v>#N/A</v>
      </c>
      <c r="I618" s="119" t="e">
        <f>VLOOKUP(AD618,NOx_Calc!$E$4:$H$44,4,FALSE)/100</f>
        <v>#N/A</v>
      </c>
      <c r="J618" s="97" t="e">
        <f t="shared" si="108"/>
        <v>#N/A</v>
      </c>
      <c r="K618" s="10" t="e">
        <f>IF(J618&lt;&gt;"-",IF(X618="A",'NOx Emission Factors'!$X$4*J618,IF(X618="L",'NOx Emission Factors'!$W$4*J618,"?")),"-")</f>
        <v>#N/A</v>
      </c>
      <c r="L618" s="10" t="str">
        <f>IF(F618&lt;&gt;"",IF(X618="A",F618/'NOx Emission Factors'!$X$4,IF(X618="L",F618/'NOx Emission Factors'!$W$4,"?")),"-")</f>
        <v>?</v>
      </c>
      <c r="M618" s="125" t="e">
        <f t="shared" si="109"/>
        <v>#DIV/0!</v>
      </c>
      <c r="N618" s="125" t="e">
        <f t="shared" si="110"/>
        <v>#N/A</v>
      </c>
      <c r="O618" s="170">
        <f>'Fleet Input'!B622</f>
        <v>0</v>
      </c>
      <c r="P618" s="170">
        <f>'Fleet Input'!C622</f>
        <v>0</v>
      </c>
      <c r="Q618" s="170">
        <f>'Fleet Input'!D622</f>
        <v>0</v>
      </c>
      <c r="R618" s="170">
        <f>'Fleet Input'!E622</f>
        <v>0</v>
      </c>
      <c r="S618" s="170">
        <f>'Fleet Input'!F622</f>
        <v>0</v>
      </c>
      <c r="T618" s="109" t="s">
        <v>239</v>
      </c>
      <c r="U618" s="109" t="s">
        <v>194</v>
      </c>
      <c r="X618" s="176">
        <f>'Fleet Input'!F622</f>
        <v>0</v>
      </c>
      <c r="Y618" s="170">
        <f>'Fleet Input'!G622</f>
        <v>0</v>
      </c>
      <c r="Z618" s="170">
        <f>'Fleet Input'!H622</f>
        <v>0</v>
      </c>
      <c r="AA618" s="114">
        <f t="shared" si="111"/>
        <v>0</v>
      </c>
      <c r="AB618" s="176" t="str">
        <f>IF('Fleet Input'!K622=0,"",'Fleet Input'!K622)</f>
        <v/>
      </c>
      <c r="AC618" s="176" t="str">
        <f>IF('Fleet Input'!L622=0,"",'Fleet Input'!L622)</f>
        <v/>
      </c>
      <c r="AD618" s="117" t="str">
        <f t="shared" si="112"/>
        <v/>
      </c>
      <c r="AE618" s="117" t="str">
        <f t="shared" si="113"/>
        <v>00</v>
      </c>
      <c r="AF618" s="8" t="e">
        <f t="shared" si="114"/>
        <v>#N/A</v>
      </c>
      <c r="AG618" s="122" t="e">
        <f t="shared" si="115"/>
        <v>#N/A</v>
      </c>
      <c r="AH618" s="8" t="e">
        <f t="shared" si="116"/>
        <v>#N/A</v>
      </c>
      <c r="AI618" s="122" t="e">
        <f t="shared" si="117"/>
        <v>#N/A</v>
      </c>
      <c r="AJ618" s="100" t="e">
        <f t="shared" si="118"/>
        <v>#N/A</v>
      </c>
      <c r="AK618" s="122" t="e">
        <f t="shared" si="119"/>
        <v>#N/A</v>
      </c>
    </row>
    <row r="619" spans="1:37" x14ac:dyDescent="0.2">
      <c r="A619" s="170">
        <f>'Fleet Input'!A623</f>
        <v>0</v>
      </c>
      <c r="B619" s="106" t="s">
        <v>111</v>
      </c>
      <c r="C619" s="106" t="s">
        <v>175</v>
      </c>
      <c r="D619" s="106" t="s">
        <v>176</v>
      </c>
      <c r="E619" s="106" t="s">
        <v>143</v>
      </c>
      <c r="F619" s="179">
        <f>'Fleet Input'!I623</f>
        <v>0</v>
      </c>
      <c r="G619" s="179">
        <f>'Fleet Input'!J623</f>
        <v>0</v>
      </c>
      <c r="H619" s="119" t="e">
        <f>VLOOKUP(AD619,NOx_Calc!$E$4:$G$44,3,FALSE)/100</f>
        <v>#N/A</v>
      </c>
      <c r="I619" s="119" t="e">
        <f>VLOOKUP(AD619,NOx_Calc!$E$4:$H$44,4,FALSE)/100</f>
        <v>#N/A</v>
      </c>
      <c r="J619" s="97" t="e">
        <f t="shared" si="108"/>
        <v>#N/A</v>
      </c>
      <c r="K619" s="10" t="e">
        <f>IF(J619&lt;&gt;"-",IF(X619="A",'NOx Emission Factors'!$X$4*J619,IF(X619="L",'NOx Emission Factors'!$W$4*J619,"?")),"-")</f>
        <v>#N/A</v>
      </c>
      <c r="L619" s="10" t="str">
        <f>IF(F619&lt;&gt;"",IF(X619="A",F619/'NOx Emission Factors'!$X$4,IF(X619="L",F619/'NOx Emission Factors'!$W$4,"?")),"-")</f>
        <v>?</v>
      </c>
      <c r="M619" s="125" t="e">
        <f t="shared" si="109"/>
        <v>#DIV/0!</v>
      </c>
      <c r="N619" s="125" t="e">
        <f t="shared" si="110"/>
        <v>#N/A</v>
      </c>
      <c r="O619" s="170">
        <f>'Fleet Input'!B623</f>
        <v>0</v>
      </c>
      <c r="P619" s="170">
        <f>'Fleet Input'!C623</f>
        <v>0</v>
      </c>
      <c r="Q619" s="170">
        <f>'Fleet Input'!D623</f>
        <v>0</v>
      </c>
      <c r="R619" s="170">
        <f>'Fleet Input'!E623</f>
        <v>0</v>
      </c>
      <c r="S619" s="170">
        <f>'Fleet Input'!F623</f>
        <v>0</v>
      </c>
      <c r="T619" s="109" t="s">
        <v>239</v>
      </c>
      <c r="U619" s="109" t="s">
        <v>194</v>
      </c>
      <c r="X619" s="176">
        <f>'Fleet Input'!F623</f>
        <v>0</v>
      </c>
      <c r="Y619" s="170">
        <f>'Fleet Input'!G623</f>
        <v>0</v>
      </c>
      <c r="Z619" s="170">
        <f>'Fleet Input'!H623</f>
        <v>0</v>
      </c>
      <c r="AA619" s="114">
        <f t="shared" si="111"/>
        <v>0</v>
      </c>
      <c r="AB619" s="176" t="str">
        <f>IF('Fleet Input'!K623=0,"",'Fleet Input'!K623)</f>
        <v/>
      </c>
      <c r="AC619" s="176" t="str">
        <f>IF('Fleet Input'!L623=0,"",'Fleet Input'!L623)</f>
        <v/>
      </c>
      <c r="AD619" s="117" t="str">
        <f t="shared" si="112"/>
        <v/>
      </c>
      <c r="AE619" s="117" t="str">
        <f t="shared" si="113"/>
        <v>00</v>
      </c>
      <c r="AF619" s="8" t="e">
        <f t="shared" si="114"/>
        <v>#N/A</v>
      </c>
      <c r="AG619" s="122" t="e">
        <f t="shared" si="115"/>
        <v>#N/A</v>
      </c>
      <c r="AH619" s="8" t="e">
        <f t="shared" si="116"/>
        <v>#N/A</v>
      </c>
      <c r="AI619" s="122" t="e">
        <f t="shared" si="117"/>
        <v>#N/A</v>
      </c>
      <c r="AJ619" s="100" t="e">
        <f t="shared" si="118"/>
        <v>#N/A</v>
      </c>
      <c r="AK619" s="122" t="e">
        <f t="shared" si="119"/>
        <v>#N/A</v>
      </c>
    </row>
    <row r="620" spans="1:37" x14ac:dyDescent="0.2">
      <c r="A620" s="170">
        <f>'Fleet Input'!A624</f>
        <v>0</v>
      </c>
      <c r="B620" s="106" t="s">
        <v>111</v>
      </c>
      <c r="C620" s="106" t="s">
        <v>116</v>
      </c>
      <c r="D620" s="106" t="s">
        <v>169</v>
      </c>
      <c r="E620" s="106" t="s">
        <v>143</v>
      </c>
      <c r="F620" s="179">
        <f>'Fleet Input'!I624</f>
        <v>0</v>
      </c>
      <c r="G620" s="179">
        <f>'Fleet Input'!J624</f>
        <v>0</v>
      </c>
      <c r="H620" s="119" t="e">
        <f>VLOOKUP(AD620,NOx_Calc!$E$4:$G$44,3,FALSE)/100</f>
        <v>#N/A</v>
      </c>
      <c r="I620" s="119" t="e">
        <f>VLOOKUP(AD620,NOx_Calc!$E$4:$H$44,4,FALSE)/100</f>
        <v>#N/A</v>
      </c>
      <c r="J620" s="97" t="e">
        <f t="shared" si="108"/>
        <v>#N/A</v>
      </c>
      <c r="K620" s="10" t="e">
        <f>IF(J620&lt;&gt;"-",IF(X620="A",'NOx Emission Factors'!$X$4*J620,IF(X620="L",'NOx Emission Factors'!$W$4*J620,"?")),"-")</f>
        <v>#N/A</v>
      </c>
      <c r="L620" s="10" t="str">
        <f>IF(F620&lt;&gt;"",IF(X620="A",F620/'NOx Emission Factors'!$X$4,IF(X620="L",F620/'NOx Emission Factors'!$W$4,"?")),"-")</f>
        <v>?</v>
      </c>
      <c r="M620" s="125" t="e">
        <f t="shared" si="109"/>
        <v>#DIV/0!</v>
      </c>
      <c r="N620" s="125" t="e">
        <f t="shared" si="110"/>
        <v>#N/A</v>
      </c>
      <c r="O620" s="170">
        <f>'Fleet Input'!B624</f>
        <v>0</v>
      </c>
      <c r="P620" s="170">
        <f>'Fleet Input'!C624</f>
        <v>0</v>
      </c>
      <c r="Q620" s="170">
        <f>'Fleet Input'!D624</f>
        <v>0</v>
      </c>
      <c r="R620" s="170">
        <f>'Fleet Input'!E624</f>
        <v>0</v>
      </c>
      <c r="S620" s="170">
        <f>'Fleet Input'!F624</f>
        <v>0</v>
      </c>
      <c r="T620" s="109" t="s">
        <v>237</v>
      </c>
      <c r="U620" s="109" t="s">
        <v>190</v>
      </c>
      <c r="X620" s="176">
        <f>'Fleet Input'!F624</f>
        <v>0</v>
      </c>
      <c r="Y620" s="170">
        <f>'Fleet Input'!G624</f>
        <v>0</v>
      </c>
      <c r="Z620" s="170">
        <f>'Fleet Input'!H624</f>
        <v>0</v>
      </c>
      <c r="AA620" s="114">
        <f t="shared" si="111"/>
        <v>0</v>
      </c>
      <c r="AB620" s="176" t="str">
        <f>IF('Fleet Input'!K624=0,"",'Fleet Input'!K624)</f>
        <v/>
      </c>
      <c r="AC620" s="176" t="str">
        <f>IF('Fleet Input'!L624=0,"",'Fleet Input'!L624)</f>
        <v/>
      </c>
      <c r="AD620" s="117" t="str">
        <f t="shared" si="112"/>
        <v/>
      </c>
      <c r="AE620" s="117" t="str">
        <f t="shared" si="113"/>
        <v>00</v>
      </c>
      <c r="AF620" s="8" t="e">
        <f t="shared" si="114"/>
        <v>#N/A</v>
      </c>
      <c r="AG620" s="122" t="e">
        <f t="shared" si="115"/>
        <v>#N/A</v>
      </c>
      <c r="AH620" s="8" t="e">
        <f t="shared" si="116"/>
        <v>#N/A</v>
      </c>
      <c r="AI620" s="122" t="e">
        <f t="shared" si="117"/>
        <v>#N/A</v>
      </c>
      <c r="AJ620" s="100" t="e">
        <f t="shared" si="118"/>
        <v>#N/A</v>
      </c>
      <c r="AK620" s="122" t="e">
        <f t="shared" si="119"/>
        <v>#N/A</v>
      </c>
    </row>
    <row r="621" spans="1:37" x14ac:dyDescent="0.2">
      <c r="A621" s="170">
        <f>'Fleet Input'!A625</f>
        <v>0</v>
      </c>
      <c r="B621" s="106" t="s">
        <v>111</v>
      </c>
      <c r="C621" s="106" t="s">
        <v>175</v>
      </c>
      <c r="D621" s="106" t="s">
        <v>176</v>
      </c>
      <c r="E621" s="106" t="s">
        <v>143</v>
      </c>
      <c r="F621" s="179">
        <f>'Fleet Input'!I625</f>
        <v>0</v>
      </c>
      <c r="G621" s="179">
        <f>'Fleet Input'!J625</f>
        <v>0</v>
      </c>
      <c r="H621" s="119" t="e">
        <f>VLOOKUP(AD621,NOx_Calc!$E$4:$G$44,3,FALSE)/100</f>
        <v>#N/A</v>
      </c>
      <c r="I621" s="119" t="e">
        <f>VLOOKUP(AD621,NOx_Calc!$E$4:$H$44,4,FALSE)/100</f>
        <v>#N/A</v>
      </c>
      <c r="J621" s="97" t="e">
        <f t="shared" si="108"/>
        <v>#N/A</v>
      </c>
      <c r="K621" s="10" t="e">
        <f>IF(J621&lt;&gt;"-",IF(X621="A",'NOx Emission Factors'!$X$4*J621,IF(X621="L",'NOx Emission Factors'!$W$4*J621,"?")),"-")</f>
        <v>#N/A</v>
      </c>
      <c r="L621" s="10" t="str">
        <f>IF(F621&lt;&gt;"",IF(X621="A",F621/'NOx Emission Factors'!$X$4,IF(X621="L",F621/'NOx Emission Factors'!$W$4,"?")),"-")</f>
        <v>?</v>
      </c>
      <c r="M621" s="125" t="e">
        <f t="shared" si="109"/>
        <v>#DIV/0!</v>
      </c>
      <c r="N621" s="125" t="e">
        <f t="shared" si="110"/>
        <v>#N/A</v>
      </c>
      <c r="O621" s="170">
        <f>'Fleet Input'!B625</f>
        <v>0</v>
      </c>
      <c r="P621" s="170">
        <f>'Fleet Input'!C625</f>
        <v>0</v>
      </c>
      <c r="Q621" s="170">
        <f>'Fleet Input'!D625</f>
        <v>0</v>
      </c>
      <c r="R621" s="170">
        <f>'Fleet Input'!E625</f>
        <v>0</v>
      </c>
      <c r="S621" s="170">
        <f>'Fleet Input'!F625</f>
        <v>0</v>
      </c>
      <c r="T621" s="109" t="s">
        <v>239</v>
      </c>
      <c r="U621" s="109" t="s">
        <v>194</v>
      </c>
      <c r="X621" s="176">
        <f>'Fleet Input'!F625</f>
        <v>0</v>
      </c>
      <c r="Y621" s="170">
        <f>'Fleet Input'!G625</f>
        <v>0</v>
      </c>
      <c r="Z621" s="170">
        <f>'Fleet Input'!H625</f>
        <v>0</v>
      </c>
      <c r="AA621" s="114">
        <f t="shared" si="111"/>
        <v>0</v>
      </c>
      <c r="AB621" s="176" t="str">
        <f>IF('Fleet Input'!K625=0,"",'Fleet Input'!K625)</f>
        <v/>
      </c>
      <c r="AC621" s="176" t="str">
        <f>IF('Fleet Input'!L625=0,"",'Fleet Input'!L625)</f>
        <v/>
      </c>
      <c r="AD621" s="117" t="str">
        <f t="shared" si="112"/>
        <v/>
      </c>
      <c r="AE621" s="117" t="str">
        <f t="shared" si="113"/>
        <v>00</v>
      </c>
      <c r="AF621" s="8" t="e">
        <f t="shared" si="114"/>
        <v>#N/A</v>
      </c>
      <c r="AG621" s="122" t="e">
        <f t="shared" si="115"/>
        <v>#N/A</v>
      </c>
      <c r="AH621" s="8" t="e">
        <f t="shared" si="116"/>
        <v>#N/A</v>
      </c>
      <c r="AI621" s="122" t="e">
        <f t="shared" si="117"/>
        <v>#N/A</v>
      </c>
      <c r="AJ621" s="100" t="e">
        <f t="shared" si="118"/>
        <v>#N/A</v>
      </c>
      <c r="AK621" s="122" t="e">
        <f t="shared" si="119"/>
        <v>#N/A</v>
      </c>
    </row>
    <row r="622" spans="1:37" x14ac:dyDescent="0.2">
      <c r="A622" s="170">
        <f>'Fleet Input'!A626</f>
        <v>0</v>
      </c>
      <c r="B622" s="106" t="s">
        <v>111</v>
      </c>
      <c r="C622" s="106" t="s">
        <v>116</v>
      </c>
      <c r="D622" s="106" t="s">
        <v>117</v>
      </c>
      <c r="E622" s="106" t="s">
        <v>143</v>
      </c>
      <c r="F622" s="179">
        <f>'Fleet Input'!I626</f>
        <v>0</v>
      </c>
      <c r="G622" s="179">
        <f>'Fleet Input'!J626</f>
        <v>0</v>
      </c>
      <c r="H622" s="119" t="e">
        <f>VLOOKUP(AD622,NOx_Calc!$E$4:$G$44,3,FALSE)/100</f>
        <v>#N/A</v>
      </c>
      <c r="I622" s="119" t="e">
        <f>VLOOKUP(AD622,NOx_Calc!$E$4:$H$44,4,FALSE)/100</f>
        <v>#N/A</v>
      </c>
      <c r="J622" s="97" t="e">
        <f t="shared" si="108"/>
        <v>#N/A</v>
      </c>
      <c r="K622" s="10" t="e">
        <f>IF(J622&lt;&gt;"-",IF(X622="A",'NOx Emission Factors'!$X$4*J622,IF(X622="L",'NOx Emission Factors'!$W$4*J622,"?")),"-")</f>
        <v>#N/A</v>
      </c>
      <c r="L622" s="10" t="str">
        <f>IF(F622&lt;&gt;"",IF(X622="A",F622/'NOx Emission Factors'!$X$4,IF(X622="L",F622/'NOx Emission Factors'!$W$4,"?")),"-")</f>
        <v>?</v>
      </c>
      <c r="M622" s="125" t="e">
        <f t="shared" si="109"/>
        <v>#DIV/0!</v>
      </c>
      <c r="N622" s="125" t="e">
        <f t="shared" si="110"/>
        <v>#N/A</v>
      </c>
      <c r="O622" s="170">
        <f>'Fleet Input'!B626</f>
        <v>0</v>
      </c>
      <c r="P622" s="170">
        <f>'Fleet Input'!C626</f>
        <v>0</v>
      </c>
      <c r="Q622" s="170">
        <f>'Fleet Input'!D626</f>
        <v>0</v>
      </c>
      <c r="R622" s="170">
        <f>'Fleet Input'!E626</f>
        <v>0</v>
      </c>
      <c r="S622" s="170">
        <f>'Fleet Input'!F626</f>
        <v>0</v>
      </c>
      <c r="T622" s="109" t="s">
        <v>237</v>
      </c>
      <c r="U622" s="109" t="s">
        <v>190</v>
      </c>
      <c r="X622" s="176">
        <f>'Fleet Input'!F626</f>
        <v>0</v>
      </c>
      <c r="Y622" s="170">
        <f>'Fleet Input'!G626</f>
        <v>0</v>
      </c>
      <c r="Z622" s="170">
        <f>'Fleet Input'!H626</f>
        <v>0</v>
      </c>
      <c r="AA622" s="114">
        <f t="shared" si="111"/>
        <v>0</v>
      </c>
      <c r="AB622" s="176" t="str">
        <f>IF('Fleet Input'!K626=0,"",'Fleet Input'!K626)</f>
        <v/>
      </c>
      <c r="AC622" s="176" t="str">
        <f>IF('Fleet Input'!L626=0,"",'Fleet Input'!L626)</f>
        <v/>
      </c>
      <c r="AD622" s="117" t="str">
        <f t="shared" si="112"/>
        <v/>
      </c>
      <c r="AE622" s="117" t="str">
        <f t="shared" si="113"/>
        <v>00</v>
      </c>
      <c r="AF622" s="8" t="e">
        <f t="shared" si="114"/>
        <v>#N/A</v>
      </c>
      <c r="AG622" s="122" t="e">
        <f t="shared" si="115"/>
        <v>#N/A</v>
      </c>
      <c r="AH622" s="8" t="e">
        <f t="shared" si="116"/>
        <v>#N/A</v>
      </c>
      <c r="AI622" s="122" t="e">
        <f t="shared" si="117"/>
        <v>#N/A</v>
      </c>
      <c r="AJ622" s="100" t="e">
        <f t="shared" si="118"/>
        <v>#N/A</v>
      </c>
      <c r="AK622" s="122" t="e">
        <f t="shared" si="119"/>
        <v>#N/A</v>
      </c>
    </row>
    <row r="623" spans="1:37" x14ac:dyDescent="0.2">
      <c r="A623" s="170">
        <f>'Fleet Input'!A627</f>
        <v>0</v>
      </c>
      <c r="B623" s="106" t="s">
        <v>111</v>
      </c>
      <c r="C623" s="106" t="s">
        <v>112</v>
      </c>
      <c r="D623" s="106" t="s">
        <v>136</v>
      </c>
      <c r="E623" s="106" t="s">
        <v>154</v>
      </c>
      <c r="F623" s="179">
        <f>'Fleet Input'!I627</f>
        <v>0</v>
      </c>
      <c r="G623" s="179">
        <f>'Fleet Input'!J627</f>
        <v>0</v>
      </c>
      <c r="H623" s="119" t="e">
        <f>VLOOKUP(AD623,NOx_Calc!$E$4:$G$44,3,FALSE)/100</f>
        <v>#N/A</v>
      </c>
      <c r="I623" s="119" t="e">
        <f>VLOOKUP(AD623,NOx_Calc!$E$4:$H$44,4,FALSE)/100</f>
        <v>#N/A</v>
      </c>
      <c r="J623" s="97" t="e">
        <f t="shared" si="108"/>
        <v>#N/A</v>
      </c>
      <c r="K623" s="10" t="e">
        <f>IF(J623&lt;&gt;"-",IF(X623="A",'NOx Emission Factors'!$X$4*J623,IF(X623="L",'NOx Emission Factors'!$W$4*J623,"?")),"-")</f>
        <v>#N/A</v>
      </c>
      <c r="L623" s="10" t="str">
        <f>IF(F623&lt;&gt;"",IF(X623="A",F623/'NOx Emission Factors'!$X$4,IF(X623="L",F623/'NOx Emission Factors'!$W$4,"?")),"-")</f>
        <v>?</v>
      </c>
      <c r="M623" s="125" t="e">
        <f t="shared" si="109"/>
        <v>#DIV/0!</v>
      </c>
      <c r="N623" s="125" t="e">
        <f t="shared" si="110"/>
        <v>#N/A</v>
      </c>
      <c r="O623" s="170">
        <f>'Fleet Input'!B627</f>
        <v>0</v>
      </c>
      <c r="P623" s="170">
        <f>'Fleet Input'!C627</f>
        <v>0</v>
      </c>
      <c r="Q623" s="170">
        <f>'Fleet Input'!D627</f>
        <v>0</v>
      </c>
      <c r="R623" s="170">
        <f>'Fleet Input'!E627</f>
        <v>0</v>
      </c>
      <c r="S623" s="170">
        <f>'Fleet Input'!F627</f>
        <v>0</v>
      </c>
      <c r="T623" s="109" t="s">
        <v>237</v>
      </c>
      <c r="U623" s="109" t="s">
        <v>33</v>
      </c>
      <c r="X623" s="176">
        <f>'Fleet Input'!F627</f>
        <v>0</v>
      </c>
      <c r="Y623" s="170">
        <f>'Fleet Input'!G627</f>
        <v>0</v>
      </c>
      <c r="Z623" s="170">
        <f>'Fleet Input'!H627</f>
        <v>0</v>
      </c>
      <c r="AA623" s="114">
        <f t="shared" si="111"/>
        <v>0</v>
      </c>
      <c r="AB623" s="176" t="str">
        <f>IF('Fleet Input'!K627=0,"",'Fleet Input'!K627)</f>
        <v/>
      </c>
      <c r="AC623" s="176" t="str">
        <f>IF('Fleet Input'!L627=0,"",'Fleet Input'!L627)</f>
        <v/>
      </c>
      <c r="AD623" s="117" t="str">
        <f t="shared" si="112"/>
        <v/>
      </c>
      <c r="AE623" s="117" t="str">
        <f t="shared" si="113"/>
        <v>00</v>
      </c>
      <c r="AF623" s="8" t="e">
        <f t="shared" si="114"/>
        <v>#N/A</v>
      </c>
      <c r="AG623" s="122" t="e">
        <f t="shared" si="115"/>
        <v>#N/A</v>
      </c>
      <c r="AH623" s="8" t="e">
        <f t="shared" si="116"/>
        <v>#N/A</v>
      </c>
      <c r="AI623" s="122" t="e">
        <f t="shared" si="117"/>
        <v>#N/A</v>
      </c>
      <c r="AJ623" s="100" t="e">
        <f t="shared" si="118"/>
        <v>#N/A</v>
      </c>
      <c r="AK623" s="122" t="e">
        <f t="shared" si="119"/>
        <v>#N/A</v>
      </c>
    </row>
    <row r="624" spans="1:37" x14ac:dyDescent="0.2">
      <c r="A624" s="170">
        <f>'Fleet Input'!A628</f>
        <v>0</v>
      </c>
      <c r="B624" s="106" t="s">
        <v>111</v>
      </c>
      <c r="C624" s="106" t="s">
        <v>116</v>
      </c>
      <c r="D624" s="106" t="s">
        <v>122</v>
      </c>
      <c r="E624" s="106" t="s">
        <v>290</v>
      </c>
      <c r="F624" s="179">
        <f>'Fleet Input'!I628</f>
        <v>0</v>
      </c>
      <c r="G624" s="179">
        <f>'Fleet Input'!J628</f>
        <v>0</v>
      </c>
      <c r="H624" s="119" t="e">
        <f>VLOOKUP(AD624,NOx_Calc!$E$4:$G$44,3,FALSE)/100</f>
        <v>#N/A</v>
      </c>
      <c r="I624" s="119" t="e">
        <f>VLOOKUP(AD624,NOx_Calc!$E$4:$H$44,4,FALSE)/100</f>
        <v>#N/A</v>
      </c>
      <c r="J624" s="97" t="e">
        <f t="shared" si="108"/>
        <v>#N/A</v>
      </c>
      <c r="K624" s="10" t="e">
        <f>IF(J624&lt;&gt;"-",IF(X624="A",'NOx Emission Factors'!$X$4*J624,IF(X624="L",'NOx Emission Factors'!$W$4*J624,"?")),"-")</f>
        <v>#N/A</v>
      </c>
      <c r="L624" s="10" t="str">
        <f>IF(F624&lt;&gt;"",IF(X624="A",F624/'NOx Emission Factors'!$X$4,IF(X624="L",F624/'NOx Emission Factors'!$W$4,"?")),"-")</f>
        <v>?</v>
      </c>
      <c r="M624" s="125" t="e">
        <f t="shared" si="109"/>
        <v>#DIV/0!</v>
      </c>
      <c r="N624" s="125" t="e">
        <f t="shared" si="110"/>
        <v>#N/A</v>
      </c>
      <c r="O624" s="170">
        <f>'Fleet Input'!B628</f>
        <v>0</v>
      </c>
      <c r="P624" s="170">
        <f>'Fleet Input'!C628</f>
        <v>0</v>
      </c>
      <c r="Q624" s="170">
        <f>'Fleet Input'!D628</f>
        <v>0</v>
      </c>
      <c r="R624" s="170">
        <f>'Fleet Input'!E628</f>
        <v>0</v>
      </c>
      <c r="S624" s="170">
        <f>'Fleet Input'!F628</f>
        <v>0</v>
      </c>
      <c r="T624" s="109" t="s">
        <v>237</v>
      </c>
      <c r="U624" s="109" t="s">
        <v>190</v>
      </c>
      <c r="X624" s="176">
        <f>'Fleet Input'!F628</f>
        <v>0</v>
      </c>
      <c r="Y624" s="170">
        <f>'Fleet Input'!G628</f>
        <v>0</v>
      </c>
      <c r="Z624" s="170">
        <f>'Fleet Input'!H628</f>
        <v>0</v>
      </c>
      <c r="AA624" s="114">
        <f t="shared" si="111"/>
        <v>0</v>
      </c>
      <c r="AB624" s="176" t="str">
        <f>IF('Fleet Input'!K628=0,"",'Fleet Input'!K628)</f>
        <v/>
      </c>
      <c r="AC624" s="176" t="str">
        <f>IF('Fleet Input'!L628=0,"",'Fleet Input'!L628)</f>
        <v/>
      </c>
      <c r="AD624" s="117" t="str">
        <f t="shared" si="112"/>
        <v/>
      </c>
      <c r="AE624" s="117" t="str">
        <f t="shared" si="113"/>
        <v>00</v>
      </c>
      <c r="AF624" s="8" t="e">
        <f t="shared" si="114"/>
        <v>#N/A</v>
      </c>
      <c r="AG624" s="122" t="e">
        <f t="shared" si="115"/>
        <v>#N/A</v>
      </c>
      <c r="AH624" s="8" t="e">
        <f t="shared" si="116"/>
        <v>#N/A</v>
      </c>
      <c r="AI624" s="122" t="e">
        <f t="shared" si="117"/>
        <v>#N/A</v>
      </c>
      <c r="AJ624" s="100" t="e">
        <f t="shared" si="118"/>
        <v>#N/A</v>
      </c>
      <c r="AK624" s="122" t="e">
        <f t="shared" si="119"/>
        <v>#N/A</v>
      </c>
    </row>
    <row r="625" spans="1:37" x14ac:dyDescent="0.2">
      <c r="A625" s="170">
        <f>'Fleet Input'!A629</f>
        <v>0</v>
      </c>
      <c r="B625" s="106" t="s">
        <v>111</v>
      </c>
      <c r="C625" s="106" t="s">
        <v>112</v>
      </c>
      <c r="D625" s="106" t="s">
        <v>113</v>
      </c>
      <c r="E625" s="106" t="s">
        <v>154</v>
      </c>
      <c r="F625" s="179">
        <f>'Fleet Input'!I629</f>
        <v>0</v>
      </c>
      <c r="G625" s="179">
        <f>'Fleet Input'!J629</f>
        <v>0</v>
      </c>
      <c r="H625" s="119" t="e">
        <f>VLOOKUP(AD625,NOx_Calc!$E$4:$G$44,3,FALSE)/100</f>
        <v>#N/A</v>
      </c>
      <c r="I625" s="119" t="e">
        <f>VLOOKUP(AD625,NOx_Calc!$E$4:$H$44,4,FALSE)/100</f>
        <v>#N/A</v>
      </c>
      <c r="J625" s="97" t="e">
        <f t="shared" si="108"/>
        <v>#N/A</v>
      </c>
      <c r="K625" s="10" t="e">
        <f>IF(J625&lt;&gt;"-",IF(X625="A",'NOx Emission Factors'!$X$4*J625,IF(X625="L",'NOx Emission Factors'!$W$4*J625,"?")),"-")</f>
        <v>#N/A</v>
      </c>
      <c r="L625" s="10" t="str">
        <f>IF(F625&lt;&gt;"",IF(X625="A",F625/'NOx Emission Factors'!$X$4,IF(X625="L",F625/'NOx Emission Factors'!$W$4,"?")),"-")</f>
        <v>?</v>
      </c>
      <c r="M625" s="125" t="e">
        <f t="shared" si="109"/>
        <v>#DIV/0!</v>
      </c>
      <c r="N625" s="125" t="e">
        <f t="shared" si="110"/>
        <v>#N/A</v>
      </c>
      <c r="O625" s="170">
        <f>'Fleet Input'!B629</f>
        <v>0</v>
      </c>
      <c r="P625" s="170">
        <f>'Fleet Input'!C629</f>
        <v>0</v>
      </c>
      <c r="Q625" s="170">
        <f>'Fleet Input'!D629</f>
        <v>0</v>
      </c>
      <c r="R625" s="170">
        <f>'Fleet Input'!E629</f>
        <v>0</v>
      </c>
      <c r="S625" s="170">
        <f>'Fleet Input'!F629</f>
        <v>0</v>
      </c>
      <c r="T625" s="109" t="s">
        <v>237</v>
      </c>
      <c r="U625" s="109" t="s">
        <v>33</v>
      </c>
      <c r="X625" s="176">
        <f>'Fleet Input'!F629</f>
        <v>0</v>
      </c>
      <c r="Y625" s="170">
        <f>'Fleet Input'!G629</f>
        <v>0</v>
      </c>
      <c r="Z625" s="170">
        <f>'Fleet Input'!H629</f>
        <v>0</v>
      </c>
      <c r="AA625" s="114">
        <f t="shared" si="111"/>
        <v>0</v>
      </c>
      <c r="AB625" s="176" t="str">
        <f>IF('Fleet Input'!K629=0,"",'Fleet Input'!K629)</f>
        <v/>
      </c>
      <c r="AC625" s="176" t="str">
        <f>IF('Fleet Input'!L629=0,"",'Fleet Input'!L629)</f>
        <v/>
      </c>
      <c r="AD625" s="117" t="str">
        <f t="shared" si="112"/>
        <v/>
      </c>
      <c r="AE625" s="117" t="str">
        <f t="shared" si="113"/>
        <v>00</v>
      </c>
      <c r="AF625" s="8" t="e">
        <f t="shared" si="114"/>
        <v>#N/A</v>
      </c>
      <c r="AG625" s="122" t="e">
        <f t="shared" si="115"/>
        <v>#N/A</v>
      </c>
      <c r="AH625" s="8" t="e">
        <f t="shared" si="116"/>
        <v>#N/A</v>
      </c>
      <c r="AI625" s="122" t="e">
        <f t="shared" si="117"/>
        <v>#N/A</v>
      </c>
      <c r="AJ625" s="100" t="e">
        <f t="shared" si="118"/>
        <v>#N/A</v>
      </c>
      <c r="AK625" s="122" t="e">
        <f t="shared" si="119"/>
        <v>#N/A</v>
      </c>
    </row>
    <row r="626" spans="1:37" x14ac:dyDescent="0.2">
      <c r="A626" s="170">
        <f>'Fleet Input'!A630</f>
        <v>0</v>
      </c>
      <c r="B626" s="106" t="s">
        <v>111</v>
      </c>
      <c r="C626" s="106" t="s">
        <v>112</v>
      </c>
      <c r="D626" s="106" t="s">
        <v>136</v>
      </c>
      <c r="E626" s="106" t="s">
        <v>154</v>
      </c>
      <c r="F626" s="179">
        <f>'Fleet Input'!I630</f>
        <v>0</v>
      </c>
      <c r="G626" s="179">
        <f>'Fleet Input'!J630</f>
        <v>0</v>
      </c>
      <c r="H626" s="119" t="e">
        <f>VLOOKUP(AD626,NOx_Calc!$E$4:$G$44,3,FALSE)/100</f>
        <v>#N/A</v>
      </c>
      <c r="I626" s="119" t="e">
        <f>VLOOKUP(AD626,NOx_Calc!$E$4:$H$44,4,FALSE)/100</f>
        <v>#N/A</v>
      </c>
      <c r="J626" s="97" t="e">
        <f t="shared" si="108"/>
        <v>#N/A</v>
      </c>
      <c r="K626" s="10" t="e">
        <f>IF(J626&lt;&gt;"-",IF(X626="A",'NOx Emission Factors'!$X$4*J626,IF(X626="L",'NOx Emission Factors'!$W$4*J626,"?")),"-")</f>
        <v>#N/A</v>
      </c>
      <c r="L626" s="10" t="str">
        <f>IF(F626&lt;&gt;"",IF(X626="A",F626/'NOx Emission Factors'!$X$4,IF(X626="L",F626/'NOx Emission Factors'!$W$4,"?")),"-")</f>
        <v>?</v>
      </c>
      <c r="M626" s="125" t="e">
        <f t="shared" si="109"/>
        <v>#DIV/0!</v>
      </c>
      <c r="N626" s="125" t="e">
        <f t="shared" si="110"/>
        <v>#N/A</v>
      </c>
      <c r="O626" s="170">
        <f>'Fleet Input'!B630</f>
        <v>0</v>
      </c>
      <c r="P626" s="170">
        <f>'Fleet Input'!C630</f>
        <v>0</v>
      </c>
      <c r="Q626" s="170">
        <f>'Fleet Input'!D630</f>
        <v>0</v>
      </c>
      <c r="R626" s="170">
        <f>'Fleet Input'!E630</f>
        <v>0</v>
      </c>
      <c r="S626" s="170">
        <f>'Fleet Input'!F630</f>
        <v>0</v>
      </c>
      <c r="T626" s="109" t="s">
        <v>237</v>
      </c>
      <c r="U626" s="109" t="s">
        <v>33</v>
      </c>
      <c r="X626" s="176">
        <f>'Fleet Input'!F630</f>
        <v>0</v>
      </c>
      <c r="Y626" s="170">
        <f>'Fleet Input'!G630</f>
        <v>0</v>
      </c>
      <c r="Z626" s="170">
        <f>'Fleet Input'!H630</f>
        <v>0</v>
      </c>
      <c r="AA626" s="114">
        <f t="shared" si="111"/>
        <v>0</v>
      </c>
      <c r="AB626" s="176" t="str">
        <f>IF('Fleet Input'!K630=0,"",'Fleet Input'!K630)</f>
        <v/>
      </c>
      <c r="AC626" s="176" t="str">
        <f>IF('Fleet Input'!L630=0,"",'Fleet Input'!L630)</f>
        <v/>
      </c>
      <c r="AD626" s="117" t="str">
        <f t="shared" si="112"/>
        <v/>
      </c>
      <c r="AE626" s="117" t="str">
        <f t="shared" si="113"/>
        <v>00</v>
      </c>
      <c r="AF626" s="8" t="e">
        <f t="shared" si="114"/>
        <v>#N/A</v>
      </c>
      <c r="AG626" s="122" t="e">
        <f t="shared" si="115"/>
        <v>#N/A</v>
      </c>
      <c r="AH626" s="8" t="e">
        <f t="shared" si="116"/>
        <v>#N/A</v>
      </c>
      <c r="AI626" s="122" t="e">
        <f t="shared" si="117"/>
        <v>#N/A</v>
      </c>
      <c r="AJ626" s="100" t="e">
        <f t="shared" si="118"/>
        <v>#N/A</v>
      </c>
      <c r="AK626" s="122" t="e">
        <f t="shared" si="119"/>
        <v>#N/A</v>
      </c>
    </row>
    <row r="627" spans="1:37" x14ac:dyDescent="0.2">
      <c r="A627" s="170">
        <f>'Fleet Input'!A631</f>
        <v>0</v>
      </c>
      <c r="B627" s="106" t="s">
        <v>111</v>
      </c>
      <c r="C627" s="106" t="s">
        <v>133</v>
      </c>
      <c r="D627" s="106" t="s">
        <v>271</v>
      </c>
      <c r="E627" s="106" t="s">
        <v>154</v>
      </c>
      <c r="F627" s="179">
        <f>'Fleet Input'!I631</f>
        <v>0</v>
      </c>
      <c r="G627" s="179">
        <f>'Fleet Input'!J631</f>
        <v>0</v>
      </c>
      <c r="H627" s="119" t="e">
        <f>VLOOKUP(AD627,NOx_Calc!$E$4:$G$44,3,FALSE)/100</f>
        <v>#N/A</v>
      </c>
      <c r="I627" s="119" t="e">
        <f>VLOOKUP(AD627,NOx_Calc!$E$4:$H$44,4,FALSE)/100</f>
        <v>#N/A</v>
      </c>
      <c r="J627" s="97" t="e">
        <f t="shared" si="108"/>
        <v>#N/A</v>
      </c>
      <c r="K627" s="10" t="e">
        <f>IF(J627&lt;&gt;"-",IF(X627="A",'NOx Emission Factors'!$X$4*J627,IF(X627="L",'NOx Emission Factors'!$W$4*J627,"?")),"-")</f>
        <v>#N/A</v>
      </c>
      <c r="L627" s="10" t="str">
        <f>IF(F627&lt;&gt;"",IF(X627="A",F627/'NOx Emission Factors'!$X$4,IF(X627="L",F627/'NOx Emission Factors'!$W$4,"?")),"-")</f>
        <v>?</v>
      </c>
      <c r="M627" s="125" t="e">
        <f t="shared" si="109"/>
        <v>#DIV/0!</v>
      </c>
      <c r="N627" s="125" t="e">
        <f t="shared" si="110"/>
        <v>#N/A</v>
      </c>
      <c r="O627" s="170">
        <f>'Fleet Input'!B631</f>
        <v>0</v>
      </c>
      <c r="P627" s="170">
        <f>'Fleet Input'!C631</f>
        <v>0</v>
      </c>
      <c r="Q627" s="170">
        <f>'Fleet Input'!D631</f>
        <v>0</v>
      </c>
      <c r="R627" s="170">
        <f>'Fleet Input'!E631</f>
        <v>0</v>
      </c>
      <c r="S627" s="170">
        <f>'Fleet Input'!F631</f>
        <v>0</v>
      </c>
      <c r="T627" s="109" t="s">
        <v>237</v>
      </c>
      <c r="U627" s="109" t="s">
        <v>33</v>
      </c>
      <c r="X627" s="176">
        <f>'Fleet Input'!F631</f>
        <v>0</v>
      </c>
      <c r="Y627" s="170">
        <f>'Fleet Input'!G631</f>
        <v>0</v>
      </c>
      <c r="Z627" s="170">
        <f>'Fleet Input'!H631</f>
        <v>0</v>
      </c>
      <c r="AA627" s="114">
        <f t="shared" si="111"/>
        <v>0</v>
      </c>
      <c r="AB627" s="176" t="str">
        <f>IF('Fleet Input'!K631=0,"",'Fleet Input'!K631)</f>
        <v/>
      </c>
      <c r="AC627" s="176" t="str">
        <f>IF('Fleet Input'!L631=0,"",'Fleet Input'!L631)</f>
        <v/>
      </c>
      <c r="AD627" s="117" t="str">
        <f t="shared" si="112"/>
        <v/>
      </c>
      <c r="AE627" s="117" t="str">
        <f t="shared" si="113"/>
        <v>00</v>
      </c>
      <c r="AF627" s="8" t="e">
        <f t="shared" si="114"/>
        <v>#N/A</v>
      </c>
      <c r="AG627" s="122" t="e">
        <f t="shared" si="115"/>
        <v>#N/A</v>
      </c>
      <c r="AH627" s="8" t="e">
        <f t="shared" si="116"/>
        <v>#N/A</v>
      </c>
      <c r="AI627" s="122" t="e">
        <f t="shared" si="117"/>
        <v>#N/A</v>
      </c>
      <c r="AJ627" s="100" t="e">
        <f t="shared" si="118"/>
        <v>#N/A</v>
      </c>
      <c r="AK627" s="122" t="e">
        <f t="shared" si="119"/>
        <v>#N/A</v>
      </c>
    </row>
    <row r="628" spans="1:37" x14ac:dyDescent="0.2">
      <c r="A628" s="170">
        <f>'Fleet Input'!A632</f>
        <v>0</v>
      </c>
      <c r="B628" s="106" t="s">
        <v>111</v>
      </c>
      <c r="C628" s="106" t="s">
        <v>112</v>
      </c>
      <c r="D628" s="106" t="s">
        <v>136</v>
      </c>
      <c r="E628" s="106" t="s">
        <v>142</v>
      </c>
      <c r="F628" s="179">
        <f>'Fleet Input'!I632</f>
        <v>0</v>
      </c>
      <c r="G628" s="179">
        <f>'Fleet Input'!J632</f>
        <v>0</v>
      </c>
      <c r="H628" s="119" t="e">
        <f>VLOOKUP(AD628,NOx_Calc!$E$4:$G$44,3,FALSE)/100</f>
        <v>#N/A</v>
      </c>
      <c r="I628" s="119" t="e">
        <f>VLOOKUP(AD628,NOx_Calc!$E$4:$H$44,4,FALSE)/100</f>
        <v>#N/A</v>
      </c>
      <c r="J628" s="97" t="e">
        <f t="shared" si="108"/>
        <v>#N/A</v>
      </c>
      <c r="K628" s="10" t="e">
        <f>IF(J628&lt;&gt;"-",IF(X628="A",'NOx Emission Factors'!$X$4*J628,IF(X628="L",'NOx Emission Factors'!$W$4*J628,"?")),"-")</f>
        <v>#N/A</v>
      </c>
      <c r="L628" s="10" t="str">
        <f>IF(F628&lt;&gt;"",IF(X628="A",F628/'NOx Emission Factors'!$X$4,IF(X628="L",F628/'NOx Emission Factors'!$W$4,"?")),"-")</f>
        <v>?</v>
      </c>
      <c r="M628" s="125" t="e">
        <f t="shared" si="109"/>
        <v>#DIV/0!</v>
      </c>
      <c r="N628" s="125" t="e">
        <f t="shared" si="110"/>
        <v>#N/A</v>
      </c>
      <c r="O628" s="170">
        <f>'Fleet Input'!B632</f>
        <v>0</v>
      </c>
      <c r="P628" s="170">
        <f>'Fleet Input'!C632</f>
        <v>0</v>
      </c>
      <c r="Q628" s="170">
        <f>'Fleet Input'!D632</f>
        <v>0</v>
      </c>
      <c r="R628" s="170">
        <f>'Fleet Input'!E632</f>
        <v>0</v>
      </c>
      <c r="S628" s="170">
        <f>'Fleet Input'!F632</f>
        <v>0</v>
      </c>
      <c r="T628" s="109" t="s">
        <v>239</v>
      </c>
      <c r="U628" s="109" t="s">
        <v>194</v>
      </c>
      <c r="X628" s="176">
        <f>'Fleet Input'!F632</f>
        <v>0</v>
      </c>
      <c r="Y628" s="170">
        <f>'Fleet Input'!G632</f>
        <v>0</v>
      </c>
      <c r="Z628" s="170">
        <f>'Fleet Input'!H632</f>
        <v>0</v>
      </c>
      <c r="AA628" s="114">
        <f t="shared" si="111"/>
        <v>0</v>
      </c>
      <c r="AB628" s="176" t="str">
        <f>IF('Fleet Input'!K632=0,"",'Fleet Input'!K632)</f>
        <v/>
      </c>
      <c r="AC628" s="176" t="str">
        <f>IF('Fleet Input'!L632=0,"",'Fleet Input'!L632)</f>
        <v/>
      </c>
      <c r="AD628" s="117" t="str">
        <f t="shared" si="112"/>
        <v/>
      </c>
      <c r="AE628" s="117" t="str">
        <f t="shared" si="113"/>
        <v>00</v>
      </c>
      <c r="AF628" s="8" t="e">
        <f t="shared" si="114"/>
        <v>#N/A</v>
      </c>
      <c r="AG628" s="122" t="e">
        <f t="shared" si="115"/>
        <v>#N/A</v>
      </c>
      <c r="AH628" s="8" t="e">
        <f t="shared" si="116"/>
        <v>#N/A</v>
      </c>
      <c r="AI628" s="122" t="e">
        <f t="shared" si="117"/>
        <v>#N/A</v>
      </c>
      <c r="AJ628" s="100" t="e">
        <f t="shared" si="118"/>
        <v>#N/A</v>
      </c>
      <c r="AK628" s="122" t="e">
        <f t="shared" si="119"/>
        <v>#N/A</v>
      </c>
    </row>
    <row r="629" spans="1:37" x14ac:dyDescent="0.2">
      <c r="A629" s="170">
        <f>'Fleet Input'!A633</f>
        <v>0</v>
      </c>
      <c r="B629" s="106" t="s">
        <v>111</v>
      </c>
      <c r="C629" s="106" t="s">
        <v>116</v>
      </c>
      <c r="D629" s="106" t="s">
        <v>174</v>
      </c>
      <c r="E629" s="106" t="s">
        <v>143</v>
      </c>
      <c r="F629" s="179">
        <f>'Fleet Input'!I633</f>
        <v>0</v>
      </c>
      <c r="G629" s="179">
        <f>'Fleet Input'!J633</f>
        <v>0</v>
      </c>
      <c r="H629" s="119" t="e">
        <f>VLOOKUP(AD629,NOx_Calc!$E$4:$G$44,3,FALSE)/100</f>
        <v>#N/A</v>
      </c>
      <c r="I629" s="119" t="e">
        <f>VLOOKUP(AD629,NOx_Calc!$E$4:$H$44,4,FALSE)/100</f>
        <v>#N/A</v>
      </c>
      <c r="J629" s="97" t="e">
        <f t="shared" si="108"/>
        <v>#N/A</v>
      </c>
      <c r="K629" s="10" t="e">
        <f>IF(J629&lt;&gt;"-",IF(X629="A",'NOx Emission Factors'!$X$4*J629,IF(X629="L",'NOx Emission Factors'!$W$4*J629,"?")),"-")</f>
        <v>#N/A</v>
      </c>
      <c r="L629" s="10" t="str">
        <f>IF(F629&lt;&gt;"",IF(X629="A",F629/'NOx Emission Factors'!$X$4,IF(X629="L",F629/'NOx Emission Factors'!$W$4,"?")),"-")</f>
        <v>?</v>
      </c>
      <c r="M629" s="125" t="e">
        <f t="shared" si="109"/>
        <v>#DIV/0!</v>
      </c>
      <c r="N629" s="125" t="e">
        <f t="shared" si="110"/>
        <v>#N/A</v>
      </c>
      <c r="O629" s="170">
        <f>'Fleet Input'!B633</f>
        <v>0</v>
      </c>
      <c r="P629" s="170">
        <f>'Fleet Input'!C633</f>
        <v>0</v>
      </c>
      <c r="Q629" s="170">
        <f>'Fleet Input'!D633</f>
        <v>0</v>
      </c>
      <c r="R629" s="170">
        <f>'Fleet Input'!E633</f>
        <v>0</v>
      </c>
      <c r="S629" s="170">
        <f>'Fleet Input'!F633</f>
        <v>0</v>
      </c>
      <c r="T629" s="109" t="s">
        <v>239</v>
      </c>
      <c r="U629" s="109" t="s">
        <v>194</v>
      </c>
      <c r="X629" s="176">
        <f>'Fleet Input'!F633</f>
        <v>0</v>
      </c>
      <c r="Y629" s="170">
        <f>'Fleet Input'!G633</f>
        <v>0</v>
      </c>
      <c r="Z629" s="170">
        <f>'Fleet Input'!H633</f>
        <v>0</v>
      </c>
      <c r="AA629" s="114">
        <f t="shared" si="111"/>
        <v>0</v>
      </c>
      <c r="AB629" s="176" t="str">
        <f>IF('Fleet Input'!K633=0,"",'Fleet Input'!K633)</f>
        <v/>
      </c>
      <c r="AC629" s="176" t="str">
        <f>IF('Fleet Input'!L633=0,"",'Fleet Input'!L633)</f>
        <v/>
      </c>
      <c r="AD629" s="117" t="str">
        <f t="shared" si="112"/>
        <v/>
      </c>
      <c r="AE629" s="117" t="str">
        <f t="shared" si="113"/>
        <v>00</v>
      </c>
      <c r="AF629" s="8" t="e">
        <f t="shared" si="114"/>
        <v>#N/A</v>
      </c>
      <c r="AG629" s="122" t="e">
        <f t="shared" si="115"/>
        <v>#N/A</v>
      </c>
      <c r="AH629" s="8" t="e">
        <f t="shared" si="116"/>
        <v>#N/A</v>
      </c>
      <c r="AI629" s="122" t="e">
        <f t="shared" si="117"/>
        <v>#N/A</v>
      </c>
      <c r="AJ629" s="100" t="e">
        <f t="shared" si="118"/>
        <v>#N/A</v>
      </c>
      <c r="AK629" s="122" t="e">
        <f t="shared" si="119"/>
        <v>#N/A</v>
      </c>
    </row>
    <row r="630" spans="1:37" x14ac:dyDescent="0.2">
      <c r="A630" s="170">
        <f>'Fleet Input'!A634</f>
        <v>0</v>
      </c>
      <c r="B630" s="106" t="s">
        <v>111</v>
      </c>
      <c r="C630" s="106" t="s">
        <v>112</v>
      </c>
      <c r="D630" s="106" t="s">
        <v>172</v>
      </c>
      <c r="E630" s="106" t="s">
        <v>173</v>
      </c>
      <c r="F630" s="179">
        <f>'Fleet Input'!I634</f>
        <v>0</v>
      </c>
      <c r="G630" s="179">
        <f>'Fleet Input'!J634</f>
        <v>0</v>
      </c>
      <c r="H630" s="119" t="e">
        <f>VLOOKUP(AD630,NOx_Calc!$E$4:$G$44,3,FALSE)/100</f>
        <v>#N/A</v>
      </c>
      <c r="I630" s="119" t="e">
        <f>VLOOKUP(AD630,NOx_Calc!$E$4:$H$44,4,FALSE)/100</f>
        <v>#N/A</v>
      </c>
      <c r="J630" s="97" t="e">
        <f t="shared" si="108"/>
        <v>#N/A</v>
      </c>
      <c r="K630" s="10" t="e">
        <f>IF(J630&lt;&gt;"-",IF(X630="A",'NOx Emission Factors'!$X$4*J630,IF(X630="L",'NOx Emission Factors'!$W$4*J630,"?")),"-")</f>
        <v>#N/A</v>
      </c>
      <c r="L630" s="10" t="str">
        <f>IF(F630&lt;&gt;"",IF(X630="A",F630/'NOx Emission Factors'!$X$4,IF(X630="L",F630/'NOx Emission Factors'!$W$4,"?")),"-")</f>
        <v>?</v>
      </c>
      <c r="M630" s="125" t="e">
        <f t="shared" si="109"/>
        <v>#DIV/0!</v>
      </c>
      <c r="N630" s="125" t="e">
        <f t="shared" si="110"/>
        <v>#N/A</v>
      </c>
      <c r="O630" s="170">
        <f>'Fleet Input'!B634</f>
        <v>0</v>
      </c>
      <c r="P630" s="170">
        <f>'Fleet Input'!C634</f>
        <v>0</v>
      </c>
      <c r="Q630" s="170">
        <f>'Fleet Input'!D634</f>
        <v>0</v>
      </c>
      <c r="R630" s="170">
        <f>'Fleet Input'!E634</f>
        <v>0</v>
      </c>
      <c r="S630" s="170">
        <f>'Fleet Input'!F634</f>
        <v>0</v>
      </c>
      <c r="T630" s="109" t="s">
        <v>239</v>
      </c>
      <c r="U630" s="109" t="s">
        <v>194</v>
      </c>
      <c r="X630" s="176">
        <f>'Fleet Input'!F634</f>
        <v>0</v>
      </c>
      <c r="Y630" s="170">
        <f>'Fleet Input'!G634</f>
        <v>0</v>
      </c>
      <c r="Z630" s="170">
        <f>'Fleet Input'!H634</f>
        <v>0</v>
      </c>
      <c r="AA630" s="114">
        <f t="shared" si="111"/>
        <v>0</v>
      </c>
      <c r="AB630" s="176" t="str">
        <f>IF('Fleet Input'!K634=0,"",'Fleet Input'!K634)</f>
        <v/>
      </c>
      <c r="AC630" s="176" t="str">
        <f>IF('Fleet Input'!L634=0,"",'Fleet Input'!L634)</f>
        <v/>
      </c>
      <c r="AD630" s="117" t="str">
        <f t="shared" si="112"/>
        <v/>
      </c>
      <c r="AE630" s="117" t="str">
        <f t="shared" si="113"/>
        <v>00</v>
      </c>
      <c r="AF630" s="8" t="e">
        <f t="shared" si="114"/>
        <v>#N/A</v>
      </c>
      <c r="AG630" s="122" t="e">
        <f t="shared" si="115"/>
        <v>#N/A</v>
      </c>
      <c r="AH630" s="8" t="e">
        <f t="shared" si="116"/>
        <v>#N/A</v>
      </c>
      <c r="AI630" s="122" t="e">
        <f t="shared" si="117"/>
        <v>#N/A</v>
      </c>
      <c r="AJ630" s="100" t="e">
        <f t="shared" si="118"/>
        <v>#N/A</v>
      </c>
      <c r="AK630" s="122" t="e">
        <f t="shared" si="119"/>
        <v>#N/A</v>
      </c>
    </row>
    <row r="631" spans="1:37" x14ac:dyDescent="0.2">
      <c r="A631" s="170">
        <f>'Fleet Input'!A635</f>
        <v>0</v>
      </c>
      <c r="B631" s="106" t="s">
        <v>111</v>
      </c>
      <c r="C631" s="106" t="s">
        <v>116</v>
      </c>
      <c r="D631" s="106" t="s">
        <v>165</v>
      </c>
      <c r="E631" s="106" t="s">
        <v>143</v>
      </c>
      <c r="F631" s="179">
        <f>'Fleet Input'!I635</f>
        <v>0</v>
      </c>
      <c r="G631" s="179">
        <f>'Fleet Input'!J635</f>
        <v>0</v>
      </c>
      <c r="H631" s="119" t="e">
        <f>VLOOKUP(AD631,NOx_Calc!$E$4:$G$44,3,FALSE)/100</f>
        <v>#N/A</v>
      </c>
      <c r="I631" s="119" t="e">
        <f>VLOOKUP(AD631,NOx_Calc!$E$4:$H$44,4,FALSE)/100</f>
        <v>#N/A</v>
      </c>
      <c r="J631" s="97" t="e">
        <f t="shared" si="108"/>
        <v>#N/A</v>
      </c>
      <c r="K631" s="10" t="e">
        <f>IF(J631&lt;&gt;"-",IF(X631="A",'NOx Emission Factors'!$X$4*J631,IF(X631="L",'NOx Emission Factors'!$W$4*J631,"?")),"-")</f>
        <v>#N/A</v>
      </c>
      <c r="L631" s="10" t="str">
        <f>IF(F631&lt;&gt;"",IF(X631="A",F631/'NOx Emission Factors'!$X$4,IF(X631="L",F631/'NOx Emission Factors'!$W$4,"?")),"-")</f>
        <v>?</v>
      </c>
      <c r="M631" s="125" t="e">
        <f t="shared" si="109"/>
        <v>#DIV/0!</v>
      </c>
      <c r="N631" s="125" t="e">
        <f t="shared" si="110"/>
        <v>#N/A</v>
      </c>
      <c r="O631" s="170">
        <f>'Fleet Input'!B635</f>
        <v>0</v>
      </c>
      <c r="P631" s="170">
        <f>'Fleet Input'!C635</f>
        <v>0</v>
      </c>
      <c r="Q631" s="170">
        <f>'Fleet Input'!D635</f>
        <v>0</v>
      </c>
      <c r="R631" s="170">
        <f>'Fleet Input'!E635</f>
        <v>0</v>
      </c>
      <c r="S631" s="170">
        <f>'Fleet Input'!F635</f>
        <v>0</v>
      </c>
      <c r="T631" s="109" t="s">
        <v>239</v>
      </c>
      <c r="U631" s="109" t="s">
        <v>194</v>
      </c>
      <c r="X631" s="176">
        <f>'Fleet Input'!F635</f>
        <v>0</v>
      </c>
      <c r="Y631" s="170">
        <f>'Fleet Input'!G635</f>
        <v>0</v>
      </c>
      <c r="Z631" s="170">
        <f>'Fleet Input'!H635</f>
        <v>0</v>
      </c>
      <c r="AA631" s="114">
        <f t="shared" si="111"/>
        <v>0</v>
      </c>
      <c r="AB631" s="176" t="str">
        <f>IF('Fleet Input'!K635=0,"",'Fleet Input'!K635)</f>
        <v/>
      </c>
      <c r="AC631" s="176" t="str">
        <f>IF('Fleet Input'!L635=0,"",'Fleet Input'!L635)</f>
        <v/>
      </c>
      <c r="AD631" s="117" t="str">
        <f t="shared" si="112"/>
        <v/>
      </c>
      <c r="AE631" s="117" t="str">
        <f t="shared" si="113"/>
        <v>00</v>
      </c>
      <c r="AF631" s="8" t="e">
        <f t="shared" si="114"/>
        <v>#N/A</v>
      </c>
      <c r="AG631" s="122" t="e">
        <f t="shared" si="115"/>
        <v>#N/A</v>
      </c>
      <c r="AH631" s="8" t="e">
        <f t="shared" si="116"/>
        <v>#N/A</v>
      </c>
      <c r="AI631" s="122" t="e">
        <f t="shared" si="117"/>
        <v>#N/A</v>
      </c>
      <c r="AJ631" s="100" t="e">
        <f t="shared" si="118"/>
        <v>#N/A</v>
      </c>
      <c r="AK631" s="122" t="e">
        <f t="shared" si="119"/>
        <v>#N/A</v>
      </c>
    </row>
    <row r="632" spans="1:37" x14ac:dyDescent="0.2">
      <c r="A632" s="170">
        <f>'Fleet Input'!A636</f>
        <v>0</v>
      </c>
      <c r="B632" s="106" t="s">
        <v>111</v>
      </c>
      <c r="C632" s="106" t="s">
        <v>116</v>
      </c>
      <c r="D632" s="106" t="s">
        <v>174</v>
      </c>
      <c r="E632" s="106" t="s">
        <v>143</v>
      </c>
      <c r="F632" s="179">
        <f>'Fleet Input'!I636</f>
        <v>0</v>
      </c>
      <c r="G632" s="179">
        <f>'Fleet Input'!J636</f>
        <v>0</v>
      </c>
      <c r="H632" s="119" t="e">
        <f>VLOOKUP(AD632,NOx_Calc!$E$4:$G$44,3,FALSE)/100</f>
        <v>#N/A</v>
      </c>
      <c r="I632" s="119" t="e">
        <f>VLOOKUP(AD632,NOx_Calc!$E$4:$H$44,4,FALSE)/100</f>
        <v>#N/A</v>
      </c>
      <c r="J632" s="97" t="e">
        <f t="shared" si="108"/>
        <v>#N/A</v>
      </c>
      <c r="K632" s="10" t="e">
        <f>IF(J632&lt;&gt;"-",IF(X632="A",'NOx Emission Factors'!$X$4*J632,IF(X632="L",'NOx Emission Factors'!$W$4*J632,"?")),"-")</f>
        <v>#N/A</v>
      </c>
      <c r="L632" s="10" t="str">
        <f>IF(F632&lt;&gt;"",IF(X632="A",F632/'NOx Emission Factors'!$X$4,IF(X632="L",F632/'NOx Emission Factors'!$W$4,"?")),"-")</f>
        <v>?</v>
      </c>
      <c r="M632" s="125" t="e">
        <f t="shared" si="109"/>
        <v>#DIV/0!</v>
      </c>
      <c r="N632" s="125" t="e">
        <f t="shared" si="110"/>
        <v>#N/A</v>
      </c>
      <c r="O632" s="170">
        <f>'Fleet Input'!B636</f>
        <v>0</v>
      </c>
      <c r="P632" s="170">
        <f>'Fleet Input'!C636</f>
        <v>0</v>
      </c>
      <c r="Q632" s="170">
        <f>'Fleet Input'!D636</f>
        <v>0</v>
      </c>
      <c r="R632" s="170">
        <f>'Fleet Input'!E636</f>
        <v>0</v>
      </c>
      <c r="S632" s="170">
        <f>'Fleet Input'!F636</f>
        <v>0</v>
      </c>
      <c r="T632" s="109" t="s">
        <v>239</v>
      </c>
      <c r="U632" s="109" t="s">
        <v>194</v>
      </c>
      <c r="X632" s="176">
        <f>'Fleet Input'!F636</f>
        <v>0</v>
      </c>
      <c r="Y632" s="170">
        <f>'Fleet Input'!G636</f>
        <v>0</v>
      </c>
      <c r="Z632" s="170">
        <f>'Fleet Input'!H636</f>
        <v>0</v>
      </c>
      <c r="AA632" s="114">
        <f t="shared" si="111"/>
        <v>0</v>
      </c>
      <c r="AB632" s="176" t="str">
        <f>IF('Fleet Input'!K636=0,"",'Fleet Input'!K636)</f>
        <v/>
      </c>
      <c r="AC632" s="176" t="str">
        <f>IF('Fleet Input'!L636=0,"",'Fleet Input'!L636)</f>
        <v/>
      </c>
      <c r="AD632" s="117" t="str">
        <f t="shared" si="112"/>
        <v/>
      </c>
      <c r="AE632" s="117" t="str">
        <f t="shared" si="113"/>
        <v>00</v>
      </c>
      <c r="AF632" s="8" t="e">
        <f t="shared" si="114"/>
        <v>#N/A</v>
      </c>
      <c r="AG632" s="122" t="e">
        <f t="shared" si="115"/>
        <v>#N/A</v>
      </c>
      <c r="AH632" s="8" t="e">
        <f t="shared" si="116"/>
        <v>#N/A</v>
      </c>
      <c r="AI632" s="122" t="e">
        <f t="shared" si="117"/>
        <v>#N/A</v>
      </c>
      <c r="AJ632" s="100" t="e">
        <f t="shared" si="118"/>
        <v>#N/A</v>
      </c>
      <c r="AK632" s="122" t="e">
        <f t="shared" si="119"/>
        <v>#N/A</v>
      </c>
    </row>
    <row r="633" spans="1:37" x14ac:dyDescent="0.2">
      <c r="A633" s="170">
        <f>'Fleet Input'!A637</f>
        <v>0</v>
      </c>
      <c r="B633" s="106" t="s">
        <v>111</v>
      </c>
      <c r="C633" s="106" t="s">
        <v>112</v>
      </c>
      <c r="D633" s="106" t="s">
        <v>136</v>
      </c>
      <c r="E633" s="106" t="s">
        <v>290</v>
      </c>
      <c r="F633" s="179">
        <f>'Fleet Input'!I637</f>
        <v>0</v>
      </c>
      <c r="G633" s="179">
        <f>'Fleet Input'!J637</f>
        <v>0</v>
      </c>
      <c r="H633" s="119" t="e">
        <f>VLOOKUP(AD633,NOx_Calc!$E$4:$G$44,3,FALSE)/100</f>
        <v>#N/A</v>
      </c>
      <c r="I633" s="119" t="e">
        <f>VLOOKUP(AD633,NOx_Calc!$E$4:$H$44,4,FALSE)/100</f>
        <v>#N/A</v>
      </c>
      <c r="J633" s="97" t="e">
        <f t="shared" si="108"/>
        <v>#N/A</v>
      </c>
      <c r="K633" s="10" t="e">
        <f>IF(J633&lt;&gt;"-",IF(X633="A",'NOx Emission Factors'!$X$4*J633,IF(X633="L",'NOx Emission Factors'!$W$4*J633,"?")),"-")</f>
        <v>#N/A</v>
      </c>
      <c r="L633" s="10" t="str">
        <f>IF(F633&lt;&gt;"",IF(X633="A",F633/'NOx Emission Factors'!$X$4,IF(X633="L",F633/'NOx Emission Factors'!$W$4,"?")),"-")</f>
        <v>?</v>
      </c>
      <c r="M633" s="125" t="e">
        <f t="shared" si="109"/>
        <v>#DIV/0!</v>
      </c>
      <c r="N633" s="125" t="e">
        <f t="shared" si="110"/>
        <v>#N/A</v>
      </c>
      <c r="O633" s="170">
        <f>'Fleet Input'!B637</f>
        <v>0</v>
      </c>
      <c r="P633" s="170">
        <f>'Fleet Input'!C637</f>
        <v>0</v>
      </c>
      <c r="Q633" s="170">
        <f>'Fleet Input'!D637</f>
        <v>0</v>
      </c>
      <c r="R633" s="170">
        <f>'Fleet Input'!E637</f>
        <v>0</v>
      </c>
      <c r="S633" s="170">
        <f>'Fleet Input'!F637</f>
        <v>0</v>
      </c>
      <c r="T633" s="109" t="s">
        <v>237</v>
      </c>
      <c r="U633" s="109" t="s">
        <v>190</v>
      </c>
      <c r="X633" s="176">
        <f>'Fleet Input'!F637</f>
        <v>0</v>
      </c>
      <c r="Y633" s="170">
        <f>'Fleet Input'!G637</f>
        <v>0</v>
      </c>
      <c r="Z633" s="170">
        <f>'Fleet Input'!H637</f>
        <v>0</v>
      </c>
      <c r="AA633" s="114">
        <f t="shared" si="111"/>
        <v>0</v>
      </c>
      <c r="AB633" s="176" t="str">
        <f>IF('Fleet Input'!K637=0,"",'Fleet Input'!K637)</f>
        <v/>
      </c>
      <c r="AC633" s="176" t="str">
        <f>IF('Fleet Input'!L637=0,"",'Fleet Input'!L637)</f>
        <v/>
      </c>
      <c r="AD633" s="117" t="str">
        <f t="shared" si="112"/>
        <v/>
      </c>
      <c r="AE633" s="117" t="str">
        <f t="shared" si="113"/>
        <v>00</v>
      </c>
      <c r="AF633" s="8" t="e">
        <f t="shared" si="114"/>
        <v>#N/A</v>
      </c>
      <c r="AG633" s="122" t="e">
        <f t="shared" si="115"/>
        <v>#N/A</v>
      </c>
      <c r="AH633" s="8" t="e">
        <f t="shared" si="116"/>
        <v>#N/A</v>
      </c>
      <c r="AI633" s="122" t="e">
        <f t="shared" si="117"/>
        <v>#N/A</v>
      </c>
      <c r="AJ633" s="100" t="e">
        <f t="shared" si="118"/>
        <v>#N/A</v>
      </c>
      <c r="AK633" s="122" t="e">
        <f t="shared" si="119"/>
        <v>#N/A</v>
      </c>
    </row>
    <row r="634" spans="1:37" x14ac:dyDescent="0.2">
      <c r="A634" s="170">
        <f>'Fleet Input'!A638</f>
        <v>0</v>
      </c>
      <c r="B634" s="106" t="s">
        <v>111</v>
      </c>
      <c r="C634" s="106" t="s">
        <v>175</v>
      </c>
      <c r="D634" s="106" t="s">
        <v>176</v>
      </c>
      <c r="E634" s="106" t="s">
        <v>143</v>
      </c>
      <c r="F634" s="179">
        <f>'Fleet Input'!I638</f>
        <v>0</v>
      </c>
      <c r="G634" s="179">
        <f>'Fleet Input'!J638</f>
        <v>0</v>
      </c>
      <c r="H634" s="119" t="e">
        <f>VLOOKUP(AD634,NOx_Calc!$E$4:$G$44,3,FALSE)/100</f>
        <v>#N/A</v>
      </c>
      <c r="I634" s="119" t="e">
        <f>VLOOKUP(AD634,NOx_Calc!$E$4:$H$44,4,FALSE)/100</f>
        <v>#N/A</v>
      </c>
      <c r="J634" s="97" t="e">
        <f t="shared" si="108"/>
        <v>#N/A</v>
      </c>
      <c r="K634" s="10" t="e">
        <f>IF(J634&lt;&gt;"-",IF(X634="A",'NOx Emission Factors'!$X$4*J634,IF(X634="L",'NOx Emission Factors'!$W$4*J634,"?")),"-")</f>
        <v>#N/A</v>
      </c>
      <c r="L634" s="10" t="str">
        <f>IF(F634&lt;&gt;"",IF(X634="A",F634/'NOx Emission Factors'!$X$4,IF(X634="L",F634/'NOx Emission Factors'!$W$4,"?")),"-")</f>
        <v>?</v>
      </c>
      <c r="M634" s="125" t="e">
        <f t="shared" si="109"/>
        <v>#DIV/0!</v>
      </c>
      <c r="N634" s="125" t="e">
        <f t="shared" si="110"/>
        <v>#N/A</v>
      </c>
      <c r="O634" s="170">
        <f>'Fleet Input'!B638</f>
        <v>0</v>
      </c>
      <c r="P634" s="170">
        <f>'Fleet Input'!C638</f>
        <v>0</v>
      </c>
      <c r="Q634" s="170">
        <f>'Fleet Input'!D638</f>
        <v>0</v>
      </c>
      <c r="R634" s="170">
        <f>'Fleet Input'!E638</f>
        <v>0</v>
      </c>
      <c r="S634" s="170">
        <f>'Fleet Input'!F638</f>
        <v>0</v>
      </c>
      <c r="T634" s="109" t="s">
        <v>239</v>
      </c>
      <c r="U634" s="109" t="s">
        <v>194</v>
      </c>
      <c r="X634" s="176">
        <f>'Fleet Input'!F638</f>
        <v>0</v>
      </c>
      <c r="Y634" s="170">
        <f>'Fleet Input'!G638</f>
        <v>0</v>
      </c>
      <c r="Z634" s="170">
        <f>'Fleet Input'!H638</f>
        <v>0</v>
      </c>
      <c r="AA634" s="114">
        <f t="shared" si="111"/>
        <v>0</v>
      </c>
      <c r="AB634" s="176" t="str">
        <f>IF('Fleet Input'!K638=0,"",'Fleet Input'!K638)</f>
        <v/>
      </c>
      <c r="AC634" s="176" t="str">
        <f>IF('Fleet Input'!L638=0,"",'Fleet Input'!L638)</f>
        <v/>
      </c>
      <c r="AD634" s="117" t="str">
        <f t="shared" si="112"/>
        <v/>
      </c>
      <c r="AE634" s="117" t="str">
        <f t="shared" si="113"/>
        <v>00</v>
      </c>
      <c r="AF634" s="8" t="e">
        <f t="shared" si="114"/>
        <v>#N/A</v>
      </c>
      <c r="AG634" s="122" t="e">
        <f t="shared" si="115"/>
        <v>#N/A</v>
      </c>
      <c r="AH634" s="8" t="e">
        <f t="shared" si="116"/>
        <v>#N/A</v>
      </c>
      <c r="AI634" s="122" t="e">
        <f t="shared" si="117"/>
        <v>#N/A</v>
      </c>
      <c r="AJ634" s="100" t="e">
        <f t="shared" si="118"/>
        <v>#N/A</v>
      </c>
      <c r="AK634" s="122" t="e">
        <f t="shared" si="119"/>
        <v>#N/A</v>
      </c>
    </row>
    <row r="635" spans="1:37" x14ac:dyDescent="0.2">
      <c r="A635" s="170">
        <f>'Fleet Input'!A639</f>
        <v>0</v>
      </c>
      <c r="B635" s="106" t="s">
        <v>111</v>
      </c>
      <c r="C635" s="106" t="s">
        <v>120</v>
      </c>
      <c r="D635" s="106" t="s">
        <v>181</v>
      </c>
      <c r="E635" s="106" t="s">
        <v>143</v>
      </c>
      <c r="F635" s="179">
        <f>'Fleet Input'!I639</f>
        <v>0</v>
      </c>
      <c r="G635" s="179">
        <f>'Fleet Input'!J639</f>
        <v>0</v>
      </c>
      <c r="H635" s="119" t="e">
        <f>VLOOKUP(AD635,NOx_Calc!$E$4:$G$44,3,FALSE)/100</f>
        <v>#N/A</v>
      </c>
      <c r="I635" s="119" t="e">
        <f>VLOOKUP(AD635,NOx_Calc!$E$4:$H$44,4,FALSE)/100</f>
        <v>#N/A</v>
      </c>
      <c r="J635" s="97" t="e">
        <f t="shared" si="108"/>
        <v>#N/A</v>
      </c>
      <c r="K635" s="10" t="e">
        <f>IF(J635&lt;&gt;"-",IF(X635="A",'NOx Emission Factors'!$X$4*J635,IF(X635="L",'NOx Emission Factors'!$W$4*J635,"?")),"-")</f>
        <v>#N/A</v>
      </c>
      <c r="L635" s="10" t="str">
        <f>IF(F635&lt;&gt;"",IF(X635="A",F635/'NOx Emission Factors'!$X$4,IF(X635="L",F635/'NOx Emission Factors'!$W$4,"?")),"-")</f>
        <v>?</v>
      </c>
      <c r="M635" s="125" t="e">
        <f t="shared" si="109"/>
        <v>#DIV/0!</v>
      </c>
      <c r="N635" s="125" t="e">
        <f t="shared" si="110"/>
        <v>#N/A</v>
      </c>
      <c r="O635" s="170">
        <f>'Fleet Input'!B639</f>
        <v>0</v>
      </c>
      <c r="P635" s="170">
        <f>'Fleet Input'!C639</f>
        <v>0</v>
      </c>
      <c r="Q635" s="170">
        <f>'Fleet Input'!D639</f>
        <v>0</v>
      </c>
      <c r="R635" s="170">
        <f>'Fleet Input'!E639</f>
        <v>0</v>
      </c>
      <c r="S635" s="170">
        <f>'Fleet Input'!F639</f>
        <v>0</v>
      </c>
      <c r="T635" s="109" t="s">
        <v>237</v>
      </c>
      <c r="U635" s="109" t="s">
        <v>190</v>
      </c>
      <c r="X635" s="176">
        <f>'Fleet Input'!F639</f>
        <v>0</v>
      </c>
      <c r="Y635" s="170">
        <f>'Fleet Input'!G639</f>
        <v>0</v>
      </c>
      <c r="Z635" s="170">
        <f>'Fleet Input'!H639</f>
        <v>0</v>
      </c>
      <c r="AA635" s="114">
        <f t="shared" si="111"/>
        <v>0</v>
      </c>
      <c r="AB635" s="176" t="str">
        <f>IF('Fleet Input'!K639=0,"",'Fleet Input'!K639)</f>
        <v/>
      </c>
      <c r="AC635" s="176" t="str">
        <f>IF('Fleet Input'!L639=0,"",'Fleet Input'!L639)</f>
        <v/>
      </c>
      <c r="AD635" s="117" t="str">
        <f t="shared" si="112"/>
        <v/>
      </c>
      <c r="AE635" s="117" t="str">
        <f t="shared" si="113"/>
        <v>00</v>
      </c>
      <c r="AF635" s="8" t="e">
        <f t="shared" si="114"/>
        <v>#N/A</v>
      </c>
      <c r="AG635" s="122" t="e">
        <f t="shared" si="115"/>
        <v>#N/A</v>
      </c>
      <c r="AH635" s="8" t="e">
        <f t="shared" si="116"/>
        <v>#N/A</v>
      </c>
      <c r="AI635" s="122" t="e">
        <f t="shared" si="117"/>
        <v>#N/A</v>
      </c>
      <c r="AJ635" s="100" t="e">
        <f t="shared" si="118"/>
        <v>#N/A</v>
      </c>
      <c r="AK635" s="122" t="e">
        <f t="shared" si="119"/>
        <v>#N/A</v>
      </c>
    </row>
    <row r="636" spans="1:37" x14ac:dyDescent="0.2">
      <c r="A636" s="170">
        <f>'Fleet Input'!A640</f>
        <v>0</v>
      </c>
      <c r="B636" s="106" t="s">
        <v>111</v>
      </c>
      <c r="C636" s="106" t="s">
        <v>112</v>
      </c>
      <c r="D636" s="106" t="s">
        <v>150</v>
      </c>
      <c r="E636" s="106" t="s">
        <v>154</v>
      </c>
      <c r="F636" s="179">
        <f>'Fleet Input'!I640</f>
        <v>0</v>
      </c>
      <c r="G636" s="179">
        <f>'Fleet Input'!J640</f>
        <v>0</v>
      </c>
      <c r="H636" s="119" t="e">
        <f>VLOOKUP(AD636,NOx_Calc!$E$4:$G$44,3,FALSE)/100</f>
        <v>#N/A</v>
      </c>
      <c r="I636" s="119" t="e">
        <f>VLOOKUP(AD636,NOx_Calc!$E$4:$H$44,4,FALSE)/100</f>
        <v>#N/A</v>
      </c>
      <c r="J636" s="97" t="e">
        <f t="shared" si="108"/>
        <v>#N/A</v>
      </c>
      <c r="K636" s="10" t="e">
        <f>IF(J636&lt;&gt;"-",IF(X636="A",'NOx Emission Factors'!$X$4*J636,IF(X636="L",'NOx Emission Factors'!$W$4*J636,"?")),"-")</f>
        <v>#N/A</v>
      </c>
      <c r="L636" s="10" t="str">
        <f>IF(F636&lt;&gt;"",IF(X636="A",F636/'NOx Emission Factors'!$X$4,IF(X636="L",F636/'NOx Emission Factors'!$W$4,"?")),"-")</f>
        <v>?</v>
      </c>
      <c r="M636" s="125" t="e">
        <f t="shared" si="109"/>
        <v>#DIV/0!</v>
      </c>
      <c r="N636" s="125" t="e">
        <f t="shared" si="110"/>
        <v>#N/A</v>
      </c>
      <c r="O636" s="170">
        <f>'Fleet Input'!B640</f>
        <v>0</v>
      </c>
      <c r="P636" s="170">
        <f>'Fleet Input'!C640</f>
        <v>0</v>
      </c>
      <c r="Q636" s="170">
        <f>'Fleet Input'!D640</f>
        <v>0</v>
      </c>
      <c r="R636" s="170">
        <f>'Fleet Input'!E640</f>
        <v>0</v>
      </c>
      <c r="S636" s="170">
        <f>'Fleet Input'!F640</f>
        <v>0</v>
      </c>
      <c r="T636" s="109" t="s">
        <v>237</v>
      </c>
      <c r="U636" s="109" t="s">
        <v>33</v>
      </c>
      <c r="X636" s="176">
        <f>'Fleet Input'!F640</f>
        <v>0</v>
      </c>
      <c r="Y636" s="170">
        <f>'Fleet Input'!G640</f>
        <v>0</v>
      </c>
      <c r="Z636" s="170">
        <f>'Fleet Input'!H640</f>
        <v>0</v>
      </c>
      <c r="AA636" s="114">
        <f t="shared" si="111"/>
        <v>0</v>
      </c>
      <c r="AB636" s="176" t="str">
        <f>IF('Fleet Input'!K640=0,"",'Fleet Input'!K640)</f>
        <v/>
      </c>
      <c r="AC636" s="176" t="str">
        <f>IF('Fleet Input'!L640=0,"",'Fleet Input'!L640)</f>
        <v/>
      </c>
      <c r="AD636" s="117" t="str">
        <f t="shared" si="112"/>
        <v/>
      </c>
      <c r="AE636" s="117" t="str">
        <f t="shared" si="113"/>
        <v>00</v>
      </c>
      <c r="AF636" s="8" t="e">
        <f t="shared" si="114"/>
        <v>#N/A</v>
      </c>
      <c r="AG636" s="122" t="e">
        <f t="shared" si="115"/>
        <v>#N/A</v>
      </c>
      <c r="AH636" s="8" t="e">
        <f t="shared" si="116"/>
        <v>#N/A</v>
      </c>
      <c r="AI636" s="122" t="e">
        <f t="shared" si="117"/>
        <v>#N/A</v>
      </c>
      <c r="AJ636" s="100" t="e">
        <f t="shared" si="118"/>
        <v>#N/A</v>
      </c>
      <c r="AK636" s="122" t="e">
        <f t="shared" si="119"/>
        <v>#N/A</v>
      </c>
    </row>
    <row r="637" spans="1:37" x14ac:dyDescent="0.2">
      <c r="A637" s="170">
        <f>'Fleet Input'!A641</f>
        <v>0</v>
      </c>
      <c r="B637" s="106" t="s">
        <v>111</v>
      </c>
      <c r="C637" s="106" t="s">
        <v>112</v>
      </c>
      <c r="D637" s="106" t="s">
        <v>136</v>
      </c>
      <c r="E637" s="106" t="s">
        <v>154</v>
      </c>
      <c r="F637" s="179">
        <f>'Fleet Input'!I641</f>
        <v>0</v>
      </c>
      <c r="G637" s="179">
        <f>'Fleet Input'!J641</f>
        <v>0</v>
      </c>
      <c r="H637" s="119" t="e">
        <f>VLOOKUP(AD637,NOx_Calc!$E$4:$G$44,3,FALSE)/100</f>
        <v>#N/A</v>
      </c>
      <c r="I637" s="119" t="e">
        <f>VLOOKUP(AD637,NOx_Calc!$E$4:$H$44,4,FALSE)/100</f>
        <v>#N/A</v>
      </c>
      <c r="J637" s="97" t="e">
        <f t="shared" si="108"/>
        <v>#N/A</v>
      </c>
      <c r="K637" s="10" t="e">
        <f>IF(J637&lt;&gt;"-",IF(X637="A",'NOx Emission Factors'!$X$4*J637,IF(X637="L",'NOx Emission Factors'!$W$4*J637,"?")),"-")</f>
        <v>#N/A</v>
      </c>
      <c r="L637" s="10" t="str">
        <f>IF(F637&lt;&gt;"",IF(X637="A",F637/'NOx Emission Factors'!$X$4,IF(X637="L",F637/'NOx Emission Factors'!$W$4,"?")),"-")</f>
        <v>?</v>
      </c>
      <c r="M637" s="125" t="e">
        <f t="shared" si="109"/>
        <v>#DIV/0!</v>
      </c>
      <c r="N637" s="125" t="e">
        <f t="shared" si="110"/>
        <v>#N/A</v>
      </c>
      <c r="O637" s="170">
        <f>'Fleet Input'!B641</f>
        <v>0</v>
      </c>
      <c r="P637" s="170">
        <f>'Fleet Input'!C641</f>
        <v>0</v>
      </c>
      <c r="Q637" s="170">
        <f>'Fleet Input'!D641</f>
        <v>0</v>
      </c>
      <c r="R637" s="170">
        <f>'Fleet Input'!E641</f>
        <v>0</v>
      </c>
      <c r="S637" s="170">
        <f>'Fleet Input'!F641</f>
        <v>0</v>
      </c>
      <c r="T637" s="109" t="s">
        <v>237</v>
      </c>
      <c r="U637" s="109" t="s">
        <v>33</v>
      </c>
      <c r="X637" s="176">
        <f>'Fleet Input'!F641</f>
        <v>0</v>
      </c>
      <c r="Y637" s="170">
        <f>'Fleet Input'!G641</f>
        <v>0</v>
      </c>
      <c r="Z637" s="170">
        <f>'Fleet Input'!H641</f>
        <v>0</v>
      </c>
      <c r="AA637" s="114">
        <f t="shared" si="111"/>
        <v>0</v>
      </c>
      <c r="AB637" s="176" t="str">
        <f>IF('Fleet Input'!K641=0,"",'Fleet Input'!K641)</f>
        <v/>
      </c>
      <c r="AC637" s="176" t="str">
        <f>IF('Fleet Input'!L641=0,"",'Fleet Input'!L641)</f>
        <v/>
      </c>
      <c r="AD637" s="117" t="str">
        <f t="shared" si="112"/>
        <v/>
      </c>
      <c r="AE637" s="117" t="str">
        <f t="shared" si="113"/>
        <v>00</v>
      </c>
      <c r="AF637" s="8" t="e">
        <f t="shared" si="114"/>
        <v>#N/A</v>
      </c>
      <c r="AG637" s="122" t="e">
        <f t="shared" si="115"/>
        <v>#N/A</v>
      </c>
      <c r="AH637" s="8" t="e">
        <f t="shared" si="116"/>
        <v>#N/A</v>
      </c>
      <c r="AI637" s="122" t="e">
        <f t="shared" si="117"/>
        <v>#N/A</v>
      </c>
      <c r="AJ637" s="100" t="e">
        <f t="shared" si="118"/>
        <v>#N/A</v>
      </c>
      <c r="AK637" s="122" t="e">
        <f t="shared" si="119"/>
        <v>#N/A</v>
      </c>
    </row>
    <row r="638" spans="1:37" x14ac:dyDescent="0.2">
      <c r="A638" s="170">
        <f>'Fleet Input'!A642</f>
        <v>0</v>
      </c>
      <c r="B638" s="106" t="s">
        <v>111</v>
      </c>
      <c r="C638" s="106" t="s">
        <v>125</v>
      </c>
      <c r="D638" s="106" t="s">
        <v>126</v>
      </c>
      <c r="E638" s="106" t="s">
        <v>290</v>
      </c>
      <c r="F638" s="179">
        <f>'Fleet Input'!I642</f>
        <v>0</v>
      </c>
      <c r="G638" s="179">
        <f>'Fleet Input'!J642</f>
        <v>0</v>
      </c>
      <c r="H638" s="119" t="e">
        <f>VLOOKUP(AD638,NOx_Calc!$E$4:$G$44,3,FALSE)/100</f>
        <v>#N/A</v>
      </c>
      <c r="I638" s="119" t="e">
        <f>VLOOKUP(AD638,NOx_Calc!$E$4:$H$44,4,FALSE)/100</f>
        <v>#N/A</v>
      </c>
      <c r="J638" s="97" t="e">
        <f t="shared" si="108"/>
        <v>#N/A</v>
      </c>
      <c r="K638" s="10" t="e">
        <f>IF(J638&lt;&gt;"-",IF(X638="A",'NOx Emission Factors'!$X$4*J638,IF(X638="L",'NOx Emission Factors'!$W$4*J638,"?")),"-")</f>
        <v>#N/A</v>
      </c>
      <c r="L638" s="10" t="str">
        <f>IF(F638&lt;&gt;"",IF(X638="A",F638/'NOx Emission Factors'!$X$4,IF(X638="L",F638/'NOx Emission Factors'!$W$4,"?")),"-")</f>
        <v>?</v>
      </c>
      <c r="M638" s="125" t="e">
        <f t="shared" si="109"/>
        <v>#DIV/0!</v>
      </c>
      <c r="N638" s="125" t="e">
        <f t="shared" si="110"/>
        <v>#N/A</v>
      </c>
      <c r="O638" s="170">
        <f>'Fleet Input'!B642</f>
        <v>0</v>
      </c>
      <c r="P638" s="170">
        <f>'Fleet Input'!C642</f>
        <v>0</v>
      </c>
      <c r="Q638" s="170">
        <f>'Fleet Input'!D642</f>
        <v>0</v>
      </c>
      <c r="R638" s="170">
        <f>'Fleet Input'!E642</f>
        <v>0</v>
      </c>
      <c r="S638" s="170">
        <f>'Fleet Input'!F642</f>
        <v>0</v>
      </c>
      <c r="T638" s="109" t="s">
        <v>237</v>
      </c>
      <c r="U638" s="109" t="s">
        <v>190</v>
      </c>
      <c r="X638" s="176">
        <f>'Fleet Input'!F642</f>
        <v>0</v>
      </c>
      <c r="Y638" s="170">
        <f>'Fleet Input'!G642</f>
        <v>0</v>
      </c>
      <c r="Z638" s="170">
        <f>'Fleet Input'!H642</f>
        <v>0</v>
      </c>
      <c r="AA638" s="114">
        <f t="shared" si="111"/>
        <v>0</v>
      </c>
      <c r="AB638" s="176" t="str">
        <f>IF('Fleet Input'!K642=0,"",'Fleet Input'!K642)</f>
        <v/>
      </c>
      <c r="AC638" s="176" t="str">
        <f>IF('Fleet Input'!L642=0,"",'Fleet Input'!L642)</f>
        <v/>
      </c>
      <c r="AD638" s="117" t="str">
        <f t="shared" si="112"/>
        <v/>
      </c>
      <c r="AE638" s="117" t="str">
        <f t="shared" si="113"/>
        <v>00</v>
      </c>
      <c r="AF638" s="8" t="e">
        <f t="shared" si="114"/>
        <v>#N/A</v>
      </c>
      <c r="AG638" s="122" t="e">
        <f t="shared" si="115"/>
        <v>#N/A</v>
      </c>
      <c r="AH638" s="8" t="e">
        <f t="shared" si="116"/>
        <v>#N/A</v>
      </c>
      <c r="AI638" s="122" t="e">
        <f t="shared" si="117"/>
        <v>#N/A</v>
      </c>
      <c r="AJ638" s="100" t="e">
        <f t="shared" si="118"/>
        <v>#N/A</v>
      </c>
      <c r="AK638" s="122" t="e">
        <f t="shared" si="119"/>
        <v>#N/A</v>
      </c>
    </row>
    <row r="639" spans="1:37" x14ac:dyDescent="0.2">
      <c r="A639" s="170">
        <f>'Fleet Input'!A643</f>
        <v>0</v>
      </c>
      <c r="B639" s="106" t="s">
        <v>111</v>
      </c>
      <c r="C639" s="106" t="s">
        <v>112</v>
      </c>
      <c r="D639" s="106" t="s">
        <v>182</v>
      </c>
      <c r="E639" s="106" t="s">
        <v>154</v>
      </c>
      <c r="F639" s="179">
        <f>'Fleet Input'!I643</f>
        <v>0</v>
      </c>
      <c r="G639" s="179">
        <f>'Fleet Input'!J643</f>
        <v>0</v>
      </c>
      <c r="H639" s="119" t="e">
        <f>VLOOKUP(AD639,NOx_Calc!$E$4:$G$44,3,FALSE)/100</f>
        <v>#N/A</v>
      </c>
      <c r="I639" s="119" t="e">
        <f>VLOOKUP(AD639,NOx_Calc!$E$4:$H$44,4,FALSE)/100</f>
        <v>#N/A</v>
      </c>
      <c r="J639" s="97" t="e">
        <f t="shared" si="108"/>
        <v>#N/A</v>
      </c>
      <c r="K639" s="10" t="e">
        <f>IF(J639&lt;&gt;"-",IF(X639="A",'NOx Emission Factors'!$X$4*J639,IF(X639="L",'NOx Emission Factors'!$W$4*J639,"?")),"-")</f>
        <v>#N/A</v>
      </c>
      <c r="L639" s="10" t="str">
        <f>IF(F639&lt;&gt;"",IF(X639="A",F639/'NOx Emission Factors'!$X$4,IF(X639="L",F639/'NOx Emission Factors'!$W$4,"?")),"-")</f>
        <v>?</v>
      </c>
      <c r="M639" s="125" t="e">
        <f t="shared" si="109"/>
        <v>#DIV/0!</v>
      </c>
      <c r="N639" s="125" t="e">
        <f t="shared" si="110"/>
        <v>#N/A</v>
      </c>
      <c r="O639" s="170">
        <f>'Fleet Input'!B643</f>
        <v>0</v>
      </c>
      <c r="P639" s="170">
        <f>'Fleet Input'!C643</f>
        <v>0</v>
      </c>
      <c r="Q639" s="170">
        <f>'Fleet Input'!D643</f>
        <v>0</v>
      </c>
      <c r="R639" s="170">
        <f>'Fleet Input'!E643</f>
        <v>0</v>
      </c>
      <c r="S639" s="170">
        <f>'Fleet Input'!F643</f>
        <v>0</v>
      </c>
      <c r="T639" s="109" t="s">
        <v>237</v>
      </c>
      <c r="U639" s="109" t="s">
        <v>33</v>
      </c>
      <c r="X639" s="176">
        <f>'Fleet Input'!F643</f>
        <v>0</v>
      </c>
      <c r="Y639" s="170">
        <f>'Fleet Input'!G643</f>
        <v>0</v>
      </c>
      <c r="Z639" s="170">
        <f>'Fleet Input'!H643</f>
        <v>0</v>
      </c>
      <c r="AA639" s="114">
        <f t="shared" si="111"/>
        <v>0</v>
      </c>
      <c r="AB639" s="176" t="str">
        <f>IF('Fleet Input'!K643=0,"",'Fleet Input'!K643)</f>
        <v/>
      </c>
      <c r="AC639" s="176" t="str">
        <f>IF('Fleet Input'!L643=0,"",'Fleet Input'!L643)</f>
        <v/>
      </c>
      <c r="AD639" s="117" t="str">
        <f t="shared" si="112"/>
        <v/>
      </c>
      <c r="AE639" s="117" t="str">
        <f t="shared" si="113"/>
        <v>00</v>
      </c>
      <c r="AF639" s="8" t="e">
        <f t="shared" si="114"/>
        <v>#N/A</v>
      </c>
      <c r="AG639" s="122" t="e">
        <f t="shared" si="115"/>
        <v>#N/A</v>
      </c>
      <c r="AH639" s="8" t="e">
        <f t="shared" si="116"/>
        <v>#N/A</v>
      </c>
      <c r="AI639" s="122" t="e">
        <f t="shared" si="117"/>
        <v>#N/A</v>
      </c>
      <c r="AJ639" s="100" t="e">
        <f t="shared" si="118"/>
        <v>#N/A</v>
      </c>
      <c r="AK639" s="122" t="e">
        <f t="shared" si="119"/>
        <v>#N/A</v>
      </c>
    </row>
    <row r="640" spans="1:37" x14ac:dyDescent="0.2">
      <c r="A640" s="170">
        <f>'Fleet Input'!A644</f>
        <v>0</v>
      </c>
      <c r="B640" s="106" t="s">
        <v>111</v>
      </c>
      <c r="C640" s="106" t="s">
        <v>116</v>
      </c>
      <c r="D640" s="106" t="s">
        <v>122</v>
      </c>
      <c r="E640" s="106" t="s">
        <v>290</v>
      </c>
      <c r="F640" s="179">
        <f>'Fleet Input'!I644</f>
        <v>0</v>
      </c>
      <c r="G640" s="179">
        <f>'Fleet Input'!J644</f>
        <v>0</v>
      </c>
      <c r="H640" s="119" t="e">
        <f>VLOOKUP(AD640,NOx_Calc!$E$4:$G$44,3,FALSE)/100</f>
        <v>#N/A</v>
      </c>
      <c r="I640" s="119" t="e">
        <f>VLOOKUP(AD640,NOx_Calc!$E$4:$H$44,4,FALSE)/100</f>
        <v>#N/A</v>
      </c>
      <c r="J640" s="97" t="e">
        <f t="shared" si="108"/>
        <v>#N/A</v>
      </c>
      <c r="K640" s="10" t="e">
        <f>IF(J640&lt;&gt;"-",IF(X640="A",'NOx Emission Factors'!$X$4*J640,IF(X640="L",'NOx Emission Factors'!$W$4*J640,"?")),"-")</f>
        <v>#N/A</v>
      </c>
      <c r="L640" s="10" t="str">
        <f>IF(F640&lt;&gt;"",IF(X640="A",F640/'NOx Emission Factors'!$X$4,IF(X640="L",F640/'NOx Emission Factors'!$W$4,"?")),"-")</f>
        <v>?</v>
      </c>
      <c r="M640" s="125" t="e">
        <f t="shared" si="109"/>
        <v>#DIV/0!</v>
      </c>
      <c r="N640" s="125" t="e">
        <f t="shared" si="110"/>
        <v>#N/A</v>
      </c>
      <c r="O640" s="170">
        <f>'Fleet Input'!B644</f>
        <v>0</v>
      </c>
      <c r="P640" s="170">
        <f>'Fleet Input'!C644</f>
        <v>0</v>
      </c>
      <c r="Q640" s="170">
        <f>'Fleet Input'!D644</f>
        <v>0</v>
      </c>
      <c r="R640" s="170">
        <f>'Fleet Input'!E644</f>
        <v>0</v>
      </c>
      <c r="S640" s="170">
        <f>'Fleet Input'!F644</f>
        <v>0</v>
      </c>
      <c r="T640" s="109" t="s">
        <v>237</v>
      </c>
      <c r="U640" s="109" t="s">
        <v>190</v>
      </c>
      <c r="X640" s="176">
        <f>'Fleet Input'!F644</f>
        <v>0</v>
      </c>
      <c r="Y640" s="170">
        <f>'Fleet Input'!G644</f>
        <v>0</v>
      </c>
      <c r="Z640" s="170">
        <f>'Fleet Input'!H644</f>
        <v>0</v>
      </c>
      <c r="AA640" s="114">
        <f t="shared" si="111"/>
        <v>0</v>
      </c>
      <c r="AB640" s="176" t="str">
        <f>IF('Fleet Input'!K644=0,"",'Fleet Input'!K644)</f>
        <v/>
      </c>
      <c r="AC640" s="176" t="str">
        <f>IF('Fleet Input'!L644=0,"",'Fleet Input'!L644)</f>
        <v/>
      </c>
      <c r="AD640" s="117" t="str">
        <f t="shared" si="112"/>
        <v/>
      </c>
      <c r="AE640" s="117" t="str">
        <f t="shared" si="113"/>
        <v>00</v>
      </c>
      <c r="AF640" s="8" t="e">
        <f t="shared" si="114"/>
        <v>#N/A</v>
      </c>
      <c r="AG640" s="122" t="e">
        <f t="shared" si="115"/>
        <v>#N/A</v>
      </c>
      <c r="AH640" s="8" t="e">
        <f t="shared" si="116"/>
        <v>#N/A</v>
      </c>
      <c r="AI640" s="122" t="e">
        <f t="shared" si="117"/>
        <v>#N/A</v>
      </c>
      <c r="AJ640" s="100" t="e">
        <f t="shared" si="118"/>
        <v>#N/A</v>
      </c>
      <c r="AK640" s="122" t="e">
        <f t="shared" si="119"/>
        <v>#N/A</v>
      </c>
    </row>
    <row r="641" spans="1:37" x14ac:dyDescent="0.2">
      <c r="A641" s="170">
        <f>'Fleet Input'!A645</f>
        <v>0</v>
      </c>
      <c r="B641" s="106" t="s">
        <v>111</v>
      </c>
      <c r="C641" s="106" t="s">
        <v>125</v>
      </c>
      <c r="D641" s="106" t="s">
        <v>126</v>
      </c>
      <c r="E641" s="106" t="s">
        <v>290</v>
      </c>
      <c r="F641" s="179">
        <f>'Fleet Input'!I645</f>
        <v>0</v>
      </c>
      <c r="G641" s="179">
        <f>'Fleet Input'!J645</f>
        <v>0</v>
      </c>
      <c r="H641" s="119" t="e">
        <f>VLOOKUP(AD641,NOx_Calc!$E$4:$G$44,3,FALSE)/100</f>
        <v>#N/A</v>
      </c>
      <c r="I641" s="119" t="e">
        <f>VLOOKUP(AD641,NOx_Calc!$E$4:$H$44,4,FALSE)/100</f>
        <v>#N/A</v>
      </c>
      <c r="J641" s="97" t="e">
        <f t="shared" si="108"/>
        <v>#N/A</v>
      </c>
      <c r="K641" s="10" t="e">
        <f>IF(J641&lt;&gt;"-",IF(X641="A",'NOx Emission Factors'!$X$4*J641,IF(X641="L",'NOx Emission Factors'!$W$4*J641,"?")),"-")</f>
        <v>#N/A</v>
      </c>
      <c r="L641" s="10" t="str">
        <f>IF(F641&lt;&gt;"",IF(X641="A",F641/'NOx Emission Factors'!$X$4,IF(X641="L",F641/'NOx Emission Factors'!$W$4,"?")),"-")</f>
        <v>?</v>
      </c>
      <c r="M641" s="125" t="e">
        <f t="shared" si="109"/>
        <v>#DIV/0!</v>
      </c>
      <c r="N641" s="125" t="e">
        <f t="shared" si="110"/>
        <v>#N/A</v>
      </c>
      <c r="O641" s="170">
        <f>'Fleet Input'!B645</f>
        <v>0</v>
      </c>
      <c r="P641" s="170">
        <f>'Fleet Input'!C645</f>
        <v>0</v>
      </c>
      <c r="Q641" s="170">
        <f>'Fleet Input'!D645</f>
        <v>0</v>
      </c>
      <c r="R641" s="170">
        <f>'Fleet Input'!E645</f>
        <v>0</v>
      </c>
      <c r="S641" s="170">
        <f>'Fleet Input'!F645</f>
        <v>0</v>
      </c>
      <c r="T641" s="109" t="s">
        <v>237</v>
      </c>
      <c r="U641" s="109" t="s">
        <v>190</v>
      </c>
      <c r="X641" s="176">
        <f>'Fleet Input'!F645</f>
        <v>0</v>
      </c>
      <c r="Y641" s="170">
        <f>'Fleet Input'!G645</f>
        <v>0</v>
      </c>
      <c r="Z641" s="170">
        <f>'Fleet Input'!H645</f>
        <v>0</v>
      </c>
      <c r="AA641" s="114">
        <f t="shared" si="111"/>
        <v>0</v>
      </c>
      <c r="AB641" s="176" t="str">
        <f>IF('Fleet Input'!K645=0,"",'Fleet Input'!K645)</f>
        <v/>
      </c>
      <c r="AC641" s="176" t="str">
        <f>IF('Fleet Input'!L645=0,"",'Fleet Input'!L645)</f>
        <v/>
      </c>
      <c r="AD641" s="117" t="str">
        <f t="shared" si="112"/>
        <v/>
      </c>
      <c r="AE641" s="117" t="str">
        <f t="shared" si="113"/>
        <v>00</v>
      </c>
      <c r="AF641" s="8" t="e">
        <f t="shared" si="114"/>
        <v>#N/A</v>
      </c>
      <c r="AG641" s="122" t="e">
        <f t="shared" si="115"/>
        <v>#N/A</v>
      </c>
      <c r="AH641" s="8" t="e">
        <f t="shared" si="116"/>
        <v>#N/A</v>
      </c>
      <c r="AI641" s="122" t="e">
        <f t="shared" si="117"/>
        <v>#N/A</v>
      </c>
      <c r="AJ641" s="100" t="e">
        <f t="shared" si="118"/>
        <v>#N/A</v>
      </c>
      <c r="AK641" s="122" t="e">
        <f t="shared" si="119"/>
        <v>#N/A</v>
      </c>
    </row>
    <row r="642" spans="1:37" x14ac:dyDescent="0.2">
      <c r="A642" s="170">
        <f>'Fleet Input'!A646</f>
        <v>0</v>
      </c>
      <c r="B642" s="106" t="s">
        <v>111</v>
      </c>
      <c r="C642" s="106" t="s">
        <v>116</v>
      </c>
      <c r="D642" s="106" t="s">
        <v>169</v>
      </c>
      <c r="E642" s="106" t="s">
        <v>143</v>
      </c>
      <c r="F642" s="179">
        <f>'Fleet Input'!I646</f>
        <v>0</v>
      </c>
      <c r="G642" s="179">
        <f>'Fleet Input'!J646</f>
        <v>0</v>
      </c>
      <c r="H642" s="119" t="e">
        <f>VLOOKUP(AD642,NOx_Calc!$E$4:$G$44,3,FALSE)/100</f>
        <v>#N/A</v>
      </c>
      <c r="I642" s="119" t="e">
        <f>VLOOKUP(AD642,NOx_Calc!$E$4:$H$44,4,FALSE)/100</f>
        <v>#N/A</v>
      </c>
      <c r="J642" s="97" t="e">
        <f t="shared" si="108"/>
        <v>#N/A</v>
      </c>
      <c r="K642" s="10" t="e">
        <f>IF(J642&lt;&gt;"-",IF(X642="A",'NOx Emission Factors'!$X$4*J642,IF(X642="L",'NOx Emission Factors'!$W$4*J642,"?")),"-")</f>
        <v>#N/A</v>
      </c>
      <c r="L642" s="10" t="str">
        <f>IF(F642&lt;&gt;"",IF(X642="A",F642/'NOx Emission Factors'!$X$4,IF(X642="L",F642/'NOx Emission Factors'!$W$4,"?")),"-")</f>
        <v>?</v>
      </c>
      <c r="M642" s="125" t="e">
        <f t="shared" si="109"/>
        <v>#DIV/0!</v>
      </c>
      <c r="N642" s="125" t="e">
        <f t="shared" si="110"/>
        <v>#N/A</v>
      </c>
      <c r="O642" s="170">
        <f>'Fleet Input'!B646</f>
        <v>0</v>
      </c>
      <c r="P642" s="170">
        <f>'Fleet Input'!C646</f>
        <v>0</v>
      </c>
      <c r="Q642" s="170">
        <f>'Fleet Input'!D646</f>
        <v>0</v>
      </c>
      <c r="R642" s="170">
        <f>'Fleet Input'!E646</f>
        <v>0</v>
      </c>
      <c r="S642" s="170">
        <f>'Fleet Input'!F646</f>
        <v>0</v>
      </c>
      <c r="T642" s="109" t="s">
        <v>239</v>
      </c>
      <c r="U642" s="109" t="s">
        <v>194</v>
      </c>
      <c r="X642" s="176">
        <f>'Fleet Input'!F646</f>
        <v>0</v>
      </c>
      <c r="Y642" s="170">
        <f>'Fleet Input'!G646</f>
        <v>0</v>
      </c>
      <c r="Z642" s="170">
        <f>'Fleet Input'!H646</f>
        <v>0</v>
      </c>
      <c r="AA642" s="114">
        <f t="shared" si="111"/>
        <v>0</v>
      </c>
      <c r="AB642" s="176" t="str">
        <f>IF('Fleet Input'!K646=0,"",'Fleet Input'!K646)</f>
        <v/>
      </c>
      <c r="AC642" s="176" t="str">
        <f>IF('Fleet Input'!L646=0,"",'Fleet Input'!L646)</f>
        <v/>
      </c>
      <c r="AD642" s="117" t="str">
        <f t="shared" si="112"/>
        <v/>
      </c>
      <c r="AE642" s="117" t="str">
        <f t="shared" si="113"/>
        <v>00</v>
      </c>
      <c r="AF642" s="8" t="e">
        <f t="shared" si="114"/>
        <v>#N/A</v>
      </c>
      <c r="AG642" s="122" t="e">
        <f t="shared" si="115"/>
        <v>#N/A</v>
      </c>
      <c r="AH642" s="8" t="e">
        <f t="shared" si="116"/>
        <v>#N/A</v>
      </c>
      <c r="AI642" s="122" t="e">
        <f t="shared" si="117"/>
        <v>#N/A</v>
      </c>
      <c r="AJ642" s="100" t="e">
        <f t="shared" si="118"/>
        <v>#N/A</v>
      </c>
      <c r="AK642" s="122" t="e">
        <f t="shared" si="119"/>
        <v>#N/A</v>
      </c>
    </row>
    <row r="643" spans="1:37" x14ac:dyDescent="0.2">
      <c r="A643" s="170">
        <f>'Fleet Input'!A647</f>
        <v>0</v>
      </c>
      <c r="B643" s="106" t="s">
        <v>111</v>
      </c>
      <c r="C643" s="106" t="s">
        <v>112</v>
      </c>
      <c r="D643" s="106" t="s">
        <v>182</v>
      </c>
      <c r="E643" s="106" t="s">
        <v>142</v>
      </c>
      <c r="F643" s="179">
        <f>'Fleet Input'!I647</f>
        <v>0</v>
      </c>
      <c r="G643" s="179">
        <f>'Fleet Input'!J647</f>
        <v>0</v>
      </c>
      <c r="H643" s="119" t="e">
        <f>VLOOKUP(AD643,NOx_Calc!$E$4:$G$44,3,FALSE)/100</f>
        <v>#N/A</v>
      </c>
      <c r="I643" s="119" t="e">
        <f>VLOOKUP(AD643,NOx_Calc!$E$4:$H$44,4,FALSE)/100</f>
        <v>#N/A</v>
      </c>
      <c r="J643" s="97" t="e">
        <f t="shared" ref="J643:J706" si="120">IF(G643&lt;&gt;"",G643*(1-H643),"-")</f>
        <v>#N/A</v>
      </c>
      <c r="K643" s="10" t="e">
        <f>IF(J643&lt;&gt;"-",IF(X643="A",'NOx Emission Factors'!$X$4*J643,IF(X643="L",'NOx Emission Factors'!$W$4*J643,"?")),"-")</f>
        <v>#N/A</v>
      </c>
      <c r="L643" s="10" t="str">
        <f>IF(F643&lt;&gt;"",IF(X643="A",F643/'NOx Emission Factors'!$X$4,IF(X643="L",F643/'NOx Emission Factors'!$W$4,"?")),"-")</f>
        <v>?</v>
      </c>
      <c r="M643" s="125" t="e">
        <f t="shared" ref="M643:M706" si="121">IF(G643&lt;&gt;"",IF(F643&lt;&gt;"",F643/G643,"-"),"-")</f>
        <v>#DIV/0!</v>
      </c>
      <c r="N643" s="125" t="e">
        <f t="shared" ref="N643:N706" si="122">IF(J643&lt;&gt;"-",IF(F643&lt;&gt;"",F643/J643,"-"),"-")</f>
        <v>#N/A</v>
      </c>
      <c r="O643" s="170">
        <f>'Fleet Input'!B647</f>
        <v>0</v>
      </c>
      <c r="P643" s="170">
        <f>'Fleet Input'!C647</f>
        <v>0</v>
      </c>
      <c r="Q643" s="170">
        <f>'Fleet Input'!D647</f>
        <v>0</v>
      </c>
      <c r="R643" s="170">
        <f>'Fleet Input'!E647</f>
        <v>0</v>
      </c>
      <c r="S643" s="170">
        <f>'Fleet Input'!F647</f>
        <v>0</v>
      </c>
      <c r="T643" s="109" t="s">
        <v>239</v>
      </c>
      <c r="U643" s="109" t="s">
        <v>194</v>
      </c>
      <c r="X643" s="176">
        <f>'Fleet Input'!F647</f>
        <v>0</v>
      </c>
      <c r="Y643" s="170">
        <f>'Fleet Input'!G647</f>
        <v>0</v>
      </c>
      <c r="Z643" s="170">
        <f>'Fleet Input'!H647</f>
        <v>0</v>
      </c>
      <c r="AA643" s="114">
        <f t="shared" ref="AA643:AA706" si="123">IF(Z643="STAGE 1","E1",IF(Z643="STAGE 2","E2",IF(Z643="STAGE 3A","E3",IF(Z643="STAGE 4","E4",Z643))))</f>
        <v>0</v>
      </c>
      <c r="AB643" s="176" t="str">
        <f>IF('Fleet Input'!K647=0,"",'Fleet Input'!K647)</f>
        <v/>
      </c>
      <c r="AC643" s="176" t="str">
        <f>IF('Fleet Input'!L647=0,"",'Fleet Input'!L647)</f>
        <v/>
      </c>
      <c r="AD643" s="117" t="str">
        <f t="shared" ref="AD643:AD706" si="124">CONCATENATE(AB643,AC643)</f>
        <v/>
      </c>
      <c r="AE643" s="117" t="str">
        <f t="shared" ref="AE643:AE706" si="125">CONCATENATE(AD643,AA643,X643)</f>
        <v>00</v>
      </c>
      <c r="AF643" s="8" t="e">
        <f t="shared" ref="AF643:AF706" si="126">IF(F643&gt;0,F643,K643)</f>
        <v>#N/A</v>
      </c>
      <c r="AG643" s="122" t="e">
        <f t="shared" ref="AG643:AG706" si="127">IF(G643&lt;&gt;"",G643*H643,(L643*H643)/(1-H643))</f>
        <v>#N/A</v>
      </c>
      <c r="AH643" s="8" t="e">
        <f t="shared" ref="AH643:AH706" si="128">I643/(1-H643)</f>
        <v>#N/A</v>
      </c>
      <c r="AI643" s="122" t="e">
        <f t="shared" ref="AI643:AI706" si="129">AH643*AF643</f>
        <v>#N/A</v>
      </c>
      <c r="AJ643" s="100" t="e">
        <f t="shared" ref="AJ643:AJ706" si="130">(1-H643-I643)/(1-H643)</f>
        <v>#N/A</v>
      </c>
      <c r="AK643" s="122" t="e">
        <f t="shared" ref="AK643:AK706" si="131">AJ643*AF643</f>
        <v>#N/A</v>
      </c>
    </row>
    <row r="644" spans="1:37" x14ac:dyDescent="0.2">
      <c r="A644" s="170">
        <f>'Fleet Input'!A648</f>
        <v>0</v>
      </c>
      <c r="B644" s="106" t="s">
        <v>111</v>
      </c>
      <c r="C644" s="106" t="s">
        <v>112</v>
      </c>
      <c r="D644" s="106" t="s">
        <v>136</v>
      </c>
      <c r="E644" s="106" t="s">
        <v>290</v>
      </c>
      <c r="F644" s="179">
        <f>'Fleet Input'!I648</f>
        <v>0</v>
      </c>
      <c r="G644" s="179">
        <f>'Fleet Input'!J648</f>
        <v>0</v>
      </c>
      <c r="H644" s="119" t="e">
        <f>VLOOKUP(AD644,NOx_Calc!$E$4:$G$44,3,FALSE)/100</f>
        <v>#N/A</v>
      </c>
      <c r="I644" s="119" t="e">
        <f>VLOOKUP(AD644,NOx_Calc!$E$4:$H$44,4,FALSE)/100</f>
        <v>#N/A</v>
      </c>
      <c r="J644" s="97" t="e">
        <f t="shared" si="120"/>
        <v>#N/A</v>
      </c>
      <c r="K644" s="10" t="e">
        <f>IF(J644&lt;&gt;"-",IF(X644="A",'NOx Emission Factors'!$X$4*J644,IF(X644="L",'NOx Emission Factors'!$W$4*J644,"?")),"-")</f>
        <v>#N/A</v>
      </c>
      <c r="L644" s="10" t="str">
        <f>IF(F644&lt;&gt;"",IF(X644="A",F644/'NOx Emission Factors'!$X$4,IF(X644="L",F644/'NOx Emission Factors'!$W$4,"?")),"-")</f>
        <v>?</v>
      </c>
      <c r="M644" s="125" t="e">
        <f t="shared" si="121"/>
        <v>#DIV/0!</v>
      </c>
      <c r="N644" s="125" t="e">
        <f t="shared" si="122"/>
        <v>#N/A</v>
      </c>
      <c r="O644" s="170">
        <f>'Fleet Input'!B648</f>
        <v>0</v>
      </c>
      <c r="P644" s="170">
        <f>'Fleet Input'!C648</f>
        <v>0</v>
      </c>
      <c r="Q644" s="170">
        <f>'Fleet Input'!D648</f>
        <v>0</v>
      </c>
      <c r="R644" s="170">
        <f>'Fleet Input'!E648</f>
        <v>0</v>
      </c>
      <c r="S644" s="170">
        <f>'Fleet Input'!F648</f>
        <v>0</v>
      </c>
      <c r="T644" s="109" t="s">
        <v>237</v>
      </c>
      <c r="U644" s="109" t="s">
        <v>190</v>
      </c>
      <c r="X644" s="176">
        <f>'Fleet Input'!F648</f>
        <v>0</v>
      </c>
      <c r="Y644" s="170">
        <f>'Fleet Input'!G648</f>
        <v>0</v>
      </c>
      <c r="Z644" s="170">
        <f>'Fleet Input'!H648</f>
        <v>0</v>
      </c>
      <c r="AA644" s="114">
        <f t="shared" si="123"/>
        <v>0</v>
      </c>
      <c r="AB644" s="176" t="str">
        <f>IF('Fleet Input'!K648=0,"",'Fleet Input'!K648)</f>
        <v/>
      </c>
      <c r="AC644" s="176" t="str">
        <f>IF('Fleet Input'!L648=0,"",'Fleet Input'!L648)</f>
        <v/>
      </c>
      <c r="AD644" s="117" t="str">
        <f t="shared" si="124"/>
        <v/>
      </c>
      <c r="AE644" s="117" t="str">
        <f t="shared" si="125"/>
        <v>00</v>
      </c>
      <c r="AF644" s="8" t="e">
        <f t="shared" si="126"/>
        <v>#N/A</v>
      </c>
      <c r="AG644" s="122" t="e">
        <f t="shared" si="127"/>
        <v>#N/A</v>
      </c>
      <c r="AH644" s="8" t="e">
        <f t="shared" si="128"/>
        <v>#N/A</v>
      </c>
      <c r="AI644" s="122" t="e">
        <f t="shared" si="129"/>
        <v>#N/A</v>
      </c>
      <c r="AJ644" s="100" t="e">
        <f t="shared" si="130"/>
        <v>#N/A</v>
      </c>
      <c r="AK644" s="122" t="e">
        <f t="shared" si="131"/>
        <v>#N/A</v>
      </c>
    </row>
    <row r="645" spans="1:37" x14ac:dyDescent="0.2">
      <c r="A645" s="170">
        <f>'Fleet Input'!A649</f>
        <v>0</v>
      </c>
      <c r="B645" s="106" t="s">
        <v>111</v>
      </c>
      <c r="C645" s="106" t="s">
        <v>116</v>
      </c>
      <c r="D645" s="106" t="s">
        <v>166</v>
      </c>
      <c r="E645" s="106" t="s">
        <v>143</v>
      </c>
      <c r="F645" s="179">
        <f>'Fleet Input'!I649</f>
        <v>0</v>
      </c>
      <c r="G645" s="179">
        <f>'Fleet Input'!J649</f>
        <v>0</v>
      </c>
      <c r="H645" s="119" t="e">
        <f>VLOOKUP(AD645,NOx_Calc!$E$4:$G$44,3,FALSE)/100</f>
        <v>#N/A</v>
      </c>
      <c r="I645" s="119" t="e">
        <f>VLOOKUP(AD645,NOx_Calc!$E$4:$H$44,4,FALSE)/100</f>
        <v>#N/A</v>
      </c>
      <c r="J645" s="97" t="e">
        <f t="shared" si="120"/>
        <v>#N/A</v>
      </c>
      <c r="K645" s="10" t="e">
        <f>IF(J645&lt;&gt;"-",IF(X645="A",'NOx Emission Factors'!$X$4*J645,IF(X645="L",'NOx Emission Factors'!$W$4*J645,"?")),"-")</f>
        <v>#N/A</v>
      </c>
      <c r="L645" s="10" t="str">
        <f>IF(F645&lt;&gt;"",IF(X645="A",F645/'NOx Emission Factors'!$X$4,IF(X645="L",F645/'NOx Emission Factors'!$W$4,"?")),"-")</f>
        <v>?</v>
      </c>
      <c r="M645" s="125" t="e">
        <f t="shared" si="121"/>
        <v>#DIV/0!</v>
      </c>
      <c r="N645" s="125" t="e">
        <f t="shared" si="122"/>
        <v>#N/A</v>
      </c>
      <c r="O645" s="170">
        <f>'Fleet Input'!B649</f>
        <v>0</v>
      </c>
      <c r="P645" s="170">
        <f>'Fleet Input'!C649</f>
        <v>0</v>
      </c>
      <c r="Q645" s="170">
        <f>'Fleet Input'!D649</f>
        <v>0</v>
      </c>
      <c r="R645" s="170">
        <f>'Fleet Input'!E649</f>
        <v>0</v>
      </c>
      <c r="S645" s="170">
        <f>'Fleet Input'!F649</f>
        <v>0</v>
      </c>
      <c r="T645" s="109" t="s">
        <v>239</v>
      </c>
      <c r="U645" s="109" t="s">
        <v>194</v>
      </c>
      <c r="X645" s="176">
        <f>'Fleet Input'!F649</f>
        <v>0</v>
      </c>
      <c r="Y645" s="170">
        <f>'Fleet Input'!G649</f>
        <v>0</v>
      </c>
      <c r="Z645" s="170">
        <f>'Fleet Input'!H649</f>
        <v>0</v>
      </c>
      <c r="AA645" s="114">
        <f t="shared" si="123"/>
        <v>0</v>
      </c>
      <c r="AB645" s="176" t="str">
        <f>IF('Fleet Input'!K649=0,"",'Fleet Input'!K649)</f>
        <v/>
      </c>
      <c r="AC645" s="176" t="str">
        <f>IF('Fleet Input'!L649=0,"",'Fleet Input'!L649)</f>
        <v/>
      </c>
      <c r="AD645" s="117" t="str">
        <f t="shared" si="124"/>
        <v/>
      </c>
      <c r="AE645" s="117" t="str">
        <f t="shared" si="125"/>
        <v>00</v>
      </c>
      <c r="AF645" s="8" t="e">
        <f t="shared" si="126"/>
        <v>#N/A</v>
      </c>
      <c r="AG645" s="122" t="e">
        <f t="shared" si="127"/>
        <v>#N/A</v>
      </c>
      <c r="AH645" s="8" t="e">
        <f t="shared" si="128"/>
        <v>#N/A</v>
      </c>
      <c r="AI645" s="122" t="e">
        <f t="shared" si="129"/>
        <v>#N/A</v>
      </c>
      <c r="AJ645" s="100" t="e">
        <f t="shared" si="130"/>
        <v>#N/A</v>
      </c>
      <c r="AK645" s="122" t="e">
        <f t="shared" si="131"/>
        <v>#N/A</v>
      </c>
    </row>
    <row r="646" spans="1:37" x14ac:dyDescent="0.2">
      <c r="A646" s="170">
        <f>'Fleet Input'!A650</f>
        <v>0</v>
      </c>
      <c r="B646" s="106" t="s">
        <v>111</v>
      </c>
      <c r="C646" s="106" t="s">
        <v>116</v>
      </c>
      <c r="D646" s="106" t="s">
        <v>169</v>
      </c>
      <c r="E646" s="106" t="s">
        <v>143</v>
      </c>
      <c r="F646" s="179">
        <f>'Fleet Input'!I650</f>
        <v>0</v>
      </c>
      <c r="G646" s="179">
        <f>'Fleet Input'!J650</f>
        <v>0</v>
      </c>
      <c r="H646" s="119" t="e">
        <f>VLOOKUP(AD646,NOx_Calc!$E$4:$G$44,3,FALSE)/100</f>
        <v>#N/A</v>
      </c>
      <c r="I646" s="119" t="e">
        <f>VLOOKUP(AD646,NOx_Calc!$E$4:$H$44,4,FALSE)/100</f>
        <v>#N/A</v>
      </c>
      <c r="J646" s="97" t="e">
        <f t="shared" si="120"/>
        <v>#N/A</v>
      </c>
      <c r="K646" s="10" t="e">
        <f>IF(J646&lt;&gt;"-",IF(X646="A",'NOx Emission Factors'!$X$4*J646,IF(X646="L",'NOx Emission Factors'!$W$4*J646,"?")),"-")</f>
        <v>#N/A</v>
      </c>
      <c r="L646" s="10" t="str">
        <f>IF(F646&lt;&gt;"",IF(X646="A",F646/'NOx Emission Factors'!$X$4,IF(X646="L",F646/'NOx Emission Factors'!$W$4,"?")),"-")</f>
        <v>?</v>
      </c>
      <c r="M646" s="125" t="e">
        <f t="shared" si="121"/>
        <v>#DIV/0!</v>
      </c>
      <c r="N646" s="125" t="e">
        <f t="shared" si="122"/>
        <v>#N/A</v>
      </c>
      <c r="O646" s="170">
        <f>'Fleet Input'!B650</f>
        <v>0</v>
      </c>
      <c r="P646" s="170">
        <f>'Fleet Input'!C650</f>
        <v>0</v>
      </c>
      <c r="Q646" s="170">
        <f>'Fleet Input'!D650</f>
        <v>0</v>
      </c>
      <c r="R646" s="170">
        <f>'Fleet Input'!E650</f>
        <v>0</v>
      </c>
      <c r="S646" s="170">
        <f>'Fleet Input'!F650</f>
        <v>0</v>
      </c>
      <c r="T646" s="109" t="s">
        <v>239</v>
      </c>
      <c r="U646" s="109" t="s">
        <v>194</v>
      </c>
      <c r="X646" s="176">
        <f>'Fleet Input'!F650</f>
        <v>0</v>
      </c>
      <c r="Y646" s="170">
        <f>'Fleet Input'!G650</f>
        <v>0</v>
      </c>
      <c r="Z646" s="170">
        <f>'Fleet Input'!H650</f>
        <v>0</v>
      </c>
      <c r="AA646" s="114">
        <f t="shared" si="123"/>
        <v>0</v>
      </c>
      <c r="AB646" s="176" t="str">
        <f>IF('Fleet Input'!K650=0,"",'Fleet Input'!K650)</f>
        <v/>
      </c>
      <c r="AC646" s="176" t="str">
        <f>IF('Fleet Input'!L650=0,"",'Fleet Input'!L650)</f>
        <v/>
      </c>
      <c r="AD646" s="117" t="str">
        <f t="shared" si="124"/>
        <v/>
      </c>
      <c r="AE646" s="117" t="str">
        <f t="shared" si="125"/>
        <v>00</v>
      </c>
      <c r="AF646" s="8" t="e">
        <f t="shared" si="126"/>
        <v>#N/A</v>
      </c>
      <c r="AG646" s="122" t="e">
        <f t="shared" si="127"/>
        <v>#N/A</v>
      </c>
      <c r="AH646" s="8" t="e">
        <f t="shared" si="128"/>
        <v>#N/A</v>
      </c>
      <c r="AI646" s="122" t="e">
        <f t="shared" si="129"/>
        <v>#N/A</v>
      </c>
      <c r="AJ646" s="100" t="e">
        <f t="shared" si="130"/>
        <v>#N/A</v>
      </c>
      <c r="AK646" s="122" t="e">
        <f t="shared" si="131"/>
        <v>#N/A</v>
      </c>
    </row>
    <row r="647" spans="1:37" x14ac:dyDescent="0.2">
      <c r="A647" s="170">
        <f>'Fleet Input'!A651</f>
        <v>0</v>
      </c>
      <c r="B647" s="106" t="s">
        <v>111</v>
      </c>
      <c r="C647" s="106" t="s">
        <v>116</v>
      </c>
      <c r="D647" s="106" t="s">
        <v>118</v>
      </c>
      <c r="E647" s="106" t="s">
        <v>290</v>
      </c>
      <c r="F647" s="179">
        <f>'Fleet Input'!I651</f>
        <v>0</v>
      </c>
      <c r="G647" s="179">
        <f>'Fleet Input'!J651</f>
        <v>0</v>
      </c>
      <c r="H647" s="119" t="e">
        <f>VLOOKUP(AD647,NOx_Calc!$E$4:$G$44,3,FALSE)/100</f>
        <v>#N/A</v>
      </c>
      <c r="I647" s="119" t="e">
        <f>VLOOKUP(AD647,NOx_Calc!$E$4:$H$44,4,FALSE)/100</f>
        <v>#N/A</v>
      </c>
      <c r="J647" s="97" t="e">
        <f t="shared" si="120"/>
        <v>#N/A</v>
      </c>
      <c r="K647" s="10" t="e">
        <f>IF(J647&lt;&gt;"-",IF(X647="A",'NOx Emission Factors'!$X$4*J647,IF(X647="L",'NOx Emission Factors'!$W$4*J647,"?")),"-")</f>
        <v>#N/A</v>
      </c>
      <c r="L647" s="10" t="str">
        <f>IF(F647&lt;&gt;"",IF(X647="A",F647/'NOx Emission Factors'!$X$4,IF(X647="L",F647/'NOx Emission Factors'!$W$4,"?")),"-")</f>
        <v>?</v>
      </c>
      <c r="M647" s="125" t="e">
        <f t="shared" si="121"/>
        <v>#DIV/0!</v>
      </c>
      <c r="N647" s="125" t="e">
        <f t="shared" si="122"/>
        <v>#N/A</v>
      </c>
      <c r="O647" s="170">
        <f>'Fleet Input'!B651</f>
        <v>0</v>
      </c>
      <c r="P647" s="170">
        <f>'Fleet Input'!C651</f>
        <v>0</v>
      </c>
      <c r="Q647" s="170">
        <f>'Fleet Input'!D651</f>
        <v>0</v>
      </c>
      <c r="R647" s="170">
        <f>'Fleet Input'!E651</f>
        <v>0</v>
      </c>
      <c r="S647" s="170">
        <f>'Fleet Input'!F651</f>
        <v>0</v>
      </c>
      <c r="T647" s="109" t="s">
        <v>237</v>
      </c>
      <c r="U647" s="109" t="s">
        <v>190</v>
      </c>
      <c r="X647" s="176">
        <f>'Fleet Input'!F651</f>
        <v>0</v>
      </c>
      <c r="Y647" s="170">
        <f>'Fleet Input'!G651</f>
        <v>0</v>
      </c>
      <c r="Z647" s="170">
        <f>'Fleet Input'!H651</f>
        <v>0</v>
      </c>
      <c r="AA647" s="114">
        <f t="shared" si="123"/>
        <v>0</v>
      </c>
      <c r="AB647" s="176" t="str">
        <f>IF('Fleet Input'!K651=0,"",'Fleet Input'!K651)</f>
        <v/>
      </c>
      <c r="AC647" s="176" t="str">
        <f>IF('Fleet Input'!L651=0,"",'Fleet Input'!L651)</f>
        <v/>
      </c>
      <c r="AD647" s="117" t="str">
        <f t="shared" si="124"/>
        <v/>
      </c>
      <c r="AE647" s="117" t="str">
        <f t="shared" si="125"/>
        <v>00</v>
      </c>
      <c r="AF647" s="8" t="e">
        <f t="shared" si="126"/>
        <v>#N/A</v>
      </c>
      <c r="AG647" s="122" t="e">
        <f t="shared" si="127"/>
        <v>#N/A</v>
      </c>
      <c r="AH647" s="8" t="e">
        <f t="shared" si="128"/>
        <v>#N/A</v>
      </c>
      <c r="AI647" s="122" t="e">
        <f t="shared" si="129"/>
        <v>#N/A</v>
      </c>
      <c r="AJ647" s="100" t="e">
        <f t="shared" si="130"/>
        <v>#N/A</v>
      </c>
      <c r="AK647" s="122" t="e">
        <f t="shared" si="131"/>
        <v>#N/A</v>
      </c>
    </row>
    <row r="648" spans="1:37" x14ac:dyDescent="0.2">
      <c r="A648" s="170">
        <f>'Fleet Input'!A652</f>
        <v>0</v>
      </c>
      <c r="B648" s="106" t="s">
        <v>111</v>
      </c>
      <c r="C648" s="106" t="s">
        <v>116</v>
      </c>
      <c r="D648" s="106" t="s">
        <v>117</v>
      </c>
      <c r="E648" s="106" t="s">
        <v>143</v>
      </c>
      <c r="F648" s="179">
        <f>'Fleet Input'!I652</f>
        <v>0</v>
      </c>
      <c r="G648" s="179">
        <f>'Fleet Input'!J652</f>
        <v>0</v>
      </c>
      <c r="H648" s="119" t="e">
        <f>VLOOKUP(AD648,NOx_Calc!$E$4:$G$44,3,FALSE)/100</f>
        <v>#N/A</v>
      </c>
      <c r="I648" s="119" t="e">
        <f>VLOOKUP(AD648,NOx_Calc!$E$4:$H$44,4,FALSE)/100</f>
        <v>#N/A</v>
      </c>
      <c r="J648" s="97" t="e">
        <f t="shared" si="120"/>
        <v>#N/A</v>
      </c>
      <c r="K648" s="10" t="e">
        <f>IF(J648&lt;&gt;"-",IF(X648="A",'NOx Emission Factors'!$X$4*J648,IF(X648="L",'NOx Emission Factors'!$W$4*J648,"?")),"-")</f>
        <v>#N/A</v>
      </c>
      <c r="L648" s="10" t="str">
        <f>IF(F648&lt;&gt;"",IF(X648="A",F648/'NOx Emission Factors'!$X$4,IF(X648="L",F648/'NOx Emission Factors'!$W$4,"?")),"-")</f>
        <v>?</v>
      </c>
      <c r="M648" s="125" t="e">
        <f t="shared" si="121"/>
        <v>#DIV/0!</v>
      </c>
      <c r="N648" s="125" t="e">
        <f t="shared" si="122"/>
        <v>#N/A</v>
      </c>
      <c r="O648" s="170">
        <f>'Fleet Input'!B652</f>
        <v>0</v>
      </c>
      <c r="P648" s="170">
        <f>'Fleet Input'!C652</f>
        <v>0</v>
      </c>
      <c r="Q648" s="170">
        <f>'Fleet Input'!D652</f>
        <v>0</v>
      </c>
      <c r="R648" s="170">
        <f>'Fleet Input'!E652</f>
        <v>0</v>
      </c>
      <c r="S648" s="170">
        <f>'Fleet Input'!F652</f>
        <v>0</v>
      </c>
      <c r="T648" s="109" t="s">
        <v>239</v>
      </c>
      <c r="U648" s="109" t="s">
        <v>194</v>
      </c>
      <c r="X648" s="176">
        <f>'Fleet Input'!F652</f>
        <v>0</v>
      </c>
      <c r="Y648" s="170">
        <f>'Fleet Input'!G652</f>
        <v>0</v>
      </c>
      <c r="Z648" s="170">
        <f>'Fleet Input'!H652</f>
        <v>0</v>
      </c>
      <c r="AA648" s="114">
        <f t="shared" si="123"/>
        <v>0</v>
      </c>
      <c r="AB648" s="176" t="str">
        <f>IF('Fleet Input'!K652=0,"",'Fleet Input'!K652)</f>
        <v/>
      </c>
      <c r="AC648" s="176" t="str">
        <f>IF('Fleet Input'!L652=0,"",'Fleet Input'!L652)</f>
        <v/>
      </c>
      <c r="AD648" s="117" t="str">
        <f t="shared" si="124"/>
        <v/>
      </c>
      <c r="AE648" s="117" t="str">
        <f t="shared" si="125"/>
        <v>00</v>
      </c>
      <c r="AF648" s="8" t="e">
        <f t="shared" si="126"/>
        <v>#N/A</v>
      </c>
      <c r="AG648" s="122" t="e">
        <f t="shared" si="127"/>
        <v>#N/A</v>
      </c>
      <c r="AH648" s="8" t="e">
        <f t="shared" si="128"/>
        <v>#N/A</v>
      </c>
      <c r="AI648" s="122" t="e">
        <f t="shared" si="129"/>
        <v>#N/A</v>
      </c>
      <c r="AJ648" s="100" t="e">
        <f t="shared" si="130"/>
        <v>#N/A</v>
      </c>
      <c r="AK648" s="122" t="e">
        <f t="shared" si="131"/>
        <v>#N/A</v>
      </c>
    </row>
    <row r="649" spans="1:37" x14ac:dyDescent="0.2">
      <c r="A649" s="170">
        <f>'Fleet Input'!A653</f>
        <v>0</v>
      </c>
      <c r="B649" s="106" t="s">
        <v>111</v>
      </c>
      <c r="C649" s="106" t="s">
        <v>155</v>
      </c>
      <c r="D649" s="106" t="s">
        <v>156</v>
      </c>
      <c r="E649" s="106" t="s">
        <v>154</v>
      </c>
      <c r="F649" s="179">
        <f>'Fleet Input'!I653</f>
        <v>0</v>
      </c>
      <c r="G649" s="179">
        <f>'Fleet Input'!J653</f>
        <v>0</v>
      </c>
      <c r="H649" s="119" t="e">
        <f>VLOOKUP(AD649,NOx_Calc!$E$4:$G$44,3,FALSE)/100</f>
        <v>#N/A</v>
      </c>
      <c r="I649" s="119" t="e">
        <f>VLOOKUP(AD649,NOx_Calc!$E$4:$H$44,4,FALSE)/100</f>
        <v>#N/A</v>
      </c>
      <c r="J649" s="97" t="e">
        <f t="shared" si="120"/>
        <v>#N/A</v>
      </c>
      <c r="K649" s="10" t="e">
        <f>IF(J649&lt;&gt;"-",IF(X649="A",'NOx Emission Factors'!$X$4*J649,IF(X649="L",'NOx Emission Factors'!$W$4*J649,"?")),"-")</f>
        <v>#N/A</v>
      </c>
      <c r="L649" s="10" t="str">
        <f>IF(F649&lt;&gt;"",IF(X649="A",F649/'NOx Emission Factors'!$X$4,IF(X649="L",F649/'NOx Emission Factors'!$W$4,"?")),"-")</f>
        <v>?</v>
      </c>
      <c r="M649" s="125" t="e">
        <f t="shared" si="121"/>
        <v>#DIV/0!</v>
      </c>
      <c r="N649" s="125" t="e">
        <f t="shared" si="122"/>
        <v>#N/A</v>
      </c>
      <c r="O649" s="170">
        <f>'Fleet Input'!B653</f>
        <v>0</v>
      </c>
      <c r="P649" s="170">
        <f>'Fleet Input'!C653</f>
        <v>0</v>
      </c>
      <c r="Q649" s="170">
        <f>'Fleet Input'!D653</f>
        <v>0</v>
      </c>
      <c r="R649" s="170">
        <f>'Fleet Input'!E653</f>
        <v>0</v>
      </c>
      <c r="S649" s="170">
        <f>'Fleet Input'!F653</f>
        <v>0</v>
      </c>
      <c r="T649" s="109" t="s">
        <v>237</v>
      </c>
      <c r="U649" s="109" t="s">
        <v>33</v>
      </c>
      <c r="X649" s="176">
        <f>'Fleet Input'!F653</f>
        <v>0</v>
      </c>
      <c r="Y649" s="170">
        <f>'Fleet Input'!G653</f>
        <v>0</v>
      </c>
      <c r="Z649" s="170">
        <f>'Fleet Input'!H653</f>
        <v>0</v>
      </c>
      <c r="AA649" s="114">
        <f t="shared" si="123"/>
        <v>0</v>
      </c>
      <c r="AB649" s="176" t="str">
        <f>IF('Fleet Input'!K653=0,"",'Fleet Input'!K653)</f>
        <v/>
      </c>
      <c r="AC649" s="176" t="str">
        <f>IF('Fleet Input'!L653=0,"",'Fleet Input'!L653)</f>
        <v/>
      </c>
      <c r="AD649" s="117" t="str">
        <f t="shared" si="124"/>
        <v/>
      </c>
      <c r="AE649" s="117" t="str">
        <f t="shared" si="125"/>
        <v>00</v>
      </c>
      <c r="AF649" s="8" t="e">
        <f t="shared" si="126"/>
        <v>#N/A</v>
      </c>
      <c r="AG649" s="122" t="e">
        <f t="shared" si="127"/>
        <v>#N/A</v>
      </c>
      <c r="AH649" s="8" t="e">
        <f t="shared" si="128"/>
        <v>#N/A</v>
      </c>
      <c r="AI649" s="122" t="e">
        <f t="shared" si="129"/>
        <v>#N/A</v>
      </c>
      <c r="AJ649" s="100" t="e">
        <f t="shared" si="130"/>
        <v>#N/A</v>
      </c>
      <c r="AK649" s="122" t="e">
        <f t="shared" si="131"/>
        <v>#N/A</v>
      </c>
    </row>
    <row r="650" spans="1:37" x14ac:dyDescent="0.2">
      <c r="A650" s="170">
        <f>'Fleet Input'!A654</f>
        <v>0</v>
      </c>
      <c r="B650" s="106" t="s">
        <v>111</v>
      </c>
      <c r="C650" s="106" t="s">
        <v>116</v>
      </c>
      <c r="D650" s="106" t="s">
        <v>122</v>
      </c>
      <c r="E650" s="106" t="s">
        <v>290</v>
      </c>
      <c r="F650" s="179">
        <f>'Fleet Input'!I654</f>
        <v>0</v>
      </c>
      <c r="G650" s="179">
        <f>'Fleet Input'!J654</f>
        <v>0</v>
      </c>
      <c r="H650" s="119" t="e">
        <f>VLOOKUP(AD650,NOx_Calc!$E$4:$G$44,3,FALSE)/100</f>
        <v>#N/A</v>
      </c>
      <c r="I650" s="119" t="e">
        <f>VLOOKUP(AD650,NOx_Calc!$E$4:$H$44,4,FALSE)/100</f>
        <v>#N/A</v>
      </c>
      <c r="J650" s="97" t="e">
        <f t="shared" si="120"/>
        <v>#N/A</v>
      </c>
      <c r="K650" s="10" t="e">
        <f>IF(J650&lt;&gt;"-",IF(X650="A",'NOx Emission Factors'!$X$4*J650,IF(X650="L",'NOx Emission Factors'!$W$4*J650,"?")),"-")</f>
        <v>#N/A</v>
      </c>
      <c r="L650" s="10" t="str">
        <f>IF(F650&lt;&gt;"",IF(X650="A",F650/'NOx Emission Factors'!$X$4,IF(X650="L",F650/'NOx Emission Factors'!$W$4,"?")),"-")</f>
        <v>?</v>
      </c>
      <c r="M650" s="125" t="e">
        <f t="shared" si="121"/>
        <v>#DIV/0!</v>
      </c>
      <c r="N650" s="125" t="e">
        <f t="shared" si="122"/>
        <v>#N/A</v>
      </c>
      <c r="O650" s="170">
        <f>'Fleet Input'!B654</f>
        <v>0</v>
      </c>
      <c r="P650" s="170">
        <f>'Fleet Input'!C654</f>
        <v>0</v>
      </c>
      <c r="Q650" s="170">
        <f>'Fleet Input'!D654</f>
        <v>0</v>
      </c>
      <c r="R650" s="170">
        <f>'Fleet Input'!E654</f>
        <v>0</v>
      </c>
      <c r="S650" s="170">
        <f>'Fleet Input'!F654</f>
        <v>0</v>
      </c>
      <c r="T650" s="109" t="s">
        <v>237</v>
      </c>
      <c r="U650" s="109" t="s">
        <v>190</v>
      </c>
      <c r="X650" s="176">
        <f>'Fleet Input'!F654</f>
        <v>0</v>
      </c>
      <c r="Y650" s="170">
        <f>'Fleet Input'!G654</f>
        <v>0</v>
      </c>
      <c r="Z650" s="170">
        <f>'Fleet Input'!H654</f>
        <v>0</v>
      </c>
      <c r="AA650" s="114">
        <f t="shared" si="123"/>
        <v>0</v>
      </c>
      <c r="AB650" s="176" t="str">
        <f>IF('Fleet Input'!K654=0,"",'Fleet Input'!K654)</f>
        <v/>
      </c>
      <c r="AC650" s="176" t="str">
        <f>IF('Fleet Input'!L654=0,"",'Fleet Input'!L654)</f>
        <v/>
      </c>
      <c r="AD650" s="117" t="str">
        <f t="shared" si="124"/>
        <v/>
      </c>
      <c r="AE650" s="117" t="str">
        <f t="shared" si="125"/>
        <v>00</v>
      </c>
      <c r="AF650" s="8" t="e">
        <f t="shared" si="126"/>
        <v>#N/A</v>
      </c>
      <c r="AG650" s="122" t="e">
        <f t="shared" si="127"/>
        <v>#N/A</v>
      </c>
      <c r="AH650" s="8" t="e">
        <f t="shared" si="128"/>
        <v>#N/A</v>
      </c>
      <c r="AI650" s="122" t="e">
        <f t="shared" si="129"/>
        <v>#N/A</v>
      </c>
      <c r="AJ650" s="100" t="e">
        <f t="shared" si="130"/>
        <v>#N/A</v>
      </c>
      <c r="AK650" s="122" t="e">
        <f t="shared" si="131"/>
        <v>#N/A</v>
      </c>
    </row>
    <row r="651" spans="1:37" x14ac:dyDescent="0.2">
      <c r="A651" s="170">
        <f>'Fleet Input'!A655</f>
        <v>0</v>
      </c>
      <c r="B651" s="106" t="s">
        <v>111</v>
      </c>
      <c r="C651" s="106" t="s">
        <v>112</v>
      </c>
      <c r="D651" s="106" t="s">
        <v>296</v>
      </c>
      <c r="E651" s="106" t="s">
        <v>290</v>
      </c>
      <c r="F651" s="179">
        <f>'Fleet Input'!I655</f>
        <v>0</v>
      </c>
      <c r="G651" s="179">
        <f>'Fleet Input'!J655</f>
        <v>0</v>
      </c>
      <c r="H651" s="119" t="e">
        <f>VLOOKUP(AD651,NOx_Calc!$E$4:$G$44,3,FALSE)/100</f>
        <v>#N/A</v>
      </c>
      <c r="I651" s="119" t="e">
        <f>VLOOKUP(AD651,NOx_Calc!$E$4:$H$44,4,FALSE)/100</f>
        <v>#N/A</v>
      </c>
      <c r="J651" s="97" t="e">
        <f t="shared" si="120"/>
        <v>#N/A</v>
      </c>
      <c r="K651" s="10" t="e">
        <f>IF(J651&lt;&gt;"-",IF(X651="A",'NOx Emission Factors'!$X$4*J651,IF(X651="L",'NOx Emission Factors'!$W$4*J651,"?")),"-")</f>
        <v>#N/A</v>
      </c>
      <c r="L651" s="10" t="str">
        <f>IF(F651&lt;&gt;"",IF(X651="A",F651/'NOx Emission Factors'!$X$4,IF(X651="L",F651/'NOx Emission Factors'!$W$4,"?")),"-")</f>
        <v>?</v>
      </c>
      <c r="M651" s="125" t="e">
        <f t="shared" si="121"/>
        <v>#DIV/0!</v>
      </c>
      <c r="N651" s="125" t="e">
        <f t="shared" si="122"/>
        <v>#N/A</v>
      </c>
      <c r="O651" s="170">
        <f>'Fleet Input'!B655</f>
        <v>0</v>
      </c>
      <c r="P651" s="170">
        <f>'Fleet Input'!C655</f>
        <v>0</v>
      </c>
      <c r="Q651" s="170">
        <f>'Fleet Input'!D655</f>
        <v>0</v>
      </c>
      <c r="R651" s="170">
        <f>'Fleet Input'!E655</f>
        <v>0</v>
      </c>
      <c r="S651" s="170">
        <f>'Fleet Input'!F655</f>
        <v>0</v>
      </c>
      <c r="T651" s="109" t="s">
        <v>237</v>
      </c>
      <c r="U651" s="109" t="s">
        <v>190</v>
      </c>
      <c r="X651" s="176">
        <f>'Fleet Input'!F655</f>
        <v>0</v>
      </c>
      <c r="Y651" s="170">
        <f>'Fleet Input'!G655</f>
        <v>0</v>
      </c>
      <c r="Z651" s="170">
        <f>'Fleet Input'!H655</f>
        <v>0</v>
      </c>
      <c r="AA651" s="114">
        <f t="shared" si="123"/>
        <v>0</v>
      </c>
      <c r="AB651" s="176" t="str">
        <f>IF('Fleet Input'!K655=0,"",'Fleet Input'!K655)</f>
        <v/>
      </c>
      <c r="AC651" s="176" t="str">
        <f>IF('Fleet Input'!L655=0,"",'Fleet Input'!L655)</f>
        <v/>
      </c>
      <c r="AD651" s="117" t="str">
        <f t="shared" si="124"/>
        <v/>
      </c>
      <c r="AE651" s="117" t="str">
        <f t="shared" si="125"/>
        <v>00</v>
      </c>
      <c r="AF651" s="8" t="e">
        <f t="shared" si="126"/>
        <v>#N/A</v>
      </c>
      <c r="AG651" s="122" t="e">
        <f t="shared" si="127"/>
        <v>#N/A</v>
      </c>
      <c r="AH651" s="8" t="e">
        <f t="shared" si="128"/>
        <v>#N/A</v>
      </c>
      <c r="AI651" s="122" t="e">
        <f t="shared" si="129"/>
        <v>#N/A</v>
      </c>
      <c r="AJ651" s="100" t="e">
        <f t="shared" si="130"/>
        <v>#N/A</v>
      </c>
      <c r="AK651" s="122" t="e">
        <f t="shared" si="131"/>
        <v>#N/A</v>
      </c>
    </row>
    <row r="652" spans="1:37" x14ac:dyDescent="0.2">
      <c r="A652" s="170">
        <f>'Fleet Input'!A656</f>
        <v>0</v>
      </c>
      <c r="B652" s="106" t="s">
        <v>111</v>
      </c>
      <c r="C652" s="106" t="s">
        <v>116</v>
      </c>
      <c r="D652" s="106" t="s">
        <v>169</v>
      </c>
      <c r="E652" s="106" t="s">
        <v>143</v>
      </c>
      <c r="F652" s="179">
        <f>'Fleet Input'!I656</f>
        <v>0</v>
      </c>
      <c r="G652" s="179">
        <f>'Fleet Input'!J656</f>
        <v>0</v>
      </c>
      <c r="H652" s="119" t="e">
        <f>VLOOKUP(AD652,NOx_Calc!$E$4:$G$44,3,FALSE)/100</f>
        <v>#N/A</v>
      </c>
      <c r="I652" s="119" t="e">
        <f>VLOOKUP(AD652,NOx_Calc!$E$4:$H$44,4,FALSE)/100</f>
        <v>#N/A</v>
      </c>
      <c r="J652" s="97" t="e">
        <f t="shared" si="120"/>
        <v>#N/A</v>
      </c>
      <c r="K652" s="10" t="e">
        <f>IF(J652&lt;&gt;"-",IF(X652="A",'NOx Emission Factors'!$X$4*J652,IF(X652="L",'NOx Emission Factors'!$W$4*J652,"?")),"-")</f>
        <v>#N/A</v>
      </c>
      <c r="L652" s="10" t="str">
        <f>IF(F652&lt;&gt;"",IF(X652="A",F652/'NOx Emission Factors'!$X$4,IF(X652="L",F652/'NOx Emission Factors'!$W$4,"?")),"-")</f>
        <v>?</v>
      </c>
      <c r="M652" s="125" t="e">
        <f t="shared" si="121"/>
        <v>#DIV/0!</v>
      </c>
      <c r="N652" s="125" t="e">
        <f t="shared" si="122"/>
        <v>#N/A</v>
      </c>
      <c r="O652" s="170">
        <f>'Fleet Input'!B656</f>
        <v>0</v>
      </c>
      <c r="P652" s="170">
        <f>'Fleet Input'!C656</f>
        <v>0</v>
      </c>
      <c r="Q652" s="170">
        <f>'Fleet Input'!D656</f>
        <v>0</v>
      </c>
      <c r="R652" s="170">
        <f>'Fleet Input'!E656</f>
        <v>0</v>
      </c>
      <c r="S652" s="170">
        <f>'Fleet Input'!F656</f>
        <v>0</v>
      </c>
      <c r="T652" s="109" t="s">
        <v>239</v>
      </c>
      <c r="U652" s="109" t="s">
        <v>194</v>
      </c>
      <c r="X652" s="176">
        <f>'Fleet Input'!F656</f>
        <v>0</v>
      </c>
      <c r="Y652" s="170">
        <f>'Fleet Input'!G656</f>
        <v>0</v>
      </c>
      <c r="Z652" s="170">
        <f>'Fleet Input'!H656</f>
        <v>0</v>
      </c>
      <c r="AA652" s="114">
        <f t="shared" si="123"/>
        <v>0</v>
      </c>
      <c r="AB652" s="176" t="str">
        <f>IF('Fleet Input'!K656=0,"",'Fleet Input'!K656)</f>
        <v/>
      </c>
      <c r="AC652" s="176" t="str">
        <f>IF('Fleet Input'!L656=0,"",'Fleet Input'!L656)</f>
        <v/>
      </c>
      <c r="AD652" s="117" t="str">
        <f t="shared" si="124"/>
        <v/>
      </c>
      <c r="AE652" s="117" t="str">
        <f t="shared" si="125"/>
        <v>00</v>
      </c>
      <c r="AF652" s="8" t="e">
        <f t="shared" si="126"/>
        <v>#N/A</v>
      </c>
      <c r="AG652" s="122" t="e">
        <f t="shared" si="127"/>
        <v>#N/A</v>
      </c>
      <c r="AH652" s="8" t="e">
        <f t="shared" si="128"/>
        <v>#N/A</v>
      </c>
      <c r="AI652" s="122" t="e">
        <f t="shared" si="129"/>
        <v>#N/A</v>
      </c>
      <c r="AJ652" s="100" t="e">
        <f t="shared" si="130"/>
        <v>#N/A</v>
      </c>
      <c r="AK652" s="122" t="e">
        <f t="shared" si="131"/>
        <v>#N/A</v>
      </c>
    </row>
    <row r="653" spans="1:37" x14ac:dyDescent="0.2">
      <c r="A653" s="170">
        <f>'Fleet Input'!A657</f>
        <v>0</v>
      </c>
      <c r="B653" s="106" t="s">
        <v>111</v>
      </c>
      <c r="C653" s="106" t="s">
        <v>112</v>
      </c>
      <c r="D653" s="106" t="s">
        <v>182</v>
      </c>
      <c r="E653" s="106" t="s">
        <v>154</v>
      </c>
      <c r="F653" s="179">
        <f>'Fleet Input'!I657</f>
        <v>0</v>
      </c>
      <c r="G653" s="179">
        <f>'Fleet Input'!J657</f>
        <v>0</v>
      </c>
      <c r="H653" s="119" t="e">
        <f>VLOOKUP(AD653,NOx_Calc!$E$4:$G$44,3,FALSE)/100</f>
        <v>#N/A</v>
      </c>
      <c r="I653" s="119" t="e">
        <f>VLOOKUP(AD653,NOx_Calc!$E$4:$H$44,4,FALSE)/100</f>
        <v>#N/A</v>
      </c>
      <c r="J653" s="97" t="e">
        <f t="shared" si="120"/>
        <v>#N/A</v>
      </c>
      <c r="K653" s="10" t="e">
        <f>IF(J653&lt;&gt;"-",IF(X653="A",'NOx Emission Factors'!$X$4*J653,IF(X653="L",'NOx Emission Factors'!$W$4*J653,"?")),"-")</f>
        <v>#N/A</v>
      </c>
      <c r="L653" s="10" t="str">
        <f>IF(F653&lt;&gt;"",IF(X653="A",F653/'NOx Emission Factors'!$X$4,IF(X653="L",F653/'NOx Emission Factors'!$W$4,"?")),"-")</f>
        <v>?</v>
      </c>
      <c r="M653" s="125" t="e">
        <f t="shared" si="121"/>
        <v>#DIV/0!</v>
      </c>
      <c r="N653" s="125" t="e">
        <f t="shared" si="122"/>
        <v>#N/A</v>
      </c>
      <c r="O653" s="170">
        <f>'Fleet Input'!B657</f>
        <v>0</v>
      </c>
      <c r="P653" s="170">
        <f>'Fleet Input'!C657</f>
        <v>0</v>
      </c>
      <c r="Q653" s="170">
        <f>'Fleet Input'!D657</f>
        <v>0</v>
      </c>
      <c r="R653" s="170">
        <f>'Fleet Input'!E657</f>
        <v>0</v>
      </c>
      <c r="S653" s="170">
        <f>'Fleet Input'!F657</f>
        <v>0</v>
      </c>
      <c r="T653" s="109" t="s">
        <v>237</v>
      </c>
      <c r="U653" s="109" t="s">
        <v>33</v>
      </c>
      <c r="X653" s="176">
        <f>'Fleet Input'!F657</f>
        <v>0</v>
      </c>
      <c r="Y653" s="170">
        <f>'Fleet Input'!G657</f>
        <v>0</v>
      </c>
      <c r="Z653" s="170">
        <f>'Fleet Input'!H657</f>
        <v>0</v>
      </c>
      <c r="AA653" s="114">
        <f t="shared" si="123"/>
        <v>0</v>
      </c>
      <c r="AB653" s="176" t="str">
        <f>IF('Fleet Input'!K657=0,"",'Fleet Input'!K657)</f>
        <v/>
      </c>
      <c r="AC653" s="176" t="str">
        <f>IF('Fleet Input'!L657=0,"",'Fleet Input'!L657)</f>
        <v/>
      </c>
      <c r="AD653" s="117" t="str">
        <f t="shared" si="124"/>
        <v/>
      </c>
      <c r="AE653" s="117" t="str">
        <f t="shared" si="125"/>
        <v>00</v>
      </c>
      <c r="AF653" s="8" t="e">
        <f t="shared" si="126"/>
        <v>#N/A</v>
      </c>
      <c r="AG653" s="122" t="e">
        <f t="shared" si="127"/>
        <v>#N/A</v>
      </c>
      <c r="AH653" s="8" t="e">
        <f t="shared" si="128"/>
        <v>#N/A</v>
      </c>
      <c r="AI653" s="122" t="e">
        <f t="shared" si="129"/>
        <v>#N/A</v>
      </c>
      <c r="AJ653" s="100" t="e">
        <f t="shared" si="130"/>
        <v>#N/A</v>
      </c>
      <c r="AK653" s="122" t="e">
        <f t="shared" si="131"/>
        <v>#N/A</v>
      </c>
    </row>
    <row r="654" spans="1:37" x14ac:dyDescent="0.2">
      <c r="A654" s="170">
        <f>'Fleet Input'!A658</f>
        <v>0</v>
      </c>
      <c r="B654" s="106" t="s">
        <v>111</v>
      </c>
      <c r="C654" s="106" t="s">
        <v>116</v>
      </c>
      <c r="D654" s="106" t="s">
        <v>166</v>
      </c>
      <c r="E654" s="106" t="s">
        <v>143</v>
      </c>
      <c r="F654" s="179">
        <f>'Fleet Input'!I658</f>
        <v>0</v>
      </c>
      <c r="G654" s="179">
        <f>'Fleet Input'!J658</f>
        <v>0</v>
      </c>
      <c r="H654" s="119" t="e">
        <f>VLOOKUP(AD654,NOx_Calc!$E$4:$G$44,3,FALSE)/100</f>
        <v>#N/A</v>
      </c>
      <c r="I654" s="119" t="e">
        <f>VLOOKUP(AD654,NOx_Calc!$E$4:$H$44,4,FALSE)/100</f>
        <v>#N/A</v>
      </c>
      <c r="J654" s="97" t="e">
        <f t="shared" si="120"/>
        <v>#N/A</v>
      </c>
      <c r="K654" s="10" t="e">
        <f>IF(J654&lt;&gt;"-",IF(X654="A",'NOx Emission Factors'!$X$4*J654,IF(X654="L",'NOx Emission Factors'!$W$4*J654,"?")),"-")</f>
        <v>#N/A</v>
      </c>
      <c r="L654" s="10" t="str">
        <f>IF(F654&lt;&gt;"",IF(X654="A",F654/'NOx Emission Factors'!$X$4,IF(X654="L",F654/'NOx Emission Factors'!$W$4,"?")),"-")</f>
        <v>?</v>
      </c>
      <c r="M654" s="125" t="e">
        <f t="shared" si="121"/>
        <v>#DIV/0!</v>
      </c>
      <c r="N654" s="125" t="e">
        <f t="shared" si="122"/>
        <v>#N/A</v>
      </c>
      <c r="O654" s="170">
        <f>'Fleet Input'!B658</f>
        <v>0</v>
      </c>
      <c r="P654" s="170">
        <f>'Fleet Input'!C658</f>
        <v>0</v>
      </c>
      <c r="Q654" s="170">
        <f>'Fleet Input'!D658</f>
        <v>0</v>
      </c>
      <c r="R654" s="170">
        <f>'Fleet Input'!E658</f>
        <v>0</v>
      </c>
      <c r="S654" s="170">
        <f>'Fleet Input'!F658</f>
        <v>0</v>
      </c>
      <c r="T654" s="109" t="s">
        <v>237</v>
      </c>
      <c r="U654" s="109" t="s">
        <v>190</v>
      </c>
      <c r="X654" s="176">
        <f>'Fleet Input'!F658</f>
        <v>0</v>
      </c>
      <c r="Y654" s="170">
        <f>'Fleet Input'!G658</f>
        <v>0</v>
      </c>
      <c r="Z654" s="170">
        <f>'Fleet Input'!H658</f>
        <v>0</v>
      </c>
      <c r="AA654" s="114">
        <f t="shared" si="123"/>
        <v>0</v>
      </c>
      <c r="AB654" s="176" t="str">
        <f>IF('Fleet Input'!K658=0,"",'Fleet Input'!K658)</f>
        <v/>
      </c>
      <c r="AC654" s="176" t="str">
        <f>IF('Fleet Input'!L658=0,"",'Fleet Input'!L658)</f>
        <v/>
      </c>
      <c r="AD654" s="117" t="str">
        <f t="shared" si="124"/>
        <v/>
      </c>
      <c r="AE654" s="117" t="str">
        <f t="shared" si="125"/>
        <v>00</v>
      </c>
      <c r="AF654" s="8" t="e">
        <f t="shared" si="126"/>
        <v>#N/A</v>
      </c>
      <c r="AG654" s="122" t="e">
        <f t="shared" si="127"/>
        <v>#N/A</v>
      </c>
      <c r="AH654" s="8" t="e">
        <f t="shared" si="128"/>
        <v>#N/A</v>
      </c>
      <c r="AI654" s="122" t="e">
        <f t="shared" si="129"/>
        <v>#N/A</v>
      </c>
      <c r="AJ654" s="100" t="e">
        <f t="shared" si="130"/>
        <v>#N/A</v>
      </c>
      <c r="AK654" s="122" t="e">
        <f t="shared" si="131"/>
        <v>#N/A</v>
      </c>
    </row>
    <row r="655" spans="1:37" x14ac:dyDescent="0.2">
      <c r="A655" s="170">
        <f>'Fleet Input'!A659</f>
        <v>0</v>
      </c>
      <c r="B655" s="106" t="s">
        <v>111</v>
      </c>
      <c r="C655" s="106" t="s">
        <v>116</v>
      </c>
      <c r="D655" s="106" t="s">
        <v>165</v>
      </c>
      <c r="E655" s="106" t="s">
        <v>143</v>
      </c>
      <c r="F655" s="179">
        <f>'Fleet Input'!I659</f>
        <v>0</v>
      </c>
      <c r="G655" s="179">
        <f>'Fleet Input'!J659</f>
        <v>0</v>
      </c>
      <c r="H655" s="119" t="e">
        <f>VLOOKUP(AD655,NOx_Calc!$E$4:$G$44,3,FALSE)/100</f>
        <v>#N/A</v>
      </c>
      <c r="I655" s="119" t="e">
        <f>VLOOKUP(AD655,NOx_Calc!$E$4:$H$44,4,FALSE)/100</f>
        <v>#N/A</v>
      </c>
      <c r="J655" s="97" t="e">
        <f t="shared" si="120"/>
        <v>#N/A</v>
      </c>
      <c r="K655" s="10" t="e">
        <f>IF(J655&lt;&gt;"-",IF(X655="A",'NOx Emission Factors'!$X$4*J655,IF(X655="L",'NOx Emission Factors'!$W$4*J655,"?")),"-")</f>
        <v>#N/A</v>
      </c>
      <c r="L655" s="10" t="str">
        <f>IF(F655&lt;&gt;"",IF(X655="A",F655/'NOx Emission Factors'!$X$4,IF(X655="L",F655/'NOx Emission Factors'!$W$4,"?")),"-")</f>
        <v>?</v>
      </c>
      <c r="M655" s="125" t="e">
        <f t="shared" si="121"/>
        <v>#DIV/0!</v>
      </c>
      <c r="N655" s="125" t="e">
        <f t="shared" si="122"/>
        <v>#N/A</v>
      </c>
      <c r="O655" s="170">
        <f>'Fleet Input'!B659</f>
        <v>0</v>
      </c>
      <c r="P655" s="170">
        <f>'Fleet Input'!C659</f>
        <v>0</v>
      </c>
      <c r="Q655" s="170">
        <f>'Fleet Input'!D659</f>
        <v>0</v>
      </c>
      <c r="R655" s="170">
        <f>'Fleet Input'!E659</f>
        <v>0</v>
      </c>
      <c r="S655" s="170">
        <f>'Fleet Input'!F659</f>
        <v>0</v>
      </c>
      <c r="T655" s="109" t="s">
        <v>239</v>
      </c>
      <c r="U655" s="109" t="s">
        <v>194</v>
      </c>
      <c r="X655" s="176">
        <f>'Fleet Input'!F659</f>
        <v>0</v>
      </c>
      <c r="Y655" s="170">
        <f>'Fleet Input'!G659</f>
        <v>0</v>
      </c>
      <c r="Z655" s="170">
        <f>'Fleet Input'!H659</f>
        <v>0</v>
      </c>
      <c r="AA655" s="114">
        <f t="shared" si="123"/>
        <v>0</v>
      </c>
      <c r="AB655" s="176" t="str">
        <f>IF('Fleet Input'!K659=0,"",'Fleet Input'!K659)</f>
        <v/>
      </c>
      <c r="AC655" s="176" t="str">
        <f>IF('Fleet Input'!L659=0,"",'Fleet Input'!L659)</f>
        <v/>
      </c>
      <c r="AD655" s="117" t="str">
        <f t="shared" si="124"/>
        <v/>
      </c>
      <c r="AE655" s="117" t="str">
        <f t="shared" si="125"/>
        <v>00</v>
      </c>
      <c r="AF655" s="8" t="e">
        <f t="shared" si="126"/>
        <v>#N/A</v>
      </c>
      <c r="AG655" s="122" t="e">
        <f t="shared" si="127"/>
        <v>#N/A</v>
      </c>
      <c r="AH655" s="8" t="e">
        <f t="shared" si="128"/>
        <v>#N/A</v>
      </c>
      <c r="AI655" s="122" t="e">
        <f t="shared" si="129"/>
        <v>#N/A</v>
      </c>
      <c r="AJ655" s="100" t="e">
        <f t="shared" si="130"/>
        <v>#N/A</v>
      </c>
      <c r="AK655" s="122" t="e">
        <f t="shared" si="131"/>
        <v>#N/A</v>
      </c>
    </row>
    <row r="656" spans="1:37" x14ac:dyDescent="0.2">
      <c r="A656" s="170">
        <f>'Fleet Input'!A660</f>
        <v>0</v>
      </c>
      <c r="B656" s="106" t="s">
        <v>111</v>
      </c>
      <c r="C656" s="106" t="s">
        <v>116</v>
      </c>
      <c r="D656" s="106" t="s">
        <v>118</v>
      </c>
      <c r="E656" s="106" t="s">
        <v>290</v>
      </c>
      <c r="F656" s="179">
        <f>'Fleet Input'!I660</f>
        <v>0</v>
      </c>
      <c r="G656" s="179">
        <f>'Fleet Input'!J660</f>
        <v>0</v>
      </c>
      <c r="H656" s="119" t="e">
        <f>VLOOKUP(AD656,NOx_Calc!$E$4:$G$44,3,FALSE)/100</f>
        <v>#N/A</v>
      </c>
      <c r="I656" s="119" t="e">
        <f>VLOOKUP(AD656,NOx_Calc!$E$4:$H$44,4,FALSE)/100</f>
        <v>#N/A</v>
      </c>
      <c r="J656" s="97" t="e">
        <f t="shared" si="120"/>
        <v>#N/A</v>
      </c>
      <c r="K656" s="10" t="e">
        <f>IF(J656&lt;&gt;"-",IF(X656="A",'NOx Emission Factors'!$X$4*J656,IF(X656="L",'NOx Emission Factors'!$W$4*J656,"?")),"-")</f>
        <v>#N/A</v>
      </c>
      <c r="L656" s="10" t="str">
        <f>IF(F656&lt;&gt;"",IF(X656="A",F656/'NOx Emission Factors'!$X$4,IF(X656="L",F656/'NOx Emission Factors'!$W$4,"?")),"-")</f>
        <v>?</v>
      </c>
      <c r="M656" s="125" t="e">
        <f t="shared" si="121"/>
        <v>#DIV/0!</v>
      </c>
      <c r="N656" s="125" t="e">
        <f t="shared" si="122"/>
        <v>#N/A</v>
      </c>
      <c r="O656" s="170">
        <f>'Fleet Input'!B660</f>
        <v>0</v>
      </c>
      <c r="P656" s="170">
        <f>'Fleet Input'!C660</f>
        <v>0</v>
      </c>
      <c r="Q656" s="170">
        <f>'Fleet Input'!D660</f>
        <v>0</v>
      </c>
      <c r="R656" s="170">
        <f>'Fleet Input'!E660</f>
        <v>0</v>
      </c>
      <c r="S656" s="170">
        <f>'Fleet Input'!F660</f>
        <v>0</v>
      </c>
      <c r="T656" s="109" t="s">
        <v>237</v>
      </c>
      <c r="U656" s="109" t="s">
        <v>190</v>
      </c>
      <c r="X656" s="176">
        <f>'Fleet Input'!F660</f>
        <v>0</v>
      </c>
      <c r="Y656" s="170">
        <f>'Fleet Input'!G660</f>
        <v>0</v>
      </c>
      <c r="Z656" s="170">
        <f>'Fleet Input'!H660</f>
        <v>0</v>
      </c>
      <c r="AA656" s="114">
        <f t="shared" si="123"/>
        <v>0</v>
      </c>
      <c r="AB656" s="176" t="str">
        <f>IF('Fleet Input'!K660=0,"",'Fleet Input'!K660)</f>
        <v/>
      </c>
      <c r="AC656" s="176" t="str">
        <f>IF('Fleet Input'!L660=0,"",'Fleet Input'!L660)</f>
        <v/>
      </c>
      <c r="AD656" s="117" t="str">
        <f t="shared" si="124"/>
        <v/>
      </c>
      <c r="AE656" s="117" t="str">
        <f t="shared" si="125"/>
        <v>00</v>
      </c>
      <c r="AF656" s="8" t="e">
        <f t="shared" si="126"/>
        <v>#N/A</v>
      </c>
      <c r="AG656" s="122" t="e">
        <f t="shared" si="127"/>
        <v>#N/A</v>
      </c>
      <c r="AH656" s="8" t="e">
        <f t="shared" si="128"/>
        <v>#N/A</v>
      </c>
      <c r="AI656" s="122" t="e">
        <f t="shared" si="129"/>
        <v>#N/A</v>
      </c>
      <c r="AJ656" s="100" t="e">
        <f t="shared" si="130"/>
        <v>#N/A</v>
      </c>
      <c r="AK656" s="122" t="e">
        <f t="shared" si="131"/>
        <v>#N/A</v>
      </c>
    </row>
    <row r="657" spans="1:37" x14ac:dyDescent="0.2">
      <c r="A657" s="170">
        <f>'Fleet Input'!A661</f>
        <v>0</v>
      </c>
      <c r="B657" s="106" t="s">
        <v>111</v>
      </c>
      <c r="C657" s="106" t="s">
        <v>112</v>
      </c>
      <c r="D657" s="106" t="s">
        <v>124</v>
      </c>
      <c r="E657" s="106" t="s">
        <v>154</v>
      </c>
      <c r="F657" s="179">
        <f>'Fleet Input'!I661</f>
        <v>0</v>
      </c>
      <c r="G657" s="179">
        <f>'Fleet Input'!J661</f>
        <v>0</v>
      </c>
      <c r="H657" s="119" t="e">
        <f>VLOOKUP(AD657,NOx_Calc!$E$4:$G$44,3,FALSE)/100</f>
        <v>#N/A</v>
      </c>
      <c r="I657" s="119" t="e">
        <f>VLOOKUP(AD657,NOx_Calc!$E$4:$H$44,4,FALSE)/100</f>
        <v>#N/A</v>
      </c>
      <c r="J657" s="97" t="e">
        <f t="shared" si="120"/>
        <v>#N/A</v>
      </c>
      <c r="K657" s="10" t="e">
        <f>IF(J657&lt;&gt;"-",IF(X657="A",'NOx Emission Factors'!$X$4*J657,IF(X657="L",'NOx Emission Factors'!$W$4*J657,"?")),"-")</f>
        <v>#N/A</v>
      </c>
      <c r="L657" s="10" t="str">
        <f>IF(F657&lt;&gt;"",IF(X657="A",F657/'NOx Emission Factors'!$X$4,IF(X657="L",F657/'NOx Emission Factors'!$W$4,"?")),"-")</f>
        <v>?</v>
      </c>
      <c r="M657" s="125" t="e">
        <f t="shared" si="121"/>
        <v>#DIV/0!</v>
      </c>
      <c r="N657" s="125" t="e">
        <f t="shared" si="122"/>
        <v>#N/A</v>
      </c>
      <c r="O657" s="170">
        <f>'Fleet Input'!B661</f>
        <v>0</v>
      </c>
      <c r="P657" s="170">
        <f>'Fleet Input'!C661</f>
        <v>0</v>
      </c>
      <c r="Q657" s="170">
        <f>'Fleet Input'!D661</f>
        <v>0</v>
      </c>
      <c r="R657" s="170">
        <f>'Fleet Input'!E661</f>
        <v>0</v>
      </c>
      <c r="S657" s="170">
        <f>'Fleet Input'!F661</f>
        <v>0</v>
      </c>
      <c r="T657" s="109" t="s">
        <v>237</v>
      </c>
      <c r="U657" s="109" t="s">
        <v>33</v>
      </c>
      <c r="X657" s="176">
        <f>'Fleet Input'!F661</f>
        <v>0</v>
      </c>
      <c r="Y657" s="170">
        <f>'Fleet Input'!G661</f>
        <v>0</v>
      </c>
      <c r="Z657" s="170">
        <f>'Fleet Input'!H661</f>
        <v>0</v>
      </c>
      <c r="AA657" s="114">
        <f t="shared" si="123"/>
        <v>0</v>
      </c>
      <c r="AB657" s="176" t="str">
        <f>IF('Fleet Input'!K661=0,"",'Fleet Input'!K661)</f>
        <v/>
      </c>
      <c r="AC657" s="176" t="str">
        <f>IF('Fleet Input'!L661=0,"",'Fleet Input'!L661)</f>
        <v/>
      </c>
      <c r="AD657" s="117" t="str">
        <f t="shared" si="124"/>
        <v/>
      </c>
      <c r="AE657" s="117" t="str">
        <f t="shared" si="125"/>
        <v>00</v>
      </c>
      <c r="AF657" s="8" t="e">
        <f t="shared" si="126"/>
        <v>#N/A</v>
      </c>
      <c r="AG657" s="122" t="e">
        <f t="shared" si="127"/>
        <v>#N/A</v>
      </c>
      <c r="AH657" s="8" t="e">
        <f t="shared" si="128"/>
        <v>#N/A</v>
      </c>
      <c r="AI657" s="122" t="e">
        <f t="shared" si="129"/>
        <v>#N/A</v>
      </c>
      <c r="AJ657" s="100" t="e">
        <f t="shared" si="130"/>
        <v>#N/A</v>
      </c>
      <c r="AK657" s="122" t="e">
        <f t="shared" si="131"/>
        <v>#N/A</v>
      </c>
    </row>
    <row r="658" spans="1:37" x14ac:dyDescent="0.2">
      <c r="A658" s="170">
        <f>'Fleet Input'!A662</f>
        <v>0</v>
      </c>
      <c r="B658" s="106" t="s">
        <v>111</v>
      </c>
      <c r="C658" s="106" t="s">
        <v>116</v>
      </c>
      <c r="D658" s="106" t="s">
        <v>117</v>
      </c>
      <c r="E658" s="106" t="s">
        <v>143</v>
      </c>
      <c r="F658" s="179">
        <f>'Fleet Input'!I662</f>
        <v>0</v>
      </c>
      <c r="G658" s="179">
        <f>'Fleet Input'!J662</f>
        <v>0</v>
      </c>
      <c r="H658" s="119" t="e">
        <f>VLOOKUP(AD658,NOx_Calc!$E$4:$G$44,3,FALSE)/100</f>
        <v>#N/A</v>
      </c>
      <c r="I658" s="119" t="e">
        <f>VLOOKUP(AD658,NOx_Calc!$E$4:$H$44,4,FALSE)/100</f>
        <v>#N/A</v>
      </c>
      <c r="J658" s="97" t="e">
        <f t="shared" si="120"/>
        <v>#N/A</v>
      </c>
      <c r="K658" s="10" t="e">
        <f>IF(J658&lt;&gt;"-",IF(X658="A",'NOx Emission Factors'!$X$4*J658,IF(X658="L",'NOx Emission Factors'!$W$4*J658,"?")),"-")</f>
        <v>#N/A</v>
      </c>
      <c r="L658" s="10" t="str">
        <f>IF(F658&lt;&gt;"",IF(X658="A",F658/'NOx Emission Factors'!$X$4,IF(X658="L",F658/'NOx Emission Factors'!$W$4,"?")),"-")</f>
        <v>?</v>
      </c>
      <c r="M658" s="125" t="e">
        <f t="shared" si="121"/>
        <v>#DIV/0!</v>
      </c>
      <c r="N658" s="125" t="e">
        <f t="shared" si="122"/>
        <v>#N/A</v>
      </c>
      <c r="O658" s="170">
        <f>'Fleet Input'!B662</f>
        <v>0</v>
      </c>
      <c r="P658" s="170">
        <f>'Fleet Input'!C662</f>
        <v>0</v>
      </c>
      <c r="Q658" s="170">
        <f>'Fleet Input'!D662</f>
        <v>0</v>
      </c>
      <c r="R658" s="170">
        <f>'Fleet Input'!E662</f>
        <v>0</v>
      </c>
      <c r="S658" s="170">
        <f>'Fleet Input'!F662</f>
        <v>0</v>
      </c>
      <c r="T658" s="109" t="s">
        <v>239</v>
      </c>
      <c r="U658" s="109" t="s">
        <v>194</v>
      </c>
      <c r="X658" s="176">
        <f>'Fleet Input'!F662</f>
        <v>0</v>
      </c>
      <c r="Y658" s="170">
        <f>'Fleet Input'!G662</f>
        <v>0</v>
      </c>
      <c r="Z658" s="170">
        <f>'Fleet Input'!H662</f>
        <v>0</v>
      </c>
      <c r="AA658" s="114">
        <f t="shared" si="123"/>
        <v>0</v>
      </c>
      <c r="AB658" s="176" t="str">
        <f>IF('Fleet Input'!K662=0,"",'Fleet Input'!K662)</f>
        <v/>
      </c>
      <c r="AC658" s="176" t="str">
        <f>IF('Fleet Input'!L662=0,"",'Fleet Input'!L662)</f>
        <v/>
      </c>
      <c r="AD658" s="117" t="str">
        <f t="shared" si="124"/>
        <v/>
      </c>
      <c r="AE658" s="117" t="str">
        <f t="shared" si="125"/>
        <v>00</v>
      </c>
      <c r="AF658" s="8" t="e">
        <f t="shared" si="126"/>
        <v>#N/A</v>
      </c>
      <c r="AG658" s="122" t="e">
        <f t="shared" si="127"/>
        <v>#N/A</v>
      </c>
      <c r="AH658" s="8" t="e">
        <f t="shared" si="128"/>
        <v>#N/A</v>
      </c>
      <c r="AI658" s="122" t="e">
        <f t="shared" si="129"/>
        <v>#N/A</v>
      </c>
      <c r="AJ658" s="100" t="e">
        <f t="shared" si="130"/>
        <v>#N/A</v>
      </c>
      <c r="AK658" s="122" t="e">
        <f t="shared" si="131"/>
        <v>#N/A</v>
      </c>
    </row>
    <row r="659" spans="1:37" x14ac:dyDescent="0.2">
      <c r="A659" s="170">
        <f>'Fleet Input'!A663</f>
        <v>0</v>
      </c>
      <c r="B659" s="106" t="s">
        <v>111</v>
      </c>
      <c r="C659" s="106" t="s">
        <v>175</v>
      </c>
      <c r="D659" s="106" t="s">
        <v>176</v>
      </c>
      <c r="E659" s="106" t="s">
        <v>143</v>
      </c>
      <c r="F659" s="179">
        <f>'Fleet Input'!I663</f>
        <v>0</v>
      </c>
      <c r="G659" s="179">
        <f>'Fleet Input'!J663</f>
        <v>0</v>
      </c>
      <c r="H659" s="119" t="e">
        <f>VLOOKUP(AD659,NOx_Calc!$E$4:$G$44,3,FALSE)/100</f>
        <v>#N/A</v>
      </c>
      <c r="I659" s="119" t="e">
        <f>VLOOKUP(AD659,NOx_Calc!$E$4:$H$44,4,FALSE)/100</f>
        <v>#N/A</v>
      </c>
      <c r="J659" s="97" t="e">
        <f t="shared" si="120"/>
        <v>#N/A</v>
      </c>
      <c r="K659" s="10" t="e">
        <f>IF(J659&lt;&gt;"-",IF(X659="A",'NOx Emission Factors'!$X$4*J659,IF(X659="L",'NOx Emission Factors'!$W$4*J659,"?")),"-")</f>
        <v>#N/A</v>
      </c>
      <c r="L659" s="10" t="str">
        <f>IF(F659&lt;&gt;"",IF(X659="A",F659/'NOx Emission Factors'!$X$4,IF(X659="L",F659/'NOx Emission Factors'!$W$4,"?")),"-")</f>
        <v>?</v>
      </c>
      <c r="M659" s="125" t="e">
        <f t="shared" si="121"/>
        <v>#DIV/0!</v>
      </c>
      <c r="N659" s="125" t="e">
        <f t="shared" si="122"/>
        <v>#N/A</v>
      </c>
      <c r="O659" s="170">
        <f>'Fleet Input'!B663</f>
        <v>0</v>
      </c>
      <c r="P659" s="170">
        <f>'Fleet Input'!C663</f>
        <v>0</v>
      </c>
      <c r="Q659" s="170">
        <f>'Fleet Input'!D663</f>
        <v>0</v>
      </c>
      <c r="R659" s="170">
        <f>'Fleet Input'!E663</f>
        <v>0</v>
      </c>
      <c r="S659" s="170">
        <f>'Fleet Input'!F663</f>
        <v>0</v>
      </c>
      <c r="T659" s="109" t="s">
        <v>239</v>
      </c>
      <c r="U659" s="109" t="s">
        <v>194</v>
      </c>
      <c r="X659" s="176">
        <f>'Fleet Input'!F663</f>
        <v>0</v>
      </c>
      <c r="Y659" s="170">
        <f>'Fleet Input'!G663</f>
        <v>0</v>
      </c>
      <c r="Z659" s="170">
        <f>'Fleet Input'!H663</f>
        <v>0</v>
      </c>
      <c r="AA659" s="114">
        <f t="shared" si="123"/>
        <v>0</v>
      </c>
      <c r="AB659" s="176" t="str">
        <f>IF('Fleet Input'!K663=0,"",'Fleet Input'!K663)</f>
        <v/>
      </c>
      <c r="AC659" s="176" t="str">
        <f>IF('Fleet Input'!L663=0,"",'Fleet Input'!L663)</f>
        <v/>
      </c>
      <c r="AD659" s="117" t="str">
        <f t="shared" si="124"/>
        <v/>
      </c>
      <c r="AE659" s="117" t="str">
        <f t="shared" si="125"/>
        <v>00</v>
      </c>
      <c r="AF659" s="8" t="e">
        <f t="shared" si="126"/>
        <v>#N/A</v>
      </c>
      <c r="AG659" s="122" t="e">
        <f t="shared" si="127"/>
        <v>#N/A</v>
      </c>
      <c r="AH659" s="8" t="e">
        <f t="shared" si="128"/>
        <v>#N/A</v>
      </c>
      <c r="AI659" s="122" t="e">
        <f t="shared" si="129"/>
        <v>#N/A</v>
      </c>
      <c r="AJ659" s="100" t="e">
        <f t="shared" si="130"/>
        <v>#N/A</v>
      </c>
      <c r="AK659" s="122" t="e">
        <f t="shared" si="131"/>
        <v>#N/A</v>
      </c>
    </row>
    <row r="660" spans="1:37" x14ac:dyDescent="0.2">
      <c r="A660" s="170">
        <f>'Fleet Input'!A664</f>
        <v>0</v>
      </c>
      <c r="B660" s="106" t="s">
        <v>111</v>
      </c>
      <c r="C660" s="106" t="s">
        <v>125</v>
      </c>
      <c r="D660" s="106" t="s">
        <v>126</v>
      </c>
      <c r="E660" s="106" t="s">
        <v>290</v>
      </c>
      <c r="F660" s="179">
        <f>'Fleet Input'!I664</f>
        <v>0</v>
      </c>
      <c r="G660" s="179">
        <f>'Fleet Input'!J664</f>
        <v>0</v>
      </c>
      <c r="H660" s="119" t="e">
        <f>VLOOKUP(AD660,NOx_Calc!$E$4:$G$44,3,FALSE)/100</f>
        <v>#N/A</v>
      </c>
      <c r="I660" s="119" t="e">
        <f>VLOOKUP(AD660,NOx_Calc!$E$4:$H$44,4,FALSE)/100</f>
        <v>#N/A</v>
      </c>
      <c r="J660" s="97" t="e">
        <f t="shared" si="120"/>
        <v>#N/A</v>
      </c>
      <c r="K660" s="10" t="e">
        <f>IF(J660&lt;&gt;"-",IF(X660="A",'NOx Emission Factors'!$X$4*J660,IF(X660="L",'NOx Emission Factors'!$W$4*J660,"?")),"-")</f>
        <v>#N/A</v>
      </c>
      <c r="L660" s="10" t="str">
        <f>IF(F660&lt;&gt;"",IF(X660="A",F660/'NOx Emission Factors'!$X$4,IF(X660="L",F660/'NOx Emission Factors'!$W$4,"?")),"-")</f>
        <v>?</v>
      </c>
      <c r="M660" s="125" t="e">
        <f t="shared" si="121"/>
        <v>#DIV/0!</v>
      </c>
      <c r="N660" s="125" t="e">
        <f t="shared" si="122"/>
        <v>#N/A</v>
      </c>
      <c r="O660" s="170">
        <f>'Fleet Input'!B664</f>
        <v>0</v>
      </c>
      <c r="P660" s="170">
        <f>'Fleet Input'!C664</f>
        <v>0</v>
      </c>
      <c r="Q660" s="170">
        <f>'Fleet Input'!D664</f>
        <v>0</v>
      </c>
      <c r="R660" s="170">
        <f>'Fleet Input'!E664</f>
        <v>0</v>
      </c>
      <c r="S660" s="170">
        <f>'Fleet Input'!F664</f>
        <v>0</v>
      </c>
      <c r="T660" s="109" t="s">
        <v>237</v>
      </c>
      <c r="U660" s="109" t="s">
        <v>190</v>
      </c>
      <c r="X660" s="176">
        <f>'Fleet Input'!F664</f>
        <v>0</v>
      </c>
      <c r="Y660" s="170">
        <f>'Fleet Input'!G664</f>
        <v>0</v>
      </c>
      <c r="Z660" s="170">
        <f>'Fleet Input'!H664</f>
        <v>0</v>
      </c>
      <c r="AA660" s="114">
        <f t="shared" si="123"/>
        <v>0</v>
      </c>
      <c r="AB660" s="176" t="str">
        <f>IF('Fleet Input'!K664=0,"",'Fleet Input'!K664)</f>
        <v/>
      </c>
      <c r="AC660" s="176" t="str">
        <f>IF('Fleet Input'!L664=0,"",'Fleet Input'!L664)</f>
        <v/>
      </c>
      <c r="AD660" s="117" t="str">
        <f t="shared" si="124"/>
        <v/>
      </c>
      <c r="AE660" s="117" t="str">
        <f t="shared" si="125"/>
        <v>00</v>
      </c>
      <c r="AF660" s="8" t="e">
        <f t="shared" si="126"/>
        <v>#N/A</v>
      </c>
      <c r="AG660" s="122" t="e">
        <f t="shared" si="127"/>
        <v>#N/A</v>
      </c>
      <c r="AH660" s="8" t="e">
        <f t="shared" si="128"/>
        <v>#N/A</v>
      </c>
      <c r="AI660" s="122" t="e">
        <f t="shared" si="129"/>
        <v>#N/A</v>
      </c>
      <c r="AJ660" s="100" t="e">
        <f t="shared" si="130"/>
        <v>#N/A</v>
      </c>
      <c r="AK660" s="122" t="e">
        <f t="shared" si="131"/>
        <v>#N/A</v>
      </c>
    </row>
    <row r="661" spans="1:37" x14ac:dyDescent="0.2">
      <c r="A661" s="170">
        <f>'Fleet Input'!A665</f>
        <v>0</v>
      </c>
      <c r="B661" s="106" t="s">
        <v>111</v>
      </c>
      <c r="C661" s="106" t="s">
        <v>112</v>
      </c>
      <c r="D661" s="106" t="s">
        <v>136</v>
      </c>
      <c r="E661" s="106" t="s">
        <v>290</v>
      </c>
      <c r="F661" s="179">
        <f>'Fleet Input'!I665</f>
        <v>0</v>
      </c>
      <c r="G661" s="179">
        <f>'Fleet Input'!J665</f>
        <v>0</v>
      </c>
      <c r="H661" s="119" t="e">
        <f>VLOOKUP(AD661,NOx_Calc!$E$4:$G$44,3,FALSE)/100</f>
        <v>#N/A</v>
      </c>
      <c r="I661" s="119" t="e">
        <f>VLOOKUP(AD661,NOx_Calc!$E$4:$H$44,4,FALSE)/100</f>
        <v>#N/A</v>
      </c>
      <c r="J661" s="97" t="e">
        <f t="shared" si="120"/>
        <v>#N/A</v>
      </c>
      <c r="K661" s="10" t="e">
        <f>IF(J661&lt;&gt;"-",IF(X661="A",'NOx Emission Factors'!$X$4*J661,IF(X661="L",'NOx Emission Factors'!$W$4*J661,"?")),"-")</f>
        <v>#N/A</v>
      </c>
      <c r="L661" s="10" t="str">
        <f>IF(F661&lt;&gt;"",IF(X661="A",F661/'NOx Emission Factors'!$X$4,IF(X661="L",F661/'NOx Emission Factors'!$W$4,"?")),"-")</f>
        <v>?</v>
      </c>
      <c r="M661" s="125" t="e">
        <f t="shared" si="121"/>
        <v>#DIV/0!</v>
      </c>
      <c r="N661" s="125" t="e">
        <f t="shared" si="122"/>
        <v>#N/A</v>
      </c>
      <c r="O661" s="170">
        <f>'Fleet Input'!B665</f>
        <v>0</v>
      </c>
      <c r="P661" s="170">
        <f>'Fleet Input'!C665</f>
        <v>0</v>
      </c>
      <c r="Q661" s="170">
        <f>'Fleet Input'!D665</f>
        <v>0</v>
      </c>
      <c r="R661" s="170">
        <f>'Fleet Input'!E665</f>
        <v>0</v>
      </c>
      <c r="S661" s="170">
        <f>'Fleet Input'!F665</f>
        <v>0</v>
      </c>
      <c r="T661" s="109" t="s">
        <v>237</v>
      </c>
      <c r="U661" s="109" t="s">
        <v>190</v>
      </c>
      <c r="X661" s="176">
        <f>'Fleet Input'!F665</f>
        <v>0</v>
      </c>
      <c r="Y661" s="170">
        <f>'Fleet Input'!G665</f>
        <v>0</v>
      </c>
      <c r="Z661" s="170">
        <f>'Fleet Input'!H665</f>
        <v>0</v>
      </c>
      <c r="AA661" s="114">
        <f t="shared" si="123"/>
        <v>0</v>
      </c>
      <c r="AB661" s="176" t="str">
        <f>IF('Fleet Input'!K665=0,"",'Fleet Input'!K665)</f>
        <v/>
      </c>
      <c r="AC661" s="176" t="str">
        <f>IF('Fleet Input'!L665=0,"",'Fleet Input'!L665)</f>
        <v/>
      </c>
      <c r="AD661" s="117" t="str">
        <f t="shared" si="124"/>
        <v/>
      </c>
      <c r="AE661" s="117" t="str">
        <f t="shared" si="125"/>
        <v>00</v>
      </c>
      <c r="AF661" s="8" t="e">
        <f t="shared" si="126"/>
        <v>#N/A</v>
      </c>
      <c r="AG661" s="122" t="e">
        <f t="shared" si="127"/>
        <v>#N/A</v>
      </c>
      <c r="AH661" s="8" t="e">
        <f t="shared" si="128"/>
        <v>#N/A</v>
      </c>
      <c r="AI661" s="122" t="e">
        <f t="shared" si="129"/>
        <v>#N/A</v>
      </c>
      <c r="AJ661" s="100" t="e">
        <f t="shared" si="130"/>
        <v>#N/A</v>
      </c>
      <c r="AK661" s="122" t="e">
        <f t="shared" si="131"/>
        <v>#N/A</v>
      </c>
    </row>
    <row r="662" spans="1:37" x14ac:dyDescent="0.2">
      <c r="A662" s="170">
        <f>'Fleet Input'!A666</f>
        <v>0</v>
      </c>
      <c r="B662" s="106" t="s">
        <v>111</v>
      </c>
      <c r="C662" s="106" t="s">
        <v>112</v>
      </c>
      <c r="D662" s="106" t="s">
        <v>172</v>
      </c>
      <c r="E662" s="106" t="s">
        <v>173</v>
      </c>
      <c r="F662" s="179">
        <f>'Fleet Input'!I666</f>
        <v>0</v>
      </c>
      <c r="G662" s="179">
        <f>'Fleet Input'!J666</f>
        <v>0</v>
      </c>
      <c r="H662" s="119" t="e">
        <f>VLOOKUP(AD662,NOx_Calc!$E$4:$G$44,3,FALSE)/100</f>
        <v>#N/A</v>
      </c>
      <c r="I662" s="119" t="e">
        <f>VLOOKUP(AD662,NOx_Calc!$E$4:$H$44,4,FALSE)/100</f>
        <v>#N/A</v>
      </c>
      <c r="J662" s="97" t="e">
        <f t="shared" si="120"/>
        <v>#N/A</v>
      </c>
      <c r="K662" s="10" t="e">
        <f>IF(J662&lt;&gt;"-",IF(X662="A",'NOx Emission Factors'!$X$4*J662,IF(X662="L",'NOx Emission Factors'!$W$4*J662,"?")),"-")</f>
        <v>#N/A</v>
      </c>
      <c r="L662" s="10" t="str">
        <f>IF(F662&lt;&gt;"",IF(X662="A",F662/'NOx Emission Factors'!$X$4,IF(X662="L",F662/'NOx Emission Factors'!$W$4,"?")),"-")</f>
        <v>?</v>
      </c>
      <c r="M662" s="125" t="e">
        <f t="shared" si="121"/>
        <v>#DIV/0!</v>
      </c>
      <c r="N662" s="125" t="e">
        <f t="shared" si="122"/>
        <v>#N/A</v>
      </c>
      <c r="O662" s="170">
        <f>'Fleet Input'!B666</f>
        <v>0</v>
      </c>
      <c r="P662" s="170">
        <f>'Fleet Input'!C666</f>
        <v>0</v>
      </c>
      <c r="Q662" s="170">
        <f>'Fleet Input'!D666</f>
        <v>0</v>
      </c>
      <c r="R662" s="170">
        <f>'Fleet Input'!E666</f>
        <v>0</v>
      </c>
      <c r="S662" s="170">
        <f>'Fleet Input'!F666</f>
        <v>0</v>
      </c>
      <c r="T662" s="109" t="s">
        <v>239</v>
      </c>
      <c r="U662" s="109" t="s">
        <v>194</v>
      </c>
      <c r="X662" s="176">
        <f>'Fleet Input'!F666</f>
        <v>0</v>
      </c>
      <c r="Y662" s="170">
        <f>'Fleet Input'!G666</f>
        <v>0</v>
      </c>
      <c r="Z662" s="170">
        <f>'Fleet Input'!H666</f>
        <v>0</v>
      </c>
      <c r="AA662" s="114">
        <f t="shared" si="123"/>
        <v>0</v>
      </c>
      <c r="AB662" s="176" t="str">
        <f>IF('Fleet Input'!K666=0,"",'Fleet Input'!K666)</f>
        <v/>
      </c>
      <c r="AC662" s="176" t="str">
        <f>IF('Fleet Input'!L666=0,"",'Fleet Input'!L666)</f>
        <v/>
      </c>
      <c r="AD662" s="117" t="str">
        <f t="shared" si="124"/>
        <v/>
      </c>
      <c r="AE662" s="117" t="str">
        <f t="shared" si="125"/>
        <v>00</v>
      </c>
      <c r="AF662" s="8" t="e">
        <f t="shared" si="126"/>
        <v>#N/A</v>
      </c>
      <c r="AG662" s="122" t="e">
        <f t="shared" si="127"/>
        <v>#N/A</v>
      </c>
      <c r="AH662" s="8" t="e">
        <f t="shared" si="128"/>
        <v>#N/A</v>
      </c>
      <c r="AI662" s="122" t="e">
        <f t="shared" si="129"/>
        <v>#N/A</v>
      </c>
      <c r="AJ662" s="100" t="e">
        <f t="shared" si="130"/>
        <v>#N/A</v>
      </c>
      <c r="AK662" s="122" t="e">
        <f t="shared" si="131"/>
        <v>#N/A</v>
      </c>
    </row>
    <row r="663" spans="1:37" x14ac:dyDescent="0.2">
      <c r="A663" s="170">
        <f>'Fleet Input'!A667</f>
        <v>0</v>
      </c>
      <c r="B663" s="106" t="s">
        <v>111</v>
      </c>
      <c r="C663" s="106" t="s">
        <v>133</v>
      </c>
      <c r="D663" s="106" t="s">
        <v>271</v>
      </c>
      <c r="E663" s="106" t="s">
        <v>154</v>
      </c>
      <c r="F663" s="179">
        <f>'Fleet Input'!I667</f>
        <v>0</v>
      </c>
      <c r="G663" s="179">
        <f>'Fleet Input'!J667</f>
        <v>0</v>
      </c>
      <c r="H663" s="119" t="e">
        <f>VLOOKUP(AD663,NOx_Calc!$E$4:$G$44,3,FALSE)/100</f>
        <v>#N/A</v>
      </c>
      <c r="I663" s="119" t="e">
        <f>VLOOKUP(AD663,NOx_Calc!$E$4:$H$44,4,FALSE)/100</f>
        <v>#N/A</v>
      </c>
      <c r="J663" s="97" t="e">
        <f t="shared" si="120"/>
        <v>#N/A</v>
      </c>
      <c r="K663" s="10" t="e">
        <f>IF(J663&lt;&gt;"-",IF(X663="A",'NOx Emission Factors'!$X$4*J663,IF(X663="L",'NOx Emission Factors'!$W$4*J663,"?")),"-")</f>
        <v>#N/A</v>
      </c>
      <c r="L663" s="10" t="str">
        <f>IF(F663&lt;&gt;"",IF(X663="A",F663/'NOx Emission Factors'!$X$4,IF(X663="L",F663/'NOx Emission Factors'!$W$4,"?")),"-")</f>
        <v>?</v>
      </c>
      <c r="M663" s="125" t="e">
        <f t="shared" si="121"/>
        <v>#DIV/0!</v>
      </c>
      <c r="N663" s="125" t="e">
        <f t="shared" si="122"/>
        <v>#N/A</v>
      </c>
      <c r="O663" s="170">
        <f>'Fleet Input'!B667</f>
        <v>0</v>
      </c>
      <c r="P663" s="170">
        <f>'Fleet Input'!C667</f>
        <v>0</v>
      </c>
      <c r="Q663" s="170">
        <f>'Fleet Input'!D667</f>
        <v>0</v>
      </c>
      <c r="R663" s="170">
        <f>'Fleet Input'!E667</f>
        <v>0</v>
      </c>
      <c r="S663" s="170">
        <f>'Fleet Input'!F667</f>
        <v>0</v>
      </c>
      <c r="T663" s="109" t="s">
        <v>237</v>
      </c>
      <c r="U663" s="109" t="s">
        <v>33</v>
      </c>
      <c r="X663" s="176">
        <f>'Fleet Input'!F667</f>
        <v>0</v>
      </c>
      <c r="Y663" s="170">
        <f>'Fleet Input'!G667</f>
        <v>0</v>
      </c>
      <c r="Z663" s="170">
        <f>'Fleet Input'!H667</f>
        <v>0</v>
      </c>
      <c r="AA663" s="114">
        <f t="shared" si="123"/>
        <v>0</v>
      </c>
      <c r="AB663" s="176" t="str">
        <f>IF('Fleet Input'!K667=0,"",'Fleet Input'!K667)</f>
        <v/>
      </c>
      <c r="AC663" s="176" t="str">
        <f>IF('Fleet Input'!L667=0,"",'Fleet Input'!L667)</f>
        <v/>
      </c>
      <c r="AD663" s="117" t="str">
        <f t="shared" si="124"/>
        <v/>
      </c>
      <c r="AE663" s="117" t="str">
        <f t="shared" si="125"/>
        <v>00</v>
      </c>
      <c r="AF663" s="8" t="e">
        <f t="shared" si="126"/>
        <v>#N/A</v>
      </c>
      <c r="AG663" s="122" t="e">
        <f t="shared" si="127"/>
        <v>#N/A</v>
      </c>
      <c r="AH663" s="8" t="e">
        <f t="shared" si="128"/>
        <v>#N/A</v>
      </c>
      <c r="AI663" s="122" t="e">
        <f t="shared" si="129"/>
        <v>#N/A</v>
      </c>
      <c r="AJ663" s="100" t="e">
        <f t="shared" si="130"/>
        <v>#N/A</v>
      </c>
      <c r="AK663" s="122" t="e">
        <f t="shared" si="131"/>
        <v>#N/A</v>
      </c>
    </row>
    <row r="664" spans="1:37" x14ac:dyDescent="0.2">
      <c r="A664" s="170">
        <f>'Fleet Input'!A668</f>
        <v>0</v>
      </c>
      <c r="B664" s="106" t="s">
        <v>111</v>
      </c>
      <c r="C664" s="106" t="s">
        <v>112</v>
      </c>
      <c r="D664" s="106" t="s">
        <v>136</v>
      </c>
      <c r="E664" s="106" t="s">
        <v>154</v>
      </c>
      <c r="F664" s="179">
        <f>'Fleet Input'!I668</f>
        <v>0</v>
      </c>
      <c r="G664" s="179">
        <f>'Fleet Input'!J668</f>
        <v>0</v>
      </c>
      <c r="H664" s="119" t="e">
        <f>VLOOKUP(AD664,NOx_Calc!$E$4:$G$44,3,FALSE)/100</f>
        <v>#N/A</v>
      </c>
      <c r="I664" s="119" t="e">
        <f>VLOOKUP(AD664,NOx_Calc!$E$4:$H$44,4,FALSE)/100</f>
        <v>#N/A</v>
      </c>
      <c r="J664" s="97" t="e">
        <f t="shared" si="120"/>
        <v>#N/A</v>
      </c>
      <c r="K664" s="10" t="e">
        <f>IF(J664&lt;&gt;"-",IF(X664="A",'NOx Emission Factors'!$X$4*J664,IF(X664="L",'NOx Emission Factors'!$W$4*J664,"?")),"-")</f>
        <v>#N/A</v>
      </c>
      <c r="L664" s="10" t="str">
        <f>IF(F664&lt;&gt;"",IF(X664="A",F664/'NOx Emission Factors'!$X$4,IF(X664="L",F664/'NOx Emission Factors'!$W$4,"?")),"-")</f>
        <v>?</v>
      </c>
      <c r="M664" s="125" t="e">
        <f t="shared" si="121"/>
        <v>#DIV/0!</v>
      </c>
      <c r="N664" s="125" t="e">
        <f t="shared" si="122"/>
        <v>#N/A</v>
      </c>
      <c r="O664" s="170">
        <f>'Fleet Input'!B668</f>
        <v>0</v>
      </c>
      <c r="P664" s="170">
        <f>'Fleet Input'!C668</f>
        <v>0</v>
      </c>
      <c r="Q664" s="170">
        <f>'Fleet Input'!D668</f>
        <v>0</v>
      </c>
      <c r="R664" s="170">
        <f>'Fleet Input'!E668</f>
        <v>0</v>
      </c>
      <c r="S664" s="170">
        <f>'Fleet Input'!F668</f>
        <v>0</v>
      </c>
      <c r="T664" s="109" t="s">
        <v>237</v>
      </c>
      <c r="U664" s="109" t="s">
        <v>33</v>
      </c>
      <c r="X664" s="176">
        <f>'Fleet Input'!F668</f>
        <v>0</v>
      </c>
      <c r="Y664" s="170">
        <f>'Fleet Input'!G668</f>
        <v>0</v>
      </c>
      <c r="Z664" s="170">
        <f>'Fleet Input'!H668</f>
        <v>0</v>
      </c>
      <c r="AA664" s="114">
        <f t="shared" si="123"/>
        <v>0</v>
      </c>
      <c r="AB664" s="176" t="str">
        <f>IF('Fleet Input'!K668=0,"",'Fleet Input'!K668)</f>
        <v/>
      </c>
      <c r="AC664" s="176" t="str">
        <f>IF('Fleet Input'!L668=0,"",'Fleet Input'!L668)</f>
        <v/>
      </c>
      <c r="AD664" s="117" t="str">
        <f t="shared" si="124"/>
        <v/>
      </c>
      <c r="AE664" s="117" t="str">
        <f t="shared" si="125"/>
        <v>00</v>
      </c>
      <c r="AF664" s="8" t="e">
        <f t="shared" si="126"/>
        <v>#N/A</v>
      </c>
      <c r="AG664" s="122" t="e">
        <f t="shared" si="127"/>
        <v>#N/A</v>
      </c>
      <c r="AH664" s="8" t="e">
        <f t="shared" si="128"/>
        <v>#N/A</v>
      </c>
      <c r="AI664" s="122" t="e">
        <f t="shared" si="129"/>
        <v>#N/A</v>
      </c>
      <c r="AJ664" s="100" t="e">
        <f t="shared" si="130"/>
        <v>#N/A</v>
      </c>
      <c r="AK664" s="122" t="e">
        <f t="shared" si="131"/>
        <v>#N/A</v>
      </c>
    </row>
    <row r="665" spans="1:37" x14ac:dyDescent="0.2">
      <c r="A665" s="170">
        <f>'Fleet Input'!A669</f>
        <v>0</v>
      </c>
      <c r="B665" s="106" t="s">
        <v>111</v>
      </c>
      <c r="C665" s="106" t="s">
        <v>125</v>
      </c>
      <c r="D665" s="106" t="s">
        <v>126</v>
      </c>
      <c r="E665" s="106" t="s">
        <v>142</v>
      </c>
      <c r="F665" s="179">
        <f>'Fleet Input'!I669</f>
        <v>0</v>
      </c>
      <c r="G665" s="179">
        <f>'Fleet Input'!J669</f>
        <v>0</v>
      </c>
      <c r="H665" s="119" t="e">
        <f>VLOOKUP(AD665,NOx_Calc!$E$4:$G$44,3,FALSE)/100</f>
        <v>#N/A</v>
      </c>
      <c r="I665" s="119" t="e">
        <f>VLOOKUP(AD665,NOx_Calc!$E$4:$H$44,4,FALSE)/100</f>
        <v>#N/A</v>
      </c>
      <c r="J665" s="97" t="e">
        <f t="shared" si="120"/>
        <v>#N/A</v>
      </c>
      <c r="K665" s="10" t="e">
        <f>IF(J665&lt;&gt;"-",IF(X665="A",'NOx Emission Factors'!$X$4*J665,IF(X665="L",'NOx Emission Factors'!$W$4*J665,"?")),"-")</f>
        <v>#N/A</v>
      </c>
      <c r="L665" s="10" t="str">
        <f>IF(F665&lt;&gt;"",IF(X665="A",F665/'NOx Emission Factors'!$X$4,IF(X665="L",F665/'NOx Emission Factors'!$W$4,"?")),"-")</f>
        <v>?</v>
      </c>
      <c r="M665" s="125" t="e">
        <f t="shared" si="121"/>
        <v>#DIV/0!</v>
      </c>
      <c r="N665" s="125" t="e">
        <f t="shared" si="122"/>
        <v>#N/A</v>
      </c>
      <c r="O665" s="170">
        <f>'Fleet Input'!B669</f>
        <v>0</v>
      </c>
      <c r="P665" s="170">
        <f>'Fleet Input'!C669</f>
        <v>0</v>
      </c>
      <c r="Q665" s="170">
        <f>'Fleet Input'!D669</f>
        <v>0</v>
      </c>
      <c r="R665" s="170">
        <f>'Fleet Input'!E669</f>
        <v>0</v>
      </c>
      <c r="S665" s="170">
        <f>'Fleet Input'!F669</f>
        <v>0</v>
      </c>
      <c r="T665" s="109" t="s">
        <v>239</v>
      </c>
      <c r="U665" s="109" t="s">
        <v>194</v>
      </c>
      <c r="X665" s="176">
        <f>'Fleet Input'!F669</f>
        <v>0</v>
      </c>
      <c r="Y665" s="170">
        <f>'Fleet Input'!G669</f>
        <v>0</v>
      </c>
      <c r="Z665" s="170">
        <f>'Fleet Input'!H669</f>
        <v>0</v>
      </c>
      <c r="AA665" s="114">
        <f t="shared" si="123"/>
        <v>0</v>
      </c>
      <c r="AB665" s="176" t="str">
        <f>IF('Fleet Input'!K669=0,"",'Fleet Input'!K669)</f>
        <v/>
      </c>
      <c r="AC665" s="176" t="str">
        <f>IF('Fleet Input'!L669=0,"",'Fleet Input'!L669)</f>
        <v/>
      </c>
      <c r="AD665" s="117" t="str">
        <f t="shared" si="124"/>
        <v/>
      </c>
      <c r="AE665" s="117" t="str">
        <f t="shared" si="125"/>
        <v>00</v>
      </c>
      <c r="AF665" s="8" t="e">
        <f t="shared" si="126"/>
        <v>#N/A</v>
      </c>
      <c r="AG665" s="122" t="e">
        <f t="shared" si="127"/>
        <v>#N/A</v>
      </c>
      <c r="AH665" s="8" t="e">
        <f t="shared" si="128"/>
        <v>#N/A</v>
      </c>
      <c r="AI665" s="122" t="e">
        <f t="shared" si="129"/>
        <v>#N/A</v>
      </c>
      <c r="AJ665" s="100" t="e">
        <f t="shared" si="130"/>
        <v>#N/A</v>
      </c>
      <c r="AK665" s="122" t="e">
        <f t="shared" si="131"/>
        <v>#N/A</v>
      </c>
    </row>
    <row r="666" spans="1:37" x14ac:dyDescent="0.2">
      <c r="A666" s="170">
        <f>'Fleet Input'!A670</f>
        <v>0</v>
      </c>
      <c r="B666" s="106" t="s">
        <v>111</v>
      </c>
      <c r="C666" s="106" t="s">
        <v>116</v>
      </c>
      <c r="D666" s="106" t="s">
        <v>118</v>
      </c>
      <c r="E666" s="106" t="s">
        <v>290</v>
      </c>
      <c r="F666" s="179">
        <f>'Fleet Input'!I670</f>
        <v>0</v>
      </c>
      <c r="G666" s="179">
        <f>'Fleet Input'!J670</f>
        <v>0</v>
      </c>
      <c r="H666" s="119" t="e">
        <f>VLOOKUP(AD666,NOx_Calc!$E$4:$G$44,3,FALSE)/100</f>
        <v>#N/A</v>
      </c>
      <c r="I666" s="119" t="e">
        <f>VLOOKUP(AD666,NOx_Calc!$E$4:$H$44,4,FALSE)/100</f>
        <v>#N/A</v>
      </c>
      <c r="J666" s="97" t="e">
        <f t="shared" si="120"/>
        <v>#N/A</v>
      </c>
      <c r="K666" s="10" t="e">
        <f>IF(J666&lt;&gt;"-",IF(X666="A",'NOx Emission Factors'!$X$4*J666,IF(X666="L",'NOx Emission Factors'!$W$4*J666,"?")),"-")</f>
        <v>#N/A</v>
      </c>
      <c r="L666" s="10" t="str">
        <f>IF(F666&lt;&gt;"",IF(X666="A",F666/'NOx Emission Factors'!$X$4,IF(X666="L",F666/'NOx Emission Factors'!$W$4,"?")),"-")</f>
        <v>?</v>
      </c>
      <c r="M666" s="125" t="e">
        <f t="shared" si="121"/>
        <v>#DIV/0!</v>
      </c>
      <c r="N666" s="125" t="e">
        <f t="shared" si="122"/>
        <v>#N/A</v>
      </c>
      <c r="O666" s="170">
        <f>'Fleet Input'!B670</f>
        <v>0</v>
      </c>
      <c r="P666" s="170">
        <f>'Fleet Input'!C670</f>
        <v>0</v>
      </c>
      <c r="Q666" s="170">
        <f>'Fleet Input'!D670</f>
        <v>0</v>
      </c>
      <c r="R666" s="170">
        <f>'Fleet Input'!E670</f>
        <v>0</v>
      </c>
      <c r="S666" s="170">
        <f>'Fleet Input'!F670</f>
        <v>0</v>
      </c>
      <c r="T666" s="109" t="s">
        <v>237</v>
      </c>
      <c r="U666" s="109" t="s">
        <v>190</v>
      </c>
      <c r="X666" s="176">
        <f>'Fleet Input'!F670</f>
        <v>0</v>
      </c>
      <c r="Y666" s="170">
        <f>'Fleet Input'!G670</f>
        <v>0</v>
      </c>
      <c r="Z666" s="170">
        <f>'Fleet Input'!H670</f>
        <v>0</v>
      </c>
      <c r="AA666" s="114">
        <f t="shared" si="123"/>
        <v>0</v>
      </c>
      <c r="AB666" s="176" t="str">
        <f>IF('Fleet Input'!K670=0,"",'Fleet Input'!K670)</f>
        <v/>
      </c>
      <c r="AC666" s="176" t="str">
        <f>IF('Fleet Input'!L670=0,"",'Fleet Input'!L670)</f>
        <v/>
      </c>
      <c r="AD666" s="117" t="str">
        <f t="shared" si="124"/>
        <v/>
      </c>
      <c r="AE666" s="117" t="str">
        <f t="shared" si="125"/>
        <v>00</v>
      </c>
      <c r="AF666" s="8" t="e">
        <f t="shared" si="126"/>
        <v>#N/A</v>
      </c>
      <c r="AG666" s="122" t="e">
        <f t="shared" si="127"/>
        <v>#N/A</v>
      </c>
      <c r="AH666" s="8" t="e">
        <f t="shared" si="128"/>
        <v>#N/A</v>
      </c>
      <c r="AI666" s="122" t="e">
        <f t="shared" si="129"/>
        <v>#N/A</v>
      </c>
      <c r="AJ666" s="100" t="e">
        <f t="shared" si="130"/>
        <v>#N/A</v>
      </c>
      <c r="AK666" s="122" t="e">
        <f t="shared" si="131"/>
        <v>#N/A</v>
      </c>
    </row>
    <row r="667" spans="1:37" x14ac:dyDescent="0.2">
      <c r="A667" s="170">
        <f>'Fleet Input'!A671</f>
        <v>0</v>
      </c>
      <c r="B667" s="106" t="s">
        <v>111</v>
      </c>
      <c r="C667" s="106" t="s">
        <v>112</v>
      </c>
      <c r="D667" s="106" t="s">
        <v>150</v>
      </c>
      <c r="E667" s="106" t="s">
        <v>290</v>
      </c>
      <c r="F667" s="179">
        <f>'Fleet Input'!I671</f>
        <v>0</v>
      </c>
      <c r="G667" s="179">
        <f>'Fleet Input'!J671</f>
        <v>0</v>
      </c>
      <c r="H667" s="119" t="e">
        <f>VLOOKUP(AD667,NOx_Calc!$E$4:$G$44,3,FALSE)/100</f>
        <v>#N/A</v>
      </c>
      <c r="I667" s="119" t="e">
        <f>VLOOKUP(AD667,NOx_Calc!$E$4:$H$44,4,FALSE)/100</f>
        <v>#N/A</v>
      </c>
      <c r="J667" s="97" t="e">
        <f t="shared" si="120"/>
        <v>#N/A</v>
      </c>
      <c r="K667" s="10" t="e">
        <f>IF(J667&lt;&gt;"-",IF(X667="A",'NOx Emission Factors'!$X$4*J667,IF(X667="L",'NOx Emission Factors'!$W$4*J667,"?")),"-")</f>
        <v>#N/A</v>
      </c>
      <c r="L667" s="10" t="str">
        <f>IF(F667&lt;&gt;"",IF(X667="A",F667/'NOx Emission Factors'!$X$4,IF(X667="L",F667/'NOx Emission Factors'!$W$4,"?")),"-")</f>
        <v>?</v>
      </c>
      <c r="M667" s="125" t="e">
        <f t="shared" si="121"/>
        <v>#DIV/0!</v>
      </c>
      <c r="N667" s="125" t="e">
        <f t="shared" si="122"/>
        <v>#N/A</v>
      </c>
      <c r="O667" s="170">
        <f>'Fleet Input'!B671</f>
        <v>0</v>
      </c>
      <c r="P667" s="170">
        <f>'Fleet Input'!C671</f>
        <v>0</v>
      </c>
      <c r="Q667" s="170">
        <f>'Fleet Input'!D671</f>
        <v>0</v>
      </c>
      <c r="R667" s="170">
        <f>'Fleet Input'!E671</f>
        <v>0</v>
      </c>
      <c r="S667" s="170">
        <f>'Fleet Input'!F671</f>
        <v>0</v>
      </c>
      <c r="T667" s="109" t="s">
        <v>237</v>
      </c>
      <c r="U667" s="109" t="s">
        <v>190</v>
      </c>
      <c r="X667" s="176">
        <f>'Fleet Input'!F671</f>
        <v>0</v>
      </c>
      <c r="Y667" s="170">
        <f>'Fleet Input'!G671</f>
        <v>0</v>
      </c>
      <c r="Z667" s="170">
        <f>'Fleet Input'!H671</f>
        <v>0</v>
      </c>
      <c r="AA667" s="114">
        <f t="shared" si="123"/>
        <v>0</v>
      </c>
      <c r="AB667" s="176" t="str">
        <f>IF('Fleet Input'!K671=0,"",'Fleet Input'!K671)</f>
        <v/>
      </c>
      <c r="AC667" s="176" t="str">
        <f>IF('Fleet Input'!L671=0,"",'Fleet Input'!L671)</f>
        <v/>
      </c>
      <c r="AD667" s="117" t="str">
        <f t="shared" si="124"/>
        <v/>
      </c>
      <c r="AE667" s="117" t="str">
        <f t="shared" si="125"/>
        <v>00</v>
      </c>
      <c r="AF667" s="8" t="e">
        <f t="shared" si="126"/>
        <v>#N/A</v>
      </c>
      <c r="AG667" s="122" t="e">
        <f t="shared" si="127"/>
        <v>#N/A</v>
      </c>
      <c r="AH667" s="8" t="e">
        <f t="shared" si="128"/>
        <v>#N/A</v>
      </c>
      <c r="AI667" s="122" t="e">
        <f t="shared" si="129"/>
        <v>#N/A</v>
      </c>
      <c r="AJ667" s="100" t="e">
        <f t="shared" si="130"/>
        <v>#N/A</v>
      </c>
      <c r="AK667" s="122" t="e">
        <f t="shared" si="131"/>
        <v>#N/A</v>
      </c>
    </row>
    <row r="668" spans="1:37" x14ac:dyDescent="0.2">
      <c r="A668" s="170">
        <f>'Fleet Input'!A672</f>
        <v>0</v>
      </c>
      <c r="B668" s="106" t="s">
        <v>111</v>
      </c>
      <c r="C668" s="106" t="s">
        <v>116</v>
      </c>
      <c r="D668" s="106" t="s">
        <v>117</v>
      </c>
      <c r="E668" s="106" t="s">
        <v>143</v>
      </c>
      <c r="F668" s="179">
        <f>'Fleet Input'!I672</f>
        <v>0</v>
      </c>
      <c r="G668" s="179">
        <f>'Fleet Input'!J672</f>
        <v>0</v>
      </c>
      <c r="H668" s="119" t="e">
        <f>VLOOKUP(AD668,NOx_Calc!$E$4:$G$44,3,FALSE)/100</f>
        <v>#N/A</v>
      </c>
      <c r="I668" s="119" t="e">
        <f>VLOOKUP(AD668,NOx_Calc!$E$4:$H$44,4,FALSE)/100</f>
        <v>#N/A</v>
      </c>
      <c r="J668" s="97" t="e">
        <f t="shared" si="120"/>
        <v>#N/A</v>
      </c>
      <c r="K668" s="10" t="e">
        <f>IF(J668&lt;&gt;"-",IF(X668="A",'NOx Emission Factors'!$X$4*J668,IF(X668="L",'NOx Emission Factors'!$W$4*J668,"?")),"-")</f>
        <v>#N/A</v>
      </c>
      <c r="L668" s="10" t="str">
        <f>IF(F668&lt;&gt;"",IF(X668="A",F668/'NOx Emission Factors'!$X$4,IF(X668="L",F668/'NOx Emission Factors'!$W$4,"?")),"-")</f>
        <v>?</v>
      </c>
      <c r="M668" s="125" t="e">
        <f t="shared" si="121"/>
        <v>#DIV/0!</v>
      </c>
      <c r="N668" s="125" t="e">
        <f t="shared" si="122"/>
        <v>#N/A</v>
      </c>
      <c r="O668" s="170">
        <f>'Fleet Input'!B672</f>
        <v>0</v>
      </c>
      <c r="P668" s="170">
        <f>'Fleet Input'!C672</f>
        <v>0</v>
      </c>
      <c r="Q668" s="170">
        <f>'Fleet Input'!D672</f>
        <v>0</v>
      </c>
      <c r="R668" s="170">
        <f>'Fleet Input'!E672</f>
        <v>0</v>
      </c>
      <c r="S668" s="170">
        <f>'Fleet Input'!F672</f>
        <v>0</v>
      </c>
      <c r="T668" s="109" t="s">
        <v>239</v>
      </c>
      <c r="U668" s="109" t="s">
        <v>194</v>
      </c>
      <c r="X668" s="176">
        <f>'Fleet Input'!F672</f>
        <v>0</v>
      </c>
      <c r="Y668" s="170">
        <f>'Fleet Input'!G672</f>
        <v>0</v>
      </c>
      <c r="Z668" s="170">
        <f>'Fleet Input'!H672</f>
        <v>0</v>
      </c>
      <c r="AA668" s="114">
        <f t="shared" si="123"/>
        <v>0</v>
      </c>
      <c r="AB668" s="176" t="str">
        <f>IF('Fleet Input'!K672=0,"",'Fleet Input'!K672)</f>
        <v/>
      </c>
      <c r="AC668" s="176" t="str">
        <f>IF('Fleet Input'!L672=0,"",'Fleet Input'!L672)</f>
        <v/>
      </c>
      <c r="AD668" s="117" t="str">
        <f t="shared" si="124"/>
        <v/>
      </c>
      <c r="AE668" s="117" t="str">
        <f t="shared" si="125"/>
        <v>00</v>
      </c>
      <c r="AF668" s="8" t="e">
        <f t="shared" si="126"/>
        <v>#N/A</v>
      </c>
      <c r="AG668" s="122" t="e">
        <f t="shared" si="127"/>
        <v>#N/A</v>
      </c>
      <c r="AH668" s="8" t="e">
        <f t="shared" si="128"/>
        <v>#N/A</v>
      </c>
      <c r="AI668" s="122" t="e">
        <f t="shared" si="129"/>
        <v>#N/A</v>
      </c>
      <c r="AJ668" s="100" t="e">
        <f t="shared" si="130"/>
        <v>#N/A</v>
      </c>
      <c r="AK668" s="122" t="e">
        <f t="shared" si="131"/>
        <v>#N/A</v>
      </c>
    </row>
    <row r="669" spans="1:37" x14ac:dyDescent="0.2">
      <c r="A669" s="170">
        <f>'Fleet Input'!A673</f>
        <v>0</v>
      </c>
      <c r="B669" s="106" t="s">
        <v>111</v>
      </c>
      <c r="C669" s="106" t="s">
        <v>112</v>
      </c>
      <c r="D669" s="106" t="s">
        <v>136</v>
      </c>
      <c r="E669" s="106" t="s">
        <v>290</v>
      </c>
      <c r="F669" s="179">
        <f>'Fleet Input'!I673</f>
        <v>0</v>
      </c>
      <c r="G669" s="179">
        <f>'Fleet Input'!J673</f>
        <v>0</v>
      </c>
      <c r="H669" s="119" t="e">
        <f>VLOOKUP(AD669,NOx_Calc!$E$4:$G$44,3,FALSE)/100</f>
        <v>#N/A</v>
      </c>
      <c r="I669" s="119" t="e">
        <f>VLOOKUP(AD669,NOx_Calc!$E$4:$H$44,4,FALSE)/100</f>
        <v>#N/A</v>
      </c>
      <c r="J669" s="97" t="e">
        <f t="shared" si="120"/>
        <v>#N/A</v>
      </c>
      <c r="K669" s="10" t="e">
        <f>IF(J669&lt;&gt;"-",IF(X669="A",'NOx Emission Factors'!$X$4*J669,IF(X669="L",'NOx Emission Factors'!$W$4*J669,"?")),"-")</f>
        <v>#N/A</v>
      </c>
      <c r="L669" s="10" t="str">
        <f>IF(F669&lt;&gt;"",IF(X669="A",F669/'NOx Emission Factors'!$X$4,IF(X669="L",F669/'NOx Emission Factors'!$W$4,"?")),"-")</f>
        <v>?</v>
      </c>
      <c r="M669" s="125" t="e">
        <f t="shared" si="121"/>
        <v>#DIV/0!</v>
      </c>
      <c r="N669" s="125" t="e">
        <f t="shared" si="122"/>
        <v>#N/A</v>
      </c>
      <c r="O669" s="170">
        <f>'Fleet Input'!B673</f>
        <v>0</v>
      </c>
      <c r="P669" s="170">
        <f>'Fleet Input'!C673</f>
        <v>0</v>
      </c>
      <c r="Q669" s="170">
        <f>'Fleet Input'!D673</f>
        <v>0</v>
      </c>
      <c r="R669" s="170">
        <f>'Fleet Input'!E673</f>
        <v>0</v>
      </c>
      <c r="S669" s="170">
        <f>'Fleet Input'!F673</f>
        <v>0</v>
      </c>
      <c r="T669" s="109" t="s">
        <v>237</v>
      </c>
      <c r="U669" s="109" t="s">
        <v>190</v>
      </c>
      <c r="X669" s="176">
        <f>'Fleet Input'!F673</f>
        <v>0</v>
      </c>
      <c r="Y669" s="170">
        <f>'Fleet Input'!G673</f>
        <v>0</v>
      </c>
      <c r="Z669" s="170">
        <f>'Fleet Input'!H673</f>
        <v>0</v>
      </c>
      <c r="AA669" s="114">
        <f t="shared" si="123"/>
        <v>0</v>
      </c>
      <c r="AB669" s="176" t="str">
        <f>IF('Fleet Input'!K673=0,"",'Fleet Input'!K673)</f>
        <v/>
      </c>
      <c r="AC669" s="176" t="str">
        <f>IF('Fleet Input'!L673=0,"",'Fleet Input'!L673)</f>
        <v/>
      </c>
      <c r="AD669" s="117" t="str">
        <f t="shared" si="124"/>
        <v/>
      </c>
      <c r="AE669" s="117" t="str">
        <f t="shared" si="125"/>
        <v>00</v>
      </c>
      <c r="AF669" s="8" t="e">
        <f t="shared" si="126"/>
        <v>#N/A</v>
      </c>
      <c r="AG669" s="122" t="e">
        <f t="shared" si="127"/>
        <v>#N/A</v>
      </c>
      <c r="AH669" s="8" t="e">
        <f t="shared" si="128"/>
        <v>#N/A</v>
      </c>
      <c r="AI669" s="122" t="e">
        <f t="shared" si="129"/>
        <v>#N/A</v>
      </c>
      <c r="AJ669" s="100" t="e">
        <f t="shared" si="130"/>
        <v>#N/A</v>
      </c>
      <c r="AK669" s="122" t="e">
        <f t="shared" si="131"/>
        <v>#N/A</v>
      </c>
    </row>
    <row r="670" spans="1:37" x14ac:dyDescent="0.2">
      <c r="A670" s="170">
        <f>'Fleet Input'!A674</f>
        <v>0</v>
      </c>
      <c r="B670" s="106" t="s">
        <v>111</v>
      </c>
      <c r="C670" s="106" t="s">
        <v>116</v>
      </c>
      <c r="D670" s="106" t="s">
        <v>117</v>
      </c>
      <c r="E670" s="106" t="s">
        <v>143</v>
      </c>
      <c r="F670" s="179">
        <f>'Fleet Input'!I674</f>
        <v>0</v>
      </c>
      <c r="G670" s="179">
        <f>'Fleet Input'!J674</f>
        <v>0</v>
      </c>
      <c r="H670" s="119" t="e">
        <f>VLOOKUP(AD670,NOx_Calc!$E$4:$G$44,3,FALSE)/100</f>
        <v>#N/A</v>
      </c>
      <c r="I670" s="119" t="e">
        <f>VLOOKUP(AD670,NOx_Calc!$E$4:$H$44,4,FALSE)/100</f>
        <v>#N/A</v>
      </c>
      <c r="J670" s="97" t="e">
        <f t="shared" si="120"/>
        <v>#N/A</v>
      </c>
      <c r="K670" s="10" t="e">
        <f>IF(J670&lt;&gt;"-",IF(X670="A",'NOx Emission Factors'!$X$4*J670,IF(X670="L",'NOx Emission Factors'!$W$4*J670,"?")),"-")</f>
        <v>#N/A</v>
      </c>
      <c r="L670" s="10" t="str">
        <f>IF(F670&lt;&gt;"",IF(X670="A",F670/'NOx Emission Factors'!$X$4,IF(X670="L",F670/'NOx Emission Factors'!$W$4,"?")),"-")</f>
        <v>?</v>
      </c>
      <c r="M670" s="125" t="e">
        <f t="shared" si="121"/>
        <v>#DIV/0!</v>
      </c>
      <c r="N670" s="125" t="e">
        <f t="shared" si="122"/>
        <v>#N/A</v>
      </c>
      <c r="O670" s="170">
        <f>'Fleet Input'!B674</f>
        <v>0</v>
      </c>
      <c r="P670" s="170">
        <f>'Fleet Input'!C674</f>
        <v>0</v>
      </c>
      <c r="Q670" s="170">
        <f>'Fleet Input'!D674</f>
        <v>0</v>
      </c>
      <c r="R670" s="170">
        <f>'Fleet Input'!E674</f>
        <v>0</v>
      </c>
      <c r="S670" s="170">
        <f>'Fleet Input'!F674</f>
        <v>0</v>
      </c>
      <c r="T670" s="109" t="s">
        <v>239</v>
      </c>
      <c r="U670" s="109" t="s">
        <v>194</v>
      </c>
      <c r="X670" s="176">
        <f>'Fleet Input'!F674</f>
        <v>0</v>
      </c>
      <c r="Y670" s="170">
        <f>'Fleet Input'!G674</f>
        <v>0</v>
      </c>
      <c r="Z670" s="170">
        <f>'Fleet Input'!H674</f>
        <v>0</v>
      </c>
      <c r="AA670" s="114">
        <f t="shared" si="123"/>
        <v>0</v>
      </c>
      <c r="AB670" s="176" t="str">
        <f>IF('Fleet Input'!K674=0,"",'Fleet Input'!K674)</f>
        <v/>
      </c>
      <c r="AC670" s="176" t="str">
        <f>IF('Fleet Input'!L674=0,"",'Fleet Input'!L674)</f>
        <v/>
      </c>
      <c r="AD670" s="117" t="str">
        <f t="shared" si="124"/>
        <v/>
      </c>
      <c r="AE670" s="117" t="str">
        <f t="shared" si="125"/>
        <v>00</v>
      </c>
      <c r="AF670" s="8" t="e">
        <f t="shared" si="126"/>
        <v>#N/A</v>
      </c>
      <c r="AG670" s="122" t="e">
        <f t="shared" si="127"/>
        <v>#N/A</v>
      </c>
      <c r="AH670" s="8" t="e">
        <f t="shared" si="128"/>
        <v>#N/A</v>
      </c>
      <c r="AI670" s="122" t="e">
        <f t="shared" si="129"/>
        <v>#N/A</v>
      </c>
      <c r="AJ670" s="100" t="e">
        <f t="shared" si="130"/>
        <v>#N/A</v>
      </c>
      <c r="AK670" s="122" t="e">
        <f t="shared" si="131"/>
        <v>#N/A</v>
      </c>
    </row>
    <row r="671" spans="1:37" x14ac:dyDescent="0.2">
      <c r="A671" s="170">
        <f>'Fleet Input'!A675</f>
        <v>0</v>
      </c>
      <c r="B671" s="106" t="s">
        <v>111</v>
      </c>
      <c r="C671" s="106" t="s">
        <v>112</v>
      </c>
      <c r="D671" s="106" t="s">
        <v>136</v>
      </c>
      <c r="E671" s="106" t="s">
        <v>154</v>
      </c>
      <c r="F671" s="179">
        <f>'Fleet Input'!I675</f>
        <v>0</v>
      </c>
      <c r="G671" s="179">
        <f>'Fleet Input'!J675</f>
        <v>0</v>
      </c>
      <c r="H671" s="119" t="e">
        <f>VLOOKUP(AD671,NOx_Calc!$E$4:$G$44,3,FALSE)/100</f>
        <v>#N/A</v>
      </c>
      <c r="I671" s="119" t="e">
        <f>VLOOKUP(AD671,NOx_Calc!$E$4:$H$44,4,FALSE)/100</f>
        <v>#N/A</v>
      </c>
      <c r="J671" s="97" t="e">
        <f t="shared" si="120"/>
        <v>#N/A</v>
      </c>
      <c r="K671" s="10" t="e">
        <f>IF(J671&lt;&gt;"-",IF(X671="A",'NOx Emission Factors'!$X$4*J671,IF(X671="L",'NOx Emission Factors'!$W$4*J671,"?")),"-")</f>
        <v>#N/A</v>
      </c>
      <c r="L671" s="10" t="str">
        <f>IF(F671&lt;&gt;"",IF(X671="A",F671/'NOx Emission Factors'!$X$4,IF(X671="L",F671/'NOx Emission Factors'!$W$4,"?")),"-")</f>
        <v>?</v>
      </c>
      <c r="M671" s="125" t="e">
        <f t="shared" si="121"/>
        <v>#DIV/0!</v>
      </c>
      <c r="N671" s="125" t="e">
        <f t="shared" si="122"/>
        <v>#N/A</v>
      </c>
      <c r="O671" s="170">
        <f>'Fleet Input'!B675</f>
        <v>0</v>
      </c>
      <c r="P671" s="170">
        <f>'Fleet Input'!C675</f>
        <v>0</v>
      </c>
      <c r="Q671" s="170">
        <f>'Fleet Input'!D675</f>
        <v>0</v>
      </c>
      <c r="R671" s="170">
        <f>'Fleet Input'!E675</f>
        <v>0</v>
      </c>
      <c r="S671" s="170">
        <f>'Fleet Input'!F675</f>
        <v>0</v>
      </c>
      <c r="T671" s="109" t="s">
        <v>237</v>
      </c>
      <c r="U671" s="109" t="s">
        <v>33</v>
      </c>
      <c r="X671" s="176">
        <f>'Fleet Input'!F675</f>
        <v>0</v>
      </c>
      <c r="Y671" s="170">
        <f>'Fleet Input'!G675</f>
        <v>0</v>
      </c>
      <c r="Z671" s="170">
        <f>'Fleet Input'!H675</f>
        <v>0</v>
      </c>
      <c r="AA671" s="114">
        <f t="shared" si="123"/>
        <v>0</v>
      </c>
      <c r="AB671" s="176" t="str">
        <f>IF('Fleet Input'!K675=0,"",'Fleet Input'!K675)</f>
        <v/>
      </c>
      <c r="AC671" s="176" t="str">
        <f>IF('Fleet Input'!L675=0,"",'Fleet Input'!L675)</f>
        <v/>
      </c>
      <c r="AD671" s="117" t="str">
        <f t="shared" si="124"/>
        <v/>
      </c>
      <c r="AE671" s="117" t="str">
        <f t="shared" si="125"/>
        <v>00</v>
      </c>
      <c r="AF671" s="8" t="e">
        <f t="shared" si="126"/>
        <v>#N/A</v>
      </c>
      <c r="AG671" s="122" t="e">
        <f t="shared" si="127"/>
        <v>#N/A</v>
      </c>
      <c r="AH671" s="8" t="e">
        <f t="shared" si="128"/>
        <v>#N/A</v>
      </c>
      <c r="AI671" s="122" t="e">
        <f t="shared" si="129"/>
        <v>#N/A</v>
      </c>
      <c r="AJ671" s="100" t="e">
        <f t="shared" si="130"/>
        <v>#N/A</v>
      </c>
      <c r="AK671" s="122" t="e">
        <f t="shared" si="131"/>
        <v>#N/A</v>
      </c>
    </row>
    <row r="672" spans="1:37" x14ac:dyDescent="0.2">
      <c r="A672" s="170">
        <f>'Fleet Input'!A676</f>
        <v>0</v>
      </c>
      <c r="B672" s="106" t="s">
        <v>111</v>
      </c>
      <c r="C672" s="106" t="s">
        <v>120</v>
      </c>
      <c r="D672" s="106" t="s">
        <v>121</v>
      </c>
      <c r="E672" s="106" t="s">
        <v>290</v>
      </c>
      <c r="F672" s="179">
        <f>'Fleet Input'!I676</f>
        <v>0</v>
      </c>
      <c r="G672" s="179">
        <f>'Fleet Input'!J676</f>
        <v>0</v>
      </c>
      <c r="H672" s="119" t="e">
        <f>VLOOKUP(AD672,NOx_Calc!$E$4:$G$44,3,FALSE)/100</f>
        <v>#N/A</v>
      </c>
      <c r="I672" s="119" t="e">
        <f>VLOOKUP(AD672,NOx_Calc!$E$4:$H$44,4,FALSE)/100</f>
        <v>#N/A</v>
      </c>
      <c r="J672" s="97" t="e">
        <f t="shared" si="120"/>
        <v>#N/A</v>
      </c>
      <c r="K672" s="10" t="e">
        <f>IF(J672&lt;&gt;"-",IF(X672="A",'NOx Emission Factors'!$X$4*J672,IF(X672="L",'NOx Emission Factors'!$W$4*J672,"?")),"-")</f>
        <v>#N/A</v>
      </c>
      <c r="L672" s="10" t="str">
        <f>IF(F672&lt;&gt;"",IF(X672="A",F672/'NOx Emission Factors'!$X$4,IF(X672="L",F672/'NOx Emission Factors'!$W$4,"?")),"-")</f>
        <v>?</v>
      </c>
      <c r="M672" s="125" t="e">
        <f t="shared" si="121"/>
        <v>#DIV/0!</v>
      </c>
      <c r="N672" s="125" t="e">
        <f t="shared" si="122"/>
        <v>#N/A</v>
      </c>
      <c r="O672" s="170">
        <f>'Fleet Input'!B676</f>
        <v>0</v>
      </c>
      <c r="P672" s="170">
        <f>'Fleet Input'!C676</f>
        <v>0</v>
      </c>
      <c r="Q672" s="170">
        <f>'Fleet Input'!D676</f>
        <v>0</v>
      </c>
      <c r="R672" s="170">
        <f>'Fleet Input'!E676</f>
        <v>0</v>
      </c>
      <c r="S672" s="170">
        <f>'Fleet Input'!F676</f>
        <v>0</v>
      </c>
      <c r="T672" s="109" t="s">
        <v>237</v>
      </c>
      <c r="U672" s="109" t="s">
        <v>190</v>
      </c>
      <c r="X672" s="176">
        <f>'Fleet Input'!F676</f>
        <v>0</v>
      </c>
      <c r="Y672" s="170">
        <f>'Fleet Input'!G676</f>
        <v>0</v>
      </c>
      <c r="Z672" s="170">
        <f>'Fleet Input'!H676</f>
        <v>0</v>
      </c>
      <c r="AA672" s="114">
        <f t="shared" si="123"/>
        <v>0</v>
      </c>
      <c r="AB672" s="176" t="str">
        <f>IF('Fleet Input'!K676=0,"",'Fleet Input'!K676)</f>
        <v/>
      </c>
      <c r="AC672" s="176" t="str">
        <f>IF('Fleet Input'!L676=0,"",'Fleet Input'!L676)</f>
        <v/>
      </c>
      <c r="AD672" s="117" t="str">
        <f t="shared" si="124"/>
        <v/>
      </c>
      <c r="AE672" s="117" t="str">
        <f t="shared" si="125"/>
        <v>00</v>
      </c>
      <c r="AF672" s="8" t="e">
        <f t="shared" si="126"/>
        <v>#N/A</v>
      </c>
      <c r="AG672" s="122" t="e">
        <f t="shared" si="127"/>
        <v>#N/A</v>
      </c>
      <c r="AH672" s="8" t="e">
        <f t="shared" si="128"/>
        <v>#N/A</v>
      </c>
      <c r="AI672" s="122" t="e">
        <f t="shared" si="129"/>
        <v>#N/A</v>
      </c>
      <c r="AJ672" s="100" t="e">
        <f t="shared" si="130"/>
        <v>#N/A</v>
      </c>
      <c r="AK672" s="122" t="e">
        <f t="shared" si="131"/>
        <v>#N/A</v>
      </c>
    </row>
    <row r="673" spans="1:37" x14ac:dyDescent="0.2">
      <c r="A673" s="170">
        <f>'Fleet Input'!A677</f>
        <v>0</v>
      </c>
      <c r="B673" s="106" t="s">
        <v>111</v>
      </c>
      <c r="C673" s="106" t="s">
        <v>133</v>
      </c>
      <c r="D673" s="106" t="s">
        <v>134</v>
      </c>
      <c r="E673" s="106" t="s">
        <v>154</v>
      </c>
      <c r="F673" s="179">
        <f>'Fleet Input'!I677</f>
        <v>0</v>
      </c>
      <c r="G673" s="179">
        <f>'Fleet Input'!J677</f>
        <v>0</v>
      </c>
      <c r="H673" s="119" t="e">
        <f>VLOOKUP(AD673,NOx_Calc!$E$4:$G$44,3,FALSE)/100</f>
        <v>#N/A</v>
      </c>
      <c r="I673" s="119" t="e">
        <f>VLOOKUP(AD673,NOx_Calc!$E$4:$H$44,4,FALSE)/100</f>
        <v>#N/A</v>
      </c>
      <c r="J673" s="97" t="e">
        <f t="shared" si="120"/>
        <v>#N/A</v>
      </c>
      <c r="K673" s="10" t="e">
        <f>IF(J673&lt;&gt;"-",IF(X673="A",'NOx Emission Factors'!$X$4*J673,IF(X673="L",'NOx Emission Factors'!$W$4*J673,"?")),"-")</f>
        <v>#N/A</v>
      </c>
      <c r="L673" s="10" t="str">
        <f>IF(F673&lt;&gt;"",IF(X673="A",F673/'NOx Emission Factors'!$X$4,IF(X673="L",F673/'NOx Emission Factors'!$W$4,"?")),"-")</f>
        <v>?</v>
      </c>
      <c r="M673" s="125" t="e">
        <f t="shared" si="121"/>
        <v>#DIV/0!</v>
      </c>
      <c r="N673" s="125" t="e">
        <f t="shared" si="122"/>
        <v>#N/A</v>
      </c>
      <c r="O673" s="170">
        <f>'Fleet Input'!B677</f>
        <v>0</v>
      </c>
      <c r="P673" s="170">
        <f>'Fleet Input'!C677</f>
        <v>0</v>
      </c>
      <c r="Q673" s="170">
        <f>'Fleet Input'!D677</f>
        <v>0</v>
      </c>
      <c r="R673" s="170">
        <f>'Fleet Input'!E677</f>
        <v>0</v>
      </c>
      <c r="S673" s="170">
        <f>'Fleet Input'!F677</f>
        <v>0</v>
      </c>
      <c r="T673" s="109" t="s">
        <v>237</v>
      </c>
      <c r="U673" s="109" t="s">
        <v>33</v>
      </c>
      <c r="X673" s="176">
        <f>'Fleet Input'!F677</f>
        <v>0</v>
      </c>
      <c r="Y673" s="170">
        <f>'Fleet Input'!G677</f>
        <v>0</v>
      </c>
      <c r="Z673" s="170">
        <f>'Fleet Input'!H677</f>
        <v>0</v>
      </c>
      <c r="AA673" s="114">
        <f t="shared" si="123"/>
        <v>0</v>
      </c>
      <c r="AB673" s="176" t="str">
        <f>IF('Fleet Input'!K677=0,"",'Fleet Input'!K677)</f>
        <v/>
      </c>
      <c r="AC673" s="176" t="str">
        <f>IF('Fleet Input'!L677=0,"",'Fleet Input'!L677)</f>
        <v/>
      </c>
      <c r="AD673" s="117" t="str">
        <f t="shared" si="124"/>
        <v/>
      </c>
      <c r="AE673" s="117" t="str">
        <f t="shared" si="125"/>
        <v>00</v>
      </c>
      <c r="AF673" s="8" t="e">
        <f t="shared" si="126"/>
        <v>#N/A</v>
      </c>
      <c r="AG673" s="122" t="e">
        <f t="shared" si="127"/>
        <v>#N/A</v>
      </c>
      <c r="AH673" s="8" t="e">
        <f t="shared" si="128"/>
        <v>#N/A</v>
      </c>
      <c r="AI673" s="122" t="e">
        <f t="shared" si="129"/>
        <v>#N/A</v>
      </c>
      <c r="AJ673" s="100" t="e">
        <f t="shared" si="130"/>
        <v>#N/A</v>
      </c>
      <c r="AK673" s="122" t="e">
        <f t="shared" si="131"/>
        <v>#N/A</v>
      </c>
    </row>
    <row r="674" spans="1:37" x14ac:dyDescent="0.2">
      <c r="A674" s="170">
        <f>'Fleet Input'!A678</f>
        <v>0</v>
      </c>
      <c r="B674" s="106" t="s">
        <v>111</v>
      </c>
      <c r="C674" s="106" t="s">
        <v>112</v>
      </c>
      <c r="D674" s="106" t="s">
        <v>172</v>
      </c>
      <c r="E674" s="106" t="s">
        <v>173</v>
      </c>
      <c r="F674" s="179">
        <f>'Fleet Input'!I678</f>
        <v>0</v>
      </c>
      <c r="G674" s="179">
        <f>'Fleet Input'!J678</f>
        <v>0</v>
      </c>
      <c r="H674" s="119" t="e">
        <f>VLOOKUP(AD674,NOx_Calc!$E$4:$G$44,3,FALSE)/100</f>
        <v>#N/A</v>
      </c>
      <c r="I674" s="119" t="e">
        <f>VLOOKUP(AD674,NOx_Calc!$E$4:$H$44,4,FALSE)/100</f>
        <v>#N/A</v>
      </c>
      <c r="J674" s="97" t="e">
        <f t="shared" si="120"/>
        <v>#N/A</v>
      </c>
      <c r="K674" s="10" t="e">
        <f>IF(J674&lt;&gt;"-",IF(X674="A",'NOx Emission Factors'!$X$4*J674,IF(X674="L",'NOx Emission Factors'!$W$4*J674,"?")),"-")</f>
        <v>#N/A</v>
      </c>
      <c r="L674" s="10" t="str">
        <f>IF(F674&lt;&gt;"",IF(X674="A",F674/'NOx Emission Factors'!$X$4,IF(X674="L",F674/'NOx Emission Factors'!$W$4,"?")),"-")</f>
        <v>?</v>
      </c>
      <c r="M674" s="125" t="e">
        <f t="shared" si="121"/>
        <v>#DIV/0!</v>
      </c>
      <c r="N674" s="125" t="e">
        <f t="shared" si="122"/>
        <v>#N/A</v>
      </c>
      <c r="O674" s="170">
        <f>'Fleet Input'!B678</f>
        <v>0</v>
      </c>
      <c r="P674" s="170">
        <f>'Fleet Input'!C678</f>
        <v>0</v>
      </c>
      <c r="Q674" s="170">
        <f>'Fleet Input'!D678</f>
        <v>0</v>
      </c>
      <c r="R674" s="170">
        <f>'Fleet Input'!E678</f>
        <v>0</v>
      </c>
      <c r="S674" s="170">
        <f>'Fleet Input'!F678</f>
        <v>0</v>
      </c>
      <c r="T674" s="109" t="s">
        <v>239</v>
      </c>
      <c r="U674" s="109" t="s">
        <v>194</v>
      </c>
      <c r="X674" s="176">
        <f>'Fleet Input'!F678</f>
        <v>0</v>
      </c>
      <c r="Y674" s="170">
        <f>'Fleet Input'!G678</f>
        <v>0</v>
      </c>
      <c r="Z674" s="170">
        <f>'Fleet Input'!H678</f>
        <v>0</v>
      </c>
      <c r="AA674" s="114">
        <f t="shared" si="123"/>
        <v>0</v>
      </c>
      <c r="AB674" s="176" t="str">
        <f>IF('Fleet Input'!K678=0,"",'Fleet Input'!K678)</f>
        <v/>
      </c>
      <c r="AC674" s="176" t="str">
        <f>IF('Fleet Input'!L678=0,"",'Fleet Input'!L678)</f>
        <v/>
      </c>
      <c r="AD674" s="117" t="str">
        <f t="shared" si="124"/>
        <v/>
      </c>
      <c r="AE674" s="117" t="str">
        <f t="shared" si="125"/>
        <v>00</v>
      </c>
      <c r="AF674" s="8" t="e">
        <f t="shared" si="126"/>
        <v>#N/A</v>
      </c>
      <c r="AG674" s="122" t="e">
        <f t="shared" si="127"/>
        <v>#N/A</v>
      </c>
      <c r="AH674" s="8" t="e">
        <f t="shared" si="128"/>
        <v>#N/A</v>
      </c>
      <c r="AI674" s="122" t="e">
        <f t="shared" si="129"/>
        <v>#N/A</v>
      </c>
      <c r="AJ674" s="100" t="e">
        <f t="shared" si="130"/>
        <v>#N/A</v>
      </c>
      <c r="AK674" s="122" t="e">
        <f t="shared" si="131"/>
        <v>#N/A</v>
      </c>
    </row>
    <row r="675" spans="1:37" x14ac:dyDescent="0.2">
      <c r="A675" s="170">
        <f>'Fleet Input'!A679</f>
        <v>0</v>
      </c>
      <c r="B675" s="106" t="s">
        <v>111</v>
      </c>
      <c r="C675" s="106" t="s">
        <v>112</v>
      </c>
      <c r="D675" s="106" t="s">
        <v>124</v>
      </c>
      <c r="E675" s="106" t="s">
        <v>290</v>
      </c>
      <c r="F675" s="179">
        <f>'Fleet Input'!I679</f>
        <v>0</v>
      </c>
      <c r="G675" s="179">
        <f>'Fleet Input'!J679</f>
        <v>0</v>
      </c>
      <c r="H675" s="119" t="e">
        <f>VLOOKUP(AD675,NOx_Calc!$E$4:$G$44,3,FALSE)/100</f>
        <v>#N/A</v>
      </c>
      <c r="I675" s="119" t="e">
        <f>VLOOKUP(AD675,NOx_Calc!$E$4:$H$44,4,FALSE)/100</f>
        <v>#N/A</v>
      </c>
      <c r="J675" s="97" t="e">
        <f t="shared" si="120"/>
        <v>#N/A</v>
      </c>
      <c r="K675" s="10" t="e">
        <f>IF(J675&lt;&gt;"-",IF(X675="A",'NOx Emission Factors'!$X$4*J675,IF(X675="L",'NOx Emission Factors'!$W$4*J675,"?")),"-")</f>
        <v>#N/A</v>
      </c>
      <c r="L675" s="10" t="str">
        <f>IF(F675&lt;&gt;"",IF(X675="A",F675/'NOx Emission Factors'!$X$4,IF(X675="L",F675/'NOx Emission Factors'!$W$4,"?")),"-")</f>
        <v>?</v>
      </c>
      <c r="M675" s="125" t="e">
        <f t="shared" si="121"/>
        <v>#DIV/0!</v>
      </c>
      <c r="N675" s="125" t="e">
        <f t="shared" si="122"/>
        <v>#N/A</v>
      </c>
      <c r="O675" s="170">
        <f>'Fleet Input'!B679</f>
        <v>0</v>
      </c>
      <c r="P675" s="170">
        <f>'Fleet Input'!C679</f>
        <v>0</v>
      </c>
      <c r="Q675" s="170">
        <f>'Fleet Input'!D679</f>
        <v>0</v>
      </c>
      <c r="R675" s="170">
        <f>'Fleet Input'!E679</f>
        <v>0</v>
      </c>
      <c r="S675" s="170">
        <f>'Fleet Input'!F679</f>
        <v>0</v>
      </c>
      <c r="T675" s="109" t="s">
        <v>237</v>
      </c>
      <c r="U675" s="109" t="s">
        <v>190</v>
      </c>
      <c r="X675" s="176">
        <f>'Fleet Input'!F679</f>
        <v>0</v>
      </c>
      <c r="Y675" s="170">
        <f>'Fleet Input'!G679</f>
        <v>0</v>
      </c>
      <c r="Z675" s="170">
        <f>'Fleet Input'!H679</f>
        <v>0</v>
      </c>
      <c r="AA675" s="114">
        <f t="shared" si="123"/>
        <v>0</v>
      </c>
      <c r="AB675" s="176" t="str">
        <f>IF('Fleet Input'!K679=0,"",'Fleet Input'!K679)</f>
        <v/>
      </c>
      <c r="AC675" s="176" t="str">
        <f>IF('Fleet Input'!L679=0,"",'Fleet Input'!L679)</f>
        <v/>
      </c>
      <c r="AD675" s="117" t="str">
        <f t="shared" si="124"/>
        <v/>
      </c>
      <c r="AE675" s="117" t="str">
        <f t="shared" si="125"/>
        <v>00</v>
      </c>
      <c r="AF675" s="8" t="e">
        <f t="shared" si="126"/>
        <v>#N/A</v>
      </c>
      <c r="AG675" s="122" t="e">
        <f t="shared" si="127"/>
        <v>#N/A</v>
      </c>
      <c r="AH675" s="8" t="e">
        <f t="shared" si="128"/>
        <v>#N/A</v>
      </c>
      <c r="AI675" s="122" t="e">
        <f t="shared" si="129"/>
        <v>#N/A</v>
      </c>
      <c r="AJ675" s="100" t="e">
        <f t="shared" si="130"/>
        <v>#N/A</v>
      </c>
      <c r="AK675" s="122" t="e">
        <f t="shared" si="131"/>
        <v>#N/A</v>
      </c>
    </row>
    <row r="676" spans="1:37" x14ac:dyDescent="0.2">
      <c r="A676" s="170">
        <f>'Fleet Input'!A680</f>
        <v>0</v>
      </c>
      <c r="B676" s="106" t="s">
        <v>111</v>
      </c>
      <c r="C676" s="106" t="s">
        <v>112</v>
      </c>
      <c r="D676" s="106" t="s">
        <v>172</v>
      </c>
      <c r="E676" s="106" t="s">
        <v>173</v>
      </c>
      <c r="F676" s="179">
        <f>'Fleet Input'!I680</f>
        <v>0</v>
      </c>
      <c r="G676" s="179">
        <f>'Fleet Input'!J680</f>
        <v>0</v>
      </c>
      <c r="H676" s="119" t="e">
        <f>VLOOKUP(AD676,NOx_Calc!$E$4:$G$44,3,FALSE)/100</f>
        <v>#N/A</v>
      </c>
      <c r="I676" s="119" t="e">
        <f>VLOOKUP(AD676,NOx_Calc!$E$4:$H$44,4,FALSE)/100</f>
        <v>#N/A</v>
      </c>
      <c r="J676" s="97" t="e">
        <f t="shared" si="120"/>
        <v>#N/A</v>
      </c>
      <c r="K676" s="10" t="e">
        <f>IF(J676&lt;&gt;"-",IF(X676="A",'NOx Emission Factors'!$X$4*J676,IF(X676="L",'NOx Emission Factors'!$W$4*J676,"?")),"-")</f>
        <v>#N/A</v>
      </c>
      <c r="L676" s="10" t="str">
        <f>IF(F676&lt;&gt;"",IF(X676="A",F676/'NOx Emission Factors'!$X$4,IF(X676="L",F676/'NOx Emission Factors'!$W$4,"?")),"-")</f>
        <v>?</v>
      </c>
      <c r="M676" s="125" t="e">
        <f t="shared" si="121"/>
        <v>#DIV/0!</v>
      </c>
      <c r="N676" s="125" t="e">
        <f t="shared" si="122"/>
        <v>#N/A</v>
      </c>
      <c r="O676" s="170">
        <f>'Fleet Input'!B680</f>
        <v>0</v>
      </c>
      <c r="P676" s="170">
        <f>'Fleet Input'!C680</f>
        <v>0</v>
      </c>
      <c r="Q676" s="170">
        <f>'Fleet Input'!D680</f>
        <v>0</v>
      </c>
      <c r="R676" s="170">
        <f>'Fleet Input'!E680</f>
        <v>0</v>
      </c>
      <c r="S676" s="170">
        <f>'Fleet Input'!F680</f>
        <v>0</v>
      </c>
      <c r="T676" s="109" t="s">
        <v>239</v>
      </c>
      <c r="U676" s="109" t="s">
        <v>194</v>
      </c>
      <c r="X676" s="176">
        <f>'Fleet Input'!F680</f>
        <v>0</v>
      </c>
      <c r="Y676" s="170">
        <f>'Fleet Input'!G680</f>
        <v>0</v>
      </c>
      <c r="Z676" s="170">
        <f>'Fleet Input'!H680</f>
        <v>0</v>
      </c>
      <c r="AA676" s="114">
        <f t="shared" si="123"/>
        <v>0</v>
      </c>
      <c r="AB676" s="176" t="str">
        <f>IF('Fleet Input'!K680=0,"",'Fleet Input'!K680)</f>
        <v/>
      </c>
      <c r="AC676" s="176" t="str">
        <f>IF('Fleet Input'!L680=0,"",'Fleet Input'!L680)</f>
        <v/>
      </c>
      <c r="AD676" s="117" t="str">
        <f t="shared" si="124"/>
        <v/>
      </c>
      <c r="AE676" s="117" t="str">
        <f t="shared" si="125"/>
        <v>00</v>
      </c>
      <c r="AF676" s="8" t="e">
        <f t="shared" si="126"/>
        <v>#N/A</v>
      </c>
      <c r="AG676" s="122" t="e">
        <f t="shared" si="127"/>
        <v>#N/A</v>
      </c>
      <c r="AH676" s="8" t="e">
        <f t="shared" si="128"/>
        <v>#N/A</v>
      </c>
      <c r="AI676" s="122" t="e">
        <f t="shared" si="129"/>
        <v>#N/A</v>
      </c>
      <c r="AJ676" s="100" t="e">
        <f t="shared" si="130"/>
        <v>#N/A</v>
      </c>
      <c r="AK676" s="122" t="e">
        <f t="shared" si="131"/>
        <v>#N/A</v>
      </c>
    </row>
    <row r="677" spans="1:37" x14ac:dyDescent="0.2">
      <c r="A677" s="170">
        <f>'Fleet Input'!A681</f>
        <v>0</v>
      </c>
      <c r="B677" s="106" t="s">
        <v>111</v>
      </c>
      <c r="C677" s="106" t="s">
        <v>125</v>
      </c>
      <c r="D677" s="106" t="s">
        <v>126</v>
      </c>
      <c r="E677" s="106" t="s">
        <v>290</v>
      </c>
      <c r="F677" s="179">
        <f>'Fleet Input'!I681</f>
        <v>0</v>
      </c>
      <c r="G677" s="179">
        <f>'Fleet Input'!J681</f>
        <v>0</v>
      </c>
      <c r="H677" s="119" t="e">
        <f>VLOOKUP(AD677,NOx_Calc!$E$4:$G$44,3,FALSE)/100</f>
        <v>#N/A</v>
      </c>
      <c r="I677" s="119" t="e">
        <f>VLOOKUP(AD677,NOx_Calc!$E$4:$H$44,4,FALSE)/100</f>
        <v>#N/A</v>
      </c>
      <c r="J677" s="97" t="e">
        <f t="shared" si="120"/>
        <v>#N/A</v>
      </c>
      <c r="K677" s="10" t="e">
        <f>IF(J677&lt;&gt;"-",IF(X677="A",'NOx Emission Factors'!$X$4*J677,IF(X677="L",'NOx Emission Factors'!$W$4*J677,"?")),"-")</f>
        <v>#N/A</v>
      </c>
      <c r="L677" s="10" t="str">
        <f>IF(F677&lt;&gt;"",IF(X677="A",F677/'NOx Emission Factors'!$X$4,IF(X677="L",F677/'NOx Emission Factors'!$W$4,"?")),"-")</f>
        <v>?</v>
      </c>
      <c r="M677" s="125" t="e">
        <f t="shared" si="121"/>
        <v>#DIV/0!</v>
      </c>
      <c r="N677" s="125" t="e">
        <f t="shared" si="122"/>
        <v>#N/A</v>
      </c>
      <c r="O677" s="170">
        <f>'Fleet Input'!B681</f>
        <v>0</v>
      </c>
      <c r="P677" s="170">
        <f>'Fleet Input'!C681</f>
        <v>0</v>
      </c>
      <c r="Q677" s="170">
        <f>'Fleet Input'!D681</f>
        <v>0</v>
      </c>
      <c r="R677" s="170">
        <f>'Fleet Input'!E681</f>
        <v>0</v>
      </c>
      <c r="S677" s="170">
        <f>'Fleet Input'!F681</f>
        <v>0</v>
      </c>
      <c r="T677" s="109" t="s">
        <v>237</v>
      </c>
      <c r="U677" s="109" t="s">
        <v>190</v>
      </c>
      <c r="X677" s="176">
        <f>'Fleet Input'!F681</f>
        <v>0</v>
      </c>
      <c r="Y677" s="170">
        <f>'Fleet Input'!G681</f>
        <v>0</v>
      </c>
      <c r="Z677" s="170">
        <f>'Fleet Input'!H681</f>
        <v>0</v>
      </c>
      <c r="AA677" s="114">
        <f t="shared" si="123"/>
        <v>0</v>
      </c>
      <c r="AB677" s="176" t="str">
        <f>IF('Fleet Input'!K681=0,"",'Fleet Input'!K681)</f>
        <v/>
      </c>
      <c r="AC677" s="176" t="str">
        <f>IF('Fleet Input'!L681=0,"",'Fleet Input'!L681)</f>
        <v/>
      </c>
      <c r="AD677" s="117" t="str">
        <f t="shared" si="124"/>
        <v/>
      </c>
      <c r="AE677" s="117" t="str">
        <f t="shared" si="125"/>
        <v>00</v>
      </c>
      <c r="AF677" s="8" t="e">
        <f t="shared" si="126"/>
        <v>#N/A</v>
      </c>
      <c r="AG677" s="122" t="e">
        <f t="shared" si="127"/>
        <v>#N/A</v>
      </c>
      <c r="AH677" s="8" t="e">
        <f t="shared" si="128"/>
        <v>#N/A</v>
      </c>
      <c r="AI677" s="122" t="e">
        <f t="shared" si="129"/>
        <v>#N/A</v>
      </c>
      <c r="AJ677" s="100" t="e">
        <f t="shared" si="130"/>
        <v>#N/A</v>
      </c>
      <c r="AK677" s="122" t="e">
        <f t="shared" si="131"/>
        <v>#N/A</v>
      </c>
    </row>
    <row r="678" spans="1:37" x14ac:dyDescent="0.2">
      <c r="A678" s="170">
        <f>'Fleet Input'!A682</f>
        <v>0</v>
      </c>
      <c r="B678" s="106" t="s">
        <v>111</v>
      </c>
      <c r="C678" s="106" t="s">
        <v>116</v>
      </c>
      <c r="D678" s="106" t="s">
        <v>165</v>
      </c>
      <c r="E678" s="106" t="s">
        <v>143</v>
      </c>
      <c r="F678" s="179">
        <f>'Fleet Input'!I682</f>
        <v>0</v>
      </c>
      <c r="G678" s="179">
        <f>'Fleet Input'!J682</f>
        <v>0</v>
      </c>
      <c r="H678" s="119" t="e">
        <f>VLOOKUP(AD678,NOx_Calc!$E$4:$G$44,3,FALSE)/100</f>
        <v>#N/A</v>
      </c>
      <c r="I678" s="119" t="e">
        <f>VLOOKUP(AD678,NOx_Calc!$E$4:$H$44,4,FALSE)/100</f>
        <v>#N/A</v>
      </c>
      <c r="J678" s="97" t="e">
        <f t="shared" si="120"/>
        <v>#N/A</v>
      </c>
      <c r="K678" s="10" t="e">
        <f>IF(J678&lt;&gt;"-",IF(X678="A",'NOx Emission Factors'!$X$4*J678,IF(X678="L",'NOx Emission Factors'!$W$4*J678,"?")),"-")</f>
        <v>#N/A</v>
      </c>
      <c r="L678" s="10" t="str">
        <f>IF(F678&lt;&gt;"",IF(X678="A",F678/'NOx Emission Factors'!$X$4,IF(X678="L",F678/'NOx Emission Factors'!$W$4,"?")),"-")</f>
        <v>?</v>
      </c>
      <c r="M678" s="125" t="e">
        <f t="shared" si="121"/>
        <v>#DIV/0!</v>
      </c>
      <c r="N678" s="125" t="e">
        <f t="shared" si="122"/>
        <v>#N/A</v>
      </c>
      <c r="O678" s="170">
        <f>'Fleet Input'!B682</f>
        <v>0</v>
      </c>
      <c r="P678" s="170">
        <f>'Fleet Input'!C682</f>
        <v>0</v>
      </c>
      <c r="Q678" s="170">
        <f>'Fleet Input'!D682</f>
        <v>0</v>
      </c>
      <c r="R678" s="170">
        <f>'Fleet Input'!E682</f>
        <v>0</v>
      </c>
      <c r="S678" s="170">
        <f>'Fleet Input'!F682</f>
        <v>0</v>
      </c>
      <c r="T678" s="109" t="s">
        <v>239</v>
      </c>
      <c r="U678" s="109" t="s">
        <v>194</v>
      </c>
      <c r="X678" s="176">
        <f>'Fleet Input'!F682</f>
        <v>0</v>
      </c>
      <c r="Y678" s="170">
        <f>'Fleet Input'!G682</f>
        <v>0</v>
      </c>
      <c r="Z678" s="170">
        <f>'Fleet Input'!H682</f>
        <v>0</v>
      </c>
      <c r="AA678" s="114">
        <f t="shared" si="123"/>
        <v>0</v>
      </c>
      <c r="AB678" s="176" t="str">
        <f>IF('Fleet Input'!K682=0,"",'Fleet Input'!K682)</f>
        <v/>
      </c>
      <c r="AC678" s="176" t="str">
        <f>IF('Fleet Input'!L682=0,"",'Fleet Input'!L682)</f>
        <v/>
      </c>
      <c r="AD678" s="117" t="str">
        <f t="shared" si="124"/>
        <v/>
      </c>
      <c r="AE678" s="117" t="str">
        <f t="shared" si="125"/>
        <v>00</v>
      </c>
      <c r="AF678" s="8" t="e">
        <f t="shared" si="126"/>
        <v>#N/A</v>
      </c>
      <c r="AG678" s="122" t="e">
        <f t="shared" si="127"/>
        <v>#N/A</v>
      </c>
      <c r="AH678" s="8" t="e">
        <f t="shared" si="128"/>
        <v>#N/A</v>
      </c>
      <c r="AI678" s="122" t="e">
        <f t="shared" si="129"/>
        <v>#N/A</v>
      </c>
      <c r="AJ678" s="100" t="e">
        <f t="shared" si="130"/>
        <v>#N/A</v>
      </c>
      <c r="AK678" s="122" t="e">
        <f t="shared" si="131"/>
        <v>#N/A</v>
      </c>
    </row>
    <row r="679" spans="1:37" x14ac:dyDescent="0.2">
      <c r="A679" s="170">
        <f>'Fleet Input'!A683</f>
        <v>0</v>
      </c>
      <c r="B679" s="106" t="s">
        <v>111</v>
      </c>
      <c r="C679" s="106" t="s">
        <v>116</v>
      </c>
      <c r="D679" s="106" t="s">
        <v>117</v>
      </c>
      <c r="E679" s="106" t="s">
        <v>143</v>
      </c>
      <c r="F679" s="179">
        <f>'Fleet Input'!I683</f>
        <v>0</v>
      </c>
      <c r="G679" s="179">
        <f>'Fleet Input'!J683</f>
        <v>0</v>
      </c>
      <c r="H679" s="119" t="e">
        <f>VLOOKUP(AD679,NOx_Calc!$E$4:$G$44,3,FALSE)/100</f>
        <v>#N/A</v>
      </c>
      <c r="I679" s="119" t="e">
        <f>VLOOKUP(AD679,NOx_Calc!$E$4:$H$44,4,FALSE)/100</f>
        <v>#N/A</v>
      </c>
      <c r="J679" s="97" t="e">
        <f t="shared" si="120"/>
        <v>#N/A</v>
      </c>
      <c r="K679" s="10" t="e">
        <f>IF(J679&lt;&gt;"-",IF(X679="A",'NOx Emission Factors'!$X$4*J679,IF(X679="L",'NOx Emission Factors'!$W$4*J679,"?")),"-")</f>
        <v>#N/A</v>
      </c>
      <c r="L679" s="10" t="str">
        <f>IF(F679&lt;&gt;"",IF(X679="A",F679/'NOx Emission Factors'!$X$4,IF(X679="L",F679/'NOx Emission Factors'!$W$4,"?")),"-")</f>
        <v>?</v>
      </c>
      <c r="M679" s="125" t="e">
        <f t="shared" si="121"/>
        <v>#DIV/0!</v>
      </c>
      <c r="N679" s="125" t="e">
        <f t="shared" si="122"/>
        <v>#N/A</v>
      </c>
      <c r="O679" s="170">
        <f>'Fleet Input'!B683</f>
        <v>0</v>
      </c>
      <c r="P679" s="170">
        <f>'Fleet Input'!C683</f>
        <v>0</v>
      </c>
      <c r="Q679" s="170">
        <f>'Fleet Input'!D683</f>
        <v>0</v>
      </c>
      <c r="R679" s="170">
        <f>'Fleet Input'!E683</f>
        <v>0</v>
      </c>
      <c r="S679" s="170">
        <f>'Fleet Input'!F683</f>
        <v>0</v>
      </c>
      <c r="T679" s="109" t="s">
        <v>239</v>
      </c>
      <c r="U679" s="109" t="s">
        <v>194</v>
      </c>
      <c r="X679" s="176">
        <f>'Fleet Input'!F683</f>
        <v>0</v>
      </c>
      <c r="Y679" s="170">
        <f>'Fleet Input'!G683</f>
        <v>0</v>
      </c>
      <c r="Z679" s="170">
        <f>'Fleet Input'!H683</f>
        <v>0</v>
      </c>
      <c r="AA679" s="114">
        <f t="shared" si="123"/>
        <v>0</v>
      </c>
      <c r="AB679" s="176" t="str">
        <f>IF('Fleet Input'!K683=0,"",'Fleet Input'!K683)</f>
        <v/>
      </c>
      <c r="AC679" s="176" t="str">
        <f>IF('Fleet Input'!L683=0,"",'Fleet Input'!L683)</f>
        <v/>
      </c>
      <c r="AD679" s="117" t="str">
        <f t="shared" si="124"/>
        <v/>
      </c>
      <c r="AE679" s="117" t="str">
        <f t="shared" si="125"/>
        <v>00</v>
      </c>
      <c r="AF679" s="8" t="e">
        <f t="shared" si="126"/>
        <v>#N/A</v>
      </c>
      <c r="AG679" s="122" t="e">
        <f t="shared" si="127"/>
        <v>#N/A</v>
      </c>
      <c r="AH679" s="8" t="e">
        <f t="shared" si="128"/>
        <v>#N/A</v>
      </c>
      <c r="AI679" s="122" t="e">
        <f t="shared" si="129"/>
        <v>#N/A</v>
      </c>
      <c r="AJ679" s="100" t="e">
        <f t="shared" si="130"/>
        <v>#N/A</v>
      </c>
      <c r="AK679" s="122" t="e">
        <f t="shared" si="131"/>
        <v>#N/A</v>
      </c>
    </row>
    <row r="680" spans="1:37" x14ac:dyDescent="0.2">
      <c r="A680" s="170">
        <f>'Fleet Input'!A684</f>
        <v>0</v>
      </c>
      <c r="B680" s="106" t="s">
        <v>111</v>
      </c>
      <c r="C680" s="106" t="s">
        <v>112</v>
      </c>
      <c r="D680" s="106" t="s">
        <v>172</v>
      </c>
      <c r="E680" s="106" t="s">
        <v>173</v>
      </c>
      <c r="F680" s="179">
        <f>'Fleet Input'!I684</f>
        <v>0</v>
      </c>
      <c r="G680" s="179">
        <f>'Fleet Input'!J684</f>
        <v>0</v>
      </c>
      <c r="H680" s="119" t="e">
        <f>VLOOKUP(AD680,NOx_Calc!$E$4:$G$44,3,FALSE)/100</f>
        <v>#N/A</v>
      </c>
      <c r="I680" s="119" t="e">
        <f>VLOOKUP(AD680,NOx_Calc!$E$4:$H$44,4,FALSE)/100</f>
        <v>#N/A</v>
      </c>
      <c r="J680" s="97" t="e">
        <f t="shared" si="120"/>
        <v>#N/A</v>
      </c>
      <c r="K680" s="10" t="e">
        <f>IF(J680&lt;&gt;"-",IF(X680="A",'NOx Emission Factors'!$X$4*J680,IF(X680="L",'NOx Emission Factors'!$W$4*J680,"?")),"-")</f>
        <v>#N/A</v>
      </c>
      <c r="L680" s="10" t="str">
        <f>IF(F680&lt;&gt;"",IF(X680="A",F680/'NOx Emission Factors'!$X$4,IF(X680="L",F680/'NOx Emission Factors'!$W$4,"?")),"-")</f>
        <v>?</v>
      </c>
      <c r="M680" s="125" t="e">
        <f t="shared" si="121"/>
        <v>#DIV/0!</v>
      </c>
      <c r="N680" s="125" t="e">
        <f t="shared" si="122"/>
        <v>#N/A</v>
      </c>
      <c r="O680" s="170">
        <f>'Fleet Input'!B684</f>
        <v>0</v>
      </c>
      <c r="P680" s="170">
        <f>'Fleet Input'!C684</f>
        <v>0</v>
      </c>
      <c r="Q680" s="170">
        <f>'Fleet Input'!D684</f>
        <v>0</v>
      </c>
      <c r="R680" s="170">
        <f>'Fleet Input'!E684</f>
        <v>0</v>
      </c>
      <c r="S680" s="170">
        <f>'Fleet Input'!F684</f>
        <v>0</v>
      </c>
      <c r="T680" s="109" t="s">
        <v>239</v>
      </c>
      <c r="U680" s="109" t="s">
        <v>194</v>
      </c>
      <c r="X680" s="176">
        <f>'Fleet Input'!F684</f>
        <v>0</v>
      </c>
      <c r="Y680" s="170">
        <f>'Fleet Input'!G684</f>
        <v>0</v>
      </c>
      <c r="Z680" s="170">
        <f>'Fleet Input'!H684</f>
        <v>0</v>
      </c>
      <c r="AA680" s="114">
        <f t="shared" si="123"/>
        <v>0</v>
      </c>
      <c r="AB680" s="176" t="str">
        <f>IF('Fleet Input'!K684=0,"",'Fleet Input'!K684)</f>
        <v/>
      </c>
      <c r="AC680" s="176" t="str">
        <f>IF('Fleet Input'!L684=0,"",'Fleet Input'!L684)</f>
        <v/>
      </c>
      <c r="AD680" s="117" t="str">
        <f t="shared" si="124"/>
        <v/>
      </c>
      <c r="AE680" s="117" t="str">
        <f t="shared" si="125"/>
        <v>00</v>
      </c>
      <c r="AF680" s="8" t="e">
        <f t="shared" si="126"/>
        <v>#N/A</v>
      </c>
      <c r="AG680" s="122" t="e">
        <f t="shared" si="127"/>
        <v>#N/A</v>
      </c>
      <c r="AH680" s="8" t="e">
        <f t="shared" si="128"/>
        <v>#N/A</v>
      </c>
      <c r="AI680" s="122" t="e">
        <f t="shared" si="129"/>
        <v>#N/A</v>
      </c>
      <c r="AJ680" s="100" t="e">
        <f t="shared" si="130"/>
        <v>#N/A</v>
      </c>
      <c r="AK680" s="122" t="e">
        <f t="shared" si="131"/>
        <v>#N/A</v>
      </c>
    </row>
    <row r="681" spans="1:37" x14ac:dyDescent="0.2">
      <c r="A681" s="170">
        <f>'Fleet Input'!A685</f>
        <v>0</v>
      </c>
      <c r="B681" s="106" t="s">
        <v>111</v>
      </c>
      <c r="C681" s="106" t="s">
        <v>112</v>
      </c>
      <c r="D681" s="106" t="s">
        <v>172</v>
      </c>
      <c r="E681" s="106" t="s">
        <v>173</v>
      </c>
      <c r="F681" s="179">
        <f>'Fleet Input'!I685</f>
        <v>0</v>
      </c>
      <c r="G681" s="179">
        <f>'Fleet Input'!J685</f>
        <v>0</v>
      </c>
      <c r="H681" s="119" t="e">
        <f>VLOOKUP(AD681,NOx_Calc!$E$4:$G$44,3,FALSE)/100</f>
        <v>#N/A</v>
      </c>
      <c r="I681" s="119" t="e">
        <f>VLOOKUP(AD681,NOx_Calc!$E$4:$H$44,4,FALSE)/100</f>
        <v>#N/A</v>
      </c>
      <c r="J681" s="97" t="e">
        <f t="shared" si="120"/>
        <v>#N/A</v>
      </c>
      <c r="K681" s="10" t="e">
        <f>IF(J681&lt;&gt;"-",IF(X681="A",'NOx Emission Factors'!$X$4*J681,IF(X681="L",'NOx Emission Factors'!$W$4*J681,"?")),"-")</f>
        <v>#N/A</v>
      </c>
      <c r="L681" s="10" t="str">
        <f>IF(F681&lt;&gt;"",IF(X681="A",F681/'NOx Emission Factors'!$X$4,IF(X681="L",F681/'NOx Emission Factors'!$W$4,"?")),"-")</f>
        <v>?</v>
      </c>
      <c r="M681" s="125" t="e">
        <f t="shared" si="121"/>
        <v>#DIV/0!</v>
      </c>
      <c r="N681" s="125" t="e">
        <f t="shared" si="122"/>
        <v>#N/A</v>
      </c>
      <c r="O681" s="170">
        <f>'Fleet Input'!B685</f>
        <v>0</v>
      </c>
      <c r="P681" s="170">
        <f>'Fleet Input'!C685</f>
        <v>0</v>
      </c>
      <c r="Q681" s="170">
        <f>'Fleet Input'!D685</f>
        <v>0</v>
      </c>
      <c r="R681" s="170">
        <f>'Fleet Input'!E685</f>
        <v>0</v>
      </c>
      <c r="S681" s="170">
        <f>'Fleet Input'!F685</f>
        <v>0</v>
      </c>
      <c r="T681" s="109" t="s">
        <v>239</v>
      </c>
      <c r="U681" s="109" t="s">
        <v>194</v>
      </c>
      <c r="X681" s="176">
        <f>'Fleet Input'!F685</f>
        <v>0</v>
      </c>
      <c r="Y681" s="170">
        <f>'Fleet Input'!G685</f>
        <v>0</v>
      </c>
      <c r="Z681" s="170">
        <f>'Fleet Input'!H685</f>
        <v>0</v>
      </c>
      <c r="AA681" s="114">
        <f t="shared" si="123"/>
        <v>0</v>
      </c>
      <c r="AB681" s="176" t="str">
        <f>IF('Fleet Input'!K685=0,"",'Fleet Input'!K685)</f>
        <v/>
      </c>
      <c r="AC681" s="176" t="str">
        <f>IF('Fleet Input'!L685=0,"",'Fleet Input'!L685)</f>
        <v/>
      </c>
      <c r="AD681" s="117" t="str">
        <f t="shared" si="124"/>
        <v/>
      </c>
      <c r="AE681" s="117" t="str">
        <f t="shared" si="125"/>
        <v>00</v>
      </c>
      <c r="AF681" s="8" t="e">
        <f t="shared" si="126"/>
        <v>#N/A</v>
      </c>
      <c r="AG681" s="122" t="e">
        <f t="shared" si="127"/>
        <v>#N/A</v>
      </c>
      <c r="AH681" s="8" t="e">
        <f t="shared" si="128"/>
        <v>#N/A</v>
      </c>
      <c r="AI681" s="122" t="e">
        <f t="shared" si="129"/>
        <v>#N/A</v>
      </c>
      <c r="AJ681" s="100" t="e">
        <f t="shared" si="130"/>
        <v>#N/A</v>
      </c>
      <c r="AK681" s="122" t="e">
        <f t="shared" si="131"/>
        <v>#N/A</v>
      </c>
    </row>
    <row r="682" spans="1:37" x14ac:dyDescent="0.2">
      <c r="A682" s="170">
        <f>'Fleet Input'!A686</f>
        <v>0</v>
      </c>
      <c r="B682" s="106" t="s">
        <v>111</v>
      </c>
      <c r="C682" s="106" t="s">
        <v>112</v>
      </c>
      <c r="D682" s="106" t="s">
        <v>172</v>
      </c>
      <c r="E682" s="106" t="s">
        <v>173</v>
      </c>
      <c r="F682" s="179">
        <f>'Fleet Input'!I686</f>
        <v>0</v>
      </c>
      <c r="G682" s="179">
        <f>'Fleet Input'!J686</f>
        <v>0</v>
      </c>
      <c r="H682" s="119" t="e">
        <f>VLOOKUP(AD682,NOx_Calc!$E$4:$G$44,3,FALSE)/100</f>
        <v>#N/A</v>
      </c>
      <c r="I682" s="119" t="e">
        <f>VLOOKUP(AD682,NOx_Calc!$E$4:$H$44,4,FALSE)/100</f>
        <v>#N/A</v>
      </c>
      <c r="J682" s="97" t="e">
        <f t="shared" si="120"/>
        <v>#N/A</v>
      </c>
      <c r="K682" s="10" t="e">
        <f>IF(J682&lt;&gt;"-",IF(X682="A",'NOx Emission Factors'!$X$4*J682,IF(X682="L",'NOx Emission Factors'!$W$4*J682,"?")),"-")</f>
        <v>#N/A</v>
      </c>
      <c r="L682" s="10" t="str">
        <f>IF(F682&lt;&gt;"",IF(X682="A",F682/'NOx Emission Factors'!$X$4,IF(X682="L",F682/'NOx Emission Factors'!$W$4,"?")),"-")</f>
        <v>?</v>
      </c>
      <c r="M682" s="125" t="e">
        <f t="shared" si="121"/>
        <v>#DIV/0!</v>
      </c>
      <c r="N682" s="125" t="e">
        <f t="shared" si="122"/>
        <v>#N/A</v>
      </c>
      <c r="O682" s="170">
        <f>'Fleet Input'!B686</f>
        <v>0</v>
      </c>
      <c r="P682" s="170">
        <f>'Fleet Input'!C686</f>
        <v>0</v>
      </c>
      <c r="Q682" s="170">
        <f>'Fleet Input'!D686</f>
        <v>0</v>
      </c>
      <c r="R682" s="170">
        <f>'Fleet Input'!E686</f>
        <v>0</v>
      </c>
      <c r="S682" s="170">
        <f>'Fleet Input'!F686</f>
        <v>0</v>
      </c>
      <c r="T682" s="109" t="s">
        <v>239</v>
      </c>
      <c r="U682" s="109" t="s">
        <v>194</v>
      </c>
      <c r="X682" s="176">
        <f>'Fleet Input'!F686</f>
        <v>0</v>
      </c>
      <c r="Y682" s="170">
        <f>'Fleet Input'!G686</f>
        <v>0</v>
      </c>
      <c r="Z682" s="170">
        <f>'Fleet Input'!H686</f>
        <v>0</v>
      </c>
      <c r="AA682" s="114">
        <f t="shared" si="123"/>
        <v>0</v>
      </c>
      <c r="AB682" s="176" t="str">
        <f>IF('Fleet Input'!K686=0,"",'Fleet Input'!K686)</f>
        <v/>
      </c>
      <c r="AC682" s="176" t="str">
        <f>IF('Fleet Input'!L686=0,"",'Fleet Input'!L686)</f>
        <v/>
      </c>
      <c r="AD682" s="117" t="str">
        <f t="shared" si="124"/>
        <v/>
      </c>
      <c r="AE682" s="117" t="str">
        <f t="shared" si="125"/>
        <v>00</v>
      </c>
      <c r="AF682" s="8" t="e">
        <f t="shared" si="126"/>
        <v>#N/A</v>
      </c>
      <c r="AG682" s="122" t="e">
        <f t="shared" si="127"/>
        <v>#N/A</v>
      </c>
      <c r="AH682" s="8" t="e">
        <f t="shared" si="128"/>
        <v>#N/A</v>
      </c>
      <c r="AI682" s="122" t="e">
        <f t="shared" si="129"/>
        <v>#N/A</v>
      </c>
      <c r="AJ682" s="100" t="e">
        <f t="shared" si="130"/>
        <v>#N/A</v>
      </c>
      <c r="AK682" s="122" t="e">
        <f t="shared" si="131"/>
        <v>#N/A</v>
      </c>
    </row>
    <row r="683" spans="1:37" x14ac:dyDescent="0.2">
      <c r="A683" s="170">
        <f>'Fleet Input'!A687</f>
        <v>0</v>
      </c>
      <c r="B683" s="106" t="s">
        <v>111</v>
      </c>
      <c r="C683" s="106" t="s">
        <v>116</v>
      </c>
      <c r="D683" s="106" t="s">
        <v>117</v>
      </c>
      <c r="E683" s="106" t="s">
        <v>143</v>
      </c>
      <c r="F683" s="179">
        <f>'Fleet Input'!I687</f>
        <v>0</v>
      </c>
      <c r="G683" s="179">
        <f>'Fleet Input'!J687</f>
        <v>0</v>
      </c>
      <c r="H683" s="119" t="e">
        <f>VLOOKUP(AD683,NOx_Calc!$E$4:$G$44,3,FALSE)/100</f>
        <v>#N/A</v>
      </c>
      <c r="I683" s="119" t="e">
        <f>VLOOKUP(AD683,NOx_Calc!$E$4:$H$44,4,FALSE)/100</f>
        <v>#N/A</v>
      </c>
      <c r="J683" s="97" t="e">
        <f t="shared" si="120"/>
        <v>#N/A</v>
      </c>
      <c r="K683" s="10" t="e">
        <f>IF(J683&lt;&gt;"-",IF(X683="A",'NOx Emission Factors'!$X$4*J683,IF(X683="L",'NOx Emission Factors'!$W$4*J683,"?")),"-")</f>
        <v>#N/A</v>
      </c>
      <c r="L683" s="10" t="str">
        <f>IF(F683&lt;&gt;"",IF(X683="A",F683/'NOx Emission Factors'!$X$4,IF(X683="L",F683/'NOx Emission Factors'!$W$4,"?")),"-")</f>
        <v>?</v>
      </c>
      <c r="M683" s="125" t="e">
        <f t="shared" si="121"/>
        <v>#DIV/0!</v>
      </c>
      <c r="N683" s="125" t="e">
        <f t="shared" si="122"/>
        <v>#N/A</v>
      </c>
      <c r="O683" s="170">
        <f>'Fleet Input'!B687</f>
        <v>0</v>
      </c>
      <c r="P683" s="170">
        <f>'Fleet Input'!C687</f>
        <v>0</v>
      </c>
      <c r="Q683" s="170">
        <f>'Fleet Input'!D687</f>
        <v>0</v>
      </c>
      <c r="R683" s="170">
        <f>'Fleet Input'!E687</f>
        <v>0</v>
      </c>
      <c r="S683" s="170">
        <f>'Fleet Input'!F687</f>
        <v>0</v>
      </c>
      <c r="T683" s="109" t="s">
        <v>239</v>
      </c>
      <c r="U683" s="109" t="s">
        <v>194</v>
      </c>
      <c r="X683" s="176">
        <f>'Fleet Input'!F687</f>
        <v>0</v>
      </c>
      <c r="Y683" s="170">
        <f>'Fleet Input'!G687</f>
        <v>0</v>
      </c>
      <c r="Z683" s="170">
        <f>'Fleet Input'!H687</f>
        <v>0</v>
      </c>
      <c r="AA683" s="114">
        <f t="shared" si="123"/>
        <v>0</v>
      </c>
      <c r="AB683" s="176" t="str">
        <f>IF('Fleet Input'!K687=0,"",'Fleet Input'!K687)</f>
        <v/>
      </c>
      <c r="AC683" s="176" t="str">
        <f>IF('Fleet Input'!L687=0,"",'Fleet Input'!L687)</f>
        <v/>
      </c>
      <c r="AD683" s="117" t="str">
        <f t="shared" si="124"/>
        <v/>
      </c>
      <c r="AE683" s="117" t="str">
        <f t="shared" si="125"/>
        <v>00</v>
      </c>
      <c r="AF683" s="8" t="e">
        <f t="shared" si="126"/>
        <v>#N/A</v>
      </c>
      <c r="AG683" s="122" t="e">
        <f t="shared" si="127"/>
        <v>#N/A</v>
      </c>
      <c r="AH683" s="8" t="e">
        <f t="shared" si="128"/>
        <v>#N/A</v>
      </c>
      <c r="AI683" s="122" t="e">
        <f t="shared" si="129"/>
        <v>#N/A</v>
      </c>
      <c r="AJ683" s="100" t="e">
        <f t="shared" si="130"/>
        <v>#N/A</v>
      </c>
      <c r="AK683" s="122" t="e">
        <f t="shared" si="131"/>
        <v>#N/A</v>
      </c>
    </row>
    <row r="684" spans="1:37" x14ac:dyDescent="0.2">
      <c r="A684" s="170">
        <f>'Fleet Input'!A688</f>
        <v>0</v>
      </c>
      <c r="B684" s="106" t="s">
        <v>111</v>
      </c>
      <c r="C684" s="106" t="s">
        <v>112</v>
      </c>
      <c r="D684" s="106" t="s">
        <v>136</v>
      </c>
      <c r="E684" s="106" t="s">
        <v>142</v>
      </c>
      <c r="F684" s="179">
        <f>'Fleet Input'!I688</f>
        <v>0</v>
      </c>
      <c r="G684" s="179">
        <f>'Fleet Input'!J688</f>
        <v>0</v>
      </c>
      <c r="H684" s="119" t="e">
        <f>VLOOKUP(AD684,NOx_Calc!$E$4:$G$44,3,FALSE)/100</f>
        <v>#N/A</v>
      </c>
      <c r="I684" s="119" t="e">
        <f>VLOOKUP(AD684,NOx_Calc!$E$4:$H$44,4,FALSE)/100</f>
        <v>#N/A</v>
      </c>
      <c r="J684" s="97" t="e">
        <f t="shared" si="120"/>
        <v>#N/A</v>
      </c>
      <c r="K684" s="10" t="e">
        <f>IF(J684&lt;&gt;"-",IF(X684="A",'NOx Emission Factors'!$X$4*J684,IF(X684="L",'NOx Emission Factors'!$W$4*J684,"?")),"-")</f>
        <v>#N/A</v>
      </c>
      <c r="L684" s="10" t="str">
        <f>IF(F684&lt;&gt;"",IF(X684="A",F684/'NOx Emission Factors'!$X$4,IF(X684="L",F684/'NOx Emission Factors'!$W$4,"?")),"-")</f>
        <v>?</v>
      </c>
      <c r="M684" s="125" t="e">
        <f t="shared" si="121"/>
        <v>#DIV/0!</v>
      </c>
      <c r="N684" s="125" t="e">
        <f t="shared" si="122"/>
        <v>#N/A</v>
      </c>
      <c r="O684" s="170">
        <f>'Fleet Input'!B688</f>
        <v>0</v>
      </c>
      <c r="P684" s="170">
        <f>'Fleet Input'!C688</f>
        <v>0</v>
      </c>
      <c r="Q684" s="170">
        <f>'Fleet Input'!D688</f>
        <v>0</v>
      </c>
      <c r="R684" s="170">
        <f>'Fleet Input'!E688</f>
        <v>0</v>
      </c>
      <c r="S684" s="170">
        <f>'Fleet Input'!F688</f>
        <v>0</v>
      </c>
      <c r="T684" s="109" t="s">
        <v>239</v>
      </c>
      <c r="U684" s="109" t="s">
        <v>194</v>
      </c>
      <c r="X684" s="176">
        <f>'Fleet Input'!F688</f>
        <v>0</v>
      </c>
      <c r="Y684" s="170">
        <f>'Fleet Input'!G688</f>
        <v>0</v>
      </c>
      <c r="Z684" s="170">
        <f>'Fleet Input'!H688</f>
        <v>0</v>
      </c>
      <c r="AA684" s="114">
        <f t="shared" si="123"/>
        <v>0</v>
      </c>
      <c r="AB684" s="176" t="str">
        <f>IF('Fleet Input'!K688=0,"",'Fleet Input'!K688)</f>
        <v/>
      </c>
      <c r="AC684" s="176" t="str">
        <f>IF('Fleet Input'!L688=0,"",'Fleet Input'!L688)</f>
        <v/>
      </c>
      <c r="AD684" s="117" t="str">
        <f t="shared" si="124"/>
        <v/>
      </c>
      <c r="AE684" s="117" t="str">
        <f t="shared" si="125"/>
        <v>00</v>
      </c>
      <c r="AF684" s="8" t="e">
        <f t="shared" si="126"/>
        <v>#N/A</v>
      </c>
      <c r="AG684" s="122" t="e">
        <f t="shared" si="127"/>
        <v>#N/A</v>
      </c>
      <c r="AH684" s="8" t="e">
        <f t="shared" si="128"/>
        <v>#N/A</v>
      </c>
      <c r="AI684" s="122" t="e">
        <f t="shared" si="129"/>
        <v>#N/A</v>
      </c>
      <c r="AJ684" s="100" t="e">
        <f t="shared" si="130"/>
        <v>#N/A</v>
      </c>
      <c r="AK684" s="122" t="e">
        <f t="shared" si="131"/>
        <v>#N/A</v>
      </c>
    </row>
    <row r="685" spans="1:37" x14ac:dyDescent="0.2">
      <c r="A685" s="170">
        <f>'Fleet Input'!A689</f>
        <v>0</v>
      </c>
      <c r="B685" s="106" t="s">
        <v>111</v>
      </c>
      <c r="C685" s="106" t="s">
        <v>116</v>
      </c>
      <c r="D685" s="106" t="s">
        <v>169</v>
      </c>
      <c r="E685" s="106" t="s">
        <v>143</v>
      </c>
      <c r="F685" s="179">
        <f>'Fleet Input'!I689</f>
        <v>0</v>
      </c>
      <c r="G685" s="179">
        <f>'Fleet Input'!J689</f>
        <v>0</v>
      </c>
      <c r="H685" s="119" t="e">
        <f>VLOOKUP(AD685,NOx_Calc!$E$4:$G$44,3,FALSE)/100</f>
        <v>#N/A</v>
      </c>
      <c r="I685" s="119" t="e">
        <f>VLOOKUP(AD685,NOx_Calc!$E$4:$H$44,4,FALSE)/100</f>
        <v>#N/A</v>
      </c>
      <c r="J685" s="97" t="e">
        <f t="shared" si="120"/>
        <v>#N/A</v>
      </c>
      <c r="K685" s="10" t="e">
        <f>IF(J685&lt;&gt;"-",IF(X685="A",'NOx Emission Factors'!$X$4*J685,IF(X685="L",'NOx Emission Factors'!$W$4*J685,"?")),"-")</f>
        <v>#N/A</v>
      </c>
      <c r="L685" s="10" t="str">
        <f>IF(F685&lt;&gt;"",IF(X685="A",F685/'NOx Emission Factors'!$X$4,IF(X685="L",F685/'NOx Emission Factors'!$W$4,"?")),"-")</f>
        <v>?</v>
      </c>
      <c r="M685" s="125" t="e">
        <f t="shared" si="121"/>
        <v>#DIV/0!</v>
      </c>
      <c r="N685" s="125" t="e">
        <f t="shared" si="122"/>
        <v>#N/A</v>
      </c>
      <c r="O685" s="170">
        <f>'Fleet Input'!B689</f>
        <v>0</v>
      </c>
      <c r="P685" s="170">
        <f>'Fleet Input'!C689</f>
        <v>0</v>
      </c>
      <c r="Q685" s="170">
        <f>'Fleet Input'!D689</f>
        <v>0</v>
      </c>
      <c r="R685" s="170">
        <f>'Fleet Input'!E689</f>
        <v>0</v>
      </c>
      <c r="S685" s="170">
        <f>'Fleet Input'!F689</f>
        <v>0</v>
      </c>
      <c r="T685" s="109" t="s">
        <v>239</v>
      </c>
      <c r="U685" s="109" t="s">
        <v>194</v>
      </c>
      <c r="X685" s="176">
        <f>'Fleet Input'!F689</f>
        <v>0</v>
      </c>
      <c r="Y685" s="170">
        <f>'Fleet Input'!G689</f>
        <v>0</v>
      </c>
      <c r="Z685" s="170">
        <f>'Fleet Input'!H689</f>
        <v>0</v>
      </c>
      <c r="AA685" s="114">
        <f t="shared" si="123"/>
        <v>0</v>
      </c>
      <c r="AB685" s="176" t="str">
        <f>IF('Fleet Input'!K689=0,"",'Fleet Input'!K689)</f>
        <v/>
      </c>
      <c r="AC685" s="176" t="str">
        <f>IF('Fleet Input'!L689=0,"",'Fleet Input'!L689)</f>
        <v/>
      </c>
      <c r="AD685" s="117" t="str">
        <f t="shared" si="124"/>
        <v/>
      </c>
      <c r="AE685" s="117" t="str">
        <f t="shared" si="125"/>
        <v>00</v>
      </c>
      <c r="AF685" s="8" t="e">
        <f t="shared" si="126"/>
        <v>#N/A</v>
      </c>
      <c r="AG685" s="122" t="e">
        <f t="shared" si="127"/>
        <v>#N/A</v>
      </c>
      <c r="AH685" s="8" t="e">
        <f t="shared" si="128"/>
        <v>#N/A</v>
      </c>
      <c r="AI685" s="122" t="e">
        <f t="shared" si="129"/>
        <v>#N/A</v>
      </c>
      <c r="AJ685" s="100" t="e">
        <f t="shared" si="130"/>
        <v>#N/A</v>
      </c>
      <c r="AK685" s="122" t="e">
        <f t="shared" si="131"/>
        <v>#N/A</v>
      </c>
    </row>
    <row r="686" spans="1:37" x14ac:dyDescent="0.2">
      <c r="A686" s="170">
        <f>'Fleet Input'!A690</f>
        <v>0</v>
      </c>
      <c r="B686" s="106" t="s">
        <v>111</v>
      </c>
      <c r="C686" s="106" t="s">
        <v>116</v>
      </c>
      <c r="D686" s="106" t="s">
        <v>166</v>
      </c>
      <c r="E686" s="106" t="s">
        <v>143</v>
      </c>
      <c r="F686" s="179">
        <f>'Fleet Input'!I690</f>
        <v>0</v>
      </c>
      <c r="G686" s="179">
        <f>'Fleet Input'!J690</f>
        <v>0</v>
      </c>
      <c r="H686" s="119" t="e">
        <f>VLOOKUP(AD686,NOx_Calc!$E$4:$G$44,3,FALSE)/100</f>
        <v>#N/A</v>
      </c>
      <c r="I686" s="119" t="e">
        <f>VLOOKUP(AD686,NOx_Calc!$E$4:$H$44,4,FALSE)/100</f>
        <v>#N/A</v>
      </c>
      <c r="J686" s="97" t="e">
        <f t="shared" si="120"/>
        <v>#N/A</v>
      </c>
      <c r="K686" s="10" t="e">
        <f>IF(J686&lt;&gt;"-",IF(X686="A",'NOx Emission Factors'!$X$4*J686,IF(X686="L",'NOx Emission Factors'!$W$4*J686,"?")),"-")</f>
        <v>#N/A</v>
      </c>
      <c r="L686" s="10" t="str">
        <f>IF(F686&lt;&gt;"",IF(X686="A",F686/'NOx Emission Factors'!$X$4,IF(X686="L",F686/'NOx Emission Factors'!$W$4,"?")),"-")</f>
        <v>?</v>
      </c>
      <c r="M686" s="125" t="e">
        <f t="shared" si="121"/>
        <v>#DIV/0!</v>
      </c>
      <c r="N686" s="125" t="e">
        <f t="shared" si="122"/>
        <v>#N/A</v>
      </c>
      <c r="O686" s="170">
        <f>'Fleet Input'!B690</f>
        <v>0</v>
      </c>
      <c r="P686" s="170">
        <f>'Fleet Input'!C690</f>
        <v>0</v>
      </c>
      <c r="Q686" s="170">
        <f>'Fleet Input'!D690</f>
        <v>0</v>
      </c>
      <c r="R686" s="170">
        <f>'Fleet Input'!E690</f>
        <v>0</v>
      </c>
      <c r="S686" s="170">
        <f>'Fleet Input'!F690</f>
        <v>0</v>
      </c>
      <c r="T686" s="109" t="s">
        <v>239</v>
      </c>
      <c r="U686" s="109" t="s">
        <v>194</v>
      </c>
      <c r="X686" s="176">
        <f>'Fleet Input'!F690</f>
        <v>0</v>
      </c>
      <c r="Y686" s="170">
        <f>'Fleet Input'!G690</f>
        <v>0</v>
      </c>
      <c r="Z686" s="170">
        <f>'Fleet Input'!H690</f>
        <v>0</v>
      </c>
      <c r="AA686" s="114">
        <f t="shared" si="123"/>
        <v>0</v>
      </c>
      <c r="AB686" s="176" t="str">
        <f>IF('Fleet Input'!K690=0,"",'Fleet Input'!K690)</f>
        <v/>
      </c>
      <c r="AC686" s="176" t="str">
        <f>IF('Fleet Input'!L690=0,"",'Fleet Input'!L690)</f>
        <v/>
      </c>
      <c r="AD686" s="117" t="str">
        <f t="shared" si="124"/>
        <v/>
      </c>
      <c r="AE686" s="117" t="str">
        <f t="shared" si="125"/>
        <v>00</v>
      </c>
      <c r="AF686" s="8" t="e">
        <f t="shared" si="126"/>
        <v>#N/A</v>
      </c>
      <c r="AG686" s="122" t="e">
        <f t="shared" si="127"/>
        <v>#N/A</v>
      </c>
      <c r="AH686" s="8" t="e">
        <f t="shared" si="128"/>
        <v>#N/A</v>
      </c>
      <c r="AI686" s="122" t="e">
        <f t="shared" si="129"/>
        <v>#N/A</v>
      </c>
      <c r="AJ686" s="100" t="e">
        <f t="shared" si="130"/>
        <v>#N/A</v>
      </c>
      <c r="AK686" s="122" t="e">
        <f t="shared" si="131"/>
        <v>#N/A</v>
      </c>
    </row>
    <row r="687" spans="1:37" x14ac:dyDescent="0.2">
      <c r="A687" s="170">
        <f>'Fleet Input'!A691</f>
        <v>0</v>
      </c>
      <c r="B687" s="106" t="s">
        <v>111</v>
      </c>
      <c r="C687" s="106" t="s">
        <v>175</v>
      </c>
      <c r="D687" s="106" t="s">
        <v>176</v>
      </c>
      <c r="E687" s="106" t="s">
        <v>143</v>
      </c>
      <c r="F687" s="179">
        <f>'Fleet Input'!I691</f>
        <v>0</v>
      </c>
      <c r="G687" s="179">
        <f>'Fleet Input'!J691</f>
        <v>0</v>
      </c>
      <c r="H687" s="119" t="e">
        <f>VLOOKUP(AD687,NOx_Calc!$E$4:$G$44,3,FALSE)/100</f>
        <v>#N/A</v>
      </c>
      <c r="I687" s="119" t="e">
        <f>VLOOKUP(AD687,NOx_Calc!$E$4:$H$44,4,FALSE)/100</f>
        <v>#N/A</v>
      </c>
      <c r="J687" s="97" t="e">
        <f t="shared" si="120"/>
        <v>#N/A</v>
      </c>
      <c r="K687" s="10" t="e">
        <f>IF(J687&lt;&gt;"-",IF(X687="A",'NOx Emission Factors'!$X$4*J687,IF(X687="L",'NOx Emission Factors'!$W$4*J687,"?")),"-")</f>
        <v>#N/A</v>
      </c>
      <c r="L687" s="10" t="str">
        <f>IF(F687&lt;&gt;"",IF(X687="A",F687/'NOx Emission Factors'!$X$4,IF(X687="L",F687/'NOx Emission Factors'!$W$4,"?")),"-")</f>
        <v>?</v>
      </c>
      <c r="M687" s="125" t="e">
        <f t="shared" si="121"/>
        <v>#DIV/0!</v>
      </c>
      <c r="N687" s="125" t="e">
        <f t="shared" si="122"/>
        <v>#N/A</v>
      </c>
      <c r="O687" s="170">
        <f>'Fleet Input'!B691</f>
        <v>0</v>
      </c>
      <c r="P687" s="170">
        <f>'Fleet Input'!C691</f>
        <v>0</v>
      </c>
      <c r="Q687" s="170">
        <f>'Fleet Input'!D691</f>
        <v>0</v>
      </c>
      <c r="R687" s="170">
        <f>'Fleet Input'!E691</f>
        <v>0</v>
      </c>
      <c r="S687" s="170">
        <f>'Fleet Input'!F691</f>
        <v>0</v>
      </c>
      <c r="T687" s="109" t="s">
        <v>239</v>
      </c>
      <c r="U687" s="109" t="s">
        <v>194</v>
      </c>
      <c r="X687" s="176">
        <f>'Fleet Input'!F691</f>
        <v>0</v>
      </c>
      <c r="Y687" s="170">
        <f>'Fleet Input'!G691</f>
        <v>0</v>
      </c>
      <c r="Z687" s="170">
        <f>'Fleet Input'!H691</f>
        <v>0</v>
      </c>
      <c r="AA687" s="114">
        <f t="shared" si="123"/>
        <v>0</v>
      </c>
      <c r="AB687" s="176" t="str">
        <f>IF('Fleet Input'!K691=0,"",'Fleet Input'!K691)</f>
        <v/>
      </c>
      <c r="AC687" s="176" t="str">
        <f>IF('Fleet Input'!L691=0,"",'Fleet Input'!L691)</f>
        <v/>
      </c>
      <c r="AD687" s="117" t="str">
        <f t="shared" si="124"/>
        <v/>
      </c>
      <c r="AE687" s="117" t="str">
        <f t="shared" si="125"/>
        <v>00</v>
      </c>
      <c r="AF687" s="8" t="e">
        <f t="shared" si="126"/>
        <v>#N/A</v>
      </c>
      <c r="AG687" s="122" t="e">
        <f t="shared" si="127"/>
        <v>#N/A</v>
      </c>
      <c r="AH687" s="8" t="e">
        <f t="shared" si="128"/>
        <v>#N/A</v>
      </c>
      <c r="AI687" s="122" t="e">
        <f t="shared" si="129"/>
        <v>#N/A</v>
      </c>
      <c r="AJ687" s="100" t="e">
        <f t="shared" si="130"/>
        <v>#N/A</v>
      </c>
      <c r="AK687" s="122" t="e">
        <f t="shared" si="131"/>
        <v>#N/A</v>
      </c>
    </row>
    <row r="688" spans="1:37" x14ac:dyDescent="0.2">
      <c r="A688" s="170">
        <f>'Fleet Input'!A692</f>
        <v>0</v>
      </c>
      <c r="B688" s="106" t="s">
        <v>111</v>
      </c>
      <c r="C688" s="106" t="s">
        <v>112</v>
      </c>
      <c r="D688" s="106" t="s">
        <v>136</v>
      </c>
      <c r="E688" s="106" t="s">
        <v>142</v>
      </c>
      <c r="F688" s="179">
        <f>'Fleet Input'!I692</f>
        <v>0</v>
      </c>
      <c r="G688" s="179">
        <f>'Fleet Input'!J692</f>
        <v>0</v>
      </c>
      <c r="H688" s="119" t="e">
        <f>VLOOKUP(AD688,NOx_Calc!$E$4:$G$44,3,FALSE)/100</f>
        <v>#N/A</v>
      </c>
      <c r="I688" s="119" t="e">
        <f>VLOOKUP(AD688,NOx_Calc!$E$4:$H$44,4,FALSE)/100</f>
        <v>#N/A</v>
      </c>
      <c r="J688" s="97" t="e">
        <f t="shared" si="120"/>
        <v>#N/A</v>
      </c>
      <c r="K688" s="10" t="e">
        <f>IF(J688&lt;&gt;"-",IF(X688="A",'NOx Emission Factors'!$X$4*J688,IF(X688="L",'NOx Emission Factors'!$W$4*J688,"?")),"-")</f>
        <v>#N/A</v>
      </c>
      <c r="L688" s="10" t="str">
        <f>IF(F688&lt;&gt;"",IF(X688="A",F688/'NOx Emission Factors'!$X$4,IF(X688="L",F688/'NOx Emission Factors'!$W$4,"?")),"-")</f>
        <v>?</v>
      </c>
      <c r="M688" s="125" t="e">
        <f t="shared" si="121"/>
        <v>#DIV/0!</v>
      </c>
      <c r="N688" s="125" t="e">
        <f t="shared" si="122"/>
        <v>#N/A</v>
      </c>
      <c r="O688" s="170">
        <f>'Fleet Input'!B692</f>
        <v>0</v>
      </c>
      <c r="P688" s="170">
        <f>'Fleet Input'!C692</f>
        <v>0</v>
      </c>
      <c r="Q688" s="170">
        <f>'Fleet Input'!D692</f>
        <v>0</v>
      </c>
      <c r="R688" s="170">
        <f>'Fleet Input'!E692</f>
        <v>0</v>
      </c>
      <c r="S688" s="170">
        <f>'Fleet Input'!F692</f>
        <v>0</v>
      </c>
      <c r="T688" s="109" t="s">
        <v>239</v>
      </c>
      <c r="U688" s="109" t="s">
        <v>194</v>
      </c>
      <c r="X688" s="176">
        <f>'Fleet Input'!F692</f>
        <v>0</v>
      </c>
      <c r="Y688" s="170">
        <f>'Fleet Input'!G692</f>
        <v>0</v>
      </c>
      <c r="Z688" s="170">
        <f>'Fleet Input'!H692</f>
        <v>0</v>
      </c>
      <c r="AA688" s="114">
        <f t="shared" si="123"/>
        <v>0</v>
      </c>
      <c r="AB688" s="176" t="str">
        <f>IF('Fleet Input'!K692=0,"",'Fleet Input'!K692)</f>
        <v/>
      </c>
      <c r="AC688" s="176" t="str">
        <f>IF('Fleet Input'!L692=0,"",'Fleet Input'!L692)</f>
        <v/>
      </c>
      <c r="AD688" s="117" t="str">
        <f t="shared" si="124"/>
        <v/>
      </c>
      <c r="AE688" s="117" t="str">
        <f t="shared" si="125"/>
        <v>00</v>
      </c>
      <c r="AF688" s="8" t="e">
        <f t="shared" si="126"/>
        <v>#N/A</v>
      </c>
      <c r="AG688" s="122" t="e">
        <f t="shared" si="127"/>
        <v>#N/A</v>
      </c>
      <c r="AH688" s="8" t="e">
        <f t="shared" si="128"/>
        <v>#N/A</v>
      </c>
      <c r="AI688" s="122" t="e">
        <f t="shared" si="129"/>
        <v>#N/A</v>
      </c>
      <c r="AJ688" s="100" t="e">
        <f t="shared" si="130"/>
        <v>#N/A</v>
      </c>
      <c r="AK688" s="122" t="e">
        <f t="shared" si="131"/>
        <v>#N/A</v>
      </c>
    </row>
    <row r="689" spans="1:37" x14ac:dyDescent="0.2">
      <c r="A689" s="170">
        <f>'Fleet Input'!A693</f>
        <v>0</v>
      </c>
      <c r="B689" s="106" t="s">
        <v>111</v>
      </c>
      <c r="C689" s="106" t="s">
        <v>116</v>
      </c>
      <c r="D689" s="106" t="s">
        <v>174</v>
      </c>
      <c r="E689" s="106" t="s">
        <v>143</v>
      </c>
      <c r="F689" s="179">
        <f>'Fleet Input'!I693</f>
        <v>0</v>
      </c>
      <c r="G689" s="179">
        <f>'Fleet Input'!J693</f>
        <v>0</v>
      </c>
      <c r="H689" s="119" t="e">
        <f>VLOOKUP(AD689,NOx_Calc!$E$4:$G$44,3,FALSE)/100</f>
        <v>#N/A</v>
      </c>
      <c r="I689" s="119" t="e">
        <f>VLOOKUP(AD689,NOx_Calc!$E$4:$H$44,4,FALSE)/100</f>
        <v>#N/A</v>
      </c>
      <c r="J689" s="97" t="e">
        <f t="shared" si="120"/>
        <v>#N/A</v>
      </c>
      <c r="K689" s="10" t="e">
        <f>IF(J689&lt;&gt;"-",IF(X689="A",'NOx Emission Factors'!$X$4*J689,IF(X689="L",'NOx Emission Factors'!$W$4*J689,"?")),"-")</f>
        <v>#N/A</v>
      </c>
      <c r="L689" s="10" t="str">
        <f>IF(F689&lt;&gt;"",IF(X689="A",F689/'NOx Emission Factors'!$X$4,IF(X689="L",F689/'NOx Emission Factors'!$W$4,"?")),"-")</f>
        <v>?</v>
      </c>
      <c r="M689" s="125" t="e">
        <f t="shared" si="121"/>
        <v>#DIV/0!</v>
      </c>
      <c r="N689" s="125" t="e">
        <f t="shared" si="122"/>
        <v>#N/A</v>
      </c>
      <c r="O689" s="170">
        <f>'Fleet Input'!B693</f>
        <v>0</v>
      </c>
      <c r="P689" s="170">
        <f>'Fleet Input'!C693</f>
        <v>0</v>
      </c>
      <c r="Q689" s="170">
        <f>'Fleet Input'!D693</f>
        <v>0</v>
      </c>
      <c r="R689" s="170">
        <f>'Fleet Input'!E693</f>
        <v>0</v>
      </c>
      <c r="S689" s="170">
        <f>'Fleet Input'!F693</f>
        <v>0</v>
      </c>
      <c r="T689" s="109" t="s">
        <v>239</v>
      </c>
      <c r="U689" s="109" t="s">
        <v>194</v>
      </c>
      <c r="X689" s="176">
        <f>'Fleet Input'!F693</f>
        <v>0</v>
      </c>
      <c r="Y689" s="170">
        <f>'Fleet Input'!G693</f>
        <v>0</v>
      </c>
      <c r="Z689" s="170">
        <f>'Fleet Input'!H693</f>
        <v>0</v>
      </c>
      <c r="AA689" s="114">
        <f t="shared" si="123"/>
        <v>0</v>
      </c>
      <c r="AB689" s="176" t="str">
        <f>IF('Fleet Input'!K693=0,"",'Fleet Input'!K693)</f>
        <v/>
      </c>
      <c r="AC689" s="176" t="str">
        <f>IF('Fleet Input'!L693=0,"",'Fleet Input'!L693)</f>
        <v/>
      </c>
      <c r="AD689" s="117" t="str">
        <f t="shared" si="124"/>
        <v/>
      </c>
      <c r="AE689" s="117" t="str">
        <f t="shared" si="125"/>
        <v>00</v>
      </c>
      <c r="AF689" s="8" t="e">
        <f t="shared" si="126"/>
        <v>#N/A</v>
      </c>
      <c r="AG689" s="122" t="e">
        <f t="shared" si="127"/>
        <v>#N/A</v>
      </c>
      <c r="AH689" s="8" t="e">
        <f t="shared" si="128"/>
        <v>#N/A</v>
      </c>
      <c r="AI689" s="122" t="e">
        <f t="shared" si="129"/>
        <v>#N/A</v>
      </c>
      <c r="AJ689" s="100" t="e">
        <f t="shared" si="130"/>
        <v>#N/A</v>
      </c>
      <c r="AK689" s="122" t="e">
        <f t="shared" si="131"/>
        <v>#N/A</v>
      </c>
    </row>
    <row r="690" spans="1:37" x14ac:dyDescent="0.2">
      <c r="A690" s="170">
        <f>'Fleet Input'!A694</f>
        <v>0</v>
      </c>
      <c r="B690" s="106" t="s">
        <v>111</v>
      </c>
      <c r="C690" s="106" t="s">
        <v>112</v>
      </c>
      <c r="D690" s="106" t="s">
        <v>172</v>
      </c>
      <c r="E690" s="106" t="s">
        <v>173</v>
      </c>
      <c r="F690" s="179">
        <f>'Fleet Input'!I694</f>
        <v>0</v>
      </c>
      <c r="G690" s="179">
        <f>'Fleet Input'!J694</f>
        <v>0</v>
      </c>
      <c r="H690" s="119" t="e">
        <f>VLOOKUP(AD690,NOx_Calc!$E$4:$G$44,3,FALSE)/100</f>
        <v>#N/A</v>
      </c>
      <c r="I690" s="119" t="e">
        <f>VLOOKUP(AD690,NOx_Calc!$E$4:$H$44,4,FALSE)/100</f>
        <v>#N/A</v>
      </c>
      <c r="J690" s="97" t="e">
        <f t="shared" si="120"/>
        <v>#N/A</v>
      </c>
      <c r="K690" s="10" t="e">
        <f>IF(J690&lt;&gt;"-",IF(X690="A",'NOx Emission Factors'!$X$4*J690,IF(X690="L",'NOx Emission Factors'!$W$4*J690,"?")),"-")</f>
        <v>#N/A</v>
      </c>
      <c r="L690" s="10" t="str">
        <f>IF(F690&lt;&gt;"",IF(X690="A",F690/'NOx Emission Factors'!$X$4,IF(X690="L",F690/'NOx Emission Factors'!$W$4,"?")),"-")</f>
        <v>?</v>
      </c>
      <c r="M690" s="125" t="e">
        <f t="shared" si="121"/>
        <v>#DIV/0!</v>
      </c>
      <c r="N690" s="125" t="e">
        <f t="shared" si="122"/>
        <v>#N/A</v>
      </c>
      <c r="O690" s="170">
        <f>'Fleet Input'!B694</f>
        <v>0</v>
      </c>
      <c r="P690" s="170">
        <f>'Fleet Input'!C694</f>
        <v>0</v>
      </c>
      <c r="Q690" s="170">
        <f>'Fleet Input'!D694</f>
        <v>0</v>
      </c>
      <c r="R690" s="170">
        <f>'Fleet Input'!E694</f>
        <v>0</v>
      </c>
      <c r="S690" s="170">
        <f>'Fleet Input'!F694</f>
        <v>0</v>
      </c>
      <c r="T690" s="109" t="s">
        <v>239</v>
      </c>
      <c r="U690" s="109" t="s">
        <v>194</v>
      </c>
      <c r="X690" s="176">
        <f>'Fleet Input'!F694</f>
        <v>0</v>
      </c>
      <c r="Y690" s="170">
        <f>'Fleet Input'!G694</f>
        <v>0</v>
      </c>
      <c r="Z690" s="170">
        <f>'Fleet Input'!H694</f>
        <v>0</v>
      </c>
      <c r="AA690" s="114">
        <f t="shared" si="123"/>
        <v>0</v>
      </c>
      <c r="AB690" s="176" t="str">
        <f>IF('Fleet Input'!K694=0,"",'Fleet Input'!K694)</f>
        <v/>
      </c>
      <c r="AC690" s="176" t="str">
        <f>IF('Fleet Input'!L694=0,"",'Fleet Input'!L694)</f>
        <v/>
      </c>
      <c r="AD690" s="117" t="str">
        <f t="shared" si="124"/>
        <v/>
      </c>
      <c r="AE690" s="117" t="str">
        <f t="shared" si="125"/>
        <v>00</v>
      </c>
      <c r="AF690" s="8" t="e">
        <f t="shared" si="126"/>
        <v>#N/A</v>
      </c>
      <c r="AG690" s="122" t="e">
        <f t="shared" si="127"/>
        <v>#N/A</v>
      </c>
      <c r="AH690" s="8" t="e">
        <f t="shared" si="128"/>
        <v>#N/A</v>
      </c>
      <c r="AI690" s="122" t="e">
        <f t="shared" si="129"/>
        <v>#N/A</v>
      </c>
      <c r="AJ690" s="100" t="e">
        <f t="shared" si="130"/>
        <v>#N/A</v>
      </c>
      <c r="AK690" s="122" t="e">
        <f t="shared" si="131"/>
        <v>#N/A</v>
      </c>
    </row>
    <row r="691" spans="1:37" x14ac:dyDescent="0.2">
      <c r="A691" s="170">
        <f>'Fleet Input'!A695</f>
        <v>0</v>
      </c>
      <c r="B691" s="106" t="s">
        <v>111</v>
      </c>
      <c r="C691" s="106" t="s">
        <v>116</v>
      </c>
      <c r="D691" s="106" t="s">
        <v>117</v>
      </c>
      <c r="E691" s="106" t="s">
        <v>143</v>
      </c>
      <c r="F691" s="179">
        <f>'Fleet Input'!I695</f>
        <v>0</v>
      </c>
      <c r="G691" s="179">
        <f>'Fleet Input'!J695</f>
        <v>0</v>
      </c>
      <c r="H691" s="119" t="e">
        <f>VLOOKUP(AD691,NOx_Calc!$E$4:$G$44,3,FALSE)/100</f>
        <v>#N/A</v>
      </c>
      <c r="I691" s="119" t="e">
        <f>VLOOKUP(AD691,NOx_Calc!$E$4:$H$44,4,FALSE)/100</f>
        <v>#N/A</v>
      </c>
      <c r="J691" s="97" t="e">
        <f t="shared" si="120"/>
        <v>#N/A</v>
      </c>
      <c r="K691" s="10" t="e">
        <f>IF(J691&lt;&gt;"-",IF(X691="A",'NOx Emission Factors'!$X$4*J691,IF(X691="L",'NOx Emission Factors'!$W$4*J691,"?")),"-")</f>
        <v>#N/A</v>
      </c>
      <c r="L691" s="10" t="str">
        <f>IF(F691&lt;&gt;"",IF(X691="A",F691/'NOx Emission Factors'!$X$4,IF(X691="L",F691/'NOx Emission Factors'!$W$4,"?")),"-")</f>
        <v>?</v>
      </c>
      <c r="M691" s="125" t="e">
        <f t="shared" si="121"/>
        <v>#DIV/0!</v>
      </c>
      <c r="N691" s="125" t="e">
        <f t="shared" si="122"/>
        <v>#N/A</v>
      </c>
      <c r="O691" s="170">
        <f>'Fleet Input'!B695</f>
        <v>0</v>
      </c>
      <c r="P691" s="170">
        <f>'Fleet Input'!C695</f>
        <v>0</v>
      </c>
      <c r="Q691" s="170">
        <f>'Fleet Input'!D695</f>
        <v>0</v>
      </c>
      <c r="R691" s="170">
        <f>'Fleet Input'!E695</f>
        <v>0</v>
      </c>
      <c r="S691" s="170">
        <f>'Fleet Input'!F695</f>
        <v>0</v>
      </c>
      <c r="T691" s="109" t="s">
        <v>239</v>
      </c>
      <c r="U691" s="109" t="s">
        <v>194</v>
      </c>
      <c r="X691" s="176">
        <f>'Fleet Input'!F695</f>
        <v>0</v>
      </c>
      <c r="Y691" s="170">
        <f>'Fleet Input'!G695</f>
        <v>0</v>
      </c>
      <c r="Z691" s="170">
        <f>'Fleet Input'!H695</f>
        <v>0</v>
      </c>
      <c r="AA691" s="114">
        <f t="shared" si="123"/>
        <v>0</v>
      </c>
      <c r="AB691" s="176" t="str">
        <f>IF('Fleet Input'!K695=0,"",'Fleet Input'!K695)</f>
        <v/>
      </c>
      <c r="AC691" s="176" t="str">
        <f>IF('Fleet Input'!L695=0,"",'Fleet Input'!L695)</f>
        <v/>
      </c>
      <c r="AD691" s="117" t="str">
        <f t="shared" si="124"/>
        <v/>
      </c>
      <c r="AE691" s="117" t="str">
        <f t="shared" si="125"/>
        <v>00</v>
      </c>
      <c r="AF691" s="8" t="e">
        <f t="shared" si="126"/>
        <v>#N/A</v>
      </c>
      <c r="AG691" s="122" t="e">
        <f t="shared" si="127"/>
        <v>#N/A</v>
      </c>
      <c r="AH691" s="8" t="e">
        <f t="shared" si="128"/>
        <v>#N/A</v>
      </c>
      <c r="AI691" s="122" t="e">
        <f t="shared" si="129"/>
        <v>#N/A</v>
      </c>
      <c r="AJ691" s="100" t="e">
        <f t="shared" si="130"/>
        <v>#N/A</v>
      </c>
      <c r="AK691" s="122" t="e">
        <f t="shared" si="131"/>
        <v>#N/A</v>
      </c>
    </row>
    <row r="692" spans="1:37" x14ac:dyDescent="0.2">
      <c r="A692" s="170">
        <f>'Fleet Input'!A696</f>
        <v>0</v>
      </c>
      <c r="B692" s="106" t="s">
        <v>111</v>
      </c>
      <c r="C692" s="106" t="s">
        <v>116</v>
      </c>
      <c r="D692" s="106" t="s">
        <v>117</v>
      </c>
      <c r="E692" s="106" t="s">
        <v>143</v>
      </c>
      <c r="F692" s="179">
        <f>'Fleet Input'!I696</f>
        <v>0</v>
      </c>
      <c r="G692" s="179">
        <f>'Fleet Input'!J696</f>
        <v>0</v>
      </c>
      <c r="H692" s="119" t="e">
        <f>VLOOKUP(AD692,NOx_Calc!$E$4:$G$44,3,FALSE)/100</f>
        <v>#N/A</v>
      </c>
      <c r="I692" s="119" t="e">
        <f>VLOOKUP(AD692,NOx_Calc!$E$4:$H$44,4,FALSE)/100</f>
        <v>#N/A</v>
      </c>
      <c r="J692" s="97" t="e">
        <f t="shared" si="120"/>
        <v>#N/A</v>
      </c>
      <c r="K692" s="10" t="e">
        <f>IF(J692&lt;&gt;"-",IF(X692="A",'NOx Emission Factors'!$X$4*J692,IF(X692="L",'NOx Emission Factors'!$W$4*J692,"?")),"-")</f>
        <v>#N/A</v>
      </c>
      <c r="L692" s="10" t="str">
        <f>IF(F692&lt;&gt;"",IF(X692="A",F692/'NOx Emission Factors'!$X$4,IF(X692="L",F692/'NOx Emission Factors'!$W$4,"?")),"-")</f>
        <v>?</v>
      </c>
      <c r="M692" s="125" t="e">
        <f t="shared" si="121"/>
        <v>#DIV/0!</v>
      </c>
      <c r="N692" s="125" t="e">
        <f t="shared" si="122"/>
        <v>#N/A</v>
      </c>
      <c r="O692" s="170">
        <f>'Fleet Input'!B696</f>
        <v>0</v>
      </c>
      <c r="P692" s="170">
        <f>'Fleet Input'!C696</f>
        <v>0</v>
      </c>
      <c r="Q692" s="170">
        <f>'Fleet Input'!D696</f>
        <v>0</v>
      </c>
      <c r="R692" s="170">
        <f>'Fleet Input'!E696</f>
        <v>0</v>
      </c>
      <c r="S692" s="170">
        <f>'Fleet Input'!F696</f>
        <v>0</v>
      </c>
      <c r="T692" s="109" t="s">
        <v>239</v>
      </c>
      <c r="U692" s="109" t="s">
        <v>194</v>
      </c>
      <c r="X692" s="176">
        <f>'Fleet Input'!F696</f>
        <v>0</v>
      </c>
      <c r="Y692" s="170">
        <f>'Fleet Input'!G696</f>
        <v>0</v>
      </c>
      <c r="Z692" s="170">
        <f>'Fleet Input'!H696</f>
        <v>0</v>
      </c>
      <c r="AA692" s="114">
        <f t="shared" si="123"/>
        <v>0</v>
      </c>
      <c r="AB692" s="176" t="str">
        <f>IF('Fleet Input'!K696=0,"",'Fleet Input'!K696)</f>
        <v/>
      </c>
      <c r="AC692" s="176" t="str">
        <f>IF('Fleet Input'!L696=0,"",'Fleet Input'!L696)</f>
        <v/>
      </c>
      <c r="AD692" s="117" t="str">
        <f t="shared" si="124"/>
        <v/>
      </c>
      <c r="AE692" s="117" t="str">
        <f t="shared" si="125"/>
        <v>00</v>
      </c>
      <c r="AF692" s="8" t="e">
        <f t="shared" si="126"/>
        <v>#N/A</v>
      </c>
      <c r="AG692" s="122" t="e">
        <f t="shared" si="127"/>
        <v>#N/A</v>
      </c>
      <c r="AH692" s="8" t="e">
        <f t="shared" si="128"/>
        <v>#N/A</v>
      </c>
      <c r="AI692" s="122" t="e">
        <f t="shared" si="129"/>
        <v>#N/A</v>
      </c>
      <c r="AJ692" s="100" t="e">
        <f t="shared" si="130"/>
        <v>#N/A</v>
      </c>
      <c r="AK692" s="122" t="e">
        <f t="shared" si="131"/>
        <v>#N/A</v>
      </c>
    </row>
    <row r="693" spans="1:37" x14ac:dyDescent="0.2">
      <c r="A693" s="170">
        <f>'Fleet Input'!A697</f>
        <v>0</v>
      </c>
      <c r="B693" s="106" t="s">
        <v>111</v>
      </c>
      <c r="C693" s="106" t="s">
        <v>112</v>
      </c>
      <c r="D693" s="106" t="s">
        <v>172</v>
      </c>
      <c r="E693" s="106" t="s">
        <v>173</v>
      </c>
      <c r="F693" s="179">
        <f>'Fleet Input'!I697</f>
        <v>0</v>
      </c>
      <c r="G693" s="179">
        <f>'Fleet Input'!J697</f>
        <v>0</v>
      </c>
      <c r="H693" s="119" t="e">
        <f>VLOOKUP(AD693,NOx_Calc!$E$4:$G$44,3,FALSE)/100</f>
        <v>#N/A</v>
      </c>
      <c r="I693" s="119" t="e">
        <f>VLOOKUP(AD693,NOx_Calc!$E$4:$H$44,4,FALSE)/100</f>
        <v>#N/A</v>
      </c>
      <c r="J693" s="97" t="e">
        <f t="shared" si="120"/>
        <v>#N/A</v>
      </c>
      <c r="K693" s="10" t="e">
        <f>IF(J693&lt;&gt;"-",IF(X693="A",'NOx Emission Factors'!$X$4*J693,IF(X693="L",'NOx Emission Factors'!$W$4*J693,"?")),"-")</f>
        <v>#N/A</v>
      </c>
      <c r="L693" s="10" t="str">
        <f>IF(F693&lt;&gt;"",IF(X693="A",F693/'NOx Emission Factors'!$X$4,IF(X693="L",F693/'NOx Emission Factors'!$W$4,"?")),"-")</f>
        <v>?</v>
      </c>
      <c r="M693" s="125" t="e">
        <f t="shared" si="121"/>
        <v>#DIV/0!</v>
      </c>
      <c r="N693" s="125" t="e">
        <f t="shared" si="122"/>
        <v>#N/A</v>
      </c>
      <c r="O693" s="170">
        <f>'Fleet Input'!B697</f>
        <v>0</v>
      </c>
      <c r="P693" s="170">
        <f>'Fleet Input'!C697</f>
        <v>0</v>
      </c>
      <c r="Q693" s="170">
        <f>'Fleet Input'!D697</f>
        <v>0</v>
      </c>
      <c r="R693" s="170">
        <f>'Fleet Input'!E697</f>
        <v>0</v>
      </c>
      <c r="S693" s="170">
        <f>'Fleet Input'!F697</f>
        <v>0</v>
      </c>
      <c r="T693" s="109" t="s">
        <v>239</v>
      </c>
      <c r="U693" s="109" t="s">
        <v>194</v>
      </c>
      <c r="X693" s="176">
        <f>'Fleet Input'!F697</f>
        <v>0</v>
      </c>
      <c r="Y693" s="170">
        <f>'Fleet Input'!G697</f>
        <v>0</v>
      </c>
      <c r="Z693" s="170">
        <f>'Fleet Input'!H697</f>
        <v>0</v>
      </c>
      <c r="AA693" s="114">
        <f t="shared" si="123"/>
        <v>0</v>
      </c>
      <c r="AB693" s="176" t="str">
        <f>IF('Fleet Input'!K697=0,"",'Fleet Input'!K697)</f>
        <v/>
      </c>
      <c r="AC693" s="176" t="str">
        <f>IF('Fleet Input'!L697=0,"",'Fleet Input'!L697)</f>
        <v/>
      </c>
      <c r="AD693" s="117" t="str">
        <f t="shared" si="124"/>
        <v/>
      </c>
      <c r="AE693" s="117" t="str">
        <f t="shared" si="125"/>
        <v>00</v>
      </c>
      <c r="AF693" s="8" t="e">
        <f t="shared" si="126"/>
        <v>#N/A</v>
      </c>
      <c r="AG693" s="122" t="e">
        <f t="shared" si="127"/>
        <v>#N/A</v>
      </c>
      <c r="AH693" s="8" t="e">
        <f t="shared" si="128"/>
        <v>#N/A</v>
      </c>
      <c r="AI693" s="122" t="e">
        <f t="shared" si="129"/>
        <v>#N/A</v>
      </c>
      <c r="AJ693" s="100" t="e">
        <f t="shared" si="130"/>
        <v>#N/A</v>
      </c>
      <c r="AK693" s="122" t="e">
        <f t="shared" si="131"/>
        <v>#N/A</v>
      </c>
    </row>
    <row r="694" spans="1:37" x14ac:dyDescent="0.2">
      <c r="A694" s="170">
        <f>'Fleet Input'!A698</f>
        <v>0</v>
      </c>
      <c r="B694" s="106" t="s">
        <v>111</v>
      </c>
      <c r="C694" s="106" t="s">
        <v>175</v>
      </c>
      <c r="D694" s="106" t="s">
        <v>176</v>
      </c>
      <c r="E694" s="106" t="s">
        <v>143</v>
      </c>
      <c r="F694" s="179">
        <f>'Fleet Input'!I698</f>
        <v>0</v>
      </c>
      <c r="G694" s="179">
        <f>'Fleet Input'!J698</f>
        <v>0</v>
      </c>
      <c r="H694" s="119" t="e">
        <f>VLOOKUP(AD694,NOx_Calc!$E$4:$G$44,3,FALSE)/100</f>
        <v>#N/A</v>
      </c>
      <c r="I694" s="119" t="e">
        <f>VLOOKUP(AD694,NOx_Calc!$E$4:$H$44,4,FALSE)/100</f>
        <v>#N/A</v>
      </c>
      <c r="J694" s="97" t="e">
        <f t="shared" si="120"/>
        <v>#N/A</v>
      </c>
      <c r="K694" s="10" t="e">
        <f>IF(J694&lt;&gt;"-",IF(X694="A",'NOx Emission Factors'!$X$4*J694,IF(X694="L",'NOx Emission Factors'!$W$4*J694,"?")),"-")</f>
        <v>#N/A</v>
      </c>
      <c r="L694" s="10" t="str">
        <f>IF(F694&lt;&gt;"",IF(X694="A",F694/'NOx Emission Factors'!$X$4,IF(X694="L",F694/'NOx Emission Factors'!$W$4,"?")),"-")</f>
        <v>?</v>
      </c>
      <c r="M694" s="125" t="e">
        <f t="shared" si="121"/>
        <v>#DIV/0!</v>
      </c>
      <c r="N694" s="125" t="e">
        <f t="shared" si="122"/>
        <v>#N/A</v>
      </c>
      <c r="O694" s="170">
        <f>'Fleet Input'!B698</f>
        <v>0</v>
      </c>
      <c r="P694" s="170">
        <f>'Fleet Input'!C698</f>
        <v>0</v>
      </c>
      <c r="Q694" s="170">
        <f>'Fleet Input'!D698</f>
        <v>0</v>
      </c>
      <c r="R694" s="170">
        <f>'Fleet Input'!E698</f>
        <v>0</v>
      </c>
      <c r="S694" s="170">
        <f>'Fleet Input'!F698</f>
        <v>0</v>
      </c>
      <c r="T694" s="109" t="s">
        <v>239</v>
      </c>
      <c r="U694" s="109" t="s">
        <v>194</v>
      </c>
      <c r="X694" s="176">
        <f>'Fleet Input'!F698</f>
        <v>0</v>
      </c>
      <c r="Y694" s="170">
        <f>'Fleet Input'!G698</f>
        <v>0</v>
      </c>
      <c r="Z694" s="170">
        <f>'Fleet Input'!H698</f>
        <v>0</v>
      </c>
      <c r="AA694" s="114">
        <f t="shared" si="123"/>
        <v>0</v>
      </c>
      <c r="AB694" s="176" t="str">
        <f>IF('Fleet Input'!K698=0,"",'Fleet Input'!K698)</f>
        <v/>
      </c>
      <c r="AC694" s="176" t="str">
        <f>IF('Fleet Input'!L698=0,"",'Fleet Input'!L698)</f>
        <v/>
      </c>
      <c r="AD694" s="117" t="str">
        <f t="shared" si="124"/>
        <v/>
      </c>
      <c r="AE694" s="117" t="str">
        <f t="shared" si="125"/>
        <v>00</v>
      </c>
      <c r="AF694" s="8" t="e">
        <f t="shared" si="126"/>
        <v>#N/A</v>
      </c>
      <c r="AG694" s="122" t="e">
        <f t="shared" si="127"/>
        <v>#N/A</v>
      </c>
      <c r="AH694" s="8" t="e">
        <f t="shared" si="128"/>
        <v>#N/A</v>
      </c>
      <c r="AI694" s="122" t="e">
        <f t="shared" si="129"/>
        <v>#N/A</v>
      </c>
      <c r="AJ694" s="100" t="e">
        <f t="shared" si="130"/>
        <v>#N/A</v>
      </c>
      <c r="AK694" s="122" t="e">
        <f t="shared" si="131"/>
        <v>#N/A</v>
      </c>
    </row>
    <row r="695" spans="1:37" x14ac:dyDescent="0.2">
      <c r="A695" s="170">
        <f>'Fleet Input'!A699</f>
        <v>0</v>
      </c>
      <c r="B695" s="106" t="s">
        <v>111</v>
      </c>
      <c r="C695" s="106" t="s">
        <v>112</v>
      </c>
      <c r="D695" s="106" t="s">
        <v>172</v>
      </c>
      <c r="E695" s="106" t="s">
        <v>173</v>
      </c>
      <c r="F695" s="179">
        <f>'Fleet Input'!I699</f>
        <v>0</v>
      </c>
      <c r="G695" s="179">
        <f>'Fleet Input'!J699</f>
        <v>0</v>
      </c>
      <c r="H695" s="119" t="e">
        <f>VLOOKUP(AD695,NOx_Calc!$E$4:$G$44,3,FALSE)/100</f>
        <v>#N/A</v>
      </c>
      <c r="I695" s="119" t="e">
        <f>VLOOKUP(AD695,NOx_Calc!$E$4:$H$44,4,FALSE)/100</f>
        <v>#N/A</v>
      </c>
      <c r="J695" s="97" t="e">
        <f t="shared" si="120"/>
        <v>#N/A</v>
      </c>
      <c r="K695" s="10" t="e">
        <f>IF(J695&lt;&gt;"-",IF(X695="A",'NOx Emission Factors'!$X$4*J695,IF(X695="L",'NOx Emission Factors'!$W$4*J695,"?")),"-")</f>
        <v>#N/A</v>
      </c>
      <c r="L695" s="10" t="str">
        <f>IF(F695&lt;&gt;"",IF(X695="A",F695/'NOx Emission Factors'!$X$4,IF(X695="L",F695/'NOx Emission Factors'!$W$4,"?")),"-")</f>
        <v>?</v>
      </c>
      <c r="M695" s="125" t="e">
        <f t="shared" si="121"/>
        <v>#DIV/0!</v>
      </c>
      <c r="N695" s="125" t="e">
        <f t="shared" si="122"/>
        <v>#N/A</v>
      </c>
      <c r="O695" s="170">
        <f>'Fleet Input'!B699</f>
        <v>0</v>
      </c>
      <c r="P695" s="170">
        <f>'Fleet Input'!C699</f>
        <v>0</v>
      </c>
      <c r="Q695" s="170">
        <f>'Fleet Input'!D699</f>
        <v>0</v>
      </c>
      <c r="R695" s="170">
        <f>'Fleet Input'!E699</f>
        <v>0</v>
      </c>
      <c r="S695" s="170">
        <f>'Fleet Input'!F699</f>
        <v>0</v>
      </c>
      <c r="T695" s="109" t="s">
        <v>239</v>
      </c>
      <c r="U695" s="109" t="s">
        <v>194</v>
      </c>
      <c r="X695" s="176">
        <f>'Fleet Input'!F699</f>
        <v>0</v>
      </c>
      <c r="Y695" s="170">
        <f>'Fleet Input'!G699</f>
        <v>0</v>
      </c>
      <c r="Z695" s="170">
        <f>'Fleet Input'!H699</f>
        <v>0</v>
      </c>
      <c r="AA695" s="114">
        <f t="shared" si="123"/>
        <v>0</v>
      </c>
      <c r="AB695" s="176" t="str">
        <f>IF('Fleet Input'!K699=0,"",'Fleet Input'!K699)</f>
        <v/>
      </c>
      <c r="AC695" s="176" t="str">
        <f>IF('Fleet Input'!L699=0,"",'Fleet Input'!L699)</f>
        <v/>
      </c>
      <c r="AD695" s="117" t="str">
        <f t="shared" si="124"/>
        <v/>
      </c>
      <c r="AE695" s="117" t="str">
        <f t="shared" si="125"/>
        <v>00</v>
      </c>
      <c r="AF695" s="8" t="e">
        <f t="shared" si="126"/>
        <v>#N/A</v>
      </c>
      <c r="AG695" s="122" t="e">
        <f t="shared" si="127"/>
        <v>#N/A</v>
      </c>
      <c r="AH695" s="8" t="e">
        <f t="shared" si="128"/>
        <v>#N/A</v>
      </c>
      <c r="AI695" s="122" t="e">
        <f t="shared" si="129"/>
        <v>#N/A</v>
      </c>
      <c r="AJ695" s="100" t="e">
        <f t="shared" si="130"/>
        <v>#N/A</v>
      </c>
      <c r="AK695" s="122" t="e">
        <f t="shared" si="131"/>
        <v>#N/A</v>
      </c>
    </row>
    <row r="696" spans="1:37" x14ac:dyDescent="0.2">
      <c r="A696" s="170">
        <f>'Fleet Input'!A700</f>
        <v>0</v>
      </c>
      <c r="B696" s="106" t="s">
        <v>111</v>
      </c>
      <c r="C696" s="106" t="s">
        <v>112</v>
      </c>
      <c r="D696" s="106" t="s">
        <v>172</v>
      </c>
      <c r="E696" s="106" t="s">
        <v>173</v>
      </c>
      <c r="F696" s="179">
        <f>'Fleet Input'!I700</f>
        <v>0</v>
      </c>
      <c r="G696" s="179">
        <f>'Fleet Input'!J700</f>
        <v>0</v>
      </c>
      <c r="H696" s="119" t="e">
        <f>VLOOKUP(AD696,NOx_Calc!$E$4:$G$44,3,FALSE)/100</f>
        <v>#N/A</v>
      </c>
      <c r="I696" s="119" t="e">
        <f>VLOOKUP(AD696,NOx_Calc!$E$4:$H$44,4,FALSE)/100</f>
        <v>#N/A</v>
      </c>
      <c r="J696" s="97" t="e">
        <f t="shared" si="120"/>
        <v>#N/A</v>
      </c>
      <c r="K696" s="10" t="e">
        <f>IF(J696&lt;&gt;"-",IF(X696="A",'NOx Emission Factors'!$X$4*J696,IF(X696="L",'NOx Emission Factors'!$W$4*J696,"?")),"-")</f>
        <v>#N/A</v>
      </c>
      <c r="L696" s="10" t="str">
        <f>IF(F696&lt;&gt;"",IF(X696="A",F696/'NOx Emission Factors'!$X$4,IF(X696="L",F696/'NOx Emission Factors'!$W$4,"?")),"-")</f>
        <v>?</v>
      </c>
      <c r="M696" s="125" t="e">
        <f t="shared" si="121"/>
        <v>#DIV/0!</v>
      </c>
      <c r="N696" s="125" t="e">
        <f t="shared" si="122"/>
        <v>#N/A</v>
      </c>
      <c r="O696" s="170">
        <f>'Fleet Input'!B700</f>
        <v>0</v>
      </c>
      <c r="P696" s="170">
        <f>'Fleet Input'!C700</f>
        <v>0</v>
      </c>
      <c r="Q696" s="170">
        <f>'Fleet Input'!D700</f>
        <v>0</v>
      </c>
      <c r="R696" s="170">
        <f>'Fleet Input'!E700</f>
        <v>0</v>
      </c>
      <c r="S696" s="170">
        <f>'Fleet Input'!F700</f>
        <v>0</v>
      </c>
      <c r="T696" s="109" t="s">
        <v>239</v>
      </c>
      <c r="U696" s="109" t="s">
        <v>194</v>
      </c>
      <c r="X696" s="176">
        <f>'Fleet Input'!F700</f>
        <v>0</v>
      </c>
      <c r="Y696" s="170">
        <f>'Fleet Input'!G700</f>
        <v>0</v>
      </c>
      <c r="Z696" s="170">
        <f>'Fleet Input'!H700</f>
        <v>0</v>
      </c>
      <c r="AA696" s="114">
        <f t="shared" si="123"/>
        <v>0</v>
      </c>
      <c r="AB696" s="176" t="str">
        <f>IF('Fleet Input'!K700=0,"",'Fleet Input'!K700)</f>
        <v/>
      </c>
      <c r="AC696" s="176" t="str">
        <f>IF('Fleet Input'!L700=0,"",'Fleet Input'!L700)</f>
        <v/>
      </c>
      <c r="AD696" s="117" t="str">
        <f t="shared" si="124"/>
        <v/>
      </c>
      <c r="AE696" s="117" t="str">
        <f t="shared" si="125"/>
        <v>00</v>
      </c>
      <c r="AF696" s="8" t="e">
        <f t="shared" si="126"/>
        <v>#N/A</v>
      </c>
      <c r="AG696" s="122" t="e">
        <f t="shared" si="127"/>
        <v>#N/A</v>
      </c>
      <c r="AH696" s="8" t="e">
        <f t="shared" si="128"/>
        <v>#N/A</v>
      </c>
      <c r="AI696" s="122" t="e">
        <f t="shared" si="129"/>
        <v>#N/A</v>
      </c>
      <c r="AJ696" s="100" t="e">
        <f t="shared" si="130"/>
        <v>#N/A</v>
      </c>
      <c r="AK696" s="122" t="e">
        <f t="shared" si="131"/>
        <v>#N/A</v>
      </c>
    </row>
    <row r="697" spans="1:37" x14ac:dyDescent="0.2">
      <c r="A697" s="170">
        <f>'Fleet Input'!A701</f>
        <v>0</v>
      </c>
      <c r="B697" s="106" t="s">
        <v>111</v>
      </c>
      <c r="C697" s="106" t="s">
        <v>155</v>
      </c>
      <c r="D697" s="106" t="s">
        <v>186</v>
      </c>
      <c r="E697" s="106" t="s">
        <v>142</v>
      </c>
      <c r="F697" s="179">
        <f>'Fleet Input'!I701</f>
        <v>0</v>
      </c>
      <c r="G697" s="179">
        <f>'Fleet Input'!J701</f>
        <v>0</v>
      </c>
      <c r="H697" s="119" t="e">
        <f>VLOOKUP(AD697,NOx_Calc!$E$4:$G$44,3,FALSE)/100</f>
        <v>#N/A</v>
      </c>
      <c r="I697" s="119" t="e">
        <f>VLOOKUP(AD697,NOx_Calc!$E$4:$H$44,4,FALSE)/100</f>
        <v>#N/A</v>
      </c>
      <c r="J697" s="97" t="e">
        <f t="shared" si="120"/>
        <v>#N/A</v>
      </c>
      <c r="K697" s="10" t="e">
        <f>IF(J697&lt;&gt;"-",IF(X697="A",'NOx Emission Factors'!$X$4*J697,IF(X697="L",'NOx Emission Factors'!$W$4*J697,"?")),"-")</f>
        <v>#N/A</v>
      </c>
      <c r="L697" s="10" t="str">
        <f>IF(F697&lt;&gt;"",IF(X697="A",F697/'NOx Emission Factors'!$X$4,IF(X697="L",F697/'NOx Emission Factors'!$W$4,"?")),"-")</f>
        <v>?</v>
      </c>
      <c r="M697" s="125" t="e">
        <f t="shared" si="121"/>
        <v>#DIV/0!</v>
      </c>
      <c r="N697" s="125" t="e">
        <f t="shared" si="122"/>
        <v>#N/A</v>
      </c>
      <c r="O697" s="170">
        <f>'Fleet Input'!B701</f>
        <v>0</v>
      </c>
      <c r="P697" s="170">
        <f>'Fleet Input'!C701</f>
        <v>0</v>
      </c>
      <c r="Q697" s="170">
        <f>'Fleet Input'!D701</f>
        <v>0</v>
      </c>
      <c r="R697" s="170">
        <f>'Fleet Input'!E701</f>
        <v>0</v>
      </c>
      <c r="S697" s="170">
        <f>'Fleet Input'!F701</f>
        <v>0</v>
      </c>
      <c r="T697" s="109" t="s">
        <v>239</v>
      </c>
      <c r="U697" s="109" t="s">
        <v>195</v>
      </c>
      <c r="X697" s="176">
        <f>'Fleet Input'!F701</f>
        <v>0</v>
      </c>
      <c r="Y697" s="170">
        <f>'Fleet Input'!G701</f>
        <v>0</v>
      </c>
      <c r="Z697" s="170">
        <f>'Fleet Input'!H701</f>
        <v>0</v>
      </c>
      <c r="AA697" s="114">
        <f t="shared" si="123"/>
        <v>0</v>
      </c>
      <c r="AB697" s="176" t="str">
        <f>IF('Fleet Input'!K701=0,"",'Fleet Input'!K701)</f>
        <v/>
      </c>
      <c r="AC697" s="176" t="str">
        <f>IF('Fleet Input'!L701=0,"",'Fleet Input'!L701)</f>
        <v/>
      </c>
      <c r="AD697" s="117" t="str">
        <f t="shared" si="124"/>
        <v/>
      </c>
      <c r="AE697" s="117" t="str">
        <f t="shared" si="125"/>
        <v>00</v>
      </c>
      <c r="AF697" s="8" t="e">
        <f t="shared" si="126"/>
        <v>#N/A</v>
      </c>
      <c r="AG697" s="122" t="e">
        <f t="shared" si="127"/>
        <v>#N/A</v>
      </c>
      <c r="AH697" s="8" t="e">
        <f t="shared" si="128"/>
        <v>#N/A</v>
      </c>
      <c r="AI697" s="122" t="e">
        <f t="shared" si="129"/>
        <v>#N/A</v>
      </c>
      <c r="AJ697" s="100" t="e">
        <f t="shared" si="130"/>
        <v>#N/A</v>
      </c>
      <c r="AK697" s="122" t="e">
        <f t="shared" si="131"/>
        <v>#N/A</v>
      </c>
    </row>
    <row r="698" spans="1:37" x14ac:dyDescent="0.2">
      <c r="A698" s="170">
        <f>'Fleet Input'!A702</f>
        <v>0</v>
      </c>
      <c r="B698" s="106" t="s">
        <v>111</v>
      </c>
      <c r="C698" s="106" t="s">
        <v>112</v>
      </c>
      <c r="D698" s="106" t="s">
        <v>113</v>
      </c>
      <c r="E698" s="106" t="s">
        <v>205</v>
      </c>
      <c r="F698" s="179">
        <f>'Fleet Input'!I702</f>
        <v>0</v>
      </c>
      <c r="G698" s="179">
        <f>'Fleet Input'!J702</f>
        <v>0</v>
      </c>
      <c r="H698" s="119" t="e">
        <f>VLOOKUP(AD698,NOx_Calc!$E$4:$G$44,3,FALSE)/100</f>
        <v>#N/A</v>
      </c>
      <c r="I698" s="119" t="e">
        <f>VLOOKUP(AD698,NOx_Calc!$E$4:$H$44,4,FALSE)/100</f>
        <v>#N/A</v>
      </c>
      <c r="J698" s="97" t="e">
        <f t="shared" si="120"/>
        <v>#N/A</v>
      </c>
      <c r="K698" s="10" t="e">
        <f>IF(J698&lt;&gt;"-",IF(X698="A",'NOx Emission Factors'!$X$4*J698,IF(X698="L",'NOx Emission Factors'!$W$4*J698,"?")),"-")</f>
        <v>#N/A</v>
      </c>
      <c r="L698" s="10" t="str">
        <f>IF(F698&lt;&gt;"",IF(X698="A",F698/'NOx Emission Factors'!$X$4,IF(X698="L",F698/'NOx Emission Factors'!$W$4,"?")),"-")</f>
        <v>?</v>
      </c>
      <c r="M698" s="125" t="e">
        <f t="shared" si="121"/>
        <v>#DIV/0!</v>
      </c>
      <c r="N698" s="125" t="e">
        <f t="shared" si="122"/>
        <v>#N/A</v>
      </c>
      <c r="O698" s="170">
        <f>'Fleet Input'!B702</f>
        <v>0</v>
      </c>
      <c r="P698" s="170">
        <f>'Fleet Input'!C702</f>
        <v>0</v>
      </c>
      <c r="Q698" s="170">
        <f>'Fleet Input'!D702</f>
        <v>0</v>
      </c>
      <c r="R698" s="170">
        <f>'Fleet Input'!E702</f>
        <v>0</v>
      </c>
      <c r="S698" s="170">
        <f>'Fleet Input'!F702</f>
        <v>0</v>
      </c>
      <c r="T698" s="109" t="s">
        <v>241</v>
      </c>
      <c r="U698" s="109" t="s">
        <v>202</v>
      </c>
      <c r="X698" s="176">
        <f>'Fleet Input'!F702</f>
        <v>0</v>
      </c>
      <c r="Y698" s="170">
        <f>'Fleet Input'!G702</f>
        <v>0</v>
      </c>
      <c r="Z698" s="170">
        <f>'Fleet Input'!H702</f>
        <v>0</v>
      </c>
      <c r="AA698" s="114">
        <f t="shared" si="123"/>
        <v>0</v>
      </c>
      <c r="AB698" s="176" t="str">
        <f>IF('Fleet Input'!K702=0,"",'Fleet Input'!K702)</f>
        <v/>
      </c>
      <c r="AC698" s="176" t="str">
        <f>IF('Fleet Input'!L702=0,"",'Fleet Input'!L702)</f>
        <v/>
      </c>
      <c r="AD698" s="117" t="str">
        <f t="shared" si="124"/>
        <v/>
      </c>
      <c r="AE698" s="117" t="str">
        <f t="shared" si="125"/>
        <v>00</v>
      </c>
      <c r="AF698" s="8" t="e">
        <f t="shared" si="126"/>
        <v>#N/A</v>
      </c>
      <c r="AG698" s="122" t="e">
        <f t="shared" si="127"/>
        <v>#N/A</v>
      </c>
      <c r="AH698" s="8" t="e">
        <f t="shared" si="128"/>
        <v>#N/A</v>
      </c>
      <c r="AI698" s="122" t="e">
        <f t="shared" si="129"/>
        <v>#N/A</v>
      </c>
      <c r="AJ698" s="100" t="e">
        <f t="shared" si="130"/>
        <v>#N/A</v>
      </c>
      <c r="AK698" s="122" t="e">
        <f t="shared" si="131"/>
        <v>#N/A</v>
      </c>
    </row>
    <row r="699" spans="1:37" x14ac:dyDescent="0.2">
      <c r="A699" s="170">
        <f>'Fleet Input'!A703</f>
        <v>0</v>
      </c>
      <c r="B699" s="106" t="s">
        <v>111</v>
      </c>
      <c r="C699" s="106" t="s">
        <v>133</v>
      </c>
      <c r="D699" s="106" t="s">
        <v>134</v>
      </c>
      <c r="E699" s="106" t="s">
        <v>142</v>
      </c>
      <c r="F699" s="179">
        <f>'Fleet Input'!I703</f>
        <v>0</v>
      </c>
      <c r="G699" s="179">
        <f>'Fleet Input'!J703</f>
        <v>0</v>
      </c>
      <c r="H699" s="119" t="e">
        <f>VLOOKUP(AD699,NOx_Calc!$E$4:$G$44,3,FALSE)/100</f>
        <v>#N/A</v>
      </c>
      <c r="I699" s="119" t="e">
        <f>VLOOKUP(AD699,NOx_Calc!$E$4:$H$44,4,FALSE)/100</f>
        <v>#N/A</v>
      </c>
      <c r="J699" s="97" t="e">
        <f t="shared" si="120"/>
        <v>#N/A</v>
      </c>
      <c r="K699" s="10" t="e">
        <f>IF(J699&lt;&gt;"-",IF(X699="A",'NOx Emission Factors'!$X$4*J699,IF(X699="L",'NOx Emission Factors'!$W$4*J699,"?")),"-")</f>
        <v>#N/A</v>
      </c>
      <c r="L699" s="10" t="str">
        <f>IF(F699&lt;&gt;"",IF(X699="A",F699/'NOx Emission Factors'!$X$4,IF(X699="L",F699/'NOx Emission Factors'!$W$4,"?")),"-")</f>
        <v>?</v>
      </c>
      <c r="M699" s="125" t="e">
        <f t="shared" si="121"/>
        <v>#DIV/0!</v>
      </c>
      <c r="N699" s="125" t="e">
        <f t="shared" si="122"/>
        <v>#N/A</v>
      </c>
      <c r="O699" s="170">
        <f>'Fleet Input'!B703</f>
        <v>0</v>
      </c>
      <c r="P699" s="170">
        <f>'Fleet Input'!C703</f>
        <v>0</v>
      </c>
      <c r="Q699" s="170">
        <f>'Fleet Input'!D703</f>
        <v>0</v>
      </c>
      <c r="R699" s="170">
        <f>'Fleet Input'!E703</f>
        <v>0</v>
      </c>
      <c r="S699" s="170">
        <f>'Fleet Input'!F703</f>
        <v>0</v>
      </c>
      <c r="T699" s="109" t="s">
        <v>239</v>
      </c>
      <c r="U699" s="109" t="s">
        <v>193</v>
      </c>
      <c r="X699" s="176">
        <f>'Fleet Input'!F703</f>
        <v>0</v>
      </c>
      <c r="Y699" s="170">
        <f>'Fleet Input'!G703</f>
        <v>0</v>
      </c>
      <c r="Z699" s="170">
        <f>'Fleet Input'!H703</f>
        <v>0</v>
      </c>
      <c r="AA699" s="114">
        <f t="shared" si="123"/>
        <v>0</v>
      </c>
      <c r="AB699" s="176" t="str">
        <f>IF('Fleet Input'!K703=0,"",'Fleet Input'!K703)</f>
        <v/>
      </c>
      <c r="AC699" s="176" t="str">
        <f>IF('Fleet Input'!L703=0,"",'Fleet Input'!L703)</f>
        <v/>
      </c>
      <c r="AD699" s="117" t="str">
        <f t="shared" si="124"/>
        <v/>
      </c>
      <c r="AE699" s="117" t="str">
        <f t="shared" si="125"/>
        <v>00</v>
      </c>
      <c r="AF699" s="8" t="e">
        <f t="shared" si="126"/>
        <v>#N/A</v>
      </c>
      <c r="AG699" s="122" t="e">
        <f t="shared" si="127"/>
        <v>#N/A</v>
      </c>
      <c r="AH699" s="8" t="e">
        <f t="shared" si="128"/>
        <v>#N/A</v>
      </c>
      <c r="AI699" s="122" t="e">
        <f t="shared" si="129"/>
        <v>#N/A</v>
      </c>
      <c r="AJ699" s="100" t="e">
        <f t="shared" si="130"/>
        <v>#N/A</v>
      </c>
      <c r="AK699" s="122" t="e">
        <f t="shared" si="131"/>
        <v>#N/A</v>
      </c>
    </row>
    <row r="700" spans="1:37" x14ac:dyDescent="0.2">
      <c r="A700" s="170">
        <f>'Fleet Input'!A704</f>
        <v>0</v>
      </c>
      <c r="B700" s="106" t="s">
        <v>111</v>
      </c>
      <c r="C700" s="106" t="s">
        <v>133</v>
      </c>
      <c r="D700" s="106" t="s">
        <v>134</v>
      </c>
      <c r="E700" s="106" t="s">
        <v>142</v>
      </c>
      <c r="F700" s="179">
        <f>'Fleet Input'!I704</f>
        <v>0</v>
      </c>
      <c r="G700" s="179">
        <f>'Fleet Input'!J704</f>
        <v>0</v>
      </c>
      <c r="H700" s="119" t="e">
        <f>VLOOKUP(AD700,NOx_Calc!$E$4:$G$44,3,FALSE)/100</f>
        <v>#N/A</v>
      </c>
      <c r="I700" s="119" t="e">
        <f>VLOOKUP(AD700,NOx_Calc!$E$4:$H$44,4,FALSE)/100</f>
        <v>#N/A</v>
      </c>
      <c r="J700" s="97" t="e">
        <f t="shared" si="120"/>
        <v>#N/A</v>
      </c>
      <c r="K700" s="10" t="e">
        <f>IF(J700&lt;&gt;"-",IF(X700="A",'NOx Emission Factors'!$X$4*J700,IF(X700="L",'NOx Emission Factors'!$W$4*J700,"?")),"-")</f>
        <v>#N/A</v>
      </c>
      <c r="L700" s="10" t="str">
        <f>IF(F700&lt;&gt;"",IF(X700="A",F700/'NOx Emission Factors'!$X$4,IF(X700="L",F700/'NOx Emission Factors'!$W$4,"?")),"-")</f>
        <v>?</v>
      </c>
      <c r="M700" s="125" t="e">
        <f t="shared" si="121"/>
        <v>#DIV/0!</v>
      </c>
      <c r="N700" s="125" t="e">
        <f t="shared" si="122"/>
        <v>#N/A</v>
      </c>
      <c r="O700" s="170">
        <f>'Fleet Input'!B704</f>
        <v>0</v>
      </c>
      <c r="P700" s="170">
        <f>'Fleet Input'!C704</f>
        <v>0</v>
      </c>
      <c r="Q700" s="170">
        <f>'Fleet Input'!D704</f>
        <v>0</v>
      </c>
      <c r="R700" s="170">
        <f>'Fleet Input'!E704</f>
        <v>0</v>
      </c>
      <c r="S700" s="170">
        <f>'Fleet Input'!F704</f>
        <v>0</v>
      </c>
      <c r="T700" s="109" t="s">
        <v>239</v>
      </c>
      <c r="U700" s="109" t="s">
        <v>193</v>
      </c>
      <c r="X700" s="176">
        <f>'Fleet Input'!F704</f>
        <v>0</v>
      </c>
      <c r="Y700" s="170">
        <f>'Fleet Input'!G704</f>
        <v>0</v>
      </c>
      <c r="Z700" s="170">
        <f>'Fleet Input'!H704</f>
        <v>0</v>
      </c>
      <c r="AA700" s="114">
        <f t="shared" si="123"/>
        <v>0</v>
      </c>
      <c r="AB700" s="176" t="str">
        <f>IF('Fleet Input'!K704=0,"",'Fleet Input'!K704)</f>
        <v/>
      </c>
      <c r="AC700" s="176" t="str">
        <f>IF('Fleet Input'!L704=0,"",'Fleet Input'!L704)</f>
        <v/>
      </c>
      <c r="AD700" s="117" t="str">
        <f t="shared" si="124"/>
        <v/>
      </c>
      <c r="AE700" s="117" t="str">
        <f t="shared" si="125"/>
        <v>00</v>
      </c>
      <c r="AF700" s="8" t="e">
        <f t="shared" si="126"/>
        <v>#N/A</v>
      </c>
      <c r="AG700" s="122" t="e">
        <f t="shared" si="127"/>
        <v>#N/A</v>
      </c>
      <c r="AH700" s="8" t="e">
        <f t="shared" si="128"/>
        <v>#N/A</v>
      </c>
      <c r="AI700" s="122" t="e">
        <f t="shared" si="129"/>
        <v>#N/A</v>
      </c>
      <c r="AJ700" s="100" t="e">
        <f t="shared" si="130"/>
        <v>#N/A</v>
      </c>
      <c r="AK700" s="122" t="e">
        <f t="shared" si="131"/>
        <v>#N/A</v>
      </c>
    </row>
    <row r="701" spans="1:37" x14ac:dyDescent="0.2">
      <c r="A701" s="170">
        <f>'Fleet Input'!A705</f>
        <v>0</v>
      </c>
      <c r="B701" s="106" t="s">
        <v>111</v>
      </c>
      <c r="C701" s="106" t="s">
        <v>133</v>
      </c>
      <c r="D701" s="106" t="s">
        <v>134</v>
      </c>
      <c r="E701" s="106" t="s">
        <v>142</v>
      </c>
      <c r="F701" s="179">
        <f>'Fleet Input'!I705</f>
        <v>0</v>
      </c>
      <c r="G701" s="179">
        <f>'Fleet Input'!J705</f>
        <v>0</v>
      </c>
      <c r="H701" s="119" t="e">
        <f>VLOOKUP(AD701,NOx_Calc!$E$4:$G$44,3,FALSE)/100</f>
        <v>#N/A</v>
      </c>
      <c r="I701" s="119" t="e">
        <f>VLOOKUP(AD701,NOx_Calc!$E$4:$H$44,4,FALSE)/100</f>
        <v>#N/A</v>
      </c>
      <c r="J701" s="97" t="e">
        <f t="shared" si="120"/>
        <v>#N/A</v>
      </c>
      <c r="K701" s="10" t="e">
        <f>IF(J701&lt;&gt;"-",IF(X701="A",'NOx Emission Factors'!$X$4*J701,IF(X701="L",'NOx Emission Factors'!$W$4*J701,"?")),"-")</f>
        <v>#N/A</v>
      </c>
      <c r="L701" s="10" t="str">
        <f>IF(F701&lt;&gt;"",IF(X701="A",F701/'NOx Emission Factors'!$X$4,IF(X701="L",F701/'NOx Emission Factors'!$W$4,"?")),"-")</f>
        <v>?</v>
      </c>
      <c r="M701" s="125" t="e">
        <f t="shared" si="121"/>
        <v>#DIV/0!</v>
      </c>
      <c r="N701" s="125" t="e">
        <f t="shared" si="122"/>
        <v>#N/A</v>
      </c>
      <c r="O701" s="170">
        <f>'Fleet Input'!B705</f>
        <v>0</v>
      </c>
      <c r="P701" s="170">
        <f>'Fleet Input'!C705</f>
        <v>0</v>
      </c>
      <c r="Q701" s="170">
        <f>'Fleet Input'!D705</f>
        <v>0</v>
      </c>
      <c r="R701" s="170">
        <f>'Fleet Input'!E705</f>
        <v>0</v>
      </c>
      <c r="S701" s="170">
        <f>'Fleet Input'!F705</f>
        <v>0</v>
      </c>
      <c r="T701" s="109" t="s">
        <v>239</v>
      </c>
      <c r="U701" s="109" t="s">
        <v>193</v>
      </c>
      <c r="X701" s="176">
        <f>'Fleet Input'!F705</f>
        <v>0</v>
      </c>
      <c r="Y701" s="170">
        <f>'Fleet Input'!G705</f>
        <v>0</v>
      </c>
      <c r="Z701" s="170">
        <f>'Fleet Input'!H705</f>
        <v>0</v>
      </c>
      <c r="AA701" s="114">
        <f t="shared" si="123"/>
        <v>0</v>
      </c>
      <c r="AB701" s="176" t="str">
        <f>IF('Fleet Input'!K705=0,"",'Fleet Input'!K705)</f>
        <v/>
      </c>
      <c r="AC701" s="176" t="str">
        <f>IF('Fleet Input'!L705=0,"",'Fleet Input'!L705)</f>
        <v/>
      </c>
      <c r="AD701" s="117" t="str">
        <f t="shared" si="124"/>
        <v/>
      </c>
      <c r="AE701" s="117" t="str">
        <f t="shared" si="125"/>
        <v>00</v>
      </c>
      <c r="AF701" s="8" t="e">
        <f t="shared" si="126"/>
        <v>#N/A</v>
      </c>
      <c r="AG701" s="122" t="e">
        <f t="shared" si="127"/>
        <v>#N/A</v>
      </c>
      <c r="AH701" s="8" t="e">
        <f t="shared" si="128"/>
        <v>#N/A</v>
      </c>
      <c r="AI701" s="122" t="e">
        <f t="shared" si="129"/>
        <v>#N/A</v>
      </c>
      <c r="AJ701" s="100" t="e">
        <f t="shared" si="130"/>
        <v>#N/A</v>
      </c>
      <c r="AK701" s="122" t="e">
        <f t="shared" si="131"/>
        <v>#N/A</v>
      </c>
    </row>
    <row r="702" spans="1:37" x14ac:dyDescent="0.2">
      <c r="A702" s="170">
        <f>'Fleet Input'!A706</f>
        <v>0</v>
      </c>
      <c r="B702" s="106" t="s">
        <v>111</v>
      </c>
      <c r="C702" s="106" t="s">
        <v>133</v>
      </c>
      <c r="D702" s="106" t="s">
        <v>134</v>
      </c>
      <c r="E702" s="106" t="s">
        <v>142</v>
      </c>
      <c r="F702" s="179">
        <f>'Fleet Input'!I706</f>
        <v>0</v>
      </c>
      <c r="G702" s="179">
        <f>'Fleet Input'!J706</f>
        <v>0</v>
      </c>
      <c r="H702" s="119" t="e">
        <f>VLOOKUP(AD702,NOx_Calc!$E$4:$G$44,3,FALSE)/100</f>
        <v>#N/A</v>
      </c>
      <c r="I702" s="119" t="e">
        <f>VLOOKUP(AD702,NOx_Calc!$E$4:$H$44,4,FALSE)/100</f>
        <v>#N/A</v>
      </c>
      <c r="J702" s="97" t="e">
        <f t="shared" si="120"/>
        <v>#N/A</v>
      </c>
      <c r="K702" s="10" t="e">
        <f>IF(J702&lt;&gt;"-",IF(X702="A",'NOx Emission Factors'!$X$4*J702,IF(X702="L",'NOx Emission Factors'!$W$4*J702,"?")),"-")</f>
        <v>#N/A</v>
      </c>
      <c r="L702" s="10" t="str">
        <f>IF(F702&lt;&gt;"",IF(X702="A",F702/'NOx Emission Factors'!$X$4,IF(X702="L",F702/'NOx Emission Factors'!$W$4,"?")),"-")</f>
        <v>?</v>
      </c>
      <c r="M702" s="125" t="e">
        <f t="shared" si="121"/>
        <v>#DIV/0!</v>
      </c>
      <c r="N702" s="125" t="e">
        <f t="shared" si="122"/>
        <v>#N/A</v>
      </c>
      <c r="O702" s="170">
        <f>'Fleet Input'!B706</f>
        <v>0</v>
      </c>
      <c r="P702" s="170">
        <f>'Fleet Input'!C706</f>
        <v>0</v>
      </c>
      <c r="Q702" s="170">
        <f>'Fleet Input'!D706</f>
        <v>0</v>
      </c>
      <c r="R702" s="170">
        <f>'Fleet Input'!E706</f>
        <v>0</v>
      </c>
      <c r="S702" s="170">
        <f>'Fleet Input'!F706</f>
        <v>0</v>
      </c>
      <c r="T702" s="109" t="s">
        <v>239</v>
      </c>
      <c r="U702" s="109" t="s">
        <v>193</v>
      </c>
      <c r="X702" s="176">
        <f>'Fleet Input'!F706</f>
        <v>0</v>
      </c>
      <c r="Y702" s="170">
        <f>'Fleet Input'!G706</f>
        <v>0</v>
      </c>
      <c r="Z702" s="170">
        <f>'Fleet Input'!H706</f>
        <v>0</v>
      </c>
      <c r="AA702" s="114">
        <f t="shared" si="123"/>
        <v>0</v>
      </c>
      <c r="AB702" s="176" t="str">
        <f>IF('Fleet Input'!K706=0,"",'Fleet Input'!K706)</f>
        <v/>
      </c>
      <c r="AC702" s="176" t="str">
        <f>IF('Fleet Input'!L706=0,"",'Fleet Input'!L706)</f>
        <v/>
      </c>
      <c r="AD702" s="117" t="str">
        <f t="shared" si="124"/>
        <v/>
      </c>
      <c r="AE702" s="117" t="str">
        <f t="shared" si="125"/>
        <v>00</v>
      </c>
      <c r="AF702" s="8" t="e">
        <f t="shared" si="126"/>
        <v>#N/A</v>
      </c>
      <c r="AG702" s="122" t="e">
        <f t="shared" si="127"/>
        <v>#N/A</v>
      </c>
      <c r="AH702" s="8" t="e">
        <f t="shared" si="128"/>
        <v>#N/A</v>
      </c>
      <c r="AI702" s="122" t="e">
        <f t="shared" si="129"/>
        <v>#N/A</v>
      </c>
      <c r="AJ702" s="100" t="e">
        <f t="shared" si="130"/>
        <v>#N/A</v>
      </c>
      <c r="AK702" s="122" t="e">
        <f t="shared" si="131"/>
        <v>#N/A</v>
      </c>
    </row>
    <row r="703" spans="1:37" x14ac:dyDescent="0.2">
      <c r="A703" s="170">
        <f>'Fleet Input'!A707</f>
        <v>0</v>
      </c>
      <c r="B703" s="106" t="s">
        <v>111</v>
      </c>
      <c r="C703" s="106" t="s">
        <v>112</v>
      </c>
      <c r="D703" s="106" t="s">
        <v>162</v>
      </c>
      <c r="E703" s="106" t="s">
        <v>786</v>
      </c>
      <c r="F703" s="179">
        <f>'Fleet Input'!I707</f>
        <v>0</v>
      </c>
      <c r="G703" s="179">
        <f>'Fleet Input'!J707</f>
        <v>0</v>
      </c>
      <c r="H703" s="119" t="e">
        <f>VLOOKUP(AD703,NOx_Calc!$E$4:$G$44,3,FALSE)/100</f>
        <v>#N/A</v>
      </c>
      <c r="I703" s="119" t="e">
        <f>VLOOKUP(AD703,NOx_Calc!$E$4:$H$44,4,FALSE)/100</f>
        <v>#N/A</v>
      </c>
      <c r="J703" s="97" t="e">
        <f t="shared" si="120"/>
        <v>#N/A</v>
      </c>
      <c r="K703" s="10" t="e">
        <f>IF(J703&lt;&gt;"-",IF(X703="A",'NOx Emission Factors'!$X$4*J703,IF(X703="L",'NOx Emission Factors'!$W$4*J703,"?")),"-")</f>
        <v>#N/A</v>
      </c>
      <c r="L703" s="10" t="str">
        <f>IF(F703&lt;&gt;"",IF(X703="A",F703/'NOx Emission Factors'!$X$4,IF(X703="L",F703/'NOx Emission Factors'!$W$4,"?")),"-")</f>
        <v>?</v>
      </c>
      <c r="M703" s="125" t="e">
        <f t="shared" si="121"/>
        <v>#DIV/0!</v>
      </c>
      <c r="N703" s="125" t="e">
        <f t="shared" si="122"/>
        <v>#N/A</v>
      </c>
      <c r="O703" s="170">
        <f>'Fleet Input'!B707</f>
        <v>0</v>
      </c>
      <c r="P703" s="170">
        <f>'Fleet Input'!C707</f>
        <v>0</v>
      </c>
      <c r="Q703" s="170">
        <f>'Fleet Input'!D707</f>
        <v>0</v>
      </c>
      <c r="R703" s="170">
        <f>'Fleet Input'!E707</f>
        <v>0</v>
      </c>
      <c r="S703" s="170">
        <f>'Fleet Input'!F707</f>
        <v>0</v>
      </c>
      <c r="T703" s="109" t="s">
        <v>237</v>
      </c>
      <c r="U703" s="109" t="s">
        <v>190</v>
      </c>
      <c r="X703" s="176">
        <f>'Fleet Input'!F707</f>
        <v>0</v>
      </c>
      <c r="Y703" s="170">
        <f>'Fleet Input'!G707</f>
        <v>0</v>
      </c>
      <c r="Z703" s="170">
        <f>'Fleet Input'!H707</f>
        <v>0</v>
      </c>
      <c r="AA703" s="114">
        <f t="shared" si="123"/>
        <v>0</v>
      </c>
      <c r="AB703" s="176" t="str">
        <f>IF('Fleet Input'!K707=0,"",'Fleet Input'!K707)</f>
        <v/>
      </c>
      <c r="AC703" s="176" t="str">
        <f>IF('Fleet Input'!L707=0,"",'Fleet Input'!L707)</f>
        <v/>
      </c>
      <c r="AD703" s="117" t="str">
        <f t="shared" si="124"/>
        <v/>
      </c>
      <c r="AE703" s="117" t="str">
        <f t="shared" si="125"/>
        <v>00</v>
      </c>
      <c r="AF703" s="8" t="e">
        <f t="shared" si="126"/>
        <v>#N/A</v>
      </c>
      <c r="AG703" s="122" t="e">
        <f t="shared" si="127"/>
        <v>#N/A</v>
      </c>
      <c r="AH703" s="8" t="e">
        <f t="shared" si="128"/>
        <v>#N/A</v>
      </c>
      <c r="AI703" s="122" t="e">
        <f t="shared" si="129"/>
        <v>#N/A</v>
      </c>
      <c r="AJ703" s="100" t="e">
        <f t="shared" si="130"/>
        <v>#N/A</v>
      </c>
      <c r="AK703" s="122" t="e">
        <f t="shared" si="131"/>
        <v>#N/A</v>
      </c>
    </row>
    <row r="704" spans="1:37" x14ac:dyDescent="0.2">
      <c r="A704" s="170">
        <f>'Fleet Input'!A708</f>
        <v>0</v>
      </c>
      <c r="B704" s="106" t="s">
        <v>111</v>
      </c>
      <c r="C704" s="106" t="s">
        <v>112</v>
      </c>
      <c r="D704" s="106" t="s">
        <v>182</v>
      </c>
      <c r="E704" s="106" t="s">
        <v>142</v>
      </c>
      <c r="F704" s="179">
        <f>'Fleet Input'!I708</f>
        <v>0</v>
      </c>
      <c r="G704" s="179">
        <f>'Fleet Input'!J708</f>
        <v>0</v>
      </c>
      <c r="H704" s="119" t="e">
        <f>VLOOKUP(AD704,NOx_Calc!$E$4:$G$44,3,FALSE)/100</f>
        <v>#N/A</v>
      </c>
      <c r="I704" s="119" t="e">
        <f>VLOOKUP(AD704,NOx_Calc!$E$4:$H$44,4,FALSE)/100</f>
        <v>#N/A</v>
      </c>
      <c r="J704" s="97" t="e">
        <f t="shared" si="120"/>
        <v>#N/A</v>
      </c>
      <c r="K704" s="10" t="e">
        <f>IF(J704&lt;&gt;"-",IF(X704="A",'NOx Emission Factors'!$X$4*J704,IF(X704="L",'NOx Emission Factors'!$W$4*J704,"?")),"-")</f>
        <v>#N/A</v>
      </c>
      <c r="L704" s="10" t="str">
        <f>IF(F704&lt;&gt;"",IF(X704="A",F704/'NOx Emission Factors'!$X$4,IF(X704="L",F704/'NOx Emission Factors'!$W$4,"?")),"-")</f>
        <v>?</v>
      </c>
      <c r="M704" s="125" t="e">
        <f t="shared" si="121"/>
        <v>#DIV/0!</v>
      </c>
      <c r="N704" s="125" t="e">
        <f t="shared" si="122"/>
        <v>#N/A</v>
      </c>
      <c r="O704" s="170">
        <f>'Fleet Input'!B708</f>
        <v>0</v>
      </c>
      <c r="P704" s="170">
        <f>'Fleet Input'!C708</f>
        <v>0</v>
      </c>
      <c r="Q704" s="170">
        <f>'Fleet Input'!D708</f>
        <v>0</v>
      </c>
      <c r="R704" s="170">
        <f>'Fleet Input'!E708</f>
        <v>0</v>
      </c>
      <c r="S704" s="170">
        <f>'Fleet Input'!F708</f>
        <v>0</v>
      </c>
      <c r="T704" s="109" t="s">
        <v>239</v>
      </c>
      <c r="U704" s="109" t="s">
        <v>194</v>
      </c>
      <c r="X704" s="176">
        <f>'Fleet Input'!F708</f>
        <v>0</v>
      </c>
      <c r="Y704" s="170">
        <f>'Fleet Input'!G708</f>
        <v>0</v>
      </c>
      <c r="Z704" s="170">
        <f>'Fleet Input'!H708</f>
        <v>0</v>
      </c>
      <c r="AA704" s="114">
        <f t="shared" si="123"/>
        <v>0</v>
      </c>
      <c r="AB704" s="176" t="str">
        <f>IF('Fleet Input'!K708=0,"",'Fleet Input'!K708)</f>
        <v/>
      </c>
      <c r="AC704" s="176" t="str">
        <f>IF('Fleet Input'!L708=0,"",'Fleet Input'!L708)</f>
        <v/>
      </c>
      <c r="AD704" s="117" t="str">
        <f t="shared" si="124"/>
        <v/>
      </c>
      <c r="AE704" s="117" t="str">
        <f t="shared" si="125"/>
        <v>00</v>
      </c>
      <c r="AF704" s="8" t="e">
        <f t="shared" si="126"/>
        <v>#N/A</v>
      </c>
      <c r="AG704" s="122" t="e">
        <f t="shared" si="127"/>
        <v>#N/A</v>
      </c>
      <c r="AH704" s="8" t="e">
        <f t="shared" si="128"/>
        <v>#N/A</v>
      </c>
      <c r="AI704" s="122" t="e">
        <f t="shared" si="129"/>
        <v>#N/A</v>
      </c>
      <c r="AJ704" s="100" t="e">
        <f t="shared" si="130"/>
        <v>#N/A</v>
      </c>
      <c r="AK704" s="122" t="e">
        <f t="shared" si="131"/>
        <v>#N/A</v>
      </c>
    </row>
    <row r="705" spans="1:37" x14ac:dyDescent="0.2">
      <c r="A705" s="170">
        <f>'Fleet Input'!A709</f>
        <v>0</v>
      </c>
      <c r="B705" s="106" t="s">
        <v>111</v>
      </c>
      <c r="C705" s="106" t="s">
        <v>112</v>
      </c>
      <c r="D705" s="106" t="s">
        <v>182</v>
      </c>
      <c r="E705" s="106" t="s">
        <v>142</v>
      </c>
      <c r="F705" s="179">
        <f>'Fleet Input'!I709</f>
        <v>0</v>
      </c>
      <c r="G705" s="179">
        <f>'Fleet Input'!J709</f>
        <v>0</v>
      </c>
      <c r="H705" s="119" t="e">
        <f>VLOOKUP(AD705,NOx_Calc!$E$4:$G$44,3,FALSE)/100</f>
        <v>#N/A</v>
      </c>
      <c r="I705" s="119" t="e">
        <f>VLOOKUP(AD705,NOx_Calc!$E$4:$H$44,4,FALSE)/100</f>
        <v>#N/A</v>
      </c>
      <c r="J705" s="97" t="e">
        <f t="shared" si="120"/>
        <v>#N/A</v>
      </c>
      <c r="K705" s="10" t="e">
        <f>IF(J705&lt;&gt;"-",IF(X705="A",'NOx Emission Factors'!$X$4*J705,IF(X705="L",'NOx Emission Factors'!$W$4*J705,"?")),"-")</f>
        <v>#N/A</v>
      </c>
      <c r="L705" s="10" t="str">
        <f>IF(F705&lt;&gt;"",IF(X705="A",F705/'NOx Emission Factors'!$X$4,IF(X705="L",F705/'NOx Emission Factors'!$W$4,"?")),"-")</f>
        <v>?</v>
      </c>
      <c r="M705" s="125" t="e">
        <f t="shared" si="121"/>
        <v>#DIV/0!</v>
      </c>
      <c r="N705" s="125" t="e">
        <f t="shared" si="122"/>
        <v>#N/A</v>
      </c>
      <c r="O705" s="170">
        <f>'Fleet Input'!B709</f>
        <v>0</v>
      </c>
      <c r="P705" s="170">
        <f>'Fleet Input'!C709</f>
        <v>0</v>
      </c>
      <c r="Q705" s="170">
        <f>'Fleet Input'!D709</f>
        <v>0</v>
      </c>
      <c r="R705" s="170">
        <f>'Fleet Input'!E709</f>
        <v>0</v>
      </c>
      <c r="S705" s="170">
        <f>'Fleet Input'!F709</f>
        <v>0</v>
      </c>
      <c r="T705" s="109" t="s">
        <v>239</v>
      </c>
      <c r="U705" s="109" t="s">
        <v>194</v>
      </c>
      <c r="X705" s="176">
        <f>'Fleet Input'!F709</f>
        <v>0</v>
      </c>
      <c r="Y705" s="170">
        <f>'Fleet Input'!G709</f>
        <v>0</v>
      </c>
      <c r="Z705" s="170">
        <f>'Fleet Input'!H709</f>
        <v>0</v>
      </c>
      <c r="AA705" s="114">
        <f t="shared" si="123"/>
        <v>0</v>
      </c>
      <c r="AB705" s="176" t="str">
        <f>IF('Fleet Input'!K709=0,"",'Fleet Input'!K709)</f>
        <v/>
      </c>
      <c r="AC705" s="176" t="str">
        <f>IF('Fleet Input'!L709=0,"",'Fleet Input'!L709)</f>
        <v/>
      </c>
      <c r="AD705" s="117" t="str">
        <f t="shared" si="124"/>
        <v/>
      </c>
      <c r="AE705" s="117" t="str">
        <f t="shared" si="125"/>
        <v>00</v>
      </c>
      <c r="AF705" s="8" t="e">
        <f t="shared" si="126"/>
        <v>#N/A</v>
      </c>
      <c r="AG705" s="122" t="e">
        <f t="shared" si="127"/>
        <v>#N/A</v>
      </c>
      <c r="AH705" s="8" t="e">
        <f t="shared" si="128"/>
        <v>#N/A</v>
      </c>
      <c r="AI705" s="122" t="e">
        <f t="shared" si="129"/>
        <v>#N/A</v>
      </c>
      <c r="AJ705" s="100" t="e">
        <f t="shared" si="130"/>
        <v>#N/A</v>
      </c>
      <c r="AK705" s="122" t="e">
        <f t="shared" si="131"/>
        <v>#N/A</v>
      </c>
    </row>
    <row r="706" spans="1:37" x14ac:dyDescent="0.2">
      <c r="A706" s="170">
        <f>'Fleet Input'!A710</f>
        <v>0</v>
      </c>
      <c r="B706" s="106" t="s">
        <v>111</v>
      </c>
      <c r="C706" s="106" t="s">
        <v>112</v>
      </c>
      <c r="D706" s="106" t="s">
        <v>150</v>
      </c>
      <c r="E706" s="106" t="s">
        <v>142</v>
      </c>
      <c r="F706" s="179">
        <f>'Fleet Input'!I710</f>
        <v>0</v>
      </c>
      <c r="G706" s="179">
        <f>'Fleet Input'!J710</f>
        <v>0</v>
      </c>
      <c r="H706" s="119" t="e">
        <f>VLOOKUP(AD706,NOx_Calc!$E$4:$G$44,3,FALSE)/100</f>
        <v>#N/A</v>
      </c>
      <c r="I706" s="119" t="e">
        <f>VLOOKUP(AD706,NOx_Calc!$E$4:$H$44,4,FALSE)/100</f>
        <v>#N/A</v>
      </c>
      <c r="J706" s="97" t="e">
        <f t="shared" si="120"/>
        <v>#N/A</v>
      </c>
      <c r="K706" s="10" t="e">
        <f>IF(J706&lt;&gt;"-",IF(X706="A",'NOx Emission Factors'!$X$4*J706,IF(X706="L",'NOx Emission Factors'!$W$4*J706,"?")),"-")</f>
        <v>#N/A</v>
      </c>
      <c r="L706" s="10" t="str">
        <f>IF(F706&lt;&gt;"",IF(X706="A",F706/'NOx Emission Factors'!$X$4,IF(X706="L",F706/'NOx Emission Factors'!$W$4,"?")),"-")</f>
        <v>?</v>
      </c>
      <c r="M706" s="125" t="e">
        <f t="shared" si="121"/>
        <v>#DIV/0!</v>
      </c>
      <c r="N706" s="125" t="e">
        <f t="shared" si="122"/>
        <v>#N/A</v>
      </c>
      <c r="O706" s="170">
        <f>'Fleet Input'!B710</f>
        <v>0</v>
      </c>
      <c r="P706" s="170">
        <f>'Fleet Input'!C710</f>
        <v>0</v>
      </c>
      <c r="Q706" s="170">
        <f>'Fleet Input'!D710</f>
        <v>0</v>
      </c>
      <c r="R706" s="170">
        <f>'Fleet Input'!E710</f>
        <v>0</v>
      </c>
      <c r="S706" s="170">
        <f>'Fleet Input'!F710</f>
        <v>0</v>
      </c>
      <c r="T706" s="109" t="s">
        <v>239</v>
      </c>
      <c r="U706" s="109" t="s">
        <v>194</v>
      </c>
      <c r="X706" s="176">
        <f>'Fleet Input'!F710</f>
        <v>0</v>
      </c>
      <c r="Y706" s="170">
        <f>'Fleet Input'!G710</f>
        <v>0</v>
      </c>
      <c r="Z706" s="170">
        <f>'Fleet Input'!H710</f>
        <v>0</v>
      </c>
      <c r="AA706" s="114">
        <f t="shared" si="123"/>
        <v>0</v>
      </c>
      <c r="AB706" s="176" t="str">
        <f>IF('Fleet Input'!K710=0,"",'Fleet Input'!K710)</f>
        <v/>
      </c>
      <c r="AC706" s="176" t="str">
        <f>IF('Fleet Input'!L710=0,"",'Fleet Input'!L710)</f>
        <v/>
      </c>
      <c r="AD706" s="117" t="str">
        <f t="shared" si="124"/>
        <v/>
      </c>
      <c r="AE706" s="117" t="str">
        <f t="shared" si="125"/>
        <v>00</v>
      </c>
      <c r="AF706" s="8" t="e">
        <f t="shared" si="126"/>
        <v>#N/A</v>
      </c>
      <c r="AG706" s="122" t="e">
        <f t="shared" si="127"/>
        <v>#N/A</v>
      </c>
      <c r="AH706" s="8" t="e">
        <f t="shared" si="128"/>
        <v>#N/A</v>
      </c>
      <c r="AI706" s="122" t="e">
        <f t="shared" si="129"/>
        <v>#N/A</v>
      </c>
      <c r="AJ706" s="100" t="e">
        <f t="shared" si="130"/>
        <v>#N/A</v>
      </c>
      <c r="AK706" s="122" t="e">
        <f t="shared" si="131"/>
        <v>#N/A</v>
      </c>
    </row>
    <row r="707" spans="1:37" x14ac:dyDescent="0.2">
      <c r="A707" s="170">
        <f>'Fleet Input'!A711</f>
        <v>0</v>
      </c>
      <c r="B707" s="106" t="s">
        <v>111</v>
      </c>
      <c r="C707" s="106" t="s">
        <v>112</v>
      </c>
      <c r="D707" s="106" t="s">
        <v>124</v>
      </c>
      <c r="E707" s="106" t="s">
        <v>142</v>
      </c>
      <c r="F707" s="179">
        <f>'Fleet Input'!I711</f>
        <v>0</v>
      </c>
      <c r="G707" s="179">
        <f>'Fleet Input'!J711</f>
        <v>0</v>
      </c>
      <c r="H707" s="119" t="e">
        <f>VLOOKUP(AD707,NOx_Calc!$E$4:$G$44,3,FALSE)/100</f>
        <v>#N/A</v>
      </c>
      <c r="I707" s="119" t="e">
        <f>VLOOKUP(AD707,NOx_Calc!$E$4:$H$44,4,FALSE)/100</f>
        <v>#N/A</v>
      </c>
      <c r="J707" s="97" t="e">
        <f t="shared" ref="J707:J770" si="132">IF(G707&lt;&gt;"",G707*(1-H707),"-")</f>
        <v>#N/A</v>
      </c>
      <c r="K707" s="10" t="e">
        <f>IF(J707&lt;&gt;"-",IF(X707="A",'NOx Emission Factors'!$X$4*J707,IF(X707="L",'NOx Emission Factors'!$W$4*J707,"?")),"-")</f>
        <v>#N/A</v>
      </c>
      <c r="L707" s="10" t="str">
        <f>IF(F707&lt;&gt;"",IF(X707="A",F707/'NOx Emission Factors'!$X$4,IF(X707="L",F707/'NOx Emission Factors'!$W$4,"?")),"-")</f>
        <v>?</v>
      </c>
      <c r="M707" s="125" t="e">
        <f t="shared" ref="M707:M770" si="133">IF(G707&lt;&gt;"",IF(F707&lt;&gt;"",F707/G707,"-"),"-")</f>
        <v>#DIV/0!</v>
      </c>
      <c r="N707" s="125" t="e">
        <f t="shared" ref="N707:N770" si="134">IF(J707&lt;&gt;"-",IF(F707&lt;&gt;"",F707/J707,"-"),"-")</f>
        <v>#N/A</v>
      </c>
      <c r="O707" s="170">
        <f>'Fleet Input'!B711</f>
        <v>0</v>
      </c>
      <c r="P707" s="170">
        <f>'Fleet Input'!C711</f>
        <v>0</v>
      </c>
      <c r="Q707" s="170">
        <f>'Fleet Input'!D711</f>
        <v>0</v>
      </c>
      <c r="R707" s="170">
        <f>'Fleet Input'!E711</f>
        <v>0</v>
      </c>
      <c r="S707" s="170">
        <f>'Fleet Input'!F711</f>
        <v>0</v>
      </c>
      <c r="T707" s="109" t="s">
        <v>239</v>
      </c>
      <c r="U707" s="109" t="s">
        <v>194</v>
      </c>
      <c r="X707" s="176">
        <f>'Fleet Input'!F711</f>
        <v>0</v>
      </c>
      <c r="Y707" s="170">
        <f>'Fleet Input'!G711</f>
        <v>0</v>
      </c>
      <c r="Z707" s="170">
        <f>'Fleet Input'!H711</f>
        <v>0</v>
      </c>
      <c r="AA707" s="114">
        <f t="shared" ref="AA707:AA770" si="135">IF(Z707="STAGE 1","E1",IF(Z707="STAGE 2","E2",IF(Z707="STAGE 3A","E3",IF(Z707="STAGE 4","E4",Z707))))</f>
        <v>0</v>
      </c>
      <c r="AB707" s="176" t="str">
        <f>IF('Fleet Input'!K711=0,"",'Fleet Input'!K711)</f>
        <v/>
      </c>
      <c r="AC707" s="176" t="str">
        <f>IF('Fleet Input'!L711=0,"",'Fleet Input'!L711)</f>
        <v/>
      </c>
      <c r="AD707" s="117" t="str">
        <f t="shared" ref="AD707:AD770" si="136">CONCATENATE(AB707,AC707)</f>
        <v/>
      </c>
      <c r="AE707" s="117" t="str">
        <f t="shared" ref="AE707:AE770" si="137">CONCATENATE(AD707,AA707,X707)</f>
        <v>00</v>
      </c>
      <c r="AF707" s="8" t="e">
        <f t="shared" ref="AF707:AF770" si="138">IF(F707&gt;0,F707,K707)</f>
        <v>#N/A</v>
      </c>
      <c r="AG707" s="122" t="e">
        <f t="shared" ref="AG707:AG770" si="139">IF(G707&lt;&gt;"",G707*H707,(L707*H707)/(1-H707))</f>
        <v>#N/A</v>
      </c>
      <c r="AH707" s="8" t="e">
        <f t="shared" ref="AH707:AH770" si="140">I707/(1-H707)</f>
        <v>#N/A</v>
      </c>
      <c r="AI707" s="122" t="e">
        <f t="shared" ref="AI707:AI770" si="141">AH707*AF707</f>
        <v>#N/A</v>
      </c>
      <c r="AJ707" s="100" t="e">
        <f t="shared" ref="AJ707:AJ770" si="142">(1-H707-I707)/(1-H707)</f>
        <v>#N/A</v>
      </c>
      <c r="AK707" s="122" t="e">
        <f t="shared" ref="AK707:AK770" si="143">AJ707*AF707</f>
        <v>#N/A</v>
      </c>
    </row>
    <row r="708" spans="1:37" x14ac:dyDescent="0.2">
      <c r="A708" s="170">
        <f>'Fleet Input'!A712</f>
        <v>0</v>
      </c>
      <c r="B708" s="106" t="s">
        <v>111</v>
      </c>
      <c r="C708" s="106" t="s">
        <v>112</v>
      </c>
      <c r="D708" s="106" t="s">
        <v>172</v>
      </c>
      <c r="E708" s="106" t="s">
        <v>173</v>
      </c>
      <c r="F708" s="179">
        <f>'Fleet Input'!I712</f>
        <v>0</v>
      </c>
      <c r="G708" s="179">
        <f>'Fleet Input'!J712</f>
        <v>0</v>
      </c>
      <c r="H708" s="119" t="e">
        <f>VLOOKUP(AD708,NOx_Calc!$E$4:$G$44,3,FALSE)/100</f>
        <v>#N/A</v>
      </c>
      <c r="I708" s="119" t="e">
        <f>VLOOKUP(AD708,NOx_Calc!$E$4:$H$44,4,FALSE)/100</f>
        <v>#N/A</v>
      </c>
      <c r="J708" s="97" t="e">
        <f t="shared" si="132"/>
        <v>#N/A</v>
      </c>
      <c r="K708" s="10" t="e">
        <f>IF(J708&lt;&gt;"-",IF(X708="A",'NOx Emission Factors'!$X$4*J708,IF(X708="L",'NOx Emission Factors'!$W$4*J708,"?")),"-")</f>
        <v>#N/A</v>
      </c>
      <c r="L708" s="10" t="str">
        <f>IF(F708&lt;&gt;"",IF(X708="A",F708/'NOx Emission Factors'!$X$4,IF(X708="L",F708/'NOx Emission Factors'!$W$4,"?")),"-")</f>
        <v>?</v>
      </c>
      <c r="M708" s="125" t="e">
        <f t="shared" si="133"/>
        <v>#DIV/0!</v>
      </c>
      <c r="N708" s="125" t="e">
        <f t="shared" si="134"/>
        <v>#N/A</v>
      </c>
      <c r="O708" s="170">
        <f>'Fleet Input'!B712</f>
        <v>0</v>
      </c>
      <c r="P708" s="170">
        <f>'Fleet Input'!C712</f>
        <v>0</v>
      </c>
      <c r="Q708" s="170">
        <f>'Fleet Input'!D712</f>
        <v>0</v>
      </c>
      <c r="R708" s="170">
        <f>'Fleet Input'!E712</f>
        <v>0</v>
      </c>
      <c r="S708" s="170">
        <f>'Fleet Input'!F712</f>
        <v>0</v>
      </c>
      <c r="T708" s="109" t="s">
        <v>239</v>
      </c>
      <c r="U708" s="109" t="s">
        <v>194</v>
      </c>
      <c r="X708" s="176">
        <f>'Fleet Input'!F712</f>
        <v>0</v>
      </c>
      <c r="Y708" s="170">
        <f>'Fleet Input'!G712</f>
        <v>0</v>
      </c>
      <c r="Z708" s="170">
        <f>'Fleet Input'!H712</f>
        <v>0</v>
      </c>
      <c r="AA708" s="114">
        <f t="shared" si="135"/>
        <v>0</v>
      </c>
      <c r="AB708" s="176" t="str">
        <f>IF('Fleet Input'!K712=0,"",'Fleet Input'!K712)</f>
        <v/>
      </c>
      <c r="AC708" s="176" t="str">
        <f>IF('Fleet Input'!L712=0,"",'Fleet Input'!L712)</f>
        <v/>
      </c>
      <c r="AD708" s="117" t="str">
        <f t="shared" si="136"/>
        <v/>
      </c>
      <c r="AE708" s="117" t="str">
        <f t="shared" si="137"/>
        <v>00</v>
      </c>
      <c r="AF708" s="8" t="e">
        <f t="shared" si="138"/>
        <v>#N/A</v>
      </c>
      <c r="AG708" s="122" t="e">
        <f t="shared" si="139"/>
        <v>#N/A</v>
      </c>
      <c r="AH708" s="8" t="e">
        <f t="shared" si="140"/>
        <v>#N/A</v>
      </c>
      <c r="AI708" s="122" t="e">
        <f t="shared" si="141"/>
        <v>#N/A</v>
      </c>
      <c r="AJ708" s="100" t="e">
        <f t="shared" si="142"/>
        <v>#N/A</v>
      </c>
      <c r="AK708" s="122" t="e">
        <f t="shared" si="143"/>
        <v>#N/A</v>
      </c>
    </row>
    <row r="709" spans="1:37" x14ac:dyDescent="0.2">
      <c r="A709" s="170">
        <f>'Fleet Input'!A713</f>
        <v>0</v>
      </c>
      <c r="B709" s="106" t="s">
        <v>111</v>
      </c>
      <c r="C709" s="106" t="s">
        <v>112</v>
      </c>
      <c r="D709" s="106" t="s">
        <v>136</v>
      </c>
      <c r="E709" s="106" t="s">
        <v>142</v>
      </c>
      <c r="F709" s="179">
        <f>'Fleet Input'!I713</f>
        <v>0</v>
      </c>
      <c r="G709" s="179">
        <f>'Fleet Input'!J713</f>
        <v>0</v>
      </c>
      <c r="H709" s="119" t="e">
        <f>VLOOKUP(AD709,NOx_Calc!$E$4:$G$44,3,FALSE)/100</f>
        <v>#N/A</v>
      </c>
      <c r="I709" s="119" t="e">
        <f>VLOOKUP(AD709,NOx_Calc!$E$4:$H$44,4,FALSE)/100</f>
        <v>#N/A</v>
      </c>
      <c r="J709" s="97" t="e">
        <f t="shared" si="132"/>
        <v>#N/A</v>
      </c>
      <c r="K709" s="10" t="e">
        <f>IF(J709&lt;&gt;"-",IF(X709="A",'NOx Emission Factors'!$X$4*J709,IF(X709="L",'NOx Emission Factors'!$W$4*J709,"?")),"-")</f>
        <v>#N/A</v>
      </c>
      <c r="L709" s="10" t="str">
        <f>IF(F709&lt;&gt;"",IF(X709="A",F709/'NOx Emission Factors'!$X$4,IF(X709="L",F709/'NOx Emission Factors'!$W$4,"?")),"-")</f>
        <v>?</v>
      </c>
      <c r="M709" s="125" t="e">
        <f t="shared" si="133"/>
        <v>#DIV/0!</v>
      </c>
      <c r="N709" s="125" t="e">
        <f t="shared" si="134"/>
        <v>#N/A</v>
      </c>
      <c r="O709" s="170">
        <f>'Fleet Input'!B713</f>
        <v>0</v>
      </c>
      <c r="P709" s="170">
        <f>'Fleet Input'!C713</f>
        <v>0</v>
      </c>
      <c r="Q709" s="170">
        <f>'Fleet Input'!D713</f>
        <v>0</v>
      </c>
      <c r="R709" s="170">
        <f>'Fleet Input'!E713</f>
        <v>0</v>
      </c>
      <c r="S709" s="170">
        <f>'Fleet Input'!F713</f>
        <v>0</v>
      </c>
      <c r="T709" s="109" t="s">
        <v>239</v>
      </c>
      <c r="U709" s="109" t="s">
        <v>194</v>
      </c>
      <c r="X709" s="176">
        <f>'Fleet Input'!F713</f>
        <v>0</v>
      </c>
      <c r="Y709" s="170">
        <f>'Fleet Input'!G713</f>
        <v>0</v>
      </c>
      <c r="Z709" s="170">
        <f>'Fleet Input'!H713</f>
        <v>0</v>
      </c>
      <c r="AA709" s="114">
        <f t="shared" si="135"/>
        <v>0</v>
      </c>
      <c r="AB709" s="176" t="str">
        <f>IF('Fleet Input'!K713=0,"",'Fleet Input'!K713)</f>
        <v/>
      </c>
      <c r="AC709" s="176" t="str">
        <f>IF('Fleet Input'!L713=0,"",'Fleet Input'!L713)</f>
        <v/>
      </c>
      <c r="AD709" s="117" t="str">
        <f t="shared" si="136"/>
        <v/>
      </c>
      <c r="AE709" s="117" t="str">
        <f t="shared" si="137"/>
        <v>00</v>
      </c>
      <c r="AF709" s="8" t="e">
        <f t="shared" si="138"/>
        <v>#N/A</v>
      </c>
      <c r="AG709" s="122" t="e">
        <f t="shared" si="139"/>
        <v>#N/A</v>
      </c>
      <c r="AH709" s="8" t="e">
        <f t="shared" si="140"/>
        <v>#N/A</v>
      </c>
      <c r="AI709" s="122" t="e">
        <f t="shared" si="141"/>
        <v>#N/A</v>
      </c>
      <c r="AJ709" s="100" t="e">
        <f t="shared" si="142"/>
        <v>#N/A</v>
      </c>
      <c r="AK709" s="122" t="e">
        <f t="shared" si="143"/>
        <v>#N/A</v>
      </c>
    </row>
    <row r="710" spans="1:37" x14ac:dyDescent="0.2">
      <c r="A710" s="170">
        <f>'Fleet Input'!A714</f>
        <v>0</v>
      </c>
      <c r="B710" s="106" t="s">
        <v>111</v>
      </c>
      <c r="C710" s="106" t="s">
        <v>133</v>
      </c>
      <c r="D710" s="106" t="s">
        <v>134</v>
      </c>
      <c r="E710" s="106" t="s">
        <v>142</v>
      </c>
      <c r="F710" s="179">
        <f>'Fleet Input'!I714</f>
        <v>0</v>
      </c>
      <c r="G710" s="179">
        <f>'Fleet Input'!J714</f>
        <v>0</v>
      </c>
      <c r="H710" s="119" t="e">
        <f>VLOOKUP(AD710,NOx_Calc!$E$4:$G$44,3,FALSE)/100</f>
        <v>#N/A</v>
      </c>
      <c r="I710" s="119" t="e">
        <f>VLOOKUP(AD710,NOx_Calc!$E$4:$H$44,4,FALSE)/100</f>
        <v>#N/A</v>
      </c>
      <c r="J710" s="97" t="e">
        <f t="shared" si="132"/>
        <v>#N/A</v>
      </c>
      <c r="K710" s="10" t="e">
        <f>IF(J710&lt;&gt;"-",IF(X710="A",'NOx Emission Factors'!$X$4*J710,IF(X710="L",'NOx Emission Factors'!$W$4*J710,"?")),"-")</f>
        <v>#N/A</v>
      </c>
      <c r="L710" s="10" t="str">
        <f>IF(F710&lt;&gt;"",IF(X710="A",F710/'NOx Emission Factors'!$X$4,IF(X710="L",F710/'NOx Emission Factors'!$W$4,"?")),"-")</f>
        <v>?</v>
      </c>
      <c r="M710" s="125" t="e">
        <f t="shared" si="133"/>
        <v>#DIV/0!</v>
      </c>
      <c r="N710" s="125" t="e">
        <f t="shared" si="134"/>
        <v>#N/A</v>
      </c>
      <c r="O710" s="170">
        <f>'Fleet Input'!B714</f>
        <v>0</v>
      </c>
      <c r="P710" s="170">
        <f>'Fleet Input'!C714</f>
        <v>0</v>
      </c>
      <c r="Q710" s="170">
        <f>'Fleet Input'!D714</f>
        <v>0</v>
      </c>
      <c r="R710" s="170">
        <f>'Fleet Input'!E714</f>
        <v>0</v>
      </c>
      <c r="S710" s="170">
        <f>'Fleet Input'!F714</f>
        <v>0</v>
      </c>
      <c r="T710" s="109" t="s">
        <v>239</v>
      </c>
      <c r="U710" s="109" t="s">
        <v>194</v>
      </c>
      <c r="X710" s="176">
        <f>'Fleet Input'!F714</f>
        <v>0</v>
      </c>
      <c r="Y710" s="170">
        <f>'Fleet Input'!G714</f>
        <v>0</v>
      </c>
      <c r="Z710" s="170">
        <f>'Fleet Input'!H714</f>
        <v>0</v>
      </c>
      <c r="AA710" s="114">
        <f t="shared" si="135"/>
        <v>0</v>
      </c>
      <c r="AB710" s="176" t="str">
        <f>IF('Fleet Input'!K714=0,"",'Fleet Input'!K714)</f>
        <v/>
      </c>
      <c r="AC710" s="176" t="str">
        <f>IF('Fleet Input'!L714=0,"",'Fleet Input'!L714)</f>
        <v/>
      </c>
      <c r="AD710" s="117" t="str">
        <f t="shared" si="136"/>
        <v/>
      </c>
      <c r="AE710" s="117" t="str">
        <f t="shared" si="137"/>
        <v>00</v>
      </c>
      <c r="AF710" s="8" t="e">
        <f t="shared" si="138"/>
        <v>#N/A</v>
      </c>
      <c r="AG710" s="122" t="e">
        <f t="shared" si="139"/>
        <v>#N/A</v>
      </c>
      <c r="AH710" s="8" t="e">
        <f t="shared" si="140"/>
        <v>#N/A</v>
      </c>
      <c r="AI710" s="122" t="e">
        <f t="shared" si="141"/>
        <v>#N/A</v>
      </c>
      <c r="AJ710" s="100" t="e">
        <f t="shared" si="142"/>
        <v>#N/A</v>
      </c>
      <c r="AK710" s="122" t="e">
        <f t="shared" si="143"/>
        <v>#N/A</v>
      </c>
    </row>
    <row r="711" spans="1:37" x14ac:dyDescent="0.2">
      <c r="A711" s="170">
        <f>'Fleet Input'!A715</f>
        <v>0</v>
      </c>
      <c r="B711" s="106" t="s">
        <v>111</v>
      </c>
      <c r="C711" s="106" t="s">
        <v>112</v>
      </c>
      <c r="D711" s="106" t="s">
        <v>172</v>
      </c>
      <c r="E711" s="106" t="s">
        <v>173</v>
      </c>
      <c r="F711" s="179">
        <f>'Fleet Input'!I715</f>
        <v>0</v>
      </c>
      <c r="G711" s="179">
        <f>'Fleet Input'!J715</f>
        <v>0</v>
      </c>
      <c r="H711" s="119" t="e">
        <f>VLOOKUP(AD711,NOx_Calc!$E$4:$G$44,3,FALSE)/100</f>
        <v>#N/A</v>
      </c>
      <c r="I711" s="119" t="e">
        <f>VLOOKUP(AD711,NOx_Calc!$E$4:$H$44,4,FALSE)/100</f>
        <v>#N/A</v>
      </c>
      <c r="J711" s="97" t="e">
        <f t="shared" si="132"/>
        <v>#N/A</v>
      </c>
      <c r="K711" s="10" t="e">
        <f>IF(J711&lt;&gt;"-",IF(X711="A",'NOx Emission Factors'!$X$4*J711,IF(X711="L",'NOx Emission Factors'!$W$4*J711,"?")),"-")</f>
        <v>#N/A</v>
      </c>
      <c r="L711" s="10" t="str">
        <f>IF(F711&lt;&gt;"",IF(X711="A",F711/'NOx Emission Factors'!$X$4,IF(X711="L",F711/'NOx Emission Factors'!$W$4,"?")),"-")</f>
        <v>?</v>
      </c>
      <c r="M711" s="125" t="e">
        <f t="shared" si="133"/>
        <v>#DIV/0!</v>
      </c>
      <c r="N711" s="125" t="e">
        <f t="shared" si="134"/>
        <v>#N/A</v>
      </c>
      <c r="O711" s="170">
        <f>'Fleet Input'!B715</f>
        <v>0</v>
      </c>
      <c r="P711" s="170">
        <f>'Fleet Input'!C715</f>
        <v>0</v>
      </c>
      <c r="Q711" s="170">
        <f>'Fleet Input'!D715</f>
        <v>0</v>
      </c>
      <c r="R711" s="170">
        <f>'Fleet Input'!E715</f>
        <v>0</v>
      </c>
      <c r="S711" s="170">
        <f>'Fleet Input'!F715</f>
        <v>0</v>
      </c>
      <c r="T711" s="109" t="s">
        <v>239</v>
      </c>
      <c r="U711" s="109" t="s">
        <v>194</v>
      </c>
      <c r="X711" s="176">
        <f>'Fleet Input'!F715</f>
        <v>0</v>
      </c>
      <c r="Y711" s="170">
        <f>'Fleet Input'!G715</f>
        <v>0</v>
      </c>
      <c r="Z711" s="170">
        <f>'Fleet Input'!H715</f>
        <v>0</v>
      </c>
      <c r="AA711" s="114">
        <f t="shared" si="135"/>
        <v>0</v>
      </c>
      <c r="AB711" s="176" t="str">
        <f>IF('Fleet Input'!K715=0,"",'Fleet Input'!K715)</f>
        <v/>
      </c>
      <c r="AC711" s="176" t="str">
        <f>IF('Fleet Input'!L715=0,"",'Fleet Input'!L715)</f>
        <v/>
      </c>
      <c r="AD711" s="117" t="str">
        <f t="shared" si="136"/>
        <v/>
      </c>
      <c r="AE711" s="117" t="str">
        <f t="shared" si="137"/>
        <v>00</v>
      </c>
      <c r="AF711" s="8" t="e">
        <f t="shared" si="138"/>
        <v>#N/A</v>
      </c>
      <c r="AG711" s="122" t="e">
        <f t="shared" si="139"/>
        <v>#N/A</v>
      </c>
      <c r="AH711" s="8" t="e">
        <f t="shared" si="140"/>
        <v>#N/A</v>
      </c>
      <c r="AI711" s="122" t="e">
        <f t="shared" si="141"/>
        <v>#N/A</v>
      </c>
      <c r="AJ711" s="100" t="e">
        <f t="shared" si="142"/>
        <v>#N/A</v>
      </c>
      <c r="AK711" s="122" t="e">
        <f t="shared" si="143"/>
        <v>#N/A</v>
      </c>
    </row>
    <row r="712" spans="1:37" x14ac:dyDescent="0.2">
      <c r="A712" s="170">
        <f>'Fleet Input'!A716</f>
        <v>0</v>
      </c>
      <c r="B712" s="106" t="s">
        <v>111</v>
      </c>
      <c r="C712" s="106" t="s">
        <v>112</v>
      </c>
      <c r="D712" s="106" t="s">
        <v>172</v>
      </c>
      <c r="E712" s="106" t="s">
        <v>173</v>
      </c>
      <c r="F712" s="179">
        <f>'Fleet Input'!I716</f>
        <v>0</v>
      </c>
      <c r="G712" s="179">
        <f>'Fleet Input'!J716</f>
        <v>0</v>
      </c>
      <c r="H712" s="119" t="e">
        <f>VLOOKUP(AD712,NOx_Calc!$E$4:$G$44,3,FALSE)/100</f>
        <v>#N/A</v>
      </c>
      <c r="I712" s="119" t="e">
        <f>VLOOKUP(AD712,NOx_Calc!$E$4:$H$44,4,FALSE)/100</f>
        <v>#N/A</v>
      </c>
      <c r="J712" s="97" t="e">
        <f t="shared" si="132"/>
        <v>#N/A</v>
      </c>
      <c r="K712" s="10" t="e">
        <f>IF(J712&lt;&gt;"-",IF(X712="A",'NOx Emission Factors'!$X$4*J712,IF(X712="L",'NOx Emission Factors'!$W$4*J712,"?")),"-")</f>
        <v>#N/A</v>
      </c>
      <c r="L712" s="10" t="str">
        <f>IF(F712&lt;&gt;"",IF(X712="A",F712/'NOx Emission Factors'!$X$4,IF(X712="L",F712/'NOx Emission Factors'!$W$4,"?")),"-")</f>
        <v>?</v>
      </c>
      <c r="M712" s="125" t="e">
        <f t="shared" si="133"/>
        <v>#DIV/0!</v>
      </c>
      <c r="N712" s="125" t="e">
        <f t="shared" si="134"/>
        <v>#N/A</v>
      </c>
      <c r="O712" s="170">
        <f>'Fleet Input'!B716</f>
        <v>0</v>
      </c>
      <c r="P712" s="170">
        <f>'Fleet Input'!C716</f>
        <v>0</v>
      </c>
      <c r="Q712" s="170">
        <f>'Fleet Input'!D716</f>
        <v>0</v>
      </c>
      <c r="R712" s="170">
        <f>'Fleet Input'!E716</f>
        <v>0</v>
      </c>
      <c r="S712" s="170">
        <f>'Fleet Input'!F716</f>
        <v>0</v>
      </c>
      <c r="T712" s="109" t="s">
        <v>239</v>
      </c>
      <c r="U712" s="109" t="s">
        <v>194</v>
      </c>
      <c r="X712" s="176">
        <f>'Fleet Input'!F716</f>
        <v>0</v>
      </c>
      <c r="Y712" s="170">
        <f>'Fleet Input'!G716</f>
        <v>0</v>
      </c>
      <c r="Z712" s="170">
        <f>'Fleet Input'!H716</f>
        <v>0</v>
      </c>
      <c r="AA712" s="114">
        <f t="shared" si="135"/>
        <v>0</v>
      </c>
      <c r="AB712" s="176" t="str">
        <f>IF('Fleet Input'!K716=0,"",'Fleet Input'!K716)</f>
        <v/>
      </c>
      <c r="AC712" s="176" t="str">
        <f>IF('Fleet Input'!L716=0,"",'Fleet Input'!L716)</f>
        <v/>
      </c>
      <c r="AD712" s="117" t="str">
        <f t="shared" si="136"/>
        <v/>
      </c>
      <c r="AE712" s="117" t="str">
        <f t="shared" si="137"/>
        <v>00</v>
      </c>
      <c r="AF712" s="8" t="e">
        <f t="shared" si="138"/>
        <v>#N/A</v>
      </c>
      <c r="AG712" s="122" t="e">
        <f t="shared" si="139"/>
        <v>#N/A</v>
      </c>
      <c r="AH712" s="8" t="e">
        <f t="shared" si="140"/>
        <v>#N/A</v>
      </c>
      <c r="AI712" s="122" t="e">
        <f t="shared" si="141"/>
        <v>#N/A</v>
      </c>
      <c r="AJ712" s="100" t="e">
        <f t="shared" si="142"/>
        <v>#N/A</v>
      </c>
      <c r="AK712" s="122" t="e">
        <f t="shared" si="143"/>
        <v>#N/A</v>
      </c>
    </row>
    <row r="713" spans="1:37" x14ac:dyDescent="0.2">
      <c r="A713" s="170">
        <f>'Fleet Input'!A717</f>
        <v>0</v>
      </c>
      <c r="B713" s="106" t="s">
        <v>111</v>
      </c>
      <c r="C713" s="106" t="s">
        <v>112</v>
      </c>
      <c r="D713" s="106" t="s">
        <v>172</v>
      </c>
      <c r="E713" s="106" t="s">
        <v>173</v>
      </c>
      <c r="F713" s="179">
        <f>'Fleet Input'!I717</f>
        <v>0</v>
      </c>
      <c r="G713" s="179">
        <f>'Fleet Input'!J717</f>
        <v>0</v>
      </c>
      <c r="H713" s="119" t="e">
        <f>VLOOKUP(AD713,NOx_Calc!$E$4:$G$44,3,FALSE)/100</f>
        <v>#N/A</v>
      </c>
      <c r="I713" s="119" t="e">
        <f>VLOOKUP(AD713,NOx_Calc!$E$4:$H$44,4,FALSE)/100</f>
        <v>#N/A</v>
      </c>
      <c r="J713" s="97" t="e">
        <f t="shared" si="132"/>
        <v>#N/A</v>
      </c>
      <c r="K713" s="10" t="e">
        <f>IF(J713&lt;&gt;"-",IF(X713="A",'NOx Emission Factors'!$X$4*J713,IF(X713="L",'NOx Emission Factors'!$W$4*J713,"?")),"-")</f>
        <v>#N/A</v>
      </c>
      <c r="L713" s="10" t="str">
        <f>IF(F713&lt;&gt;"",IF(X713="A",F713/'NOx Emission Factors'!$X$4,IF(X713="L",F713/'NOx Emission Factors'!$W$4,"?")),"-")</f>
        <v>?</v>
      </c>
      <c r="M713" s="125" t="e">
        <f t="shared" si="133"/>
        <v>#DIV/0!</v>
      </c>
      <c r="N713" s="125" t="e">
        <f t="shared" si="134"/>
        <v>#N/A</v>
      </c>
      <c r="O713" s="170">
        <f>'Fleet Input'!B717</f>
        <v>0</v>
      </c>
      <c r="P713" s="170">
        <f>'Fleet Input'!C717</f>
        <v>0</v>
      </c>
      <c r="Q713" s="170">
        <f>'Fleet Input'!D717</f>
        <v>0</v>
      </c>
      <c r="R713" s="170">
        <f>'Fleet Input'!E717</f>
        <v>0</v>
      </c>
      <c r="S713" s="170">
        <f>'Fleet Input'!F717</f>
        <v>0</v>
      </c>
      <c r="T713" s="109" t="s">
        <v>239</v>
      </c>
      <c r="U713" s="109" t="s">
        <v>194</v>
      </c>
      <c r="X713" s="176">
        <f>'Fleet Input'!F717</f>
        <v>0</v>
      </c>
      <c r="Y713" s="170">
        <f>'Fleet Input'!G717</f>
        <v>0</v>
      </c>
      <c r="Z713" s="170">
        <f>'Fleet Input'!H717</f>
        <v>0</v>
      </c>
      <c r="AA713" s="114">
        <f t="shared" si="135"/>
        <v>0</v>
      </c>
      <c r="AB713" s="176" t="str">
        <f>IF('Fleet Input'!K717=0,"",'Fleet Input'!K717)</f>
        <v/>
      </c>
      <c r="AC713" s="176" t="str">
        <f>IF('Fleet Input'!L717=0,"",'Fleet Input'!L717)</f>
        <v/>
      </c>
      <c r="AD713" s="117" t="str">
        <f t="shared" si="136"/>
        <v/>
      </c>
      <c r="AE713" s="117" t="str">
        <f t="shared" si="137"/>
        <v>00</v>
      </c>
      <c r="AF713" s="8" t="e">
        <f t="shared" si="138"/>
        <v>#N/A</v>
      </c>
      <c r="AG713" s="122" t="e">
        <f t="shared" si="139"/>
        <v>#N/A</v>
      </c>
      <c r="AH713" s="8" t="e">
        <f t="shared" si="140"/>
        <v>#N/A</v>
      </c>
      <c r="AI713" s="122" t="e">
        <f t="shared" si="141"/>
        <v>#N/A</v>
      </c>
      <c r="AJ713" s="100" t="e">
        <f t="shared" si="142"/>
        <v>#N/A</v>
      </c>
      <c r="AK713" s="122" t="e">
        <f t="shared" si="143"/>
        <v>#N/A</v>
      </c>
    </row>
    <row r="714" spans="1:37" x14ac:dyDescent="0.2">
      <c r="A714" s="170">
        <f>'Fleet Input'!A718</f>
        <v>0</v>
      </c>
      <c r="B714" s="106" t="s">
        <v>111</v>
      </c>
      <c r="C714" s="106" t="s">
        <v>112</v>
      </c>
      <c r="D714" s="106" t="s">
        <v>172</v>
      </c>
      <c r="E714" s="106" t="s">
        <v>173</v>
      </c>
      <c r="F714" s="179">
        <f>'Fleet Input'!I718</f>
        <v>0</v>
      </c>
      <c r="G714" s="179">
        <f>'Fleet Input'!J718</f>
        <v>0</v>
      </c>
      <c r="H714" s="119" t="e">
        <f>VLOOKUP(AD714,NOx_Calc!$E$4:$G$44,3,FALSE)/100</f>
        <v>#N/A</v>
      </c>
      <c r="I714" s="119" t="e">
        <f>VLOOKUP(AD714,NOx_Calc!$E$4:$H$44,4,FALSE)/100</f>
        <v>#N/A</v>
      </c>
      <c r="J714" s="97" t="e">
        <f t="shared" si="132"/>
        <v>#N/A</v>
      </c>
      <c r="K714" s="10" t="e">
        <f>IF(J714&lt;&gt;"-",IF(X714="A",'NOx Emission Factors'!$X$4*J714,IF(X714="L",'NOx Emission Factors'!$W$4*J714,"?")),"-")</f>
        <v>#N/A</v>
      </c>
      <c r="L714" s="10" t="str">
        <f>IF(F714&lt;&gt;"",IF(X714="A",F714/'NOx Emission Factors'!$X$4,IF(X714="L",F714/'NOx Emission Factors'!$W$4,"?")),"-")</f>
        <v>?</v>
      </c>
      <c r="M714" s="125" t="e">
        <f t="shared" si="133"/>
        <v>#DIV/0!</v>
      </c>
      <c r="N714" s="125" t="e">
        <f t="shared" si="134"/>
        <v>#N/A</v>
      </c>
      <c r="O714" s="170">
        <f>'Fleet Input'!B718</f>
        <v>0</v>
      </c>
      <c r="P714" s="170">
        <f>'Fleet Input'!C718</f>
        <v>0</v>
      </c>
      <c r="Q714" s="170">
        <f>'Fleet Input'!D718</f>
        <v>0</v>
      </c>
      <c r="R714" s="170">
        <f>'Fleet Input'!E718</f>
        <v>0</v>
      </c>
      <c r="S714" s="170">
        <f>'Fleet Input'!F718</f>
        <v>0</v>
      </c>
      <c r="T714" s="109" t="s">
        <v>239</v>
      </c>
      <c r="U714" s="109" t="s">
        <v>194</v>
      </c>
      <c r="X714" s="176">
        <f>'Fleet Input'!F718</f>
        <v>0</v>
      </c>
      <c r="Y714" s="170">
        <f>'Fleet Input'!G718</f>
        <v>0</v>
      </c>
      <c r="Z714" s="170">
        <f>'Fleet Input'!H718</f>
        <v>0</v>
      </c>
      <c r="AA714" s="114">
        <f t="shared" si="135"/>
        <v>0</v>
      </c>
      <c r="AB714" s="176" t="str">
        <f>IF('Fleet Input'!K718=0,"",'Fleet Input'!K718)</f>
        <v/>
      </c>
      <c r="AC714" s="176" t="str">
        <f>IF('Fleet Input'!L718=0,"",'Fleet Input'!L718)</f>
        <v/>
      </c>
      <c r="AD714" s="117" t="str">
        <f t="shared" si="136"/>
        <v/>
      </c>
      <c r="AE714" s="117" t="str">
        <f t="shared" si="137"/>
        <v>00</v>
      </c>
      <c r="AF714" s="8" t="e">
        <f t="shared" si="138"/>
        <v>#N/A</v>
      </c>
      <c r="AG714" s="122" t="e">
        <f t="shared" si="139"/>
        <v>#N/A</v>
      </c>
      <c r="AH714" s="8" t="e">
        <f t="shared" si="140"/>
        <v>#N/A</v>
      </c>
      <c r="AI714" s="122" t="e">
        <f t="shared" si="141"/>
        <v>#N/A</v>
      </c>
      <c r="AJ714" s="100" t="e">
        <f t="shared" si="142"/>
        <v>#N/A</v>
      </c>
      <c r="AK714" s="122" t="e">
        <f t="shared" si="143"/>
        <v>#N/A</v>
      </c>
    </row>
    <row r="715" spans="1:37" x14ac:dyDescent="0.2">
      <c r="A715" s="170">
        <f>'Fleet Input'!A719</f>
        <v>0</v>
      </c>
      <c r="B715" s="106" t="s">
        <v>111</v>
      </c>
      <c r="C715" s="106" t="s">
        <v>133</v>
      </c>
      <c r="D715" s="106" t="s">
        <v>134</v>
      </c>
      <c r="E715" s="106" t="s">
        <v>142</v>
      </c>
      <c r="F715" s="179">
        <f>'Fleet Input'!I719</f>
        <v>0</v>
      </c>
      <c r="G715" s="179">
        <f>'Fleet Input'!J719</f>
        <v>0</v>
      </c>
      <c r="H715" s="119" t="e">
        <f>VLOOKUP(AD715,NOx_Calc!$E$4:$G$44,3,FALSE)/100</f>
        <v>#N/A</v>
      </c>
      <c r="I715" s="119" t="e">
        <f>VLOOKUP(AD715,NOx_Calc!$E$4:$H$44,4,FALSE)/100</f>
        <v>#N/A</v>
      </c>
      <c r="J715" s="97" t="e">
        <f t="shared" si="132"/>
        <v>#N/A</v>
      </c>
      <c r="K715" s="10" t="e">
        <f>IF(J715&lt;&gt;"-",IF(X715="A",'NOx Emission Factors'!$X$4*J715,IF(X715="L",'NOx Emission Factors'!$W$4*J715,"?")),"-")</f>
        <v>#N/A</v>
      </c>
      <c r="L715" s="10" t="str">
        <f>IF(F715&lt;&gt;"",IF(X715="A",F715/'NOx Emission Factors'!$X$4,IF(X715="L",F715/'NOx Emission Factors'!$W$4,"?")),"-")</f>
        <v>?</v>
      </c>
      <c r="M715" s="125" t="e">
        <f t="shared" si="133"/>
        <v>#DIV/0!</v>
      </c>
      <c r="N715" s="125" t="e">
        <f t="shared" si="134"/>
        <v>#N/A</v>
      </c>
      <c r="O715" s="170">
        <f>'Fleet Input'!B719</f>
        <v>0</v>
      </c>
      <c r="P715" s="170">
        <f>'Fleet Input'!C719</f>
        <v>0</v>
      </c>
      <c r="Q715" s="170">
        <f>'Fleet Input'!D719</f>
        <v>0</v>
      </c>
      <c r="R715" s="170">
        <f>'Fleet Input'!E719</f>
        <v>0</v>
      </c>
      <c r="S715" s="170">
        <f>'Fleet Input'!F719</f>
        <v>0</v>
      </c>
      <c r="T715" s="109" t="s">
        <v>239</v>
      </c>
      <c r="U715" s="109" t="s">
        <v>194</v>
      </c>
      <c r="X715" s="176">
        <f>'Fleet Input'!F719</f>
        <v>0</v>
      </c>
      <c r="Y715" s="170">
        <f>'Fleet Input'!G719</f>
        <v>0</v>
      </c>
      <c r="Z715" s="170">
        <f>'Fleet Input'!H719</f>
        <v>0</v>
      </c>
      <c r="AA715" s="114">
        <f t="shared" si="135"/>
        <v>0</v>
      </c>
      <c r="AB715" s="176" t="str">
        <f>IF('Fleet Input'!K719=0,"",'Fleet Input'!K719)</f>
        <v/>
      </c>
      <c r="AC715" s="176" t="str">
        <f>IF('Fleet Input'!L719=0,"",'Fleet Input'!L719)</f>
        <v/>
      </c>
      <c r="AD715" s="117" t="str">
        <f t="shared" si="136"/>
        <v/>
      </c>
      <c r="AE715" s="117" t="str">
        <f t="shared" si="137"/>
        <v>00</v>
      </c>
      <c r="AF715" s="8" t="e">
        <f t="shared" si="138"/>
        <v>#N/A</v>
      </c>
      <c r="AG715" s="122" t="e">
        <f t="shared" si="139"/>
        <v>#N/A</v>
      </c>
      <c r="AH715" s="8" t="e">
        <f t="shared" si="140"/>
        <v>#N/A</v>
      </c>
      <c r="AI715" s="122" t="e">
        <f t="shared" si="141"/>
        <v>#N/A</v>
      </c>
      <c r="AJ715" s="100" t="e">
        <f t="shared" si="142"/>
        <v>#N/A</v>
      </c>
      <c r="AK715" s="122" t="e">
        <f t="shared" si="143"/>
        <v>#N/A</v>
      </c>
    </row>
    <row r="716" spans="1:37" x14ac:dyDescent="0.2">
      <c r="A716" s="170">
        <f>'Fleet Input'!A720</f>
        <v>0</v>
      </c>
      <c r="B716" s="106" t="s">
        <v>111</v>
      </c>
      <c r="C716" s="106" t="s">
        <v>112</v>
      </c>
      <c r="D716" s="106" t="s">
        <v>172</v>
      </c>
      <c r="E716" s="106" t="s">
        <v>173</v>
      </c>
      <c r="F716" s="179">
        <f>'Fleet Input'!I720</f>
        <v>0</v>
      </c>
      <c r="G716" s="179">
        <f>'Fleet Input'!J720</f>
        <v>0</v>
      </c>
      <c r="H716" s="119" t="e">
        <f>VLOOKUP(AD716,NOx_Calc!$E$4:$G$44,3,FALSE)/100</f>
        <v>#N/A</v>
      </c>
      <c r="I716" s="119" t="e">
        <f>VLOOKUP(AD716,NOx_Calc!$E$4:$H$44,4,FALSE)/100</f>
        <v>#N/A</v>
      </c>
      <c r="J716" s="97" t="e">
        <f t="shared" si="132"/>
        <v>#N/A</v>
      </c>
      <c r="K716" s="10" t="e">
        <f>IF(J716&lt;&gt;"-",IF(X716="A",'NOx Emission Factors'!$X$4*J716,IF(X716="L",'NOx Emission Factors'!$W$4*J716,"?")),"-")</f>
        <v>#N/A</v>
      </c>
      <c r="L716" s="10" t="str">
        <f>IF(F716&lt;&gt;"",IF(X716="A",F716/'NOx Emission Factors'!$X$4,IF(X716="L",F716/'NOx Emission Factors'!$W$4,"?")),"-")</f>
        <v>?</v>
      </c>
      <c r="M716" s="125" t="e">
        <f t="shared" si="133"/>
        <v>#DIV/0!</v>
      </c>
      <c r="N716" s="125" t="e">
        <f t="shared" si="134"/>
        <v>#N/A</v>
      </c>
      <c r="O716" s="170">
        <f>'Fleet Input'!B720</f>
        <v>0</v>
      </c>
      <c r="P716" s="170">
        <f>'Fleet Input'!C720</f>
        <v>0</v>
      </c>
      <c r="Q716" s="170">
        <f>'Fleet Input'!D720</f>
        <v>0</v>
      </c>
      <c r="R716" s="170">
        <f>'Fleet Input'!E720</f>
        <v>0</v>
      </c>
      <c r="S716" s="170">
        <f>'Fleet Input'!F720</f>
        <v>0</v>
      </c>
      <c r="T716" s="109" t="s">
        <v>239</v>
      </c>
      <c r="U716" s="109" t="s">
        <v>194</v>
      </c>
      <c r="X716" s="176">
        <f>'Fleet Input'!F720</f>
        <v>0</v>
      </c>
      <c r="Y716" s="170">
        <f>'Fleet Input'!G720</f>
        <v>0</v>
      </c>
      <c r="Z716" s="170">
        <f>'Fleet Input'!H720</f>
        <v>0</v>
      </c>
      <c r="AA716" s="114">
        <f t="shared" si="135"/>
        <v>0</v>
      </c>
      <c r="AB716" s="176" t="str">
        <f>IF('Fleet Input'!K720=0,"",'Fleet Input'!K720)</f>
        <v/>
      </c>
      <c r="AC716" s="176" t="str">
        <f>IF('Fleet Input'!L720=0,"",'Fleet Input'!L720)</f>
        <v/>
      </c>
      <c r="AD716" s="117" t="str">
        <f t="shared" si="136"/>
        <v/>
      </c>
      <c r="AE716" s="117" t="str">
        <f t="shared" si="137"/>
        <v>00</v>
      </c>
      <c r="AF716" s="8" t="e">
        <f t="shared" si="138"/>
        <v>#N/A</v>
      </c>
      <c r="AG716" s="122" t="e">
        <f t="shared" si="139"/>
        <v>#N/A</v>
      </c>
      <c r="AH716" s="8" t="e">
        <f t="shared" si="140"/>
        <v>#N/A</v>
      </c>
      <c r="AI716" s="122" t="e">
        <f t="shared" si="141"/>
        <v>#N/A</v>
      </c>
      <c r="AJ716" s="100" t="e">
        <f t="shared" si="142"/>
        <v>#N/A</v>
      </c>
      <c r="AK716" s="122" t="e">
        <f t="shared" si="143"/>
        <v>#N/A</v>
      </c>
    </row>
    <row r="717" spans="1:37" x14ac:dyDescent="0.2">
      <c r="A717" s="170">
        <f>'Fleet Input'!A721</f>
        <v>0</v>
      </c>
      <c r="B717" s="106" t="s">
        <v>111</v>
      </c>
      <c r="C717" s="106" t="s">
        <v>112</v>
      </c>
      <c r="D717" s="106" t="s">
        <v>172</v>
      </c>
      <c r="E717" s="106" t="s">
        <v>173</v>
      </c>
      <c r="F717" s="179">
        <f>'Fleet Input'!I721</f>
        <v>0</v>
      </c>
      <c r="G717" s="179">
        <f>'Fleet Input'!J721</f>
        <v>0</v>
      </c>
      <c r="H717" s="119" t="e">
        <f>VLOOKUP(AD717,NOx_Calc!$E$4:$G$44,3,FALSE)/100</f>
        <v>#N/A</v>
      </c>
      <c r="I717" s="119" t="e">
        <f>VLOOKUP(AD717,NOx_Calc!$E$4:$H$44,4,FALSE)/100</f>
        <v>#N/A</v>
      </c>
      <c r="J717" s="97" t="e">
        <f t="shared" si="132"/>
        <v>#N/A</v>
      </c>
      <c r="K717" s="10" t="e">
        <f>IF(J717&lt;&gt;"-",IF(X717="A",'NOx Emission Factors'!$X$4*J717,IF(X717="L",'NOx Emission Factors'!$W$4*J717,"?")),"-")</f>
        <v>#N/A</v>
      </c>
      <c r="L717" s="10" t="str">
        <f>IF(F717&lt;&gt;"",IF(X717="A",F717/'NOx Emission Factors'!$X$4,IF(X717="L",F717/'NOx Emission Factors'!$W$4,"?")),"-")</f>
        <v>?</v>
      </c>
      <c r="M717" s="125" t="e">
        <f t="shared" si="133"/>
        <v>#DIV/0!</v>
      </c>
      <c r="N717" s="125" t="e">
        <f t="shared" si="134"/>
        <v>#N/A</v>
      </c>
      <c r="O717" s="170">
        <f>'Fleet Input'!B721</f>
        <v>0</v>
      </c>
      <c r="P717" s="170">
        <f>'Fleet Input'!C721</f>
        <v>0</v>
      </c>
      <c r="Q717" s="170">
        <f>'Fleet Input'!D721</f>
        <v>0</v>
      </c>
      <c r="R717" s="170">
        <f>'Fleet Input'!E721</f>
        <v>0</v>
      </c>
      <c r="S717" s="170">
        <f>'Fleet Input'!F721</f>
        <v>0</v>
      </c>
      <c r="T717" s="109" t="s">
        <v>239</v>
      </c>
      <c r="U717" s="109" t="s">
        <v>194</v>
      </c>
      <c r="X717" s="176">
        <f>'Fleet Input'!F721</f>
        <v>0</v>
      </c>
      <c r="Y717" s="170">
        <f>'Fleet Input'!G721</f>
        <v>0</v>
      </c>
      <c r="Z717" s="170">
        <f>'Fleet Input'!H721</f>
        <v>0</v>
      </c>
      <c r="AA717" s="114">
        <f t="shared" si="135"/>
        <v>0</v>
      </c>
      <c r="AB717" s="176" t="str">
        <f>IF('Fleet Input'!K721=0,"",'Fleet Input'!K721)</f>
        <v/>
      </c>
      <c r="AC717" s="176" t="str">
        <f>IF('Fleet Input'!L721=0,"",'Fleet Input'!L721)</f>
        <v/>
      </c>
      <c r="AD717" s="117" t="str">
        <f t="shared" si="136"/>
        <v/>
      </c>
      <c r="AE717" s="117" t="str">
        <f t="shared" si="137"/>
        <v>00</v>
      </c>
      <c r="AF717" s="8" t="e">
        <f t="shared" si="138"/>
        <v>#N/A</v>
      </c>
      <c r="AG717" s="122" t="e">
        <f t="shared" si="139"/>
        <v>#N/A</v>
      </c>
      <c r="AH717" s="8" t="e">
        <f t="shared" si="140"/>
        <v>#N/A</v>
      </c>
      <c r="AI717" s="122" t="e">
        <f t="shared" si="141"/>
        <v>#N/A</v>
      </c>
      <c r="AJ717" s="100" t="e">
        <f t="shared" si="142"/>
        <v>#N/A</v>
      </c>
      <c r="AK717" s="122" t="e">
        <f t="shared" si="143"/>
        <v>#N/A</v>
      </c>
    </row>
    <row r="718" spans="1:37" x14ac:dyDescent="0.2">
      <c r="A718" s="170">
        <f>'Fleet Input'!A722</f>
        <v>0</v>
      </c>
      <c r="B718" s="106" t="s">
        <v>111</v>
      </c>
      <c r="C718" s="106" t="s">
        <v>112</v>
      </c>
      <c r="D718" s="106" t="s">
        <v>172</v>
      </c>
      <c r="E718" s="106" t="s">
        <v>173</v>
      </c>
      <c r="F718" s="179">
        <f>'Fleet Input'!I722</f>
        <v>0</v>
      </c>
      <c r="G718" s="179">
        <f>'Fleet Input'!J722</f>
        <v>0</v>
      </c>
      <c r="H718" s="119" t="e">
        <f>VLOOKUP(AD718,NOx_Calc!$E$4:$G$44,3,FALSE)/100</f>
        <v>#N/A</v>
      </c>
      <c r="I718" s="119" t="e">
        <f>VLOOKUP(AD718,NOx_Calc!$E$4:$H$44,4,FALSE)/100</f>
        <v>#N/A</v>
      </c>
      <c r="J718" s="97" t="e">
        <f t="shared" si="132"/>
        <v>#N/A</v>
      </c>
      <c r="K718" s="10" t="e">
        <f>IF(J718&lt;&gt;"-",IF(X718="A",'NOx Emission Factors'!$X$4*J718,IF(X718="L",'NOx Emission Factors'!$W$4*J718,"?")),"-")</f>
        <v>#N/A</v>
      </c>
      <c r="L718" s="10" t="str">
        <f>IF(F718&lt;&gt;"",IF(X718="A",F718/'NOx Emission Factors'!$X$4,IF(X718="L",F718/'NOx Emission Factors'!$W$4,"?")),"-")</f>
        <v>?</v>
      </c>
      <c r="M718" s="125" t="e">
        <f t="shared" si="133"/>
        <v>#DIV/0!</v>
      </c>
      <c r="N718" s="125" t="e">
        <f t="shared" si="134"/>
        <v>#N/A</v>
      </c>
      <c r="O718" s="170">
        <f>'Fleet Input'!B722</f>
        <v>0</v>
      </c>
      <c r="P718" s="170">
        <f>'Fleet Input'!C722</f>
        <v>0</v>
      </c>
      <c r="Q718" s="170">
        <f>'Fleet Input'!D722</f>
        <v>0</v>
      </c>
      <c r="R718" s="170">
        <f>'Fleet Input'!E722</f>
        <v>0</v>
      </c>
      <c r="S718" s="170">
        <f>'Fleet Input'!F722</f>
        <v>0</v>
      </c>
      <c r="T718" s="109" t="s">
        <v>239</v>
      </c>
      <c r="U718" s="109" t="s">
        <v>194</v>
      </c>
      <c r="X718" s="176">
        <f>'Fleet Input'!F722</f>
        <v>0</v>
      </c>
      <c r="Y718" s="170">
        <f>'Fleet Input'!G722</f>
        <v>0</v>
      </c>
      <c r="Z718" s="170">
        <f>'Fleet Input'!H722</f>
        <v>0</v>
      </c>
      <c r="AA718" s="114">
        <f t="shared" si="135"/>
        <v>0</v>
      </c>
      <c r="AB718" s="176" t="str">
        <f>IF('Fleet Input'!K722=0,"",'Fleet Input'!K722)</f>
        <v/>
      </c>
      <c r="AC718" s="176" t="str">
        <f>IF('Fleet Input'!L722=0,"",'Fleet Input'!L722)</f>
        <v/>
      </c>
      <c r="AD718" s="117" t="str">
        <f t="shared" si="136"/>
        <v/>
      </c>
      <c r="AE718" s="117" t="str">
        <f t="shared" si="137"/>
        <v>00</v>
      </c>
      <c r="AF718" s="8" t="e">
        <f t="shared" si="138"/>
        <v>#N/A</v>
      </c>
      <c r="AG718" s="122" t="e">
        <f t="shared" si="139"/>
        <v>#N/A</v>
      </c>
      <c r="AH718" s="8" t="e">
        <f t="shared" si="140"/>
        <v>#N/A</v>
      </c>
      <c r="AI718" s="122" t="e">
        <f t="shared" si="141"/>
        <v>#N/A</v>
      </c>
      <c r="AJ718" s="100" t="e">
        <f t="shared" si="142"/>
        <v>#N/A</v>
      </c>
      <c r="AK718" s="122" t="e">
        <f t="shared" si="143"/>
        <v>#N/A</v>
      </c>
    </row>
    <row r="719" spans="1:37" x14ac:dyDescent="0.2">
      <c r="A719" s="170">
        <f>'Fleet Input'!A723</f>
        <v>0</v>
      </c>
      <c r="B719" s="106" t="s">
        <v>111</v>
      </c>
      <c r="C719" s="106" t="s">
        <v>112</v>
      </c>
      <c r="D719" s="106" t="s">
        <v>172</v>
      </c>
      <c r="E719" s="106" t="s">
        <v>173</v>
      </c>
      <c r="F719" s="179">
        <f>'Fleet Input'!I723</f>
        <v>0</v>
      </c>
      <c r="G719" s="179">
        <f>'Fleet Input'!J723</f>
        <v>0</v>
      </c>
      <c r="H719" s="119" t="e">
        <f>VLOOKUP(AD719,NOx_Calc!$E$4:$G$44,3,FALSE)/100</f>
        <v>#N/A</v>
      </c>
      <c r="I719" s="119" t="e">
        <f>VLOOKUP(AD719,NOx_Calc!$E$4:$H$44,4,FALSE)/100</f>
        <v>#N/A</v>
      </c>
      <c r="J719" s="97" t="e">
        <f t="shared" si="132"/>
        <v>#N/A</v>
      </c>
      <c r="K719" s="10" t="e">
        <f>IF(J719&lt;&gt;"-",IF(X719="A",'NOx Emission Factors'!$X$4*J719,IF(X719="L",'NOx Emission Factors'!$W$4*J719,"?")),"-")</f>
        <v>#N/A</v>
      </c>
      <c r="L719" s="10" t="str">
        <f>IF(F719&lt;&gt;"",IF(X719="A",F719/'NOx Emission Factors'!$X$4,IF(X719="L",F719/'NOx Emission Factors'!$W$4,"?")),"-")</f>
        <v>?</v>
      </c>
      <c r="M719" s="125" t="e">
        <f t="shared" si="133"/>
        <v>#DIV/0!</v>
      </c>
      <c r="N719" s="125" t="e">
        <f t="shared" si="134"/>
        <v>#N/A</v>
      </c>
      <c r="O719" s="170">
        <f>'Fleet Input'!B723</f>
        <v>0</v>
      </c>
      <c r="P719" s="170">
        <f>'Fleet Input'!C723</f>
        <v>0</v>
      </c>
      <c r="Q719" s="170">
        <f>'Fleet Input'!D723</f>
        <v>0</v>
      </c>
      <c r="R719" s="170">
        <f>'Fleet Input'!E723</f>
        <v>0</v>
      </c>
      <c r="S719" s="170">
        <f>'Fleet Input'!F723</f>
        <v>0</v>
      </c>
      <c r="T719" s="109" t="s">
        <v>239</v>
      </c>
      <c r="U719" s="109" t="s">
        <v>194</v>
      </c>
      <c r="X719" s="176">
        <f>'Fleet Input'!F723</f>
        <v>0</v>
      </c>
      <c r="Y719" s="170">
        <f>'Fleet Input'!G723</f>
        <v>0</v>
      </c>
      <c r="Z719" s="170">
        <f>'Fleet Input'!H723</f>
        <v>0</v>
      </c>
      <c r="AA719" s="114">
        <f t="shared" si="135"/>
        <v>0</v>
      </c>
      <c r="AB719" s="176" t="str">
        <f>IF('Fleet Input'!K723=0,"",'Fleet Input'!K723)</f>
        <v/>
      </c>
      <c r="AC719" s="176" t="str">
        <f>IF('Fleet Input'!L723=0,"",'Fleet Input'!L723)</f>
        <v/>
      </c>
      <c r="AD719" s="117" t="str">
        <f t="shared" si="136"/>
        <v/>
      </c>
      <c r="AE719" s="117" t="str">
        <f t="shared" si="137"/>
        <v>00</v>
      </c>
      <c r="AF719" s="8" t="e">
        <f t="shared" si="138"/>
        <v>#N/A</v>
      </c>
      <c r="AG719" s="122" t="e">
        <f t="shared" si="139"/>
        <v>#N/A</v>
      </c>
      <c r="AH719" s="8" t="e">
        <f t="shared" si="140"/>
        <v>#N/A</v>
      </c>
      <c r="AI719" s="122" t="e">
        <f t="shared" si="141"/>
        <v>#N/A</v>
      </c>
      <c r="AJ719" s="100" t="e">
        <f t="shared" si="142"/>
        <v>#N/A</v>
      </c>
      <c r="AK719" s="122" t="e">
        <f t="shared" si="143"/>
        <v>#N/A</v>
      </c>
    </row>
    <row r="720" spans="1:37" x14ac:dyDescent="0.2">
      <c r="A720" s="170">
        <f>'Fleet Input'!A724</f>
        <v>0</v>
      </c>
      <c r="B720" s="106" t="s">
        <v>111</v>
      </c>
      <c r="C720" s="106" t="s">
        <v>175</v>
      </c>
      <c r="D720" s="106" t="s">
        <v>176</v>
      </c>
      <c r="E720" s="106" t="s">
        <v>143</v>
      </c>
      <c r="F720" s="179">
        <f>'Fleet Input'!I724</f>
        <v>0</v>
      </c>
      <c r="G720" s="179">
        <f>'Fleet Input'!J724</f>
        <v>0</v>
      </c>
      <c r="H720" s="119" t="e">
        <f>VLOOKUP(AD720,NOx_Calc!$E$4:$G$44,3,FALSE)/100</f>
        <v>#N/A</v>
      </c>
      <c r="I720" s="119" t="e">
        <f>VLOOKUP(AD720,NOx_Calc!$E$4:$H$44,4,FALSE)/100</f>
        <v>#N/A</v>
      </c>
      <c r="J720" s="97" t="e">
        <f t="shared" si="132"/>
        <v>#N/A</v>
      </c>
      <c r="K720" s="10" t="e">
        <f>IF(J720&lt;&gt;"-",IF(X720="A",'NOx Emission Factors'!$X$4*J720,IF(X720="L",'NOx Emission Factors'!$W$4*J720,"?")),"-")</f>
        <v>#N/A</v>
      </c>
      <c r="L720" s="10" t="str">
        <f>IF(F720&lt;&gt;"",IF(X720="A",F720/'NOx Emission Factors'!$X$4,IF(X720="L",F720/'NOx Emission Factors'!$W$4,"?")),"-")</f>
        <v>?</v>
      </c>
      <c r="M720" s="125" t="e">
        <f t="shared" si="133"/>
        <v>#DIV/0!</v>
      </c>
      <c r="N720" s="125" t="e">
        <f t="shared" si="134"/>
        <v>#N/A</v>
      </c>
      <c r="O720" s="170">
        <f>'Fleet Input'!B724</f>
        <v>0</v>
      </c>
      <c r="P720" s="170">
        <f>'Fleet Input'!C724</f>
        <v>0</v>
      </c>
      <c r="Q720" s="170">
        <f>'Fleet Input'!D724</f>
        <v>0</v>
      </c>
      <c r="R720" s="170">
        <f>'Fleet Input'!E724</f>
        <v>0</v>
      </c>
      <c r="S720" s="170">
        <f>'Fleet Input'!F724</f>
        <v>0</v>
      </c>
      <c r="T720" s="109" t="s">
        <v>239</v>
      </c>
      <c r="U720" s="109" t="s">
        <v>194</v>
      </c>
      <c r="X720" s="176">
        <f>'Fleet Input'!F724</f>
        <v>0</v>
      </c>
      <c r="Y720" s="170">
        <f>'Fleet Input'!G724</f>
        <v>0</v>
      </c>
      <c r="Z720" s="170">
        <f>'Fleet Input'!H724</f>
        <v>0</v>
      </c>
      <c r="AA720" s="114">
        <f t="shared" si="135"/>
        <v>0</v>
      </c>
      <c r="AB720" s="176" t="str">
        <f>IF('Fleet Input'!K724=0,"",'Fleet Input'!K724)</f>
        <v/>
      </c>
      <c r="AC720" s="176" t="str">
        <f>IF('Fleet Input'!L724=0,"",'Fleet Input'!L724)</f>
        <v/>
      </c>
      <c r="AD720" s="117" t="str">
        <f t="shared" si="136"/>
        <v/>
      </c>
      <c r="AE720" s="117" t="str">
        <f t="shared" si="137"/>
        <v>00</v>
      </c>
      <c r="AF720" s="8" t="e">
        <f t="shared" si="138"/>
        <v>#N/A</v>
      </c>
      <c r="AG720" s="122" t="e">
        <f t="shared" si="139"/>
        <v>#N/A</v>
      </c>
      <c r="AH720" s="8" t="e">
        <f t="shared" si="140"/>
        <v>#N/A</v>
      </c>
      <c r="AI720" s="122" t="e">
        <f t="shared" si="141"/>
        <v>#N/A</v>
      </c>
      <c r="AJ720" s="100" t="e">
        <f t="shared" si="142"/>
        <v>#N/A</v>
      </c>
      <c r="AK720" s="122" t="e">
        <f t="shared" si="143"/>
        <v>#N/A</v>
      </c>
    </row>
    <row r="721" spans="1:37" x14ac:dyDescent="0.2">
      <c r="A721" s="170">
        <f>'Fleet Input'!A725</f>
        <v>0</v>
      </c>
      <c r="B721" s="106" t="s">
        <v>111</v>
      </c>
      <c r="C721" s="106" t="s">
        <v>116</v>
      </c>
      <c r="D721" s="106" t="s">
        <v>169</v>
      </c>
      <c r="E721" s="106" t="s">
        <v>142</v>
      </c>
      <c r="F721" s="179">
        <f>'Fleet Input'!I725</f>
        <v>0</v>
      </c>
      <c r="G721" s="179">
        <f>'Fleet Input'!J725</f>
        <v>0</v>
      </c>
      <c r="H721" s="119" t="e">
        <f>VLOOKUP(AD721,NOx_Calc!$E$4:$G$44,3,FALSE)/100</f>
        <v>#N/A</v>
      </c>
      <c r="I721" s="119" t="e">
        <f>VLOOKUP(AD721,NOx_Calc!$E$4:$H$44,4,FALSE)/100</f>
        <v>#N/A</v>
      </c>
      <c r="J721" s="97" t="e">
        <f t="shared" si="132"/>
        <v>#N/A</v>
      </c>
      <c r="K721" s="10" t="e">
        <f>IF(J721&lt;&gt;"-",IF(X721="A",'NOx Emission Factors'!$X$4*J721,IF(X721="L",'NOx Emission Factors'!$W$4*J721,"?")),"-")</f>
        <v>#N/A</v>
      </c>
      <c r="L721" s="10" t="str">
        <f>IF(F721&lt;&gt;"",IF(X721="A",F721/'NOx Emission Factors'!$X$4,IF(X721="L",F721/'NOx Emission Factors'!$W$4,"?")),"-")</f>
        <v>?</v>
      </c>
      <c r="M721" s="125" t="e">
        <f t="shared" si="133"/>
        <v>#DIV/0!</v>
      </c>
      <c r="N721" s="125" t="e">
        <f t="shared" si="134"/>
        <v>#N/A</v>
      </c>
      <c r="O721" s="170">
        <f>'Fleet Input'!B725</f>
        <v>0</v>
      </c>
      <c r="P721" s="170">
        <f>'Fleet Input'!C725</f>
        <v>0</v>
      </c>
      <c r="Q721" s="170">
        <f>'Fleet Input'!D725</f>
        <v>0</v>
      </c>
      <c r="R721" s="170">
        <f>'Fleet Input'!E725</f>
        <v>0</v>
      </c>
      <c r="S721" s="170">
        <f>'Fleet Input'!F725</f>
        <v>0</v>
      </c>
      <c r="T721" s="109" t="s">
        <v>239</v>
      </c>
      <c r="U721" s="109" t="s">
        <v>194</v>
      </c>
      <c r="X721" s="176">
        <f>'Fleet Input'!F725</f>
        <v>0</v>
      </c>
      <c r="Y721" s="170">
        <f>'Fleet Input'!G725</f>
        <v>0</v>
      </c>
      <c r="Z721" s="170">
        <f>'Fleet Input'!H725</f>
        <v>0</v>
      </c>
      <c r="AA721" s="114">
        <f t="shared" si="135"/>
        <v>0</v>
      </c>
      <c r="AB721" s="176" t="str">
        <f>IF('Fleet Input'!K725=0,"",'Fleet Input'!K725)</f>
        <v/>
      </c>
      <c r="AC721" s="176" t="str">
        <f>IF('Fleet Input'!L725=0,"",'Fleet Input'!L725)</f>
        <v/>
      </c>
      <c r="AD721" s="117" t="str">
        <f t="shared" si="136"/>
        <v/>
      </c>
      <c r="AE721" s="117" t="str">
        <f t="shared" si="137"/>
        <v>00</v>
      </c>
      <c r="AF721" s="8" t="e">
        <f t="shared" si="138"/>
        <v>#N/A</v>
      </c>
      <c r="AG721" s="122" t="e">
        <f t="shared" si="139"/>
        <v>#N/A</v>
      </c>
      <c r="AH721" s="8" t="e">
        <f t="shared" si="140"/>
        <v>#N/A</v>
      </c>
      <c r="AI721" s="122" t="e">
        <f t="shared" si="141"/>
        <v>#N/A</v>
      </c>
      <c r="AJ721" s="100" t="e">
        <f t="shared" si="142"/>
        <v>#N/A</v>
      </c>
      <c r="AK721" s="122" t="e">
        <f t="shared" si="143"/>
        <v>#N/A</v>
      </c>
    </row>
    <row r="722" spans="1:37" x14ac:dyDescent="0.2">
      <c r="A722" s="170">
        <f>'Fleet Input'!A726</f>
        <v>0</v>
      </c>
      <c r="B722" s="106" t="s">
        <v>111</v>
      </c>
      <c r="C722" s="106" t="s">
        <v>116</v>
      </c>
      <c r="D722" s="106" t="s">
        <v>174</v>
      </c>
      <c r="E722" s="106" t="s">
        <v>143</v>
      </c>
      <c r="F722" s="179">
        <f>'Fleet Input'!I726</f>
        <v>0</v>
      </c>
      <c r="G722" s="179">
        <f>'Fleet Input'!J726</f>
        <v>0</v>
      </c>
      <c r="H722" s="119" t="e">
        <f>VLOOKUP(AD722,NOx_Calc!$E$4:$G$44,3,FALSE)/100</f>
        <v>#N/A</v>
      </c>
      <c r="I722" s="119" t="e">
        <f>VLOOKUP(AD722,NOx_Calc!$E$4:$H$44,4,FALSE)/100</f>
        <v>#N/A</v>
      </c>
      <c r="J722" s="97" t="e">
        <f t="shared" si="132"/>
        <v>#N/A</v>
      </c>
      <c r="K722" s="10" t="e">
        <f>IF(J722&lt;&gt;"-",IF(X722="A",'NOx Emission Factors'!$X$4*J722,IF(X722="L",'NOx Emission Factors'!$W$4*J722,"?")),"-")</f>
        <v>#N/A</v>
      </c>
      <c r="L722" s="10" t="str">
        <f>IF(F722&lt;&gt;"",IF(X722="A",F722/'NOx Emission Factors'!$X$4,IF(X722="L",F722/'NOx Emission Factors'!$W$4,"?")),"-")</f>
        <v>?</v>
      </c>
      <c r="M722" s="125" t="e">
        <f t="shared" si="133"/>
        <v>#DIV/0!</v>
      </c>
      <c r="N722" s="125" t="e">
        <f t="shared" si="134"/>
        <v>#N/A</v>
      </c>
      <c r="O722" s="170">
        <f>'Fleet Input'!B726</f>
        <v>0</v>
      </c>
      <c r="P722" s="170">
        <f>'Fleet Input'!C726</f>
        <v>0</v>
      </c>
      <c r="Q722" s="170">
        <f>'Fleet Input'!D726</f>
        <v>0</v>
      </c>
      <c r="R722" s="170">
        <f>'Fleet Input'!E726</f>
        <v>0</v>
      </c>
      <c r="S722" s="170">
        <f>'Fleet Input'!F726</f>
        <v>0</v>
      </c>
      <c r="T722" s="109" t="s">
        <v>239</v>
      </c>
      <c r="U722" s="109" t="s">
        <v>194</v>
      </c>
      <c r="X722" s="176">
        <f>'Fleet Input'!F726</f>
        <v>0</v>
      </c>
      <c r="Y722" s="170">
        <f>'Fleet Input'!G726</f>
        <v>0</v>
      </c>
      <c r="Z722" s="170">
        <f>'Fleet Input'!H726</f>
        <v>0</v>
      </c>
      <c r="AA722" s="114">
        <f t="shared" si="135"/>
        <v>0</v>
      </c>
      <c r="AB722" s="176" t="str">
        <f>IF('Fleet Input'!K726=0,"",'Fleet Input'!K726)</f>
        <v/>
      </c>
      <c r="AC722" s="176" t="str">
        <f>IF('Fleet Input'!L726=0,"",'Fleet Input'!L726)</f>
        <v/>
      </c>
      <c r="AD722" s="117" t="str">
        <f t="shared" si="136"/>
        <v/>
      </c>
      <c r="AE722" s="117" t="str">
        <f t="shared" si="137"/>
        <v>00</v>
      </c>
      <c r="AF722" s="8" t="e">
        <f t="shared" si="138"/>
        <v>#N/A</v>
      </c>
      <c r="AG722" s="122" t="e">
        <f t="shared" si="139"/>
        <v>#N/A</v>
      </c>
      <c r="AH722" s="8" t="e">
        <f t="shared" si="140"/>
        <v>#N/A</v>
      </c>
      <c r="AI722" s="122" t="e">
        <f t="shared" si="141"/>
        <v>#N/A</v>
      </c>
      <c r="AJ722" s="100" t="e">
        <f t="shared" si="142"/>
        <v>#N/A</v>
      </c>
      <c r="AK722" s="122" t="e">
        <f t="shared" si="143"/>
        <v>#N/A</v>
      </c>
    </row>
    <row r="723" spans="1:37" x14ac:dyDescent="0.2">
      <c r="A723" s="170">
        <f>'Fleet Input'!A727</f>
        <v>0</v>
      </c>
      <c r="B723" s="106" t="s">
        <v>111</v>
      </c>
      <c r="C723" s="106" t="s">
        <v>116</v>
      </c>
      <c r="D723" s="106" t="s">
        <v>117</v>
      </c>
      <c r="E723" s="106" t="s">
        <v>143</v>
      </c>
      <c r="F723" s="179">
        <f>'Fleet Input'!I727</f>
        <v>0</v>
      </c>
      <c r="G723" s="179">
        <f>'Fleet Input'!J727</f>
        <v>0</v>
      </c>
      <c r="H723" s="119" t="e">
        <f>VLOOKUP(AD723,NOx_Calc!$E$4:$G$44,3,FALSE)/100</f>
        <v>#N/A</v>
      </c>
      <c r="I723" s="119" t="e">
        <f>VLOOKUP(AD723,NOx_Calc!$E$4:$H$44,4,FALSE)/100</f>
        <v>#N/A</v>
      </c>
      <c r="J723" s="97" t="e">
        <f t="shared" si="132"/>
        <v>#N/A</v>
      </c>
      <c r="K723" s="10" t="e">
        <f>IF(J723&lt;&gt;"-",IF(X723="A",'NOx Emission Factors'!$X$4*J723,IF(X723="L",'NOx Emission Factors'!$W$4*J723,"?")),"-")</f>
        <v>#N/A</v>
      </c>
      <c r="L723" s="10" t="str">
        <f>IF(F723&lt;&gt;"",IF(X723="A",F723/'NOx Emission Factors'!$X$4,IF(X723="L",F723/'NOx Emission Factors'!$W$4,"?")),"-")</f>
        <v>?</v>
      </c>
      <c r="M723" s="125" t="e">
        <f t="shared" si="133"/>
        <v>#DIV/0!</v>
      </c>
      <c r="N723" s="125" t="e">
        <f t="shared" si="134"/>
        <v>#N/A</v>
      </c>
      <c r="O723" s="170">
        <f>'Fleet Input'!B727</f>
        <v>0</v>
      </c>
      <c r="P723" s="170">
        <f>'Fleet Input'!C727</f>
        <v>0</v>
      </c>
      <c r="Q723" s="170">
        <f>'Fleet Input'!D727</f>
        <v>0</v>
      </c>
      <c r="R723" s="170">
        <f>'Fleet Input'!E727</f>
        <v>0</v>
      </c>
      <c r="S723" s="170">
        <f>'Fleet Input'!F727</f>
        <v>0</v>
      </c>
      <c r="T723" s="109" t="s">
        <v>239</v>
      </c>
      <c r="U723" s="109" t="s">
        <v>194</v>
      </c>
      <c r="X723" s="176">
        <f>'Fleet Input'!F727</f>
        <v>0</v>
      </c>
      <c r="Y723" s="170">
        <f>'Fleet Input'!G727</f>
        <v>0</v>
      </c>
      <c r="Z723" s="170">
        <f>'Fleet Input'!H727</f>
        <v>0</v>
      </c>
      <c r="AA723" s="114">
        <f t="shared" si="135"/>
        <v>0</v>
      </c>
      <c r="AB723" s="176" t="str">
        <f>IF('Fleet Input'!K727=0,"",'Fleet Input'!K727)</f>
        <v/>
      </c>
      <c r="AC723" s="176" t="str">
        <f>IF('Fleet Input'!L727=0,"",'Fleet Input'!L727)</f>
        <v/>
      </c>
      <c r="AD723" s="117" t="str">
        <f t="shared" si="136"/>
        <v/>
      </c>
      <c r="AE723" s="117" t="str">
        <f t="shared" si="137"/>
        <v>00</v>
      </c>
      <c r="AF723" s="8" t="e">
        <f t="shared" si="138"/>
        <v>#N/A</v>
      </c>
      <c r="AG723" s="122" t="e">
        <f t="shared" si="139"/>
        <v>#N/A</v>
      </c>
      <c r="AH723" s="8" t="e">
        <f t="shared" si="140"/>
        <v>#N/A</v>
      </c>
      <c r="AI723" s="122" t="e">
        <f t="shared" si="141"/>
        <v>#N/A</v>
      </c>
      <c r="AJ723" s="100" t="e">
        <f t="shared" si="142"/>
        <v>#N/A</v>
      </c>
      <c r="AK723" s="122" t="e">
        <f t="shared" si="143"/>
        <v>#N/A</v>
      </c>
    </row>
    <row r="724" spans="1:37" x14ac:dyDescent="0.2">
      <c r="A724" s="170">
        <f>'Fleet Input'!A728</f>
        <v>0</v>
      </c>
      <c r="B724" s="106" t="s">
        <v>111</v>
      </c>
      <c r="C724" s="106" t="s">
        <v>116</v>
      </c>
      <c r="D724" s="106" t="s">
        <v>174</v>
      </c>
      <c r="E724" s="106" t="s">
        <v>143</v>
      </c>
      <c r="F724" s="179">
        <f>'Fleet Input'!I728</f>
        <v>0</v>
      </c>
      <c r="G724" s="179">
        <f>'Fleet Input'!J728</f>
        <v>0</v>
      </c>
      <c r="H724" s="119" t="e">
        <f>VLOOKUP(AD724,NOx_Calc!$E$4:$G$44,3,FALSE)/100</f>
        <v>#N/A</v>
      </c>
      <c r="I724" s="119" t="e">
        <f>VLOOKUP(AD724,NOx_Calc!$E$4:$H$44,4,FALSE)/100</f>
        <v>#N/A</v>
      </c>
      <c r="J724" s="97" t="e">
        <f t="shared" si="132"/>
        <v>#N/A</v>
      </c>
      <c r="K724" s="10" t="e">
        <f>IF(J724&lt;&gt;"-",IF(X724="A",'NOx Emission Factors'!$X$4*J724,IF(X724="L",'NOx Emission Factors'!$W$4*J724,"?")),"-")</f>
        <v>#N/A</v>
      </c>
      <c r="L724" s="10" t="str">
        <f>IF(F724&lt;&gt;"",IF(X724="A",F724/'NOx Emission Factors'!$X$4,IF(X724="L",F724/'NOx Emission Factors'!$W$4,"?")),"-")</f>
        <v>?</v>
      </c>
      <c r="M724" s="125" t="e">
        <f t="shared" si="133"/>
        <v>#DIV/0!</v>
      </c>
      <c r="N724" s="125" t="e">
        <f t="shared" si="134"/>
        <v>#N/A</v>
      </c>
      <c r="O724" s="170">
        <f>'Fleet Input'!B728</f>
        <v>0</v>
      </c>
      <c r="P724" s="170">
        <f>'Fleet Input'!C728</f>
        <v>0</v>
      </c>
      <c r="Q724" s="170">
        <f>'Fleet Input'!D728</f>
        <v>0</v>
      </c>
      <c r="R724" s="170">
        <f>'Fleet Input'!E728</f>
        <v>0</v>
      </c>
      <c r="S724" s="170">
        <f>'Fleet Input'!F728</f>
        <v>0</v>
      </c>
      <c r="T724" s="109" t="s">
        <v>239</v>
      </c>
      <c r="U724" s="109" t="s">
        <v>194</v>
      </c>
      <c r="X724" s="176">
        <f>'Fleet Input'!F728</f>
        <v>0</v>
      </c>
      <c r="Y724" s="170">
        <f>'Fleet Input'!G728</f>
        <v>0</v>
      </c>
      <c r="Z724" s="170">
        <f>'Fleet Input'!H728</f>
        <v>0</v>
      </c>
      <c r="AA724" s="114">
        <f t="shared" si="135"/>
        <v>0</v>
      </c>
      <c r="AB724" s="176" t="str">
        <f>IF('Fleet Input'!K728=0,"",'Fleet Input'!K728)</f>
        <v/>
      </c>
      <c r="AC724" s="176" t="str">
        <f>IF('Fleet Input'!L728=0,"",'Fleet Input'!L728)</f>
        <v/>
      </c>
      <c r="AD724" s="117" t="str">
        <f t="shared" si="136"/>
        <v/>
      </c>
      <c r="AE724" s="117" t="str">
        <f t="shared" si="137"/>
        <v>00</v>
      </c>
      <c r="AF724" s="8" t="e">
        <f t="shared" si="138"/>
        <v>#N/A</v>
      </c>
      <c r="AG724" s="122" t="e">
        <f t="shared" si="139"/>
        <v>#N/A</v>
      </c>
      <c r="AH724" s="8" t="e">
        <f t="shared" si="140"/>
        <v>#N/A</v>
      </c>
      <c r="AI724" s="122" t="e">
        <f t="shared" si="141"/>
        <v>#N/A</v>
      </c>
      <c r="AJ724" s="100" t="e">
        <f t="shared" si="142"/>
        <v>#N/A</v>
      </c>
      <c r="AK724" s="122" t="e">
        <f t="shared" si="143"/>
        <v>#N/A</v>
      </c>
    </row>
    <row r="725" spans="1:37" x14ac:dyDescent="0.2">
      <c r="A725" s="170">
        <f>'Fleet Input'!A729</f>
        <v>0</v>
      </c>
      <c r="B725" s="106" t="s">
        <v>111</v>
      </c>
      <c r="C725" s="106" t="s">
        <v>116</v>
      </c>
      <c r="D725" s="106" t="s">
        <v>165</v>
      </c>
      <c r="E725" s="106" t="s">
        <v>143</v>
      </c>
      <c r="F725" s="179">
        <f>'Fleet Input'!I729</f>
        <v>0</v>
      </c>
      <c r="G725" s="179">
        <f>'Fleet Input'!J729</f>
        <v>0</v>
      </c>
      <c r="H725" s="119" t="e">
        <f>VLOOKUP(AD725,NOx_Calc!$E$4:$G$44,3,FALSE)/100</f>
        <v>#N/A</v>
      </c>
      <c r="I725" s="119" t="e">
        <f>VLOOKUP(AD725,NOx_Calc!$E$4:$H$44,4,FALSE)/100</f>
        <v>#N/A</v>
      </c>
      <c r="J725" s="97" t="e">
        <f t="shared" si="132"/>
        <v>#N/A</v>
      </c>
      <c r="K725" s="10" t="e">
        <f>IF(J725&lt;&gt;"-",IF(X725="A",'NOx Emission Factors'!$X$4*J725,IF(X725="L",'NOx Emission Factors'!$W$4*J725,"?")),"-")</f>
        <v>#N/A</v>
      </c>
      <c r="L725" s="10" t="str">
        <f>IF(F725&lt;&gt;"",IF(X725="A",F725/'NOx Emission Factors'!$X$4,IF(X725="L",F725/'NOx Emission Factors'!$W$4,"?")),"-")</f>
        <v>?</v>
      </c>
      <c r="M725" s="125" t="e">
        <f t="shared" si="133"/>
        <v>#DIV/0!</v>
      </c>
      <c r="N725" s="125" t="e">
        <f t="shared" si="134"/>
        <v>#N/A</v>
      </c>
      <c r="O725" s="170">
        <f>'Fleet Input'!B729</f>
        <v>0</v>
      </c>
      <c r="P725" s="170">
        <f>'Fleet Input'!C729</f>
        <v>0</v>
      </c>
      <c r="Q725" s="170">
        <f>'Fleet Input'!D729</f>
        <v>0</v>
      </c>
      <c r="R725" s="170">
        <f>'Fleet Input'!E729</f>
        <v>0</v>
      </c>
      <c r="S725" s="170">
        <f>'Fleet Input'!F729</f>
        <v>0</v>
      </c>
      <c r="T725" s="109" t="s">
        <v>239</v>
      </c>
      <c r="U725" s="109" t="s">
        <v>194</v>
      </c>
      <c r="X725" s="176">
        <f>'Fleet Input'!F729</f>
        <v>0</v>
      </c>
      <c r="Y725" s="170">
        <f>'Fleet Input'!G729</f>
        <v>0</v>
      </c>
      <c r="Z725" s="170">
        <f>'Fleet Input'!H729</f>
        <v>0</v>
      </c>
      <c r="AA725" s="114">
        <f t="shared" si="135"/>
        <v>0</v>
      </c>
      <c r="AB725" s="176" t="str">
        <f>IF('Fleet Input'!K729=0,"",'Fleet Input'!K729)</f>
        <v/>
      </c>
      <c r="AC725" s="176" t="str">
        <f>IF('Fleet Input'!L729=0,"",'Fleet Input'!L729)</f>
        <v/>
      </c>
      <c r="AD725" s="117" t="str">
        <f t="shared" si="136"/>
        <v/>
      </c>
      <c r="AE725" s="117" t="str">
        <f t="shared" si="137"/>
        <v>00</v>
      </c>
      <c r="AF725" s="8" t="e">
        <f t="shared" si="138"/>
        <v>#N/A</v>
      </c>
      <c r="AG725" s="122" t="e">
        <f t="shared" si="139"/>
        <v>#N/A</v>
      </c>
      <c r="AH725" s="8" t="e">
        <f t="shared" si="140"/>
        <v>#N/A</v>
      </c>
      <c r="AI725" s="122" t="e">
        <f t="shared" si="141"/>
        <v>#N/A</v>
      </c>
      <c r="AJ725" s="100" t="e">
        <f t="shared" si="142"/>
        <v>#N/A</v>
      </c>
      <c r="AK725" s="122" t="e">
        <f t="shared" si="143"/>
        <v>#N/A</v>
      </c>
    </row>
    <row r="726" spans="1:37" x14ac:dyDescent="0.2">
      <c r="A726" s="170">
        <f>'Fleet Input'!A730</f>
        <v>0</v>
      </c>
      <c r="B726" s="106" t="s">
        <v>111</v>
      </c>
      <c r="C726" s="106" t="s">
        <v>116</v>
      </c>
      <c r="D726" s="106" t="s">
        <v>169</v>
      </c>
      <c r="E726" s="106" t="s">
        <v>143</v>
      </c>
      <c r="F726" s="179">
        <f>'Fleet Input'!I730</f>
        <v>0</v>
      </c>
      <c r="G726" s="179">
        <f>'Fleet Input'!J730</f>
        <v>0</v>
      </c>
      <c r="H726" s="119" t="e">
        <f>VLOOKUP(AD726,NOx_Calc!$E$4:$G$44,3,FALSE)/100</f>
        <v>#N/A</v>
      </c>
      <c r="I726" s="119" t="e">
        <f>VLOOKUP(AD726,NOx_Calc!$E$4:$H$44,4,FALSE)/100</f>
        <v>#N/A</v>
      </c>
      <c r="J726" s="97" t="e">
        <f t="shared" si="132"/>
        <v>#N/A</v>
      </c>
      <c r="K726" s="10" t="e">
        <f>IF(J726&lt;&gt;"-",IF(X726="A",'NOx Emission Factors'!$X$4*J726,IF(X726="L",'NOx Emission Factors'!$W$4*J726,"?")),"-")</f>
        <v>#N/A</v>
      </c>
      <c r="L726" s="10" t="str">
        <f>IF(F726&lt;&gt;"",IF(X726="A",F726/'NOx Emission Factors'!$X$4,IF(X726="L",F726/'NOx Emission Factors'!$W$4,"?")),"-")</f>
        <v>?</v>
      </c>
      <c r="M726" s="125" t="e">
        <f t="shared" si="133"/>
        <v>#DIV/0!</v>
      </c>
      <c r="N726" s="125" t="e">
        <f t="shared" si="134"/>
        <v>#N/A</v>
      </c>
      <c r="O726" s="170">
        <f>'Fleet Input'!B730</f>
        <v>0</v>
      </c>
      <c r="P726" s="170">
        <f>'Fleet Input'!C730</f>
        <v>0</v>
      </c>
      <c r="Q726" s="170">
        <f>'Fleet Input'!D730</f>
        <v>0</v>
      </c>
      <c r="R726" s="170">
        <f>'Fleet Input'!E730</f>
        <v>0</v>
      </c>
      <c r="S726" s="170">
        <f>'Fleet Input'!F730</f>
        <v>0</v>
      </c>
      <c r="T726" s="109" t="s">
        <v>239</v>
      </c>
      <c r="U726" s="109" t="s">
        <v>194</v>
      </c>
      <c r="X726" s="176">
        <f>'Fleet Input'!F730</f>
        <v>0</v>
      </c>
      <c r="Y726" s="170">
        <f>'Fleet Input'!G730</f>
        <v>0</v>
      </c>
      <c r="Z726" s="170">
        <f>'Fleet Input'!H730</f>
        <v>0</v>
      </c>
      <c r="AA726" s="114">
        <f t="shared" si="135"/>
        <v>0</v>
      </c>
      <c r="AB726" s="176" t="str">
        <f>IF('Fleet Input'!K730=0,"",'Fleet Input'!K730)</f>
        <v/>
      </c>
      <c r="AC726" s="176" t="str">
        <f>IF('Fleet Input'!L730=0,"",'Fleet Input'!L730)</f>
        <v/>
      </c>
      <c r="AD726" s="117" t="str">
        <f t="shared" si="136"/>
        <v/>
      </c>
      <c r="AE726" s="117" t="str">
        <f t="shared" si="137"/>
        <v>00</v>
      </c>
      <c r="AF726" s="8" t="e">
        <f t="shared" si="138"/>
        <v>#N/A</v>
      </c>
      <c r="AG726" s="122" t="e">
        <f t="shared" si="139"/>
        <v>#N/A</v>
      </c>
      <c r="AH726" s="8" t="e">
        <f t="shared" si="140"/>
        <v>#N/A</v>
      </c>
      <c r="AI726" s="122" t="e">
        <f t="shared" si="141"/>
        <v>#N/A</v>
      </c>
      <c r="AJ726" s="100" t="e">
        <f t="shared" si="142"/>
        <v>#N/A</v>
      </c>
      <c r="AK726" s="122" t="e">
        <f t="shared" si="143"/>
        <v>#N/A</v>
      </c>
    </row>
    <row r="727" spans="1:37" x14ac:dyDescent="0.2">
      <c r="A727" s="170">
        <f>'Fleet Input'!A731</f>
        <v>0</v>
      </c>
      <c r="B727" s="106" t="s">
        <v>111</v>
      </c>
      <c r="C727" s="106" t="s">
        <v>116</v>
      </c>
      <c r="D727" s="106" t="s">
        <v>169</v>
      </c>
      <c r="E727" s="106" t="s">
        <v>143</v>
      </c>
      <c r="F727" s="179">
        <f>'Fleet Input'!I731</f>
        <v>0</v>
      </c>
      <c r="G727" s="179">
        <f>'Fleet Input'!J731</f>
        <v>0</v>
      </c>
      <c r="H727" s="119" t="e">
        <f>VLOOKUP(AD727,NOx_Calc!$E$4:$G$44,3,FALSE)/100</f>
        <v>#N/A</v>
      </c>
      <c r="I727" s="119" t="e">
        <f>VLOOKUP(AD727,NOx_Calc!$E$4:$H$44,4,FALSE)/100</f>
        <v>#N/A</v>
      </c>
      <c r="J727" s="97" t="e">
        <f t="shared" si="132"/>
        <v>#N/A</v>
      </c>
      <c r="K727" s="10" t="e">
        <f>IF(J727&lt;&gt;"-",IF(X727="A",'NOx Emission Factors'!$X$4*J727,IF(X727="L",'NOx Emission Factors'!$W$4*J727,"?")),"-")</f>
        <v>#N/A</v>
      </c>
      <c r="L727" s="10" t="str">
        <f>IF(F727&lt;&gt;"",IF(X727="A",F727/'NOx Emission Factors'!$X$4,IF(X727="L",F727/'NOx Emission Factors'!$W$4,"?")),"-")</f>
        <v>?</v>
      </c>
      <c r="M727" s="125" t="e">
        <f t="shared" si="133"/>
        <v>#DIV/0!</v>
      </c>
      <c r="N727" s="125" t="e">
        <f t="shared" si="134"/>
        <v>#N/A</v>
      </c>
      <c r="O727" s="170">
        <f>'Fleet Input'!B731</f>
        <v>0</v>
      </c>
      <c r="P727" s="170">
        <f>'Fleet Input'!C731</f>
        <v>0</v>
      </c>
      <c r="Q727" s="170">
        <f>'Fleet Input'!D731</f>
        <v>0</v>
      </c>
      <c r="R727" s="170">
        <f>'Fleet Input'!E731</f>
        <v>0</v>
      </c>
      <c r="S727" s="170">
        <f>'Fleet Input'!F731</f>
        <v>0</v>
      </c>
      <c r="T727" s="109" t="s">
        <v>239</v>
      </c>
      <c r="U727" s="109" t="s">
        <v>194</v>
      </c>
      <c r="X727" s="176">
        <f>'Fleet Input'!F731</f>
        <v>0</v>
      </c>
      <c r="Y727" s="170">
        <f>'Fleet Input'!G731</f>
        <v>0</v>
      </c>
      <c r="Z727" s="170">
        <f>'Fleet Input'!H731</f>
        <v>0</v>
      </c>
      <c r="AA727" s="114">
        <f t="shared" si="135"/>
        <v>0</v>
      </c>
      <c r="AB727" s="176" t="str">
        <f>IF('Fleet Input'!K731=0,"",'Fleet Input'!K731)</f>
        <v/>
      </c>
      <c r="AC727" s="176" t="str">
        <f>IF('Fleet Input'!L731=0,"",'Fleet Input'!L731)</f>
        <v/>
      </c>
      <c r="AD727" s="117" t="str">
        <f t="shared" si="136"/>
        <v/>
      </c>
      <c r="AE727" s="117" t="str">
        <f t="shared" si="137"/>
        <v>00</v>
      </c>
      <c r="AF727" s="8" t="e">
        <f t="shared" si="138"/>
        <v>#N/A</v>
      </c>
      <c r="AG727" s="122" t="e">
        <f t="shared" si="139"/>
        <v>#N/A</v>
      </c>
      <c r="AH727" s="8" t="e">
        <f t="shared" si="140"/>
        <v>#N/A</v>
      </c>
      <c r="AI727" s="122" t="e">
        <f t="shared" si="141"/>
        <v>#N/A</v>
      </c>
      <c r="AJ727" s="100" t="e">
        <f t="shared" si="142"/>
        <v>#N/A</v>
      </c>
      <c r="AK727" s="122" t="e">
        <f t="shared" si="143"/>
        <v>#N/A</v>
      </c>
    </row>
    <row r="728" spans="1:37" x14ac:dyDescent="0.2">
      <c r="A728" s="170">
        <f>'Fleet Input'!A732</f>
        <v>0</v>
      </c>
      <c r="B728" s="106" t="s">
        <v>111</v>
      </c>
      <c r="C728" s="106" t="s">
        <v>116</v>
      </c>
      <c r="D728" s="106" t="s">
        <v>165</v>
      </c>
      <c r="E728" s="106" t="s">
        <v>143</v>
      </c>
      <c r="F728" s="179">
        <f>'Fleet Input'!I732</f>
        <v>0</v>
      </c>
      <c r="G728" s="179">
        <f>'Fleet Input'!J732</f>
        <v>0</v>
      </c>
      <c r="H728" s="119" t="e">
        <f>VLOOKUP(AD728,NOx_Calc!$E$4:$G$44,3,FALSE)/100</f>
        <v>#N/A</v>
      </c>
      <c r="I728" s="119" t="e">
        <f>VLOOKUP(AD728,NOx_Calc!$E$4:$H$44,4,FALSE)/100</f>
        <v>#N/A</v>
      </c>
      <c r="J728" s="97" t="e">
        <f t="shared" si="132"/>
        <v>#N/A</v>
      </c>
      <c r="K728" s="10" t="e">
        <f>IF(J728&lt;&gt;"-",IF(X728="A",'NOx Emission Factors'!$X$4*J728,IF(X728="L",'NOx Emission Factors'!$W$4*J728,"?")),"-")</f>
        <v>#N/A</v>
      </c>
      <c r="L728" s="10" t="str">
        <f>IF(F728&lt;&gt;"",IF(X728="A",F728/'NOx Emission Factors'!$X$4,IF(X728="L",F728/'NOx Emission Factors'!$W$4,"?")),"-")</f>
        <v>?</v>
      </c>
      <c r="M728" s="125" t="e">
        <f t="shared" si="133"/>
        <v>#DIV/0!</v>
      </c>
      <c r="N728" s="125" t="e">
        <f t="shared" si="134"/>
        <v>#N/A</v>
      </c>
      <c r="O728" s="170">
        <f>'Fleet Input'!B732</f>
        <v>0</v>
      </c>
      <c r="P728" s="170">
        <f>'Fleet Input'!C732</f>
        <v>0</v>
      </c>
      <c r="Q728" s="170">
        <f>'Fleet Input'!D732</f>
        <v>0</v>
      </c>
      <c r="R728" s="170">
        <f>'Fleet Input'!E732</f>
        <v>0</v>
      </c>
      <c r="S728" s="170">
        <f>'Fleet Input'!F732</f>
        <v>0</v>
      </c>
      <c r="T728" s="109" t="s">
        <v>239</v>
      </c>
      <c r="U728" s="109" t="s">
        <v>194</v>
      </c>
      <c r="X728" s="176">
        <f>'Fleet Input'!F732</f>
        <v>0</v>
      </c>
      <c r="Y728" s="170">
        <f>'Fleet Input'!G732</f>
        <v>0</v>
      </c>
      <c r="Z728" s="170">
        <f>'Fleet Input'!H732</f>
        <v>0</v>
      </c>
      <c r="AA728" s="114">
        <f t="shared" si="135"/>
        <v>0</v>
      </c>
      <c r="AB728" s="176" t="str">
        <f>IF('Fleet Input'!K732=0,"",'Fleet Input'!K732)</f>
        <v/>
      </c>
      <c r="AC728" s="176" t="str">
        <f>IF('Fleet Input'!L732=0,"",'Fleet Input'!L732)</f>
        <v/>
      </c>
      <c r="AD728" s="117" t="str">
        <f t="shared" si="136"/>
        <v/>
      </c>
      <c r="AE728" s="117" t="str">
        <f t="shared" si="137"/>
        <v>00</v>
      </c>
      <c r="AF728" s="8" t="e">
        <f t="shared" si="138"/>
        <v>#N/A</v>
      </c>
      <c r="AG728" s="122" t="e">
        <f t="shared" si="139"/>
        <v>#N/A</v>
      </c>
      <c r="AH728" s="8" t="e">
        <f t="shared" si="140"/>
        <v>#N/A</v>
      </c>
      <c r="AI728" s="122" t="e">
        <f t="shared" si="141"/>
        <v>#N/A</v>
      </c>
      <c r="AJ728" s="100" t="e">
        <f t="shared" si="142"/>
        <v>#N/A</v>
      </c>
      <c r="AK728" s="122" t="e">
        <f t="shared" si="143"/>
        <v>#N/A</v>
      </c>
    </row>
    <row r="729" spans="1:37" x14ac:dyDescent="0.2">
      <c r="A729" s="170">
        <f>'Fleet Input'!A733</f>
        <v>0</v>
      </c>
      <c r="B729" s="106" t="s">
        <v>111</v>
      </c>
      <c r="C729" s="106" t="s">
        <v>116</v>
      </c>
      <c r="D729" s="106" t="s">
        <v>174</v>
      </c>
      <c r="E729" s="106" t="s">
        <v>143</v>
      </c>
      <c r="F729" s="179">
        <f>'Fleet Input'!I733</f>
        <v>0</v>
      </c>
      <c r="G729" s="179">
        <f>'Fleet Input'!J733</f>
        <v>0</v>
      </c>
      <c r="H729" s="119" t="e">
        <f>VLOOKUP(AD729,NOx_Calc!$E$4:$G$44,3,FALSE)/100</f>
        <v>#N/A</v>
      </c>
      <c r="I729" s="119" t="e">
        <f>VLOOKUP(AD729,NOx_Calc!$E$4:$H$44,4,FALSE)/100</f>
        <v>#N/A</v>
      </c>
      <c r="J729" s="97" t="e">
        <f t="shared" si="132"/>
        <v>#N/A</v>
      </c>
      <c r="K729" s="10" t="e">
        <f>IF(J729&lt;&gt;"-",IF(X729="A",'NOx Emission Factors'!$X$4*J729,IF(X729="L",'NOx Emission Factors'!$W$4*J729,"?")),"-")</f>
        <v>#N/A</v>
      </c>
      <c r="L729" s="10" t="str">
        <f>IF(F729&lt;&gt;"",IF(X729="A",F729/'NOx Emission Factors'!$X$4,IF(X729="L",F729/'NOx Emission Factors'!$W$4,"?")),"-")</f>
        <v>?</v>
      </c>
      <c r="M729" s="125" t="e">
        <f t="shared" si="133"/>
        <v>#DIV/0!</v>
      </c>
      <c r="N729" s="125" t="e">
        <f t="shared" si="134"/>
        <v>#N/A</v>
      </c>
      <c r="O729" s="170">
        <f>'Fleet Input'!B733</f>
        <v>0</v>
      </c>
      <c r="P729" s="170">
        <f>'Fleet Input'!C733</f>
        <v>0</v>
      </c>
      <c r="Q729" s="170">
        <f>'Fleet Input'!D733</f>
        <v>0</v>
      </c>
      <c r="R729" s="170">
        <f>'Fleet Input'!E733</f>
        <v>0</v>
      </c>
      <c r="S729" s="170">
        <f>'Fleet Input'!F733</f>
        <v>0</v>
      </c>
      <c r="T729" s="109" t="s">
        <v>239</v>
      </c>
      <c r="U729" s="109" t="s">
        <v>194</v>
      </c>
      <c r="X729" s="176">
        <f>'Fleet Input'!F733</f>
        <v>0</v>
      </c>
      <c r="Y729" s="170">
        <f>'Fleet Input'!G733</f>
        <v>0</v>
      </c>
      <c r="Z729" s="170">
        <f>'Fleet Input'!H733</f>
        <v>0</v>
      </c>
      <c r="AA729" s="114">
        <f t="shared" si="135"/>
        <v>0</v>
      </c>
      <c r="AB729" s="176" t="str">
        <f>IF('Fleet Input'!K733=0,"",'Fleet Input'!K733)</f>
        <v/>
      </c>
      <c r="AC729" s="176" t="str">
        <f>IF('Fleet Input'!L733=0,"",'Fleet Input'!L733)</f>
        <v/>
      </c>
      <c r="AD729" s="117" t="str">
        <f t="shared" si="136"/>
        <v/>
      </c>
      <c r="AE729" s="117" t="str">
        <f t="shared" si="137"/>
        <v>00</v>
      </c>
      <c r="AF729" s="8" t="e">
        <f t="shared" si="138"/>
        <v>#N/A</v>
      </c>
      <c r="AG729" s="122" t="e">
        <f t="shared" si="139"/>
        <v>#N/A</v>
      </c>
      <c r="AH729" s="8" t="e">
        <f t="shared" si="140"/>
        <v>#N/A</v>
      </c>
      <c r="AI729" s="122" t="e">
        <f t="shared" si="141"/>
        <v>#N/A</v>
      </c>
      <c r="AJ729" s="100" t="e">
        <f t="shared" si="142"/>
        <v>#N/A</v>
      </c>
      <c r="AK729" s="122" t="e">
        <f t="shared" si="143"/>
        <v>#N/A</v>
      </c>
    </row>
    <row r="730" spans="1:37" x14ac:dyDescent="0.2">
      <c r="A730" s="170">
        <f>'Fleet Input'!A734</f>
        <v>0</v>
      </c>
      <c r="B730" s="106" t="s">
        <v>111</v>
      </c>
      <c r="C730" s="106" t="s">
        <v>116</v>
      </c>
      <c r="D730" s="106" t="s">
        <v>166</v>
      </c>
      <c r="E730" s="106" t="s">
        <v>143</v>
      </c>
      <c r="F730" s="179">
        <f>'Fleet Input'!I734</f>
        <v>0</v>
      </c>
      <c r="G730" s="179">
        <f>'Fleet Input'!J734</f>
        <v>0</v>
      </c>
      <c r="H730" s="119" t="e">
        <f>VLOOKUP(AD730,NOx_Calc!$E$4:$G$44,3,FALSE)/100</f>
        <v>#N/A</v>
      </c>
      <c r="I730" s="119" t="e">
        <f>VLOOKUP(AD730,NOx_Calc!$E$4:$H$44,4,FALSE)/100</f>
        <v>#N/A</v>
      </c>
      <c r="J730" s="97" t="e">
        <f t="shared" si="132"/>
        <v>#N/A</v>
      </c>
      <c r="K730" s="10" t="e">
        <f>IF(J730&lt;&gt;"-",IF(X730="A",'NOx Emission Factors'!$X$4*J730,IF(X730="L",'NOx Emission Factors'!$W$4*J730,"?")),"-")</f>
        <v>#N/A</v>
      </c>
      <c r="L730" s="10" t="str">
        <f>IF(F730&lt;&gt;"",IF(X730="A",F730/'NOx Emission Factors'!$X$4,IF(X730="L",F730/'NOx Emission Factors'!$W$4,"?")),"-")</f>
        <v>?</v>
      </c>
      <c r="M730" s="125" t="e">
        <f t="shared" si="133"/>
        <v>#DIV/0!</v>
      </c>
      <c r="N730" s="125" t="e">
        <f t="shared" si="134"/>
        <v>#N/A</v>
      </c>
      <c r="O730" s="170">
        <f>'Fleet Input'!B734</f>
        <v>0</v>
      </c>
      <c r="P730" s="170">
        <f>'Fleet Input'!C734</f>
        <v>0</v>
      </c>
      <c r="Q730" s="170">
        <f>'Fleet Input'!D734</f>
        <v>0</v>
      </c>
      <c r="R730" s="170">
        <f>'Fleet Input'!E734</f>
        <v>0</v>
      </c>
      <c r="S730" s="170">
        <f>'Fleet Input'!F734</f>
        <v>0</v>
      </c>
      <c r="T730" s="109" t="s">
        <v>239</v>
      </c>
      <c r="U730" s="109" t="s">
        <v>194</v>
      </c>
      <c r="X730" s="176">
        <f>'Fleet Input'!F734</f>
        <v>0</v>
      </c>
      <c r="Y730" s="170">
        <f>'Fleet Input'!G734</f>
        <v>0</v>
      </c>
      <c r="Z730" s="170">
        <f>'Fleet Input'!H734</f>
        <v>0</v>
      </c>
      <c r="AA730" s="114">
        <f t="shared" si="135"/>
        <v>0</v>
      </c>
      <c r="AB730" s="176" t="str">
        <f>IF('Fleet Input'!K734=0,"",'Fleet Input'!K734)</f>
        <v/>
      </c>
      <c r="AC730" s="176" t="str">
        <f>IF('Fleet Input'!L734=0,"",'Fleet Input'!L734)</f>
        <v/>
      </c>
      <c r="AD730" s="117" t="str">
        <f t="shared" si="136"/>
        <v/>
      </c>
      <c r="AE730" s="117" t="str">
        <f t="shared" si="137"/>
        <v>00</v>
      </c>
      <c r="AF730" s="8" t="e">
        <f t="shared" si="138"/>
        <v>#N/A</v>
      </c>
      <c r="AG730" s="122" t="e">
        <f t="shared" si="139"/>
        <v>#N/A</v>
      </c>
      <c r="AH730" s="8" t="e">
        <f t="shared" si="140"/>
        <v>#N/A</v>
      </c>
      <c r="AI730" s="122" t="e">
        <f t="shared" si="141"/>
        <v>#N/A</v>
      </c>
      <c r="AJ730" s="100" t="e">
        <f t="shared" si="142"/>
        <v>#N/A</v>
      </c>
      <c r="AK730" s="122" t="e">
        <f t="shared" si="143"/>
        <v>#N/A</v>
      </c>
    </row>
    <row r="731" spans="1:37" x14ac:dyDescent="0.2">
      <c r="A731" s="170">
        <f>'Fleet Input'!A735</f>
        <v>0</v>
      </c>
      <c r="B731" s="106" t="s">
        <v>111</v>
      </c>
      <c r="C731" s="106" t="s">
        <v>112</v>
      </c>
      <c r="D731" s="106" t="s">
        <v>136</v>
      </c>
      <c r="E731" s="106" t="s">
        <v>154</v>
      </c>
      <c r="F731" s="179">
        <f>'Fleet Input'!I735</f>
        <v>0</v>
      </c>
      <c r="G731" s="179">
        <f>'Fleet Input'!J735</f>
        <v>0</v>
      </c>
      <c r="H731" s="119" t="e">
        <f>VLOOKUP(AD731,NOx_Calc!$E$4:$G$44,3,FALSE)/100</f>
        <v>#N/A</v>
      </c>
      <c r="I731" s="119" t="e">
        <f>VLOOKUP(AD731,NOx_Calc!$E$4:$H$44,4,FALSE)/100</f>
        <v>#N/A</v>
      </c>
      <c r="J731" s="97" t="e">
        <f t="shared" si="132"/>
        <v>#N/A</v>
      </c>
      <c r="K731" s="10" t="e">
        <f>IF(J731&lt;&gt;"-",IF(X731="A",'NOx Emission Factors'!$X$4*J731,IF(X731="L",'NOx Emission Factors'!$W$4*J731,"?")),"-")</f>
        <v>#N/A</v>
      </c>
      <c r="L731" s="10" t="str">
        <f>IF(F731&lt;&gt;"",IF(X731="A",F731/'NOx Emission Factors'!$X$4,IF(X731="L",F731/'NOx Emission Factors'!$W$4,"?")),"-")</f>
        <v>?</v>
      </c>
      <c r="M731" s="125" t="e">
        <f t="shared" si="133"/>
        <v>#DIV/0!</v>
      </c>
      <c r="N731" s="125" t="e">
        <f t="shared" si="134"/>
        <v>#N/A</v>
      </c>
      <c r="O731" s="170">
        <f>'Fleet Input'!B735</f>
        <v>0</v>
      </c>
      <c r="P731" s="170">
        <f>'Fleet Input'!C735</f>
        <v>0</v>
      </c>
      <c r="Q731" s="170">
        <f>'Fleet Input'!D735</f>
        <v>0</v>
      </c>
      <c r="R731" s="170">
        <f>'Fleet Input'!E735</f>
        <v>0</v>
      </c>
      <c r="S731" s="170">
        <f>'Fleet Input'!F735</f>
        <v>0</v>
      </c>
      <c r="T731" s="109" t="s">
        <v>237</v>
      </c>
      <c r="U731" s="109" t="s">
        <v>33</v>
      </c>
      <c r="X731" s="176">
        <f>'Fleet Input'!F735</f>
        <v>0</v>
      </c>
      <c r="Y731" s="170">
        <f>'Fleet Input'!G735</f>
        <v>0</v>
      </c>
      <c r="Z731" s="170">
        <f>'Fleet Input'!H735</f>
        <v>0</v>
      </c>
      <c r="AA731" s="114">
        <f t="shared" si="135"/>
        <v>0</v>
      </c>
      <c r="AB731" s="176" t="str">
        <f>IF('Fleet Input'!K735=0,"",'Fleet Input'!K735)</f>
        <v/>
      </c>
      <c r="AC731" s="176" t="str">
        <f>IF('Fleet Input'!L735=0,"",'Fleet Input'!L735)</f>
        <v/>
      </c>
      <c r="AD731" s="117" t="str">
        <f t="shared" si="136"/>
        <v/>
      </c>
      <c r="AE731" s="117" t="str">
        <f t="shared" si="137"/>
        <v>00</v>
      </c>
      <c r="AF731" s="8" t="e">
        <f t="shared" si="138"/>
        <v>#N/A</v>
      </c>
      <c r="AG731" s="122" t="e">
        <f t="shared" si="139"/>
        <v>#N/A</v>
      </c>
      <c r="AH731" s="8" t="e">
        <f t="shared" si="140"/>
        <v>#N/A</v>
      </c>
      <c r="AI731" s="122" t="e">
        <f t="shared" si="141"/>
        <v>#N/A</v>
      </c>
      <c r="AJ731" s="100" t="e">
        <f t="shared" si="142"/>
        <v>#N/A</v>
      </c>
      <c r="AK731" s="122" t="e">
        <f t="shared" si="143"/>
        <v>#N/A</v>
      </c>
    </row>
    <row r="732" spans="1:37" x14ac:dyDescent="0.2">
      <c r="A732" s="170">
        <f>'Fleet Input'!A736</f>
        <v>0</v>
      </c>
      <c r="B732" s="106" t="s">
        <v>111</v>
      </c>
      <c r="C732" s="106" t="s">
        <v>116</v>
      </c>
      <c r="D732" s="106" t="s">
        <v>165</v>
      </c>
      <c r="E732" s="106" t="s">
        <v>143</v>
      </c>
      <c r="F732" s="179">
        <f>'Fleet Input'!I736</f>
        <v>0</v>
      </c>
      <c r="G732" s="179">
        <f>'Fleet Input'!J736</f>
        <v>0</v>
      </c>
      <c r="H732" s="119" t="e">
        <f>VLOOKUP(AD732,NOx_Calc!$E$4:$G$44,3,FALSE)/100</f>
        <v>#N/A</v>
      </c>
      <c r="I732" s="119" t="e">
        <f>VLOOKUP(AD732,NOx_Calc!$E$4:$H$44,4,FALSE)/100</f>
        <v>#N/A</v>
      </c>
      <c r="J732" s="97" t="e">
        <f t="shared" si="132"/>
        <v>#N/A</v>
      </c>
      <c r="K732" s="10" t="e">
        <f>IF(J732&lt;&gt;"-",IF(X732="A",'NOx Emission Factors'!$X$4*J732,IF(X732="L",'NOx Emission Factors'!$W$4*J732,"?")),"-")</f>
        <v>#N/A</v>
      </c>
      <c r="L732" s="10" t="str">
        <f>IF(F732&lt;&gt;"",IF(X732="A",F732/'NOx Emission Factors'!$X$4,IF(X732="L",F732/'NOx Emission Factors'!$W$4,"?")),"-")</f>
        <v>?</v>
      </c>
      <c r="M732" s="125" t="e">
        <f t="shared" si="133"/>
        <v>#DIV/0!</v>
      </c>
      <c r="N732" s="125" t="e">
        <f t="shared" si="134"/>
        <v>#N/A</v>
      </c>
      <c r="O732" s="170">
        <f>'Fleet Input'!B736</f>
        <v>0</v>
      </c>
      <c r="P732" s="170">
        <f>'Fleet Input'!C736</f>
        <v>0</v>
      </c>
      <c r="Q732" s="170">
        <f>'Fleet Input'!D736</f>
        <v>0</v>
      </c>
      <c r="R732" s="170">
        <f>'Fleet Input'!E736</f>
        <v>0</v>
      </c>
      <c r="S732" s="170">
        <f>'Fleet Input'!F736</f>
        <v>0</v>
      </c>
      <c r="T732" s="109" t="s">
        <v>239</v>
      </c>
      <c r="U732" s="109" t="s">
        <v>194</v>
      </c>
      <c r="X732" s="176">
        <f>'Fleet Input'!F736</f>
        <v>0</v>
      </c>
      <c r="Y732" s="170">
        <f>'Fleet Input'!G736</f>
        <v>0</v>
      </c>
      <c r="Z732" s="170">
        <f>'Fleet Input'!H736</f>
        <v>0</v>
      </c>
      <c r="AA732" s="114">
        <f t="shared" si="135"/>
        <v>0</v>
      </c>
      <c r="AB732" s="176" t="str">
        <f>IF('Fleet Input'!K736=0,"",'Fleet Input'!K736)</f>
        <v/>
      </c>
      <c r="AC732" s="176" t="str">
        <f>IF('Fleet Input'!L736=0,"",'Fleet Input'!L736)</f>
        <v/>
      </c>
      <c r="AD732" s="117" t="str">
        <f t="shared" si="136"/>
        <v/>
      </c>
      <c r="AE732" s="117" t="str">
        <f t="shared" si="137"/>
        <v>00</v>
      </c>
      <c r="AF732" s="8" t="e">
        <f t="shared" si="138"/>
        <v>#N/A</v>
      </c>
      <c r="AG732" s="122" t="e">
        <f t="shared" si="139"/>
        <v>#N/A</v>
      </c>
      <c r="AH732" s="8" t="e">
        <f t="shared" si="140"/>
        <v>#N/A</v>
      </c>
      <c r="AI732" s="122" t="e">
        <f t="shared" si="141"/>
        <v>#N/A</v>
      </c>
      <c r="AJ732" s="100" t="e">
        <f t="shared" si="142"/>
        <v>#N/A</v>
      </c>
      <c r="AK732" s="122" t="e">
        <f t="shared" si="143"/>
        <v>#N/A</v>
      </c>
    </row>
    <row r="733" spans="1:37" x14ac:dyDescent="0.2">
      <c r="A733" s="170">
        <f>'Fleet Input'!A737</f>
        <v>0</v>
      </c>
      <c r="B733" s="106" t="s">
        <v>111</v>
      </c>
      <c r="C733" s="106" t="s">
        <v>112</v>
      </c>
      <c r="D733" s="106" t="s">
        <v>136</v>
      </c>
      <c r="E733" s="106" t="s">
        <v>154</v>
      </c>
      <c r="F733" s="179">
        <f>'Fleet Input'!I737</f>
        <v>0</v>
      </c>
      <c r="G733" s="179">
        <f>'Fleet Input'!J737</f>
        <v>0</v>
      </c>
      <c r="H733" s="119" t="e">
        <f>VLOOKUP(AD733,NOx_Calc!$E$4:$G$44,3,FALSE)/100</f>
        <v>#N/A</v>
      </c>
      <c r="I733" s="119" t="e">
        <f>VLOOKUP(AD733,NOx_Calc!$E$4:$H$44,4,FALSE)/100</f>
        <v>#N/A</v>
      </c>
      <c r="J733" s="97" t="e">
        <f t="shared" si="132"/>
        <v>#N/A</v>
      </c>
      <c r="K733" s="10" t="e">
        <f>IF(J733&lt;&gt;"-",IF(X733="A",'NOx Emission Factors'!$X$4*J733,IF(X733="L",'NOx Emission Factors'!$W$4*J733,"?")),"-")</f>
        <v>#N/A</v>
      </c>
      <c r="L733" s="10" t="str">
        <f>IF(F733&lt;&gt;"",IF(X733="A",F733/'NOx Emission Factors'!$X$4,IF(X733="L",F733/'NOx Emission Factors'!$W$4,"?")),"-")</f>
        <v>?</v>
      </c>
      <c r="M733" s="125" t="e">
        <f t="shared" si="133"/>
        <v>#DIV/0!</v>
      </c>
      <c r="N733" s="125" t="e">
        <f t="shared" si="134"/>
        <v>#N/A</v>
      </c>
      <c r="O733" s="170">
        <f>'Fleet Input'!B737</f>
        <v>0</v>
      </c>
      <c r="P733" s="170">
        <f>'Fleet Input'!C737</f>
        <v>0</v>
      </c>
      <c r="Q733" s="170">
        <f>'Fleet Input'!D737</f>
        <v>0</v>
      </c>
      <c r="R733" s="170">
        <f>'Fleet Input'!E737</f>
        <v>0</v>
      </c>
      <c r="S733" s="170">
        <f>'Fleet Input'!F737</f>
        <v>0</v>
      </c>
      <c r="T733" s="109" t="s">
        <v>237</v>
      </c>
      <c r="U733" s="109" t="s">
        <v>33</v>
      </c>
      <c r="X733" s="176">
        <f>'Fleet Input'!F737</f>
        <v>0</v>
      </c>
      <c r="Y733" s="170">
        <f>'Fleet Input'!G737</f>
        <v>0</v>
      </c>
      <c r="Z733" s="170">
        <f>'Fleet Input'!H737</f>
        <v>0</v>
      </c>
      <c r="AA733" s="114">
        <f t="shared" si="135"/>
        <v>0</v>
      </c>
      <c r="AB733" s="176" t="str">
        <f>IF('Fleet Input'!K737=0,"",'Fleet Input'!K737)</f>
        <v/>
      </c>
      <c r="AC733" s="176" t="str">
        <f>IF('Fleet Input'!L737=0,"",'Fleet Input'!L737)</f>
        <v/>
      </c>
      <c r="AD733" s="117" t="str">
        <f t="shared" si="136"/>
        <v/>
      </c>
      <c r="AE733" s="117" t="str">
        <f t="shared" si="137"/>
        <v>00</v>
      </c>
      <c r="AF733" s="8" t="e">
        <f t="shared" si="138"/>
        <v>#N/A</v>
      </c>
      <c r="AG733" s="122" t="e">
        <f t="shared" si="139"/>
        <v>#N/A</v>
      </c>
      <c r="AH733" s="8" t="e">
        <f t="shared" si="140"/>
        <v>#N/A</v>
      </c>
      <c r="AI733" s="122" t="e">
        <f t="shared" si="141"/>
        <v>#N/A</v>
      </c>
      <c r="AJ733" s="100" t="e">
        <f t="shared" si="142"/>
        <v>#N/A</v>
      </c>
      <c r="AK733" s="122" t="e">
        <f t="shared" si="143"/>
        <v>#N/A</v>
      </c>
    </row>
    <row r="734" spans="1:37" x14ac:dyDescent="0.2">
      <c r="A734" s="170">
        <f>'Fleet Input'!A738</f>
        <v>0</v>
      </c>
      <c r="B734" s="106" t="s">
        <v>111</v>
      </c>
      <c r="C734" s="106" t="s">
        <v>116</v>
      </c>
      <c r="D734" s="106" t="s">
        <v>169</v>
      </c>
      <c r="E734" s="106" t="s">
        <v>143</v>
      </c>
      <c r="F734" s="179">
        <f>'Fleet Input'!I738</f>
        <v>0</v>
      </c>
      <c r="G734" s="179">
        <f>'Fleet Input'!J738</f>
        <v>0</v>
      </c>
      <c r="H734" s="119" t="e">
        <f>VLOOKUP(AD734,NOx_Calc!$E$4:$G$44,3,FALSE)/100</f>
        <v>#N/A</v>
      </c>
      <c r="I734" s="119" t="e">
        <f>VLOOKUP(AD734,NOx_Calc!$E$4:$H$44,4,FALSE)/100</f>
        <v>#N/A</v>
      </c>
      <c r="J734" s="97" t="e">
        <f t="shared" si="132"/>
        <v>#N/A</v>
      </c>
      <c r="K734" s="10" t="e">
        <f>IF(J734&lt;&gt;"-",IF(X734="A",'NOx Emission Factors'!$X$4*J734,IF(X734="L",'NOx Emission Factors'!$W$4*J734,"?")),"-")</f>
        <v>#N/A</v>
      </c>
      <c r="L734" s="10" t="str">
        <f>IF(F734&lt;&gt;"",IF(X734="A",F734/'NOx Emission Factors'!$X$4,IF(X734="L",F734/'NOx Emission Factors'!$W$4,"?")),"-")</f>
        <v>?</v>
      </c>
      <c r="M734" s="125" t="e">
        <f t="shared" si="133"/>
        <v>#DIV/0!</v>
      </c>
      <c r="N734" s="125" t="e">
        <f t="shared" si="134"/>
        <v>#N/A</v>
      </c>
      <c r="O734" s="170">
        <f>'Fleet Input'!B738</f>
        <v>0</v>
      </c>
      <c r="P734" s="170">
        <f>'Fleet Input'!C738</f>
        <v>0</v>
      </c>
      <c r="Q734" s="170">
        <f>'Fleet Input'!D738</f>
        <v>0</v>
      </c>
      <c r="R734" s="170">
        <f>'Fleet Input'!E738</f>
        <v>0</v>
      </c>
      <c r="S734" s="170">
        <f>'Fleet Input'!F738</f>
        <v>0</v>
      </c>
      <c r="T734" s="109" t="s">
        <v>239</v>
      </c>
      <c r="U734" s="109" t="s">
        <v>194</v>
      </c>
      <c r="X734" s="176">
        <f>'Fleet Input'!F738</f>
        <v>0</v>
      </c>
      <c r="Y734" s="170">
        <f>'Fleet Input'!G738</f>
        <v>0</v>
      </c>
      <c r="Z734" s="170">
        <f>'Fleet Input'!H738</f>
        <v>0</v>
      </c>
      <c r="AA734" s="114">
        <f t="shared" si="135"/>
        <v>0</v>
      </c>
      <c r="AB734" s="176" t="str">
        <f>IF('Fleet Input'!K738=0,"",'Fleet Input'!K738)</f>
        <v/>
      </c>
      <c r="AC734" s="176" t="str">
        <f>IF('Fleet Input'!L738=0,"",'Fleet Input'!L738)</f>
        <v/>
      </c>
      <c r="AD734" s="117" t="str">
        <f t="shared" si="136"/>
        <v/>
      </c>
      <c r="AE734" s="117" t="str">
        <f t="shared" si="137"/>
        <v>00</v>
      </c>
      <c r="AF734" s="8" t="e">
        <f t="shared" si="138"/>
        <v>#N/A</v>
      </c>
      <c r="AG734" s="122" t="e">
        <f t="shared" si="139"/>
        <v>#N/A</v>
      </c>
      <c r="AH734" s="8" t="e">
        <f t="shared" si="140"/>
        <v>#N/A</v>
      </c>
      <c r="AI734" s="122" t="e">
        <f t="shared" si="141"/>
        <v>#N/A</v>
      </c>
      <c r="AJ734" s="100" t="e">
        <f t="shared" si="142"/>
        <v>#N/A</v>
      </c>
      <c r="AK734" s="122" t="e">
        <f t="shared" si="143"/>
        <v>#N/A</v>
      </c>
    </row>
    <row r="735" spans="1:37" x14ac:dyDescent="0.2">
      <c r="A735" s="170">
        <f>'Fleet Input'!A739</f>
        <v>0</v>
      </c>
      <c r="B735" s="106" t="s">
        <v>111</v>
      </c>
      <c r="C735" s="106" t="s">
        <v>155</v>
      </c>
      <c r="D735" s="106" t="s">
        <v>186</v>
      </c>
      <c r="E735" s="106" t="s">
        <v>142</v>
      </c>
      <c r="F735" s="179">
        <f>'Fleet Input'!I739</f>
        <v>0</v>
      </c>
      <c r="G735" s="179">
        <f>'Fleet Input'!J739</f>
        <v>0</v>
      </c>
      <c r="H735" s="119" t="e">
        <f>VLOOKUP(AD735,NOx_Calc!$E$4:$G$44,3,FALSE)/100</f>
        <v>#N/A</v>
      </c>
      <c r="I735" s="119" t="e">
        <f>VLOOKUP(AD735,NOx_Calc!$E$4:$H$44,4,FALSE)/100</f>
        <v>#N/A</v>
      </c>
      <c r="J735" s="97" t="e">
        <f t="shared" si="132"/>
        <v>#N/A</v>
      </c>
      <c r="K735" s="10" t="e">
        <f>IF(J735&lt;&gt;"-",IF(X735="A",'NOx Emission Factors'!$X$4*J735,IF(X735="L",'NOx Emission Factors'!$W$4*J735,"?")),"-")</f>
        <v>#N/A</v>
      </c>
      <c r="L735" s="10" t="str">
        <f>IF(F735&lt;&gt;"",IF(X735="A",F735/'NOx Emission Factors'!$X$4,IF(X735="L",F735/'NOx Emission Factors'!$W$4,"?")),"-")</f>
        <v>?</v>
      </c>
      <c r="M735" s="125" t="e">
        <f t="shared" si="133"/>
        <v>#DIV/0!</v>
      </c>
      <c r="N735" s="125" t="e">
        <f t="shared" si="134"/>
        <v>#N/A</v>
      </c>
      <c r="O735" s="170">
        <f>'Fleet Input'!B739</f>
        <v>0</v>
      </c>
      <c r="P735" s="170">
        <f>'Fleet Input'!C739</f>
        <v>0</v>
      </c>
      <c r="Q735" s="170">
        <f>'Fleet Input'!D739</f>
        <v>0</v>
      </c>
      <c r="R735" s="170">
        <f>'Fleet Input'!E739</f>
        <v>0</v>
      </c>
      <c r="S735" s="170">
        <f>'Fleet Input'!F739</f>
        <v>0</v>
      </c>
      <c r="T735" s="109" t="s">
        <v>239</v>
      </c>
      <c r="U735" s="109" t="s">
        <v>195</v>
      </c>
      <c r="X735" s="176">
        <f>'Fleet Input'!F739</f>
        <v>0</v>
      </c>
      <c r="Y735" s="170">
        <f>'Fleet Input'!G739</f>
        <v>0</v>
      </c>
      <c r="Z735" s="170">
        <f>'Fleet Input'!H739</f>
        <v>0</v>
      </c>
      <c r="AA735" s="114">
        <f t="shared" si="135"/>
        <v>0</v>
      </c>
      <c r="AB735" s="176" t="str">
        <f>IF('Fleet Input'!K739=0,"",'Fleet Input'!K739)</f>
        <v/>
      </c>
      <c r="AC735" s="176" t="str">
        <f>IF('Fleet Input'!L739=0,"",'Fleet Input'!L739)</f>
        <v/>
      </c>
      <c r="AD735" s="117" t="str">
        <f t="shared" si="136"/>
        <v/>
      </c>
      <c r="AE735" s="117" t="str">
        <f t="shared" si="137"/>
        <v>00</v>
      </c>
      <c r="AF735" s="8" t="e">
        <f t="shared" si="138"/>
        <v>#N/A</v>
      </c>
      <c r="AG735" s="122" t="e">
        <f t="shared" si="139"/>
        <v>#N/A</v>
      </c>
      <c r="AH735" s="8" t="e">
        <f t="shared" si="140"/>
        <v>#N/A</v>
      </c>
      <c r="AI735" s="122" t="e">
        <f t="shared" si="141"/>
        <v>#N/A</v>
      </c>
      <c r="AJ735" s="100" t="e">
        <f t="shared" si="142"/>
        <v>#N/A</v>
      </c>
      <c r="AK735" s="122" t="e">
        <f t="shared" si="143"/>
        <v>#N/A</v>
      </c>
    </row>
    <row r="736" spans="1:37" x14ac:dyDescent="0.2">
      <c r="A736" s="170">
        <f>'Fleet Input'!A740</f>
        <v>0</v>
      </c>
      <c r="B736" s="106" t="s">
        <v>111</v>
      </c>
      <c r="C736" s="106" t="s">
        <v>112</v>
      </c>
      <c r="D736" s="106" t="s">
        <v>162</v>
      </c>
      <c r="E736" s="106" t="s">
        <v>786</v>
      </c>
      <c r="F736" s="179">
        <f>'Fleet Input'!I740</f>
        <v>0</v>
      </c>
      <c r="G736" s="179">
        <f>'Fleet Input'!J740</f>
        <v>0</v>
      </c>
      <c r="H736" s="119" t="e">
        <f>VLOOKUP(AD736,NOx_Calc!$E$4:$G$44,3,FALSE)/100</f>
        <v>#N/A</v>
      </c>
      <c r="I736" s="119" t="e">
        <f>VLOOKUP(AD736,NOx_Calc!$E$4:$H$44,4,FALSE)/100</f>
        <v>#N/A</v>
      </c>
      <c r="J736" s="97" t="e">
        <f t="shared" si="132"/>
        <v>#N/A</v>
      </c>
      <c r="K736" s="10" t="e">
        <f>IF(J736&lt;&gt;"-",IF(X736="A",'NOx Emission Factors'!$X$4*J736,IF(X736="L",'NOx Emission Factors'!$W$4*J736,"?")),"-")</f>
        <v>#N/A</v>
      </c>
      <c r="L736" s="10" t="str">
        <f>IF(F736&lt;&gt;"",IF(X736="A",F736/'NOx Emission Factors'!$X$4,IF(X736="L",F736/'NOx Emission Factors'!$W$4,"?")),"-")</f>
        <v>?</v>
      </c>
      <c r="M736" s="125" t="e">
        <f t="shared" si="133"/>
        <v>#DIV/0!</v>
      </c>
      <c r="N736" s="125" t="e">
        <f t="shared" si="134"/>
        <v>#N/A</v>
      </c>
      <c r="O736" s="170">
        <f>'Fleet Input'!B740</f>
        <v>0</v>
      </c>
      <c r="P736" s="170">
        <f>'Fleet Input'!C740</f>
        <v>0</v>
      </c>
      <c r="Q736" s="170">
        <f>'Fleet Input'!D740</f>
        <v>0</v>
      </c>
      <c r="R736" s="170">
        <f>'Fleet Input'!E740</f>
        <v>0</v>
      </c>
      <c r="S736" s="170">
        <f>'Fleet Input'!F740</f>
        <v>0</v>
      </c>
      <c r="T736" s="109" t="s">
        <v>237</v>
      </c>
      <c r="U736" s="109" t="s">
        <v>190</v>
      </c>
      <c r="X736" s="176">
        <f>'Fleet Input'!F740</f>
        <v>0</v>
      </c>
      <c r="Y736" s="170">
        <f>'Fleet Input'!G740</f>
        <v>0</v>
      </c>
      <c r="Z736" s="170">
        <f>'Fleet Input'!H740</f>
        <v>0</v>
      </c>
      <c r="AA736" s="114">
        <f t="shared" si="135"/>
        <v>0</v>
      </c>
      <c r="AB736" s="176" t="str">
        <f>IF('Fleet Input'!K740=0,"",'Fleet Input'!K740)</f>
        <v/>
      </c>
      <c r="AC736" s="176" t="str">
        <f>IF('Fleet Input'!L740=0,"",'Fleet Input'!L740)</f>
        <v/>
      </c>
      <c r="AD736" s="117" t="str">
        <f t="shared" si="136"/>
        <v/>
      </c>
      <c r="AE736" s="117" t="str">
        <f t="shared" si="137"/>
        <v>00</v>
      </c>
      <c r="AF736" s="8" t="e">
        <f t="shared" si="138"/>
        <v>#N/A</v>
      </c>
      <c r="AG736" s="122" t="e">
        <f t="shared" si="139"/>
        <v>#N/A</v>
      </c>
      <c r="AH736" s="8" t="e">
        <f t="shared" si="140"/>
        <v>#N/A</v>
      </c>
      <c r="AI736" s="122" t="e">
        <f t="shared" si="141"/>
        <v>#N/A</v>
      </c>
      <c r="AJ736" s="100" t="e">
        <f t="shared" si="142"/>
        <v>#N/A</v>
      </c>
      <c r="AK736" s="122" t="e">
        <f t="shared" si="143"/>
        <v>#N/A</v>
      </c>
    </row>
    <row r="737" spans="1:37" x14ac:dyDescent="0.2">
      <c r="A737" s="170">
        <f>'Fleet Input'!A741</f>
        <v>0</v>
      </c>
      <c r="B737" s="106" t="s">
        <v>111</v>
      </c>
      <c r="C737" s="106" t="s">
        <v>116</v>
      </c>
      <c r="D737" s="106" t="s">
        <v>122</v>
      </c>
      <c r="E737" s="106" t="s">
        <v>269</v>
      </c>
      <c r="F737" s="179">
        <f>'Fleet Input'!I741</f>
        <v>0</v>
      </c>
      <c r="G737" s="179">
        <f>'Fleet Input'!J741</f>
        <v>0</v>
      </c>
      <c r="H737" s="119" t="e">
        <f>VLOOKUP(AD737,NOx_Calc!$E$4:$G$44,3,FALSE)/100</f>
        <v>#N/A</v>
      </c>
      <c r="I737" s="119" t="e">
        <f>VLOOKUP(AD737,NOx_Calc!$E$4:$H$44,4,FALSE)/100</f>
        <v>#N/A</v>
      </c>
      <c r="J737" s="97" t="e">
        <f t="shared" si="132"/>
        <v>#N/A</v>
      </c>
      <c r="K737" s="10" t="e">
        <f>IF(J737&lt;&gt;"-",IF(X737="A",'NOx Emission Factors'!$X$4*J737,IF(X737="L",'NOx Emission Factors'!$W$4*J737,"?")),"-")</f>
        <v>#N/A</v>
      </c>
      <c r="L737" s="10" t="str">
        <f>IF(F737&lt;&gt;"",IF(X737="A",F737/'NOx Emission Factors'!$X$4,IF(X737="L",F737/'NOx Emission Factors'!$W$4,"?")),"-")</f>
        <v>?</v>
      </c>
      <c r="M737" s="125" t="e">
        <f t="shared" si="133"/>
        <v>#DIV/0!</v>
      </c>
      <c r="N737" s="125" t="e">
        <f t="shared" si="134"/>
        <v>#N/A</v>
      </c>
      <c r="O737" s="170">
        <f>'Fleet Input'!B741</f>
        <v>0</v>
      </c>
      <c r="P737" s="170">
        <f>'Fleet Input'!C741</f>
        <v>0</v>
      </c>
      <c r="Q737" s="170">
        <f>'Fleet Input'!D741</f>
        <v>0</v>
      </c>
      <c r="R737" s="170">
        <f>'Fleet Input'!E741</f>
        <v>0</v>
      </c>
      <c r="S737" s="170">
        <f>'Fleet Input'!F741</f>
        <v>0</v>
      </c>
      <c r="T737" s="109" t="s">
        <v>237</v>
      </c>
      <c r="U737" s="109" t="s">
        <v>190</v>
      </c>
      <c r="X737" s="176">
        <f>'Fleet Input'!F741</f>
        <v>0</v>
      </c>
      <c r="Y737" s="170">
        <f>'Fleet Input'!G741</f>
        <v>0</v>
      </c>
      <c r="Z737" s="170">
        <f>'Fleet Input'!H741</f>
        <v>0</v>
      </c>
      <c r="AA737" s="114">
        <f t="shared" si="135"/>
        <v>0</v>
      </c>
      <c r="AB737" s="176" t="str">
        <f>IF('Fleet Input'!K741=0,"",'Fleet Input'!K741)</f>
        <v/>
      </c>
      <c r="AC737" s="176" t="str">
        <f>IF('Fleet Input'!L741=0,"",'Fleet Input'!L741)</f>
        <v/>
      </c>
      <c r="AD737" s="117" t="str">
        <f t="shared" si="136"/>
        <v/>
      </c>
      <c r="AE737" s="117" t="str">
        <f t="shared" si="137"/>
        <v>00</v>
      </c>
      <c r="AF737" s="8" t="e">
        <f t="shared" si="138"/>
        <v>#N/A</v>
      </c>
      <c r="AG737" s="122" t="e">
        <f t="shared" si="139"/>
        <v>#N/A</v>
      </c>
      <c r="AH737" s="8" t="e">
        <f t="shared" si="140"/>
        <v>#N/A</v>
      </c>
      <c r="AI737" s="122" t="e">
        <f t="shared" si="141"/>
        <v>#N/A</v>
      </c>
      <c r="AJ737" s="100" t="e">
        <f t="shared" si="142"/>
        <v>#N/A</v>
      </c>
      <c r="AK737" s="122" t="e">
        <f t="shared" si="143"/>
        <v>#N/A</v>
      </c>
    </row>
    <row r="738" spans="1:37" x14ac:dyDescent="0.2">
      <c r="A738" s="170">
        <f>'Fleet Input'!A742</f>
        <v>0</v>
      </c>
      <c r="B738" s="106" t="s">
        <v>111</v>
      </c>
      <c r="C738" s="106" t="s">
        <v>116</v>
      </c>
      <c r="D738" s="106" t="s">
        <v>122</v>
      </c>
      <c r="E738" s="106" t="s">
        <v>269</v>
      </c>
      <c r="F738" s="179">
        <f>'Fleet Input'!I742</f>
        <v>0</v>
      </c>
      <c r="G738" s="179">
        <f>'Fleet Input'!J742</f>
        <v>0</v>
      </c>
      <c r="H738" s="119" t="e">
        <f>VLOOKUP(AD738,NOx_Calc!$E$4:$G$44,3,FALSE)/100</f>
        <v>#N/A</v>
      </c>
      <c r="I738" s="119" t="e">
        <f>VLOOKUP(AD738,NOx_Calc!$E$4:$H$44,4,FALSE)/100</f>
        <v>#N/A</v>
      </c>
      <c r="J738" s="97" t="e">
        <f t="shared" si="132"/>
        <v>#N/A</v>
      </c>
      <c r="K738" s="10" t="e">
        <f>IF(J738&lt;&gt;"-",IF(X738="A",'NOx Emission Factors'!$X$4*J738,IF(X738="L",'NOx Emission Factors'!$W$4*J738,"?")),"-")</f>
        <v>#N/A</v>
      </c>
      <c r="L738" s="10" t="str">
        <f>IF(F738&lt;&gt;"",IF(X738="A",F738/'NOx Emission Factors'!$X$4,IF(X738="L",F738/'NOx Emission Factors'!$W$4,"?")),"-")</f>
        <v>?</v>
      </c>
      <c r="M738" s="125" t="e">
        <f t="shared" si="133"/>
        <v>#DIV/0!</v>
      </c>
      <c r="N738" s="125" t="e">
        <f t="shared" si="134"/>
        <v>#N/A</v>
      </c>
      <c r="O738" s="170">
        <f>'Fleet Input'!B742</f>
        <v>0</v>
      </c>
      <c r="P738" s="170">
        <f>'Fleet Input'!C742</f>
        <v>0</v>
      </c>
      <c r="Q738" s="170">
        <f>'Fleet Input'!D742</f>
        <v>0</v>
      </c>
      <c r="R738" s="170">
        <f>'Fleet Input'!E742</f>
        <v>0</v>
      </c>
      <c r="S738" s="170">
        <f>'Fleet Input'!F742</f>
        <v>0</v>
      </c>
      <c r="T738" s="109" t="s">
        <v>237</v>
      </c>
      <c r="U738" s="109" t="s">
        <v>190</v>
      </c>
      <c r="X738" s="176">
        <f>'Fleet Input'!F742</f>
        <v>0</v>
      </c>
      <c r="Y738" s="170">
        <f>'Fleet Input'!G742</f>
        <v>0</v>
      </c>
      <c r="Z738" s="170">
        <f>'Fleet Input'!H742</f>
        <v>0</v>
      </c>
      <c r="AA738" s="114">
        <f t="shared" si="135"/>
        <v>0</v>
      </c>
      <c r="AB738" s="176" t="str">
        <f>IF('Fleet Input'!K742=0,"",'Fleet Input'!K742)</f>
        <v/>
      </c>
      <c r="AC738" s="176" t="str">
        <f>IF('Fleet Input'!L742=0,"",'Fleet Input'!L742)</f>
        <v/>
      </c>
      <c r="AD738" s="117" t="str">
        <f t="shared" si="136"/>
        <v/>
      </c>
      <c r="AE738" s="117" t="str">
        <f t="shared" si="137"/>
        <v>00</v>
      </c>
      <c r="AF738" s="8" t="e">
        <f t="shared" si="138"/>
        <v>#N/A</v>
      </c>
      <c r="AG738" s="122" t="e">
        <f t="shared" si="139"/>
        <v>#N/A</v>
      </c>
      <c r="AH738" s="8" t="e">
        <f t="shared" si="140"/>
        <v>#N/A</v>
      </c>
      <c r="AI738" s="122" t="e">
        <f t="shared" si="141"/>
        <v>#N/A</v>
      </c>
      <c r="AJ738" s="100" t="e">
        <f t="shared" si="142"/>
        <v>#N/A</v>
      </c>
      <c r="AK738" s="122" t="e">
        <f t="shared" si="143"/>
        <v>#N/A</v>
      </c>
    </row>
    <row r="739" spans="1:37" x14ac:dyDescent="0.2">
      <c r="A739" s="170">
        <f>'Fleet Input'!A743</f>
        <v>0</v>
      </c>
      <c r="B739" s="106" t="s">
        <v>111</v>
      </c>
      <c r="C739" s="106" t="s">
        <v>116</v>
      </c>
      <c r="D739" s="106" t="s">
        <v>117</v>
      </c>
      <c r="E739" s="106" t="s">
        <v>289</v>
      </c>
      <c r="F739" s="179">
        <f>'Fleet Input'!I743</f>
        <v>0</v>
      </c>
      <c r="G739" s="179">
        <f>'Fleet Input'!J743</f>
        <v>0</v>
      </c>
      <c r="H739" s="119" t="e">
        <f>VLOOKUP(AD739,NOx_Calc!$E$4:$G$44,3,FALSE)/100</f>
        <v>#N/A</v>
      </c>
      <c r="I739" s="119" t="e">
        <f>VLOOKUP(AD739,NOx_Calc!$E$4:$H$44,4,FALSE)/100</f>
        <v>#N/A</v>
      </c>
      <c r="J739" s="97" t="e">
        <f t="shared" si="132"/>
        <v>#N/A</v>
      </c>
      <c r="K739" s="10" t="e">
        <f>IF(J739&lt;&gt;"-",IF(X739="A",'NOx Emission Factors'!$X$4*J739,IF(X739="L",'NOx Emission Factors'!$W$4*J739,"?")),"-")</f>
        <v>#N/A</v>
      </c>
      <c r="L739" s="10" t="str">
        <f>IF(F739&lt;&gt;"",IF(X739="A",F739/'NOx Emission Factors'!$X$4,IF(X739="L",F739/'NOx Emission Factors'!$W$4,"?")),"-")</f>
        <v>?</v>
      </c>
      <c r="M739" s="125" t="e">
        <f t="shared" si="133"/>
        <v>#DIV/0!</v>
      </c>
      <c r="N739" s="125" t="e">
        <f t="shared" si="134"/>
        <v>#N/A</v>
      </c>
      <c r="O739" s="170">
        <f>'Fleet Input'!B743</f>
        <v>0</v>
      </c>
      <c r="P739" s="170">
        <f>'Fleet Input'!C743</f>
        <v>0</v>
      </c>
      <c r="Q739" s="170">
        <f>'Fleet Input'!D743</f>
        <v>0</v>
      </c>
      <c r="R739" s="170">
        <f>'Fleet Input'!E743</f>
        <v>0</v>
      </c>
      <c r="S739" s="170">
        <f>'Fleet Input'!F743</f>
        <v>0</v>
      </c>
      <c r="T739" s="109" t="s">
        <v>237</v>
      </c>
      <c r="U739" s="109" t="s">
        <v>190</v>
      </c>
      <c r="X739" s="176">
        <f>'Fleet Input'!F743</f>
        <v>0</v>
      </c>
      <c r="Y739" s="170">
        <f>'Fleet Input'!G743</f>
        <v>0</v>
      </c>
      <c r="Z739" s="170">
        <f>'Fleet Input'!H743</f>
        <v>0</v>
      </c>
      <c r="AA739" s="114">
        <f t="shared" si="135"/>
        <v>0</v>
      </c>
      <c r="AB739" s="176" t="str">
        <f>IF('Fleet Input'!K743=0,"",'Fleet Input'!K743)</f>
        <v/>
      </c>
      <c r="AC739" s="176" t="str">
        <f>IF('Fleet Input'!L743=0,"",'Fleet Input'!L743)</f>
        <v/>
      </c>
      <c r="AD739" s="117" t="str">
        <f t="shared" si="136"/>
        <v/>
      </c>
      <c r="AE739" s="117" t="str">
        <f t="shared" si="137"/>
        <v>00</v>
      </c>
      <c r="AF739" s="8" t="e">
        <f t="shared" si="138"/>
        <v>#N/A</v>
      </c>
      <c r="AG739" s="122" t="e">
        <f t="shared" si="139"/>
        <v>#N/A</v>
      </c>
      <c r="AH739" s="8" t="e">
        <f t="shared" si="140"/>
        <v>#N/A</v>
      </c>
      <c r="AI739" s="122" t="e">
        <f t="shared" si="141"/>
        <v>#N/A</v>
      </c>
      <c r="AJ739" s="100" t="e">
        <f t="shared" si="142"/>
        <v>#N/A</v>
      </c>
      <c r="AK739" s="122" t="e">
        <f t="shared" si="143"/>
        <v>#N/A</v>
      </c>
    </row>
    <row r="740" spans="1:37" x14ac:dyDescent="0.2">
      <c r="A740" s="170">
        <f>'Fleet Input'!A744</f>
        <v>0</v>
      </c>
      <c r="B740" s="106" t="s">
        <v>111</v>
      </c>
      <c r="C740" s="106" t="s">
        <v>116</v>
      </c>
      <c r="D740" s="106" t="s">
        <v>117</v>
      </c>
      <c r="E740" s="106" t="s">
        <v>289</v>
      </c>
      <c r="F740" s="179">
        <f>'Fleet Input'!I744</f>
        <v>0</v>
      </c>
      <c r="G740" s="179">
        <f>'Fleet Input'!J744</f>
        <v>0</v>
      </c>
      <c r="H740" s="119" t="e">
        <f>VLOOKUP(AD740,NOx_Calc!$E$4:$G$44,3,FALSE)/100</f>
        <v>#N/A</v>
      </c>
      <c r="I740" s="119" t="e">
        <f>VLOOKUP(AD740,NOx_Calc!$E$4:$H$44,4,FALSE)/100</f>
        <v>#N/A</v>
      </c>
      <c r="J740" s="97" t="e">
        <f t="shared" si="132"/>
        <v>#N/A</v>
      </c>
      <c r="K740" s="10" t="e">
        <f>IF(J740&lt;&gt;"-",IF(X740="A",'NOx Emission Factors'!$X$4*J740,IF(X740="L",'NOx Emission Factors'!$W$4*J740,"?")),"-")</f>
        <v>#N/A</v>
      </c>
      <c r="L740" s="10" t="str">
        <f>IF(F740&lt;&gt;"",IF(X740="A",F740/'NOx Emission Factors'!$X$4,IF(X740="L",F740/'NOx Emission Factors'!$W$4,"?")),"-")</f>
        <v>?</v>
      </c>
      <c r="M740" s="125" t="e">
        <f t="shared" si="133"/>
        <v>#DIV/0!</v>
      </c>
      <c r="N740" s="125" t="e">
        <f t="shared" si="134"/>
        <v>#N/A</v>
      </c>
      <c r="O740" s="170">
        <f>'Fleet Input'!B744</f>
        <v>0</v>
      </c>
      <c r="P740" s="170">
        <f>'Fleet Input'!C744</f>
        <v>0</v>
      </c>
      <c r="Q740" s="170">
        <f>'Fleet Input'!D744</f>
        <v>0</v>
      </c>
      <c r="R740" s="170">
        <f>'Fleet Input'!E744</f>
        <v>0</v>
      </c>
      <c r="S740" s="170">
        <f>'Fleet Input'!F744</f>
        <v>0</v>
      </c>
      <c r="T740" s="109" t="s">
        <v>237</v>
      </c>
      <c r="U740" s="109" t="s">
        <v>190</v>
      </c>
      <c r="X740" s="176">
        <f>'Fleet Input'!F744</f>
        <v>0</v>
      </c>
      <c r="Y740" s="170">
        <f>'Fleet Input'!G744</f>
        <v>0</v>
      </c>
      <c r="Z740" s="170">
        <f>'Fleet Input'!H744</f>
        <v>0</v>
      </c>
      <c r="AA740" s="114">
        <f t="shared" si="135"/>
        <v>0</v>
      </c>
      <c r="AB740" s="176" t="str">
        <f>IF('Fleet Input'!K744=0,"",'Fleet Input'!K744)</f>
        <v/>
      </c>
      <c r="AC740" s="176" t="str">
        <f>IF('Fleet Input'!L744=0,"",'Fleet Input'!L744)</f>
        <v/>
      </c>
      <c r="AD740" s="117" t="str">
        <f t="shared" si="136"/>
        <v/>
      </c>
      <c r="AE740" s="117" t="str">
        <f t="shared" si="137"/>
        <v>00</v>
      </c>
      <c r="AF740" s="8" t="e">
        <f t="shared" si="138"/>
        <v>#N/A</v>
      </c>
      <c r="AG740" s="122" t="e">
        <f t="shared" si="139"/>
        <v>#N/A</v>
      </c>
      <c r="AH740" s="8" t="e">
        <f t="shared" si="140"/>
        <v>#N/A</v>
      </c>
      <c r="AI740" s="122" t="e">
        <f t="shared" si="141"/>
        <v>#N/A</v>
      </c>
      <c r="AJ740" s="100" t="e">
        <f t="shared" si="142"/>
        <v>#N/A</v>
      </c>
      <c r="AK740" s="122" t="e">
        <f t="shared" si="143"/>
        <v>#N/A</v>
      </c>
    </row>
    <row r="741" spans="1:37" x14ac:dyDescent="0.2">
      <c r="A741" s="170">
        <f>'Fleet Input'!A745</f>
        <v>0</v>
      </c>
      <c r="B741" s="106" t="s">
        <v>111</v>
      </c>
      <c r="C741" s="106" t="s">
        <v>116</v>
      </c>
      <c r="D741" s="106" t="s">
        <v>117</v>
      </c>
      <c r="E741" s="106" t="s">
        <v>289</v>
      </c>
      <c r="F741" s="179">
        <f>'Fleet Input'!I745</f>
        <v>0</v>
      </c>
      <c r="G741" s="179">
        <f>'Fleet Input'!J745</f>
        <v>0</v>
      </c>
      <c r="H741" s="119" t="e">
        <f>VLOOKUP(AD741,NOx_Calc!$E$4:$G$44,3,FALSE)/100</f>
        <v>#N/A</v>
      </c>
      <c r="I741" s="119" t="e">
        <f>VLOOKUP(AD741,NOx_Calc!$E$4:$H$44,4,FALSE)/100</f>
        <v>#N/A</v>
      </c>
      <c r="J741" s="97" t="e">
        <f t="shared" si="132"/>
        <v>#N/A</v>
      </c>
      <c r="K741" s="10" t="e">
        <f>IF(J741&lt;&gt;"-",IF(X741="A",'NOx Emission Factors'!$X$4*J741,IF(X741="L",'NOx Emission Factors'!$W$4*J741,"?")),"-")</f>
        <v>#N/A</v>
      </c>
      <c r="L741" s="10" t="str">
        <f>IF(F741&lt;&gt;"",IF(X741="A",F741/'NOx Emission Factors'!$X$4,IF(X741="L",F741/'NOx Emission Factors'!$W$4,"?")),"-")</f>
        <v>?</v>
      </c>
      <c r="M741" s="125" t="e">
        <f t="shared" si="133"/>
        <v>#DIV/0!</v>
      </c>
      <c r="N741" s="125" t="e">
        <f t="shared" si="134"/>
        <v>#N/A</v>
      </c>
      <c r="O741" s="170">
        <f>'Fleet Input'!B745</f>
        <v>0</v>
      </c>
      <c r="P741" s="170">
        <f>'Fleet Input'!C745</f>
        <v>0</v>
      </c>
      <c r="Q741" s="170">
        <f>'Fleet Input'!D745</f>
        <v>0</v>
      </c>
      <c r="R741" s="170">
        <f>'Fleet Input'!E745</f>
        <v>0</v>
      </c>
      <c r="S741" s="170">
        <f>'Fleet Input'!F745</f>
        <v>0</v>
      </c>
      <c r="T741" s="109" t="s">
        <v>237</v>
      </c>
      <c r="U741" s="109" t="s">
        <v>190</v>
      </c>
      <c r="X741" s="176">
        <f>'Fleet Input'!F745</f>
        <v>0</v>
      </c>
      <c r="Y741" s="170">
        <f>'Fleet Input'!G745</f>
        <v>0</v>
      </c>
      <c r="Z741" s="170">
        <f>'Fleet Input'!H745</f>
        <v>0</v>
      </c>
      <c r="AA741" s="114">
        <f t="shared" si="135"/>
        <v>0</v>
      </c>
      <c r="AB741" s="176" t="str">
        <f>IF('Fleet Input'!K745=0,"",'Fleet Input'!K745)</f>
        <v/>
      </c>
      <c r="AC741" s="176" t="str">
        <f>IF('Fleet Input'!L745=0,"",'Fleet Input'!L745)</f>
        <v/>
      </c>
      <c r="AD741" s="117" t="str">
        <f t="shared" si="136"/>
        <v/>
      </c>
      <c r="AE741" s="117" t="str">
        <f t="shared" si="137"/>
        <v>00</v>
      </c>
      <c r="AF741" s="8" t="e">
        <f t="shared" si="138"/>
        <v>#N/A</v>
      </c>
      <c r="AG741" s="122" t="e">
        <f t="shared" si="139"/>
        <v>#N/A</v>
      </c>
      <c r="AH741" s="8" t="e">
        <f t="shared" si="140"/>
        <v>#N/A</v>
      </c>
      <c r="AI741" s="122" t="e">
        <f t="shared" si="141"/>
        <v>#N/A</v>
      </c>
      <c r="AJ741" s="100" t="e">
        <f t="shared" si="142"/>
        <v>#N/A</v>
      </c>
      <c r="AK741" s="122" t="e">
        <f t="shared" si="143"/>
        <v>#N/A</v>
      </c>
    </row>
    <row r="742" spans="1:37" x14ac:dyDescent="0.2">
      <c r="A742" s="170">
        <f>'Fleet Input'!A746</f>
        <v>0</v>
      </c>
      <c r="B742" s="106" t="s">
        <v>111</v>
      </c>
      <c r="C742" s="106" t="s">
        <v>116</v>
      </c>
      <c r="D742" s="106" t="s">
        <v>166</v>
      </c>
      <c r="E742" s="106" t="s">
        <v>143</v>
      </c>
      <c r="F742" s="179">
        <f>'Fleet Input'!I746</f>
        <v>0</v>
      </c>
      <c r="G742" s="179">
        <f>'Fleet Input'!J746</f>
        <v>0</v>
      </c>
      <c r="H742" s="119" t="e">
        <f>VLOOKUP(AD742,NOx_Calc!$E$4:$G$44,3,FALSE)/100</f>
        <v>#N/A</v>
      </c>
      <c r="I742" s="119" t="e">
        <f>VLOOKUP(AD742,NOx_Calc!$E$4:$H$44,4,FALSE)/100</f>
        <v>#N/A</v>
      </c>
      <c r="J742" s="97" t="e">
        <f t="shared" si="132"/>
        <v>#N/A</v>
      </c>
      <c r="K742" s="10" t="e">
        <f>IF(J742&lt;&gt;"-",IF(X742="A",'NOx Emission Factors'!$X$4*J742,IF(X742="L",'NOx Emission Factors'!$W$4*J742,"?")),"-")</f>
        <v>#N/A</v>
      </c>
      <c r="L742" s="10" t="str">
        <f>IF(F742&lt;&gt;"",IF(X742="A",F742/'NOx Emission Factors'!$X$4,IF(X742="L",F742/'NOx Emission Factors'!$W$4,"?")),"-")</f>
        <v>?</v>
      </c>
      <c r="M742" s="125" t="e">
        <f t="shared" si="133"/>
        <v>#DIV/0!</v>
      </c>
      <c r="N742" s="125" t="e">
        <f t="shared" si="134"/>
        <v>#N/A</v>
      </c>
      <c r="O742" s="170">
        <f>'Fleet Input'!B746</f>
        <v>0</v>
      </c>
      <c r="P742" s="170">
        <f>'Fleet Input'!C746</f>
        <v>0</v>
      </c>
      <c r="Q742" s="170">
        <f>'Fleet Input'!D746</f>
        <v>0</v>
      </c>
      <c r="R742" s="170">
        <f>'Fleet Input'!E746</f>
        <v>0</v>
      </c>
      <c r="S742" s="170">
        <f>'Fleet Input'!F746</f>
        <v>0</v>
      </c>
      <c r="T742" s="109" t="s">
        <v>239</v>
      </c>
      <c r="U742" s="109" t="s">
        <v>194</v>
      </c>
      <c r="X742" s="176">
        <f>'Fleet Input'!F746</f>
        <v>0</v>
      </c>
      <c r="Y742" s="170">
        <f>'Fleet Input'!G746</f>
        <v>0</v>
      </c>
      <c r="Z742" s="170">
        <f>'Fleet Input'!H746</f>
        <v>0</v>
      </c>
      <c r="AA742" s="114">
        <f t="shared" si="135"/>
        <v>0</v>
      </c>
      <c r="AB742" s="176" t="str">
        <f>IF('Fleet Input'!K746=0,"",'Fleet Input'!K746)</f>
        <v/>
      </c>
      <c r="AC742" s="176" t="str">
        <f>IF('Fleet Input'!L746=0,"",'Fleet Input'!L746)</f>
        <v/>
      </c>
      <c r="AD742" s="117" t="str">
        <f t="shared" si="136"/>
        <v/>
      </c>
      <c r="AE742" s="117" t="str">
        <f t="shared" si="137"/>
        <v>00</v>
      </c>
      <c r="AF742" s="8" t="e">
        <f t="shared" si="138"/>
        <v>#N/A</v>
      </c>
      <c r="AG742" s="122" t="e">
        <f t="shared" si="139"/>
        <v>#N/A</v>
      </c>
      <c r="AH742" s="8" t="e">
        <f t="shared" si="140"/>
        <v>#N/A</v>
      </c>
      <c r="AI742" s="122" t="e">
        <f t="shared" si="141"/>
        <v>#N/A</v>
      </c>
      <c r="AJ742" s="100" t="e">
        <f t="shared" si="142"/>
        <v>#N/A</v>
      </c>
      <c r="AK742" s="122" t="e">
        <f t="shared" si="143"/>
        <v>#N/A</v>
      </c>
    </row>
    <row r="743" spans="1:37" x14ac:dyDescent="0.2">
      <c r="A743" s="170">
        <f>'Fleet Input'!A747</f>
        <v>0</v>
      </c>
      <c r="B743" s="106" t="s">
        <v>111</v>
      </c>
      <c r="C743" s="106" t="s">
        <v>112</v>
      </c>
      <c r="D743" s="106" t="s">
        <v>172</v>
      </c>
      <c r="E743" s="106" t="s">
        <v>173</v>
      </c>
      <c r="F743" s="179">
        <f>'Fleet Input'!I747</f>
        <v>0</v>
      </c>
      <c r="G743" s="179">
        <f>'Fleet Input'!J747</f>
        <v>0</v>
      </c>
      <c r="H743" s="119" t="e">
        <f>VLOOKUP(AD743,NOx_Calc!$E$4:$G$44,3,FALSE)/100</f>
        <v>#N/A</v>
      </c>
      <c r="I743" s="119" t="e">
        <f>VLOOKUP(AD743,NOx_Calc!$E$4:$H$44,4,FALSE)/100</f>
        <v>#N/A</v>
      </c>
      <c r="J743" s="97" t="e">
        <f t="shared" si="132"/>
        <v>#N/A</v>
      </c>
      <c r="K743" s="10" t="e">
        <f>IF(J743&lt;&gt;"-",IF(X743="A",'NOx Emission Factors'!$X$4*J743,IF(X743="L",'NOx Emission Factors'!$W$4*J743,"?")),"-")</f>
        <v>#N/A</v>
      </c>
      <c r="L743" s="10" t="str">
        <f>IF(F743&lt;&gt;"",IF(X743="A",F743/'NOx Emission Factors'!$X$4,IF(X743="L",F743/'NOx Emission Factors'!$W$4,"?")),"-")</f>
        <v>?</v>
      </c>
      <c r="M743" s="125" t="e">
        <f t="shared" si="133"/>
        <v>#DIV/0!</v>
      </c>
      <c r="N743" s="125" t="e">
        <f t="shared" si="134"/>
        <v>#N/A</v>
      </c>
      <c r="O743" s="170">
        <f>'Fleet Input'!B747</f>
        <v>0</v>
      </c>
      <c r="P743" s="170">
        <f>'Fleet Input'!C747</f>
        <v>0</v>
      </c>
      <c r="Q743" s="170">
        <f>'Fleet Input'!D747</f>
        <v>0</v>
      </c>
      <c r="R743" s="170">
        <f>'Fleet Input'!E747</f>
        <v>0</v>
      </c>
      <c r="S743" s="170">
        <f>'Fleet Input'!F747</f>
        <v>0</v>
      </c>
      <c r="T743" s="109" t="s">
        <v>239</v>
      </c>
      <c r="U743" s="109" t="s">
        <v>194</v>
      </c>
      <c r="X743" s="176">
        <f>'Fleet Input'!F747</f>
        <v>0</v>
      </c>
      <c r="Y743" s="170">
        <f>'Fleet Input'!G747</f>
        <v>0</v>
      </c>
      <c r="Z743" s="170">
        <f>'Fleet Input'!H747</f>
        <v>0</v>
      </c>
      <c r="AA743" s="114">
        <f t="shared" si="135"/>
        <v>0</v>
      </c>
      <c r="AB743" s="176" t="str">
        <f>IF('Fleet Input'!K747=0,"",'Fleet Input'!K747)</f>
        <v/>
      </c>
      <c r="AC743" s="176" t="str">
        <f>IF('Fleet Input'!L747=0,"",'Fleet Input'!L747)</f>
        <v/>
      </c>
      <c r="AD743" s="117" t="str">
        <f t="shared" si="136"/>
        <v/>
      </c>
      <c r="AE743" s="117" t="str">
        <f t="shared" si="137"/>
        <v>00</v>
      </c>
      <c r="AF743" s="8" t="e">
        <f t="shared" si="138"/>
        <v>#N/A</v>
      </c>
      <c r="AG743" s="122" t="e">
        <f t="shared" si="139"/>
        <v>#N/A</v>
      </c>
      <c r="AH743" s="8" t="e">
        <f t="shared" si="140"/>
        <v>#N/A</v>
      </c>
      <c r="AI743" s="122" t="e">
        <f t="shared" si="141"/>
        <v>#N/A</v>
      </c>
      <c r="AJ743" s="100" t="e">
        <f t="shared" si="142"/>
        <v>#N/A</v>
      </c>
      <c r="AK743" s="122" t="e">
        <f t="shared" si="143"/>
        <v>#N/A</v>
      </c>
    </row>
    <row r="744" spans="1:37" x14ac:dyDescent="0.2">
      <c r="A744" s="170">
        <f>'Fleet Input'!A748</f>
        <v>0</v>
      </c>
      <c r="B744" s="106" t="s">
        <v>111</v>
      </c>
      <c r="C744" s="106" t="s">
        <v>116</v>
      </c>
      <c r="D744" s="106" t="s">
        <v>117</v>
      </c>
      <c r="E744" s="106" t="s">
        <v>143</v>
      </c>
      <c r="F744" s="179">
        <f>'Fleet Input'!I748</f>
        <v>0</v>
      </c>
      <c r="G744" s="179">
        <f>'Fleet Input'!J748</f>
        <v>0</v>
      </c>
      <c r="H744" s="119" t="e">
        <f>VLOOKUP(AD744,NOx_Calc!$E$4:$G$44,3,FALSE)/100</f>
        <v>#N/A</v>
      </c>
      <c r="I744" s="119" t="e">
        <f>VLOOKUP(AD744,NOx_Calc!$E$4:$H$44,4,FALSE)/100</f>
        <v>#N/A</v>
      </c>
      <c r="J744" s="97" t="e">
        <f t="shared" si="132"/>
        <v>#N/A</v>
      </c>
      <c r="K744" s="10" t="e">
        <f>IF(J744&lt;&gt;"-",IF(X744="A",'NOx Emission Factors'!$X$4*J744,IF(X744="L",'NOx Emission Factors'!$W$4*J744,"?")),"-")</f>
        <v>#N/A</v>
      </c>
      <c r="L744" s="10" t="str">
        <f>IF(F744&lt;&gt;"",IF(X744="A",F744/'NOx Emission Factors'!$X$4,IF(X744="L",F744/'NOx Emission Factors'!$W$4,"?")),"-")</f>
        <v>?</v>
      </c>
      <c r="M744" s="125" t="e">
        <f t="shared" si="133"/>
        <v>#DIV/0!</v>
      </c>
      <c r="N744" s="125" t="e">
        <f t="shared" si="134"/>
        <v>#N/A</v>
      </c>
      <c r="O744" s="170">
        <f>'Fleet Input'!B748</f>
        <v>0</v>
      </c>
      <c r="P744" s="170">
        <f>'Fleet Input'!C748</f>
        <v>0</v>
      </c>
      <c r="Q744" s="170">
        <f>'Fleet Input'!D748</f>
        <v>0</v>
      </c>
      <c r="R744" s="170">
        <f>'Fleet Input'!E748</f>
        <v>0</v>
      </c>
      <c r="S744" s="170">
        <f>'Fleet Input'!F748</f>
        <v>0</v>
      </c>
      <c r="T744" s="109" t="s">
        <v>239</v>
      </c>
      <c r="U744" s="109" t="s">
        <v>194</v>
      </c>
      <c r="X744" s="176">
        <f>'Fleet Input'!F748</f>
        <v>0</v>
      </c>
      <c r="Y744" s="170">
        <f>'Fleet Input'!G748</f>
        <v>0</v>
      </c>
      <c r="Z744" s="170">
        <f>'Fleet Input'!H748</f>
        <v>0</v>
      </c>
      <c r="AA744" s="114">
        <f t="shared" si="135"/>
        <v>0</v>
      </c>
      <c r="AB744" s="176" t="str">
        <f>IF('Fleet Input'!K748=0,"",'Fleet Input'!K748)</f>
        <v/>
      </c>
      <c r="AC744" s="176" t="str">
        <f>IF('Fleet Input'!L748=0,"",'Fleet Input'!L748)</f>
        <v/>
      </c>
      <c r="AD744" s="117" t="str">
        <f t="shared" si="136"/>
        <v/>
      </c>
      <c r="AE744" s="117" t="str">
        <f t="shared" si="137"/>
        <v>00</v>
      </c>
      <c r="AF744" s="8" t="e">
        <f t="shared" si="138"/>
        <v>#N/A</v>
      </c>
      <c r="AG744" s="122" t="e">
        <f t="shared" si="139"/>
        <v>#N/A</v>
      </c>
      <c r="AH744" s="8" t="e">
        <f t="shared" si="140"/>
        <v>#N/A</v>
      </c>
      <c r="AI744" s="122" t="e">
        <f t="shared" si="141"/>
        <v>#N/A</v>
      </c>
      <c r="AJ744" s="100" t="e">
        <f t="shared" si="142"/>
        <v>#N/A</v>
      </c>
      <c r="AK744" s="122" t="e">
        <f t="shared" si="143"/>
        <v>#N/A</v>
      </c>
    </row>
    <row r="745" spans="1:37" x14ac:dyDescent="0.2">
      <c r="A745" s="170">
        <f>'Fleet Input'!A749</f>
        <v>0</v>
      </c>
      <c r="B745" s="106" t="s">
        <v>111</v>
      </c>
      <c r="C745" s="106" t="s">
        <v>116</v>
      </c>
      <c r="D745" s="106" t="s">
        <v>166</v>
      </c>
      <c r="E745" s="106" t="s">
        <v>143</v>
      </c>
      <c r="F745" s="179">
        <f>'Fleet Input'!I749</f>
        <v>0</v>
      </c>
      <c r="G745" s="179">
        <f>'Fleet Input'!J749</f>
        <v>0</v>
      </c>
      <c r="H745" s="119" t="e">
        <f>VLOOKUP(AD745,NOx_Calc!$E$4:$G$44,3,FALSE)/100</f>
        <v>#N/A</v>
      </c>
      <c r="I745" s="119" t="e">
        <f>VLOOKUP(AD745,NOx_Calc!$E$4:$H$44,4,FALSE)/100</f>
        <v>#N/A</v>
      </c>
      <c r="J745" s="97" t="e">
        <f t="shared" si="132"/>
        <v>#N/A</v>
      </c>
      <c r="K745" s="10" t="e">
        <f>IF(J745&lt;&gt;"-",IF(X745="A",'NOx Emission Factors'!$X$4*J745,IF(X745="L",'NOx Emission Factors'!$W$4*J745,"?")),"-")</f>
        <v>#N/A</v>
      </c>
      <c r="L745" s="10" t="str">
        <f>IF(F745&lt;&gt;"",IF(X745="A",F745/'NOx Emission Factors'!$X$4,IF(X745="L",F745/'NOx Emission Factors'!$W$4,"?")),"-")</f>
        <v>?</v>
      </c>
      <c r="M745" s="125" t="e">
        <f t="shared" si="133"/>
        <v>#DIV/0!</v>
      </c>
      <c r="N745" s="125" t="e">
        <f t="shared" si="134"/>
        <v>#N/A</v>
      </c>
      <c r="O745" s="170">
        <f>'Fleet Input'!B749</f>
        <v>0</v>
      </c>
      <c r="P745" s="170">
        <f>'Fleet Input'!C749</f>
        <v>0</v>
      </c>
      <c r="Q745" s="170">
        <f>'Fleet Input'!D749</f>
        <v>0</v>
      </c>
      <c r="R745" s="170">
        <f>'Fleet Input'!E749</f>
        <v>0</v>
      </c>
      <c r="S745" s="170">
        <f>'Fleet Input'!F749</f>
        <v>0</v>
      </c>
      <c r="T745" s="109" t="s">
        <v>239</v>
      </c>
      <c r="U745" s="109" t="s">
        <v>194</v>
      </c>
      <c r="X745" s="176">
        <f>'Fleet Input'!F749</f>
        <v>0</v>
      </c>
      <c r="Y745" s="170">
        <f>'Fleet Input'!G749</f>
        <v>0</v>
      </c>
      <c r="Z745" s="170">
        <f>'Fleet Input'!H749</f>
        <v>0</v>
      </c>
      <c r="AA745" s="114">
        <f t="shared" si="135"/>
        <v>0</v>
      </c>
      <c r="AB745" s="176" t="str">
        <f>IF('Fleet Input'!K749=0,"",'Fleet Input'!K749)</f>
        <v/>
      </c>
      <c r="AC745" s="176" t="str">
        <f>IF('Fleet Input'!L749=0,"",'Fleet Input'!L749)</f>
        <v/>
      </c>
      <c r="AD745" s="117" t="str">
        <f t="shared" si="136"/>
        <v/>
      </c>
      <c r="AE745" s="117" t="str">
        <f t="shared" si="137"/>
        <v>00</v>
      </c>
      <c r="AF745" s="8" t="e">
        <f t="shared" si="138"/>
        <v>#N/A</v>
      </c>
      <c r="AG745" s="122" t="e">
        <f t="shared" si="139"/>
        <v>#N/A</v>
      </c>
      <c r="AH745" s="8" t="e">
        <f t="shared" si="140"/>
        <v>#N/A</v>
      </c>
      <c r="AI745" s="122" t="e">
        <f t="shared" si="141"/>
        <v>#N/A</v>
      </c>
      <c r="AJ745" s="100" t="e">
        <f t="shared" si="142"/>
        <v>#N/A</v>
      </c>
      <c r="AK745" s="122" t="e">
        <f t="shared" si="143"/>
        <v>#N/A</v>
      </c>
    </row>
    <row r="746" spans="1:37" x14ac:dyDescent="0.2">
      <c r="A746" s="170">
        <f>'Fleet Input'!A750</f>
        <v>0</v>
      </c>
      <c r="B746" s="106" t="s">
        <v>111</v>
      </c>
      <c r="C746" s="106" t="s">
        <v>175</v>
      </c>
      <c r="D746" s="106" t="s">
        <v>176</v>
      </c>
      <c r="E746" s="106" t="s">
        <v>143</v>
      </c>
      <c r="F746" s="179">
        <f>'Fleet Input'!I750</f>
        <v>0</v>
      </c>
      <c r="G746" s="179">
        <f>'Fleet Input'!J750</f>
        <v>0</v>
      </c>
      <c r="H746" s="119" t="e">
        <f>VLOOKUP(AD746,NOx_Calc!$E$4:$G$44,3,FALSE)/100</f>
        <v>#N/A</v>
      </c>
      <c r="I746" s="119" t="e">
        <f>VLOOKUP(AD746,NOx_Calc!$E$4:$H$44,4,FALSE)/100</f>
        <v>#N/A</v>
      </c>
      <c r="J746" s="97" t="e">
        <f t="shared" si="132"/>
        <v>#N/A</v>
      </c>
      <c r="K746" s="10" t="e">
        <f>IF(J746&lt;&gt;"-",IF(X746="A",'NOx Emission Factors'!$X$4*J746,IF(X746="L",'NOx Emission Factors'!$W$4*J746,"?")),"-")</f>
        <v>#N/A</v>
      </c>
      <c r="L746" s="10" t="str">
        <f>IF(F746&lt;&gt;"",IF(X746="A",F746/'NOx Emission Factors'!$X$4,IF(X746="L",F746/'NOx Emission Factors'!$W$4,"?")),"-")</f>
        <v>?</v>
      </c>
      <c r="M746" s="125" t="e">
        <f t="shared" si="133"/>
        <v>#DIV/0!</v>
      </c>
      <c r="N746" s="125" t="e">
        <f t="shared" si="134"/>
        <v>#N/A</v>
      </c>
      <c r="O746" s="170">
        <f>'Fleet Input'!B750</f>
        <v>0</v>
      </c>
      <c r="P746" s="170">
        <f>'Fleet Input'!C750</f>
        <v>0</v>
      </c>
      <c r="Q746" s="170">
        <f>'Fleet Input'!D750</f>
        <v>0</v>
      </c>
      <c r="R746" s="170">
        <f>'Fleet Input'!E750</f>
        <v>0</v>
      </c>
      <c r="S746" s="170">
        <f>'Fleet Input'!F750</f>
        <v>0</v>
      </c>
      <c r="T746" s="109" t="s">
        <v>239</v>
      </c>
      <c r="U746" s="109" t="s">
        <v>194</v>
      </c>
      <c r="X746" s="176">
        <f>'Fleet Input'!F750</f>
        <v>0</v>
      </c>
      <c r="Y746" s="170">
        <f>'Fleet Input'!G750</f>
        <v>0</v>
      </c>
      <c r="Z746" s="170">
        <f>'Fleet Input'!H750</f>
        <v>0</v>
      </c>
      <c r="AA746" s="114">
        <f t="shared" si="135"/>
        <v>0</v>
      </c>
      <c r="AB746" s="176" t="str">
        <f>IF('Fleet Input'!K750=0,"",'Fleet Input'!K750)</f>
        <v/>
      </c>
      <c r="AC746" s="176" t="str">
        <f>IF('Fleet Input'!L750=0,"",'Fleet Input'!L750)</f>
        <v/>
      </c>
      <c r="AD746" s="117" t="str">
        <f t="shared" si="136"/>
        <v/>
      </c>
      <c r="AE746" s="117" t="str">
        <f t="shared" si="137"/>
        <v>00</v>
      </c>
      <c r="AF746" s="8" t="e">
        <f t="shared" si="138"/>
        <v>#N/A</v>
      </c>
      <c r="AG746" s="122" t="e">
        <f t="shared" si="139"/>
        <v>#N/A</v>
      </c>
      <c r="AH746" s="8" t="e">
        <f t="shared" si="140"/>
        <v>#N/A</v>
      </c>
      <c r="AI746" s="122" t="e">
        <f t="shared" si="141"/>
        <v>#N/A</v>
      </c>
      <c r="AJ746" s="100" t="e">
        <f t="shared" si="142"/>
        <v>#N/A</v>
      </c>
      <c r="AK746" s="122" t="e">
        <f t="shared" si="143"/>
        <v>#N/A</v>
      </c>
    </row>
    <row r="747" spans="1:37" x14ac:dyDescent="0.2">
      <c r="A747" s="170">
        <f>'Fleet Input'!A751</f>
        <v>0</v>
      </c>
      <c r="B747" s="106" t="s">
        <v>111</v>
      </c>
      <c r="C747" s="106" t="s">
        <v>116</v>
      </c>
      <c r="D747" s="106" t="s">
        <v>117</v>
      </c>
      <c r="E747" s="106" t="s">
        <v>143</v>
      </c>
      <c r="F747" s="179">
        <f>'Fleet Input'!I751</f>
        <v>0</v>
      </c>
      <c r="G747" s="179">
        <f>'Fleet Input'!J751</f>
        <v>0</v>
      </c>
      <c r="H747" s="119" t="e">
        <f>VLOOKUP(AD747,NOx_Calc!$E$4:$G$44,3,FALSE)/100</f>
        <v>#N/A</v>
      </c>
      <c r="I747" s="119" t="e">
        <f>VLOOKUP(AD747,NOx_Calc!$E$4:$H$44,4,FALSE)/100</f>
        <v>#N/A</v>
      </c>
      <c r="J747" s="97" t="e">
        <f t="shared" si="132"/>
        <v>#N/A</v>
      </c>
      <c r="K747" s="10" t="e">
        <f>IF(J747&lt;&gt;"-",IF(X747="A",'NOx Emission Factors'!$X$4*J747,IF(X747="L",'NOx Emission Factors'!$W$4*J747,"?")),"-")</f>
        <v>#N/A</v>
      </c>
      <c r="L747" s="10" t="str">
        <f>IF(F747&lt;&gt;"",IF(X747="A",F747/'NOx Emission Factors'!$X$4,IF(X747="L",F747/'NOx Emission Factors'!$W$4,"?")),"-")</f>
        <v>?</v>
      </c>
      <c r="M747" s="125" t="e">
        <f t="shared" si="133"/>
        <v>#DIV/0!</v>
      </c>
      <c r="N747" s="125" t="e">
        <f t="shared" si="134"/>
        <v>#N/A</v>
      </c>
      <c r="O747" s="170">
        <f>'Fleet Input'!B751</f>
        <v>0</v>
      </c>
      <c r="P747" s="170">
        <f>'Fleet Input'!C751</f>
        <v>0</v>
      </c>
      <c r="Q747" s="170">
        <f>'Fleet Input'!D751</f>
        <v>0</v>
      </c>
      <c r="R747" s="170">
        <f>'Fleet Input'!E751</f>
        <v>0</v>
      </c>
      <c r="S747" s="170">
        <f>'Fleet Input'!F751</f>
        <v>0</v>
      </c>
      <c r="T747" s="109" t="s">
        <v>239</v>
      </c>
      <c r="U747" s="109" t="s">
        <v>194</v>
      </c>
      <c r="X747" s="176">
        <f>'Fleet Input'!F751</f>
        <v>0</v>
      </c>
      <c r="Y747" s="170">
        <f>'Fleet Input'!G751</f>
        <v>0</v>
      </c>
      <c r="Z747" s="170">
        <f>'Fleet Input'!H751</f>
        <v>0</v>
      </c>
      <c r="AA747" s="114">
        <f t="shared" si="135"/>
        <v>0</v>
      </c>
      <c r="AB747" s="176" t="str">
        <f>IF('Fleet Input'!K751=0,"",'Fleet Input'!K751)</f>
        <v/>
      </c>
      <c r="AC747" s="176" t="str">
        <f>IF('Fleet Input'!L751=0,"",'Fleet Input'!L751)</f>
        <v/>
      </c>
      <c r="AD747" s="117" t="str">
        <f t="shared" si="136"/>
        <v/>
      </c>
      <c r="AE747" s="117" t="str">
        <f t="shared" si="137"/>
        <v>00</v>
      </c>
      <c r="AF747" s="8" t="e">
        <f t="shared" si="138"/>
        <v>#N/A</v>
      </c>
      <c r="AG747" s="122" t="e">
        <f t="shared" si="139"/>
        <v>#N/A</v>
      </c>
      <c r="AH747" s="8" t="e">
        <f t="shared" si="140"/>
        <v>#N/A</v>
      </c>
      <c r="AI747" s="122" t="e">
        <f t="shared" si="141"/>
        <v>#N/A</v>
      </c>
      <c r="AJ747" s="100" t="e">
        <f t="shared" si="142"/>
        <v>#N/A</v>
      </c>
      <c r="AK747" s="122" t="e">
        <f t="shared" si="143"/>
        <v>#N/A</v>
      </c>
    </row>
    <row r="748" spans="1:37" x14ac:dyDescent="0.2">
      <c r="A748" s="170">
        <f>'Fleet Input'!A752</f>
        <v>0</v>
      </c>
      <c r="B748" s="106" t="s">
        <v>111</v>
      </c>
      <c r="C748" s="106" t="s">
        <v>175</v>
      </c>
      <c r="D748" s="106" t="s">
        <v>176</v>
      </c>
      <c r="E748" s="106" t="s">
        <v>143</v>
      </c>
      <c r="F748" s="179">
        <f>'Fleet Input'!I752</f>
        <v>0</v>
      </c>
      <c r="G748" s="179">
        <f>'Fleet Input'!J752</f>
        <v>0</v>
      </c>
      <c r="H748" s="119" t="e">
        <f>VLOOKUP(AD748,NOx_Calc!$E$4:$G$44,3,FALSE)/100</f>
        <v>#N/A</v>
      </c>
      <c r="I748" s="119" t="e">
        <f>VLOOKUP(AD748,NOx_Calc!$E$4:$H$44,4,FALSE)/100</f>
        <v>#N/A</v>
      </c>
      <c r="J748" s="97" t="e">
        <f t="shared" si="132"/>
        <v>#N/A</v>
      </c>
      <c r="K748" s="10" t="e">
        <f>IF(J748&lt;&gt;"-",IF(X748="A",'NOx Emission Factors'!$X$4*J748,IF(X748="L",'NOx Emission Factors'!$W$4*J748,"?")),"-")</f>
        <v>#N/A</v>
      </c>
      <c r="L748" s="10" t="str">
        <f>IF(F748&lt;&gt;"",IF(X748="A",F748/'NOx Emission Factors'!$X$4,IF(X748="L",F748/'NOx Emission Factors'!$W$4,"?")),"-")</f>
        <v>?</v>
      </c>
      <c r="M748" s="125" t="e">
        <f t="shared" si="133"/>
        <v>#DIV/0!</v>
      </c>
      <c r="N748" s="125" t="e">
        <f t="shared" si="134"/>
        <v>#N/A</v>
      </c>
      <c r="O748" s="170">
        <f>'Fleet Input'!B752</f>
        <v>0</v>
      </c>
      <c r="P748" s="170">
        <f>'Fleet Input'!C752</f>
        <v>0</v>
      </c>
      <c r="Q748" s="170">
        <f>'Fleet Input'!D752</f>
        <v>0</v>
      </c>
      <c r="R748" s="170">
        <f>'Fleet Input'!E752</f>
        <v>0</v>
      </c>
      <c r="S748" s="170">
        <f>'Fleet Input'!F752</f>
        <v>0</v>
      </c>
      <c r="T748" s="109" t="s">
        <v>239</v>
      </c>
      <c r="U748" s="109" t="s">
        <v>194</v>
      </c>
      <c r="X748" s="176">
        <f>'Fleet Input'!F752</f>
        <v>0</v>
      </c>
      <c r="Y748" s="170">
        <f>'Fleet Input'!G752</f>
        <v>0</v>
      </c>
      <c r="Z748" s="170">
        <f>'Fleet Input'!H752</f>
        <v>0</v>
      </c>
      <c r="AA748" s="114">
        <f t="shared" si="135"/>
        <v>0</v>
      </c>
      <c r="AB748" s="176" t="str">
        <f>IF('Fleet Input'!K752=0,"",'Fleet Input'!K752)</f>
        <v/>
      </c>
      <c r="AC748" s="176" t="str">
        <f>IF('Fleet Input'!L752=0,"",'Fleet Input'!L752)</f>
        <v/>
      </c>
      <c r="AD748" s="117" t="str">
        <f t="shared" si="136"/>
        <v/>
      </c>
      <c r="AE748" s="117" t="str">
        <f t="shared" si="137"/>
        <v>00</v>
      </c>
      <c r="AF748" s="8" t="e">
        <f t="shared" si="138"/>
        <v>#N/A</v>
      </c>
      <c r="AG748" s="122" t="e">
        <f t="shared" si="139"/>
        <v>#N/A</v>
      </c>
      <c r="AH748" s="8" t="e">
        <f t="shared" si="140"/>
        <v>#N/A</v>
      </c>
      <c r="AI748" s="122" t="e">
        <f t="shared" si="141"/>
        <v>#N/A</v>
      </c>
      <c r="AJ748" s="100" t="e">
        <f t="shared" si="142"/>
        <v>#N/A</v>
      </c>
      <c r="AK748" s="122" t="e">
        <f t="shared" si="143"/>
        <v>#N/A</v>
      </c>
    </row>
    <row r="749" spans="1:37" x14ac:dyDescent="0.2">
      <c r="A749" s="170">
        <f>'Fleet Input'!A753</f>
        <v>0</v>
      </c>
      <c r="B749" s="106" t="s">
        <v>111</v>
      </c>
      <c r="C749" s="106" t="s">
        <v>112</v>
      </c>
      <c r="D749" s="106" t="s">
        <v>136</v>
      </c>
      <c r="E749" s="106" t="s">
        <v>142</v>
      </c>
      <c r="F749" s="179">
        <f>'Fleet Input'!I753</f>
        <v>0</v>
      </c>
      <c r="G749" s="179">
        <f>'Fleet Input'!J753</f>
        <v>0</v>
      </c>
      <c r="H749" s="119" t="e">
        <f>VLOOKUP(AD749,NOx_Calc!$E$4:$G$44,3,FALSE)/100</f>
        <v>#N/A</v>
      </c>
      <c r="I749" s="119" t="e">
        <f>VLOOKUP(AD749,NOx_Calc!$E$4:$H$44,4,FALSE)/100</f>
        <v>#N/A</v>
      </c>
      <c r="J749" s="97" t="e">
        <f t="shared" si="132"/>
        <v>#N/A</v>
      </c>
      <c r="K749" s="10" t="e">
        <f>IF(J749&lt;&gt;"-",IF(X749="A",'NOx Emission Factors'!$X$4*J749,IF(X749="L",'NOx Emission Factors'!$W$4*J749,"?")),"-")</f>
        <v>#N/A</v>
      </c>
      <c r="L749" s="10" t="str">
        <f>IF(F749&lt;&gt;"",IF(X749="A",F749/'NOx Emission Factors'!$X$4,IF(X749="L",F749/'NOx Emission Factors'!$W$4,"?")),"-")</f>
        <v>?</v>
      </c>
      <c r="M749" s="125" t="e">
        <f t="shared" si="133"/>
        <v>#DIV/0!</v>
      </c>
      <c r="N749" s="125" t="e">
        <f t="shared" si="134"/>
        <v>#N/A</v>
      </c>
      <c r="O749" s="170">
        <f>'Fleet Input'!B753</f>
        <v>0</v>
      </c>
      <c r="P749" s="170">
        <f>'Fleet Input'!C753</f>
        <v>0</v>
      </c>
      <c r="Q749" s="170">
        <f>'Fleet Input'!D753</f>
        <v>0</v>
      </c>
      <c r="R749" s="170">
        <f>'Fleet Input'!E753</f>
        <v>0</v>
      </c>
      <c r="S749" s="170">
        <f>'Fleet Input'!F753</f>
        <v>0</v>
      </c>
      <c r="T749" s="109" t="s">
        <v>239</v>
      </c>
      <c r="U749" s="109" t="s">
        <v>194</v>
      </c>
      <c r="X749" s="176">
        <f>'Fleet Input'!F753</f>
        <v>0</v>
      </c>
      <c r="Y749" s="170">
        <f>'Fleet Input'!G753</f>
        <v>0</v>
      </c>
      <c r="Z749" s="170">
        <f>'Fleet Input'!H753</f>
        <v>0</v>
      </c>
      <c r="AA749" s="114">
        <f t="shared" si="135"/>
        <v>0</v>
      </c>
      <c r="AB749" s="176" t="str">
        <f>IF('Fleet Input'!K753=0,"",'Fleet Input'!K753)</f>
        <v/>
      </c>
      <c r="AC749" s="176" t="str">
        <f>IF('Fleet Input'!L753=0,"",'Fleet Input'!L753)</f>
        <v/>
      </c>
      <c r="AD749" s="117" t="str">
        <f t="shared" si="136"/>
        <v/>
      </c>
      <c r="AE749" s="117" t="str">
        <f t="shared" si="137"/>
        <v>00</v>
      </c>
      <c r="AF749" s="8" t="e">
        <f t="shared" si="138"/>
        <v>#N/A</v>
      </c>
      <c r="AG749" s="122" t="e">
        <f t="shared" si="139"/>
        <v>#N/A</v>
      </c>
      <c r="AH749" s="8" t="e">
        <f t="shared" si="140"/>
        <v>#N/A</v>
      </c>
      <c r="AI749" s="122" t="e">
        <f t="shared" si="141"/>
        <v>#N/A</v>
      </c>
      <c r="AJ749" s="100" t="e">
        <f t="shared" si="142"/>
        <v>#N/A</v>
      </c>
      <c r="AK749" s="122" t="e">
        <f t="shared" si="143"/>
        <v>#N/A</v>
      </c>
    </row>
    <row r="750" spans="1:37" x14ac:dyDescent="0.2">
      <c r="A750" s="170">
        <f>'Fleet Input'!A754</f>
        <v>0</v>
      </c>
      <c r="B750" s="106" t="s">
        <v>111</v>
      </c>
      <c r="C750" s="106" t="s">
        <v>112</v>
      </c>
      <c r="D750" s="106" t="s">
        <v>172</v>
      </c>
      <c r="E750" s="106" t="s">
        <v>173</v>
      </c>
      <c r="F750" s="179">
        <f>'Fleet Input'!I754</f>
        <v>0</v>
      </c>
      <c r="G750" s="179">
        <f>'Fleet Input'!J754</f>
        <v>0</v>
      </c>
      <c r="H750" s="119" t="e">
        <f>VLOOKUP(AD750,NOx_Calc!$E$4:$G$44,3,FALSE)/100</f>
        <v>#N/A</v>
      </c>
      <c r="I750" s="119" t="e">
        <f>VLOOKUP(AD750,NOx_Calc!$E$4:$H$44,4,FALSE)/100</f>
        <v>#N/A</v>
      </c>
      <c r="J750" s="97" t="e">
        <f t="shared" si="132"/>
        <v>#N/A</v>
      </c>
      <c r="K750" s="10" t="e">
        <f>IF(J750&lt;&gt;"-",IF(X750="A",'NOx Emission Factors'!$X$4*J750,IF(X750="L",'NOx Emission Factors'!$W$4*J750,"?")),"-")</f>
        <v>#N/A</v>
      </c>
      <c r="L750" s="10" t="str">
        <f>IF(F750&lt;&gt;"",IF(X750="A",F750/'NOx Emission Factors'!$X$4,IF(X750="L",F750/'NOx Emission Factors'!$W$4,"?")),"-")</f>
        <v>?</v>
      </c>
      <c r="M750" s="125" t="e">
        <f t="shared" si="133"/>
        <v>#DIV/0!</v>
      </c>
      <c r="N750" s="125" t="e">
        <f t="shared" si="134"/>
        <v>#N/A</v>
      </c>
      <c r="O750" s="170">
        <f>'Fleet Input'!B754</f>
        <v>0</v>
      </c>
      <c r="P750" s="170">
        <f>'Fleet Input'!C754</f>
        <v>0</v>
      </c>
      <c r="Q750" s="170">
        <f>'Fleet Input'!D754</f>
        <v>0</v>
      </c>
      <c r="R750" s="170">
        <f>'Fleet Input'!E754</f>
        <v>0</v>
      </c>
      <c r="S750" s="170">
        <f>'Fleet Input'!F754</f>
        <v>0</v>
      </c>
      <c r="T750" s="109" t="s">
        <v>239</v>
      </c>
      <c r="U750" s="109" t="s">
        <v>194</v>
      </c>
      <c r="X750" s="176">
        <f>'Fleet Input'!F754</f>
        <v>0</v>
      </c>
      <c r="Y750" s="170">
        <f>'Fleet Input'!G754</f>
        <v>0</v>
      </c>
      <c r="Z750" s="170">
        <f>'Fleet Input'!H754</f>
        <v>0</v>
      </c>
      <c r="AA750" s="114">
        <f t="shared" si="135"/>
        <v>0</v>
      </c>
      <c r="AB750" s="176" t="str">
        <f>IF('Fleet Input'!K754=0,"",'Fleet Input'!K754)</f>
        <v/>
      </c>
      <c r="AC750" s="176" t="str">
        <f>IF('Fleet Input'!L754=0,"",'Fleet Input'!L754)</f>
        <v/>
      </c>
      <c r="AD750" s="117" t="str">
        <f t="shared" si="136"/>
        <v/>
      </c>
      <c r="AE750" s="117" t="str">
        <f t="shared" si="137"/>
        <v>00</v>
      </c>
      <c r="AF750" s="8" t="e">
        <f t="shared" si="138"/>
        <v>#N/A</v>
      </c>
      <c r="AG750" s="122" t="e">
        <f t="shared" si="139"/>
        <v>#N/A</v>
      </c>
      <c r="AH750" s="8" t="e">
        <f t="shared" si="140"/>
        <v>#N/A</v>
      </c>
      <c r="AI750" s="122" t="e">
        <f t="shared" si="141"/>
        <v>#N/A</v>
      </c>
      <c r="AJ750" s="100" t="e">
        <f t="shared" si="142"/>
        <v>#N/A</v>
      </c>
      <c r="AK750" s="122" t="e">
        <f t="shared" si="143"/>
        <v>#N/A</v>
      </c>
    </row>
    <row r="751" spans="1:37" x14ac:dyDescent="0.2">
      <c r="A751" s="170">
        <f>'Fleet Input'!A755</f>
        <v>0</v>
      </c>
      <c r="B751" s="106" t="s">
        <v>111</v>
      </c>
      <c r="C751" s="106" t="s">
        <v>112</v>
      </c>
      <c r="D751" s="106" t="s">
        <v>184</v>
      </c>
      <c r="E751" s="106" t="s">
        <v>173</v>
      </c>
      <c r="F751" s="179">
        <f>'Fleet Input'!I755</f>
        <v>0</v>
      </c>
      <c r="G751" s="179">
        <f>'Fleet Input'!J755</f>
        <v>0</v>
      </c>
      <c r="H751" s="119" t="e">
        <f>VLOOKUP(AD751,NOx_Calc!$E$4:$G$44,3,FALSE)/100</f>
        <v>#N/A</v>
      </c>
      <c r="I751" s="119" t="e">
        <f>VLOOKUP(AD751,NOx_Calc!$E$4:$H$44,4,FALSE)/100</f>
        <v>#N/A</v>
      </c>
      <c r="J751" s="97" t="e">
        <f t="shared" si="132"/>
        <v>#N/A</v>
      </c>
      <c r="K751" s="10" t="e">
        <f>IF(J751&lt;&gt;"-",IF(X751="A",'NOx Emission Factors'!$X$4*J751,IF(X751="L",'NOx Emission Factors'!$W$4*J751,"?")),"-")</f>
        <v>#N/A</v>
      </c>
      <c r="L751" s="10" t="str">
        <f>IF(F751&lt;&gt;"",IF(X751="A",F751/'NOx Emission Factors'!$X$4,IF(X751="L",F751/'NOx Emission Factors'!$W$4,"?")),"-")</f>
        <v>?</v>
      </c>
      <c r="M751" s="125" t="e">
        <f t="shared" si="133"/>
        <v>#DIV/0!</v>
      </c>
      <c r="N751" s="125" t="e">
        <f t="shared" si="134"/>
        <v>#N/A</v>
      </c>
      <c r="O751" s="170">
        <f>'Fleet Input'!B755</f>
        <v>0</v>
      </c>
      <c r="P751" s="170">
        <f>'Fleet Input'!C755</f>
        <v>0</v>
      </c>
      <c r="Q751" s="170">
        <f>'Fleet Input'!D755</f>
        <v>0</v>
      </c>
      <c r="R751" s="170">
        <f>'Fleet Input'!E755</f>
        <v>0</v>
      </c>
      <c r="S751" s="170">
        <f>'Fleet Input'!F755</f>
        <v>0</v>
      </c>
      <c r="T751" s="109" t="s">
        <v>239</v>
      </c>
      <c r="U751" s="109" t="s">
        <v>194</v>
      </c>
      <c r="X751" s="176">
        <f>'Fleet Input'!F755</f>
        <v>0</v>
      </c>
      <c r="Y751" s="170">
        <f>'Fleet Input'!G755</f>
        <v>0</v>
      </c>
      <c r="Z751" s="170">
        <f>'Fleet Input'!H755</f>
        <v>0</v>
      </c>
      <c r="AA751" s="114">
        <f t="shared" si="135"/>
        <v>0</v>
      </c>
      <c r="AB751" s="176" t="str">
        <f>IF('Fleet Input'!K755=0,"",'Fleet Input'!K755)</f>
        <v/>
      </c>
      <c r="AC751" s="176" t="str">
        <f>IF('Fleet Input'!L755=0,"",'Fleet Input'!L755)</f>
        <v/>
      </c>
      <c r="AD751" s="117" t="str">
        <f t="shared" si="136"/>
        <v/>
      </c>
      <c r="AE751" s="117" t="str">
        <f t="shared" si="137"/>
        <v>00</v>
      </c>
      <c r="AF751" s="8" t="e">
        <f t="shared" si="138"/>
        <v>#N/A</v>
      </c>
      <c r="AG751" s="122" t="e">
        <f t="shared" si="139"/>
        <v>#N/A</v>
      </c>
      <c r="AH751" s="8" t="e">
        <f t="shared" si="140"/>
        <v>#N/A</v>
      </c>
      <c r="AI751" s="122" t="e">
        <f t="shared" si="141"/>
        <v>#N/A</v>
      </c>
      <c r="AJ751" s="100" t="e">
        <f t="shared" si="142"/>
        <v>#N/A</v>
      </c>
      <c r="AK751" s="122" t="e">
        <f t="shared" si="143"/>
        <v>#N/A</v>
      </c>
    </row>
    <row r="752" spans="1:37" x14ac:dyDescent="0.2">
      <c r="A752" s="170">
        <f>'Fleet Input'!A756</f>
        <v>0</v>
      </c>
      <c r="B752" s="106" t="s">
        <v>111</v>
      </c>
      <c r="C752" s="106" t="s">
        <v>116</v>
      </c>
      <c r="D752" s="106" t="s">
        <v>169</v>
      </c>
      <c r="E752" s="106" t="s">
        <v>143</v>
      </c>
      <c r="F752" s="179">
        <f>'Fleet Input'!I756</f>
        <v>0</v>
      </c>
      <c r="G752" s="179">
        <f>'Fleet Input'!J756</f>
        <v>0</v>
      </c>
      <c r="H752" s="119" t="e">
        <f>VLOOKUP(AD752,NOx_Calc!$E$4:$G$44,3,FALSE)/100</f>
        <v>#N/A</v>
      </c>
      <c r="I752" s="119" t="e">
        <f>VLOOKUP(AD752,NOx_Calc!$E$4:$H$44,4,FALSE)/100</f>
        <v>#N/A</v>
      </c>
      <c r="J752" s="97" t="e">
        <f t="shared" si="132"/>
        <v>#N/A</v>
      </c>
      <c r="K752" s="10" t="e">
        <f>IF(J752&lt;&gt;"-",IF(X752="A",'NOx Emission Factors'!$X$4*J752,IF(X752="L",'NOx Emission Factors'!$W$4*J752,"?")),"-")</f>
        <v>#N/A</v>
      </c>
      <c r="L752" s="10" t="str">
        <f>IF(F752&lt;&gt;"",IF(X752="A",F752/'NOx Emission Factors'!$X$4,IF(X752="L",F752/'NOx Emission Factors'!$W$4,"?")),"-")</f>
        <v>?</v>
      </c>
      <c r="M752" s="125" t="e">
        <f t="shared" si="133"/>
        <v>#DIV/0!</v>
      </c>
      <c r="N752" s="125" t="e">
        <f t="shared" si="134"/>
        <v>#N/A</v>
      </c>
      <c r="O752" s="170">
        <f>'Fleet Input'!B756</f>
        <v>0</v>
      </c>
      <c r="P752" s="170">
        <f>'Fleet Input'!C756</f>
        <v>0</v>
      </c>
      <c r="Q752" s="170">
        <f>'Fleet Input'!D756</f>
        <v>0</v>
      </c>
      <c r="R752" s="170">
        <f>'Fleet Input'!E756</f>
        <v>0</v>
      </c>
      <c r="S752" s="170">
        <f>'Fleet Input'!F756</f>
        <v>0</v>
      </c>
      <c r="T752" s="109" t="s">
        <v>239</v>
      </c>
      <c r="U752" s="109" t="s">
        <v>194</v>
      </c>
      <c r="X752" s="176">
        <f>'Fleet Input'!F756</f>
        <v>0</v>
      </c>
      <c r="Y752" s="170">
        <f>'Fleet Input'!G756</f>
        <v>0</v>
      </c>
      <c r="Z752" s="170">
        <f>'Fleet Input'!H756</f>
        <v>0</v>
      </c>
      <c r="AA752" s="114">
        <f t="shared" si="135"/>
        <v>0</v>
      </c>
      <c r="AB752" s="176" t="str">
        <f>IF('Fleet Input'!K756=0,"",'Fleet Input'!K756)</f>
        <v/>
      </c>
      <c r="AC752" s="176" t="str">
        <f>IF('Fleet Input'!L756=0,"",'Fleet Input'!L756)</f>
        <v/>
      </c>
      <c r="AD752" s="117" t="str">
        <f t="shared" si="136"/>
        <v/>
      </c>
      <c r="AE752" s="117" t="str">
        <f t="shared" si="137"/>
        <v>00</v>
      </c>
      <c r="AF752" s="8" t="e">
        <f t="shared" si="138"/>
        <v>#N/A</v>
      </c>
      <c r="AG752" s="122" t="e">
        <f t="shared" si="139"/>
        <v>#N/A</v>
      </c>
      <c r="AH752" s="8" t="e">
        <f t="shared" si="140"/>
        <v>#N/A</v>
      </c>
      <c r="AI752" s="122" t="e">
        <f t="shared" si="141"/>
        <v>#N/A</v>
      </c>
      <c r="AJ752" s="100" t="e">
        <f t="shared" si="142"/>
        <v>#N/A</v>
      </c>
      <c r="AK752" s="122" t="e">
        <f t="shared" si="143"/>
        <v>#N/A</v>
      </c>
    </row>
    <row r="753" spans="1:37" x14ac:dyDescent="0.2">
      <c r="A753" s="170">
        <f>'Fleet Input'!A757</f>
        <v>0</v>
      </c>
      <c r="B753" s="106" t="s">
        <v>111</v>
      </c>
      <c r="C753" s="106" t="s">
        <v>116</v>
      </c>
      <c r="D753" s="106" t="s">
        <v>117</v>
      </c>
      <c r="E753" s="106" t="s">
        <v>143</v>
      </c>
      <c r="F753" s="179">
        <f>'Fleet Input'!I757</f>
        <v>0</v>
      </c>
      <c r="G753" s="179">
        <f>'Fleet Input'!J757</f>
        <v>0</v>
      </c>
      <c r="H753" s="119" t="e">
        <f>VLOOKUP(AD753,NOx_Calc!$E$4:$G$44,3,FALSE)/100</f>
        <v>#N/A</v>
      </c>
      <c r="I753" s="119" t="e">
        <f>VLOOKUP(AD753,NOx_Calc!$E$4:$H$44,4,FALSE)/100</f>
        <v>#N/A</v>
      </c>
      <c r="J753" s="97" t="e">
        <f t="shared" si="132"/>
        <v>#N/A</v>
      </c>
      <c r="K753" s="10" t="e">
        <f>IF(J753&lt;&gt;"-",IF(X753="A",'NOx Emission Factors'!$X$4*J753,IF(X753="L",'NOx Emission Factors'!$W$4*J753,"?")),"-")</f>
        <v>#N/A</v>
      </c>
      <c r="L753" s="10" t="str">
        <f>IF(F753&lt;&gt;"",IF(X753="A",F753/'NOx Emission Factors'!$X$4,IF(X753="L",F753/'NOx Emission Factors'!$W$4,"?")),"-")</f>
        <v>?</v>
      </c>
      <c r="M753" s="125" t="e">
        <f t="shared" si="133"/>
        <v>#DIV/0!</v>
      </c>
      <c r="N753" s="125" t="e">
        <f t="shared" si="134"/>
        <v>#N/A</v>
      </c>
      <c r="O753" s="170">
        <f>'Fleet Input'!B757</f>
        <v>0</v>
      </c>
      <c r="P753" s="170">
        <f>'Fleet Input'!C757</f>
        <v>0</v>
      </c>
      <c r="Q753" s="170">
        <f>'Fleet Input'!D757</f>
        <v>0</v>
      </c>
      <c r="R753" s="170">
        <f>'Fleet Input'!E757</f>
        <v>0</v>
      </c>
      <c r="S753" s="170">
        <f>'Fleet Input'!F757</f>
        <v>0</v>
      </c>
      <c r="T753" s="109" t="s">
        <v>239</v>
      </c>
      <c r="U753" s="109" t="s">
        <v>194</v>
      </c>
      <c r="X753" s="176">
        <f>'Fleet Input'!F757</f>
        <v>0</v>
      </c>
      <c r="Y753" s="170">
        <f>'Fleet Input'!G757</f>
        <v>0</v>
      </c>
      <c r="Z753" s="170">
        <f>'Fleet Input'!H757</f>
        <v>0</v>
      </c>
      <c r="AA753" s="114">
        <f t="shared" si="135"/>
        <v>0</v>
      </c>
      <c r="AB753" s="176" t="str">
        <f>IF('Fleet Input'!K757=0,"",'Fleet Input'!K757)</f>
        <v/>
      </c>
      <c r="AC753" s="176" t="str">
        <f>IF('Fleet Input'!L757=0,"",'Fleet Input'!L757)</f>
        <v/>
      </c>
      <c r="AD753" s="117" t="str">
        <f t="shared" si="136"/>
        <v/>
      </c>
      <c r="AE753" s="117" t="str">
        <f t="shared" si="137"/>
        <v>00</v>
      </c>
      <c r="AF753" s="8" t="e">
        <f t="shared" si="138"/>
        <v>#N/A</v>
      </c>
      <c r="AG753" s="122" t="e">
        <f t="shared" si="139"/>
        <v>#N/A</v>
      </c>
      <c r="AH753" s="8" t="e">
        <f t="shared" si="140"/>
        <v>#N/A</v>
      </c>
      <c r="AI753" s="122" t="e">
        <f t="shared" si="141"/>
        <v>#N/A</v>
      </c>
      <c r="AJ753" s="100" t="e">
        <f t="shared" si="142"/>
        <v>#N/A</v>
      </c>
      <c r="AK753" s="122" t="e">
        <f t="shared" si="143"/>
        <v>#N/A</v>
      </c>
    </row>
    <row r="754" spans="1:37" x14ac:dyDescent="0.2">
      <c r="A754" s="170">
        <f>'Fleet Input'!A758</f>
        <v>0</v>
      </c>
      <c r="B754" s="106" t="s">
        <v>111</v>
      </c>
      <c r="C754" s="106" t="s">
        <v>116</v>
      </c>
      <c r="D754" s="106" t="s">
        <v>165</v>
      </c>
      <c r="E754" s="106" t="s">
        <v>143</v>
      </c>
      <c r="F754" s="179">
        <f>'Fleet Input'!I758</f>
        <v>0</v>
      </c>
      <c r="G754" s="179">
        <f>'Fleet Input'!J758</f>
        <v>0</v>
      </c>
      <c r="H754" s="119" t="e">
        <f>VLOOKUP(AD754,NOx_Calc!$E$4:$G$44,3,FALSE)/100</f>
        <v>#N/A</v>
      </c>
      <c r="I754" s="119" t="e">
        <f>VLOOKUP(AD754,NOx_Calc!$E$4:$H$44,4,FALSE)/100</f>
        <v>#N/A</v>
      </c>
      <c r="J754" s="97" t="e">
        <f t="shared" si="132"/>
        <v>#N/A</v>
      </c>
      <c r="K754" s="10" t="e">
        <f>IF(J754&lt;&gt;"-",IF(X754="A",'NOx Emission Factors'!$X$4*J754,IF(X754="L",'NOx Emission Factors'!$W$4*J754,"?")),"-")</f>
        <v>#N/A</v>
      </c>
      <c r="L754" s="10" t="str">
        <f>IF(F754&lt;&gt;"",IF(X754="A",F754/'NOx Emission Factors'!$X$4,IF(X754="L",F754/'NOx Emission Factors'!$W$4,"?")),"-")</f>
        <v>?</v>
      </c>
      <c r="M754" s="125" t="e">
        <f t="shared" si="133"/>
        <v>#DIV/0!</v>
      </c>
      <c r="N754" s="125" t="e">
        <f t="shared" si="134"/>
        <v>#N/A</v>
      </c>
      <c r="O754" s="170">
        <f>'Fleet Input'!B758</f>
        <v>0</v>
      </c>
      <c r="P754" s="170">
        <f>'Fleet Input'!C758</f>
        <v>0</v>
      </c>
      <c r="Q754" s="170">
        <f>'Fleet Input'!D758</f>
        <v>0</v>
      </c>
      <c r="R754" s="170">
        <f>'Fleet Input'!E758</f>
        <v>0</v>
      </c>
      <c r="S754" s="170">
        <f>'Fleet Input'!F758</f>
        <v>0</v>
      </c>
      <c r="T754" s="109" t="s">
        <v>239</v>
      </c>
      <c r="U754" s="109" t="s">
        <v>194</v>
      </c>
      <c r="X754" s="176">
        <f>'Fleet Input'!F758</f>
        <v>0</v>
      </c>
      <c r="Y754" s="170">
        <f>'Fleet Input'!G758</f>
        <v>0</v>
      </c>
      <c r="Z754" s="170">
        <f>'Fleet Input'!H758</f>
        <v>0</v>
      </c>
      <c r="AA754" s="114">
        <f t="shared" si="135"/>
        <v>0</v>
      </c>
      <c r="AB754" s="176" t="str">
        <f>IF('Fleet Input'!K758=0,"",'Fleet Input'!K758)</f>
        <v/>
      </c>
      <c r="AC754" s="176" t="str">
        <f>IF('Fleet Input'!L758=0,"",'Fleet Input'!L758)</f>
        <v/>
      </c>
      <c r="AD754" s="117" t="str">
        <f t="shared" si="136"/>
        <v/>
      </c>
      <c r="AE754" s="117" t="str">
        <f t="shared" si="137"/>
        <v>00</v>
      </c>
      <c r="AF754" s="8" t="e">
        <f t="shared" si="138"/>
        <v>#N/A</v>
      </c>
      <c r="AG754" s="122" t="e">
        <f t="shared" si="139"/>
        <v>#N/A</v>
      </c>
      <c r="AH754" s="8" t="e">
        <f t="shared" si="140"/>
        <v>#N/A</v>
      </c>
      <c r="AI754" s="122" t="e">
        <f t="shared" si="141"/>
        <v>#N/A</v>
      </c>
      <c r="AJ754" s="100" t="e">
        <f t="shared" si="142"/>
        <v>#N/A</v>
      </c>
      <c r="AK754" s="122" t="e">
        <f t="shared" si="143"/>
        <v>#N/A</v>
      </c>
    </row>
    <row r="755" spans="1:37" x14ac:dyDescent="0.2">
      <c r="A755" s="170">
        <f>'Fleet Input'!A759</f>
        <v>0</v>
      </c>
      <c r="B755" s="106" t="s">
        <v>111</v>
      </c>
      <c r="C755" s="106" t="s">
        <v>116</v>
      </c>
      <c r="D755" s="106" t="s">
        <v>165</v>
      </c>
      <c r="E755" s="106" t="s">
        <v>143</v>
      </c>
      <c r="F755" s="179">
        <f>'Fleet Input'!I759</f>
        <v>0</v>
      </c>
      <c r="G755" s="179">
        <f>'Fleet Input'!J759</f>
        <v>0</v>
      </c>
      <c r="H755" s="119" t="e">
        <f>VLOOKUP(AD755,NOx_Calc!$E$4:$G$44,3,FALSE)/100</f>
        <v>#N/A</v>
      </c>
      <c r="I755" s="119" t="e">
        <f>VLOOKUP(AD755,NOx_Calc!$E$4:$H$44,4,FALSE)/100</f>
        <v>#N/A</v>
      </c>
      <c r="J755" s="97" t="e">
        <f t="shared" si="132"/>
        <v>#N/A</v>
      </c>
      <c r="K755" s="10" t="e">
        <f>IF(J755&lt;&gt;"-",IF(X755="A",'NOx Emission Factors'!$X$4*J755,IF(X755="L",'NOx Emission Factors'!$W$4*J755,"?")),"-")</f>
        <v>#N/A</v>
      </c>
      <c r="L755" s="10" t="str">
        <f>IF(F755&lt;&gt;"",IF(X755="A",F755/'NOx Emission Factors'!$X$4,IF(X755="L",F755/'NOx Emission Factors'!$W$4,"?")),"-")</f>
        <v>?</v>
      </c>
      <c r="M755" s="125" t="e">
        <f t="shared" si="133"/>
        <v>#DIV/0!</v>
      </c>
      <c r="N755" s="125" t="e">
        <f t="shared" si="134"/>
        <v>#N/A</v>
      </c>
      <c r="O755" s="170">
        <f>'Fleet Input'!B759</f>
        <v>0</v>
      </c>
      <c r="P755" s="170">
        <f>'Fleet Input'!C759</f>
        <v>0</v>
      </c>
      <c r="Q755" s="170">
        <f>'Fleet Input'!D759</f>
        <v>0</v>
      </c>
      <c r="R755" s="170">
        <f>'Fleet Input'!E759</f>
        <v>0</v>
      </c>
      <c r="S755" s="170">
        <f>'Fleet Input'!F759</f>
        <v>0</v>
      </c>
      <c r="T755" s="109" t="s">
        <v>239</v>
      </c>
      <c r="U755" s="109" t="s">
        <v>194</v>
      </c>
      <c r="X755" s="176">
        <f>'Fleet Input'!F759</f>
        <v>0</v>
      </c>
      <c r="Y755" s="170">
        <f>'Fleet Input'!G759</f>
        <v>0</v>
      </c>
      <c r="Z755" s="170">
        <f>'Fleet Input'!H759</f>
        <v>0</v>
      </c>
      <c r="AA755" s="114">
        <f t="shared" si="135"/>
        <v>0</v>
      </c>
      <c r="AB755" s="176" t="str">
        <f>IF('Fleet Input'!K759=0,"",'Fleet Input'!K759)</f>
        <v/>
      </c>
      <c r="AC755" s="176" t="str">
        <f>IF('Fleet Input'!L759=0,"",'Fleet Input'!L759)</f>
        <v/>
      </c>
      <c r="AD755" s="117" t="str">
        <f t="shared" si="136"/>
        <v/>
      </c>
      <c r="AE755" s="117" t="str">
        <f t="shared" si="137"/>
        <v>00</v>
      </c>
      <c r="AF755" s="8" t="e">
        <f t="shared" si="138"/>
        <v>#N/A</v>
      </c>
      <c r="AG755" s="122" t="e">
        <f t="shared" si="139"/>
        <v>#N/A</v>
      </c>
      <c r="AH755" s="8" t="e">
        <f t="shared" si="140"/>
        <v>#N/A</v>
      </c>
      <c r="AI755" s="122" t="e">
        <f t="shared" si="141"/>
        <v>#N/A</v>
      </c>
      <c r="AJ755" s="100" t="e">
        <f t="shared" si="142"/>
        <v>#N/A</v>
      </c>
      <c r="AK755" s="122" t="e">
        <f t="shared" si="143"/>
        <v>#N/A</v>
      </c>
    </row>
    <row r="756" spans="1:37" x14ac:dyDescent="0.2">
      <c r="A756" s="170">
        <f>'Fleet Input'!A760</f>
        <v>0</v>
      </c>
      <c r="B756" s="106" t="s">
        <v>111</v>
      </c>
      <c r="C756" s="106" t="s">
        <v>112</v>
      </c>
      <c r="D756" s="106" t="s">
        <v>172</v>
      </c>
      <c r="E756" s="106" t="s">
        <v>173</v>
      </c>
      <c r="F756" s="179">
        <f>'Fleet Input'!I760</f>
        <v>0</v>
      </c>
      <c r="G756" s="179">
        <f>'Fleet Input'!J760</f>
        <v>0</v>
      </c>
      <c r="H756" s="119" t="e">
        <f>VLOOKUP(AD756,NOx_Calc!$E$4:$G$44,3,FALSE)/100</f>
        <v>#N/A</v>
      </c>
      <c r="I756" s="119" t="e">
        <f>VLOOKUP(AD756,NOx_Calc!$E$4:$H$44,4,FALSE)/100</f>
        <v>#N/A</v>
      </c>
      <c r="J756" s="97" t="e">
        <f t="shared" si="132"/>
        <v>#N/A</v>
      </c>
      <c r="K756" s="10" t="e">
        <f>IF(J756&lt;&gt;"-",IF(X756="A",'NOx Emission Factors'!$X$4*J756,IF(X756="L",'NOx Emission Factors'!$W$4*J756,"?")),"-")</f>
        <v>#N/A</v>
      </c>
      <c r="L756" s="10" t="str">
        <f>IF(F756&lt;&gt;"",IF(X756="A",F756/'NOx Emission Factors'!$X$4,IF(X756="L",F756/'NOx Emission Factors'!$W$4,"?")),"-")</f>
        <v>?</v>
      </c>
      <c r="M756" s="125" t="e">
        <f t="shared" si="133"/>
        <v>#DIV/0!</v>
      </c>
      <c r="N756" s="125" t="e">
        <f t="shared" si="134"/>
        <v>#N/A</v>
      </c>
      <c r="O756" s="170">
        <f>'Fleet Input'!B760</f>
        <v>0</v>
      </c>
      <c r="P756" s="170">
        <f>'Fleet Input'!C760</f>
        <v>0</v>
      </c>
      <c r="Q756" s="170">
        <f>'Fleet Input'!D760</f>
        <v>0</v>
      </c>
      <c r="R756" s="170">
        <f>'Fleet Input'!E760</f>
        <v>0</v>
      </c>
      <c r="S756" s="170">
        <f>'Fleet Input'!F760</f>
        <v>0</v>
      </c>
      <c r="T756" s="109" t="s">
        <v>239</v>
      </c>
      <c r="U756" s="109" t="s">
        <v>194</v>
      </c>
      <c r="X756" s="176">
        <f>'Fleet Input'!F760</f>
        <v>0</v>
      </c>
      <c r="Y756" s="170">
        <f>'Fleet Input'!G760</f>
        <v>0</v>
      </c>
      <c r="Z756" s="170">
        <f>'Fleet Input'!H760</f>
        <v>0</v>
      </c>
      <c r="AA756" s="114">
        <f t="shared" si="135"/>
        <v>0</v>
      </c>
      <c r="AB756" s="176" t="str">
        <f>IF('Fleet Input'!K760=0,"",'Fleet Input'!K760)</f>
        <v/>
      </c>
      <c r="AC756" s="176" t="str">
        <f>IF('Fleet Input'!L760=0,"",'Fleet Input'!L760)</f>
        <v/>
      </c>
      <c r="AD756" s="117" t="str">
        <f t="shared" si="136"/>
        <v/>
      </c>
      <c r="AE756" s="117" t="str">
        <f t="shared" si="137"/>
        <v>00</v>
      </c>
      <c r="AF756" s="8" t="e">
        <f t="shared" si="138"/>
        <v>#N/A</v>
      </c>
      <c r="AG756" s="122" t="e">
        <f t="shared" si="139"/>
        <v>#N/A</v>
      </c>
      <c r="AH756" s="8" t="e">
        <f t="shared" si="140"/>
        <v>#N/A</v>
      </c>
      <c r="AI756" s="122" t="e">
        <f t="shared" si="141"/>
        <v>#N/A</v>
      </c>
      <c r="AJ756" s="100" t="e">
        <f t="shared" si="142"/>
        <v>#N/A</v>
      </c>
      <c r="AK756" s="122" t="e">
        <f t="shared" si="143"/>
        <v>#N/A</v>
      </c>
    </row>
    <row r="757" spans="1:37" x14ac:dyDescent="0.2">
      <c r="A757" s="170">
        <f>'Fleet Input'!A761</f>
        <v>0</v>
      </c>
      <c r="B757" s="106" t="s">
        <v>111</v>
      </c>
      <c r="C757" s="106" t="s">
        <v>112</v>
      </c>
      <c r="D757" s="106" t="s">
        <v>136</v>
      </c>
      <c r="E757" s="106" t="s">
        <v>142</v>
      </c>
      <c r="F757" s="179">
        <f>'Fleet Input'!I761</f>
        <v>0</v>
      </c>
      <c r="G757" s="179">
        <f>'Fleet Input'!J761</f>
        <v>0</v>
      </c>
      <c r="H757" s="119" t="e">
        <f>VLOOKUP(AD757,NOx_Calc!$E$4:$G$44,3,FALSE)/100</f>
        <v>#N/A</v>
      </c>
      <c r="I757" s="119" t="e">
        <f>VLOOKUP(AD757,NOx_Calc!$E$4:$H$44,4,FALSE)/100</f>
        <v>#N/A</v>
      </c>
      <c r="J757" s="97" t="e">
        <f t="shared" si="132"/>
        <v>#N/A</v>
      </c>
      <c r="K757" s="10" t="e">
        <f>IF(J757&lt;&gt;"-",IF(X757="A",'NOx Emission Factors'!$X$4*J757,IF(X757="L",'NOx Emission Factors'!$W$4*J757,"?")),"-")</f>
        <v>#N/A</v>
      </c>
      <c r="L757" s="10" t="str">
        <f>IF(F757&lt;&gt;"",IF(X757="A",F757/'NOx Emission Factors'!$X$4,IF(X757="L",F757/'NOx Emission Factors'!$W$4,"?")),"-")</f>
        <v>?</v>
      </c>
      <c r="M757" s="125" t="e">
        <f t="shared" si="133"/>
        <v>#DIV/0!</v>
      </c>
      <c r="N757" s="125" t="e">
        <f t="shared" si="134"/>
        <v>#N/A</v>
      </c>
      <c r="O757" s="170">
        <f>'Fleet Input'!B761</f>
        <v>0</v>
      </c>
      <c r="P757" s="170">
        <f>'Fleet Input'!C761</f>
        <v>0</v>
      </c>
      <c r="Q757" s="170">
        <f>'Fleet Input'!D761</f>
        <v>0</v>
      </c>
      <c r="R757" s="170">
        <f>'Fleet Input'!E761</f>
        <v>0</v>
      </c>
      <c r="S757" s="170">
        <f>'Fleet Input'!F761</f>
        <v>0</v>
      </c>
      <c r="T757" s="109" t="s">
        <v>239</v>
      </c>
      <c r="U757" s="109" t="s">
        <v>194</v>
      </c>
      <c r="X757" s="176">
        <f>'Fleet Input'!F761</f>
        <v>0</v>
      </c>
      <c r="Y757" s="170">
        <f>'Fleet Input'!G761</f>
        <v>0</v>
      </c>
      <c r="Z757" s="170">
        <f>'Fleet Input'!H761</f>
        <v>0</v>
      </c>
      <c r="AA757" s="114">
        <f t="shared" si="135"/>
        <v>0</v>
      </c>
      <c r="AB757" s="176" t="str">
        <f>IF('Fleet Input'!K761=0,"",'Fleet Input'!K761)</f>
        <v/>
      </c>
      <c r="AC757" s="176" t="str">
        <f>IF('Fleet Input'!L761=0,"",'Fleet Input'!L761)</f>
        <v/>
      </c>
      <c r="AD757" s="117" t="str">
        <f t="shared" si="136"/>
        <v/>
      </c>
      <c r="AE757" s="117" t="str">
        <f t="shared" si="137"/>
        <v>00</v>
      </c>
      <c r="AF757" s="8" t="e">
        <f t="shared" si="138"/>
        <v>#N/A</v>
      </c>
      <c r="AG757" s="122" t="e">
        <f t="shared" si="139"/>
        <v>#N/A</v>
      </c>
      <c r="AH757" s="8" t="e">
        <f t="shared" si="140"/>
        <v>#N/A</v>
      </c>
      <c r="AI757" s="122" t="e">
        <f t="shared" si="141"/>
        <v>#N/A</v>
      </c>
      <c r="AJ757" s="100" t="e">
        <f t="shared" si="142"/>
        <v>#N/A</v>
      </c>
      <c r="AK757" s="122" t="e">
        <f t="shared" si="143"/>
        <v>#N/A</v>
      </c>
    </row>
    <row r="758" spans="1:37" x14ac:dyDescent="0.2">
      <c r="A758" s="170">
        <f>'Fleet Input'!A762</f>
        <v>0</v>
      </c>
      <c r="B758" s="106" t="s">
        <v>111</v>
      </c>
      <c r="C758" s="106" t="s">
        <v>175</v>
      </c>
      <c r="D758" s="106" t="s">
        <v>176</v>
      </c>
      <c r="E758" s="106" t="s">
        <v>143</v>
      </c>
      <c r="F758" s="179">
        <f>'Fleet Input'!I762</f>
        <v>0</v>
      </c>
      <c r="G758" s="179">
        <f>'Fleet Input'!J762</f>
        <v>0</v>
      </c>
      <c r="H758" s="119" t="e">
        <f>VLOOKUP(AD758,NOx_Calc!$E$4:$G$44,3,FALSE)/100</f>
        <v>#N/A</v>
      </c>
      <c r="I758" s="119" t="e">
        <f>VLOOKUP(AD758,NOx_Calc!$E$4:$H$44,4,FALSE)/100</f>
        <v>#N/A</v>
      </c>
      <c r="J758" s="97" t="e">
        <f t="shared" si="132"/>
        <v>#N/A</v>
      </c>
      <c r="K758" s="10" t="e">
        <f>IF(J758&lt;&gt;"-",IF(X758="A",'NOx Emission Factors'!$X$4*J758,IF(X758="L",'NOx Emission Factors'!$W$4*J758,"?")),"-")</f>
        <v>#N/A</v>
      </c>
      <c r="L758" s="10" t="str">
        <f>IF(F758&lt;&gt;"",IF(X758="A",F758/'NOx Emission Factors'!$X$4,IF(X758="L",F758/'NOx Emission Factors'!$W$4,"?")),"-")</f>
        <v>?</v>
      </c>
      <c r="M758" s="125" t="e">
        <f t="shared" si="133"/>
        <v>#DIV/0!</v>
      </c>
      <c r="N758" s="125" t="e">
        <f t="shared" si="134"/>
        <v>#N/A</v>
      </c>
      <c r="O758" s="170">
        <f>'Fleet Input'!B762</f>
        <v>0</v>
      </c>
      <c r="P758" s="170">
        <f>'Fleet Input'!C762</f>
        <v>0</v>
      </c>
      <c r="Q758" s="170">
        <f>'Fleet Input'!D762</f>
        <v>0</v>
      </c>
      <c r="R758" s="170">
        <f>'Fleet Input'!E762</f>
        <v>0</v>
      </c>
      <c r="S758" s="170">
        <f>'Fleet Input'!F762</f>
        <v>0</v>
      </c>
      <c r="T758" s="109" t="s">
        <v>239</v>
      </c>
      <c r="U758" s="109" t="s">
        <v>194</v>
      </c>
      <c r="X758" s="176">
        <f>'Fleet Input'!F762</f>
        <v>0</v>
      </c>
      <c r="Y758" s="170">
        <f>'Fleet Input'!G762</f>
        <v>0</v>
      </c>
      <c r="Z758" s="170">
        <f>'Fleet Input'!H762</f>
        <v>0</v>
      </c>
      <c r="AA758" s="114">
        <f t="shared" si="135"/>
        <v>0</v>
      </c>
      <c r="AB758" s="176" t="str">
        <f>IF('Fleet Input'!K762=0,"",'Fleet Input'!K762)</f>
        <v/>
      </c>
      <c r="AC758" s="176" t="str">
        <f>IF('Fleet Input'!L762=0,"",'Fleet Input'!L762)</f>
        <v/>
      </c>
      <c r="AD758" s="117" t="str">
        <f t="shared" si="136"/>
        <v/>
      </c>
      <c r="AE758" s="117" t="str">
        <f t="shared" si="137"/>
        <v>00</v>
      </c>
      <c r="AF758" s="8" t="e">
        <f t="shared" si="138"/>
        <v>#N/A</v>
      </c>
      <c r="AG758" s="122" t="e">
        <f t="shared" si="139"/>
        <v>#N/A</v>
      </c>
      <c r="AH758" s="8" t="e">
        <f t="shared" si="140"/>
        <v>#N/A</v>
      </c>
      <c r="AI758" s="122" t="e">
        <f t="shared" si="141"/>
        <v>#N/A</v>
      </c>
      <c r="AJ758" s="100" t="e">
        <f t="shared" si="142"/>
        <v>#N/A</v>
      </c>
      <c r="AK758" s="122" t="e">
        <f t="shared" si="143"/>
        <v>#N/A</v>
      </c>
    </row>
    <row r="759" spans="1:37" x14ac:dyDescent="0.2">
      <c r="A759" s="170">
        <f>'Fleet Input'!A763</f>
        <v>0</v>
      </c>
      <c r="B759" s="106" t="s">
        <v>111</v>
      </c>
      <c r="C759" s="106" t="s">
        <v>116</v>
      </c>
      <c r="D759" s="106" t="s">
        <v>117</v>
      </c>
      <c r="E759" s="106" t="s">
        <v>143</v>
      </c>
      <c r="F759" s="179">
        <f>'Fleet Input'!I763</f>
        <v>0</v>
      </c>
      <c r="G759" s="179">
        <f>'Fleet Input'!J763</f>
        <v>0</v>
      </c>
      <c r="H759" s="119" t="e">
        <f>VLOOKUP(AD759,NOx_Calc!$E$4:$G$44,3,FALSE)/100</f>
        <v>#N/A</v>
      </c>
      <c r="I759" s="119" t="e">
        <f>VLOOKUP(AD759,NOx_Calc!$E$4:$H$44,4,FALSE)/100</f>
        <v>#N/A</v>
      </c>
      <c r="J759" s="97" t="e">
        <f t="shared" si="132"/>
        <v>#N/A</v>
      </c>
      <c r="K759" s="10" t="e">
        <f>IF(J759&lt;&gt;"-",IF(X759="A",'NOx Emission Factors'!$X$4*J759,IF(X759="L",'NOx Emission Factors'!$W$4*J759,"?")),"-")</f>
        <v>#N/A</v>
      </c>
      <c r="L759" s="10" t="str">
        <f>IF(F759&lt;&gt;"",IF(X759="A",F759/'NOx Emission Factors'!$X$4,IF(X759="L",F759/'NOx Emission Factors'!$W$4,"?")),"-")</f>
        <v>?</v>
      </c>
      <c r="M759" s="125" t="e">
        <f t="shared" si="133"/>
        <v>#DIV/0!</v>
      </c>
      <c r="N759" s="125" t="e">
        <f t="shared" si="134"/>
        <v>#N/A</v>
      </c>
      <c r="O759" s="170">
        <f>'Fleet Input'!B763</f>
        <v>0</v>
      </c>
      <c r="P759" s="170">
        <f>'Fleet Input'!C763</f>
        <v>0</v>
      </c>
      <c r="Q759" s="170">
        <f>'Fleet Input'!D763</f>
        <v>0</v>
      </c>
      <c r="R759" s="170">
        <f>'Fleet Input'!E763</f>
        <v>0</v>
      </c>
      <c r="S759" s="170">
        <f>'Fleet Input'!F763</f>
        <v>0</v>
      </c>
      <c r="T759" s="109" t="s">
        <v>239</v>
      </c>
      <c r="U759" s="109" t="s">
        <v>194</v>
      </c>
      <c r="X759" s="176">
        <f>'Fleet Input'!F763</f>
        <v>0</v>
      </c>
      <c r="Y759" s="170">
        <f>'Fleet Input'!G763</f>
        <v>0</v>
      </c>
      <c r="Z759" s="170">
        <f>'Fleet Input'!H763</f>
        <v>0</v>
      </c>
      <c r="AA759" s="114">
        <f t="shared" si="135"/>
        <v>0</v>
      </c>
      <c r="AB759" s="176" t="str">
        <f>IF('Fleet Input'!K763=0,"",'Fleet Input'!K763)</f>
        <v/>
      </c>
      <c r="AC759" s="176" t="str">
        <f>IF('Fleet Input'!L763=0,"",'Fleet Input'!L763)</f>
        <v/>
      </c>
      <c r="AD759" s="117" t="str">
        <f t="shared" si="136"/>
        <v/>
      </c>
      <c r="AE759" s="117" t="str">
        <f t="shared" si="137"/>
        <v>00</v>
      </c>
      <c r="AF759" s="8" t="e">
        <f t="shared" si="138"/>
        <v>#N/A</v>
      </c>
      <c r="AG759" s="122" t="e">
        <f t="shared" si="139"/>
        <v>#N/A</v>
      </c>
      <c r="AH759" s="8" t="e">
        <f t="shared" si="140"/>
        <v>#N/A</v>
      </c>
      <c r="AI759" s="122" t="e">
        <f t="shared" si="141"/>
        <v>#N/A</v>
      </c>
      <c r="AJ759" s="100" t="e">
        <f t="shared" si="142"/>
        <v>#N/A</v>
      </c>
      <c r="AK759" s="122" t="e">
        <f t="shared" si="143"/>
        <v>#N/A</v>
      </c>
    </row>
    <row r="760" spans="1:37" x14ac:dyDescent="0.2">
      <c r="A760" s="170">
        <f>'Fleet Input'!A764</f>
        <v>0</v>
      </c>
      <c r="B760" s="106" t="s">
        <v>111</v>
      </c>
      <c r="C760" s="106" t="s">
        <v>116</v>
      </c>
      <c r="D760" s="106" t="s">
        <v>117</v>
      </c>
      <c r="E760" s="106" t="s">
        <v>143</v>
      </c>
      <c r="F760" s="179">
        <f>'Fleet Input'!I764</f>
        <v>0</v>
      </c>
      <c r="G760" s="179">
        <f>'Fleet Input'!J764</f>
        <v>0</v>
      </c>
      <c r="H760" s="119" t="e">
        <f>VLOOKUP(AD760,NOx_Calc!$E$4:$G$44,3,FALSE)/100</f>
        <v>#N/A</v>
      </c>
      <c r="I760" s="119" t="e">
        <f>VLOOKUP(AD760,NOx_Calc!$E$4:$H$44,4,FALSE)/100</f>
        <v>#N/A</v>
      </c>
      <c r="J760" s="97" t="e">
        <f t="shared" si="132"/>
        <v>#N/A</v>
      </c>
      <c r="K760" s="10" t="e">
        <f>IF(J760&lt;&gt;"-",IF(X760="A",'NOx Emission Factors'!$X$4*J760,IF(X760="L",'NOx Emission Factors'!$W$4*J760,"?")),"-")</f>
        <v>#N/A</v>
      </c>
      <c r="L760" s="10" t="str">
        <f>IF(F760&lt;&gt;"",IF(X760="A",F760/'NOx Emission Factors'!$X$4,IF(X760="L",F760/'NOx Emission Factors'!$W$4,"?")),"-")</f>
        <v>?</v>
      </c>
      <c r="M760" s="125" t="e">
        <f t="shared" si="133"/>
        <v>#DIV/0!</v>
      </c>
      <c r="N760" s="125" t="e">
        <f t="shared" si="134"/>
        <v>#N/A</v>
      </c>
      <c r="O760" s="170">
        <f>'Fleet Input'!B764</f>
        <v>0</v>
      </c>
      <c r="P760" s="170">
        <f>'Fleet Input'!C764</f>
        <v>0</v>
      </c>
      <c r="Q760" s="170">
        <f>'Fleet Input'!D764</f>
        <v>0</v>
      </c>
      <c r="R760" s="170">
        <f>'Fleet Input'!E764</f>
        <v>0</v>
      </c>
      <c r="S760" s="170">
        <f>'Fleet Input'!F764</f>
        <v>0</v>
      </c>
      <c r="T760" s="109" t="s">
        <v>239</v>
      </c>
      <c r="U760" s="109" t="s">
        <v>194</v>
      </c>
      <c r="X760" s="176">
        <f>'Fleet Input'!F764</f>
        <v>0</v>
      </c>
      <c r="Y760" s="170">
        <f>'Fleet Input'!G764</f>
        <v>0</v>
      </c>
      <c r="Z760" s="170">
        <f>'Fleet Input'!H764</f>
        <v>0</v>
      </c>
      <c r="AA760" s="114">
        <f t="shared" si="135"/>
        <v>0</v>
      </c>
      <c r="AB760" s="176" t="str">
        <f>IF('Fleet Input'!K764=0,"",'Fleet Input'!K764)</f>
        <v/>
      </c>
      <c r="AC760" s="176" t="str">
        <f>IF('Fleet Input'!L764=0,"",'Fleet Input'!L764)</f>
        <v/>
      </c>
      <c r="AD760" s="117" t="str">
        <f t="shared" si="136"/>
        <v/>
      </c>
      <c r="AE760" s="117" t="str">
        <f t="shared" si="137"/>
        <v>00</v>
      </c>
      <c r="AF760" s="8" t="e">
        <f t="shared" si="138"/>
        <v>#N/A</v>
      </c>
      <c r="AG760" s="122" t="e">
        <f t="shared" si="139"/>
        <v>#N/A</v>
      </c>
      <c r="AH760" s="8" t="e">
        <f t="shared" si="140"/>
        <v>#N/A</v>
      </c>
      <c r="AI760" s="122" t="e">
        <f t="shared" si="141"/>
        <v>#N/A</v>
      </c>
      <c r="AJ760" s="100" t="e">
        <f t="shared" si="142"/>
        <v>#N/A</v>
      </c>
      <c r="AK760" s="122" t="e">
        <f t="shared" si="143"/>
        <v>#N/A</v>
      </c>
    </row>
    <row r="761" spans="1:37" x14ac:dyDescent="0.2">
      <c r="A761" s="170">
        <f>'Fleet Input'!A765</f>
        <v>0</v>
      </c>
      <c r="B761" s="106" t="s">
        <v>111</v>
      </c>
      <c r="C761" s="106" t="s">
        <v>112</v>
      </c>
      <c r="D761" s="106" t="s">
        <v>172</v>
      </c>
      <c r="E761" s="106" t="s">
        <v>173</v>
      </c>
      <c r="F761" s="179">
        <f>'Fleet Input'!I765</f>
        <v>0</v>
      </c>
      <c r="G761" s="179">
        <f>'Fleet Input'!J765</f>
        <v>0</v>
      </c>
      <c r="H761" s="119" t="e">
        <f>VLOOKUP(AD761,NOx_Calc!$E$4:$G$44,3,FALSE)/100</f>
        <v>#N/A</v>
      </c>
      <c r="I761" s="119" t="e">
        <f>VLOOKUP(AD761,NOx_Calc!$E$4:$H$44,4,FALSE)/100</f>
        <v>#N/A</v>
      </c>
      <c r="J761" s="97" t="e">
        <f t="shared" si="132"/>
        <v>#N/A</v>
      </c>
      <c r="K761" s="10" t="e">
        <f>IF(J761&lt;&gt;"-",IF(X761="A",'NOx Emission Factors'!$X$4*J761,IF(X761="L",'NOx Emission Factors'!$W$4*J761,"?")),"-")</f>
        <v>#N/A</v>
      </c>
      <c r="L761" s="10" t="str">
        <f>IF(F761&lt;&gt;"",IF(X761="A",F761/'NOx Emission Factors'!$X$4,IF(X761="L",F761/'NOx Emission Factors'!$W$4,"?")),"-")</f>
        <v>?</v>
      </c>
      <c r="M761" s="125" t="e">
        <f t="shared" si="133"/>
        <v>#DIV/0!</v>
      </c>
      <c r="N761" s="125" t="e">
        <f t="shared" si="134"/>
        <v>#N/A</v>
      </c>
      <c r="O761" s="170">
        <f>'Fleet Input'!B765</f>
        <v>0</v>
      </c>
      <c r="P761" s="170">
        <f>'Fleet Input'!C765</f>
        <v>0</v>
      </c>
      <c r="Q761" s="170">
        <f>'Fleet Input'!D765</f>
        <v>0</v>
      </c>
      <c r="R761" s="170">
        <f>'Fleet Input'!E765</f>
        <v>0</v>
      </c>
      <c r="S761" s="170">
        <f>'Fleet Input'!F765</f>
        <v>0</v>
      </c>
      <c r="T761" s="109" t="s">
        <v>239</v>
      </c>
      <c r="U761" s="109" t="s">
        <v>194</v>
      </c>
      <c r="X761" s="176">
        <f>'Fleet Input'!F765</f>
        <v>0</v>
      </c>
      <c r="Y761" s="170">
        <f>'Fleet Input'!G765</f>
        <v>0</v>
      </c>
      <c r="Z761" s="170">
        <f>'Fleet Input'!H765</f>
        <v>0</v>
      </c>
      <c r="AA761" s="114">
        <f t="shared" si="135"/>
        <v>0</v>
      </c>
      <c r="AB761" s="176" t="str">
        <f>IF('Fleet Input'!K765=0,"",'Fleet Input'!K765)</f>
        <v/>
      </c>
      <c r="AC761" s="176" t="str">
        <f>IF('Fleet Input'!L765=0,"",'Fleet Input'!L765)</f>
        <v/>
      </c>
      <c r="AD761" s="117" t="str">
        <f t="shared" si="136"/>
        <v/>
      </c>
      <c r="AE761" s="117" t="str">
        <f t="shared" si="137"/>
        <v>00</v>
      </c>
      <c r="AF761" s="8" t="e">
        <f t="shared" si="138"/>
        <v>#N/A</v>
      </c>
      <c r="AG761" s="122" t="e">
        <f t="shared" si="139"/>
        <v>#N/A</v>
      </c>
      <c r="AH761" s="8" t="e">
        <f t="shared" si="140"/>
        <v>#N/A</v>
      </c>
      <c r="AI761" s="122" t="e">
        <f t="shared" si="141"/>
        <v>#N/A</v>
      </c>
      <c r="AJ761" s="100" t="e">
        <f t="shared" si="142"/>
        <v>#N/A</v>
      </c>
      <c r="AK761" s="122" t="e">
        <f t="shared" si="143"/>
        <v>#N/A</v>
      </c>
    </row>
    <row r="762" spans="1:37" x14ac:dyDescent="0.2">
      <c r="A762" s="170">
        <f>'Fleet Input'!A766</f>
        <v>0</v>
      </c>
      <c r="B762" s="106" t="s">
        <v>111</v>
      </c>
      <c r="C762" s="106" t="s">
        <v>116</v>
      </c>
      <c r="D762" s="106" t="s">
        <v>166</v>
      </c>
      <c r="E762" s="106" t="s">
        <v>143</v>
      </c>
      <c r="F762" s="179">
        <f>'Fleet Input'!I766</f>
        <v>0</v>
      </c>
      <c r="G762" s="179">
        <f>'Fleet Input'!J766</f>
        <v>0</v>
      </c>
      <c r="H762" s="119" t="e">
        <f>VLOOKUP(AD762,NOx_Calc!$E$4:$G$44,3,FALSE)/100</f>
        <v>#N/A</v>
      </c>
      <c r="I762" s="119" t="e">
        <f>VLOOKUP(AD762,NOx_Calc!$E$4:$H$44,4,FALSE)/100</f>
        <v>#N/A</v>
      </c>
      <c r="J762" s="97" t="e">
        <f t="shared" si="132"/>
        <v>#N/A</v>
      </c>
      <c r="K762" s="10" t="e">
        <f>IF(J762&lt;&gt;"-",IF(X762="A",'NOx Emission Factors'!$X$4*J762,IF(X762="L",'NOx Emission Factors'!$W$4*J762,"?")),"-")</f>
        <v>#N/A</v>
      </c>
      <c r="L762" s="10" t="str">
        <f>IF(F762&lt;&gt;"",IF(X762="A",F762/'NOx Emission Factors'!$X$4,IF(X762="L",F762/'NOx Emission Factors'!$W$4,"?")),"-")</f>
        <v>?</v>
      </c>
      <c r="M762" s="125" t="e">
        <f t="shared" si="133"/>
        <v>#DIV/0!</v>
      </c>
      <c r="N762" s="125" t="e">
        <f t="shared" si="134"/>
        <v>#N/A</v>
      </c>
      <c r="O762" s="170">
        <f>'Fleet Input'!B766</f>
        <v>0</v>
      </c>
      <c r="P762" s="170">
        <f>'Fleet Input'!C766</f>
        <v>0</v>
      </c>
      <c r="Q762" s="170">
        <f>'Fleet Input'!D766</f>
        <v>0</v>
      </c>
      <c r="R762" s="170">
        <f>'Fleet Input'!E766</f>
        <v>0</v>
      </c>
      <c r="S762" s="170">
        <f>'Fleet Input'!F766</f>
        <v>0</v>
      </c>
      <c r="T762" s="109" t="s">
        <v>239</v>
      </c>
      <c r="U762" s="109" t="s">
        <v>194</v>
      </c>
      <c r="X762" s="176">
        <f>'Fleet Input'!F766</f>
        <v>0</v>
      </c>
      <c r="Y762" s="170">
        <f>'Fleet Input'!G766</f>
        <v>0</v>
      </c>
      <c r="Z762" s="170">
        <f>'Fleet Input'!H766</f>
        <v>0</v>
      </c>
      <c r="AA762" s="114">
        <f t="shared" si="135"/>
        <v>0</v>
      </c>
      <c r="AB762" s="176" t="str">
        <f>IF('Fleet Input'!K766=0,"",'Fleet Input'!K766)</f>
        <v/>
      </c>
      <c r="AC762" s="176" t="str">
        <f>IF('Fleet Input'!L766=0,"",'Fleet Input'!L766)</f>
        <v/>
      </c>
      <c r="AD762" s="117" t="str">
        <f t="shared" si="136"/>
        <v/>
      </c>
      <c r="AE762" s="117" t="str">
        <f t="shared" si="137"/>
        <v>00</v>
      </c>
      <c r="AF762" s="8" t="e">
        <f t="shared" si="138"/>
        <v>#N/A</v>
      </c>
      <c r="AG762" s="122" t="e">
        <f t="shared" si="139"/>
        <v>#N/A</v>
      </c>
      <c r="AH762" s="8" t="e">
        <f t="shared" si="140"/>
        <v>#N/A</v>
      </c>
      <c r="AI762" s="122" t="e">
        <f t="shared" si="141"/>
        <v>#N/A</v>
      </c>
      <c r="AJ762" s="100" t="e">
        <f t="shared" si="142"/>
        <v>#N/A</v>
      </c>
      <c r="AK762" s="122" t="e">
        <f t="shared" si="143"/>
        <v>#N/A</v>
      </c>
    </row>
    <row r="763" spans="1:37" x14ac:dyDescent="0.2">
      <c r="A763" s="170">
        <f>'Fleet Input'!A767</f>
        <v>0</v>
      </c>
      <c r="B763" s="106" t="s">
        <v>111</v>
      </c>
      <c r="C763" s="106" t="s">
        <v>116</v>
      </c>
      <c r="D763" s="106" t="s">
        <v>117</v>
      </c>
      <c r="E763" s="106" t="s">
        <v>143</v>
      </c>
      <c r="F763" s="179">
        <f>'Fleet Input'!I767</f>
        <v>0</v>
      </c>
      <c r="G763" s="179">
        <f>'Fleet Input'!J767</f>
        <v>0</v>
      </c>
      <c r="H763" s="119" t="e">
        <f>VLOOKUP(AD763,NOx_Calc!$E$4:$G$44,3,FALSE)/100</f>
        <v>#N/A</v>
      </c>
      <c r="I763" s="119" t="e">
        <f>VLOOKUP(AD763,NOx_Calc!$E$4:$H$44,4,FALSE)/100</f>
        <v>#N/A</v>
      </c>
      <c r="J763" s="97" t="e">
        <f t="shared" si="132"/>
        <v>#N/A</v>
      </c>
      <c r="K763" s="10" t="e">
        <f>IF(J763&lt;&gt;"-",IF(X763="A",'NOx Emission Factors'!$X$4*J763,IF(X763="L",'NOx Emission Factors'!$W$4*J763,"?")),"-")</f>
        <v>#N/A</v>
      </c>
      <c r="L763" s="10" t="str">
        <f>IF(F763&lt;&gt;"",IF(X763="A",F763/'NOx Emission Factors'!$X$4,IF(X763="L",F763/'NOx Emission Factors'!$W$4,"?")),"-")</f>
        <v>?</v>
      </c>
      <c r="M763" s="125" t="e">
        <f t="shared" si="133"/>
        <v>#DIV/0!</v>
      </c>
      <c r="N763" s="125" t="e">
        <f t="shared" si="134"/>
        <v>#N/A</v>
      </c>
      <c r="O763" s="170">
        <f>'Fleet Input'!B767</f>
        <v>0</v>
      </c>
      <c r="P763" s="170">
        <f>'Fleet Input'!C767</f>
        <v>0</v>
      </c>
      <c r="Q763" s="170">
        <f>'Fleet Input'!D767</f>
        <v>0</v>
      </c>
      <c r="R763" s="170">
        <f>'Fleet Input'!E767</f>
        <v>0</v>
      </c>
      <c r="S763" s="170">
        <f>'Fleet Input'!F767</f>
        <v>0</v>
      </c>
      <c r="T763" s="109" t="s">
        <v>239</v>
      </c>
      <c r="U763" s="109" t="s">
        <v>194</v>
      </c>
      <c r="X763" s="176">
        <f>'Fleet Input'!F767</f>
        <v>0</v>
      </c>
      <c r="Y763" s="170">
        <f>'Fleet Input'!G767</f>
        <v>0</v>
      </c>
      <c r="Z763" s="170">
        <f>'Fleet Input'!H767</f>
        <v>0</v>
      </c>
      <c r="AA763" s="114">
        <f t="shared" si="135"/>
        <v>0</v>
      </c>
      <c r="AB763" s="176" t="str">
        <f>IF('Fleet Input'!K767=0,"",'Fleet Input'!K767)</f>
        <v/>
      </c>
      <c r="AC763" s="176" t="str">
        <f>IF('Fleet Input'!L767=0,"",'Fleet Input'!L767)</f>
        <v/>
      </c>
      <c r="AD763" s="117" t="str">
        <f t="shared" si="136"/>
        <v/>
      </c>
      <c r="AE763" s="117" t="str">
        <f t="shared" si="137"/>
        <v>00</v>
      </c>
      <c r="AF763" s="8" t="e">
        <f t="shared" si="138"/>
        <v>#N/A</v>
      </c>
      <c r="AG763" s="122" t="e">
        <f t="shared" si="139"/>
        <v>#N/A</v>
      </c>
      <c r="AH763" s="8" t="e">
        <f t="shared" si="140"/>
        <v>#N/A</v>
      </c>
      <c r="AI763" s="122" t="e">
        <f t="shared" si="141"/>
        <v>#N/A</v>
      </c>
      <c r="AJ763" s="100" t="e">
        <f t="shared" si="142"/>
        <v>#N/A</v>
      </c>
      <c r="AK763" s="122" t="e">
        <f t="shared" si="143"/>
        <v>#N/A</v>
      </c>
    </row>
    <row r="764" spans="1:37" x14ac:dyDescent="0.2">
      <c r="A764" s="170">
        <f>'Fleet Input'!A768</f>
        <v>0</v>
      </c>
      <c r="B764" s="106" t="s">
        <v>111</v>
      </c>
      <c r="C764" s="106" t="s">
        <v>175</v>
      </c>
      <c r="D764" s="106" t="s">
        <v>176</v>
      </c>
      <c r="E764" s="106" t="s">
        <v>143</v>
      </c>
      <c r="F764" s="179">
        <f>'Fleet Input'!I768</f>
        <v>0</v>
      </c>
      <c r="G764" s="179">
        <f>'Fleet Input'!J768</f>
        <v>0</v>
      </c>
      <c r="H764" s="119" t="e">
        <f>VLOOKUP(AD764,NOx_Calc!$E$4:$G$44,3,FALSE)/100</f>
        <v>#N/A</v>
      </c>
      <c r="I764" s="119" t="e">
        <f>VLOOKUP(AD764,NOx_Calc!$E$4:$H$44,4,FALSE)/100</f>
        <v>#N/A</v>
      </c>
      <c r="J764" s="97" t="e">
        <f t="shared" si="132"/>
        <v>#N/A</v>
      </c>
      <c r="K764" s="10" t="e">
        <f>IF(J764&lt;&gt;"-",IF(X764="A",'NOx Emission Factors'!$X$4*J764,IF(X764="L",'NOx Emission Factors'!$W$4*J764,"?")),"-")</f>
        <v>#N/A</v>
      </c>
      <c r="L764" s="10" t="str">
        <f>IF(F764&lt;&gt;"",IF(X764="A",F764/'NOx Emission Factors'!$X$4,IF(X764="L",F764/'NOx Emission Factors'!$W$4,"?")),"-")</f>
        <v>?</v>
      </c>
      <c r="M764" s="125" t="e">
        <f t="shared" si="133"/>
        <v>#DIV/0!</v>
      </c>
      <c r="N764" s="125" t="e">
        <f t="shared" si="134"/>
        <v>#N/A</v>
      </c>
      <c r="O764" s="170">
        <f>'Fleet Input'!B768</f>
        <v>0</v>
      </c>
      <c r="P764" s="170">
        <f>'Fleet Input'!C768</f>
        <v>0</v>
      </c>
      <c r="Q764" s="170">
        <f>'Fleet Input'!D768</f>
        <v>0</v>
      </c>
      <c r="R764" s="170">
        <f>'Fleet Input'!E768</f>
        <v>0</v>
      </c>
      <c r="S764" s="170">
        <f>'Fleet Input'!F768</f>
        <v>0</v>
      </c>
      <c r="T764" s="109" t="s">
        <v>239</v>
      </c>
      <c r="U764" s="109" t="s">
        <v>194</v>
      </c>
      <c r="X764" s="176">
        <f>'Fleet Input'!F768</f>
        <v>0</v>
      </c>
      <c r="Y764" s="170">
        <f>'Fleet Input'!G768</f>
        <v>0</v>
      </c>
      <c r="Z764" s="170">
        <f>'Fleet Input'!H768</f>
        <v>0</v>
      </c>
      <c r="AA764" s="114">
        <f t="shared" si="135"/>
        <v>0</v>
      </c>
      <c r="AB764" s="176" t="str">
        <f>IF('Fleet Input'!K768=0,"",'Fleet Input'!K768)</f>
        <v/>
      </c>
      <c r="AC764" s="176" t="str">
        <f>IF('Fleet Input'!L768=0,"",'Fleet Input'!L768)</f>
        <v/>
      </c>
      <c r="AD764" s="117" t="str">
        <f t="shared" si="136"/>
        <v/>
      </c>
      <c r="AE764" s="117" t="str">
        <f t="shared" si="137"/>
        <v>00</v>
      </c>
      <c r="AF764" s="8" t="e">
        <f t="shared" si="138"/>
        <v>#N/A</v>
      </c>
      <c r="AG764" s="122" t="e">
        <f t="shared" si="139"/>
        <v>#N/A</v>
      </c>
      <c r="AH764" s="8" t="e">
        <f t="shared" si="140"/>
        <v>#N/A</v>
      </c>
      <c r="AI764" s="122" t="e">
        <f t="shared" si="141"/>
        <v>#N/A</v>
      </c>
      <c r="AJ764" s="100" t="e">
        <f t="shared" si="142"/>
        <v>#N/A</v>
      </c>
      <c r="AK764" s="122" t="e">
        <f t="shared" si="143"/>
        <v>#N/A</v>
      </c>
    </row>
    <row r="765" spans="1:37" x14ac:dyDescent="0.2">
      <c r="A765" s="170">
        <f>'Fleet Input'!A769</f>
        <v>0</v>
      </c>
      <c r="B765" s="106" t="s">
        <v>111</v>
      </c>
      <c r="C765" s="106" t="s">
        <v>116</v>
      </c>
      <c r="D765" s="106" t="s">
        <v>169</v>
      </c>
      <c r="E765" s="106" t="s">
        <v>143</v>
      </c>
      <c r="F765" s="179">
        <f>'Fleet Input'!I769</f>
        <v>0</v>
      </c>
      <c r="G765" s="179">
        <f>'Fleet Input'!J769</f>
        <v>0</v>
      </c>
      <c r="H765" s="119" t="e">
        <f>VLOOKUP(AD765,NOx_Calc!$E$4:$G$44,3,FALSE)/100</f>
        <v>#N/A</v>
      </c>
      <c r="I765" s="119" t="e">
        <f>VLOOKUP(AD765,NOx_Calc!$E$4:$H$44,4,FALSE)/100</f>
        <v>#N/A</v>
      </c>
      <c r="J765" s="97" t="e">
        <f t="shared" si="132"/>
        <v>#N/A</v>
      </c>
      <c r="K765" s="10" t="e">
        <f>IF(J765&lt;&gt;"-",IF(X765="A",'NOx Emission Factors'!$X$4*J765,IF(X765="L",'NOx Emission Factors'!$W$4*J765,"?")),"-")</f>
        <v>#N/A</v>
      </c>
      <c r="L765" s="10" t="str">
        <f>IF(F765&lt;&gt;"",IF(X765="A",F765/'NOx Emission Factors'!$X$4,IF(X765="L",F765/'NOx Emission Factors'!$W$4,"?")),"-")</f>
        <v>?</v>
      </c>
      <c r="M765" s="125" t="e">
        <f t="shared" si="133"/>
        <v>#DIV/0!</v>
      </c>
      <c r="N765" s="125" t="e">
        <f t="shared" si="134"/>
        <v>#N/A</v>
      </c>
      <c r="O765" s="170">
        <f>'Fleet Input'!B769</f>
        <v>0</v>
      </c>
      <c r="P765" s="170">
        <f>'Fleet Input'!C769</f>
        <v>0</v>
      </c>
      <c r="Q765" s="170">
        <f>'Fleet Input'!D769</f>
        <v>0</v>
      </c>
      <c r="R765" s="170">
        <f>'Fleet Input'!E769</f>
        <v>0</v>
      </c>
      <c r="S765" s="170">
        <f>'Fleet Input'!F769</f>
        <v>0</v>
      </c>
      <c r="T765" s="109" t="s">
        <v>239</v>
      </c>
      <c r="U765" s="109" t="s">
        <v>194</v>
      </c>
      <c r="X765" s="176">
        <f>'Fleet Input'!F769</f>
        <v>0</v>
      </c>
      <c r="Y765" s="170">
        <f>'Fleet Input'!G769</f>
        <v>0</v>
      </c>
      <c r="Z765" s="170">
        <f>'Fleet Input'!H769</f>
        <v>0</v>
      </c>
      <c r="AA765" s="114">
        <f t="shared" si="135"/>
        <v>0</v>
      </c>
      <c r="AB765" s="176" t="str">
        <f>IF('Fleet Input'!K769=0,"",'Fleet Input'!K769)</f>
        <v/>
      </c>
      <c r="AC765" s="176" t="str">
        <f>IF('Fleet Input'!L769=0,"",'Fleet Input'!L769)</f>
        <v/>
      </c>
      <c r="AD765" s="117" t="str">
        <f t="shared" si="136"/>
        <v/>
      </c>
      <c r="AE765" s="117" t="str">
        <f t="shared" si="137"/>
        <v>00</v>
      </c>
      <c r="AF765" s="8" t="e">
        <f t="shared" si="138"/>
        <v>#N/A</v>
      </c>
      <c r="AG765" s="122" t="e">
        <f t="shared" si="139"/>
        <v>#N/A</v>
      </c>
      <c r="AH765" s="8" t="e">
        <f t="shared" si="140"/>
        <v>#N/A</v>
      </c>
      <c r="AI765" s="122" t="e">
        <f t="shared" si="141"/>
        <v>#N/A</v>
      </c>
      <c r="AJ765" s="100" t="e">
        <f t="shared" si="142"/>
        <v>#N/A</v>
      </c>
      <c r="AK765" s="122" t="e">
        <f t="shared" si="143"/>
        <v>#N/A</v>
      </c>
    </row>
    <row r="766" spans="1:37" x14ac:dyDescent="0.2">
      <c r="A766" s="170">
        <f>'Fleet Input'!A770</f>
        <v>0</v>
      </c>
      <c r="B766" s="106" t="s">
        <v>111</v>
      </c>
      <c r="C766" s="106" t="s">
        <v>112</v>
      </c>
      <c r="D766" s="106" t="s">
        <v>124</v>
      </c>
      <c r="E766" s="106" t="s">
        <v>142</v>
      </c>
      <c r="F766" s="179">
        <f>'Fleet Input'!I770</f>
        <v>0</v>
      </c>
      <c r="G766" s="179">
        <f>'Fleet Input'!J770</f>
        <v>0</v>
      </c>
      <c r="H766" s="119" t="e">
        <f>VLOOKUP(AD766,NOx_Calc!$E$4:$G$44,3,FALSE)/100</f>
        <v>#N/A</v>
      </c>
      <c r="I766" s="119" t="e">
        <f>VLOOKUP(AD766,NOx_Calc!$E$4:$H$44,4,FALSE)/100</f>
        <v>#N/A</v>
      </c>
      <c r="J766" s="97" t="e">
        <f t="shared" si="132"/>
        <v>#N/A</v>
      </c>
      <c r="K766" s="10" t="e">
        <f>IF(J766&lt;&gt;"-",IF(X766="A",'NOx Emission Factors'!$X$4*J766,IF(X766="L",'NOx Emission Factors'!$W$4*J766,"?")),"-")</f>
        <v>#N/A</v>
      </c>
      <c r="L766" s="10" t="str">
        <f>IF(F766&lt;&gt;"",IF(X766="A",F766/'NOx Emission Factors'!$X$4,IF(X766="L",F766/'NOx Emission Factors'!$W$4,"?")),"-")</f>
        <v>?</v>
      </c>
      <c r="M766" s="125" t="e">
        <f t="shared" si="133"/>
        <v>#DIV/0!</v>
      </c>
      <c r="N766" s="125" t="e">
        <f t="shared" si="134"/>
        <v>#N/A</v>
      </c>
      <c r="O766" s="170">
        <f>'Fleet Input'!B770</f>
        <v>0</v>
      </c>
      <c r="P766" s="170">
        <f>'Fleet Input'!C770</f>
        <v>0</v>
      </c>
      <c r="Q766" s="170">
        <f>'Fleet Input'!D770</f>
        <v>0</v>
      </c>
      <c r="R766" s="170">
        <f>'Fleet Input'!E770</f>
        <v>0</v>
      </c>
      <c r="S766" s="170">
        <f>'Fleet Input'!F770</f>
        <v>0</v>
      </c>
      <c r="T766" s="109" t="s">
        <v>239</v>
      </c>
      <c r="U766" s="109" t="s">
        <v>194</v>
      </c>
      <c r="X766" s="176">
        <f>'Fleet Input'!F770</f>
        <v>0</v>
      </c>
      <c r="Y766" s="170">
        <f>'Fleet Input'!G770</f>
        <v>0</v>
      </c>
      <c r="Z766" s="170">
        <f>'Fleet Input'!H770</f>
        <v>0</v>
      </c>
      <c r="AA766" s="114">
        <f t="shared" si="135"/>
        <v>0</v>
      </c>
      <c r="AB766" s="176" t="str">
        <f>IF('Fleet Input'!K770=0,"",'Fleet Input'!K770)</f>
        <v/>
      </c>
      <c r="AC766" s="176" t="str">
        <f>IF('Fleet Input'!L770=0,"",'Fleet Input'!L770)</f>
        <v/>
      </c>
      <c r="AD766" s="117" t="str">
        <f t="shared" si="136"/>
        <v/>
      </c>
      <c r="AE766" s="117" t="str">
        <f t="shared" si="137"/>
        <v>00</v>
      </c>
      <c r="AF766" s="8" t="e">
        <f t="shared" si="138"/>
        <v>#N/A</v>
      </c>
      <c r="AG766" s="122" t="e">
        <f t="shared" si="139"/>
        <v>#N/A</v>
      </c>
      <c r="AH766" s="8" t="e">
        <f t="shared" si="140"/>
        <v>#N/A</v>
      </c>
      <c r="AI766" s="122" t="e">
        <f t="shared" si="141"/>
        <v>#N/A</v>
      </c>
      <c r="AJ766" s="100" t="e">
        <f t="shared" si="142"/>
        <v>#N/A</v>
      </c>
      <c r="AK766" s="122" t="e">
        <f t="shared" si="143"/>
        <v>#N/A</v>
      </c>
    </row>
    <row r="767" spans="1:37" x14ac:dyDescent="0.2">
      <c r="A767" s="170">
        <f>'Fleet Input'!A771</f>
        <v>0</v>
      </c>
      <c r="B767" s="106" t="s">
        <v>111</v>
      </c>
      <c r="C767" s="106" t="s">
        <v>116</v>
      </c>
      <c r="D767" s="106" t="s">
        <v>174</v>
      </c>
      <c r="E767" s="106" t="s">
        <v>143</v>
      </c>
      <c r="F767" s="179">
        <f>'Fleet Input'!I771</f>
        <v>0</v>
      </c>
      <c r="G767" s="179">
        <f>'Fleet Input'!J771</f>
        <v>0</v>
      </c>
      <c r="H767" s="119" t="e">
        <f>VLOOKUP(AD767,NOx_Calc!$E$4:$G$44,3,FALSE)/100</f>
        <v>#N/A</v>
      </c>
      <c r="I767" s="119" t="e">
        <f>VLOOKUP(AD767,NOx_Calc!$E$4:$H$44,4,FALSE)/100</f>
        <v>#N/A</v>
      </c>
      <c r="J767" s="97" t="e">
        <f t="shared" si="132"/>
        <v>#N/A</v>
      </c>
      <c r="K767" s="10" t="e">
        <f>IF(J767&lt;&gt;"-",IF(X767="A",'NOx Emission Factors'!$X$4*J767,IF(X767="L",'NOx Emission Factors'!$W$4*J767,"?")),"-")</f>
        <v>#N/A</v>
      </c>
      <c r="L767" s="10" t="str">
        <f>IF(F767&lt;&gt;"",IF(X767="A",F767/'NOx Emission Factors'!$X$4,IF(X767="L",F767/'NOx Emission Factors'!$W$4,"?")),"-")</f>
        <v>?</v>
      </c>
      <c r="M767" s="125" t="e">
        <f t="shared" si="133"/>
        <v>#DIV/0!</v>
      </c>
      <c r="N767" s="125" t="e">
        <f t="shared" si="134"/>
        <v>#N/A</v>
      </c>
      <c r="O767" s="170">
        <f>'Fleet Input'!B771</f>
        <v>0</v>
      </c>
      <c r="P767" s="170">
        <f>'Fleet Input'!C771</f>
        <v>0</v>
      </c>
      <c r="Q767" s="170">
        <f>'Fleet Input'!D771</f>
        <v>0</v>
      </c>
      <c r="R767" s="170">
        <f>'Fleet Input'!E771</f>
        <v>0</v>
      </c>
      <c r="S767" s="170">
        <f>'Fleet Input'!F771</f>
        <v>0</v>
      </c>
      <c r="T767" s="109" t="s">
        <v>239</v>
      </c>
      <c r="U767" s="109" t="s">
        <v>194</v>
      </c>
      <c r="X767" s="176">
        <f>'Fleet Input'!F771</f>
        <v>0</v>
      </c>
      <c r="Y767" s="170">
        <f>'Fleet Input'!G771</f>
        <v>0</v>
      </c>
      <c r="Z767" s="170">
        <f>'Fleet Input'!H771</f>
        <v>0</v>
      </c>
      <c r="AA767" s="114">
        <f t="shared" si="135"/>
        <v>0</v>
      </c>
      <c r="AB767" s="176" t="str">
        <f>IF('Fleet Input'!K771=0,"",'Fleet Input'!K771)</f>
        <v/>
      </c>
      <c r="AC767" s="176" t="str">
        <f>IF('Fleet Input'!L771=0,"",'Fleet Input'!L771)</f>
        <v/>
      </c>
      <c r="AD767" s="117" t="str">
        <f t="shared" si="136"/>
        <v/>
      </c>
      <c r="AE767" s="117" t="str">
        <f t="shared" si="137"/>
        <v>00</v>
      </c>
      <c r="AF767" s="8" t="e">
        <f t="shared" si="138"/>
        <v>#N/A</v>
      </c>
      <c r="AG767" s="122" t="e">
        <f t="shared" si="139"/>
        <v>#N/A</v>
      </c>
      <c r="AH767" s="8" t="e">
        <f t="shared" si="140"/>
        <v>#N/A</v>
      </c>
      <c r="AI767" s="122" t="e">
        <f t="shared" si="141"/>
        <v>#N/A</v>
      </c>
      <c r="AJ767" s="100" t="e">
        <f t="shared" si="142"/>
        <v>#N/A</v>
      </c>
      <c r="AK767" s="122" t="e">
        <f t="shared" si="143"/>
        <v>#N/A</v>
      </c>
    </row>
    <row r="768" spans="1:37" x14ac:dyDescent="0.2">
      <c r="A768" s="170">
        <f>'Fleet Input'!A772</f>
        <v>0</v>
      </c>
      <c r="B768" s="106" t="s">
        <v>111</v>
      </c>
      <c r="C768" s="106" t="s">
        <v>112</v>
      </c>
      <c r="D768" s="106" t="s">
        <v>136</v>
      </c>
      <c r="E768" s="106" t="s">
        <v>142</v>
      </c>
      <c r="F768" s="179">
        <f>'Fleet Input'!I772</f>
        <v>0</v>
      </c>
      <c r="G768" s="179">
        <f>'Fleet Input'!J772</f>
        <v>0</v>
      </c>
      <c r="H768" s="119" t="e">
        <f>VLOOKUP(AD768,NOx_Calc!$E$4:$G$44,3,FALSE)/100</f>
        <v>#N/A</v>
      </c>
      <c r="I768" s="119" t="e">
        <f>VLOOKUP(AD768,NOx_Calc!$E$4:$H$44,4,FALSE)/100</f>
        <v>#N/A</v>
      </c>
      <c r="J768" s="97" t="e">
        <f t="shared" si="132"/>
        <v>#N/A</v>
      </c>
      <c r="K768" s="10" t="e">
        <f>IF(J768&lt;&gt;"-",IF(X768="A",'NOx Emission Factors'!$X$4*J768,IF(X768="L",'NOx Emission Factors'!$W$4*J768,"?")),"-")</f>
        <v>#N/A</v>
      </c>
      <c r="L768" s="10" t="str">
        <f>IF(F768&lt;&gt;"",IF(X768="A",F768/'NOx Emission Factors'!$X$4,IF(X768="L",F768/'NOx Emission Factors'!$W$4,"?")),"-")</f>
        <v>?</v>
      </c>
      <c r="M768" s="125" t="e">
        <f t="shared" si="133"/>
        <v>#DIV/0!</v>
      </c>
      <c r="N768" s="125" t="e">
        <f t="shared" si="134"/>
        <v>#N/A</v>
      </c>
      <c r="O768" s="170">
        <f>'Fleet Input'!B772</f>
        <v>0</v>
      </c>
      <c r="P768" s="170">
        <f>'Fleet Input'!C772</f>
        <v>0</v>
      </c>
      <c r="Q768" s="170">
        <f>'Fleet Input'!D772</f>
        <v>0</v>
      </c>
      <c r="R768" s="170">
        <f>'Fleet Input'!E772</f>
        <v>0</v>
      </c>
      <c r="S768" s="170">
        <f>'Fleet Input'!F772</f>
        <v>0</v>
      </c>
      <c r="T768" s="109" t="s">
        <v>239</v>
      </c>
      <c r="U768" s="109" t="s">
        <v>194</v>
      </c>
      <c r="X768" s="176">
        <f>'Fleet Input'!F772</f>
        <v>0</v>
      </c>
      <c r="Y768" s="170">
        <f>'Fleet Input'!G772</f>
        <v>0</v>
      </c>
      <c r="Z768" s="170">
        <f>'Fleet Input'!H772</f>
        <v>0</v>
      </c>
      <c r="AA768" s="114">
        <f t="shared" si="135"/>
        <v>0</v>
      </c>
      <c r="AB768" s="176" t="str">
        <f>IF('Fleet Input'!K772=0,"",'Fleet Input'!K772)</f>
        <v/>
      </c>
      <c r="AC768" s="176" t="str">
        <f>IF('Fleet Input'!L772=0,"",'Fleet Input'!L772)</f>
        <v/>
      </c>
      <c r="AD768" s="117" t="str">
        <f t="shared" si="136"/>
        <v/>
      </c>
      <c r="AE768" s="117" t="str">
        <f t="shared" si="137"/>
        <v>00</v>
      </c>
      <c r="AF768" s="8" t="e">
        <f t="shared" si="138"/>
        <v>#N/A</v>
      </c>
      <c r="AG768" s="122" t="e">
        <f t="shared" si="139"/>
        <v>#N/A</v>
      </c>
      <c r="AH768" s="8" t="e">
        <f t="shared" si="140"/>
        <v>#N/A</v>
      </c>
      <c r="AI768" s="122" t="e">
        <f t="shared" si="141"/>
        <v>#N/A</v>
      </c>
      <c r="AJ768" s="100" t="e">
        <f t="shared" si="142"/>
        <v>#N/A</v>
      </c>
      <c r="AK768" s="122" t="e">
        <f t="shared" si="143"/>
        <v>#N/A</v>
      </c>
    </row>
    <row r="769" spans="1:37" x14ac:dyDescent="0.2">
      <c r="A769" s="170">
        <f>'Fleet Input'!A773</f>
        <v>0</v>
      </c>
      <c r="B769" s="106" t="s">
        <v>111</v>
      </c>
      <c r="C769" s="106" t="s">
        <v>116</v>
      </c>
      <c r="D769" s="106" t="s">
        <v>117</v>
      </c>
      <c r="E769" s="106" t="s">
        <v>143</v>
      </c>
      <c r="F769" s="179">
        <f>'Fleet Input'!I773</f>
        <v>0</v>
      </c>
      <c r="G769" s="179">
        <f>'Fleet Input'!J773</f>
        <v>0</v>
      </c>
      <c r="H769" s="119" t="e">
        <f>VLOOKUP(AD769,NOx_Calc!$E$4:$G$44,3,FALSE)/100</f>
        <v>#N/A</v>
      </c>
      <c r="I769" s="119" t="e">
        <f>VLOOKUP(AD769,NOx_Calc!$E$4:$H$44,4,FALSE)/100</f>
        <v>#N/A</v>
      </c>
      <c r="J769" s="97" t="e">
        <f t="shared" si="132"/>
        <v>#N/A</v>
      </c>
      <c r="K769" s="10" t="e">
        <f>IF(J769&lt;&gt;"-",IF(X769="A",'NOx Emission Factors'!$X$4*J769,IF(X769="L",'NOx Emission Factors'!$W$4*J769,"?")),"-")</f>
        <v>#N/A</v>
      </c>
      <c r="L769" s="10" t="str">
        <f>IF(F769&lt;&gt;"",IF(X769="A",F769/'NOx Emission Factors'!$X$4,IF(X769="L",F769/'NOx Emission Factors'!$W$4,"?")),"-")</f>
        <v>?</v>
      </c>
      <c r="M769" s="125" t="e">
        <f t="shared" si="133"/>
        <v>#DIV/0!</v>
      </c>
      <c r="N769" s="125" t="e">
        <f t="shared" si="134"/>
        <v>#N/A</v>
      </c>
      <c r="O769" s="170">
        <f>'Fleet Input'!B773</f>
        <v>0</v>
      </c>
      <c r="P769" s="170">
        <f>'Fleet Input'!C773</f>
        <v>0</v>
      </c>
      <c r="Q769" s="170">
        <f>'Fleet Input'!D773</f>
        <v>0</v>
      </c>
      <c r="R769" s="170">
        <f>'Fleet Input'!E773</f>
        <v>0</v>
      </c>
      <c r="S769" s="170">
        <f>'Fleet Input'!F773</f>
        <v>0</v>
      </c>
      <c r="T769" s="109" t="s">
        <v>239</v>
      </c>
      <c r="U769" s="109" t="s">
        <v>194</v>
      </c>
      <c r="X769" s="176">
        <f>'Fleet Input'!F773</f>
        <v>0</v>
      </c>
      <c r="Y769" s="170">
        <f>'Fleet Input'!G773</f>
        <v>0</v>
      </c>
      <c r="Z769" s="170">
        <f>'Fleet Input'!H773</f>
        <v>0</v>
      </c>
      <c r="AA769" s="114">
        <f t="shared" si="135"/>
        <v>0</v>
      </c>
      <c r="AB769" s="176" t="str">
        <f>IF('Fleet Input'!K773=0,"",'Fleet Input'!K773)</f>
        <v/>
      </c>
      <c r="AC769" s="176" t="str">
        <f>IF('Fleet Input'!L773=0,"",'Fleet Input'!L773)</f>
        <v/>
      </c>
      <c r="AD769" s="117" t="str">
        <f t="shared" si="136"/>
        <v/>
      </c>
      <c r="AE769" s="117" t="str">
        <f t="shared" si="137"/>
        <v>00</v>
      </c>
      <c r="AF769" s="8" t="e">
        <f t="shared" si="138"/>
        <v>#N/A</v>
      </c>
      <c r="AG769" s="122" t="e">
        <f t="shared" si="139"/>
        <v>#N/A</v>
      </c>
      <c r="AH769" s="8" t="e">
        <f t="shared" si="140"/>
        <v>#N/A</v>
      </c>
      <c r="AI769" s="122" t="e">
        <f t="shared" si="141"/>
        <v>#N/A</v>
      </c>
      <c r="AJ769" s="100" t="e">
        <f t="shared" si="142"/>
        <v>#N/A</v>
      </c>
      <c r="AK769" s="122" t="e">
        <f t="shared" si="143"/>
        <v>#N/A</v>
      </c>
    </row>
    <row r="770" spans="1:37" x14ac:dyDescent="0.2">
      <c r="A770" s="170">
        <f>'Fleet Input'!A774</f>
        <v>0</v>
      </c>
      <c r="B770" s="106" t="s">
        <v>111</v>
      </c>
      <c r="C770" s="106" t="s">
        <v>116</v>
      </c>
      <c r="D770" s="106" t="s">
        <v>117</v>
      </c>
      <c r="E770" s="106" t="s">
        <v>143</v>
      </c>
      <c r="F770" s="179">
        <f>'Fleet Input'!I774</f>
        <v>0</v>
      </c>
      <c r="G770" s="179">
        <f>'Fleet Input'!J774</f>
        <v>0</v>
      </c>
      <c r="H770" s="119" t="e">
        <f>VLOOKUP(AD770,NOx_Calc!$E$4:$G$44,3,FALSE)/100</f>
        <v>#N/A</v>
      </c>
      <c r="I770" s="119" t="e">
        <f>VLOOKUP(AD770,NOx_Calc!$E$4:$H$44,4,FALSE)/100</f>
        <v>#N/A</v>
      </c>
      <c r="J770" s="97" t="e">
        <f t="shared" si="132"/>
        <v>#N/A</v>
      </c>
      <c r="K770" s="10" t="e">
        <f>IF(J770&lt;&gt;"-",IF(X770="A",'NOx Emission Factors'!$X$4*J770,IF(X770="L",'NOx Emission Factors'!$W$4*J770,"?")),"-")</f>
        <v>#N/A</v>
      </c>
      <c r="L770" s="10" t="str">
        <f>IF(F770&lt;&gt;"",IF(X770="A",F770/'NOx Emission Factors'!$X$4,IF(X770="L",F770/'NOx Emission Factors'!$W$4,"?")),"-")</f>
        <v>?</v>
      </c>
      <c r="M770" s="125" t="e">
        <f t="shared" si="133"/>
        <v>#DIV/0!</v>
      </c>
      <c r="N770" s="125" t="e">
        <f t="shared" si="134"/>
        <v>#N/A</v>
      </c>
      <c r="O770" s="170">
        <f>'Fleet Input'!B774</f>
        <v>0</v>
      </c>
      <c r="P770" s="170">
        <f>'Fleet Input'!C774</f>
        <v>0</v>
      </c>
      <c r="Q770" s="170">
        <f>'Fleet Input'!D774</f>
        <v>0</v>
      </c>
      <c r="R770" s="170">
        <f>'Fleet Input'!E774</f>
        <v>0</v>
      </c>
      <c r="S770" s="170">
        <f>'Fleet Input'!F774</f>
        <v>0</v>
      </c>
      <c r="T770" s="109" t="s">
        <v>239</v>
      </c>
      <c r="U770" s="109" t="s">
        <v>194</v>
      </c>
      <c r="X770" s="176">
        <f>'Fleet Input'!F774</f>
        <v>0</v>
      </c>
      <c r="Y770" s="170">
        <f>'Fleet Input'!G774</f>
        <v>0</v>
      </c>
      <c r="Z770" s="170">
        <f>'Fleet Input'!H774</f>
        <v>0</v>
      </c>
      <c r="AA770" s="114">
        <f t="shared" si="135"/>
        <v>0</v>
      </c>
      <c r="AB770" s="176" t="str">
        <f>IF('Fleet Input'!K774=0,"",'Fleet Input'!K774)</f>
        <v/>
      </c>
      <c r="AC770" s="176" t="str">
        <f>IF('Fleet Input'!L774=0,"",'Fleet Input'!L774)</f>
        <v/>
      </c>
      <c r="AD770" s="117" t="str">
        <f t="shared" si="136"/>
        <v/>
      </c>
      <c r="AE770" s="117" t="str">
        <f t="shared" si="137"/>
        <v>00</v>
      </c>
      <c r="AF770" s="8" t="e">
        <f t="shared" si="138"/>
        <v>#N/A</v>
      </c>
      <c r="AG770" s="122" t="e">
        <f t="shared" si="139"/>
        <v>#N/A</v>
      </c>
      <c r="AH770" s="8" t="e">
        <f t="shared" si="140"/>
        <v>#N/A</v>
      </c>
      <c r="AI770" s="122" t="e">
        <f t="shared" si="141"/>
        <v>#N/A</v>
      </c>
      <c r="AJ770" s="100" t="e">
        <f t="shared" si="142"/>
        <v>#N/A</v>
      </c>
      <c r="AK770" s="122" t="e">
        <f t="shared" si="143"/>
        <v>#N/A</v>
      </c>
    </row>
    <row r="771" spans="1:37" x14ac:dyDescent="0.2">
      <c r="A771" s="170">
        <f>'Fleet Input'!A775</f>
        <v>0</v>
      </c>
      <c r="B771" s="106" t="s">
        <v>111</v>
      </c>
      <c r="C771" s="106" t="s">
        <v>112</v>
      </c>
      <c r="D771" s="106" t="s">
        <v>124</v>
      </c>
      <c r="E771" s="106" t="s">
        <v>268</v>
      </c>
      <c r="F771" s="179">
        <f>'Fleet Input'!I775</f>
        <v>0</v>
      </c>
      <c r="G771" s="179">
        <f>'Fleet Input'!J775</f>
        <v>0</v>
      </c>
      <c r="H771" s="119" t="e">
        <f>VLOOKUP(AD771,NOx_Calc!$E$4:$G$44,3,FALSE)/100</f>
        <v>#N/A</v>
      </c>
      <c r="I771" s="119" t="e">
        <f>VLOOKUP(AD771,NOx_Calc!$E$4:$H$44,4,FALSE)/100</f>
        <v>#N/A</v>
      </c>
      <c r="J771" s="97" t="e">
        <f t="shared" ref="J771:J834" si="144">IF(G771&lt;&gt;"",G771*(1-H771),"-")</f>
        <v>#N/A</v>
      </c>
      <c r="K771" s="10" t="e">
        <f>IF(J771&lt;&gt;"-",IF(X771="A",'NOx Emission Factors'!$X$4*J771,IF(X771="L",'NOx Emission Factors'!$W$4*J771,"?")),"-")</f>
        <v>#N/A</v>
      </c>
      <c r="L771" s="10" t="str">
        <f>IF(F771&lt;&gt;"",IF(X771="A",F771/'NOx Emission Factors'!$X$4,IF(X771="L",F771/'NOx Emission Factors'!$W$4,"?")),"-")</f>
        <v>?</v>
      </c>
      <c r="M771" s="125" t="e">
        <f t="shared" ref="M771:M834" si="145">IF(G771&lt;&gt;"",IF(F771&lt;&gt;"",F771/G771,"-"),"-")</f>
        <v>#DIV/0!</v>
      </c>
      <c r="N771" s="125" t="e">
        <f t="shared" ref="N771:N834" si="146">IF(J771&lt;&gt;"-",IF(F771&lt;&gt;"",F771/J771,"-"),"-")</f>
        <v>#N/A</v>
      </c>
      <c r="O771" s="170">
        <f>'Fleet Input'!B775</f>
        <v>0</v>
      </c>
      <c r="P771" s="170">
        <f>'Fleet Input'!C775</f>
        <v>0</v>
      </c>
      <c r="Q771" s="170">
        <f>'Fleet Input'!D775</f>
        <v>0</v>
      </c>
      <c r="R771" s="170">
        <f>'Fleet Input'!E775</f>
        <v>0</v>
      </c>
      <c r="S771" s="170">
        <f>'Fleet Input'!F775</f>
        <v>0</v>
      </c>
      <c r="T771" s="109" t="s">
        <v>188</v>
      </c>
      <c r="X771" s="176">
        <f>'Fleet Input'!F775</f>
        <v>0</v>
      </c>
      <c r="Y771" s="170">
        <f>'Fleet Input'!G775</f>
        <v>0</v>
      </c>
      <c r="Z771" s="170">
        <f>'Fleet Input'!H775</f>
        <v>0</v>
      </c>
      <c r="AA771" s="114">
        <f t="shared" ref="AA771:AA834" si="147">IF(Z771="STAGE 1","E1",IF(Z771="STAGE 2","E2",IF(Z771="STAGE 3A","E3",IF(Z771="STAGE 4","E4",Z771))))</f>
        <v>0</v>
      </c>
      <c r="AB771" s="176" t="str">
        <f>IF('Fleet Input'!K775=0,"",'Fleet Input'!K775)</f>
        <v/>
      </c>
      <c r="AC771" s="176" t="str">
        <f>IF('Fleet Input'!L775=0,"",'Fleet Input'!L775)</f>
        <v/>
      </c>
      <c r="AD771" s="117" t="str">
        <f t="shared" ref="AD771:AD834" si="148">CONCATENATE(AB771,AC771)</f>
        <v/>
      </c>
      <c r="AE771" s="117" t="str">
        <f t="shared" ref="AE771:AE834" si="149">CONCATENATE(AD771,AA771,X771)</f>
        <v>00</v>
      </c>
      <c r="AF771" s="8" t="e">
        <f t="shared" ref="AF771:AF834" si="150">IF(F771&gt;0,F771,K771)</f>
        <v>#N/A</v>
      </c>
      <c r="AG771" s="122" t="e">
        <f t="shared" ref="AG771:AG834" si="151">IF(G771&lt;&gt;"",G771*H771,(L771*H771)/(1-H771))</f>
        <v>#N/A</v>
      </c>
      <c r="AH771" s="8" t="e">
        <f t="shared" ref="AH771:AH834" si="152">I771/(1-H771)</f>
        <v>#N/A</v>
      </c>
      <c r="AI771" s="122" t="e">
        <f t="shared" ref="AI771:AI834" si="153">AH771*AF771</f>
        <v>#N/A</v>
      </c>
      <c r="AJ771" s="100" t="e">
        <f t="shared" ref="AJ771:AJ834" si="154">(1-H771-I771)/(1-H771)</f>
        <v>#N/A</v>
      </c>
      <c r="AK771" s="122" t="e">
        <f t="shared" ref="AK771:AK834" si="155">AJ771*AF771</f>
        <v>#N/A</v>
      </c>
    </row>
    <row r="772" spans="1:37" x14ac:dyDescent="0.2">
      <c r="A772" s="170">
        <f>'Fleet Input'!A776</f>
        <v>0</v>
      </c>
      <c r="B772" s="106" t="s">
        <v>111</v>
      </c>
      <c r="C772" s="106" t="s">
        <v>112</v>
      </c>
      <c r="D772" s="106" t="s">
        <v>124</v>
      </c>
      <c r="E772" s="106" t="s">
        <v>268</v>
      </c>
      <c r="F772" s="179">
        <f>'Fleet Input'!I776</f>
        <v>0</v>
      </c>
      <c r="G772" s="179">
        <f>'Fleet Input'!J776</f>
        <v>0</v>
      </c>
      <c r="H772" s="119" t="e">
        <f>VLOOKUP(AD772,NOx_Calc!$E$4:$G$44,3,FALSE)/100</f>
        <v>#N/A</v>
      </c>
      <c r="I772" s="119" t="e">
        <f>VLOOKUP(AD772,NOx_Calc!$E$4:$H$44,4,FALSE)/100</f>
        <v>#N/A</v>
      </c>
      <c r="J772" s="97" t="e">
        <f t="shared" si="144"/>
        <v>#N/A</v>
      </c>
      <c r="K772" s="10" t="e">
        <f>IF(J772&lt;&gt;"-",IF(X772="A",'NOx Emission Factors'!$X$4*J772,IF(X772="L",'NOx Emission Factors'!$W$4*J772,"?")),"-")</f>
        <v>#N/A</v>
      </c>
      <c r="L772" s="10" t="str">
        <f>IF(F772&lt;&gt;"",IF(X772="A",F772/'NOx Emission Factors'!$X$4,IF(X772="L",F772/'NOx Emission Factors'!$W$4,"?")),"-")</f>
        <v>?</v>
      </c>
      <c r="M772" s="125" t="e">
        <f t="shared" si="145"/>
        <v>#DIV/0!</v>
      </c>
      <c r="N772" s="125" t="e">
        <f t="shared" si="146"/>
        <v>#N/A</v>
      </c>
      <c r="O772" s="170">
        <f>'Fleet Input'!B776</f>
        <v>0</v>
      </c>
      <c r="P772" s="170">
        <f>'Fleet Input'!C776</f>
        <v>0</v>
      </c>
      <c r="Q772" s="170">
        <f>'Fleet Input'!D776</f>
        <v>0</v>
      </c>
      <c r="R772" s="170">
        <f>'Fleet Input'!E776</f>
        <v>0</v>
      </c>
      <c r="S772" s="170">
        <f>'Fleet Input'!F776</f>
        <v>0</v>
      </c>
      <c r="T772" s="109" t="s">
        <v>188</v>
      </c>
      <c r="X772" s="176">
        <f>'Fleet Input'!F776</f>
        <v>0</v>
      </c>
      <c r="Y772" s="170">
        <f>'Fleet Input'!G776</f>
        <v>0</v>
      </c>
      <c r="Z772" s="170">
        <f>'Fleet Input'!H776</f>
        <v>0</v>
      </c>
      <c r="AA772" s="114">
        <f t="shared" si="147"/>
        <v>0</v>
      </c>
      <c r="AB772" s="176" t="str">
        <f>IF('Fleet Input'!K776=0,"",'Fleet Input'!K776)</f>
        <v/>
      </c>
      <c r="AC772" s="176" t="str">
        <f>IF('Fleet Input'!L776=0,"",'Fleet Input'!L776)</f>
        <v/>
      </c>
      <c r="AD772" s="117" t="str">
        <f t="shared" si="148"/>
        <v/>
      </c>
      <c r="AE772" s="117" t="str">
        <f t="shared" si="149"/>
        <v>00</v>
      </c>
      <c r="AF772" s="8" t="e">
        <f t="shared" si="150"/>
        <v>#N/A</v>
      </c>
      <c r="AG772" s="122" t="e">
        <f t="shared" si="151"/>
        <v>#N/A</v>
      </c>
      <c r="AH772" s="8" t="e">
        <f t="shared" si="152"/>
        <v>#N/A</v>
      </c>
      <c r="AI772" s="122" t="e">
        <f t="shared" si="153"/>
        <v>#N/A</v>
      </c>
      <c r="AJ772" s="100" t="e">
        <f t="shared" si="154"/>
        <v>#N/A</v>
      </c>
      <c r="AK772" s="122" t="e">
        <f t="shared" si="155"/>
        <v>#N/A</v>
      </c>
    </row>
    <row r="773" spans="1:37" x14ac:dyDescent="0.2">
      <c r="A773" s="170">
        <f>'Fleet Input'!A777</f>
        <v>0</v>
      </c>
      <c r="B773" s="106" t="s">
        <v>111</v>
      </c>
      <c r="C773" s="106" t="s">
        <v>116</v>
      </c>
      <c r="D773" s="106" t="s">
        <v>174</v>
      </c>
      <c r="E773" s="106" t="s">
        <v>143</v>
      </c>
      <c r="F773" s="179">
        <f>'Fleet Input'!I777</f>
        <v>0</v>
      </c>
      <c r="G773" s="179">
        <f>'Fleet Input'!J777</f>
        <v>0</v>
      </c>
      <c r="H773" s="119" t="e">
        <f>VLOOKUP(AD773,NOx_Calc!$E$4:$G$44,3,FALSE)/100</f>
        <v>#N/A</v>
      </c>
      <c r="I773" s="119" t="e">
        <f>VLOOKUP(AD773,NOx_Calc!$E$4:$H$44,4,FALSE)/100</f>
        <v>#N/A</v>
      </c>
      <c r="J773" s="97" t="e">
        <f t="shared" si="144"/>
        <v>#N/A</v>
      </c>
      <c r="K773" s="10" t="e">
        <f>IF(J773&lt;&gt;"-",IF(X773="A",'NOx Emission Factors'!$X$4*J773,IF(X773="L",'NOx Emission Factors'!$W$4*J773,"?")),"-")</f>
        <v>#N/A</v>
      </c>
      <c r="L773" s="10" t="str">
        <f>IF(F773&lt;&gt;"",IF(X773="A",F773/'NOx Emission Factors'!$X$4,IF(X773="L",F773/'NOx Emission Factors'!$W$4,"?")),"-")</f>
        <v>?</v>
      </c>
      <c r="M773" s="125" t="e">
        <f t="shared" si="145"/>
        <v>#DIV/0!</v>
      </c>
      <c r="N773" s="125" t="e">
        <f t="shared" si="146"/>
        <v>#N/A</v>
      </c>
      <c r="O773" s="170">
        <f>'Fleet Input'!B777</f>
        <v>0</v>
      </c>
      <c r="P773" s="170">
        <f>'Fleet Input'!C777</f>
        <v>0</v>
      </c>
      <c r="Q773" s="170">
        <f>'Fleet Input'!D777</f>
        <v>0</v>
      </c>
      <c r="R773" s="170">
        <f>'Fleet Input'!E777</f>
        <v>0</v>
      </c>
      <c r="S773" s="170">
        <f>'Fleet Input'!F777</f>
        <v>0</v>
      </c>
      <c r="T773" s="109" t="s">
        <v>239</v>
      </c>
      <c r="U773" s="109" t="s">
        <v>194</v>
      </c>
      <c r="X773" s="176">
        <f>'Fleet Input'!F777</f>
        <v>0</v>
      </c>
      <c r="Y773" s="170">
        <f>'Fleet Input'!G777</f>
        <v>0</v>
      </c>
      <c r="Z773" s="170">
        <f>'Fleet Input'!H777</f>
        <v>0</v>
      </c>
      <c r="AA773" s="114">
        <f t="shared" si="147"/>
        <v>0</v>
      </c>
      <c r="AB773" s="176" t="str">
        <f>IF('Fleet Input'!K777=0,"",'Fleet Input'!K777)</f>
        <v/>
      </c>
      <c r="AC773" s="176" t="str">
        <f>IF('Fleet Input'!L777=0,"",'Fleet Input'!L777)</f>
        <v/>
      </c>
      <c r="AD773" s="117" t="str">
        <f t="shared" si="148"/>
        <v/>
      </c>
      <c r="AE773" s="117" t="str">
        <f t="shared" si="149"/>
        <v>00</v>
      </c>
      <c r="AF773" s="8" t="e">
        <f t="shared" si="150"/>
        <v>#N/A</v>
      </c>
      <c r="AG773" s="122" t="e">
        <f t="shared" si="151"/>
        <v>#N/A</v>
      </c>
      <c r="AH773" s="8" t="e">
        <f t="shared" si="152"/>
        <v>#N/A</v>
      </c>
      <c r="AI773" s="122" t="e">
        <f t="shared" si="153"/>
        <v>#N/A</v>
      </c>
      <c r="AJ773" s="100" t="e">
        <f t="shared" si="154"/>
        <v>#N/A</v>
      </c>
      <c r="AK773" s="122" t="e">
        <f t="shared" si="155"/>
        <v>#N/A</v>
      </c>
    </row>
    <row r="774" spans="1:37" x14ac:dyDescent="0.2">
      <c r="A774" s="170">
        <f>'Fleet Input'!A778</f>
        <v>0</v>
      </c>
      <c r="B774" s="106" t="s">
        <v>111</v>
      </c>
      <c r="C774" s="106" t="s">
        <v>116</v>
      </c>
      <c r="D774" s="106" t="s">
        <v>117</v>
      </c>
      <c r="E774" s="106" t="s">
        <v>143</v>
      </c>
      <c r="F774" s="179">
        <f>'Fleet Input'!I778</f>
        <v>0</v>
      </c>
      <c r="G774" s="179">
        <f>'Fleet Input'!J778</f>
        <v>0</v>
      </c>
      <c r="H774" s="119" t="e">
        <f>VLOOKUP(AD774,NOx_Calc!$E$4:$G$44,3,FALSE)/100</f>
        <v>#N/A</v>
      </c>
      <c r="I774" s="119" t="e">
        <f>VLOOKUP(AD774,NOx_Calc!$E$4:$H$44,4,FALSE)/100</f>
        <v>#N/A</v>
      </c>
      <c r="J774" s="97" t="e">
        <f t="shared" si="144"/>
        <v>#N/A</v>
      </c>
      <c r="K774" s="10" t="e">
        <f>IF(J774&lt;&gt;"-",IF(X774="A",'NOx Emission Factors'!$X$4*J774,IF(X774="L",'NOx Emission Factors'!$W$4*J774,"?")),"-")</f>
        <v>#N/A</v>
      </c>
      <c r="L774" s="10" t="str">
        <f>IF(F774&lt;&gt;"",IF(X774="A",F774/'NOx Emission Factors'!$X$4,IF(X774="L",F774/'NOx Emission Factors'!$W$4,"?")),"-")</f>
        <v>?</v>
      </c>
      <c r="M774" s="125" t="e">
        <f t="shared" si="145"/>
        <v>#DIV/0!</v>
      </c>
      <c r="N774" s="125" t="e">
        <f t="shared" si="146"/>
        <v>#N/A</v>
      </c>
      <c r="O774" s="170">
        <f>'Fleet Input'!B778</f>
        <v>0</v>
      </c>
      <c r="P774" s="170">
        <f>'Fleet Input'!C778</f>
        <v>0</v>
      </c>
      <c r="Q774" s="170">
        <f>'Fleet Input'!D778</f>
        <v>0</v>
      </c>
      <c r="R774" s="170">
        <f>'Fleet Input'!E778</f>
        <v>0</v>
      </c>
      <c r="S774" s="170">
        <f>'Fleet Input'!F778</f>
        <v>0</v>
      </c>
      <c r="T774" s="109" t="s">
        <v>239</v>
      </c>
      <c r="U774" s="109" t="s">
        <v>194</v>
      </c>
      <c r="X774" s="176">
        <f>'Fleet Input'!F778</f>
        <v>0</v>
      </c>
      <c r="Y774" s="170">
        <f>'Fleet Input'!G778</f>
        <v>0</v>
      </c>
      <c r="Z774" s="170">
        <f>'Fleet Input'!H778</f>
        <v>0</v>
      </c>
      <c r="AA774" s="114">
        <f t="shared" si="147"/>
        <v>0</v>
      </c>
      <c r="AB774" s="176" t="str">
        <f>IF('Fleet Input'!K778=0,"",'Fleet Input'!K778)</f>
        <v/>
      </c>
      <c r="AC774" s="176" t="str">
        <f>IF('Fleet Input'!L778=0,"",'Fleet Input'!L778)</f>
        <v/>
      </c>
      <c r="AD774" s="117" t="str">
        <f t="shared" si="148"/>
        <v/>
      </c>
      <c r="AE774" s="117" t="str">
        <f t="shared" si="149"/>
        <v>00</v>
      </c>
      <c r="AF774" s="8" t="e">
        <f t="shared" si="150"/>
        <v>#N/A</v>
      </c>
      <c r="AG774" s="122" t="e">
        <f t="shared" si="151"/>
        <v>#N/A</v>
      </c>
      <c r="AH774" s="8" t="e">
        <f t="shared" si="152"/>
        <v>#N/A</v>
      </c>
      <c r="AI774" s="122" t="e">
        <f t="shared" si="153"/>
        <v>#N/A</v>
      </c>
      <c r="AJ774" s="100" t="e">
        <f t="shared" si="154"/>
        <v>#N/A</v>
      </c>
      <c r="AK774" s="122" t="e">
        <f t="shared" si="155"/>
        <v>#N/A</v>
      </c>
    </row>
    <row r="775" spans="1:37" x14ac:dyDescent="0.2">
      <c r="A775" s="170">
        <f>'Fleet Input'!A779</f>
        <v>0</v>
      </c>
      <c r="B775" s="106" t="s">
        <v>111</v>
      </c>
      <c r="C775" s="106" t="s">
        <v>116</v>
      </c>
      <c r="D775" s="106" t="s">
        <v>166</v>
      </c>
      <c r="E775" s="106" t="s">
        <v>143</v>
      </c>
      <c r="F775" s="179">
        <f>'Fleet Input'!I779</f>
        <v>0</v>
      </c>
      <c r="G775" s="179">
        <f>'Fleet Input'!J779</f>
        <v>0</v>
      </c>
      <c r="H775" s="119" t="e">
        <f>VLOOKUP(AD775,NOx_Calc!$E$4:$G$44,3,FALSE)/100</f>
        <v>#N/A</v>
      </c>
      <c r="I775" s="119" t="e">
        <f>VLOOKUP(AD775,NOx_Calc!$E$4:$H$44,4,FALSE)/100</f>
        <v>#N/A</v>
      </c>
      <c r="J775" s="97" t="e">
        <f t="shared" si="144"/>
        <v>#N/A</v>
      </c>
      <c r="K775" s="10" t="e">
        <f>IF(J775&lt;&gt;"-",IF(X775="A",'NOx Emission Factors'!$X$4*J775,IF(X775="L",'NOx Emission Factors'!$W$4*J775,"?")),"-")</f>
        <v>#N/A</v>
      </c>
      <c r="L775" s="10" t="str">
        <f>IF(F775&lt;&gt;"",IF(X775="A",F775/'NOx Emission Factors'!$X$4,IF(X775="L",F775/'NOx Emission Factors'!$W$4,"?")),"-")</f>
        <v>?</v>
      </c>
      <c r="M775" s="125" t="e">
        <f t="shared" si="145"/>
        <v>#DIV/0!</v>
      </c>
      <c r="N775" s="125" t="e">
        <f t="shared" si="146"/>
        <v>#N/A</v>
      </c>
      <c r="O775" s="170">
        <f>'Fleet Input'!B779</f>
        <v>0</v>
      </c>
      <c r="P775" s="170">
        <f>'Fleet Input'!C779</f>
        <v>0</v>
      </c>
      <c r="Q775" s="170">
        <f>'Fleet Input'!D779</f>
        <v>0</v>
      </c>
      <c r="R775" s="170">
        <f>'Fleet Input'!E779</f>
        <v>0</v>
      </c>
      <c r="S775" s="170">
        <f>'Fleet Input'!F779</f>
        <v>0</v>
      </c>
      <c r="T775" s="109" t="s">
        <v>239</v>
      </c>
      <c r="U775" s="109" t="s">
        <v>194</v>
      </c>
      <c r="X775" s="176">
        <f>'Fleet Input'!F779</f>
        <v>0</v>
      </c>
      <c r="Y775" s="170">
        <f>'Fleet Input'!G779</f>
        <v>0</v>
      </c>
      <c r="Z775" s="170">
        <f>'Fleet Input'!H779</f>
        <v>0</v>
      </c>
      <c r="AA775" s="114">
        <f t="shared" si="147"/>
        <v>0</v>
      </c>
      <c r="AB775" s="176" t="str">
        <f>IF('Fleet Input'!K779=0,"",'Fleet Input'!K779)</f>
        <v/>
      </c>
      <c r="AC775" s="176" t="str">
        <f>IF('Fleet Input'!L779=0,"",'Fleet Input'!L779)</f>
        <v/>
      </c>
      <c r="AD775" s="117" t="str">
        <f t="shared" si="148"/>
        <v/>
      </c>
      <c r="AE775" s="117" t="str">
        <f t="shared" si="149"/>
        <v>00</v>
      </c>
      <c r="AF775" s="8" t="e">
        <f t="shared" si="150"/>
        <v>#N/A</v>
      </c>
      <c r="AG775" s="122" t="e">
        <f t="shared" si="151"/>
        <v>#N/A</v>
      </c>
      <c r="AH775" s="8" t="e">
        <f t="shared" si="152"/>
        <v>#N/A</v>
      </c>
      <c r="AI775" s="122" t="e">
        <f t="shared" si="153"/>
        <v>#N/A</v>
      </c>
      <c r="AJ775" s="100" t="e">
        <f t="shared" si="154"/>
        <v>#N/A</v>
      </c>
      <c r="AK775" s="122" t="e">
        <f t="shared" si="155"/>
        <v>#N/A</v>
      </c>
    </row>
    <row r="776" spans="1:37" x14ac:dyDescent="0.2">
      <c r="A776" s="170">
        <f>'Fleet Input'!A780</f>
        <v>0</v>
      </c>
      <c r="B776" s="106" t="s">
        <v>111</v>
      </c>
      <c r="C776" s="106" t="s">
        <v>116</v>
      </c>
      <c r="D776" s="106" t="s">
        <v>117</v>
      </c>
      <c r="E776" s="106" t="s">
        <v>143</v>
      </c>
      <c r="F776" s="179">
        <f>'Fleet Input'!I780</f>
        <v>0</v>
      </c>
      <c r="G776" s="179">
        <f>'Fleet Input'!J780</f>
        <v>0</v>
      </c>
      <c r="H776" s="119" t="e">
        <f>VLOOKUP(AD776,NOx_Calc!$E$4:$G$44,3,FALSE)/100</f>
        <v>#N/A</v>
      </c>
      <c r="I776" s="119" t="e">
        <f>VLOOKUP(AD776,NOx_Calc!$E$4:$H$44,4,FALSE)/100</f>
        <v>#N/A</v>
      </c>
      <c r="J776" s="97" t="e">
        <f t="shared" si="144"/>
        <v>#N/A</v>
      </c>
      <c r="K776" s="10" t="e">
        <f>IF(J776&lt;&gt;"-",IF(X776="A",'NOx Emission Factors'!$X$4*J776,IF(X776="L",'NOx Emission Factors'!$W$4*J776,"?")),"-")</f>
        <v>#N/A</v>
      </c>
      <c r="L776" s="10" t="str">
        <f>IF(F776&lt;&gt;"",IF(X776="A",F776/'NOx Emission Factors'!$X$4,IF(X776="L",F776/'NOx Emission Factors'!$W$4,"?")),"-")</f>
        <v>?</v>
      </c>
      <c r="M776" s="125" t="e">
        <f t="shared" si="145"/>
        <v>#DIV/0!</v>
      </c>
      <c r="N776" s="125" t="e">
        <f t="shared" si="146"/>
        <v>#N/A</v>
      </c>
      <c r="O776" s="170">
        <f>'Fleet Input'!B780</f>
        <v>0</v>
      </c>
      <c r="P776" s="170">
        <f>'Fleet Input'!C780</f>
        <v>0</v>
      </c>
      <c r="Q776" s="170">
        <f>'Fleet Input'!D780</f>
        <v>0</v>
      </c>
      <c r="R776" s="170">
        <f>'Fleet Input'!E780</f>
        <v>0</v>
      </c>
      <c r="S776" s="170">
        <f>'Fleet Input'!F780</f>
        <v>0</v>
      </c>
      <c r="T776" s="109" t="s">
        <v>239</v>
      </c>
      <c r="U776" s="109" t="s">
        <v>194</v>
      </c>
      <c r="X776" s="176">
        <f>'Fleet Input'!F780</f>
        <v>0</v>
      </c>
      <c r="Y776" s="170">
        <f>'Fleet Input'!G780</f>
        <v>0</v>
      </c>
      <c r="Z776" s="170">
        <f>'Fleet Input'!H780</f>
        <v>0</v>
      </c>
      <c r="AA776" s="114">
        <f t="shared" si="147"/>
        <v>0</v>
      </c>
      <c r="AB776" s="176" t="str">
        <f>IF('Fleet Input'!K780=0,"",'Fleet Input'!K780)</f>
        <v/>
      </c>
      <c r="AC776" s="176" t="str">
        <f>IF('Fleet Input'!L780=0,"",'Fleet Input'!L780)</f>
        <v/>
      </c>
      <c r="AD776" s="117" t="str">
        <f t="shared" si="148"/>
        <v/>
      </c>
      <c r="AE776" s="117" t="str">
        <f t="shared" si="149"/>
        <v>00</v>
      </c>
      <c r="AF776" s="8" t="e">
        <f t="shared" si="150"/>
        <v>#N/A</v>
      </c>
      <c r="AG776" s="122" t="e">
        <f t="shared" si="151"/>
        <v>#N/A</v>
      </c>
      <c r="AH776" s="8" t="e">
        <f t="shared" si="152"/>
        <v>#N/A</v>
      </c>
      <c r="AI776" s="122" t="e">
        <f t="shared" si="153"/>
        <v>#N/A</v>
      </c>
      <c r="AJ776" s="100" t="e">
        <f t="shared" si="154"/>
        <v>#N/A</v>
      </c>
      <c r="AK776" s="122" t="e">
        <f t="shared" si="155"/>
        <v>#N/A</v>
      </c>
    </row>
    <row r="777" spans="1:37" x14ac:dyDescent="0.2">
      <c r="A777" s="170">
        <f>'Fleet Input'!A781</f>
        <v>0</v>
      </c>
      <c r="B777" s="106" t="s">
        <v>111</v>
      </c>
      <c r="C777" s="106" t="s">
        <v>116</v>
      </c>
      <c r="D777" s="106" t="s">
        <v>166</v>
      </c>
      <c r="E777" s="106" t="s">
        <v>143</v>
      </c>
      <c r="F777" s="179">
        <f>'Fleet Input'!I781</f>
        <v>0</v>
      </c>
      <c r="G777" s="179">
        <f>'Fleet Input'!J781</f>
        <v>0</v>
      </c>
      <c r="H777" s="119" t="e">
        <f>VLOOKUP(AD777,NOx_Calc!$E$4:$G$44,3,FALSE)/100</f>
        <v>#N/A</v>
      </c>
      <c r="I777" s="119" t="e">
        <f>VLOOKUP(AD777,NOx_Calc!$E$4:$H$44,4,FALSE)/100</f>
        <v>#N/A</v>
      </c>
      <c r="J777" s="97" t="e">
        <f t="shared" si="144"/>
        <v>#N/A</v>
      </c>
      <c r="K777" s="10" t="e">
        <f>IF(J777&lt;&gt;"-",IF(X777="A",'NOx Emission Factors'!$X$4*J777,IF(X777="L",'NOx Emission Factors'!$W$4*J777,"?")),"-")</f>
        <v>#N/A</v>
      </c>
      <c r="L777" s="10" t="str">
        <f>IF(F777&lt;&gt;"",IF(X777="A",F777/'NOx Emission Factors'!$X$4,IF(X777="L",F777/'NOx Emission Factors'!$W$4,"?")),"-")</f>
        <v>?</v>
      </c>
      <c r="M777" s="125" t="e">
        <f t="shared" si="145"/>
        <v>#DIV/0!</v>
      </c>
      <c r="N777" s="125" t="e">
        <f t="shared" si="146"/>
        <v>#N/A</v>
      </c>
      <c r="O777" s="170">
        <f>'Fleet Input'!B781</f>
        <v>0</v>
      </c>
      <c r="P777" s="170">
        <f>'Fleet Input'!C781</f>
        <v>0</v>
      </c>
      <c r="Q777" s="170">
        <f>'Fleet Input'!D781</f>
        <v>0</v>
      </c>
      <c r="R777" s="170">
        <f>'Fleet Input'!E781</f>
        <v>0</v>
      </c>
      <c r="S777" s="170">
        <f>'Fleet Input'!F781</f>
        <v>0</v>
      </c>
      <c r="T777" s="109" t="s">
        <v>239</v>
      </c>
      <c r="U777" s="109" t="s">
        <v>194</v>
      </c>
      <c r="X777" s="176">
        <f>'Fleet Input'!F781</f>
        <v>0</v>
      </c>
      <c r="Y777" s="170">
        <f>'Fleet Input'!G781</f>
        <v>0</v>
      </c>
      <c r="Z777" s="170">
        <f>'Fleet Input'!H781</f>
        <v>0</v>
      </c>
      <c r="AA777" s="114">
        <f t="shared" si="147"/>
        <v>0</v>
      </c>
      <c r="AB777" s="176" t="str">
        <f>IF('Fleet Input'!K781=0,"",'Fleet Input'!K781)</f>
        <v/>
      </c>
      <c r="AC777" s="176" t="str">
        <f>IF('Fleet Input'!L781=0,"",'Fleet Input'!L781)</f>
        <v/>
      </c>
      <c r="AD777" s="117" t="str">
        <f t="shared" si="148"/>
        <v/>
      </c>
      <c r="AE777" s="117" t="str">
        <f t="shared" si="149"/>
        <v>00</v>
      </c>
      <c r="AF777" s="8" t="e">
        <f t="shared" si="150"/>
        <v>#N/A</v>
      </c>
      <c r="AG777" s="122" t="e">
        <f t="shared" si="151"/>
        <v>#N/A</v>
      </c>
      <c r="AH777" s="8" t="e">
        <f t="shared" si="152"/>
        <v>#N/A</v>
      </c>
      <c r="AI777" s="122" t="e">
        <f t="shared" si="153"/>
        <v>#N/A</v>
      </c>
      <c r="AJ777" s="100" t="e">
        <f t="shared" si="154"/>
        <v>#N/A</v>
      </c>
      <c r="AK777" s="122" t="e">
        <f t="shared" si="155"/>
        <v>#N/A</v>
      </c>
    </row>
    <row r="778" spans="1:37" x14ac:dyDescent="0.2">
      <c r="A778" s="170">
        <f>'Fleet Input'!A782</f>
        <v>0</v>
      </c>
      <c r="B778" s="106" t="s">
        <v>111</v>
      </c>
      <c r="C778" s="106" t="s">
        <v>112</v>
      </c>
      <c r="D778" s="106" t="s">
        <v>136</v>
      </c>
      <c r="E778" s="106" t="s">
        <v>142</v>
      </c>
      <c r="F778" s="179">
        <f>'Fleet Input'!I782</f>
        <v>0</v>
      </c>
      <c r="G778" s="179">
        <f>'Fleet Input'!J782</f>
        <v>0</v>
      </c>
      <c r="H778" s="119" t="e">
        <f>VLOOKUP(AD778,NOx_Calc!$E$4:$G$44,3,FALSE)/100</f>
        <v>#N/A</v>
      </c>
      <c r="I778" s="119" t="e">
        <f>VLOOKUP(AD778,NOx_Calc!$E$4:$H$44,4,FALSE)/100</f>
        <v>#N/A</v>
      </c>
      <c r="J778" s="97" t="e">
        <f t="shared" si="144"/>
        <v>#N/A</v>
      </c>
      <c r="K778" s="10" t="e">
        <f>IF(J778&lt;&gt;"-",IF(X778="A",'NOx Emission Factors'!$X$4*J778,IF(X778="L",'NOx Emission Factors'!$W$4*J778,"?")),"-")</f>
        <v>#N/A</v>
      </c>
      <c r="L778" s="10" t="str">
        <f>IF(F778&lt;&gt;"",IF(X778="A",F778/'NOx Emission Factors'!$X$4,IF(X778="L",F778/'NOx Emission Factors'!$W$4,"?")),"-")</f>
        <v>?</v>
      </c>
      <c r="M778" s="125" t="e">
        <f t="shared" si="145"/>
        <v>#DIV/0!</v>
      </c>
      <c r="N778" s="125" t="e">
        <f t="shared" si="146"/>
        <v>#N/A</v>
      </c>
      <c r="O778" s="170">
        <f>'Fleet Input'!B782</f>
        <v>0</v>
      </c>
      <c r="P778" s="170">
        <f>'Fleet Input'!C782</f>
        <v>0</v>
      </c>
      <c r="Q778" s="170">
        <f>'Fleet Input'!D782</f>
        <v>0</v>
      </c>
      <c r="R778" s="170">
        <f>'Fleet Input'!E782</f>
        <v>0</v>
      </c>
      <c r="S778" s="170">
        <f>'Fleet Input'!F782</f>
        <v>0</v>
      </c>
      <c r="T778" s="109" t="s">
        <v>239</v>
      </c>
      <c r="U778" s="109" t="s">
        <v>194</v>
      </c>
      <c r="X778" s="176">
        <f>'Fleet Input'!F782</f>
        <v>0</v>
      </c>
      <c r="Y778" s="170">
        <f>'Fleet Input'!G782</f>
        <v>0</v>
      </c>
      <c r="Z778" s="170">
        <f>'Fleet Input'!H782</f>
        <v>0</v>
      </c>
      <c r="AA778" s="114">
        <f t="shared" si="147"/>
        <v>0</v>
      </c>
      <c r="AB778" s="176" t="str">
        <f>IF('Fleet Input'!K782=0,"",'Fleet Input'!K782)</f>
        <v/>
      </c>
      <c r="AC778" s="176" t="str">
        <f>IF('Fleet Input'!L782=0,"",'Fleet Input'!L782)</f>
        <v/>
      </c>
      <c r="AD778" s="117" t="str">
        <f t="shared" si="148"/>
        <v/>
      </c>
      <c r="AE778" s="117" t="str">
        <f t="shared" si="149"/>
        <v>00</v>
      </c>
      <c r="AF778" s="8" t="e">
        <f t="shared" si="150"/>
        <v>#N/A</v>
      </c>
      <c r="AG778" s="122" t="e">
        <f t="shared" si="151"/>
        <v>#N/A</v>
      </c>
      <c r="AH778" s="8" t="e">
        <f t="shared" si="152"/>
        <v>#N/A</v>
      </c>
      <c r="AI778" s="122" t="e">
        <f t="shared" si="153"/>
        <v>#N/A</v>
      </c>
      <c r="AJ778" s="100" t="e">
        <f t="shared" si="154"/>
        <v>#N/A</v>
      </c>
      <c r="AK778" s="122" t="e">
        <f t="shared" si="155"/>
        <v>#N/A</v>
      </c>
    </row>
    <row r="779" spans="1:37" x14ac:dyDescent="0.2">
      <c r="A779" s="170">
        <f>'Fleet Input'!A783</f>
        <v>0</v>
      </c>
      <c r="B779" s="106" t="s">
        <v>111</v>
      </c>
      <c r="C779" s="106" t="s">
        <v>112</v>
      </c>
      <c r="D779" s="106" t="s">
        <v>136</v>
      </c>
      <c r="E779" s="106" t="s">
        <v>142</v>
      </c>
      <c r="F779" s="179">
        <f>'Fleet Input'!I783</f>
        <v>0</v>
      </c>
      <c r="G779" s="179">
        <f>'Fleet Input'!J783</f>
        <v>0</v>
      </c>
      <c r="H779" s="119" t="e">
        <f>VLOOKUP(AD779,NOx_Calc!$E$4:$G$44,3,FALSE)/100</f>
        <v>#N/A</v>
      </c>
      <c r="I779" s="119" t="e">
        <f>VLOOKUP(AD779,NOx_Calc!$E$4:$H$44,4,FALSE)/100</f>
        <v>#N/A</v>
      </c>
      <c r="J779" s="97" t="e">
        <f t="shared" si="144"/>
        <v>#N/A</v>
      </c>
      <c r="K779" s="10" t="e">
        <f>IF(J779&lt;&gt;"-",IF(X779="A",'NOx Emission Factors'!$X$4*J779,IF(X779="L",'NOx Emission Factors'!$W$4*J779,"?")),"-")</f>
        <v>#N/A</v>
      </c>
      <c r="L779" s="10" t="str">
        <f>IF(F779&lt;&gt;"",IF(X779="A",F779/'NOx Emission Factors'!$X$4,IF(X779="L",F779/'NOx Emission Factors'!$W$4,"?")),"-")</f>
        <v>?</v>
      </c>
      <c r="M779" s="125" t="e">
        <f t="shared" si="145"/>
        <v>#DIV/0!</v>
      </c>
      <c r="N779" s="125" t="e">
        <f t="shared" si="146"/>
        <v>#N/A</v>
      </c>
      <c r="O779" s="170">
        <f>'Fleet Input'!B783</f>
        <v>0</v>
      </c>
      <c r="P779" s="170">
        <f>'Fleet Input'!C783</f>
        <v>0</v>
      </c>
      <c r="Q779" s="170">
        <f>'Fleet Input'!D783</f>
        <v>0</v>
      </c>
      <c r="R779" s="170">
        <f>'Fleet Input'!E783</f>
        <v>0</v>
      </c>
      <c r="S779" s="170">
        <f>'Fleet Input'!F783</f>
        <v>0</v>
      </c>
      <c r="T779" s="109" t="s">
        <v>239</v>
      </c>
      <c r="U779" s="109" t="s">
        <v>194</v>
      </c>
      <c r="X779" s="176">
        <f>'Fleet Input'!F783</f>
        <v>0</v>
      </c>
      <c r="Y779" s="170">
        <f>'Fleet Input'!G783</f>
        <v>0</v>
      </c>
      <c r="Z779" s="170">
        <f>'Fleet Input'!H783</f>
        <v>0</v>
      </c>
      <c r="AA779" s="114">
        <f t="shared" si="147"/>
        <v>0</v>
      </c>
      <c r="AB779" s="176" t="str">
        <f>IF('Fleet Input'!K783=0,"",'Fleet Input'!K783)</f>
        <v/>
      </c>
      <c r="AC779" s="176" t="str">
        <f>IF('Fleet Input'!L783=0,"",'Fleet Input'!L783)</f>
        <v/>
      </c>
      <c r="AD779" s="117" t="str">
        <f t="shared" si="148"/>
        <v/>
      </c>
      <c r="AE779" s="117" t="str">
        <f t="shared" si="149"/>
        <v>00</v>
      </c>
      <c r="AF779" s="8" t="e">
        <f t="shared" si="150"/>
        <v>#N/A</v>
      </c>
      <c r="AG779" s="122" t="e">
        <f t="shared" si="151"/>
        <v>#N/A</v>
      </c>
      <c r="AH779" s="8" t="e">
        <f t="shared" si="152"/>
        <v>#N/A</v>
      </c>
      <c r="AI779" s="122" t="e">
        <f t="shared" si="153"/>
        <v>#N/A</v>
      </c>
      <c r="AJ779" s="100" t="e">
        <f t="shared" si="154"/>
        <v>#N/A</v>
      </c>
      <c r="AK779" s="122" t="e">
        <f t="shared" si="155"/>
        <v>#N/A</v>
      </c>
    </row>
    <row r="780" spans="1:37" x14ac:dyDescent="0.2">
      <c r="A780" s="170">
        <f>'Fleet Input'!A784</f>
        <v>0</v>
      </c>
      <c r="B780" s="106" t="s">
        <v>111</v>
      </c>
      <c r="C780" s="106" t="s">
        <v>175</v>
      </c>
      <c r="D780" s="106" t="s">
        <v>176</v>
      </c>
      <c r="E780" s="106" t="s">
        <v>143</v>
      </c>
      <c r="F780" s="179">
        <f>'Fleet Input'!I784</f>
        <v>0</v>
      </c>
      <c r="G780" s="179">
        <f>'Fleet Input'!J784</f>
        <v>0</v>
      </c>
      <c r="H780" s="119" t="e">
        <f>VLOOKUP(AD780,NOx_Calc!$E$4:$G$44,3,FALSE)/100</f>
        <v>#N/A</v>
      </c>
      <c r="I780" s="119" t="e">
        <f>VLOOKUP(AD780,NOx_Calc!$E$4:$H$44,4,FALSE)/100</f>
        <v>#N/A</v>
      </c>
      <c r="J780" s="97" t="e">
        <f t="shared" si="144"/>
        <v>#N/A</v>
      </c>
      <c r="K780" s="10" t="e">
        <f>IF(J780&lt;&gt;"-",IF(X780="A",'NOx Emission Factors'!$X$4*J780,IF(X780="L",'NOx Emission Factors'!$W$4*J780,"?")),"-")</f>
        <v>#N/A</v>
      </c>
      <c r="L780" s="10" t="str">
        <f>IF(F780&lt;&gt;"",IF(X780="A",F780/'NOx Emission Factors'!$X$4,IF(X780="L",F780/'NOx Emission Factors'!$W$4,"?")),"-")</f>
        <v>?</v>
      </c>
      <c r="M780" s="125" t="e">
        <f t="shared" si="145"/>
        <v>#DIV/0!</v>
      </c>
      <c r="N780" s="125" t="e">
        <f t="shared" si="146"/>
        <v>#N/A</v>
      </c>
      <c r="O780" s="170">
        <f>'Fleet Input'!B784</f>
        <v>0</v>
      </c>
      <c r="P780" s="170">
        <f>'Fleet Input'!C784</f>
        <v>0</v>
      </c>
      <c r="Q780" s="170">
        <f>'Fleet Input'!D784</f>
        <v>0</v>
      </c>
      <c r="R780" s="170">
        <f>'Fleet Input'!E784</f>
        <v>0</v>
      </c>
      <c r="S780" s="170">
        <f>'Fleet Input'!F784</f>
        <v>0</v>
      </c>
      <c r="T780" s="109" t="s">
        <v>239</v>
      </c>
      <c r="U780" s="109" t="s">
        <v>194</v>
      </c>
      <c r="X780" s="176">
        <f>'Fleet Input'!F784</f>
        <v>0</v>
      </c>
      <c r="Y780" s="170">
        <f>'Fleet Input'!G784</f>
        <v>0</v>
      </c>
      <c r="Z780" s="170">
        <f>'Fleet Input'!H784</f>
        <v>0</v>
      </c>
      <c r="AA780" s="114">
        <f t="shared" si="147"/>
        <v>0</v>
      </c>
      <c r="AB780" s="176" t="str">
        <f>IF('Fleet Input'!K784=0,"",'Fleet Input'!K784)</f>
        <v/>
      </c>
      <c r="AC780" s="176" t="str">
        <f>IF('Fleet Input'!L784=0,"",'Fleet Input'!L784)</f>
        <v/>
      </c>
      <c r="AD780" s="117" t="str">
        <f t="shared" si="148"/>
        <v/>
      </c>
      <c r="AE780" s="117" t="str">
        <f t="shared" si="149"/>
        <v>00</v>
      </c>
      <c r="AF780" s="8" t="e">
        <f t="shared" si="150"/>
        <v>#N/A</v>
      </c>
      <c r="AG780" s="122" t="e">
        <f t="shared" si="151"/>
        <v>#N/A</v>
      </c>
      <c r="AH780" s="8" t="e">
        <f t="shared" si="152"/>
        <v>#N/A</v>
      </c>
      <c r="AI780" s="122" t="e">
        <f t="shared" si="153"/>
        <v>#N/A</v>
      </c>
      <c r="AJ780" s="100" t="e">
        <f t="shared" si="154"/>
        <v>#N/A</v>
      </c>
      <c r="AK780" s="122" t="e">
        <f t="shared" si="155"/>
        <v>#N/A</v>
      </c>
    </row>
    <row r="781" spans="1:37" x14ac:dyDescent="0.2">
      <c r="A781" s="170">
        <f>'Fleet Input'!A785</f>
        <v>0</v>
      </c>
      <c r="B781" s="106" t="s">
        <v>111</v>
      </c>
      <c r="C781" s="106" t="s">
        <v>112</v>
      </c>
      <c r="D781" s="106" t="s">
        <v>136</v>
      </c>
      <c r="E781" s="106" t="s">
        <v>142</v>
      </c>
      <c r="F781" s="179">
        <f>'Fleet Input'!I785</f>
        <v>0</v>
      </c>
      <c r="G781" s="179">
        <f>'Fleet Input'!J785</f>
        <v>0</v>
      </c>
      <c r="H781" s="119" t="e">
        <f>VLOOKUP(AD781,NOx_Calc!$E$4:$G$44,3,FALSE)/100</f>
        <v>#N/A</v>
      </c>
      <c r="I781" s="119" t="e">
        <f>VLOOKUP(AD781,NOx_Calc!$E$4:$H$44,4,FALSE)/100</f>
        <v>#N/A</v>
      </c>
      <c r="J781" s="97" t="e">
        <f t="shared" si="144"/>
        <v>#N/A</v>
      </c>
      <c r="K781" s="10" t="e">
        <f>IF(J781&lt;&gt;"-",IF(X781="A",'NOx Emission Factors'!$X$4*J781,IF(X781="L",'NOx Emission Factors'!$W$4*J781,"?")),"-")</f>
        <v>#N/A</v>
      </c>
      <c r="L781" s="10" t="str">
        <f>IF(F781&lt;&gt;"",IF(X781="A",F781/'NOx Emission Factors'!$X$4,IF(X781="L",F781/'NOx Emission Factors'!$W$4,"?")),"-")</f>
        <v>?</v>
      </c>
      <c r="M781" s="125" t="e">
        <f t="shared" si="145"/>
        <v>#DIV/0!</v>
      </c>
      <c r="N781" s="125" t="e">
        <f t="shared" si="146"/>
        <v>#N/A</v>
      </c>
      <c r="O781" s="170">
        <f>'Fleet Input'!B785</f>
        <v>0</v>
      </c>
      <c r="P781" s="170">
        <f>'Fleet Input'!C785</f>
        <v>0</v>
      </c>
      <c r="Q781" s="170">
        <f>'Fleet Input'!D785</f>
        <v>0</v>
      </c>
      <c r="R781" s="170">
        <f>'Fleet Input'!E785</f>
        <v>0</v>
      </c>
      <c r="S781" s="170">
        <f>'Fleet Input'!F785</f>
        <v>0</v>
      </c>
      <c r="T781" s="109" t="s">
        <v>239</v>
      </c>
      <c r="U781" s="109" t="s">
        <v>194</v>
      </c>
      <c r="X781" s="176">
        <f>'Fleet Input'!F785</f>
        <v>0</v>
      </c>
      <c r="Y781" s="170">
        <f>'Fleet Input'!G785</f>
        <v>0</v>
      </c>
      <c r="Z781" s="170">
        <f>'Fleet Input'!H785</f>
        <v>0</v>
      </c>
      <c r="AA781" s="114">
        <f t="shared" si="147"/>
        <v>0</v>
      </c>
      <c r="AB781" s="176" t="str">
        <f>IF('Fleet Input'!K785=0,"",'Fleet Input'!K785)</f>
        <v/>
      </c>
      <c r="AC781" s="176" t="str">
        <f>IF('Fleet Input'!L785=0,"",'Fleet Input'!L785)</f>
        <v/>
      </c>
      <c r="AD781" s="117" t="str">
        <f t="shared" si="148"/>
        <v/>
      </c>
      <c r="AE781" s="117" t="str">
        <f t="shared" si="149"/>
        <v>00</v>
      </c>
      <c r="AF781" s="8" t="e">
        <f t="shared" si="150"/>
        <v>#N/A</v>
      </c>
      <c r="AG781" s="122" t="e">
        <f t="shared" si="151"/>
        <v>#N/A</v>
      </c>
      <c r="AH781" s="8" t="e">
        <f t="shared" si="152"/>
        <v>#N/A</v>
      </c>
      <c r="AI781" s="122" t="e">
        <f t="shared" si="153"/>
        <v>#N/A</v>
      </c>
      <c r="AJ781" s="100" t="e">
        <f t="shared" si="154"/>
        <v>#N/A</v>
      </c>
      <c r="AK781" s="122" t="e">
        <f t="shared" si="155"/>
        <v>#N/A</v>
      </c>
    </row>
    <row r="782" spans="1:37" x14ac:dyDescent="0.2">
      <c r="A782" s="170">
        <f>'Fleet Input'!A786</f>
        <v>0</v>
      </c>
      <c r="B782" s="106" t="s">
        <v>111</v>
      </c>
      <c r="C782" s="106" t="s">
        <v>116</v>
      </c>
      <c r="D782" s="106" t="s">
        <v>118</v>
      </c>
      <c r="E782" s="106" t="s">
        <v>143</v>
      </c>
      <c r="F782" s="179">
        <f>'Fleet Input'!I786</f>
        <v>0</v>
      </c>
      <c r="G782" s="179">
        <f>'Fleet Input'!J786</f>
        <v>0</v>
      </c>
      <c r="H782" s="119" t="e">
        <f>VLOOKUP(AD782,NOx_Calc!$E$4:$G$44,3,FALSE)/100</f>
        <v>#N/A</v>
      </c>
      <c r="I782" s="119" t="e">
        <f>VLOOKUP(AD782,NOx_Calc!$E$4:$H$44,4,FALSE)/100</f>
        <v>#N/A</v>
      </c>
      <c r="J782" s="97" t="e">
        <f t="shared" si="144"/>
        <v>#N/A</v>
      </c>
      <c r="K782" s="10" t="e">
        <f>IF(J782&lt;&gt;"-",IF(X782="A",'NOx Emission Factors'!$X$4*J782,IF(X782="L",'NOx Emission Factors'!$W$4*J782,"?")),"-")</f>
        <v>#N/A</v>
      </c>
      <c r="L782" s="10" t="str">
        <f>IF(F782&lt;&gt;"",IF(X782="A",F782/'NOx Emission Factors'!$X$4,IF(X782="L",F782/'NOx Emission Factors'!$W$4,"?")),"-")</f>
        <v>?</v>
      </c>
      <c r="M782" s="125" t="e">
        <f t="shared" si="145"/>
        <v>#DIV/0!</v>
      </c>
      <c r="N782" s="125" t="e">
        <f t="shared" si="146"/>
        <v>#N/A</v>
      </c>
      <c r="O782" s="170">
        <f>'Fleet Input'!B786</f>
        <v>0</v>
      </c>
      <c r="P782" s="170">
        <f>'Fleet Input'!C786</f>
        <v>0</v>
      </c>
      <c r="Q782" s="170">
        <f>'Fleet Input'!D786</f>
        <v>0</v>
      </c>
      <c r="R782" s="170">
        <f>'Fleet Input'!E786</f>
        <v>0</v>
      </c>
      <c r="S782" s="170">
        <f>'Fleet Input'!F786</f>
        <v>0</v>
      </c>
      <c r="T782" s="109" t="s">
        <v>239</v>
      </c>
      <c r="U782" s="109" t="s">
        <v>194</v>
      </c>
      <c r="X782" s="176">
        <f>'Fleet Input'!F786</f>
        <v>0</v>
      </c>
      <c r="Y782" s="170">
        <f>'Fleet Input'!G786</f>
        <v>0</v>
      </c>
      <c r="Z782" s="170">
        <f>'Fleet Input'!H786</f>
        <v>0</v>
      </c>
      <c r="AA782" s="114">
        <f t="shared" si="147"/>
        <v>0</v>
      </c>
      <c r="AB782" s="176" t="str">
        <f>IF('Fleet Input'!K786=0,"",'Fleet Input'!K786)</f>
        <v/>
      </c>
      <c r="AC782" s="176" t="str">
        <f>IF('Fleet Input'!L786=0,"",'Fleet Input'!L786)</f>
        <v/>
      </c>
      <c r="AD782" s="117" t="str">
        <f t="shared" si="148"/>
        <v/>
      </c>
      <c r="AE782" s="117" t="str">
        <f t="shared" si="149"/>
        <v>00</v>
      </c>
      <c r="AF782" s="8" t="e">
        <f t="shared" si="150"/>
        <v>#N/A</v>
      </c>
      <c r="AG782" s="122" t="e">
        <f t="shared" si="151"/>
        <v>#N/A</v>
      </c>
      <c r="AH782" s="8" t="e">
        <f t="shared" si="152"/>
        <v>#N/A</v>
      </c>
      <c r="AI782" s="122" t="e">
        <f t="shared" si="153"/>
        <v>#N/A</v>
      </c>
      <c r="AJ782" s="100" t="e">
        <f t="shared" si="154"/>
        <v>#N/A</v>
      </c>
      <c r="AK782" s="122" t="e">
        <f t="shared" si="155"/>
        <v>#N/A</v>
      </c>
    </row>
    <row r="783" spans="1:37" x14ac:dyDescent="0.2">
      <c r="A783" s="170">
        <f>'Fleet Input'!A787</f>
        <v>0</v>
      </c>
      <c r="B783" s="106" t="s">
        <v>111</v>
      </c>
      <c r="C783" s="106" t="s">
        <v>112</v>
      </c>
      <c r="D783" s="106" t="s">
        <v>136</v>
      </c>
      <c r="E783" s="106" t="s">
        <v>142</v>
      </c>
      <c r="F783" s="179">
        <f>'Fleet Input'!I787</f>
        <v>0</v>
      </c>
      <c r="G783" s="179">
        <f>'Fleet Input'!J787</f>
        <v>0</v>
      </c>
      <c r="H783" s="119" t="e">
        <f>VLOOKUP(AD783,NOx_Calc!$E$4:$G$44,3,FALSE)/100</f>
        <v>#N/A</v>
      </c>
      <c r="I783" s="119" t="e">
        <f>VLOOKUP(AD783,NOx_Calc!$E$4:$H$44,4,FALSE)/100</f>
        <v>#N/A</v>
      </c>
      <c r="J783" s="97" t="e">
        <f t="shared" si="144"/>
        <v>#N/A</v>
      </c>
      <c r="K783" s="10" t="e">
        <f>IF(J783&lt;&gt;"-",IF(X783="A",'NOx Emission Factors'!$X$4*J783,IF(X783="L",'NOx Emission Factors'!$W$4*J783,"?")),"-")</f>
        <v>#N/A</v>
      </c>
      <c r="L783" s="10" t="str">
        <f>IF(F783&lt;&gt;"",IF(X783="A",F783/'NOx Emission Factors'!$X$4,IF(X783="L",F783/'NOx Emission Factors'!$W$4,"?")),"-")</f>
        <v>?</v>
      </c>
      <c r="M783" s="125" t="e">
        <f t="shared" si="145"/>
        <v>#DIV/0!</v>
      </c>
      <c r="N783" s="125" t="e">
        <f t="shared" si="146"/>
        <v>#N/A</v>
      </c>
      <c r="O783" s="170">
        <f>'Fleet Input'!B787</f>
        <v>0</v>
      </c>
      <c r="P783" s="170">
        <f>'Fleet Input'!C787</f>
        <v>0</v>
      </c>
      <c r="Q783" s="170">
        <f>'Fleet Input'!D787</f>
        <v>0</v>
      </c>
      <c r="R783" s="170">
        <f>'Fleet Input'!E787</f>
        <v>0</v>
      </c>
      <c r="S783" s="170">
        <f>'Fleet Input'!F787</f>
        <v>0</v>
      </c>
      <c r="T783" s="109" t="s">
        <v>239</v>
      </c>
      <c r="U783" s="109" t="s">
        <v>194</v>
      </c>
      <c r="X783" s="176">
        <f>'Fleet Input'!F787</f>
        <v>0</v>
      </c>
      <c r="Y783" s="170">
        <f>'Fleet Input'!G787</f>
        <v>0</v>
      </c>
      <c r="Z783" s="170">
        <f>'Fleet Input'!H787</f>
        <v>0</v>
      </c>
      <c r="AA783" s="114">
        <f t="shared" si="147"/>
        <v>0</v>
      </c>
      <c r="AB783" s="176" t="str">
        <f>IF('Fleet Input'!K787=0,"",'Fleet Input'!K787)</f>
        <v/>
      </c>
      <c r="AC783" s="176" t="str">
        <f>IF('Fleet Input'!L787=0,"",'Fleet Input'!L787)</f>
        <v/>
      </c>
      <c r="AD783" s="117" t="str">
        <f t="shared" si="148"/>
        <v/>
      </c>
      <c r="AE783" s="117" t="str">
        <f t="shared" si="149"/>
        <v>00</v>
      </c>
      <c r="AF783" s="8" t="e">
        <f t="shared" si="150"/>
        <v>#N/A</v>
      </c>
      <c r="AG783" s="122" t="e">
        <f t="shared" si="151"/>
        <v>#N/A</v>
      </c>
      <c r="AH783" s="8" t="e">
        <f t="shared" si="152"/>
        <v>#N/A</v>
      </c>
      <c r="AI783" s="122" t="e">
        <f t="shared" si="153"/>
        <v>#N/A</v>
      </c>
      <c r="AJ783" s="100" t="e">
        <f t="shared" si="154"/>
        <v>#N/A</v>
      </c>
      <c r="AK783" s="122" t="e">
        <f t="shared" si="155"/>
        <v>#N/A</v>
      </c>
    </row>
    <row r="784" spans="1:37" x14ac:dyDescent="0.2">
      <c r="A784" s="170">
        <f>'Fleet Input'!A788</f>
        <v>0</v>
      </c>
      <c r="B784" s="106" t="s">
        <v>111</v>
      </c>
      <c r="C784" s="106" t="s">
        <v>112</v>
      </c>
      <c r="D784" s="106" t="s">
        <v>136</v>
      </c>
      <c r="E784" s="106" t="s">
        <v>142</v>
      </c>
      <c r="F784" s="179">
        <f>'Fleet Input'!I788</f>
        <v>0</v>
      </c>
      <c r="G784" s="179">
        <f>'Fleet Input'!J788</f>
        <v>0</v>
      </c>
      <c r="H784" s="119" t="e">
        <f>VLOOKUP(AD784,NOx_Calc!$E$4:$G$44,3,FALSE)/100</f>
        <v>#N/A</v>
      </c>
      <c r="I784" s="119" t="e">
        <f>VLOOKUP(AD784,NOx_Calc!$E$4:$H$44,4,FALSE)/100</f>
        <v>#N/A</v>
      </c>
      <c r="J784" s="97" t="e">
        <f t="shared" si="144"/>
        <v>#N/A</v>
      </c>
      <c r="K784" s="10" t="e">
        <f>IF(J784&lt;&gt;"-",IF(X784="A",'NOx Emission Factors'!$X$4*J784,IF(X784="L",'NOx Emission Factors'!$W$4*J784,"?")),"-")</f>
        <v>#N/A</v>
      </c>
      <c r="L784" s="10" t="str">
        <f>IF(F784&lt;&gt;"",IF(X784="A",F784/'NOx Emission Factors'!$X$4,IF(X784="L",F784/'NOx Emission Factors'!$W$4,"?")),"-")</f>
        <v>?</v>
      </c>
      <c r="M784" s="125" t="e">
        <f t="shared" si="145"/>
        <v>#DIV/0!</v>
      </c>
      <c r="N784" s="125" t="e">
        <f t="shared" si="146"/>
        <v>#N/A</v>
      </c>
      <c r="O784" s="170">
        <f>'Fleet Input'!B788</f>
        <v>0</v>
      </c>
      <c r="P784" s="170">
        <f>'Fleet Input'!C788</f>
        <v>0</v>
      </c>
      <c r="Q784" s="170">
        <f>'Fleet Input'!D788</f>
        <v>0</v>
      </c>
      <c r="R784" s="170">
        <f>'Fleet Input'!E788</f>
        <v>0</v>
      </c>
      <c r="S784" s="170">
        <f>'Fleet Input'!F788</f>
        <v>0</v>
      </c>
      <c r="T784" s="109" t="s">
        <v>239</v>
      </c>
      <c r="U784" s="109" t="s">
        <v>194</v>
      </c>
      <c r="X784" s="176">
        <f>'Fleet Input'!F788</f>
        <v>0</v>
      </c>
      <c r="Y784" s="170">
        <f>'Fleet Input'!G788</f>
        <v>0</v>
      </c>
      <c r="Z784" s="170">
        <f>'Fleet Input'!H788</f>
        <v>0</v>
      </c>
      <c r="AA784" s="114">
        <f t="shared" si="147"/>
        <v>0</v>
      </c>
      <c r="AB784" s="176" t="str">
        <f>IF('Fleet Input'!K788=0,"",'Fleet Input'!K788)</f>
        <v/>
      </c>
      <c r="AC784" s="176" t="str">
        <f>IF('Fleet Input'!L788=0,"",'Fleet Input'!L788)</f>
        <v/>
      </c>
      <c r="AD784" s="117" t="str">
        <f t="shared" si="148"/>
        <v/>
      </c>
      <c r="AE784" s="117" t="str">
        <f t="shared" si="149"/>
        <v>00</v>
      </c>
      <c r="AF784" s="8" t="e">
        <f t="shared" si="150"/>
        <v>#N/A</v>
      </c>
      <c r="AG784" s="122" t="e">
        <f t="shared" si="151"/>
        <v>#N/A</v>
      </c>
      <c r="AH784" s="8" t="e">
        <f t="shared" si="152"/>
        <v>#N/A</v>
      </c>
      <c r="AI784" s="122" t="e">
        <f t="shared" si="153"/>
        <v>#N/A</v>
      </c>
      <c r="AJ784" s="100" t="e">
        <f t="shared" si="154"/>
        <v>#N/A</v>
      </c>
      <c r="AK784" s="122" t="e">
        <f t="shared" si="155"/>
        <v>#N/A</v>
      </c>
    </row>
    <row r="785" spans="1:37" x14ac:dyDescent="0.2">
      <c r="A785" s="170">
        <f>'Fleet Input'!A789</f>
        <v>0</v>
      </c>
      <c r="B785" s="106" t="s">
        <v>111</v>
      </c>
      <c r="C785" s="106" t="s">
        <v>112</v>
      </c>
      <c r="D785" s="106" t="s">
        <v>136</v>
      </c>
      <c r="E785" s="106" t="s">
        <v>142</v>
      </c>
      <c r="F785" s="179">
        <f>'Fleet Input'!I789</f>
        <v>0</v>
      </c>
      <c r="G785" s="179">
        <f>'Fleet Input'!J789</f>
        <v>0</v>
      </c>
      <c r="H785" s="119" t="e">
        <f>VLOOKUP(AD785,NOx_Calc!$E$4:$G$44,3,FALSE)/100</f>
        <v>#N/A</v>
      </c>
      <c r="I785" s="119" t="e">
        <f>VLOOKUP(AD785,NOx_Calc!$E$4:$H$44,4,FALSE)/100</f>
        <v>#N/A</v>
      </c>
      <c r="J785" s="97" t="e">
        <f t="shared" si="144"/>
        <v>#N/A</v>
      </c>
      <c r="K785" s="10" t="e">
        <f>IF(J785&lt;&gt;"-",IF(X785="A",'NOx Emission Factors'!$X$4*J785,IF(X785="L",'NOx Emission Factors'!$W$4*J785,"?")),"-")</f>
        <v>#N/A</v>
      </c>
      <c r="L785" s="10" t="str">
        <f>IF(F785&lt;&gt;"",IF(X785="A",F785/'NOx Emission Factors'!$X$4,IF(X785="L",F785/'NOx Emission Factors'!$W$4,"?")),"-")</f>
        <v>?</v>
      </c>
      <c r="M785" s="125" t="e">
        <f t="shared" si="145"/>
        <v>#DIV/0!</v>
      </c>
      <c r="N785" s="125" t="e">
        <f t="shared" si="146"/>
        <v>#N/A</v>
      </c>
      <c r="O785" s="170">
        <f>'Fleet Input'!B789</f>
        <v>0</v>
      </c>
      <c r="P785" s="170">
        <f>'Fleet Input'!C789</f>
        <v>0</v>
      </c>
      <c r="Q785" s="170">
        <f>'Fleet Input'!D789</f>
        <v>0</v>
      </c>
      <c r="R785" s="170">
        <f>'Fleet Input'!E789</f>
        <v>0</v>
      </c>
      <c r="S785" s="170">
        <f>'Fleet Input'!F789</f>
        <v>0</v>
      </c>
      <c r="T785" s="109" t="s">
        <v>239</v>
      </c>
      <c r="U785" s="109" t="s">
        <v>194</v>
      </c>
      <c r="X785" s="176">
        <f>'Fleet Input'!F789</f>
        <v>0</v>
      </c>
      <c r="Y785" s="170">
        <f>'Fleet Input'!G789</f>
        <v>0</v>
      </c>
      <c r="Z785" s="170">
        <f>'Fleet Input'!H789</f>
        <v>0</v>
      </c>
      <c r="AA785" s="114">
        <f t="shared" si="147"/>
        <v>0</v>
      </c>
      <c r="AB785" s="176" t="str">
        <f>IF('Fleet Input'!K789=0,"",'Fleet Input'!K789)</f>
        <v/>
      </c>
      <c r="AC785" s="176" t="str">
        <f>IF('Fleet Input'!L789=0,"",'Fleet Input'!L789)</f>
        <v/>
      </c>
      <c r="AD785" s="117" t="str">
        <f t="shared" si="148"/>
        <v/>
      </c>
      <c r="AE785" s="117" t="str">
        <f t="shared" si="149"/>
        <v>00</v>
      </c>
      <c r="AF785" s="8" t="e">
        <f t="shared" si="150"/>
        <v>#N/A</v>
      </c>
      <c r="AG785" s="122" t="e">
        <f t="shared" si="151"/>
        <v>#N/A</v>
      </c>
      <c r="AH785" s="8" t="e">
        <f t="shared" si="152"/>
        <v>#N/A</v>
      </c>
      <c r="AI785" s="122" t="e">
        <f t="shared" si="153"/>
        <v>#N/A</v>
      </c>
      <c r="AJ785" s="100" t="e">
        <f t="shared" si="154"/>
        <v>#N/A</v>
      </c>
      <c r="AK785" s="122" t="e">
        <f t="shared" si="155"/>
        <v>#N/A</v>
      </c>
    </row>
    <row r="786" spans="1:37" x14ac:dyDescent="0.2">
      <c r="A786" s="170">
        <f>'Fleet Input'!A790</f>
        <v>0</v>
      </c>
      <c r="B786" s="106" t="s">
        <v>111</v>
      </c>
      <c r="C786" s="106" t="s">
        <v>112</v>
      </c>
      <c r="D786" s="106" t="s">
        <v>136</v>
      </c>
      <c r="E786" s="106" t="s">
        <v>142</v>
      </c>
      <c r="F786" s="179">
        <f>'Fleet Input'!I790</f>
        <v>0</v>
      </c>
      <c r="G786" s="179">
        <f>'Fleet Input'!J790</f>
        <v>0</v>
      </c>
      <c r="H786" s="119" t="e">
        <f>VLOOKUP(AD786,NOx_Calc!$E$4:$G$44,3,FALSE)/100</f>
        <v>#N/A</v>
      </c>
      <c r="I786" s="119" t="e">
        <f>VLOOKUP(AD786,NOx_Calc!$E$4:$H$44,4,FALSE)/100</f>
        <v>#N/A</v>
      </c>
      <c r="J786" s="97" t="e">
        <f t="shared" si="144"/>
        <v>#N/A</v>
      </c>
      <c r="K786" s="10" t="e">
        <f>IF(J786&lt;&gt;"-",IF(X786="A",'NOx Emission Factors'!$X$4*J786,IF(X786="L",'NOx Emission Factors'!$W$4*J786,"?")),"-")</f>
        <v>#N/A</v>
      </c>
      <c r="L786" s="10" t="str">
        <f>IF(F786&lt;&gt;"",IF(X786="A",F786/'NOx Emission Factors'!$X$4,IF(X786="L",F786/'NOx Emission Factors'!$W$4,"?")),"-")</f>
        <v>?</v>
      </c>
      <c r="M786" s="125" t="e">
        <f t="shared" si="145"/>
        <v>#DIV/0!</v>
      </c>
      <c r="N786" s="125" t="e">
        <f t="shared" si="146"/>
        <v>#N/A</v>
      </c>
      <c r="O786" s="170">
        <f>'Fleet Input'!B790</f>
        <v>0</v>
      </c>
      <c r="P786" s="170">
        <f>'Fleet Input'!C790</f>
        <v>0</v>
      </c>
      <c r="Q786" s="170">
        <f>'Fleet Input'!D790</f>
        <v>0</v>
      </c>
      <c r="R786" s="170">
        <f>'Fleet Input'!E790</f>
        <v>0</v>
      </c>
      <c r="S786" s="170">
        <f>'Fleet Input'!F790</f>
        <v>0</v>
      </c>
      <c r="T786" s="109" t="s">
        <v>239</v>
      </c>
      <c r="U786" s="109" t="s">
        <v>194</v>
      </c>
      <c r="X786" s="176">
        <f>'Fleet Input'!F790</f>
        <v>0</v>
      </c>
      <c r="Y786" s="170">
        <f>'Fleet Input'!G790</f>
        <v>0</v>
      </c>
      <c r="Z786" s="170">
        <f>'Fleet Input'!H790</f>
        <v>0</v>
      </c>
      <c r="AA786" s="114">
        <f t="shared" si="147"/>
        <v>0</v>
      </c>
      <c r="AB786" s="176" t="str">
        <f>IF('Fleet Input'!K790=0,"",'Fleet Input'!K790)</f>
        <v/>
      </c>
      <c r="AC786" s="176" t="str">
        <f>IF('Fleet Input'!L790=0,"",'Fleet Input'!L790)</f>
        <v/>
      </c>
      <c r="AD786" s="117" t="str">
        <f t="shared" si="148"/>
        <v/>
      </c>
      <c r="AE786" s="117" t="str">
        <f t="shared" si="149"/>
        <v>00</v>
      </c>
      <c r="AF786" s="8" t="e">
        <f t="shared" si="150"/>
        <v>#N/A</v>
      </c>
      <c r="AG786" s="122" t="e">
        <f t="shared" si="151"/>
        <v>#N/A</v>
      </c>
      <c r="AH786" s="8" t="e">
        <f t="shared" si="152"/>
        <v>#N/A</v>
      </c>
      <c r="AI786" s="122" t="e">
        <f t="shared" si="153"/>
        <v>#N/A</v>
      </c>
      <c r="AJ786" s="100" t="e">
        <f t="shared" si="154"/>
        <v>#N/A</v>
      </c>
      <c r="AK786" s="122" t="e">
        <f t="shared" si="155"/>
        <v>#N/A</v>
      </c>
    </row>
    <row r="787" spans="1:37" x14ac:dyDescent="0.2">
      <c r="A787" s="170">
        <f>'Fleet Input'!A791</f>
        <v>0</v>
      </c>
      <c r="B787" s="106" t="s">
        <v>111</v>
      </c>
      <c r="C787" s="106" t="s">
        <v>112</v>
      </c>
      <c r="D787" s="106" t="s">
        <v>136</v>
      </c>
      <c r="E787" s="106" t="s">
        <v>142</v>
      </c>
      <c r="F787" s="179">
        <f>'Fleet Input'!I791</f>
        <v>0</v>
      </c>
      <c r="G787" s="179">
        <f>'Fleet Input'!J791</f>
        <v>0</v>
      </c>
      <c r="H787" s="119" t="e">
        <f>VLOOKUP(AD787,NOx_Calc!$E$4:$G$44,3,FALSE)/100</f>
        <v>#N/A</v>
      </c>
      <c r="I787" s="119" t="e">
        <f>VLOOKUP(AD787,NOx_Calc!$E$4:$H$44,4,FALSE)/100</f>
        <v>#N/A</v>
      </c>
      <c r="J787" s="97" t="e">
        <f t="shared" si="144"/>
        <v>#N/A</v>
      </c>
      <c r="K787" s="10" t="e">
        <f>IF(J787&lt;&gt;"-",IF(X787="A",'NOx Emission Factors'!$X$4*J787,IF(X787="L",'NOx Emission Factors'!$W$4*J787,"?")),"-")</f>
        <v>#N/A</v>
      </c>
      <c r="L787" s="10" t="str">
        <f>IF(F787&lt;&gt;"",IF(X787="A",F787/'NOx Emission Factors'!$X$4,IF(X787="L",F787/'NOx Emission Factors'!$W$4,"?")),"-")</f>
        <v>?</v>
      </c>
      <c r="M787" s="125" t="e">
        <f t="shared" si="145"/>
        <v>#DIV/0!</v>
      </c>
      <c r="N787" s="125" t="e">
        <f t="shared" si="146"/>
        <v>#N/A</v>
      </c>
      <c r="O787" s="170">
        <f>'Fleet Input'!B791</f>
        <v>0</v>
      </c>
      <c r="P787" s="170">
        <f>'Fleet Input'!C791</f>
        <v>0</v>
      </c>
      <c r="Q787" s="170">
        <f>'Fleet Input'!D791</f>
        <v>0</v>
      </c>
      <c r="R787" s="170">
        <f>'Fleet Input'!E791</f>
        <v>0</v>
      </c>
      <c r="S787" s="170">
        <f>'Fleet Input'!F791</f>
        <v>0</v>
      </c>
      <c r="T787" s="109" t="s">
        <v>239</v>
      </c>
      <c r="U787" s="109" t="s">
        <v>194</v>
      </c>
      <c r="X787" s="176">
        <f>'Fleet Input'!F791</f>
        <v>0</v>
      </c>
      <c r="Y787" s="170">
        <f>'Fleet Input'!G791</f>
        <v>0</v>
      </c>
      <c r="Z787" s="170">
        <f>'Fleet Input'!H791</f>
        <v>0</v>
      </c>
      <c r="AA787" s="114">
        <f t="shared" si="147"/>
        <v>0</v>
      </c>
      <c r="AB787" s="176" t="str">
        <f>IF('Fleet Input'!K791=0,"",'Fleet Input'!K791)</f>
        <v/>
      </c>
      <c r="AC787" s="176" t="str">
        <f>IF('Fleet Input'!L791=0,"",'Fleet Input'!L791)</f>
        <v/>
      </c>
      <c r="AD787" s="117" t="str">
        <f t="shared" si="148"/>
        <v/>
      </c>
      <c r="AE787" s="117" t="str">
        <f t="shared" si="149"/>
        <v>00</v>
      </c>
      <c r="AF787" s="8" t="e">
        <f t="shared" si="150"/>
        <v>#N/A</v>
      </c>
      <c r="AG787" s="122" t="e">
        <f t="shared" si="151"/>
        <v>#N/A</v>
      </c>
      <c r="AH787" s="8" t="e">
        <f t="shared" si="152"/>
        <v>#N/A</v>
      </c>
      <c r="AI787" s="122" t="e">
        <f t="shared" si="153"/>
        <v>#N/A</v>
      </c>
      <c r="AJ787" s="100" t="e">
        <f t="shared" si="154"/>
        <v>#N/A</v>
      </c>
      <c r="AK787" s="122" t="e">
        <f t="shared" si="155"/>
        <v>#N/A</v>
      </c>
    </row>
    <row r="788" spans="1:37" x14ac:dyDescent="0.2">
      <c r="A788" s="170">
        <f>'Fleet Input'!A792</f>
        <v>0</v>
      </c>
      <c r="B788" s="106" t="s">
        <v>111</v>
      </c>
      <c r="C788" s="106" t="s">
        <v>133</v>
      </c>
      <c r="D788" s="106" t="s">
        <v>134</v>
      </c>
      <c r="E788" s="106" t="s">
        <v>142</v>
      </c>
      <c r="F788" s="179">
        <f>'Fleet Input'!I792</f>
        <v>0</v>
      </c>
      <c r="G788" s="179">
        <f>'Fleet Input'!J792</f>
        <v>0</v>
      </c>
      <c r="H788" s="119" t="e">
        <f>VLOOKUP(AD788,NOx_Calc!$E$4:$G$44,3,FALSE)/100</f>
        <v>#N/A</v>
      </c>
      <c r="I788" s="119" t="e">
        <f>VLOOKUP(AD788,NOx_Calc!$E$4:$H$44,4,FALSE)/100</f>
        <v>#N/A</v>
      </c>
      <c r="J788" s="97" t="e">
        <f t="shared" si="144"/>
        <v>#N/A</v>
      </c>
      <c r="K788" s="10" t="e">
        <f>IF(J788&lt;&gt;"-",IF(X788="A",'NOx Emission Factors'!$X$4*J788,IF(X788="L",'NOx Emission Factors'!$W$4*J788,"?")),"-")</f>
        <v>#N/A</v>
      </c>
      <c r="L788" s="10" t="str">
        <f>IF(F788&lt;&gt;"",IF(X788="A",F788/'NOx Emission Factors'!$X$4,IF(X788="L",F788/'NOx Emission Factors'!$W$4,"?")),"-")</f>
        <v>?</v>
      </c>
      <c r="M788" s="125" t="e">
        <f t="shared" si="145"/>
        <v>#DIV/0!</v>
      </c>
      <c r="N788" s="125" t="e">
        <f t="shared" si="146"/>
        <v>#N/A</v>
      </c>
      <c r="O788" s="170">
        <f>'Fleet Input'!B792</f>
        <v>0</v>
      </c>
      <c r="P788" s="170">
        <f>'Fleet Input'!C792</f>
        <v>0</v>
      </c>
      <c r="Q788" s="170">
        <f>'Fleet Input'!D792</f>
        <v>0</v>
      </c>
      <c r="R788" s="170">
        <f>'Fleet Input'!E792</f>
        <v>0</v>
      </c>
      <c r="S788" s="170">
        <f>'Fleet Input'!F792</f>
        <v>0</v>
      </c>
      <c r="T788" s="109" t="s">
        <v>239</v>
      </c>
      <c r="U788" s="109" t="s">
        <v>194</v>
      </c>
      <c r="X788" s="176">
        <f>'Fleet Input'!F792</f>
        <v>0</v>
      </c>
      <c r="Y788" s="170">
        <f>'Fleet Input'!G792</f>
        <v>0</v>
      </c>
      <c r="Z788" s="170">
        <f>'Fleet Input'!H792</f>
        <v>0</v>
      </c>
      <c r="AA788" s="114">
        <f t="shared" si="147"/>
        <v>0</v>
      </c>
      <c r="AB788" s="176" t="str">
        <f>IF('Fleet Input'!K792=0,"",'Fleet Input'!K792)</f>
        <v/>
      </c>
      <c r="AC788" s="176" t="str">
        <f>IF('Fleet Input'!L792=0,"",'Fleet Input'!L792)</f>
        <v/>
      </c>
      <c r="AD788" s="117" t="str">
        <f t="shared" si="148"/>
        <v/>
      </c>
      <c r="AE788" s="117" t="str">
        <f t="shared" si="149"/>
        <v>00</v>
      </c>
      <c r="AF788" s="8" t="e">
        <f t="shared" si="150"/>
        <v>#N/A</v>
      </c>
      <c r="AG788" s="122" t="e">
        <f t="shared" si="151"/>
        <v>#N/A</v>
      </c>
      <c r="AH788" s="8" t="e">
        <f t="shared" si="152"/>
        <v>#N/A</v>
      </c>
      <c r="AI788" s="122" t="e">
        <f t="shared" si="153"/>
        <v>#N/A</v>
      </c>
      <c r="AJ788" s="100" t="e">
        <f t="shared" si="154"/>
        <v>#N/A</v>
      </c>
      <c r="AK788" s="122" t="e">
        <f t="shared" si="155"/>
        <v>#N/A</v>
      </c>
    </row>
    <row r="789" spans="1:37" x14ac:dyDescent="0.2">
      <c r="A789" s="170">
        <f>'Fleet Input'!A793</f>
        <v>0</v>
      </c>
      <c r="B789" s="106" t="s">
        <v>111</v>
      </c>
      <c r="C789" s="106" t="s">
        <v>175</v>
      </c>
      <c r="D789" s="106" t="s">
        <v>176</v>
      </c>
      <c r="E789" s="106" t="s">
        <v>143</v>
      </c>
      <c r="F789" s="179">
        <f>'Fleet Input'!I793</f>
        <v>0</v>
      </c>
      <c r="G789" s="179">
        <f>'Fleet Input'!J793</f>
        <v>0</v>
      </c>
      <c r="H789" s="119" t="e">
        <f>VLOOKUP(AD789,NOx_Calc!$E$4:$G$44,3,FALSE)/100</f>
        <v>#N/A</v>
      </c>
      <c r="I789" s="119" t="e">
        <f>VLOOKUP(AD789,NOx_Calc!$E$4:$H$44,4,FALSE)/100</f>
        <v>#N/A</v>
      </c>
      <c r="J789" s="97" t="e">
        <f t="shared" si="144"/>
        <v>#N/A</v>
      </c>
      <c r="K789" s="10" t="e">
        <f>IF(J789&lt;&gt;"-",IF(X789="A",'NOx Emission Factors'!$X$4*J789,IF(X789="L",'NOx Emission Factors'!$W$4*J789,"?")),"-")</f>
        <v>#N/A</v>
      </c>
      <c r="L789" s="10" t="str">
        <f>IF(F789&lt;&gt;"",IF(X789="A",F789/'NOx Emission Factors'!$X$4,IF(X789="L",F789/'NOx Emission Factors'!$W$4,"?")),"-")</f>
        <v>?</v>
      </c>
      <c r="M789" s="125" t="e">
        <f t="shared" si="145"/>
        <v>#DIV/0!</v>
      </c>
      <c r="N789" s="125" t="e">
        <f t="shared" si="146"/>
        <v>#N/A</v>
      </c>
      <c r="O789" s="170">
        <f>'Fleet Input'!B793</f>
        <v>0</v>
      </c>
      <c r="P789" s="170">
        <f>'Fleet Input'!C793</f>
        <v>0</v>
      </c>
      <c r="Q789" s="170">
        <f>'Fleet Input'!D793</f>
        <v>0</v>
      </c>
      <c r="R789" s="170">
        <f>'Fleet Input'!E793</f>
        <v>0</v>
      </c>
      <c r="S789" s="170">
        <f>'Fleet Input'!F793</f>
        <v>0</v>
      </c>
      <c r="T789" s="109" t="s">
        <v>239</v>
      </c>
      <c r="U789" s="109" t="s">
        <v>194</v>
      </c>
      <c r="X789" s="176">
        <f>'Fleet Input'!F793</f>
        <v>0</v>
      </c>
      <c r="Y789" s="170">
        <f>'Fleet Input'!G793</f>
        <v>0</v>
      </c>
      <c r="Z789" s="170">
        <f>'Fleet Input'!H793</f>
        <v>0</v>
      </c>
      <c r="AA789" s="114">
        <f t="shared" si="147"/>
        <v>0</v>
      </c>
      <c r="AB789" s="176" t="str">
        <f>IF('Fleet Input'!K793=0,"",'Fleet Input'!K793)</f>
        <v/>
      </c>
      <c r="AC789" s="176" t="str">
        <f>IF('Fleet Input'!L793=0,"",'Fleet Input'!L793)</f>
        <v/>
      </c>
      <c r="AD789" s="117" t="str">
        <f t="shared" si="148"/>
        <v/>
      </c>
      <c r="AE789" s="117" t="str">
        <f t="shared" si="149"/>
        <v>00</v>
      </c>
      <c r="AF789" s="8" t="e">
        <f t="shared" si="150"/>
        <v>#N/A</v>
      </c>
      <c r="AG789" s="122" t="e">
        <f t="shared" si="151"/>
        <v>#N/A</v>
      </c>
      <c r="AH789" s="8" t="e">
        <f t="shared" si="152"/>
        <v>#N/A</v>
      </c>
      <c r="AI789" s="122" t="e">
        <f t="shared" si="153"/>
        <v>#N/A</v>
      </c>
      <c r="AJ789" s="100" t="e">
        <f t="shared" si="154"/>
        <v>#N/A</v>
      </c>
      <c r="AK789" s="122" t="e">
        <f t="shared" si="155"/>
        <v>#N/A</v>
      </c>
    </row>
    <row r="790" spans="1:37" x14ac:dyDescent="0.2">
      <c r="A790" s="170">
        <f>'Fleet Input'!A794</f>
        <v>0</v>
      </c>
      <c r="B790" s="106" t="s">
        <v>111</v>
      </c>
      <c r="C790" s="106" t="s">
        <v>116</v>
      </c>
      <c r="D790" s="106" t="s">
        <v>118</v>
      </c>
      <c r="E790" s="106" t="s">
        <v>143</v>
      </c>
      <c r="F790" s="179">
        <f>'Fleet Input'!I794</f>
        <v>0</v>
      </c>
      <c r="G790" s="179">
        <f>'Fleet Input'!J794</f>
        <v>0</v>
      </c>
      <c r="H790" s="119" t="e">
        <f>VLOOKUP(AD790,NOx_Calc!$E$4:$G$44,3,FALSE)/100</f>
        <v>#N/A</v>
      </c>
      <c r="I790" s="119" t="e">
        <f>VLOOKUP(AD790,NOx_Calc!$E$4:$H$44,4,FALSE)/100</f>
        <v>#N/A</v>
      </c>
      <c r="J790" s="97" t="e">
        <f t="shared" si="144"/>
        <v>#N/A</v>
      </c>
      <c r="K790" s="10" t="e">
        <f>IF(J790&lt;&gt;"-",IF(X790="A",'NOx Emission Factors'!$X$4*J790,IF(X790="L",'NOx Emission Factors'!$W$4*J790,"?")),"-")</f>
        <v>#N/A</v>
      </c>
      <c r="L790" s="10" t="str">
        <f>IF(F790&lt;&gt;"",IF(X790="A",F790/'NOx Emission Factors'!$X$4,IF(X790="L",F790/'NOx Emission Factors'!$W$4,"?")),"-")</f>
        <v>?</v>
      </c>
      <c r="M790" s="125" t="e">
        <f t="shared" si="145"/>
        <v>#DIV/0!</v>
      </c>
      <c r="N790" s="125" t="e">
        <f t="shared" si="146"/>
        <v>#N/A</v>
      </c>
      <c r="O790" s="170">
        <f>'Fleet Input'!B794</f>
        <v>0</v>
      </c>
      <c r="P790" s="170">
        <f>'Fleet Input'!C794</f>
        <v>0</v>
      </c>
      <c r="Q790" s="170">
        <f>'Fleet Input'!D794</f>
        <v>0</v>
      </c>
      <c r="R790" s="170">
        <f>'Fleet Input'!E794</f>
        <v>0</v>
      </c>
      <c r="S790" s="170">
        <f>'Fleet Input'!F794</f>
        <v>0</v>
      </c>
      <c r="T790" s="109" t="s">
        <v>239</v>
      </c>
      <c r="U790" s="109" t="s">
        <v>194</v>
      </c>
      <c r="X790" s="176">
        <f>'Fleet Input'!F794</f>
        <v>0</v>
      </c>
      <c r="Y790" s="170">
        <f>'Fleet Input'!G794</f>
        <v>0</v>
      </c>
      <c r="Z790" s="170">
        <f>'Fleet Input'!H794</f>
        <v>0</v>
      </c>
      <c r="AA790" s="114">
        <f t="shared" si="147"/>
        <v>0</v>
      </c>
      <c r="AB790" s="176" t="str">
        <f>IF('Fleet Input'!K794=0,"",'Fleet Input'!K794)</f>
        <v/>
      </c>
      <c r="AC790" s="176" t="str">
        <f>IF('Fleet Input'!L794=0,"",'Fleet Input'!L794)</f>
        <v/>
      </c>
      <c r="AD790" s="117" t="str">
        <f t="shared" si="148"/>
        <v/>
      </c>
      <c r="AE790" s="117" t="str">
        <f t="shared" si="149"/>
        <v>00</v>
      </c>
      <c r="AF790" s="8" t="e">
        <f t="shared" si="150"/>
        <v>#N/A</v>
      </c>
      <c r="AG790" s="122" t="e">
        <f t="shared" si="151"/>
        <v>#N/A</v>
      </c>
      <c r="AH790" s="8" t="e">
        <f t="shared" si="152"/>
        <v>#N/A</v>
      </c>
      <c r="AI790" s="122" t="e">
        <f t="shared" si="153"/>
        <v>#N/A</v>
      </c>
      <c r="AJ790" s="100" t="e">
        <f t="shared" si="154"/>
        <v>#N/A</v>
      </c>
      <c r="AK790" s="122" t="e">
        <f t="shared" si="155"/>
        <v>#N/A</v>
      </c>
    </row>
    <row r="791" spans="1:37" x14ac:dyDescent="0.2">
      <c r="A791" s="170">
        <f>'Fleet Input'!A795</f>
        <v>0</v>
      </c>
      <c r="B791" s="106" t="s">
        <v>111</v>
      </c>
      <c r="C791" s="106" t="s">
        <v>116</v>
      </c>
      <c r="D791" s="106" t="s">
        <v>174</v>
      </c>
      <c r="E791" s="106" t="s">
        <v>143</v>
      </c>
      <c r="F791" s="179">
        <f>'Fleet Input'!I795</f>
        <v>0</v>
      </c>
      <c r="G791" s="179">
        <f>'Fleet Input'!J795</f>
        <v>0</v>
      </c>
      <c r="H791" s="119" t="e">
        <f>VLOOKUP(AD791,NOx_Calc!$E$4:$G$44,3,FALSE)/100</f>
        <v>#N/A</v>
      </c>
      <c r="I791" s="119" t="e">
        <f>VLOOKUP(AD791,NOx_Calc!$E$4:$H$44,4,FALSE)/100</f>
        <v>#N/A</v>
      </c>
      <c r="J791" s="97" t="e">
        <f t="shared" si="144"/>
        <v>#N/A</v>
      </c>
      <c r="K791" s="10" t="e">
        <f>IF(J791&lt;&gt;"-",IF(X791="A",'NOx Emission Factors'!$X$4*J791,IF(X791="L",'NOx Emission Factors'!$W$4*J791,"?")),"-")</f>
        <v>#N/A</v>
      </c>
      <c r="L791" s="10" t="str">
        <f>IF(F791&lt;&gt;"",IF(X791="A",F791/'NOx Emission Factors'!$X$4,IF(X791="L",F791/'NOx Emission Factors'!$W$4,"?")),"-")</f>
        <v>?</v>
      </c>
      <c r="M791" s="125" t="e">
        <f t="shared" si="145"/>
        <v>#DIV/0!</v>
      </c>
      <c r="N791" s="125" t="e">
        <f t="shared" si="146"/>
        <v>#N/A</v>
      </c>
      <c r="O791" s="170">
        <f>'Fleet Input'!B795</f>
        <v>0</v>
      </c>
      <c r="P791" s="170">
        <f>'Fleet Input'!C795</f>
        <v>0</v>
      </c>
      <c r="Q791" s="170">
        <f>'Fleet Input'!D795</f>
        <v>0</v>
      </c>
      <c r="R791" s="170">
        <f>'Fleet Input'!E795</f>
        <v>0</v>
      </c>
      <c r="S791" s="170">
        <f>'Fleet Input'!F795</f>
        <v>0</v>
      </c>
      <c r="T791" s="109" t="s">
        <v>239</v>
      </c>
      <c r="U791" s="109" t="s">
        <v>194</v>
      </c>
      <c r="X791" s="176">
        <f>'Fleet Input'!F795</f>
        <v>0</v>
      </c>
      <c r="Y791" s="170">
        <f>'Fleet Input'!G795</f>
        <v>0</v>
      </c>
      <c r="Z791" s="170">
        <f>'Fleet Input'!H795</f>
        <v>0</v>
      </c>
      <c r="AA791" s="114">
        <f t="shared" si="147"/>
        <v>0</v>
      </c>
      <c r="AB791" s="176" t="str">
        <f>IF('Fleet Input'!K795=0,"",'Fleet Input'!K795)</f>
        <v/>
      </c>
      <c r="AC791" s="176" t="str">
        <f>IF('Fleet Input'!L795=0,"",'Fleet Input'!L795)</f>
        <v/>
      </c>
      <c r="AD791" s="117" t="str">
        <f t="shared" si="148"/>
        <v/>
      </c>
      <c r="AE791" s="117" t="str">
        <f t="shared" si="149"/>
        <v>00</v>
      </c>
      <c r="AF791" s="8" t="e">
        <f t="shared" si="150"/>
        <v>#N/A</v>
      </c>
      <c r="AG791" s="122" t="e">
        <f t="shared" si="151"/>
        <v>#N/A</v>
      </c>
      <c r="AH791" s="8" t="e">
        <f t="shared" si="152"/>
        <v>#N/A</v>
      </c>
      <c r="AI791" s="122" t="e">
        <f t="shared" si="153"/>
        <v>#N/A</v>
      </c>
      <c r="AJ791" s="100" t="e">
        <f t="shared" si="154"/>
        <v>#N/A</v>
      </c>
      <c r="AK791" s="122" t="e">
        <f t="shared" si="155"/>
        <v>#N/A</v>
      </c>
    </row>
    <row r="792" spans="1:37" x14ac:dyDescent="0.2">
      <c r="A792" s="170">
        <f>'Fleet Input'!A796</f>
        <v>0</v>
      </c>
      <c r="B792" s="106" t="s">
        <v>111</v>
      </c>
      <c r="C792" s="106" t="s">
        <v>112</v>
      </c>
      <c r="D792" s="106" t="s">
        <v>136</v>
      </c>
      <c r="E792" s="106" t="s">
        <v>142</v>
      </c>
      <c r="F792" s="179">
        <f>'Fleet Input'!I796</f>
        <v>0</v>
      </c>
      <c r="G792" s="179">
        <f>'Fleet Input'!J796</f>
        <v>0</v>
      </c>
      <c r="H792" s="119" t="e">
        <f>VLOOKUP(AD792,NOx_Calc!$E$4:$G$44,3,FALSE)/100</f>
        <v>#N/A</v>
      </c>
      <c r="I792" s="119" t="e">
        <f>VLOOKUP(AD792,NOx_Calc!$E$4:$H$44,4,FALSE)/100</f>
        <v>#N/A</v>
      </c>
      <c r="J792" s="97" t="e">
        <f t="shared" si="144"/>
        <v>#N/A</v>
      </c>
      <c r="K792" s="10" t="e">
        <f>IF(J792&lt;&gt;"-",IF(X792="A",'NOx Emission Factors'!$X$4*J792,IF(X792="L",'NOx Emission Factors'!$W$4*J792,"?")),"-")</f>
        <v>#N/A</v>
      </c>
      <c r="L792" s="10" t="str">
        <f>IF(F792&lt;&gt;"",IF(X792="A",F792/'NOx Emission Factors'!$X$4,IF(X792="L",F792/'NOx Emission Factors'!$W$4,"?")),"-")</f>
        <v>?</v>
      </c>
      <c r="M792" s="125" t="e">
        <f t="shared" si="145"/>
        <v>#DIV/0!</v>
      </c>
      <c r="N792" s="125" t="e">
        <f t="shared" si="146"/>
        <v>#N/A</v>
      </c>
      <c r="O792" s="170">
        <f>'Fleet Input'!B796</f>
        <v>0</v>
      </c>
      <c r="P792" s="170">
        <f>'Fleet Input'!C796</f>
        <v>0</v>
      </c>
      <c r="Q792" s="170">
        <f>'Fleet Input'!D796</f>
        <v>0</v>
      </c>
      <c r="R792" s="170">
        <f>'Fleet Input'!E796</f>
        <v>0</v>
      </c>
      <c r="S792" s="170">
        <f>'Fleet Input'!F796</f>
        <v>0</v>
      </c>
      <c r="T792" s="109" t="s">
        <v>239</v>
      </c>
      <c r="U792" s="109" t="s">
        <v>194</v>
      </c>
      <c r="X792" s="176">
        <f>'Fleet Input'!F796</f>
        <v>0</v>
      </c>
      <c r="Y792" s="170">
        <f>'Fleet Input'!G796</f>
        <v>0</v>
      </c>
      <c r="Z792" s="170">
        <f>'Fleet Input'!H796</f>
        <v>0</v>
      </c>
      <c r="AA792" s="114">
        <f t="shared" si="147"/>
        <v>0</v>
      </c>
      <c r="AB792" s="176" t="str">
        <f>IF('Fleet Input'!K796=0,"",'Fleet Input'!K796)</f>
        <v/>
      </c>
      <c r="AC792" s="176" t="str">
        <f>IF('Fleet Input'!L796=0,"",'Fleet Input'!L796)</f>
        <v/>
      </c>
      <c r="AD792" s="117" t="str">
        <f t="shared" si="148"/>
        <v/>
      </c>
      <c r="AE792" s="117" t="str">
        <f t="shared" si="149"/>
        <v>00</v>
      </c>
      <c r="AF792" s="8" t="e">
        <f t="shared" si="150"/>
        <v>#N/A</v>
      </c>
      <c r="AG792" s="122" t="e">
        <f t="shared" si="151"/>
        <v>#N/A</v>
      </c>
      <c r="AH792" s="8" t="e">
        <f t="shared" si="152"/>
        <v>#N/A</v>
      </c>
      <c r="AI792" s="122" t="e">
        <f t="shared" si="153"/>
        <v>#N/A</v>
      </c>
      <c r="AJ792" s="100" t="e">
        <f t="shared" si="154"/>
        <v>#N/A</v>
      </c>
      <c r="AK792" s="122" t="e">
        <f t="shared" si="155"/>
        <v>#N/A</v>
      </c>
    </row>
    <row r="793" spans="1:37" x14ac:dyDescent="0.2">
      <c r="A793" s="170">
        <f>'Fleet Input'!A797</f>
        <v>0</v>
      </c>
      <c r="B793" s="106" t="s">
        <v>111</v>
      </c>
      <c r="C793" s="106" t="s">
        <v>112</v>
      </c>
      <c r="D793" s="106" t="s">
        <v>262</v>
      </c>
      <c r="E793" s="106" t="s">
        <v>753</v>
      </c>
      <c r="F793" s="179">
        <f>'Fleet Input'!I797</f>
        <v>0</v>
      </c>
      <c r="G793" s="179">
        <f>'Fleet Input'!J797</f>
        <v>0</v>
      </c>
      <c r="H793" s="119" t="e">
        <f>VLOOKUP(AD793,NOx_Calc!$E$4:$G$44,3,FALSE)/100</f>
        <v>#N/A</v>
      </c>
      <c r="I793" s="119" t="e">
        <f>VLOOKUP(AD793,NOx_Calc!$E$4:$H$44,4,FALSE)/100</f>
        <v>#N/A</v>
      </c>
      <c r="J793" s="97" t="e">
        <f t="shared" si="144"/>
        <v>#N/A</v>
      </c>
      <c r="K793" s="10" t="e">
        <f>IF(J793&lt;&gt;"-",IF(X793="A",'NOx Emission Factors'!$X$4*J793,IF(X793="L",'NOx Emission Factors'!$W$4*J793,"?")),"-")</f>
        <v>#N/A</v>
      </c>
      <c r="L793" s="10" t="str">
        <f>IF(F793&lt;&gt;"",IF(X793="A",F793/'NOx Emission Factors'!$X$4,IF(X793="L",F793/'NOx Emission Factors'!$W$4,"?")),"-")</f>
        <v>?</v>
      </c>
      <c r="M793" s="125" t="e">
        <f t="shared" si="145"/>
        <v>#DIV/0!</v>
      </c>
      <c r="N793" s="125" t="e">
        <f t="shared" si="146"/>
        <v>#N/A</v>
      </c>
      <c r="O793" s="170">
        <f>'Fleet Input'!B797</f>
        <v>0</v>
      </c>
      <c r="P793" s="170">
        <f>'Fleet Input'!C797</f>
        <v>0</v>
      </c>
      <c r="Q793" s="170">
        <f>'Fleet Input'!D797</f>
        <v>0</v>
      </c>
      <c r="R793" s="170">
        <f>'Fleet Input'!E797</f>
        <v>0</v>
      </c>
      <c r="S793" s="170">
        <f>'Fleet Input'!F797</f>
        <v>0</v>
      </c>
      <c r="T793" s="109" t="s">
        <v>241</v>
      </c>
      <c r="U793" s="109" t="s">
        <v>20</v>
      </c>
      <c r="X793" s="176">
        <f>'Fleet Input'!F797</f>
        <v>0</v>
      </c>
      <c r="Y793" s="170">
        <f>'Fleet Input'!G797</f>
        <v>0</v>
      </c>
      <c r="Z793" s="170">
        <f>'Fleet Input'!H797</f>
        <v>0</v>
      </c>
      <c r="AA793" s="114">
        <f t="shared" si="147"/>
        <v>0</v>
      </c>
      <c r="AB793" s="176" t="str">
        <f>IF('Fleet Input'!K797=0,"",'Fleet Input'!K797)</f>
        <v/>
      </c>
      <c r="AC793" s="176" t="str">
        <f>IF('Fleet Input'!L797=0,"",'Fleet Input'!L797)</f>
        <v/>
      </c>
      <c r="AD793" s="117" t="str">
        <f t="shared" si="148"/>
        <v/>
      </c>
      <c r="AE793" s="117" t="str">
        <f t="shared" si="149"/>
        <v>00</v>
      </c>
      <c r="AF793" s="8" t="e">
        <f t="shared" si="150"/>
        <v>#N/A</v>
      </c>
      <c r="AG793" s="122" t="e">
        <f t="shared" si="151"/>
        <v>#N/A</v>
      </c>
      <c r="AH793" s="8" t="e">
        <f t="shared" si="152"/>
        <v>#N/A</v>
      </c>
      <c r="AI793" s="122" t="e">
        <f t="shared" si="153"/>
        <v>#N/A</v>
      </c>
      <c r="AJ793" s="100" t="e">
        <f t="shared" si="154"/>
        <v>#N/A</v>
      </c>
      <c r="AK793" s="122" t="e">
        <f t="shared" si="155"/>
        <v>#N/A</v>
      </c>
    </row>
    <row r="794" spans="1:37" x14ac:dyDescent="0.2">
      <c r="A794" s="170">
        <f>'Fleet Input'!A798</f>
        <v>0</v>
      </c>
      <c r="B794" s="106" t="s">
        <v>111</v>
      </c>
      <c r="C794" s="106" t="s">
        <v>112</v>
      </c>
      <c r="D794" s="106" t="s">
        <v>136</v>
      </c>
      <c r="E794" s="106" t="s">
        <v>752</v>
      </c>
      <c r="F794" s="179">
        <f>'Fleet Input'!I798</f>
        <v>0</v>
      </c>
      <c r="G794" s="179">
        <f>'Fleet Input'!J798</f>
        <v>0</v>
      </c>
      <c r="H794" s="119" t="e">
        <f>VLOOKUP(AD794,NOx_Calc!$E$4:$G$44,3,FALSE)/100</f>
        <v>#N/A</v>
      </c>
      <c r="I794" s="119" t="e">
        <f>VLOOKUP(AD794,NOx_Calc!$E$4:$H$44,4,FALSE)/100</f>
        <v>#N/A</v>
      </c>
      <c r="J794" s="97" t="e">
        <f t="shared" si="144"/>
        <v>#N/A</v>
      </c>
      <c r="K794" s="10" t="e">
        <f>IF(J794&lt;&gt;"-",IF(X794="A",'NOx Emission Factors'!$X$4*J794,IF(X794="L",'NOx Emission Factors'!$W$4*J794,"?")),"-")</f>
        <v>#N/A</v>
      </c>
      <c r="L794" s="10" t="str">
        <f>IF(F794&lt;&gt;"",IF(X794="A",F794/'NOx Emission Factors'!$X$4,IF(X794="L",F794/'NOx Emission Factors'!$W$4,"?")),"-")</f>
        <v>?</v>
      </c>
      <c r="M794" s="125" t="e">
        <f t="shared" si="145"/>
        <v>#DIV/0!</v>
      </c>
      <c r="N794" s="125" t="e">
        <f t="shared" si="146"/>
        <v>#N/A</v>
      </c>
      <c r="O794" s="170">
        <f>'Fleet Input'!B798</f>
        <v>0</v>
      </c>
      <c r="P794" s="170">
        <f>'Fleet Input'!C798</f>
        <v>0</v>
      </c>
      <c r="Q794" s="170">
        <f>'Fleet Input'!D798</f>
        <v>0</v>
      </c>
      <c r="R794" s="170">
        <f>'Fleet Input'!E798</f>
        <v>0</v>
      </c>
      <c r="S794" s="170">
        <f>'Fleet Input'!F798</f>
        <v>0</v>
      </c>
      <c r="T794" s="109" t="s">
        <v>241</v>
      </c>
      <c r="U794" s="109" t="s">
        <v>20</v>
      </c>
      <c r="X794" s="176">
        <f>'Fleet Input'!F798</f>
        <v>0</v>
      </c>
      <c r="Y794" s="170">
        <f>'Fleet Input'!G798</f>
        <v>0</v>
      </c>
      <c r="Z794" s="170">
        <f>'Fleet Input'!H798</f>
        <v>0</v>
      </c>
      <c r="AA794" s="114">
        <f t="shared" si="147"/>
        <v>0</v>
      </c>
      <c r="AB794" s="176" t="str">
        <f>IF('Fleet Input'!K798=0,"",'Fleet Input'!K798)</f>
        <v/>
      </c>
      <c r="AC794" s="176" t="str">
        <f>IF('Fleet Input'!L798=0,"",'Fleet Input'!L798)</f>
        <v/>
      </c>
      <c r="AD794" s="117" t="str">
        <f t="shared" si="148"/>
        <v/>
      </c>
      <c r="AE794" s="117" t="str">
        <f t="shared" si="149"/>
        <v>00</v>
      </c>
      <c r="AF794" s="8" t="e">
        <f t="shared" si="150"/>
        <v>#N/A</v>
      </c>
      <c r="AG794" s="122" t="e">
        <f t="shared" si="151"/>
        <v>#N/A</v>
      </c>
      <c r="AH794" s="8" t="e">
        <f t="shared" si="152"/>
        <v>#N/A</v>
      </c>
      <c r="AI794" s="122" t="e">
        <f t="shared" si="153"/>
        <v>#N/A</v>
      </c>
      <c r="AJ794" s="100" t="e">
        <f t="shared" si="154"/>
        <v>#N/A</v>
      </c>
      <c r="AK794" s="122" t="e">
        <f t="shared" si="155"/>
        <v>#N/A</v>
      </c>
    </row>
    <row r="795" spans="1:37" x14ac:dyDescent="0.2">
      <c r="A795" s="170">
        <f>'Fleet Input'!A799</f>
        <v>0</v>
      </c>
      <c r="B795" s="106" t="s">
        <v>111</v>
      </c>
      <c r="C795" s="106" t="s">
        <v>112</v>
      </c>
      <c r="D795" s="106" t="s">
        <v>262</v>
      </c>
      <c r="E795" s="106" t="s">
        <v>752</v>
      </c>
      <c r="F795" s="179">
        <f>'Fleet Input'!I799</f>
        <v>0</v>
      </c>
      <c r="G795" s="179">
        <f>'Fleet Input'!J799</f>
        <v>0</v>
      </c>
      <c r="H795" s="119" t="e">
        <f>VLOOKUP(AD795,NOx_Calc!$E$4:$G$44,3,FALSE)/100</f>
        <v>#N/A</v>
      </c>
      <c r="I795" s="119" t="e">
        <f>VLOOKUP(AD795,NOx_Calc!$E$4:$H$44,4,FALSE)/100</f>
        <v>#N/A</v>
      </c>
      <c r="J795" s="97" t="e">
        <f t="shared" si="144"/>
        <v>#N/A</v>
      </c>
      <c r="K795" s="10" t="e">
        <f>IF(J795&lt;&gt;"-",IF(X795="A",'NOx Emission Factors'!$X$4*J795,IF(X795="L",'NOx Emission Factors'!$W$4*J795,"?")),"-")</f>
        <v>#N/A</v>
      </c>
      <c r="L795" s="10" t="str">
        <f>IF(F795&lt;&gt;"",IF(X795="A",F795/'NOx Emission Factors'!$X$4,IF(X795="L",F795/'NOx Emission Factors'!$W$4,"?")),"-")</f>
        <v>?</v>
      </c>
      <c r="M795" s="125" t="e">
        <f t="shared" si="145"/>
        <v>#DIV/0!</v>
      </c>
      <c r="N795" s="125" t="e">
        <f t="shared" si="146"/>
        <v>#N/A</v>
      </c>
      <c r="O795" s="170">
        <f>'Fleet Input'!B799</f>
        <v>0</v>
      </c>
      <c r="P795" s="170">
        <f>'Fleet Input'!C799</f>
        <v>0</v>
      </c>
      <c r="Q795" s="170">
        <f>'Fleet Input'!D799</f>
        <v>0</v>
      </c>
      <c r="R795" s="170">
        <f>'Fleet Input'!E799</f>
        <v>0</v>
      </c>
      <c r="S795" s="170">
        <f>'Fleet Input'!F799</f>
        <v>0</v>
      </c>
      <c r="T795" s="109" t="s">
        <v>241</v>
      </c>
      <c r="U795" s="109" t="s">
        <v>20</v>
      </c>
      <c r="X795" s="176">
        <f>'Fleet Input'!F799</f>
        <v>0</v>
      </c>
      <c r="Y795" s="170">
        <f>'Fleet Input'!G799</f>
        <v>0</v>
      </c>
      <c r="Z795" s="170">
        <f>'Fleet Input'!H799</f>
        <v>0</v>
      </c>
      <c r="AA795" s="114">
        <f t="shared" si="147"/>
        <v>0</v>
      </c>
      <c r="AB795" s="176" t="str">
        <f>IF('Fleet Input'!K799=0,"",'Fleet Input'!K799)</f>
        <v/>
      </c>
      <c r="AC795" s="176" t="str">
        <f>IF('Fleet Input'!L799=0,"",'Fleet Input'!L799)</f>
        <v/>
      </c>
      <c r="AD795" s="117" t="str">
        <f t="shared" si="148"/>
        <v/>
      </c>
      <c r="AE795" s="117" t="str">
        <f t="shared" si="149"/>
        <v>00</v>
      </c>
      <c r="AF795" s="8" t="e">
        <f t="shared" si="150"/>
        <v>#N/A</v>
      </c>
      <c r="AG795" s="122" t="e">
        <f t="shared" si="151"/>
        <v>#N/A</v>
      </c>
      <c r="AH795" s="8" t="e">
        <f t="shared" si="152"/>
        <v>#N/A</v>
      </c>
      <c r="AI795" s="122" t="e">
        <f t="shared" si="153"/>
        <v>#N/A</v>
      </c>
      <c r="AJ795" s="100" t="e">
        <f t="shared" si="154"/>
        <v>#N/A</v>
      </c>
      <c r="AK795" s="122" t="e">
        <f t="shared" si="155"/>
        <v>#N/A</v>
      </c>
    </row>
    <row r="796" spans="1:37" x14ac:dyDescent="0.2">
      <c r="A796" s="170">
        <f>'Fleet Input'!A800</f>
        <v>0</v>
      </c>
      <c r="B796" s="106" t="s">
        <v>111</v>
      </c>
      <c r="C796" s="106" t="s">
        <v>112</v>
      </c>
      <c r="D796" s="106" t="s">
        <v>136</v>
      </c>
      <c r="E796" s="106" t="s">
        <v>137</v>
      </c>
      <c r="F796" s="179">
        <f>'Fleet Input'!I800</f>
        <v>0</v>
      </c>
      <c r="G796" s="179">
        <f>'Fleet Input'!J800</f>
        <v>0</v>
      </c>
      <c r="H796" s="119" t="e">
        <f>VLOOKUP(AD796,NOx_Calc!$E$4:$G$44,3,FALSE)/100</f>
        <v>#N/A</v>
      </c>
      <c r="I796" s="119" t="e">
        <f>VLOOKUP(AD796,NOx_Calc!$E$4:$H$44,4,FALSE)/100</f>
        <v>#N/A</v>
      </c>
      <c r="J796" s="97" t="e">
        <f t="shared" si="144"/>
        <v>#N/A</v>
      </c>
      <c r="K796" s="10" t="e">
        <f>IF(J796&lt;&gt;"-",IF(X796="A",'NOx Emission Factors'!$X$4*J796,IF(X796="L",'NOx Emission Factors'!$W$4*J796,"?")),"-")</f>
        <v>#N/A</v>
      </c>
      <c r="L796" s="10" t="str">
        <f>IF(F796&lt;&gt;"",IF(X796="A",F796/'NOx Emission Factors'!$X$4,IF(X796="L",F796/'NOx Emission Factors'!$W$4,"?")),"-")</f>
        <v>?</v>
      </c>
      <c r="M796" s="125" t="e">
        <f t="shared" si="145"/>
        <v>#DIV/0!</v>
      </c>
      <c r="N796" s="125" t="e">
        <f t="shared" si="146"/>
        <v>#N/A</v>
      </c>
      <c r="O796" s="170">
        <f>'Fleet Input'!B800</f>
        <v>0</v>
      </c>
      <c r="P796" s="170">
        <f>'Fleet Input'!C800</f>
        <v>0</v>
      </c>
      <c r="Q796" s="170">
        <f>'Fleet Input'!D800</f>
        <v>0</v>
      </c>
      <c r="R796" s="170">
        <f>'Fleet Input'!E800</f>
        <v>0</v>
      </c>
      <c r="S796" s="170">
        <f>'Fleet Input'!F800</f>
        <v>0</v>
      </c>
      <c r="T796" s="109" t="s">
        <v>237</v>
      </c>
      <c r="U796" s="109" t="s">
        <v>190</v>
      </c>
      <c r="X796" s="176">
        <f>'Fleet Input'!F800</f>
        <v>0</v>
      </c>
      <c r="Y796" s="170">
        <f>'Fleet Input'!G800</f>
        <v>0</v>
      </c>
      <c r="Z796" s="170">
        <f>'Fleet Input'!H800</f>
        <v>0</v>
      </c>
      <c r="AA796" s="114">
        <f t="shared" si="147"/>
        <v>0</v>
      </c>
      <c r="AB796" s="176" t="str">
        <f>IF('Fleet Input'!K800=0,"",'Fleet Input'!K800)</f>
        <v/>
      </c>
      <c r="AC796" s="176" t="str">
        <f>IF('Fleet Input'!L800=0,"",'Fleet Input'!L800)</f>
        <v/>
      </c>
      <c r="AD796" s="117" t="str">
        <f t="shared" si="148"/>
        <v/>
      </c>
      <c r="AE796" s="117" t="str">
        <f t="shared" si="149"/>
        <v>00</v>
      </c>
      <c r="AF796" s="8" t="e">
        <f t="shared" si="150"/>
        <v>#N/A</v>
      </c>
      <c r="AG796" s="122" t="e">
        <f t="shared" si="151"/>
        <v>#N/A</v>
      </c>
      <c r="AH796" s="8" t="e">
        <f t="shared" si="152"/>
        <v>#N/A</v>
      </c>
      <c r="AI796" s="122" t="e">
        <f t="shared" si="153"/>
        <v>#N/A</v>
      </c>
      <c r="AJ796" s="100" t="e">
        <f t="shared" si="154"/>
        <v>#N/A</v>
      </c>
      <c r="AK796" s="122" t="e">
        <f t="shared" si="155"/>
        <v>#N/A</v>
      </c>
    </row>
    <row r="797" spans="1:37" x14ac:dyDescent="0.2">
      <c r="A797" s="170">
        <f>'Fleet Input'!A801</f>
        <v>0</v>
      </c>
      <c r="B797" s="106" t="s">
        <v>111</v>
      </c>
      <c r="C797" s="106" t="s">
        <v>112</v>
      </c>
      <c r="D797" s="106" t="s">
        <v>136</v>
      </c>
      <c r="E797" s="106" t="s">
        <v>137</v>
      </c>
      <c r="F797" s="179">
        <f>'Fleet Input'!I801</f>
        <v>0</v>
      </c>
      <c r="G797" s="179">
        <f>'Fleet Input'!J801</f>
        <v>0</v>
      </c>
      <c r="H797" s="119" t="e">
        <f>VLOOKUP(AD797,NOx_Calc!$E$4:$G$44,3,FALSE)/100</f>
        <v>#N/A</v>
      </c>
      <c r="I797" s="119" t="e">
        <f>VLOOKUP(AD797,NOx_Calc!$E$4:$H$44,4,FALSE)/100</f>
        <v>#N/A</v>
      </c>
      <c r="J797" s="97" t="e">
        <f t="shared" si="144"/>
        <v>#N/A</v>
      </c>
      <c r="K797" s="10" t="e">
        <f>IF(J797&lt;&gt;"-",IF(X797="A",'NOx Emission Factors'!$X$4*J797,IF(X797="L",'NOx Emission Factors'!$W$4*J797,"?")),"-")</f>
        <v>#N/A</v>
      </c>
      <c r="L797" s="10" t="str">
        <f>IF(F797&lt;&gt;"",IF(X797="A",F797/'NOx Emission Factors'!$X$4,IF(X797="L",F797/'NOx Emission Factors'!$W$4,"?")),"-")</f>
        <v>?</v>
      </c>
      <c r="M797" s="125" t="e">
        <f t="shared" si="145"/>
        <v>#DIV/0!</v>
      </c>
      <c r="N797" s="125" t="e">
        <f t="shared" si="146"/>
        <v>#N/A</v>
      </c>
      <c r="O797" s="170">
        <f>'Fleet Input'!B801</f>
        <v>0</v>
      </c>
      <c r="P797" s="170">
        <f>'Fleet Input'!C801</f>
        <v>0</v>
      </c>
      <c r="Q797" s="170">
        <f>'Fleet Input'!D801</f>
        <v>0</v>
      </c>
      <c r="R797" s="170">
        <f>'Fleet Input'!E801</f>
        <v>0</v>
      </c>
      <c r="S797" s="170">
        <f>'Fleet Input'!F801</f>
        <v>0</v>
      </c>
      <c r="T797" s="109" t="s">
        <v>237</v>
      </c>
      <c r="U797" s="109" t="s">
        <v>190</v>
      </c>
      <c r="X797" s="176">
        <f>'Fleet Input'!F801</f>
        <v>0</v>
      </c>
      <c r="Y797" s="170">
        <f>'Fleet Input'!G801</f>
        <v>0</v>
      </c>
      <c r="Z797" s="170">
        <f>'Fleet Input'!H801</f>
        <v>0</v>
      </c>
      <c r="AA797" s="114">
        <f t="shared" si="147"/>
        <v>0</v>
      </c>
      <c r="AB797" s="176" t="str">
        <f>IF('Fleet Input'!K801=0,"",'Fleet Input'!K801)</f>
        <v/>
      </c>
      <c r="AC797" s="176" t="str">
        <f>IF('Fleet Input'!L801=0,"",'Fleet Input'!L801)</f>
        <v/>
      </c>
      <c r="AD797" s="117" t="str">
        <f t="shared" si="148"/>
        <v/>
      </c>
      <c r="AE797" s="117" t="str">
        <f t="shared" si="149"/>
        <v>00</v>
      </c>
      <c r="AF797" s="8" t="e">
        <f t="shared" si="150"/>
        <v>#N/A</v>
      </c>
      <c r="AG797" s="122" t="e">
        <f t="shared" si="151"/>
        <v>#N/A</v>
      </c>
      <c r="AH797" s="8" t="e">
        <f t="shared" si="152"/>
        <v>#N/A</v>
      </c>
      <c r="AI797" s="122" t="e">
        <f t="shared" si="153"/>
        <v>#N/A</v>
      </c>
      <c r="AJ797" s="100" t="e">
        <f t="shared" si="154"/>
        <v>#N/A</v>
      </c>
      <c r="AK797" s="122" t="e">
        <f t="shared" si="155"/>
        <v>#N/A</v>
      </c>
    </row>
    <row r="798" spans="1:37" x14ac:dyDescent="0.2">
      <c r="A798" s="170">
        <f>'Fleet Input'!A802</f>
        <v>0</v>
      </c>
      <c r="B798" s="106" t="s">
        <v>111</v>
      </c>
      <c r="C798" s="106" t="s">
        <v>112</v>
      </c>
      <c r="D798" s="106" t="s">
        <v>136</v>
      </c>
      <c r="E798" s="106" t="s">
        <v>137</v>
      </c>
      <c r="F798" s="179">
        <f>'Fleet Input'!I802</f>
        <v>0</v>
      </c>
      <c r="G798" s="179">
        <f>'Fleet Input'!J802</f>
        <v>0</v>
      </c>
      <c r="H798" s="119" t="e">
        <f>VLOOKUP(AD798,NOx_Calc!$E$4:$G$44,3,FALSE)/100</f>
        <v>#N/A</v>
      </c>
      <c r="I798" s="119" t="e">
        <f>VLOOKUP(AD798,NOx_Calc!$E$4:$H$44,4,FALSE)/100</f>
        <v>#N/A</v>
      </c>
      <c r="J798" s="97" t="e">
        <f t="shared" si="144"/>
        <v>#N/A</v>
      </c>
      <c r="K798" s="10" t="e">
        <f>IF(J798&lt;&gt;"-",IF(X798="A",'NOx Emission Factors'!$X$4*J798,IF(X798="L",'NOx Emission Factors'!$W$4*J798,"?")),"-")</f>
        <v>#N/A</v>
      </c>
      <c r="L798" s="10" t="str">
        <f>IF(F798&lt;&gt;"",IF(X798="A",F798/'NOx Emission Factors'!$X$4,IF(X798="L",F798/'NOx Emission Factors'!$W$4,"?")),"-")</f>
        <v>?</v>
      </c>
      <c r="M798" s="125" t="e">
        <f t="shared" si="145"/>
        <v>#DIV/0!</v>
      </c>
      <c r="N798" s="125" t="e">
        <f t="shared" si="146"/>
        <v>#N/A</v>
      </c>
      <c r="O798" s="170">
        <f>'Fleet Input'!B802</f>
        <v>0</v>
      </c>
      <c r="P798" s="170">
        <f>'Fleet Input'!C802</f>
        <v>0</v>
      </c>
      <c r="Q798" s="170">
        <f>'Fleet Input'!D802</f>
        <v>0</v>
      </c>
      <c r="R798" s="170">
        <f>'Fleet Input'!E802</f>
        <v>0</v>
      </c>
      <c r="S798" s="170">
        <f>'Fleet Input'!F802</f>
        <v>0</v>
      </c>
      <c r="T798" s="109" t="s">
        <v>237</v>
      </c>
      <c r="U798" s="109" t="s">
        <v>190</v>
      </c>
      <c r="X798" s="176">
        <f>'Fleet Input'!F802</f>
        <v>0</v>
      </c>
      <c r="Y798" s="170">
        <f>'Fleet Input'!G802</f>
        <v>0</v>
      </c>
      <c r="Z798" s="170">
        <f>'Fleet Input'!H802</f>
        <v>0</v>
      </c>
      <c r="AA798" s="114">
        <f t="shared" si="147"/>
        <v>0</v>
      </c>
      <c r="AB798" s="176" t="str">
        <f>IF('Fleet Input'!K802=0,"",'Fleet Input'!K802)</f>
        <v/>
      </c>
      <c r="AC798" s="176" t="str">
        <f>IF('Fleet Input'!L802=0,"",'Fleet Input'!L802)</f>
        <v/>
      </c>
      <c r="AD798" s="117" t="str">
        <f t="shared" si="148"/>
        <v/>
      </c>
      <c r="AE798" s="117" t="str">
        <f t="shared" si="149"/>
        <v>00</v>
      </c>
      <c r="AF798" s="8" t="e">
        <f t="shared" si="150"/>
        <v>#N/A</v>
      </c>
      <c r="AG798" s="122" t="e">
        <f t="shared" si="151"/>
        <v>#N/A</v>
      </c>
      <c r="AH798" s="8" t="e">
        <f t="shared" si="152"/>
        <v>#N/A</v>
      </c>
      <c r="AI798" s="122" t="e">
        <f t="shared" si="153"/>
        <v>#N/A</v>
      </c>
      <c r="AJ798" s="100" t="e">
        <f t="shared" si="154"/>
        <v>#N/A</v>
      </c>
      <c r="AK798" s="122" t="e">
        <f t="shared" si="155"/>
        <v>#N/A</v>
      </c>
    </row>
    <row r="799" spans="1:37" x14ac:dyDescent="0.2">
      <c r="A799" s="170">
        <f>'Fleet Input'!A803</f>
        <v>0</v>
      </c>
      <c r="B799" s="106" t="s">
        <v>111</v>
      </c>
      <c r="C799" s="106" t="s">
        <v>112</v>
      </c>
      <c r="D799" s="106" t="s">
        <v>136</v>
      </c>
      <c r="E799" s="106" t="s">
        <v>137</v>
      </c>
      <c r="F799" s="179">
        <f>'Fleet Input'!I803</f>
        <v>0</v>
      </c>
      <c r="G799" s="179">
        <f>'Fleet Input'!J803</f>
        <v>0</v>
      </c>
      <c r="H799" s="119" t="e">
        <f>VLOOKUP(AD799,NOx_Calc!$E$4:$G$44,3,FALSE)/100</f>
        <v>#N/A</v>
      </c>
      <c r="I799" s="119" t="e">
        <f>VLOOKUP(AD799,NOx_Calc!$E$4:$H$44,4,FALSE)/100</f>
        <v>#N/A</v>
      </c>
      <c r="J799" s="97" t="e">
        <f t="shared" si="144"/>
        <v>#N/A</v>
      </c>
      <c r="K799" s="10" t="e">
        <f>IF(J799&lt;&gt;"-",IF(X799="A",'NOx Emission Factors'!$X$4*J799,IF(X799="L",'NOx Emission Factors'!$W$4*J799,"?")),"-")</f>
        <v>#N/A</v>
      </c>
      <c r="L799" s="10" t="str">
        <f>IF(F799&lt;&gt;"",IF(X799="A",F799/'NOx Emission Factors'!$X$4,IF(X799="L",F799/'NOx Emission Factors'!$W$4,"?")),"-")</f>
        <v>?</v>
      </c>
      <c r="M799" s="125" t="e">
        <f t="shared" si="145"/>
        <v>#DIV/0!</v>
      </c>
      <c r="N799" s="125" t="e">
        <f t="shared" si="146"/>
        <v>#N/A</v>
      </c>
      <c r="O799" s="170">
        <f>'Fleet Input'!B803</f>
        <v>0</v>
      </c>
      <c r="P799" s="170">
        <f>'Fleet Input'!C803</f>
        <v>0</v>
      </c>
      <c r="Q799" s="170">
        <f>'Fleet Input'!D803</f>
        <v>0</v>
      </c>
      <c r="R799" s="170">
        <f>'Fleet Input'!E803</f>
        <v>0</v>
      </c>
      <c r="S799" s="170">
        <f>'Fleet Input'!F803</f>
        <v>0</v>
      </c>
      <c r="T799" s="109" t="s">
        <v>237</v>
      </c>
      <c r="U799" s="109" t="s">
        <v>190</v>
      </c>
      <c r="X799" s="176">
        <f>'Fleet Input'!F803</f>
        <v>0</v>
      </c>
      <c r="Y799" s="170">
        <f>'Fleet Input'!G803</f>
        <v>0</v>
      </c>
      <c r="Z799" s="170">
        <f>'Fleet Input'!H803</f>
        <v>0</v>
      </c>
      <c r="AA799" s="114">
        <f t="shared" si="147"/>
        <v>0</v>
      </c>
      <c r="AB799" s="176" t="str">
        <f>IF('Fleet Input'!K803=0,"",'Fleet Input'!K803)</f>
        <v/>
      </c>
      <c r="AC799" s="176" t="str">
        <f>IF('Fleet Input'!L803=0,"",'Fleet Input'!L803)</f>
        <v/>
      </c>
      <c r="AD799" s="117" t="str">
        <f t="shared" si="148"/>
        <v/>
      </c>
      <c r="AE799" s="117" t="str">
        <f t="shared" si="149"/>
        <v>00</v>
      </c>
      <c r="AF799" s="8" t="e">
        <f t="shared" si="150"/>
        <v>#N/A</v>
      </c>
      <c r="AG799" s="122" t="e">
        <f t="shared" si="151"/>
        <v>#N/A</v>
      </c>
      <c r="AH799" s="8" t="e">
        <f t="shared" si="152"/>
        <v>#N/A</v>
      </c>
      <c r="AI799" s="122" t="e">
        <f t="shared" si="153"/>
        <v>#N/A</v>
      </c>
      <c r="AJ799" s="100" t="e">
        <f t="shared" si="154"/>
        <v>#N/A</v>
      </c>
      <c r="AK799" s="122" t="e">
        <f t="shared" si="155"/>
        <v>#N/A</v>
      </c>
    </row>
    <row r="800" spans="1:37" x14ac:dyDescent="0.2">
      <c r="A800" s="170">
        <f>'Fleet Input'!A804</f>
        <v>0</v>
      </c>
      <c r="B800" s="106" t="s">
        <v>111</v>
      </c>
      <c r="C800" s="106" t="s">
        <v>112</v>
      </c>
      <c r="D800" s="106" t="s">
        <v>262</v>
      </c>
      <c r="E800" s="106" t="s">
        <v>753</v>
      </c>
      <c r="F800" s="179">
        <f>'Fleet Input'!I804</f>
        <v>0</v>
      </c>
      <c r="G800" s="179">
        <f>'Fleet Input'!J804</f>
        <v>0</v>
      </c>
      <c r="H800" s="119" t="e">
        <f>VLOOKUP(AD800,NOx_Calc!$E$4:$G$44,3,FALSE)/100</f>
        <v>#N/A</v>
      </c>
      <c r="I800" s="119" t="e">
        <f>VLOOKUP(AD800,NOx_Calc!$E$4:$H$44,4,FALSE)/100</f>
        <v>#N/A</v>
      </c>
      <c r="J800" s="97" t="e">
        <f t="shared" si="144"/>
        <v>#N/A</v>
      </c>
      <c r="K800" s="10" t="e">
        <f>IF(J800&lt;&gt;"-",IF(X800="A",'NOx Emission Factors'!$X$4*J800,IF(X800="L",'NOx Emission Factors'!$W$4*J800,"?")),"-")</f>
        <v>#N/A</v>
      </c>
      <c r="L800" s="10" t="str">
        <f>IF(F800&lt;&gt;"",IF(X800="A",F800/'NOx Emission Factors'!$X$4,IF(X800="L",F800/'NOx Emission Factors'!$W$4,"?")),"-")</f>
        <v>?</v>
      </c>
      <c r="M800" s="125" t="e">
        <f t="shared" si="145"/>
        <v>#DIV/0!</v>
      </c>
      <c r="N800" s="125" t="e">
        <f t="shared" si="146"/>
        <v>#N/A</v>
      </c>
      <c r="O800" s="170">
        <f>'Fleet Input'!B804</f>
        <v>0</v>
      </c>
      <c r="P800" s="170">
        <f>'Fleet Input'!C804</f>
        <v>0</v>
      </c>
      <c r="Q800" s="170">
        <f>'Fleet Input'!D804</f>
        <v>0</v>
      </c>
      <c r="R800" s="170">
        <f>'Fleet Input'!E804</f>
        <v>0</v>
      </c>
      <c r="S800" s="170">
        <f>'Fleet Input'!F804</f>
        <v>0</v>
      </c>
      <c r="T800" s="109" t="s">
        <v>241</v>
      </c>
      <c r="U800" s="109" t="s">
        <v>20</v>
      </c>
      <c r="X800" s="176">
        <f>'Fleet Input'!F804</f>
        <v>0</v>
      </c>
      <c r="Y800" s="170">
        <f>'Fleet Input'!G804</f>
        <v>0</v>
      </c>
      <c r="Z800" s="170">
        <f>'Fleet Input'!H804</f>
        <v>0</v>
      </c>
      <c r="AA800" s="114">
        <f t="shared" si="147"/>
        <v>0</v>
      </c>
      <c r="AB800" s="176" t="str">
        <f>IF('Fleet Input'!K804=0,"",'Fleet Input'!K804)</f>
        <v/>
      </c>
      <c r="AC800" s="176" t="str">
        <f>IF('Fleet Input'!L804=0,"",'Fleet Input'!L804)</f>
        <v/>
      </c>
      <c r="AD800" s="117" t="str">
        <f t="shared" si="148"/>
        <v/>
      </c>
      <c r="AE800" s="117" t="str">
        <f t="shared" si="149"/>
        <v>00</v>
      </c>
      <c r="AF800" s="8" t="e">
        <f t="shared" si="150"/>
        <v>#N/A</v>
      </c>
      <c r="AG800" s="122" t="e">
        <f t="shared" si="151"/>
        <v>#N/A</v>
      </c>
      <c r="AH800" s="8" t="e">
        <f t="shared" si="152"/>
        <v>#N/A</v>
      </c>
      <c r="AI800" s="122" t="e">
        <f t="shared" si="153"/>
        <v>#N/A</v>
      </c>
      <c r="AJ800" s="100" t="e">
        <f t="shared" si="154"/>
        <v>#N/A</v>
      </c>
      <c r="AK800" s="122" t="e">
        <f t="shared" si="155"/>
        <v>#N/A</v>
      </c>
    </row>
    <row r="801" spans="1:37" x14ac:dyDescent="0.2">
      <c r="A801" s="170">
        <f>'Fleet Input'!A805</f>
        <v>0</v>
      </c>
      <c r="B801" s="106" t="s">
        <v>111</v>
      </c>
      <c r="C801" s="106" t="s">
        <v>112</v>
      </c>
      <c r="D801" s="106" t="s">
        <v>262</v>
      </c>
      <c r="E801" s="106" t="s">
        <v>752</v>
      </c>
      <c r="F801" s="179">
        <f>'Fleet Input'!I805</f>
        <v>0</v>
      </c>
      <c r="G801" s="179">
        <f>'Fleet Input'!J805</f>
        <v>0</v>
      </c>
      <c r="H801" s="119" t="e">
        <f>VLOOKUP(AD801,NOx_Calc!$E$4:$G$44,3,FALSE)/100</f>
        <v>#N/A</v>
      </c>
      <c r="I801" s="119" t="e">
        <f>VLOOKUP(AD801,NOx_Calc!$E$4:$H$44,4,FALSE)/100</f>
        <v>#N/A</v>
      </c>
      <c r="J801" s="97" t="e">
        <f t="shared" si="144"/>
        <v>#N/A</v>
      </c>
      <c r="K801" s="10" t="e">
        <f>IF(J801&lt;&gt;"-",IF(X801="A",'NOx Emission Factors'!$X$4*J801,IF(X801="L",'NOx Emission Factors'!$W$4*J801,"?")),"-")</f>
        <v>#N/A</v>
      </c>
      <c r="L801" s="10" t="str">
        <f>IF(F801&lt;&gt;"",IF(X801="A",F801/'NOx Emission Factors'!$X$4,IF(X801="L",F801/'NOx Emission Factors'!$W$4,"?")),"-")</f>
        <v>?</v>
      </c>
      <c r="M801" s="125" t="e">
        <f t="shared" si="145"/>
        <v>#DIV/0!</v>
      </c>
      <c r="N801" s="125" t="e">
        <f t="shared" si="146"/>
        <v>#N/A</v>
      </c>
      <c r="O801" s="170">
        <f>'Fleet Input'!B805</f>
        <v>0</v>
      </c>
      <c r="P801" s="170">
        <f>'Fleet Input'!C805</f>
        <v>0</v>
      </c>
      <c r="Q801" s="170">
        <f>'Fleet Input'!D805</f>
        <v>0</v>
      </c>
      <c r="R801" s="170">
        <f>'Fleet Input'!E805</f>
        <v>0</v>
      </c>
      <c r="S801" s="170">
        <f>'Fleet Input'!F805</f>
        <v>0</v>
      </c>
      <c r="T801" s="109" t="s">
        <v>241</v>
      </c>
      <c r="U801" s="109" t="s">
        <v>20</v>
      </c>
      <c r="X801" s="176">
        <f>'Fleet Input'!F805</f>
        <v>0</v>
      </c>
      <c r="Y801" s="170">
        <f>'Fleet Input'!G805</f>
        <v>0</v>
      </c>
      <c r="Z801" s="170">
        <f>'Fleet Input'!H805</f>
        <v>0</v>
      </c>
      <c r="AA801" s="114">
        <f t="shared" si="147"/>
        <v>0</v>
      </c>
      <c r="AB801" s="176" t="str">
        <f>IF('Fleet Input'!K805=0,"",'Fleet Input'!K805)</f>
        <v/>
      </c>
      <c r="AC801" s="176" t="str">
        <f>IF('Fleet Input'!L805=0,"",'Fleet Input'!L805)</f>
        <v/>
      </c>
      <c r="AD801" s="117" t="str">
        <f t="shared" si="148"/>
        <v/>
      </c>
      <c r="AE801" s="117" t="str">
        <f t="shared" si="149"/>
        <v>00</v>
      </c>
      <c r="AF801" s="8" t="e">
        <f t="shared" si="150"/>
        <v>#N/A</v>
      </c>
      <c r="AG801" s="122" t="e">
        <f t="shared" si="151"/>
        <v>#N/A</v>
      </c>
      <c r="AH801" s="8" t="e">
        <f t="shared" si="152"/>
        <v>#N/A</v>
      </c>
      <c r="AI801" s="122" t="e">
        <f t="shared" si="153"/>
        <v>#N/A</v>
      </c>
      <c r="AJ801" s="100" t="e">
        <f t="shared" si="154"/>
        <v>#N/A</v>
      </c>
      <c r="AK801" s="122" t="e">
        <f t="shared" si="155"/>
        <v>#N/A</v>
      </c>
    </row>
    <row r="802" spans="1:37" x14ac:dyDescent="0.2">
      <c r="A802" s="170">
        <f>'Fleet Input'!A806</f>
        <v>0</v>
      </c>
      <c r="B802" s="106" t="s">
        <v>111</v>
      </c>
      <c r="C802" s="106" t="s">
        <v>112</v>
      </c>
      <c r="D802" s="106" t="s">
        <v>136</v>
      </c>
      <c r="E802" s="106" t="s">
        <v>137</v>
      </c>
      <c r="F802" s="179">
        <f>'Fleet Input'!I806</f>
        <v>0</v>
      </c>
      <c r="G802" s="179">
        <f>'Fleet Input'!J806</f>
        <v>0</v>
      </c>
      <c r="H802" s="119" t="e">
        <f>VLOOKUP(AD802,NOx_Calc!$E$4:$G$44,3,FALSE)/100</f>
        <v>#N/A</v>
      </c>
      <c r="I802" s="119" t="e">
        <f>VLOOKUP(AD802,NOx_Calc!$E$4:$H$44,4,FALSE)/100</f>
        <v>#N/A</v>
      </c>
      <c r="J802" s="97" t="e">
        <f t="shared" si="144"/>
        <v>#N/A</v>
      </c>
      <c r="K802" s="10" t="e">
        <f>IF(J802&lt;&gt;"-",IF(X802="A",'NOx Emission Factors'!$X$4*J802,IF(X802="L",'NOx Emission Factors'!$W$4*J802,"?")),"-")</f>
        <v>#N/A</v>
      </c>
      <c r="L802" s="10" t="str">
        <f>IF(F802&lt;&gt;"",IF(X802="A",F802/'NOx Emission Factors'!$X$4,IF(X802="L",F802/'NOx Emission Factors'!$W$4,"?")),"-")</f>
        <v>?</v>
      </c>
      <c r="M802" s="125" t="e">
        <f t="shared" si="145"/>
        <v>#DIV/0!</v>
      </c>
      <c r="N802" s="125" t="e">
        <f t="shared" si="146"/>
        <v>#N/A</v>
      </c>
      <c r="O802" s="170">
        <f>'Fleet Input'!B806</f>
        <v>0</v>
      </c>
      <c r="P802" s="170">
        <f>'Fleet Input'!C806</f>
        <v>0</v>
      </c>
      <c r="Q802" s="170">
        <f>'Fleet Input'!D806</f>
        <v>0</v>
      </c>
      <c r="R802" s="170">
        <f>'Fleet Input'!E806</f>
        <v>0</v>
      </c>
      <c r="S802" s="170">
        <f>'Fleet Input'!F806</f>
        <v>0</v>
      </c>
      <c r="T802" s="109" t="s">
        <v>237</v>
      </c>
      <c r="U802" s="109" t="s">
        <v>190</v>
      </c>
      <c r="X802" s="176">
        <f>'Fleet Input'!F806</f>
        <v>0</v>
      </c>
      <c r="Y802" s="170">
        <f>'Fleet Input'!G806</f>
        <v>0</v>
      </c>
      <c r="Z802" s="170">
        <f>'Fleet Input'!H806</f>
        <v>0</v>
      </c>
      <c r="AA802" s="114">
        <f t="shared" si="147"/>
        <v>0</v>
      </c>
      <c r="AB802" s="176" t="str">
        <f>IF('Fleet Input'!K806=0,"",'Fleet Input'!K806)</f>
        <v/>
      </c>
      <c r="AC802" s="176" t="str">
        <f>IF('Fleet Input'!L806=0,"",'Fleet Input'!L806)</f>
        <v/>
      </c>
      <c r="AD802" s="117" t="str">
        <f t="shared" si="148"/>
        <v/>
      </c>
      <c r="AE802" s="117" t="str">
        <f t="shared" si="149"/>
        <v>00</v>
      </c>
      <c r="AF802" s="8" t="e">
        <f t="shared" si="150"/>
        <v>#N/A</v>
      </c>
      <c r="AG802" s="122" t="e">
        <f t="shared" si="151"/>
        <v>#N/A</v>
      </c>
      <c r="AH802" s="8" t="e">
        <f t="shared" si="152"/>
        <v>#N/A</v>
      </c>
      <c r="AI802" s="122" t="e">
        <f t="shared" si="153"/>
        <v>#N/A</v>
      </c>
      <c r="AJ802" s="100" t="e">
        <f t="shared" si="154"/>
        <v>#N/A</v>
      </c>
      <c r="AK802" s="122" t="e">
        <f t="shared" si="155"/>
        <v>#N/A</v>
      </c>
    </row>
    <row r="803" spans="1:37" x14ac:dyDescent="0.2">
      <c r="A803" s="170">
        <f>'Fleet Input'!A807</f>
        <v>0</v>
      </c>
      <c r="B803" s="106" t="s">
        <v>111</v>
      </c>
      <c r="C803" s="106" t="s">
        <v>112</v>
      </c>
      <c r="D803" s="106" t="s">
        <v>262</v>
      </c>
      <c r="E803" s="106" t="s">
        <v>752</v>
      </c>
      <c r="F803" s="179">
        <f>'Fleet Input'!I807</f>
        <v>0</v>
      </c>
      <c r="G803" s="179">
        <f>'Fleet Input'!J807</f>
        <v>0</v>
      </c>
      <c r="H803" s="119" t="e">
        <f>VLOOKUP(AD803,NOx_Calc!$E$4:$G$44,3,FALSE)/100</f>
        <v>#N/A</v>
      </c>
      <c r="I803" s="119" t="e">
        <f>VLOOKUP(AD803,NOx_Calc!$E$4:$H$44,4,FALSE)/100</f>
        <v>#N/A</v>
      </c>
      <c r="J803" s="97" t="e">
        <f t="shared" si="144"/>
        <v>#N/A</v>
      </c>
      <c r="K803" s="10" t="e">
        <f>IF(J803&lt;&gt;"-",IF(X803="A",'NOx Emission Factors'!$X$4*J803,IF(X803="L",'NOx Emission Factors'!$W$4*J803,"?")),"-")</f>
        <v>#N/A</v>
      </c>
      <c r="L803" s="10" t="str">
        <f>IF(F803&lt;&gt;"",IF(X803="A",F803/'NOx Emission Factors'!$X$4,IF(X803="L",F803/'NOx Emission Factors'!$W$4,"?")),"-")</f>
        <v>?</v>
      </c>
      <c r="M803" s="125" t="e">
        <f t="shared" si="145"/>
        <v>#DIV/0!</v>
      </c>
      <c r="N803" s="125" t="e">
        <f t="shared" si="146"/>
        <v>#N/A</v>
      </c>
      <c r="O803" s="170">
        <f>'Fleet Input'!B807</f>
        <v>0</v>
      </c>
      <c r="P803" s="170">
        <f>'Fleet Input'!C807</f>
        <v>0</v>
      </c>
      <c r="Q803" s="170">
        <f>'Fleet Input'!D807</f>
        <v>0</v>
      </c>
      <c r="R803" s="170">
        <f>'Fleet Input'!E807</f>
        <v>0</v>
      </c>
      <c r="S803" s="170">
        <f>'Fleet Input'!F807</f>
        <v>0</v>
      </c>
      <c r="T803" s="109" t="s">
        <v>241</v>
      </c>
      <c r="U803" s="109" t="s">
        <v>20</v>
      </c>
      <c r="X803" s="176">
        <f>'Fleet Input'!F807</f>
        <v>0</v>
      </c>
      <c r="Y803" s="170">
        <f>'Fleet Input'!G807</f>
        <v>0</v>
      </c>
      <c r="Z803" s="170">
        <f>'Fleet Input'!H807</f>
        <v>0</v>
      </c>
      <c r="AA803" s="114">
        <f t="shared" si="147"/>
        <v>0</v>
      </c>
      <c r="AB803" s="176" t="str">
        <f>IF('Fleet Input'!K807=0,"",'Fleet Input'!K807)</f>
        <v/>
      </c>
      <c r="AC803" s="176" t="str">
        <f>IF('Fleet Input'!L807=0,"",'Fleet Input'!L807)</f>
        <v/>
      </c>
      <c r="AD803" s="117" t="str">
        <f t="shared" si="148"/>
        <v/>
      </c>
      <c r="AE803" s="117" t="str">
        <f t="shared" si="149"/>
        <v>00</v>
      </c>
      <c r="AF803" s="8" t="e">
        <f t="shared" si="150"/>
        <v>#N/A</v>
      </c>
      <c r="AG803" s="122" t="e">
        <f t="shared" si="151"/>
        <v>#N/A</v>
      </c>
      <c r="AH803" s="8" t="e">
        <f t="shared" si="152"/>
        <v>#N/A</v>
      </c>
      <c r="AI803" s="122" t="e">
        <f t="shared" si="153"/>
        <v>#N/A</v>
      </c>
      <c r="AJ803" s="100" t="e">
        <f t="shared" si="154"/>
        <v>#N/A</v>
      </c>
      <c r="AK803" s="122" t="e">
        <f t="shared" si="155"/>
        <v>#N/A</v>
      </c>
    </row>
    <row r="804" spans="1:37" x14ac:dyDescent="0.2">
      <c r="A804" s="170">
        <f>'Fleet Input'!A808</f>
        <v>0</v>
      </c>
      <c r="B804" s="106" t="s">
        <v>111</v>
      </c>
      <c r="C804" s="106" t="s">
        <v>112</v>
      </c>
      <c r="D804" s="106" t="s">
        <v>136</v>
      </c>
      <c r="E804" s="106" t="s">
        <v>137</v>
      </c>
      <c r="F804" s="179">
        <f>'Fleet Input'!I808</f>
        <v>0</v>
      </c>
      <c r="G804" s="179">
        <f>'Fleet Input'!J808</f>
        <v>0</v>
      </c>
      <c r="H804" s="119" t="e">
        <f>VLOOKUP(AD804,NOx_Calc!$E$4:$G$44,3,FALSE)/100</f>
        <v>#N/A</v>
      </c>
      <c r="I804" s="119" t="e">
        <f>VLOOKUP(AD804,NOx_Calc!$E$4:$H$44,4,FALSE)/100</f>
        <v>#N/A</v>
      </c>
      <c r="J804" s="97" t="e">
        <f t="shared" si="144"/>
        <v>#N/A</v>
      </c>
      <c r="K804" s="10" t="e">
        <f>IF(J804&lt;&gt;"-",IF(X804="A",'NOx Emission Factors'!$X$4*J804,IF(X804="L",'NOx Emission Factors'!$W$4*J804,"?")),"-")</f>
        <v>#N/A</v>
      </c>
      <c r="L804" s="10" t="str">
        <f>IF(F804&lt;&gt;"",IF(X804="A",F804/'NOx Emission Factors'!$X$4,IF(X804="L",F804/'NOx Emission Factors'!$W$4,"?")),"-")</f>
        <v>?</v>
      </c>
      <c r="M804" s="125" t="e">
        <f t="shared" si="145"/>
        <v>#DIV/0!</v>
      </c>
      <c r="N804" s="125" t="e">
        <f t="shared" si="146"/>
        <v>#N/A</v>
      </c>
      <c r="O804" s="170">
        <f>'Fleet Input'!B808</f>
        <v>0</v>
      </c>
      <c r="P804" s="170">
        <f>'Fleet Input'!C808</f>
        <v>0</v>
      </c>
      <c r="Q804" s="170">
        <f>'Fleet Input'!D808</f>
        <v>0</v>
      </c>
      <c r="R804" s="170">
        <f>'Fleet Input'!E808</f>
        <v>0</v>
      </c>
      <c r="S804" s="170">
        <f>'Fleet Input'!F808</f>
        <v>0</v>
      </c>
      <c r="T804" s="109" t="s">
        <v>237</v>
      </c>
      <c r="U804" s="109" t="s">
        <v>190</v>
      </c>
      <c r="X804" s="176">
        <f>'Fleet Input'!F808</f>
        <v>0</v>
      </c>
      <c r="Y804" s="170">
        <f>'Fleet Input'!G808</f>
        <v>0</v>
      </c>
      <c r="Z804" s="170">
        <f>'Fleet Input'!H808</f>
        <v>0</v>
      </c>
      <c r="AA804" s="114">
        <f t="shared" si="147"/>
        <v>0</v>
      </c>
      <c r="AB804" s="176" t="str">
        <f>IF('Fleet Input'!K808=0,"",'Fleet Input'!K808)</f>
        <v/>
      </c>
      <c r="AC804" s="176" t="str">
        <f>IF('Fleet Input'!L808=0,"",'Fleet Input'!L808)</f>
        <v/>
      </c>
      <c r="AD804" s="117" t="str">
        <f t="shared" si="148"/>
        <v/>
      </c>
      <c r="AE804" s="117" t="str">
        <f t="shared" si="149"/>
        <v>00</v>
      </c>
      <c r="AF804" s="8" t="e">
        <f t="shared" si="150"/>
        <v>#N/A</v>
      </c>
      <c r="AG804" s="122" t="e">
        <f t="shared" si="151"/>
        <v>#N/A</v>
      </c>
      <c r="AH804" s="8" t="e">
        <f t="shared" si="152"/>
        <v>#N/A</v>
      </c>
      <c r="AI804" s="122" t="e">
        <f t="shared" si="153"/>
        <v>#N/A</v>
      </c>
      <c r="AJ804" s="100" t="e">
        <f t="shared" si="154"/>
        <v>#N/A</v>
      </c>
      <c r="AK804" s="122" t="e">
        <f t="shared" si="155"/>
        <v>#N/A</v>
      </c>
    </row>
    <row r="805" spans="1:37" x14ac:dyDescent="0.2">
      <c r="A805" s="170">
        <f>'Fleet Input'!A809</f>
        <v>0</v>
      </c>
      <c r="B805" s="106" t="s">
        <v>111</v>
      </c>
      <c r="C805" s="106" t="s">
        <v>112</v>
      </c>
      <c r="D805" s="106" t="s">
        <v>262</v>
      </c>
      <c r="E805" s="106" t="s">
        <v>752</v>
      </c>
      <c r="F805" s="179">
        <f>'Fleet Input'!I809</f>
        <v>0</v>
      </c>
      <c r="G805" s="179">
        <f>'Fleet Input'!J809</f>
        <v>0</v>
      </c>
      <c r="H805" s="119" t="e">
        <f>VLOOKUP(AD805,NOx_Calc!$E$4:$G$44,3,FALSE)/100</f>
        <v>#N/A</v>
      </c>
      <c r="I805" s="119" t="e">
        <f>VLOOKUP(AD805,NOx_Calc!$E$4:$H$44,4,FALSE)/100</f>
        <v>#N/A</v>
      </c>
      <c r="J805" s="97" t="e">
        <f t="shared" si="144"/>
        <v>#N/A</v>
      </c>
      <c r="K805" s="10" t="e">
        <f>IF(J805&lt;&gt;"-",IF(X805="A",'NOx Emission Factors'!$X$4*J805,IF(X805="L",'NOx Emission Factors'!$W$4*J805,"?")),"-")</f>
        <v>#N/A</v>
      </c>
      <c r="L805" s="10" t="str">
        <f>IF(F805&lt;&gt;"",IF(X805="A",F805/'NOx Emission Factors'!$X$4,IF(X805="L",F805/'NOx Emission Factors'!$W$4,"?")),"-")</f>
        <v>?</v>
      </c>
      <c r="M805" s="125" t="e">
        <f t="shared" si="145"/>
        <v>#DIV/0!</v>
      </c>
      <c r="N805" s="125" t="e">
        <f t="shared" si="146"/>
        <v>#N/A</v>
      </c>
      <c r="O805" s="170">
        <f>'Fleet Input'!B809</f>
        <v>0</v>
      </c>
      <c r="P805" s="170">
        <f>'Fleet Input'!C809</f>
        <v>0</v>
      </c>
      <c r="Q805" s="170">
        <f>'Fleet Input'!D809</f>
        <v>0</v>
      </c>
      <c r="R805" s="170">
        <f>'Fleet Input'!E809</f>
        <v>0</v>
      </c>
      <c r="S805" s="170">
        <f>'Fleet Input'!F809</f>
        <v>0</v>
      </c>
      <c r="T805" s="109" t="s">
        <v>241</v>
      </c>
      <c r="U805" s="109" t="s">
        <v>20</v>
      </c>
      <c r="X805" s="176">
        <f>'Fleet Input'!F809</f>
        <v>0</v>
      </c>
      <c r="Y805" s="170">
        <f>'Fleet Input'!G809</f>
        <v>0</v>
      </c>
      <c r="Z805" s="170">
        <f>'Fleet Input'!H809</f>
        <v>0</v>
      </c>
      <c r="AA805" s="114">
        <f t="shared" si="147"/>
        <v>0</v>
      </c>
      <c r="AB805" s="176" t="str">
        <f>IF('Fleet Input'!K809=0,"",'Fleet Input'!K809)</f>
        <v/>
      </c>
      <c r="AC805" s="176" t="str">
        <f>IF('Fleet Input'!L809=0,"",'Fleet Input'!L809)</f>
        <v/>
      </c>
      <c r="AD805" s="117" t="str">
        <f t="shared" si="148"/>
        <v/>
      </c>
      <c r="AE805" s="117" t="str">
        <f t="shared" si="149"/>
        <v>00</v>
      </c>
      <c r="AF805" s="8" t="e">
        <f t="shared" si="150"/>
        <v>#N/A</v>
      </c>
      <c r="AG805" s="122" t="e">
        <f t="shared" si="151"/>
        <v>#N/A</v>
      </c>
      <c r="AH805" s="8" t="e">
        <f t="shared" si="152"/>
        <v>#N/A</v>
      </c>
      <c r="AI805" s="122" t="e">
        <f t="shared" si="153"/>
        <v>#N/A</v>
      </c>
      <c r="AJ805" s="100" t="e">
        <f t="shared" si="154"/>
        <v>#N/A</v>
      </c>
      <c r="AK805" s="122" t="e">
        <f t="shared" si="155"/>
        <v>#N/A</v>
      </c>
    </row>
    <row r="806" spans="1:37" x14ac:dyDescent="0.2">
      <c r="A806" s="170">
        <f>'Fleet Input'!A810</f>
        <v>0</v>
      </c>
      <c r="B806" s="106" t="s">
        <v>111</v>
      </c>
      <c r="C806" s="106" t="s">
        <v>112</v>
      </c>
      <c r="D806" s="106" t="s">
        <v>136</v>
      </c>
      <c r="E806" s="106" t="s">
        <v>137</v>
      </c>
      <c r="F806" s="179">
        <f>'Fleet Input'!I810</f>
        <v>0</v>
      </c>
      <c r="G806" s="179">
        <f>'Fleet Input'!J810</f>
        <v>0</v>
      </c>
      <c r="H806" s="119" t="e">
        <f>VLOOKUP(AD806,NOx_Calc!$E$4:$G$44,3,FALSE)/100</f>
        <v>#N/A</v>
      </c>
      <c r="I806" s="119" t="e">
        <f>VLOOKUP(AD806,NOx_Calc!$E$4:$H$44,4,FALSE)/100</f>
        <v>#N/A</v>
      </c>
      <c r="J806" s="97" t="e">
        <f t="shared" si="144"/>
        <v>#N/A</v>
      </c>
      <c r="K806" s="10" t="e">
        <f>IF(J806&lt;&gt;"-",IF(X806="A",'NOx Emission Factors'!$X$4*J806,IF(X806="L",'NOx Emission Factors'!$W$4*J806,"?")),"-")</f>
        <v>#N/A</v>
      </c>
      <c r="L806" s="10" t="str">
        <f>IF(F806&lt;&gt;"",IF(X806="A",F806/'NOx Emission Factors'!$X$4,IF(X806="L",F806/'NOx Emission Factors'!$W$4,"?")),"-")</f>
        <v>?</v>
      </c>
      <c r="M806" s="125" t="e">
        <f t="shared" si="145"/>
        <v>#DIV/0!</v>
      </c>
      <c r="N806" s="125" t="e">
        <f t="shared" si="146"/>
        <v>#N/A</v>
      </c>
      <c r="O806" s="170">
        <f>'Fleet Input'!B810</f>
        <v>0</v>
      </c>
      <c r="P806" s="170">
        <f>'Fleet Input'!C810</f>
        <v>0</v>
      </c>
      <c r="Q806" s="170">
        <f>'Fleet Input'!D810</f>
        <v>0</v>
      </c>
      <c r="R806" s="170">
        <f>'Fleet Input'!E810</f>
        <v>0</v>
      </c>
      <c r="S806" s="170">
        <f>'Fleet Input'!F810</f>
        <v>0</v>
      </c>
      <c r="T806" s="109" t="s">
        <v>237</v>
      </c>
      <c r="U806" s="109" t="s">
        <v>190</v>
      </c>
      <c r="X806" s="176">
        <f>'Fleet Input'!F810</f>
        <v>0</v>
      </c>
      <c r="Y806" s="170">
        <f>'Fleet Input'!G810</f>
        <v>0</v>
      </c>
      <c r="Z806" s="170">
        <f>'Fleet Input'!H810</f>
        <v>0</v>
      </c>
      <c r="AA806" s="114">
        <f t="shared" si="147"/>
        <v>0</v>
      </c>
      <c r="AB806" s="176" t="str">
        <f>IF('Fleet Input'!K810=0,"",'Fleet Input'!K810)</f>
        <v/>
      </c>
      <c r="AC806" s="176" t="str">
        <f>IF('Fleet Input'!L810=0,"",'Fleet Input'!L810)</f>
        <v/>
      </c>
      <c r="AD806" s="117" t="str">
        <f t="shared" si="148"/>
        <v/>
      </c>
      <c r="AE806" s="117" t="str">
        <f t="shared" si="149"/>
        <v>00</v>
      </c>
      <c r="AF806" s="8" t="e">
        <f t="shared" si="150"/>
        <v>#N/A</v>
      </c>
      <c r="AG806" s="122" t="e">
        <f t="shared" si="151"/>
        <v>#N/A</v>
      </c>
      <c r="AH806" s="8" t="e">
        <f t="shared" si="152"/>
        <v>#N/A</v>
      </c>
      <c r="AI806" s="122" t="e">
        <f t="shared" si="153"/>
        <v>#N/A</v>
      </c>
      <c r="AJ806" s="100" t="e">
        <f t="shared" si="154"/>
        <v>#N/A</v>
      </c>
      <c r="AK806" s="122" t="e">
        <f t="shared" si="155"/>
        <v>#N/A</v>
      </c>
    </row>
    <row r="807" spans="1:37" x14ac:dyDescent="0.2">
      <c r="A807" s="170">
        <f>'Fleet Input'!A811</f>
        <v>0</v>
      </c>
      <c r="B807" s="106" t="s">
        <v>111</v>
      </c>
      <c r="C807" s="106" t="s">
        <v>112</v>
      </c>
      <c r="D807" s="106" t="s">
        <v>136</v>
      </c>
      <c r="E807" s="106" t="s">
        <v>752</v>
      </c>
      <c r="F807" s="179">
        <f>'Fleet Input'!I811</f>
        <v>0</v>
      </c>
      <c r="G807" s="179">
        <f>'Fleet Input'!J811</f>
        <v>0</v>
      </c>
      <c r="H807" s="119" t="e">
        <f>VLOOKUP(AD807,NOx_Calc!$E$4:$G$44,3,FALSE)/100</f>
        <v>#N/A</v>
      </c>
      <c r="I807" s="119" t="e">
        <f>VLOOKUP(AD807,NOx_Calc!$E$4:$H$44,4,FALSE)/100</f>
        <v>#N/A</v>
      </c>
      <c r="J807" s="97" t="e">
        <f t="shared" si="144"/>
        <v>#N/A</v>
      </c>
      <c r="K807" s="10" t="e">
        <f>IF(J807&lt;&gt;"-",IF(X807="A",'NOx Emission Factors'!$X$4*J807,IF(X807="L",'NOx Emission Factors'!$W$4*J807,"?")),"-")</f>
        <v>#N/A</v>
      </c>
      <c r="L807" s="10" t="str">
        <f>IF(F807&lt;&gt;"",IF(X807="A",F807/'NOx Emission Factors'!$X$4,IF(X807="L",F807/'NOx Emission Factors'!$W$4,"?")),"-")</f>
        <v>?</v>
      </c>
      <c r="M807" s="125" t="e">
        <f t="shared" si="145"/>
        <v>#DIV/0!</v>
      </c>
      <c r="N807" s="125" t="e">
        <f t="shared" si="146"/>
        <v>#N/A</v>
      </c>
      <c r="O807" s="170">
        <f>'Fleet Input'!B811</f>
        <v>0</v>
      </c>
      <c r="P807" s="170">
        <f>'Fleet Input'!C811</f>
        <v>0</v>
      </c>
      <c r="Q807" s="170">
        <f>'Fleet Input'!D811</f>
        <v>0</v>
      </c>
      <c r="R807" s="170">
        <f>'Fleet Input'!E811</f>
        <v>0</v>
      </c>
      <c r="S807" s="170">
        <f>'Fleet Input'!F811</f>
        <v>0</v>
      </c>
      <c r="T807" s="109" t="s">
        <v>241</v>
      </c>
      <c r="U807" s="109" t="s">
        <v>20</v>
      </c>
      <c r="X807" s="176">
        <f>'Fleet Input'!F811</f>
        <v>0</v>
      </c>
      <c r="Y807" s="170">
        <f>'Fleet Input'!G811</f>
        <v>0</v>
      </c>
      <c r="Z807" s="170">
        <f>'Fleet Input'!H811</f>
        <v>0</v>
      </c>
      <c r="AA807" s="114">
        <f t="shared" si="147"/>
        <v>0</v>
      </c>
      <c r="AB807" s="176" t="str">
        <f>IF('Fleet Input'!K811=0,"",'Fleet Input'!K811)</f>
        <v/>
      </c>
      <c r="AC807" s="176" t="str">
        <f>IF('Fleet Input'!L811=0,"",'Fleet Input'!L811)</f>
        <v/>
      </c>
      <c r="AD807" s="117" t="str">
        <f t="shared" si="148"/>
        <v/>
      </c>
      <c r="AE807" s="117" t="str">
        <f t="shared" si="149"/>
        <v>00</v>
      </c>
      <c r="AF807" s="8" t="e">
        <f t="shared" si="150"/>
        <v>#N/A</v>
      </c>
      <c r="AG807" s="122" t="e">
        <f t="shared" si="151"/>
        <v>#N/A</v>
      </c>
      <c r="AH807" s="8" t="e">
        <f t="shared" si="152"/>
        <v>#N/A</v>
      </c>
      <c r="AI807" s="122" t="e">
        <f t="shared" si="153"/>
        <v>#N/A</v>
      </c>
      <c r="AJ807" s="100" t="e">
        <f t="shared" si="154"/>
        <v>#N/A</v>
      </c>
      <c r="AK807" s="122" t="e">
        <f t="shared" si="155"/>
        <v>#N/A</v>
      </c>
    </row>
    <row r="808" spans="1:37" x14ac:dyDescent="0.2">
      <c r="A808" s="170">
        <f>'Fleet Input'!A812</f>
        <v>0</v>
      </c>
      <c r="B808" s="106" t="s">
        <v>111</v>
      </c>
      <c r="C808" s="106" t="s">
        <v>112</v>
      </c>
      <c r="D808" s="106" t="s">
        <v>136</v>
      </c>
      <c r="E808" s="106" t="s">
        <v>137</v>
      </c>
      <c r="F808" s="179">
        <f>'Fleet Input'!I812</f>
        <v>0</v>
      </c>
      <c r="G808" s="179">
        <f>'Fleet Input'!J812</f>
        <v>0</v>
      </c>
      <c r="H808" s="119" t="e">
        <f>VLOOKUP(AD808,NOx_Calc!$E$4:$G$44,3,FALSE)/100</f>
        <v>#N/A</v>
      </c>
      <c r="I808" s="119" t="e">
        <f>VLOOKUP(AD808,NOx_Calc!$E$4:$H$44,4,FALSE)/100</f>
        <v>#N/A</v>
      </c>
      <c r="J808" s="97" t="e">
        <f t="shared" si="144"/>
        <v>#N/A</v>
      </c>
      <c r="K808" s="10" t="e">
        <f>IF(J808&lt;&gt;"-",IF(X808="A",'NOx Emission Factors'!$X$4*J808,IF(X808="L",'NOx Emission Factors'!$W$4*J808,"?")),"-")</f>
        <v>#N/A</v>
      </c>
      <c r="L808" s="10" t="str">
        <f>IF(F808&lt;&gt;"",IF(X808="A",F808/'NOx Emission Factors'!$X$4,IF(X808="L",F808/'NOx Emission Factors'!$W$4,"?")),"-")</f>
        <v>?</v>
      </c>
      <c r="M808" s="125" t="e">
        <f t="shared" si="145"/>
        <v>#DIV/0!</v>
      </c>
      <c r="N808" s="125" t="e">
        <f t="shared" si="146"/>
        <v>#N/A</v>
      </c>
      <c r="O808" s="170">
        <f>'Fleet Input'!B812</f>
        <v>0</v>
      </c>
      <c r="P808" s="170">
        <f>'Fleet Input'!C812</f>
        <v>0</v>
      </c>
      <c r="Q808" s="170">
        <f>'Fleet Input'!D812</f>
        <v>0</v>
      </c>
      <c r="R808" s="170">
        <f>'Fleet Input'!E812</f>
        <v>0</v>
      </c>
      <c r="S808" s="170">
        <f>'Fleet Input'!F812</f>
        <v>0</v>
      </c>
      <c r="T808" s="109" t="s">
        <v>237</v>
      </c>
      <c r="U808" s="109" t="s">
        <v>190</v>
      </c>
      <c r="X808" s="176">
        <f>'Fleet Input'!F812</f>
        <v>0</v>
      </c>
      <c r="Y808" s="170">
        <f>'Fleet Input'!G812</f>
        <v>0</v>
      </c>
      <c r="Z808" s="170">
        <f>'Fleet Input'!H812</f>
        <v>0</v>
      </c>
      <c r="AA808" s="114">
        <f t="shared" si="147"/>
        <v>0</v>
      </c>
      <c r="AB808" s="176" t="str">
        <f>IF('Fleet Input'!K812=0,"",'Fleet Input'!K812)</f>
        <v/>
      </c>
      <c r="AC808" s="176" t="str">
        <f>IF('Fleet Input'!L812=0,"",'Fleet Input'!L812)</f>
        <v/>
      </c>
      <c r="AD808" s="117" t="str">
        <f t="shared" si="148"/>
        <v/>
      </c>
      <c r="AE808" s="117" t="str">
        <f t="shared" si="149"/>
        <v>00</v>
      </c>
      <c r="AF808" s="8" t="e">
        <f t="shared" si="150"/>
        <v>#N/A</v>
      </c>
      <c r="AG808" s="122" t="e">
        <f t="shared" si="151"/>
        <v>#N/A</v>
      </c>
      <c r="AH808" s="8" t="e">
        <f t="shared" si="152"/>
        <v>#N/A</v>
      </c>
      <c r="AI808" s="122" t="e">
        <f t="shared" si="153"/>
        <v>#N/A</v>
      </c>
      <c r="AJ808" s="100" t="e">
        <f t="shared" si="154"/>
        <v>#N/A</v>
      </c>
      <c r="AK808" s="122" t="e">
        <f t="shared" si="155"/>
        <v>#N/A</v>
      </c>
    </row>
    <row r="809" spans="1:37" x14ac:dyDescent="0.2">
      <c r="A809" s="170">
        <f>'Fleet Input'!A813</f>
        <v>0</v>
      </c>
      <c r="B809" s="106" t="s">
        <v>111</v>
      </c>
      <c r="C809" s="106" t="s">
        <v>112</v>
      </c>
      <c r="D809" s="106" t="s">
        <v>262</v>
      </c>
      <c r="E809" s="106" t="s">
        <v>752</v>
      </c>
      <c r="F809" s="179">
        <f>'Fleet Input'!I813</f>
        <v>0</v>
      </c>
      <c r="G809" s="179">
        <f>'Fleet Input'!J813</f>
        <v>0</v>
      </c>
      <c r="H809" s="119" t="e">
        <f>VLOOKUP(AD809,NOx_Calc!$E$4:$G$44,3,FALSE)/100</f>
        <v>#N/A</v>
      </c>
      <c r="I809" s="119" t="e">
        <f>VLOOKUP(AD809,NOx_Calc!$E$4:$H$44,4,FALSE)/100</f>
        <v>#N/A</v>
      </c>
      <c r="J809" s="97" t="e">
        <f t="shared" si="144"/>
        <v>#N/A</v>
      </c>
      <c r="K809" s="10" t="e">
        <f>IF(J809&lt;&gt;"-",IF(X809="A",'NOx Emission Factors'!$X$4*J809,IF(X809="L",'NOx Emission Factors'!$W$4*J809,"?")),"-")</f>
        <v>#N/A</v>
      </c>
      <c r="L809" s="10" t="str">
        <f>IF(F809&lt;&gt;"",IF(X809="A",F809/'NOx Emission Factors'!$X$4,IF(X809="L",F809/'NOx Emission Factors'!$W$4,"?")),"-")</f>
        <v>?</v>
      </c>
      <c r="M809" s="125" t="e">
        <f t="shared" si="145"/>
        <v>#DIV/0!</v>
      </c>
      <c r="N809" s="125" t="e">
        <f t="shared" si="146"/>
        <v>#N/A</v>
      </c>
      <c r="O809" s="170">
        <f>'Fleet Input'!B813</f>
        <v>0</v>
      </c>
      <c r="P809" s="170">
        <f>'Fleet Input'!C813</f>
        <v>0</v>
      </c>
      <c r="Q809" s="170">
        <f>'Fleet Input'!D813</f>
        <v>0</v>
      </c>
      <c r="R809" s="170">
        <f>'Fleet Input'!E813</f>
        <v>0</v>
      </c>
      <c r="S809" s="170">
        <f>'Fleet Input'!F813</f>
        <v>0</v>
      </c>
      <c r="T809" s="109" t="s">
        <v>241</v>
      </c>
      <c r="U809" s="109" t="s">
        <v>20</v>
      </c>
      <c r="X809" s="176">
        <f>'Fleet Input'!F813</f>
        <v>0</v>
      </c>
      <c r="Y809" s="170">
        <f>'Fleet Input'!G813</f>
        <v>0</v>
      </c>
      <c r="Z809" s="170">
        <f>'Fleet Input'!H813</f>
        <v>0</v>
      </c>
      <c r="AA809" s="114">
        <f t="shared" si="147"/>
        <v>0</v>
      </c>
      <c r="AB809" s="176" t="str">
        <f>IF('Fleet Input'!K813=0,"",'Fleet Input'!K813)</f>
        <v/>
      </c>
      <c r="AC809" s="176" t="str">
        <f>IF('Fleet Input'!L813=0,"",'Fleet Input'!L813)</f>
        <v/>
      </c>
      <c r="AD809" s="117" t="str">
        <f t="shared" si="148"/>
        <v/>
      </c>
      <c r="AE809" s="117" t="str">
        <f t="shared" si="149"/>
        <v>00</v>
      </c>
      <c r="AF809" s="8" t="e">
        <f t="shared" si="150"/>
        <v>#N/A</v>
      </c>
      <c r="AG809" s="122" t="e">
        <f t="shared" si="151"/>
        <v>#N/A</v>
      </c>
      <c r="AH809" s="8" t="e">
        <f t="shared" si="152"/>
        <v>#N/A</v>
      </c>
      <c r="AI809" s="122" t="e">
        <f t="shared" si="153"/>
        <v>#N/A</v>
      </c>
      <c r="AJ809" s="100" t="e">
        <f t="shared" si="154"/>
        <v>#N/A</v>
      </c>
      <c r="AK809" s="122" t="e">
        <f t="shared" si="155"/>
        <v>#N/A</v>
      </c>
    </row>
    <row r="810" spans="1:37" x14ac:dyDescent="0.2">
      <c r="A810" s="170">
        <f>'Fleet Input'!A814</f>
        <v>0</v>
      </c>
      <c r="B810" s="106" t="s">
        <v>111</v>
      </c>
      <c r="C810" s="106" t="s">
        <v>116</v>
      </c>
      <c r="D810" s="106" t="s">
        <v>117</v>
      </c>
      <c r="E810" s="106" t="s">
        <v>263</v>
      </c>
      <c r="F810" s="179">
        <f>'Fleet Input'!I814</f>
        <v>0</v>
      </c>
      <c r="G810" s="179">
        <f>'Fleet Input'!J814</f>
        <v>0</v>
      </c>
      <c r="H810" s="119" t="e">
        <f>VLOOKUP(AD810,NOx_Calc!$E$4:$G$44,3,FALSE)/100</f>
        <v>#N/A</v>
      </c>
      <c r="I810" s="119" t="e">
        <f>VLOOKUP(AD810,NOx_Calc!$E$4:$H$44,4,FALSE)/100</f>
        <v>#N/A</v>
      </c>
      <c r="J810" s="97" t="e">
        <f t="shared" si="144"/>
        <v>#N/A</v>
      </c>
      <c r="K810" s="10" t="e">
        <f>IF(J810&lt;&gt;"-",IF(X810="A",'NOx Emission Factors'!$X$4*J810,IF(X810="L",'NOx Emission Factors'!$W$4*J810,"?")),"-")</f>
        <v>#N/A</v>
      </c>
      <c r="L810" s="10" t="str">
        <f>IF(F810&lt;&gt;"",IF(X810="A",F810/'NOx Emission Factors'!$X$4,IF(X810="L",F810/'NOx Emission Factors'!$W$4,"?")),"-")</f>
        <v>?</v>
      </c>
      <c r="M810" s="125" t="e">
        <f t="shared" si="145"/>
        <v>#DIV/0!</v>
      </c>
      <c r="N810" s="125" t="e">
        <f t="shared" si="146"/>
        <v>#N/A</v>
      </c>
      <c r="O810" s="170">
        <f>'Fleet Input'!B814</f>
        <v>0</v>
      </c>
      <c r="P810" s="170">
        <f>'Fleet Input'!C814</f>
        <v>0</v>
      </c>
      <c r="Q810" s="170">
        <f>'Fleet Input'!D814</f>
        <v>0</v>
      </c>
      <c r="R810" s="170">
        <f>'Fleet Input'!E814</f>
        <v>0</v>
      </c>
      <c r="S810" s="170">
        <f>'Fleet Input'!F814</f>
        <v>0</v>
      </c>
      <c r="T810" s="109" t="s">
        <v>241</v>
      </c>
      <c r="U810" s="109" t="s">
        <v>17</v>
      </c>
      <c r="X810" s="176">
        <f>'Fleet Input'!F814</f>
        <v>0</v>
      </c>
      <c r="Y810" s="170">
        <f>'Fleet Input'!G814</f>
        <v>0</v>
      </c>
      <c r="Z810" s="170">
        <f>'Fleet Input'!H814</f>
        <v>0</v>
      </c>
      <c r="AA810" s="114">
        <f t="shared" si="147"/>
        <v>0</v>
      </c>
      <c r="AB810" s="176" t="str">
        <f>IF('Fleet Input'!K814=0,"",'Fleet Input'!K814)</f>
        <v/>
      </c>
      <c r="AC810" s="176" t="str">
        <f>IF('Fleet Input'!L814=0,"",'Fleet Input'!L814)</f>
        <v/>
      </c>
      <c r="AD810" s="117" t="str">
        <f t="shared" si="148"/>
        <v/>
      </c>
      <c r="AE810" s="117" t="str">
        <f t="shared" si="149"/>
        <v>00</v>
      </c>
      <c r="AF810" s="8" t="e">
        <f t="shared" si="150"/>
        <v>#N/A</v>
      </c>
      <c r="AG810" s="122" t="e">
        <f t="shared" si="151"/>
        <v>#N/A</v>
      </c>
      <c r="AH810" s="8" t="e">
        <f t="shared" si="152"/>
        <v>#N/A</v>
      </c>
      <c r="AI810" s="122" t="e">
        <f t="shared" si="153"/>
        <v>#N/A</v>
      </c>
      <c r="AJ810" s="100" t="e">
        <f t="shared" si="154"/>
        <v>#N/A</v>
      </c>
      <c r="AK810" s="122" t="e">
        <f t="shared" si="155"/>
        <v>#N/A</v>
      </c>
    </row>
    <row r="811" spans="1:37" x14ac:dyDescent="0.2">
      <c r="A811" s="170">
        <f>'Fleet Input'!A815</f>
        <v>0</v>
      </c>
      <c r="B811" s="106" t="s">
        <v>111</v>
      </c>
      <c r="C811" s="106" t="s">
        <v>116</v>
      </c>
      <c r="D811" s="106" t="s">
        <v>166</v>
      </c>
      <c r="E811" s="106" t="s">
        <v>263</v>
      </c>
      <c r="F811" s="179">
        <f>'Fleet Input'!I815</f>
        <v>0</v>
      </c>
      <c r="G811" s="179">
        <f>'Fleet Input'!J815</f>
        <v>0</v>
      </c>
      <c r="H811" s="119" t="e">
        <f>VLOOKUP(AD811,NOx_Calc!$E$4:$G$44,3,FALSE)/100</f>
        <v>#N/A</v>
      </c>
      <c r="I811" s="119" t="e">
        <f>VLOOKUP(AD811,NOx_Calc!$E$4:$H$44,4,FALSE)/100</f>
        <v>#N/A</v>
      </c>
      <c r="J811" s="97" t="e">
        <f t="shared" si="144"/>
        <v>#N/A</v>
      </c>
      <c r="K811" s="10" t="e">
        <f>IF(J811&lt;&gt;"-",IF(X811="A",'NOx Emission Factors'!$X$4*J811,IF(X811="L",'NOx Emission Factors'!$W$4*J811,"?")),"-")</f>
        <v>#N/A</v>
      </c>
      <c r="L811" s="10" t="str">
        <f>IF(F811&lt;&gt;"",IF(X811="A",F811/'NOx Emission Factors'!$X$4,IF(X811="L",F811/'NOx Emission Factors'!$W$4,"?")),"-")</f>
        <v>?</v>
      </c>
      <c r="M811" s="125" t="e">
        <f t="shared" si="145"/>
        <v>#DIV/0!</v>
      </c>
      <c r="N811" s="125" t="e">
        <f t="shared" si="146"/>
        <v>#N/A</v>
      </c>
      <c r="O811" s="170">
        <f>'Fleet Input'!B815</f>
        <v>0</v>
      </c>
      <c r="P811" s="170">
        <f>'Fleet Input'!C815</f>
        <v>0</v>
      </c>
      <c r="Q811" s="170">
        <f>'Fleet Input'!D815</f>
        <v>0</v>
      </c>
      <c r="R811" s="170">
        <f>'Fleet Input'!E815</f>
        <v>0</v>
      </c>
      <c r="S811" s="170">
        <f>'Fleet Input'!F815</f>
        <v>0</v>
      </c>
      <c r="T811" s="109" t="s">
        <v>241</v>
      </c>
      <c r="U811" s="109" t="s">
        <v>17</v>
      </c>
      <c r="X811" s="176">
        <f>'Fleet Input'!F815</f>
        <v>0</v>
      </c>
      <c r="Y811" s="170">
        <f>'Fleet Input'!G815</f>
        <v>0</v>
      </c>
      <c r="Z811" s="170">
        <f>'Fleet Input'!H815</f>
        <v>0</v>
      </c>
      <c r="AA811" s="114">
        <f t="shared" si="147"/>
        <v>0</v>
      </c>
      <c r="AB811" s="176" t="str">
        <f>IF('Fleet Input'!K815=0,"",'Fleet Input'!K815)</f>
        <v/>
      </c>
      <c r="AC811" s="176" t="str">
        <f>IF('Fleet Input'!L815=0,"",'Fleet Input'!L815)</f>
        <v/>
      </c>
      <c r="AD811" s="117" t="str">
        <f t="shared" si="148"/>
        <v/>
      </c>
      <c r="AE811" s="117" t="str">
        <f t="shared" si="149"/>
        <v>00</v>
      </c>
      <c r="AF811" s="8" t="e">
        <f t="shared" si="150"/>
        <v>#N/A</v>
      </c>
      <c r="AG811" s="122" t="e">
        <f t="shared" si="151"/>
        <v>#N/A</v>
      </c>
      <c r="AH811" s="8" t="e">
        <f t="shared" si="152"/>
        <v>#N/A</v>
      </c>
      <c r="AI811" s="122" t="e">
        <f t="shared" si="153"/>
        <v>#N/A</v>
      </c>
      <c r="AJ811" s="100" t="e">
        <f t="shared" si="154"/>
        <v>#N/A</v>
      </c>
      <c r="AK811" s="122" t="e">
        <f t="shared" si="155"/>
        <v>#N/A</v>
      </c>
    </row>
    <row r="812" spans="1:37" x14ac:dyDescent="0.2">
      <c r="A812" s="170">
        <f>'Fleet Input'!A816</f>
        <v>0</v>
      </c>
      <c r="B812" s="106" t="s">
        <v>111</v>
      </c>
      <c r="C812" s="106" t="s">
        <v>116</v>
      </c>
      <c r="D812" s="106" t="s">
        <v>122</v>
      </c>
      <c r="E812" s="106" t="s">
        <v>263</v>
      </c>
      <c r="F812" s="179">
        <f>'Fleet Input'!I816</f>
        <v>0</v>
      </c>
      <c r="G812" s="179">
        <f>'Fleet Input'!J816</f>
        <v>0</v>
      </c>
      <c r="H812" s="119" t="e">
        <f>VLOOKUP(AD812,NOx_Calc!$E$4:$G$44,3,FALSE)/100</f>
        <v>#N/A</v>
      </c>
      <c r="I812" s="119" t="e">
        <f>VLOOKUP(AD812,NOx_Calc!$E$4:$H$44,4,FALSE)/100</f>
        <v>#N/A</v>
      </c>
      <c r="J812" s="97" t="e">
        <f t="shared" si="144"/>
        <v>#N/A</v>
      </c>
      <c r="K812" s="10" t="e">
        <f>IF(J812&lt;&gt;"-",IF(X812="A",'NOx Emission Factors'!$X$4*J812,IF(X812="L",'NOx Emission Factors'!$W$4*J812,"?")),"-")</f>
        <v>#N/A</v>
      </c>
      <c r="L812" s="10" t="str">
        <f>IF(F812&lt;&gt;"",IF(X812="A",F812/'NOx Emission Factors'!$X$4,IF(X812="L",F812/'NOx Emission Factors'!$W$4,"?")),"-")</f>
        <v>?</v>
      </c>
      <c r="M812" s="125" t="e">
        <f t="shared" si="145"/>
        <v>#DIV/0!</v>
      </c>
      <c r="N812" s="125" t="e">
        <f t="shared" si="146"/>
        <v>#N/A</v>
      </c>
      <c r="O812" s="170">
        <f>'Fleet Input'!B816</f>
        <v>0</v>
      </c>
      <c r="P812" s="170">
        <f>'Fleet Input'!C816</f>
        <v>0</v>
      </c>
      <c r="Q812" s="170">
        <f>'Fleet Input'!D816</f>
        <v>0</v>
      </c>
      <c r="R812" s="170">
        <f>'Fleet Input'!E816</f>
        <v>0</v>
      </c>
      <c r="S812" s="170">
        <f>'Fleet Input'!F816</f>
        <v>0</v>
      </c>
      <c r="T812" s="109" t="s">
        <v>241</v>
      </c>
      <c r="U812" s="109" t="s">
        <v>17</v>
      </c>
      <c r="X812" s="176">
        <f>'Fleet Input'!F816</f>
        <v>0</v>
      </c>
      <c r="Y812" s="170">
        <f>'Fleet Input'!G816</f>
        <v>0</v>
      </c>
      <c r="Z812" s="170">
        <f>'Fleet Input'!H816</f>
        <v>0</v>
      </c>
      <c r="AA812" s="114">
        <f t="shared" si="147"/>
        <v>0</v>
      </c>
      <c r="AB812" s="176" t="str">
        <f>IF('Fleet Input'!K816=0,"",'Fleet Input'!K816)</f>
        <v/>
      </c>
      <c r="AC812" s="176" t="str">
        <f>IF('Fleet Input'!L816=0,"",'Fleet Input'!L816)</f>
        <v/>
      </c>
      <c r="AD812" s="117" t="str">
        <f t="shared" si="148"/>
        <v/>
      </c>
      <c r="AE812" s="117" t="str">
        <f t="shared" si="149"/>
        <v>00</v>
      </c>
      <c r="AF812" s="8" t="e">
        <f t="shared" si="150"/>
        <v>#N/A</v>
      </c>
      <c r="AG812" s="122" t="e">
        <f t="shared" si="151"/>
        <v>#N/A</v>
      </c>
      <c r="AH812" s="8" t="e">
        <f t="shared" si="152"/>
        <v>#N/A</v>
      </c>
      <c r="AI812" s="122" t="e">
        <f t="shared" si="153"/>
        <v>#N/A</v>
      </c>
      <c r="AJ812" s="100" t="e">
        <f t="shared" si="154"/>
        <v>#N/A</v>
      </c>
      <c r="AK812" s="122" t="e">
        <f t="shared" si="155"/>
        <v>#N/A</v>
      </c>
    </row>
    <row r="813" spans="1:37" x14ac:dyDescent="0.2">
      <c r="A813" s="170">
        <f>'Fleet Input'!A817</f>
        <v>0</v>
      </c>
      <c r="B813" s="106" t="s">
        <v>111</v>
      </c>
      <c r="C813" s="106" t="s">
        <v>112</v>
      </c>
      <c r="D813" s="106" t="s">
        <v>136</v>
      </c>
      <c r="E813" s="106" t="s">
        <v>137</v>
      </c>
      <c r="F813" s="179">
        <f>'Fleet Input'!I817</f>
        <v>0</v>
      </c>
      <c r="G813" s="179">
        <f>'Fleet Input'!J817</f>
        <v>0</v>
      </c>
      <c r="H813" s="119" t="e">
        <f>VLOOKUP(AD813,NOx_Calc!$E$4:$G$44,3,FALSE)/100</f>
        <v>#N/A</v>
      </c>
      <c r="I813" s="119" t="e">
        <f>VLOOKUP(AD813,NOx_Calc!$E$4:$H$44,4,FALSE)/100</f>
        <v>#N/A</v>
      </c>
      <c r="J813" s="97" t="e">
        <f t="shared" si="144"/>
        <v>#N/A</v>
      </c>
      <c r="K813" s="10" t="e">
        <f>IF(J813&lt;&gt;"-",IF(X813="A",'NOx Emission Factors'!$X$4*J813,IF(X813="L",'NOx Emission Factors'!$W$4*J813,"?")),"-")</f>
        <v>#N/A</v>
      </c>
      <c r="L813" s="10" t="str">
        <f>IF(F813&lt;&gt;"",IF(X813="A",F813/'NOx Emission Factors'!$X$4,IF(X813="L",F813/'NOx Emission Factors'!$W$4,"?")),"-")</f>
        <v>?</v>
      </c>
      <c r="M813" s="125" t="e">
        <f t="shared" si="145"/>
        <v>#DIV/0!</v>
      </c>
      <c r="N813" s="125" t="e">
        <f t="shared" si="146"/>
        <v>#N/A</v>
      </c>
      <c r="O813" s="170">
        <f>'Fleet Input'!B817</f>
        <v>0</v>
      </c>
      <c r="P813" s="170">
        <f>'Fleet Input'!C817</f>
        <v>0</v>
      </c>
      <c r="Q813" s="170">
        <f>'Fleet Input'!D817</f>
        <v>0</v>
      </c>
      <c r="R813" s="170">
        <f>'Fleet Input'!E817</f>
        <v>0</v>
      </c>
      <c r="S813" s="170">
        <f>'Fleet Input'!F817</f>
        <v>0</v>
      </c>
      <c r="T813" s="109" t="s">
        <v>237</v>
      </c>
      <c r="U813" s="109" t="s">
        <v>190</v>
      </c>
      <c r="X813" s="176">
        <f>'Fleet Input'!F817</f>
        <v>0</v>
      </c>
      <c r="Y813" s="170">
        <f>'Fleet Input'!G817</f>
        <v>0</v>
      </c>
      <c r="Z813" s="170">
        <f>'Fleet Input'!H817</f>
        <v>0</v>
      </c>
      <c r="AA813" s="114">
        <f t="shared" si="147"/>
        <v>0</v>
      </c>
      <c r="AB813" s="176" t="str">
        <f>IF('Fleet Input'!K817=0,"",'Fleet Input'!K817)</f>
        <v/>
      </c>
      <c r="AC813" s="176" t="str">
        <f>IF('Fleet Input'!L817=0,"",'Fleet Input'!L817)</f>
        <v/>
      </c>
      <c r="AD813" s="117" t="str">
        <f t="shared" si="148"/>
        <v/>
      </c>
      <c r="AE813" s="117" t="str">
        <f t="shared" si="149"/>
        <v>00</v>
      </c>
      <c r="AF813" s="8" t="e">
        <f t="shared" si="150"/>
        <v>#N/A</v>
      </c>
      <c r="AG813" s="122" t="e">
        <f t="shared" si="151"/>
        <v>#N/A</v>
      </c>
      <c r="AH813" s="8" t="e">
        <f t="shared" si="152"/>
        <v>#N/A</v>
      </c>
      <c r="AI813" s="122" t="e">
        <f t="shared" si="153"/>
        <v>#N/A</v>
      </c>
      <c r="AJ813" s="100" t="e">
        <f t="shared" si="154"/>
        <v>#N/A</v>
      </c>
      <c r="AK813" s="122" t="e">
        <f t="shared" si="155"/>
        <v>#N/A</v>
      </c>
    </row>
    <row r="814" spans="1:37" x14ac:dyDescent="0.2">
      <c r="A814" s="170">
        <f>'Fleet Input'!A818</f>
        <v>0</v>
      </c>
      <c r="B814" s="106" t="s">
        <v>111</v>
      </c>
      <c r="C814" s="106" t="s">
        <v>112</v>
      </c>
      <c r="D814" s="106" t="s">
        <v>136</v>
      </c>
      <c r="E814" s="106" t="s">
        <v>137</v>
      </c>
      <c r="F814" s="179">
        <f>'Fleet Input'!I818</f>
        <v>0</v>
      </c>
      <c r="G814" s="179">
        <f>'Fleet Input'!J818</f>
        <v>0</v>
      </c>
      <c r="H814" s="119" t="e">
        <f>VLOOKUP(AD814,NOx_Calc!$E$4:$G$44,3,FALSE)/100</f>
        <v>#N/A</v>
      </c>
      <c r="I814" s="119" t="e">
        <f>VLOOKUP(AD814,NOx_Calc!$E$4:$H$44,4,FALSE)/100</f>
        <v>#N/A</v>
      </c>
      <c r="J814" s="97" t="e">
        <f t="shared" si="144"/>
        <v>#N/A</v>
      </c>
      <c r="K814" s="10" t="e">
        <f>IF(J814&lt;&gt;"-",IF(X814="A",'NOx Emission Factors'!$X$4*J814,IF(X814="L",'NOx Emission Factors'!$W$4*J814,"?")),"-")</f>
        <v>#N/A</v>
      </c>
      <c r="L814" s="10" t="str">
        <f>IF(F814&lt;&gt;"",IF(X814="A",F814/'NOx Emission Factors'!$X$4,IF(X814="L",F814/'NOx Emission Factors'!$W$4,"?")),"-")</f>
        <v>?</v>
      </c>
      <c r="M814" s="125" t="e">
        <f t="shared" si="145"/>
        <v>#DIV/0!</v>
      </c>
      <c r="N814" s="125" t="e">
        <f t="shared" si="146"/>
        <v>#N/A</v>
      </c>
      <c r="O814" s="170">
        <f>'Fleet Input'!B818</f>
        <v>0</v>
      </c>
      <c r="P814" s="170">
        <f>'Fleet Input'!C818</f>
        <v>0</v>
      </c>
      <c r="Q814" s="170">
        <f>'Fleet Input'!D818</f>
        <v>0</v>
      </c>
      <c r="R814" s="170">
        <f>'Fleet Input'!E818</f>
        <v>0</v>
      </c>
      <c r="S814" s="170">
        <f>'Fleet Input'!F818</f>
        <v>0</v>
      </c>
      <c r="T814" s="109" t="s">
        <v>237</v>
      </c>
      <c r="U814" s="109" t="s">
        <v>190</v>
      </c>
      <c r="X814" s="176">
        <f>'Fleet Input'!F818</f>
        <v>0</v>
      </c>
      <c r="Y814" s="170">
        <f>'Fleet Input'!G818</f>
        <v>0</v>
      </c>
      <c r="Z814" s="170">
        <f>'Fleet Input'!H818</f>
        <v>0</v>
      </c>
      <c r="AA814" s="114">
        <f t="shared" si="147"/>
        <v>0</v>
      </c>
      <c r="AB814" s="176" t="str">
        <f>IF('Fleet Input'!K818=0,"",'Fleet Input'!K818)</f>
        <v/>
      </c>
      <c r="AC814" s="176" t="str">
        <f>IF('Fleet Input'!L818=0,"",'Fleet Input'!L818)</f>
        <v/>
      </c>
      <c r="AD814" s="117" t="str">
        <f t="shared" si="148"/>
        <v/>
      </c>
      <c r="AE814" s="117" t="str">
        <f t="shared" si="149"/>
        <v>00</v>
      </c>
      <c r="AF814" s="8" t="e">
        <f t="shared" si="150"/>
        <v>#N/A</v>
      </c>
      <c r="AG814" s="122" t="e">
        <f t="shared" si="151"/>
        <v>#N/A</v>
      </c>
      <c r="AH814" s="8" t="e">
        <f t="shared" si="152"/>
        <v>#N/A</v>
      </c>
      <c r="AI814" s="122" t="e">
        <f t="shared" si="153"/>
        <v>#N/A</v>
      </c>
      <c r="AJ814" s="100" t="e">
        <f t="shared" si="154"/>
        <v>#N/A</v>
      </c>
      <c r="AK814" s="122" t="e">
        <f t="shared" si="155"/>
        <v>#N/A</v>
      </c>
    </row>
    <row r="815" spans="1:37" x14ac:dyDescent="0.2">
      <c r="A815" s="170">
        <f>'Fleet Input'!A819</f>
        <v>0</v>
      </c>
      <c r="B815" s="106" t="s">
        <v>111</v>
      </c>
      <c r="C815" s="106" t="s">
        <v>112</v>
      </c>
      <c r="D815" s="106" t="s">
        <v>136</v>
      </c>
      <c r="E815" s="106" t="s">
        <v>137</v>
      </c>
      <c r="F815" s="179">
        <f>'Fleet Input'!I819</f>
        <v>0</v>
      </c>
      <c r="G815" s="179">
        <f>'Fleet Input'!J819</f>
        <v>0</v>
      </c>
      <c r="H815" s="119" t="e">
        <f>VLOOKUP(AD815,NOx_Calc!$E$4:$G$44,3,FALSE)/100</f>
        <v>#N/A</v>
      </c>
      <c r="I815" s="119" t="e">
        <f>VLOOKUP(AD815,NOx_Calc!$E$4:$H$44,4,FALSE)/100</f>
        <v>#N/A</v>
      </c>
      <c r="J815" s="97" t="e">
        <f t="shared" si="144"/>
        <v>#N/A</v>
      </c>
      <c r="K815" s="10" t="e">
        <f>IF(J815&lt;&gt;"-",IF(X815="A",'NOx Emission Factors'!$X$4*J815,IF(X815="L",'NOx Emission Factors'!$W$4*J815,"?")),"-")</f>
        <v>#N/A</v>
      </c>
      <c r="L815" s="10" t="str">
        <f>IF(F815&lt;&gt;"",IF(X815="A",F815/'NOx Emission Factors'!$X$4,IF(X815="L",F815/'NOx Emission Factors'!$W$4,"?")),"-")</f>
        <v>?</v>
      </c>
      <c r="M815" s="125" t="e">
        <f t="shared" si="145"/>
        <v>#DIV/0!</v>
      </c>
      <c r="N815" s="125" t="e">
        <f t="shared" si="146"/>
        <v>#N/A</v>
      </c>
      <c r="O815" s="170">
        <f>'Fleet Input'!B819</f>
        <v>0</v>
      </c>
      <c r="P815" s="170">
        <f>'Fleet Input'!C819</f>
        <v>0</v>
      </c>
      <c r="Q815" s="170">
        <f>'Fleet Input'!D819</f>
        <v>0</v>
      </c>
      <c r="R815" s="170">
        <f>'Fleet Input'!E819</f>
        <v>0</v>
      </c>
      <c r="S815" s="170">
        <f>'Fleet Input'!F819</f>
        <v>0</v>
      </c>
      <c r="T815" s="109" t="s">
        <v>237</v>
      </c>
      <c r="U815" s="109" t="s">
        <v>190</v>
      </c>
      <c r="X815" s="176">
        <f>'Fleet Input'!F819</f>
        <v>0</v>
      </c>
      <c r="Y815" s="170">
        <f>'Fleet Input'!G819</f>
        <v>0</v>
      </c>
      <c r="Z815" s="170">
        <f>'Fleet Input'!H819</f>
        <v>0</v>
      </c>
      <c r="AA815" s="114">
        <f t="shared" si="147"/>
        <v>0</v>
      </c>
      <c r="AB815" s="176" t="str">
        <f>IF('Fleet Input'!K819=0,"",'Fleet Input'!K819)</f>
        <v/>
      </c>
      <c r="AC815" s="176" t="str">
        <f>IF('Fleet Input'!L819=0,"",'Fleet Input'!L819)</f>
        <v/>
      </c>
      <c r="AD815" s="117" t="str">
        <f t="shared" si="148"/>
        <v/>
      </c>
      <c r="AE815" s="117" t="str">
        <f t="shared" si="149"/>
        <v>00</v>
      </c>
      <c r="AF815" s="8" t="e">
        <f t="shared" si="150"/>
        <v>#N/A</v>
      </c>
      <c r="AG815" s="122" t="e">
        <f t="shared" si="151"/>
        <v>#N/A</v>
      </c>
      <c r="AH815" s="8" t="e">
        <f t="shared" si="152"/>
        <v>#N/A</v>
      </c>
      <c r="AI815" s="122" t="e">
        <f t="shared" si="153"/>
        <v>#N/A</v>
      </c>
      <c r="AJ815" s="100" t="e">
        <f t="shared" si="154"/>
        <v>#N/A</v>
      </c>
      <c r="AK815" s="122" t="e">
        <f t="shared" si="155"/>
        <v>#N/A</v>
      </c>
    </row>
    <row r="816" spans="1:37" x14ac:dyDescent="0.2">
      <c r="A816" s="170">
        <f>'Fleet Input'!A820</f>
        <v>0</v>
      </c>
      <c r="B816" s="106" t="s">
        <v>111</v>
      </c>
      <c r="C816" s="106" t="s">
        <v>112</v>
      </c>
      <c r="D816" s="106" t="s">
        <v>136</v>
      </c>
      <c r="E816" s="106" t="s">
        <v>137</v>
      </c>
      <c r="F816" s="179">
        <f>'Fleet Input'!I820</f>
        <v>0</v>
      </c>
      <c r="G816" s="179">
        <f>'Fleet Input'!J820</f>
        <v>0</v>
      </c>
      <c r="H816" s="119" t="e">
        <f>VLOOKUP(AD816,NOx_Calc!$E$4:$G$44,3,FALSE)/100</f>
        <v>#N/A</v>
      </c>
      <c r="I816" s="119" t="e">
        <f>VLOOKUP(AD816,NOx_Calc!$E$4:$H$44,4,FALSE)/100</f>
        <v>#N/A</v>
      </c>
      <c r="J816" s="97" t="e">
        <f t="shared" si="144"/>
        <v>#N/A</v>
      </c>
      <c r="K816" s="10" t="e">
        <f>IF(J816&lt;&gt;"-",IF(X816="A",'NOx Emission Factors'!$X$4*J816,IF(X816="L",'NOx Emission Factors'!$W$4*J816,"?")),"-")</f>
        <v>#N/A</v>
      </c>
      <c r="L816" s="10" t="str">
        <f>IF(F816&lt;&gt;"",IF(X816="A",F816/'NOx Emission Factors'!$X$4,IF(X816="L",F816/'NOx Emission Factors'!$W$4,"?")),"-")</f>
        <v>?</v>
      </c>
      <c r="M816" s="125" t="e">
        <f t="shared" si="145"/>
        <v>#DIV/0!</v>
      </c>
      <c r="N816" s="125" t="e">
        <f t="shared" si="146"/>
        <v>#N/A</v>
      </c>
      <c r="O816" s="170">
        <f>'Fleet Input'!B820</f>
        <v>0</v>
      </c>
      <c r="P816" s="170">
        <f>'Fleet Input'!C820</f>
        <v>0</v>
      </c>
      <c r="Q816" s="170">
        <f>'Fleet Input'!D820</f>
        <v>0</v>
      </c>
      <c r="R816" s="170">
        <f>'Fleet Input'!E820</f>
        <v>0</v>
      </c>
      <c r="S816" s="170">
        <f>'Fleet Input'!F820</f>
        <v>0</v>
      </c>
      <c r="T816" s="109" t="s">
        <v>237</v>
      </c>
      <c r="U816" s="109" t="s">
        <v>190</v>
      </c>
      <c r="X816" s="176">
        <f>'Fleet Input'!F820</f>
        <v>0</v>
      </c>
      <c r="Y816" s="170">
        <f>'Fleet Input'!G820</f>
        <v>0</v>
      </c>
      <c r="Z816" s="170">
        <f>'Fleet Input'!H820</f>
        <v>0</v>
      </c>
      <c r="AA816" s="114">
        <f t="shared" si="147"/>
        <v>0</v>
      </c>
      <c r="AB816" s="176" t="str">
        <f>IF('Fleet Input'!K820=0,"",'Fleet Input'!K820)</f>
        <v/>
      </c>
      <c r="AC816" s="176" t="str">
        <f>IF('Fleet Input'!L820=0,"",'Fleet Input'!L820)</f>
        <v/>
      </c>
      <c r="AD816" s="117" t="str">
        <f t="shared" si="148"/>
        <v/>
      </c>
      <c r="AE816" s="117" t="str">
        <f t="shared" si="149"/>
        <v>00</v>
      </c>
      <c r="AF816" s="8" t="e">
        <f t="shared" si="150"/>
        <v>#N/A</v>
      </c>
      <c r="AG816" s="122" t="e">
        <f t="shared" si="151"/>
        <v>#N/A</v>
      </c>
      <c r="AH816" s="8" t="e">
        <f t="shared" si="152"/>
        <v>#N/A</v>
      </c>
      <c r="AI816" s="122" t="e">
        <f t="shared" si="153"/>
        <v>#N/A</v>
      </c>
      <c r="AJ816" s="100" t="e">
        <f t="shared" si="154"/>
        <v>#N/A</v>
      </c>
      <c r="AK816" s="122" t="e">
        <f t="shared" si="155"/>
        <v>#N/A</v>
      </c>
    </row>
    <row r="817" spans="1:37" x14ac:dyDescent="0.2">
      <c r="A817" s="170">
        <f>'Fleet Input'!A821</f>
        <v>0</v>
      </c>
      <c r="B817" s="106" t="s">
        <v>111</v>
      </c>
      <c r="C817" s="106" t="s">
        <v>112</v>
      </c>
      <c r="D817" s="106" t="s">
        <v>136</v>
      </c>
      <c r="E817" s="106" t="s">
        <v>137</v>
      </c>
      <c r="F817" s="179">
        <f>'Fleet Input'!I821</f>
        <v>0</v>
      </c>
      <c r="G817" s="179">
        <f>'Fleet Input'!J821</f>
        <v>0</v>
      </c>
      <c r="H817" s="119" t="e">
        <f>VLOOKUP(AD817,NOx_Calc!$E$4:$G$44,3,FALSE)/100</f>
        <v>#N/A</v>
      </c>
      <c r="I817" s="119" t="e">
        <f>VLOOKUP(AD817,NOx_Calc!$E$4:$H$44,4,FALSE)/100</f>
        <v>#N/A</v>
      </c>
      <c r="J817" s="97" t="e">
        <f t="shared" si="144"/>
        <v>#N/A</v>
      </c>
      <c r="K817" s="10" t="e">
        <f>IF(J817&lt;&gt;"-",IF(X817="A",'NOx Emission Factors'!$X$4*J817,IF(X817="L",'NOx Emission Factors'!$W$4*J817,"?")),"-")</f>
        <v>#N/A</v>
      </c>
      <c r="L817" s="10" t="str">
        <f>IF(F817&lt;&gt;"",IF(X817="A",F817/'NOx Emission Factors'!$X$4,IF(X817="L",F817/'NOx Emission Factors'!$W$4,"?")),"-")</f>
        <v>?</v>
      </c>
      <c r="M817" s="125" t="e">
        <f t="shared" si="145"/>
        <v>#DIV/0!</v>
      </c>
      <c r="N817" s="125" t="e">
        <f t="shared" si="146"/>
        <v>#N/A</v>
      </c>
      <c r="O817" s="170">
        <f>'Fleet Input'!B821</f>
        <v>0</v>
      </c>
      <c r="P817" s="170">
        <f>'Fleet Input'!C821</f>
        <v>0</v>
      </c>
      <c r="Q817" s="170">
        <f>'Fleet Input'!D821</f>
        <v>0</v>
      </c>
      <c r="R817" s="170">
        <f>'Fleet Input'!E821</f>
        <v>0</v>
      </c>
      <c r="S817" s="170">
        <f>'Fleet Input'!F821</f>
        <v>0</v>
      </c>
      <c r="T817" s="109" t="s">
        <v>237</v>
      </c>
      <c r="U817" s="109" t="s">
        <v>190</v>
      </c>
      <c r="X817" s="176">
        <f>'Fleet Input'!F821</f>
        <v>0</v>
      </c>
      <c r="Y817" s="170">
        <f>'Fleet Input'!G821</f>
        <v>0</v>
      </c>
      <c r="Z817" s="170">
        <f>'Fleet Input'!H821</f>
        <v>0</v>
      </c>
      <c r="AA817" s="114">
        <f t="shared" si="147"/>
        <v>0</v>
      </c>
      <c r="AB817" s="176" t="str">
        <f>IF('Fleet Input'!K821=0,"",'Fleet Input'!K821)</f>
        <v/>
      </c>
      <c r="AC817" s="176" t="str">
        <f>IF('Fleet Input'!L821=0,"",'Fleet Input'!L821)</f>
        <v/>
      </c>
      <c r="AD817" s="117" t="str">
        <f t="shared" si="148"/>
        <v/>
      </c>
      <c r="AE817" s="117" t="str">
        <f t="shared" si="149"/>
        <v>00</v>
      </c>
      <c r="AF817" s="8" t="e">
        <f t="shared" si="150"/>
        <v>#N/A</v>
      </c>
      <c r="AG817" s="122" t="e">
        <f t="shared" si="151"/>
        <v>#N/A</v>
      </c>
      <c r="AH817" s="8" t="e">
        <f t="shared" si="152"/>
        <v>#N/A</v>
      </c>
      <c r="AI817" s="122" t="e">
        <f t="shared" si="153"/>
        <v>#N/A</v>
      </c>
      <c r="AJ817" s="100" t="e">
        <f t="shared" si="154"/>
        <v>#N/A</v>
      </c>
      <c r="AK817" s="122" t="e">
        <f t="shared" si="155"/>
        <v>#N/A</v>
      </c>
    </row>
    <row r="818" spans="1:37" x14ac:dyDescent="0.2">
      <c r="A818" s="170">
        <f>'Fleet Input'!A822</f>
        <v>0</v>
      </c>
      <c r="B818" s="106" t="s">
        <v>111</v>
      </c>
      <c r="C818" s="106" t="s">
        <v>112</v>
      </c>
      <c r="D818" s="106" t="s">
        <v>136</v>
      </c>
      <c r="E818" s="106" t="s">
        <v>137</v>
      </c>
      <c r="F818" s="179">
        <f>'Fleet Input'!I822</f>
        <v>0</v>
      </c>
      <c r="G818" s="179">
        <f>'Fleet Input'!J822</f>
        <v>0</v>
      </c>
      <c r="H818" s="119" t="e">
        <f>VLOOKUP(AD818,NOx_Calc!$E$4:$G$44,3,FALSE)/100</f>
        <v>#N/A</v>
      </c>
      <c r="I818" s="119" t="e">
        <f>VLOOKUP(AD818,NOx_Calc!$E$4:$H$44,4,FALSE)/100</f>
        <v>#N/A</v>
      </c>
      <c r="J818" s="97" t="e">
        <f t="shared" si="144"/>
        <v>#N/A</v>
      </c>
      <c r="K818" s="10" t="e">
        <f>IF(J818&lt;&gt;"-",IF(X818="A",'NOx Emission Factors'!$X$4*J818,IF(X818="L",'NOx Emission Factors'!$W$4*J818,"?")),"-")</f>
        <v>#N/A</v>
      </c>
      <c r="L818" s="10" t="str">
        <f>IF(F818&lt;&gt;"",IF(X818="A",F818/'NOx Emission Factors'!$X$4,IF(X818="L",F818/'NOx Emission Factors'!$W$4,"?")),"-")</f>
        <v>?</v>
      </c>
      <c r="M818" s="125" t="e">
        <f t="shared" si="145"/>
        <v>#DIV/0!</v>
      </c>
      <c r="N818" s="125" t="e">
        <f t="shared" si="146"/>
        <v>#N/A</v>
      </c>
      <c r="O818" s="170">
        <f>'Fleet Input'!B822</f>
        <v>0</v>
      </c>
      <c r="P818" s="170">
        <f>'Fleet Input'!C822</f>
        <v>0</v>
      </c>
      <c r="Q818" s="170">
        <f>'Fleet Input'!D822</f>
        <v>0</v>
      </c>
      <c r="R818" s="170">
        <f>'Fleet Input'!E822</f>
        <v>0</v>
      </c>
      <c r="S818" s="170">
        <f>'Fleet Input'!F822</f>
        <v>0</v>
      </c>
      <c r="T818" s="109" t="s">
        <v>237</v>
      </c>
      <c r="U818" s="109" t="s">
        <v>190</v>
      </c>
      <c r="X818" s="176">
        <f>'Fleet Input'!F822</f>
        <v>0</v>
      </c>
      <c r="Y818" s="170">
        <f>'Fleet Input'!G822</f>
        <v>0</v>
      </c>
      <c r="Z818" s="170">
        <f>'Fleet Input'!H822</f>
        <v>0</v>
      </c>
      <c r="AA818" s="114">
        <f t="shared" si="147"/>
        <v>0</v>
      </c>
      <c r="AB818" s="176" t="str">
        <f>IF('Fleet Input'!K822=0,"",'Fleet Input'!K822)</f>
        <v/>
      </c>
      <c r="AC818" s="176" t="str">
        <f>IF('Fleet Input'!L822=0,"",'Fleet Input'!L822)</f>
        <v/>
      </c>
      <c r="AD818" s="117" t="str">
        <f t="shared" si="148"/>
        <v/>
      </c>
      <c r="AE818" s="117" t="str">
        <f t="shared" si="149"/>
        <v>00</v>
      </c>
      <c r="AF818" s="8" t="e">
        <f t="shared" si="150"/>
        <v>#N/A</v>
      </c>
      <c r="AG818" s="122" t="e">
        <f t="shared" si="151"/>
        <v>#N/A</v>
      </c>
      <c r="AH818" s="8" t="e">
        <f t="shared" si="152"/>
        <v>#N/A</v>
      </c>
      <c r="AI818" s="122" t="e">
        <f t="shared" si="153"/>
        <v>#N/A</v>
      </c>
      <c r="AJ818" s="100" t="e">
        <f t="shared" si="154"/>
        <v>#N/A</v>
      </c>
      <c r="AK818" s="122" t="e">
        <f t="shared" si="155"/>
        <v>#N/A</v>
      </c>
    </row>
    <row r="819" spans="1:37" x14ac:dyDescent="0.2">
      <c r="A819" s="170">
        <f>'Fleet Input'!A823</f>
        <v>0</v>
      </c>
      <c r="B819" s="106" t="s">
        <v>111</v>
      </c>
      <c r="C819" s="106" t="s">
        <v>112</v>
      </c>
      <c r="D819" s="106" t="s">
        <v>136</v>
      </c>
      <c r="E819" s="106" t="s">
        <v>137</v>
      </c>
      <c r="F819" s="179">
        <f>'Fleet Input'!I823</f>
        <v>0</v>
      </c>
      <c r="G819" s="179">
        <f>'Fleet Input'!J823</f>
        <v>0</v>
      </c>
      <c r="H819" s="119" t="e">
        <f>VLOOKUP(AD819,NOx_Calc!$E$4:$G$44,3,FALSE)/100</f>
        <v>#N/A</v>
      </c>
      <c r="I819" s="119" t="e">
        <f>VLOOKUP(AD819,NOx_Calc!$E$4:$H$44,4,FALSE)/100</f>
        <v>#N/A</v>
      </c>
      <c r="J819" s="97" t="e">
        <f t="shared" si="144"/>
        <v>#N/A</v>
      </c>
      <c r="K819" s="10" t="e">
        <f>IF(J819&lt;&gt;"-",IF(X819="A",'NOx Emission Factors'!$X$4*J819,IF(X819="L",'NOx Emission Factors'!$W$4*J819,"?")),"-")</f>
        <v>#N/A</v>
      </c>
      <c r="L819" s="10" t="str">
        <f>IF(F819&lt;&gt;"",IF(X819="A",F819/'NOx Emission Factors'!$X$4,IF(X819="L",F819/'NOx Emission Factors'!$W$4,"?")),"-")</f>
        <v>?</v>
      </c>
      <c r="M819" s="125" t="e">
        <f t="shared" si="145"/>
        <v>#DIV/0!</v>
      </c>
      <c r="N819" s="125" t="e">
        <f t="shared" si="146"/>
        <v>#N/A</v>
      </c>
      <c r="O819" s="170">
        <f>'Fleet Input'!B823</f>
        <v>0</v>
      </c>
      <c r="P819" s="170">
        <f>'Fleet Input'!C823</f>
        <v>0</v>
      </c>
      <c r="Q819" s="170">
        <f>'Fleet Input'!D823</f>
        <v>0</v>
      </c>
      <c r="R819" s="170">
        <f>'Fleet Input'!E823</f>
        <v>0</v>
      </c>
      <c r="S819" s="170">
        <f>'Fleet Input'!F823</f>
        <v>0</v>
      </c>
      <c r="T819" s="109" t="s">
        <v>237</v>
      </c>
      <c r="U819" s="109" t="s">
        <v>190</v>
      </c>
      <c r="X819" s="176">
        <f>'Fleet Input'!F823</f>
        <v>0</v>
      </c>
      <c r="Y819" s="170">
        <f>'Fleet Input'!G823</f>
        <v>0</v>
      </c>
      <c r="Z819" s="170">
        <f>'Fleet Input'!H823</f>
        <v>0</v>
      </c>
      <c r="AA819" s="114">
        <f t="shared" si="147"/>
        <v>0</v>
      </c>
      <c r="AB819" s="176" t="str">
        <f>IF('Fleet Input'!K823=0,"",'Fleet Input'!K823)</f>
        <v/>
      </c>
      <c r="AC819" s="176" t="str">
        <f>IF('Fleet Input'!L823=0,"",'Fleet Input'!L823)</f>
        <v/>
      </c>
      <c r="AD819" s="117" t="str">
        <f t="shared" si="148"/>
        <v/>
      </c>
      <c r="AE819" s="117" t="str">
        <f t="shared" si="149"/>
        <v>00</v>
      </c>
      <c r="AF819" s="8" t="e">
        <f t="shared" si="150"/>
        <v>#N/A</v>
      </c>
      <c r="AG819" s="122" t="e">
        <f t="shared" si="151"/>
        <v>#N/A</v>
      </c>
      <c r="AH819" s="8" t="e">
        <f t="shared" si="152"/>
        <v>#N/A</v>
      </c>
      <c r="AI819" s="122" t="e">
        <f t="shared" si="153"/>
        <v>#N/A</v>
      </c>
      <c r="AJ819" s="100" t="e">
        <f t="shared" si="154"/>
        <v>#N/A</v>
      </c>
      <c r="AK819" s="122" t="e">
        <f t="shared" si="155"/>
        <v>#N/A</v>
      </c>
    </row>
    <row r="820" spans="1:37" x14ac:dyDescent="0.2">
      <c r="A820" s="170">
        <f>'Fleet Input'!A824</f>
        <v>0</v>
      </c>
      <c r="B820" s="106" t="s">
        <v>111</v>
      </c>
      <c r="C820" s="106" t="s">
        <v>125</v>
      </c>
      <c r="D820" s="106" t="s">
        <v>126</v>
      </c>
      <c r="E820" s="106" t="s">
        <v>209</v>
      </c>
      <c r="F820" s="179">
        <f>'Fleet Input'!I824</f>
        <v>0</v>
      </c>
      <c r="G820" s="179">
        <f>'Fleet Input'!J824</f>
        <v>0</v>
      </c>
      <c r="H820" s="119" t="e">
        <f>VLOOKUP(AD820,NOx_Calc!$E$4:$G$44,3,FALSE)/100</f>
        <v>#N/A</v>
      </c>
      <c r="I820" s="119" t="e">
        <f>VLOOKUP(AD820,NOx_Calc!$E$4:$H$44,4,FALSE)/100</f>
        <v>#N/A</v>
      </c>
      <c r="J820" s="97" t="e">
        <f t="shared" si="144"/>
        <v>#N/A</v>
      </c>
      <c r="K820" s="10" t="e">
        <f>IF(J820&lt;&gt;"-",IF(X820="A",'NOx Emission Factors'!$X$4*J820,IF(X820="L",'NOx Emission Factors'!$W$4*J820,"?")),"-")</f>
        <v>#N/A</v>
      </c>
      <c r="L820" s="10" t="str">
        <f>IF(F820&lt;&gt;"",IF(X820="A",F820/'NOx Emission Factors'!$X$4,IF(X820="L",F820/'NOx Emission Factors'!$W$4,"?")),"-")</f>
        <v>?</v>
      </c>
      <c r="M820" s="125" t="e">
        <f t="shared" si="145"/>
        <v>#DIV/0!</v>
      </c>
      <c r="N820" s="125" t="e">
        <f t="shared" si="146"/>
        <v>#N/A</v>
      </c>
      <c r="O820" s="170">
        <f>'Fleet Input'!B824</f>
        <v>0</v>
      </c>
      <c r="P820" s="170">
        <f>'Fleet Input'!C824</f>
        <v>0</v>
      </c>
      <c r="Q820" s="170">
        <f>'Fleet Input'!D824</f>
        <v>0</v>
      </c>
      <c r="R820" s="170">
        <f>'Fleet Input'!E824</f>
        <v>0</v>
      </c>
      <c r="S820" s="170">
        <f>'Fleet Input'!F824</f>
        <v>0</v>
      </c>
      <c r="T820" s="109" t="s">
        <v>237</v>
      </c>
      <c r="V820" s="109" t="s">
        <v>196</v>
      </c>
      <c r="X820" s="176">
        <f>'Fleet Input'!F824</f>
        <v>0</v>
      </c>
      <c r="Y820" s="170">
        <f>'Fleet Input'!G824</f>
        <v>0</v>
      </c>
      <c r="Z820" s="170">
        <f>'Fleet Input'!H824</f>
        <v>0</v>
      </c>
      <c r="AA820" s="114">
        <f t="shared" si="147"/>
        <v>0</v>
      </c>
      <c r="AB820" s="176" t="str">
        <f>IF('Fleet Input'!K824=0,"",'Fleet Input'!K824)</f>
        <v/>
      </c>
      <c r="AC820" s="176" t="str">
        <f>IF('Fleet Input'!L824=0,"",'Fleet Input'!L824)</f>
        <v/>
      </c>
      <c r="AD820" s="117" t="str">
        <f t="shared" si="148"/>
        <v/>
      </c>
      <c r="AE820" s="117" t="str">
        <f t="shared" si="149"/>
        <v>00</v>
      </c>
      <c r="AF820" s="8" t="e">
        <f t="shared" si="150"/>
        <v>#N/A</v>
      </c>
      <c r="AG820" s="122" t="e">
        <f t="shared" si="151"/>
        <v>#N/A</v>
      </c>
      <c r="AH820" s="8" t="e">
        <f t="shared" si="152"/>
        <v>#N/A</v>
      </c>
      <c r="AI820" s="122" t="e">
        <f t="shared" si="153"/>
        <v>#N/A</v>
      </c>
      <c r="AJ820" s="100" t="e">
        <f t="shared" si="154"/>
        <v>#N/A</v>
      </c>
      <c r="AK820" s="122" t="e">
        <f t="shared" si="155"/>
        <v>#N/A</v>
      </c>
    </row>
    <row r="821" spans="1:37" x14ac:dyDescent="0.2">
      <c r="A821" s="170">
        <f>'Fleet Input'!A825</f>
        <v>0</v>
      </c>
      <c r="B821" s="106" t="s">
        <v>111</v>
      </c>
      <c r="C821" s="106" t="s">
        <v>112</v>
      </c>
      <c r="D821" s="106" t="s">
        <v>136</v>
      </c>
      <c r="E821" s="106" t="s">
        <v>137</v>
      </c>
      <c r="F821" s="179">
        <f>'Fleet Input'!I825</f>
        <v>0</v>
      </c>
      <c r="G821" s="179">
        <f>'Fleet Input'!J825</f>
        <v>0</v>
      </c>
      <c r="H821" s="119" t="e">
        <f>VLOOKUP(AD821,NOx_Calc!$E$4:$G$44,3,FALSE)/100</f>
        <v>#N/A</v>
      </c>
      <c r="I821" s="119" t="e">
        <f>VLOOKUP(AD821,NOx_Calc!$E$4:$H$44,4,FALSE)/100</f>
        <v>#N/A</v>
      </c>
      <c r="J821" s="97" t="e">
        <f t="shared" si="144"/>
        <v>#N/A</v>
      </c>
      <c r="K821" s="10" t="e">
        <f>IF(J821&lt;&gt;"-",IF(X821="A",'NOx Emission Factors'!$X$4*J821,IF(X821="L",'NOx Emission Factors'!$W$4*J821,"?")),"-")</f>
        <v>#N/A</v>
      </c>
      <c r="L821" s="10" t="str">
        <f>IF(F821&lt;&gt;"",IF(X821="A",F821/'NOx Emission Factors'!$X$4,IF(X821="L",F821/'NOx Emission Factors'!$W$4,"?")),"-")</f>
        <v>?</v>
      </c>
      <c r="M821" s="125" t="e">
        <f t="shared" si="145"/>
        <v>#DIV/0!</v>
      </c>
      <c r="N821" s="125" t="e">
        <f t="shared" si="146"/>
        <v>#N/A</v>
      </c>
      <c r="O821" s="170">
        <f>'Fleet Input'!B825</f>
        <v>0</v>
      </c>
      <c r="P821" s="170">
        <f>'Fleet Input'!C825</f>
        <v>0</v>
      </c>
      <c r="Q821" s="170">
        <f>'Fleet Input'!D825</f>
        <v>0</v>
      </c>
      <c r="R821" s="170">
        <f>'Fleet Input'!E825</f>
        <v>0</v>
      </c>
      <c r="S821" s="170">
        <f>'Fleet Input'!F825</f>
        <v>0</v>
      </c>
      <c r="T821" s="109" t="s">
        <v>237</v>
      </c>
      <c r="U821" s="109" t="s">
        <v>190</v>
      </c>
      <c r="X821" s="176">
        <f>'Fleet Input'!F825</f>
        <v>0</v>
      </c>
      <c r="Y821" s="170">
        <f>'Fleet Input'!G825</f>
        <v>0</v>
      </c>
      <c r="Z821" s="170">
        <f>'Fleet Input'!H825</f>
        <v>0</v>
      </c>
      <c r="AA821" s="114">
        <f t="shared" si="147"/>
        <v>0</v>
      </c>
      <c r="AB821" s="176" t="str">
        <f>IF('Fleet Input'!K825=0,"",'Fleet Input'!K825)</f>
        <v/>
      </c>
      <c r="AC821" s="176" t="str">
        <f>IF('Fleet Input'!L825=0,"",'Fleet Input'!L825)</f>
        <v/>
      </c>
      <c r="AD821" s="117" t="str">
        <f t="shared" si="148"/>
        <v/>
      </c>
      <c r="AE821" s="117" t="str">
        <f t="shared" si="149"/>
        <v>00</v>
      </c>
      <c r="AF821" s="8" t="e">
        <f t="shared" si="150"/>
        <v>#N/A</v>
      </c>
      <c r="AG821" s="122" t="e">
        <f t="shared" si="151"/>
        <v>#N/A</v>
      </c>
      <c r="AH821" s="8" t="e">
        <f t="shared" si="152"/>
        <v>#N/A</v>
      </c>
      <c r="AI821" s="122" t="e">
        <f t="shared" si="153"/>
        <v>#N/A</v>
      </c>
      <c r="AJ821" s="100" t="e">
        <f t="shared" si="154"/>
        <v>#N/A</v>
      </c>
      <c r="AK821" s="122" t="e">
        <f t="shared" si="155"/>
        <v>#N/A</v>
      </c>
    </row>
    <row r="822" spans="1:37" x14ac:dyDescent="0.2">
      <c r="A822" s="170">
        <f>'Fleet Input'!A826</f>
        <v>0</v>
      </c>
      <c r="B822" s="106" t="s">
        <v>111</v>
      </c>
      <c r="C822" s="106" t="s">
        <v>112</v>
      </c>
      <c r="D822" s="106" t="s">
        <v>136</v>
      </c>
      <c r="E822" s="106" t="s">
        <v>137</v>
      </c>
      <c r="F822" s="179">
        <f>'Fleet Input'!I826</f>
        <v>0</v>
      </c>
      <c r="G822" s="179">
        <f>'Fleet Input'!J826</f>
        <v>0</v>
      </c>
      <c r="H822" s="119" t="e">
        <f>VLOOKUP(AD822,NOx_Calc!$E$4:$G$44,3,FALSE)/100</f>
        <v>#N/A</v>
      </c>
      <c r="I822" s="119" t="e">
        <f>VLOOKUP(AD822,NOx_Calc!$E$4:$H$44,4,FALSE)/100</f>
        <v>#N/A</v>
      </c>
      <c r="J822" s="97" t="e">
        <f t="shared" si="144"/>
        <v>#N/A</v>
      </c>
      <c r="K822" s="10" t="e">
        <f>IF(J822&lt;&gt;"-",IF(X822="A",'NOx Emission Factors'!$X$4*J822,IF(X822="L",'NOx Emission Factors'!$W$4*J822,"?")),"-")</f>
        <v>#N/A</v>
      </c>
      <c r="L822" s="10" t="str">
        <f>IF(F822&lt;&gt;"",IF(X822="A",F822/'NOx Emission Factors'!$X$4,IF(X822="L",F822/'NOx Emission Factors'!$W$4,"?")),"-")</f>
        <v>?</v>
      </c>
      <c r="M822" s="125" t="e">
        <f t="shared" si="145"/>
        <v>#DIV/0!</v>
      </c>
      <c r="N822" s="125" t="e">
        <f t="shared" si="146"/>
        <v>#N/A</v>
      </c>
      <c r="O822" s="170">
        <f>'Fleet Input'!B826</f>
        <v>0</v>
      </c>
      <c r="P822" s="170">
        <f>'Fleet Input'!C826</f>
        <v>0</v>
      </c>
      <c r="Q822" s="170">
        <f>'Fleet Input'!D826</f>
        <v>0</v>
      </c>
      <c r="R822" s="170">
        <f>'Fleet Input'!E826</f>
        <v>0</v>
      </c>
      <c r="S822" s="170">
        <f>'Fleet Input'!F826</f>
        <v>0</v>
      </c>
      <c r="T822" s="109" t="s">
        <v>237</v>
      </c>
      <c r="U822" s="109" t="s">
        <v>190</v>
      </c>
      <c r="X822" s="176">
        <f>'Fleet Input'!F826</f>
        <v>0</v>
      </c>
      <c r="Y822" s="170">
        <f>'Fleet Input'!G826</f>
        <v>0</v>
      </c>
      <c r="Z822" s="170">
        <f>'Fleet Input'!H826</f>
        <v>0</v>
      </c>
      <c r="AA822" s="114">
        <f t="shared" si="147"/>
        <v>0</v>
      </c>
      <c r="AB822" s="176" t="str">
        <f>IF('Fleet Input'!K826=0,"",'Fleet Input'!K826)</f>
        <v/>
      </c>
      <c r="AC822" s="176" t="str">
        <f>IF('Fleet Input'!L826=0,"",'Fleet Input'!L826)</f>
        <v/>
      </c>
      <c r="AD822" s="117" t="str">
        <f t="shared" si="148"/>
        <v/>
      </c>
      <c r="AE822" s="117" t="str">
        <f t="shared" si="149"/>
        <v>00</v>
      </c>
      <c r="AF822" s="8" t="e">
        <f t="shared" si="150"/>
        <v>#N/A</v>
      </c>
      <c r="AG822" s="122" t="e">
        <f t="shared" si="151"/>
        <v>#N/A</v>
      </c>
      <c r="AH822" s="8" t="e">
        <f t="shared" si="152"/>
        <v>#N/A</v>
      </c>
      <c r="AI822" s="122" t="e">
        <f t="shared" si="153"/>
        <v>#N/A</v>
      </c>
      <c r="AJ822" s="100" t="e">
        <f t="shared" si="154"/>
        <v>#N/A</v>
      </c>
      <c r="AK822" s="122" t="e">
        <f t="shared" si="155"/>
        <v>#N/A</v>
      </c>
    </row>
    <row r="823" spans="1:37" x14ac:dyDescent="0.2">
      <c r="A823" s="170">
        <f>'Fleet Input'!A827</f>
        <v>0</v>
      </c>
      <c r="B823" s="106" t="s">
        <v>111</v>
      </c>
      <c r="C823" s="106" t="s">
        <v>112</v>
      </c>
      <c r="D823" s="106" t="s">
        <v>136</v>
      </c>
      <c r="E823" s="106" t="s">
        <v>137</v>
      </c>
      <c r="F823" s="179">
        <f>'Fleet Input'!I827</f>
        <v>0</v>
      </c>
      <c r="G823" s="179">
        <f>'Fleet Input'!J827</f>
        <v>0</v>
      </c>
      <c r="H823" s="119" t="e">
        <f>VLOOKUP(AD823,NOx_Calc!$E$4:$G$44,3,FALSE)/100</f>
        <v>#N/A</v>
      </c>
      <c r="I823" s="119" t="e">
        <f>VLOOKUP(AD823,NOx_Calc!$E$4:$H$44,4,FALSE)/100</f>
        <v>#N/A</v>
      </c>
      <c r="J823" s="97" t="e">
        <f t="shared" si="144"/>
        <v>#N/A</v>
      </c>
      <c r="K823" s="10" t="e">
        <f>IF(J823&lt;&gt;"-",IF(X823="A",'NOx Emission Factors'!$X$4*J823,IF(X823="L",'NOx Emission Factors'!$W$4*J823,"?")),"-")</f>
        <v>#N/A</v>
      </c>
      <c r="L823" s="10" t="str">
        <f>IF(F823&lt;&gt;"",IF(X823="A",F823/'NOx Emission Factors'!$X$4,IF(X823="L",F823/'NOx Emission Factors'!$W$4,"?")),"-")</f>
        <v>?</v>
      </c>
      <c r="M823" s="125" t="e">
        <f t="shared" si="145"/>
        <v>#DIV/0!</v>
      </c>
      <c r="N823" s="125" t="e">
        <f t="shared" si="146"/>
        <v>#N/A</v>
      </c>
      <c r="O823" s="170">
        <f>'Fleet Input'!B827</f>
        <v>0</v>
      </c>
      <c r="P823" s="170">
        <f>'Fleet Input'!C827</f>
        <v>0</v>
      </c>
      <c r="Q823" s="170">
        <f>'Fleet Input'!D827</f>
        <v>0</v>
      </c>
      <c r="R823" s="170">
        <f>'Fleet Input'!E827</f>
        <v>0</v>
      </c>
      <c r="S823" s="170">
        <f>'Fleet Input'!F827</f>
        <v>0</v>
      </c>
      <c r="T823" s="109" t="s">
        <v>237</v>
      </c>
      <c r="U823" s="109" t="s">
        <v>190</v>
      </c>
      <c r="X823" s="176">
        <f>'Fleet Input'!F827</f>
        <v>0</v>
      </c>
      <c r="Y823" s="170">
        <f>'Fleet Input'!G827</f>
        <v>0</v>
      </c>
      <c r="Z823" s="170">
        <f>'Fleet Input'!H827</f>
        <v>0</v>
      </c>
      <c r="AA823" s="114">
        <f t="shared" si="147"/>
        <v>0</v>
      </c>
      <c r="AB823" s="176" t="str">
        <f>IF('Fleet Input'!K827=0,"",'Fleet Input'!K827)</f>
        <v/>
      </c>
      <c r="AC823" s="176" t="str">
        <f>IF('Fleet Input'!L827=0,"",'Fleet Input'!L827)</f>
        <v/>
      </c>
      <c r="AD823" s="117" t="str">
        <f t="shared" si="148"/>
        <v/>
      </c>
      <c r="AE823" s="117" t="str">
        <f t="shared" si="149"/>
        <v>00</v>
      </c>
      <c r="AF823" s="8" t="e">
        <f t="shared" si="150"/>
        <v>#N/A</v>
      </c>
      <c r="AG823" s="122" t="e">
        <f t="shared" si="151"/>
        <v>#N/A</v>
      </c>
      <c r="AH823" s="8" t="e">
        <f t="shared" si="152"/>
        <v>#N/A</v>
      </c>
      <c r="AI823" s="122" t="e">
        <f t="shared" si="153"/>
        <v>#N/A</v>
      </c>
      <c r="AJ823" s="100" t="e">
        <f t="shared" si="154"/>
        <v>#N/A</v>
      </c>
      <c r="AK823" s="122" t="e">
        <f t="shared" si="155"/>
        <v>#N/A</v>
      </c>
    </row>
    <row r="824" spans="1:37" x14ac:dyDescent="0.2">
      <c r="A824" s="170">
        <f>'Fleet Input'!A828</f>
        <v>0</v>
      </c>
      <c r="B824" s="106" t="s">
        <v>111</v>
      </c>
      <c r="C824" s="106" t="s">
        <v>112</v>
      </c>
      <c r="D824" s="106" t="s">
        <v>136</v>
      </c>
      <c r="E824" s="106" t="s">
        <v>137</v>
      </c>
      <c r="F824" s="179">
        <f>'Fleet Input'!I828</f>
        <v>0</v>
      </c>
      <c r="G824" s="179">
        <f>'Fleet Input'!J828</f>
        <v>0</v>
      </c>
      <c r="H824" s="119" t="e">
        <f>VLOOKUP(AD824,NOx_Calc!$E$4:$G$44,3,FALSE)/100</f>
        <v>#N/A</v>
      </c>
      <c r="I824" s="119" t="e">
        <f>VLOOKUP(AD824,NOx_Calc!$E$4:$H$44,4,FALSE)/100</f>
        <v>#N/A</v>
      </c>
      <c r="J824" s="97" t="e">
        <f t="shared" si="144"/>
        <v>#N/A</v>
      </c>
      <c r="K824" s="10" t="e">
        <f>IF(J824&lt;&gt;"-",IF(X824="A",'NOx Emission Factors'!$X$4*J824,IF(X824="L",'NOx Emission Factors'!$W$4*J824,"?")),"-")</f>
        <v>#N/A</v>
      </c>
      <c r="L824" s="10" t="str">
        <f>IF(F824&lt;&gt;"",IF(X824="A",F824/'NOx Emission Factors'!$X$4,IF(X824="L",F824/'NOx Emission Factors'!$W$4,"?")),"-")</f>
        <v>?</v>
      </c>
      <c r="M824" s="125" t="e">
        <f t="shared" si="145"/>
        <v>#DIV/0!</v>
      </c>
      <c r="N824" s="125" t="e">
        <f t="shared" si="146"/>
        <v>#N/A</v>
      </c>
      <c r="O824" s="170">
        <f>'Fleet Input'!B828</f>
        <v>0</v>
      </c>
      <c r="P824" s="170">
        <f>'Fleet Input'!C828</f>
        <v>0</v>
      </c>
      <c r="Q824" s="170">
        <f>'Fleet Input'!D828</f>
        <v>0</v>
      </c>
      <c r="R824" s="170">
        <f>'Fleet Input'!E828</f>
        <v>0</v>
      </c>
      <c r="S824" s="170">
        <f>'Fleet Input'!F828</f>
        <v>0</v>
      </c>
      <c r="T824" s="109" t="s">
        <v>237</v>
      </c>
      <c r="U824" s="109" t="s">
        <v>190</v>
      </c>
      <c r="X824" s="176">
        <f>'Fleet Input'!F828</f>
        <v>0</v>
      </c>
      <c r="Y824" s="170">
        <f>'Fleet Input'!G828</f>
        <v>0</v>
      </c>
      <c r="Z824" s="170">
        <f>'Fleet Input'!H828</f>
        <v>0</v>
      </c>
      <c r="AA824" s="114">
        <f t="shared" si="147"/>
        <v>0</v>
      </c>
      <c r="AB824" s="176" t="str">
        <f>IF('Fleet Input'!K828=0,"",'Fleet Input'!K828)</f>
        <v/>
      </c>
      <c r="AC824" s="176" t="str">
        <f>IF('Fleet Input'!L828=0,"",'Fleet Input'!L828)</f>
        <v/>
      </c>
      <c r="AD824" s="117" t="str">
        <f t="shared" si="148"/>
        <v/>
      </c>
      <c r="AE824" s="117" t="str">
        <f t="shared" si="149"/>
        <v>00</v>
      </c>
      <c r="AF824" s="8" t="e">
        <f t="shared" si="150"/>
        <v>#N/A</v>
      </c>
      <c r="AG824" s="122" t="e">
        <f t="shared" si="151"/>
        <v>#N/A</v>
      </c>
      <c r="AH824" s="8" t="e">
        <f t="shared" si="152"/>
        <v>#N/A</v>
      </c>
      <c r="AI824" s="122" t="e">
        <f t="shared" si="153"/>
        <v>#N/A</v>
      </c>
      <c r="AJ824" s="100" t="e">
        <f t="shared" si="154"/>
        <v>#N/A</v>
      </c>
      <c r="AK824" s="122" t="e">
        <f t="shared" si="155"/>
        <v>#N/A</v>
      </c>
    </row>
    <row r="825" spans="1:37" x14ac:dyDescent="0.2">
      <c r="A825" s="170">
        <f>'Fleet Input'!A829</f>
        <v>0</v>
      </c>
      <c r="B825" s="106" t="s">
        <v>111</v>
      </c>
      <c r="C825" s="106" t="s">
        <v>112</v>
      </c>
      <c r="D825" s="106" t="s">
        <v>136</v>
      </c>
      <c r="E825" s="106" t="s">
        <v>137</v>
      </c>
      <c r="F825" s="179">
        <f>'Fleet Input'!I829</f>
        <v>0</v>
      </c>
      <c r="G825" s="179">
        <f>'Fleet Input'!J829</f>
        <v>0</v>
      </c>
      <c r="H825" s="119" t="e">
        <f>VLOOKUP(AD825,NOx_Calc!$E$4:$G$44,3,FALSE)/100</f>
        <v>#N/A</v>
      </c>
      <c r="I825" s="119" t="e">
        <f>VLOOKUP(AD825,NOx_Calc!$E$4:$H$44,4,FALSE)/100</f>
        <v>#N/A</v>
      </c>
      <c r="J825" s="97" t="e">
        <f t="shared" si="144"/>
        <v>#N/A</v>
      </c>
      <c r="K825" s="10" t="e">
        <f>IF(J825&lt;&gt;"-",IF(X825="A",'NOx Emission Factors'!$X$4*J825,IF(X825="L",'NOx Emission Factors'!$W$4*J825,"?")),"-")</f>
        <v>#N/A</v>
      </c>
      <c r="L825" s="10" t="str">
        <f>IF(F825&lt;&gt;"",IF(X825="A",F825/'NOx Emission Factors'!$X$4,IF(X825="L",F825/'NOx Emission Factors'!$W$4,"?")),"-")</f>
        <v>?</v>
      </c>
      <c r="M825" s="125" t="e">
        <f t="shared" si="145"/>
        <v>#DIV/0!</v>
      </c>
      <c r="N825" s="125" t="e">
        <f t="shared" si="146"/>
        <v>#N/A</v>
      </c>
      <c r="O825" s="170">
        <f>'Fleet Input'!B829</f>
        <v>0</v>
      </c>
      <c r="P825" s="170">
        <f>'Fleet Input'!C829</f>
        <v>0</v>
      </c>
      <c r="Q825" s="170">
        <f>'Fleet Input'!D829</f>
        <v>0</v>
      </c>
      <c r="R825" s="170">
        <f>'Fleet Input'!E829</f>
        <v>0</v>
      </c>
      <c r="S825" s="170">
        <f>'Fleet Input'!F829</f>
        <v>0</v>
      </c>
      <c r="T825" s="109" t="s">
        <v>237</v>
      </c>
      <c r="U825" s="109" t="s">
        <v>190</v>
      </c>
      <c r="X825" s="176">
        <f>'Fleet Input'!F829</f>
        <v>0</v>
      </c>
      <c r="Y825" s="170">
        <f>'Fleet Input'!G829</f>
        <v>0</v>
      </c>
      <c r="Z825" s="170">
        <f>'Fleet Input'!H829</f>
        <v>0</v>
      </c>
      <c r="AA825" s="114">
        <f t="shared" si="147"/>
        <v>0</v>
      </c>
      <c r="AB825" s="176" t="str">
        <f>IF('Fleet Input'!K829=0,"",'Fleet Input'!K829)</f>
        <v/>
      </c>
      <c r="AC825" s="176" t="str">
        <f>IF('Fleet Input'!L829=0,"",'Fleet Input'!L829)</f>
        <v/>
      </c>
      <c r="AD825" s="117" t="str">
        <f t="shared" si="148"/>
        <v/>
      </c>
      <c r="AE825" s="117" t="str">
        <f t="shared" si="149"/>
        <v>00</v>
      </c>
      <c r="AF825" s="8" t="e">
        <f t="shared" si="150"/>
        <v>#N/A</v>
      </c>
      <c r="AG825" s="122" t="e">
        <f t="shared" si="151"/>
        <v>#N/A</v>
      </c>
      <c r="AH825" s="8" t="e">
        <f t="shared" si="152"/>
        <v>#N/A</v>
      </c>
      <c r="AI825" s="122" t="e">
        <f t="shared" si="153"/>
        <v>#N/A</v>
      </c>
      <c r="AJ825" s="100" t="e">
        <f t="shared" si="154"/>
        <v>#N/A</v>
      </c>
      <c r="AK825" s="122" t="e">
        <f t="shared" si="155"/>
        <v>#N/A</v>
      </c>
    </row>
    <row r="826" spans="1:37" x14ac:dyDescent="0.2">
      <c r="A826" s="170">
        <f>'Fleet Input'!A830</f>
        <v>0</v>
      </c>
      <c r="B826" s="106" t="s">
        <v>111</v>
      </c>
      <c r="C826" s="106" t="s">
        <v>112</v>
      </c>
      <c r="D826" s="106" t="s">
        <v>136</v>
      </c>
      <c r="E826" s="106" t="s">
        <v>137</v>
      </c>
      <c r="F826" s="179">
        <f>'Fleet Input'!I830</f>
        <v>0</v>
      </c>
      <c r="G826" s="179">
        <f>'Fleet Input'!J830</f>
        <v>0</v>
      </c>
      <c r="H826" s="119" t="e">
        <f>VLOOKUP(AD826,NOx_Calc!$E$4:$G$44,3,FALSE)/100</f>
        <v>#N/A</v>
      </c>
      <c r="I826" s="119" t="e">
        <f>VLOOKUP(AD826,NOx_Calc!$E$4:$H$44,4,FALSE)/100</f>
        <v>#N/A</v>
      </c>
      <c r="J826" s="97" t="e">
        <f t="shared" si="144"/>
        <v>#N/A</v>
      </c>
      <c r="K826" s="10" t="e">
        <f>IF(J826&lt;&gt;"-",IF(X826="A",'NOx Emission Factors'!$X$4*J826,IF(X826="L",'NOx Emission Factors'!$W$4*J826,"?")),"-")</f>
        <v>#N/A</v>
      </c>
      <c r="L826" s="10" t="str">
        <f>IF(F826&lt;&gt;"",IF(X826="A",F826/'NOx Emission Factors'!$X$4,IF(X826="L",F826/'NOx Emission Factors'!$W$4,"?")),"-")</f>
        <v>?</v>
      </c>
      <c r="M826" s="125" t="e">
        <f t="shared" si="145"/>
        <v>#DIV/0!</v>
      </c>
      <c r="N826" s="125" t="e">
        <f t="shared" si="146"/>
        <v>#N/A</v>
      </c>
      <c r="O826" s="170">
        <f>'Fleet Input'!B830</f>
        <v>0</v>
      </c>
      <c r="P826" s="170">
        <f>'Fleet Input'!C830</f>
        <v>0</v>
      </c>
      <c r="Q826" s="170">
        <f>'Fleet Input'!D830</f>
        <v>0</v>
      </c>
      <c r="R826" s="170">
        <f>'Fleet Input'!E830</f>
        <v>0</v>
      </c>
      <c r="S826" s="170">
        <f>'Fleet Input'!F830</f>
        <v>0</v>
      </c>
      <c r="T826" s="109" t="s">
        <v>237</v>
      </c>
      <c r="U826" s="109" t="s">
        <v>190</v>
      </c>
      <c r="X826" s="176">
        <f>'Fleet Input'!F830</f>
        <v>0</v>
      </c>
      <c r="Y826" s="170">
        <f>'Fleet Input'!G830</f>
        <v>0</v>
      </c>
      <c r="Z826" s="170">
        <f>'Fleet Input'!H830</f>
        <v>0</v>
      </c>
      <c r="AA826" s="114">
        <f t="shared" si="147"/>
        <v>0</v>
      </c>
      <c r="AB826" s="176" t="str">
        <f>IF('Fleet Input'!K830=0,"",'Fleet Input'!K830)</f>
        <v/>
      </c>
      <c r="AC826" s="176" t="str">
        <f>IF('Fleet Input'!L830=0,"",'Fleet Input'!L830)</f>
        <v/>
      </c>
      <c r="AD826" s="117" t="str">
        <f t="shared" si="148"/>
        <v/>
      </c>
      <c r="AE826" s="117" t="str">
        <f t="shared" si="149"/>
        <v>00</v>
      </c>
      <c r="AF826" s="8" t="e">
        <f t="shared" si="150"/>
        <v>#N/A</v>
      </c>
      <c r="AG826" s="122" t="e">
        <f t="shared" si="151"/>
        <v>#N/A</v>
      </c>
      <c r="AH826" s="8" t="e">
        <f t="shared" si="152"/>
        <v>#N/A</v>
      </c>
      <c r="AI826" s="122" t="e">
        <f t="shared" si="153"/>
        <v>#N/A</v>
      </c>
      <c r="AJ826" s="100" t="e">
        <f t="shared" si="154"/>
        <v>#N/A</v>
      </c>
      <c r="AK826" s="122" t="e">
        <f t="shared" si="155"/>
        <v>#N/A</v>
      </c>
    </row>
    <row r="827" spans="1:37" x14ac:dyDescent="0.2">
      <c r="A827" s="170">
        <f>'Fleet Input'!A831</f>
        <v>0</v>
      </c>
      <c r="B827" s="106" t="s">
        <v>111</v>
      </c>
      <c r="C827" s="106" t="s">
        <v>112</v>
      </c>
      <c r="D827" s="106" t="s">
        <v>136</v>
      </c>
      <c r="E827" s="106" t="s">
        <v>137</v>
      </c>
      <c r="F827" s="179">
        <f>'Fleet Input'!I831</f>
        <v>0</v>
      </c>
      <c r="G827" s="179">
        <f>'Fleet Input'!J831</f>
        <v>0</v>
      </c>
      <c r="H827" s="119" t="e">
        <f>VLOOKUP(AD827,NOx_Calc!$E$4:$G$44,3,FALSE)/100</f>
        <v>#N/A</v>
      </c>
      <c r="I827" s="119" t="e">
        <f>VLOOKUP(AD827,NOx_Calc!$E$4:$H$44,4,FALSE)/100</f>
        <v>#N/A</v>
      </c>
      <c r="J827" s="97" t="e">
        <f t="shared" si="144"/>
        <v>#N/A</v>
      </c>
      <c r="K827" s="10" t="e">
        <f>IF(J827&lt;&gt;"-",IF(X827="A",'NOx Emission Factors'!$X$4*J827,IF(X827="L",'NOx Emission Factors'!$W$4*J827,"?")),"-")</f>
        <v>#N/A</v>
      </c>
      <c r="L827" s="10" t="str">
        <f>IF(F827&lt;&gt;"",IF(X827="A",F827/'NOx Emission Factors'!$X$4,IF(X827="L",F827/'NOx Emission Factors'!$W$4,"?")),"-")</f>
        <v>?</v>
      </c>
      <c r="M827" s="125" t="e">
        <f t="shared" si="145"/>
        <v>#DIV/0!</v>
      </c>
      <c r="N827" s="125" t="e">
        <f t="shared" si="146"/>
        <v>#N/A</v>
      </c>
      <c r="O827" s="170">
        <f>'Fleet Input'!B831</f>
        <v>0</v>
      </c>
      <c r="P827" s="170">
        <f>'Fleet Input'!C831</f>
        <v>0</v>
      </c>
      <c r="Q827" s="170">
        <f>'Fleet Input'!D831</f>
        <v>0</v>
      </c>
      <c r="R827" s="170">
        <f>'Fleet Input'!E831</f>
        <v>0</v>
      </c>
      <c r="S827" s="170">
        <f>'Fleet Input'!F831</f>
        <v>0</v>
      </c>
      <c r="T827" s="109" t="s">
        <v>237</v>
      </c>
      <c r="U827" s="109" t="s">
        <v>190</v>
      </c>
      <c r="X827" s="176">
        <f>'Fleet Input'!F831</f>
        <v>0</v>
      </c>
      <c r="Y827" s="170">
        <f>'Fleet Input'!G831</f>
        <v>0</v>
      </c>
      <c r="Z827" s="170">
        <f>'Fleet Input'!H831</f>
        <v>0</v>
      </c>
      <c r="AA827" s="114">
        <f t="shared" si="147"/>
        <v>0</v>
      </c>
      <c r="AB827" s="176" t="str">
        <f>IF('Fleet Input'!K831=0,"",'Fleet Input'!K831)</f>
        <v/>
      </c>
      <c r="AC827" s="176" t="str">
        <f>IF('Fleet Input'!L831=0,"",'Fleet Input'!L831)</f>
        <v/>
      </c>
      <c r="AD827" s="117" t="str">
        <f t="shared" si="148"/>
        <v/>
      </c>
      <c r="AE827" s="117" t="str">
        <f t="shared" si="149"/>
        <v>00</v>
      </c>
      <c r="AF827" s="8" t="e">
        <f t="shared" si="150"/>
        <v>#N/A</v>
      </c>
      <c r="AG827" s="122" t="e">
        <f t="shared" si="151"/>
        <v>#N/A</v>
      </c>
      <c r="AH827" s="8" t="e">
        <f t="shared" si="152"/>
        <v>#N/A</v>
      </c>
      <c r="AI827" s="122" t="e">
        <f t="shared" si="153"/>
        <v>#N/A</v>
      </c>
      <c r="AJ827" s="100" t="e">
        <f t="shared" si="154"/>
        <v>#N/A</v>
      </c>
      <c r="AK827" s="122" t="e">
        <f t="shared" si="155"/>
        <v>#N/A</v>
      </c>
    </row>
    <row r="828" spans="1:37" x14ac:dyDescent="0.2">
      <c r="A828" s="170">
        <f>'Fleet Input'!A832</f>
        <v>0</v>
      </c>
      <c r="B828" s="106" t="s">
        <v>111</v>
      </c>
      <c r="C828" s="106" t="s">
        <v>120</v>
      </c>
      <c r="D828" s="106" t="s">
        <v>264</v>
      </c>
      <c r="E828" s="106" t="s">
        <v>263</v>
      </c>
      <c r="F828" s="179">
        <f>'Fleet Input'!I832</f>
        <v>0</v>
      </c>
      <c r="G828" s="179">
        <f>'Fleet Input'!J832</f>
        <v>0</v>
      </c>
      <c r="H828" s="119" t="e">
        <f>VLOOKUP(AD828,NOx_Calc!$E$4:$G$44,3,FALSE)/100</f>
        <v>#N/A</v>
      </c>
      <c r="I828" s="119" t="e">
        <f>VLOOKUP(AD828,NOx_Calc!$E$4:$H$44,4,FALSE)/100</f>
        <v>#N/A</v>
      </c>
      <c r="J828" s="97" t="e">
        <f t="shared" si="144"/>
        <v>#N/A</v>
      </c>
      <c r="K828" s="10" t="e">
        <f>IF(J828&lt;&gt;"-",IF(X828="A",'NOx Emission Factors'!$X$4*J828,IF(X828="L",'NOx Emission Factors'!$W$4*J828,"?")),"-")</f>
        <v>#N/A</v>
      </c>
      <c r="L828" s="10" t="str">
        <f>IF(F828&lt;&gt;"",IF(X828="A",F828/'NOx Emission Factors'!$X$4,IF(X828="L",F828/'NOx Emission Factors'!$W$4,"?")),"-")</f>
        <v>?</v>
      </c>
      <c r="M828" s="125" t="e">
        <f t="shared" si="145"/>
        <v>#DIV/0!</v>
      </c>
      <c r="N828" s="125" t="e">
        <f t="shared" si="146"/>
        <v>#N/A</v>
      </c>
      <c r="O828" s="170">
        <f>'Fleet Input'!B832</f>
        <v>0</v>
      </c>
      <c r="P828" s="170">
        <f>'Fleet Input'!C832</f>
        <v>0</v>
      </c>
      <c r="Q828" s="170">
        <f>'Fleet Input'!D832</f>
        <v>0</v>
      </c>
      <c r="R828" s="170">
        <f>'Fleet Input'!E832</f>
        <v>0</v>
      </c>
      <c r="S828" s="170">
        <f>'Fleet Input'!F832</f>
        <v>0</v>
      </c>
      <c r="T828" s="109" t="s">
        <v>241</v>
      </c>
      <c r="U828" s="109" t="s">
        <v>21</v>
      </c>
      <c r="X828" s="176">
        <f>'Fleet Input'!F832</f>
        <v>0</v>
      </c>
      <c r="Y828" s="170">
        <f>'Fleet Input'!G832</f>
        <v>0</v>
      </c>
      <c r="Z828" s="170">
        <f>'Fleet Input'!H832</f>
        <v>0</v>
      </c>
      <c r="AA828" s="114">
        <f t="shared" si="147"/>
        <v>0</v>
      </c>
      <c r="AB828" s="176" t="str">
        <f>IF('Fleet Input'!K832=0,"",'Fleet Input'!K832)</f>
        <v/>
      </c>
      <c r="AC828" s="176" t="str">
        <f>IF('Fleet Input'!L832=0,"",'Fleet Input'!L832)</f>
        <v/>
      </c>
      <c r="AD828" s="117" t="str">
        <f t="shared" si="148"/>
        <v/>
      </c>
      <c r="AE828" s="117" t="str">
        <f t="shared" si="149"/>
        <v>00</v>
      </c>
      <c r="AF828" s="8" t="e">
        <f t="shared" si="150"/>
        <v>#N/A</v>
      </c>
      <c r="AG828" s="122" t="e">
        <f t="shared" si="151"/>
        <v>#N/A</v>
      </c>
      <c r="AH828" s="8" t="e">
        <f t="shared" si="152"/>
        <v>#N/A</v>
      </c>
      <c r="AI828" s="122" t="e">
        <f t="shared" si="153"/>
        <v>#N/A</v>
      </c>
      <c r="AJ828" s="100" t="e">
        <f t="shared" si="154"/>
        <v>#N/A</v>
      </c>
      <c r="AK828" s="122" t="e">
        <f t="shared" si="155"/>
        <v>#N/A</v>
      </c>
    </row>
    <row r="829" spans="1:37" x14ac:dyDescent="0.2">
      <c r="A829" s="170">
        <f>'Fleet Input'!A833</f>
        <v>0</v>
      </c>
      <c r="B829" s="106" t="s">
        <v>111</v>
      </c>
      <c r="C829" s="106" t="s">
        <v>116</v>
      </c>
      <c r="D829" s="106" t="s">
        <v>122</v>
      </c>
      <c r="E829" s="106" t="s">
        <v>263</v>
      </c>
      <c r="F829" s="179">
        <f>'Fleet Input'!I833</f>
        <v>0</v>
      </c>
      <c r="G829" s="179">
        <f>'Fleet Input'!J833</f>
        <v>0</v>
      </c>
      <c r="H829" s="119" t="e">
        <f>VLOOKUP(AD829,NOx_Calc!$E$4:$G$44,3,FALSE)/100</f>
        <v>#N/A</v>
      </c>
      <c r="I829" s="119" t="e">
        <f>VLOOKUP(AD829,NOx_Calc!$E$4:$H$44,4,FALSE)/100</f>
        <v>#N/A</v>
      </c>
      <c r="J829" s="97" t="e">
        <f t="shared" si="144"/>
        <v>#N/A</v>
      </c>
      <c r="K829" s="10" t="e">
        <f>IF(J829&lt;&gt;"-",IF(X829="A",'NOx Emission Factors'!$X$4*J829,IF(X829="L",'NOx Emission Factors'!$W$4*J829,"?")),"-")</f>
        <v>#N/A</v>
      </c>
      <c r="L829" s="10" t="str">
        <f>IF(F829&lt;&gt;"",IF(X829="A",F829/'NOx Emission Factors'!$X$4,IF(X829="L",F829/'NOx Emission Factors'!$W$4,"?")),"-")</f>
        <v>?</v>
      </c>
      <c r="M829" s="125" t="e">
        <f t="shared" si="145"/>
        <v>#DIV/0!</v>
      </c>
      <c r="N829" s="125" t="e">
        <f t="shared" si="146"/>
        <v>#N/A</v>
      </c>
      <c r="O829" s="170">
        <f>'Fleet Input'!B833</f>
        <v>0</v>
      </c>
      <c r="P829" s="170">
        <f>'Fleet Input'!C833</f>
        <v>0</v>
      </c>
      <c r="Q829" s="170">
        <f>'Fleet Input'!D833</f>
        <v>0</v>
      </c>
      <c r="R829" s="170">
        <f>'Fleet Input'!E833</f>
        <v>0</v>
      </c>
      <c r="S829" s="170">
        <f>'Fleet Input'!F833</f>
        <v>0</v>
      </c>
      <c r="T829" s="109" t="s">
        <v>242</v>
      </c>
      <c r="V829" s="111"/>
      <c r="W829" s="111"/>
      <c r="X829" s="176">
        <f>'Fleet Input'!F833</f>
        <v>0</v>
      </c>
      <c r="Y829" s="170">
        <f>'Fleet Input'!G833</f>
        <v>0</v>
      </c>
      <c r="Z829" s="170">
        <f>'Fleet Input'!H833</f>
        <v>0</v>
      </c>
      <c r="AA829" s="114">
        <f t="shared" si="147"/>
        <v>0</v>
      </c>
      <c r="AB829" s="176" t="str">
        <f>IF('Fleet Input'!K833=0,"",'Fleet Input'!K833)</f>
        <v/>
      </c>
      <c r="AC829" s="176" t="str">
        <f>IF('Fleet Input'!L833=0,"",'Fleet Input'!L833)</f>
        <v/>
      </c>
      <c r="AD829" s="117" t="str">
        <f t="shared" si="148"/>
        <v/>
      </c>
      <c r="AE829" s="117" t="str">
        <f t="shared" si="149"/>
        <v>00</v>
      </c>
      <c r="AF829" s="8" t="e">
        <f t="shared" si="150"/>
        <v>#N/A</v>
      </c>
      <c r="AG829" s="122" t="e">
        <f t="shared" si="151"/>
        <v>#N/A</v>
      </c>
      <c r="AH829" s="8" t="e">
        <f t="shared" si="152"/>
        <v>#N/A</v>
      </c>
      <c r="AI829" s="122" t="e">
        <f t="shared" si="153"/>
        <v>#N/A</v>
      </c>
      <c r="AJ829" s="100" t="e">
        <f t="shared" si="154"/>
        <v>#N/A</v>
      </c>
      <c r="AK829" s="122" t="e">
        <f t="shared" si="155"/>
        <v>#N/A</v>
      </c>
    </row>
    <row r="830" spans="1:37" x14ac:dyDescent="0.2">
      <c r="A830" s="170">
        <f>'Fleet Input'!A834</f>
        <v>0</v>
      </c>
      <c r="B830" s="106" t="s">
        <v>111</v>
      </c>
      <c r="C830" s="106" t="s">
        <v>116</v>
      </c>
      <c r="D830" s="106" t="s">
        <v>122</v>
      </c>
      <c r="E830" s="106" t="s">
        <v>263</v>
      </c>
      <c r="F830" s="179">
        <f>'Fleet Input'!I834</f>
        <v>0</v>
      </c>
      <c r="G830" s="179">
        <f>'Fleet Input'!J834</f>
        <v>0</v>
      </c>
      <c r="H830" s="119" t="e">
        <f>VLOOKUP(AD830,NOx_Calc!$E$4:$G$44,3,FALSE)/100</f>
        <v>#N/A</v>
      </c>
      <c r="I830" s="119" t="e">
        <f>VLOOKUP(AD830,NOx_Calc!$E$4:$H$44,4,FALSE)/100</f>
        <v>#N/A</v>
      </c>
      <c r="J830" s="97" t="e">
        <f t="shared" si="144"/>
        <v>#N/A</v>
      </c>
      <c r="K830" s="10" t="e">
        <f>IF(J830&lt;&gt;"-",IF(X830="A",'NOx Emission Factors'!$X$4*J830,IF(X830="L",'NOx Emission Factors'!$W$4*J830,"?")),"-")</f>
        <v>#N/A</v>
      </c>
      <c r="L830" s="10" t="str">
        <f>IF(F830&lt;&gt;"",IF(X830="A",F830/'NOx Emission Factors'!$X$4,IF(X830="L",F830/'NOx Emission Factors'!$W$4,"?")),"-")</f>
        <v>?</v>
      </c>
      <c r="M830" s="125" t="e">
        <f t="shared" si="145"/>
        <v>#DIV/0!</v>
      </c>
      <c r="N830" s="125" t="e">
        <f t="shared" si="146"/>
        <v>#N/A</v>
      </c>
      <c r="O830" s="170">
        <f>'Fleet Input'!B834</f>
        <v>0</v>
      </c>
      <c r="P830" s="170">
        <f>'Fleet Input'!C834</f>
        <v>0</v>
      </c>
      <c r="Q830" s="170">
        <f>'Fleet Input'!D834</f>
        <v>0</v>
      </c>
      <c r="R830" s="170">
        <f>'Fleet Input'!E834</f>
        <v>0</v>
      </c>
      <c r="S830" s="170">
        <f>'Fleet Input'!F834</f>
        <v>0</v>
      </c>
      <c r="T830" s="109" t="s">
        <v>241</v>
      </c>
      <c r="U830" s="109" t="s">
        <v>21</v>
      </c>
      <c r="X830" s="176">
        <f>'Fleet Input'!F834</f>
        <v>0</v>
      </c>
      <c r="Y830" s="170">
        <f>'Fleet Input'!G834</f>
        <v>0</v>
      </c>
      <c r="Z830" s="170">
        <f>'Fleet Input'!H834</f>
        <v>0</v>
      </c>
      <c r="AA830" s="114">
        <f t="shared" si="147"/>
        <v>0</v>
      </c>
      <c r="AB830" s="176" t="str">
        <f>IF('Fleet Input'!K834=0,"",'Fleet Input'!K834)</f>
        <v/>
      </c>
      <c r="AC830" s="176" t="str">
        <f>IF('Fleet Input'!L834=0,"",'Fleet Input'!L834)</f>
        <v/>
      </c>
      <c r="AD830" s="117" t="str">
        <f t="shared" si="148"/>
        <v/>
      </c>
      <c r="AE830" s="117" t="str">
        <f t="shared" si="149"/>
        <v>00</v>
      </c>
      <c r="AF830" s="8" t="e">
        <f t="shared" si="150"/>
        <v>#N/A</v>
      </c>
      <c r="AG830" s="122" t="e">
        <f t="shared" si="151"/>
        <v>#N/A</v>
      </c>
      <c r="AH830" s="8" t="e">
        <f t="shared" si="152"/>
        <v>#N/A</v>
      </c>
      <c r="AI830" s="122" t="e">
        <f t="shared" si="153"/>
        <v>#N/A</v>
      </c>
      <c r="AJ830" s="100" t="e">
        <f t="shared" si="154"/>
        <v>#N/A</v>
      </c>
      <c r="AK830" s="122" t="e">
        <f t="shared" si="155"/>
        <v>#N/A</v>
      </c>
    </row>
    <row r="831" spans="1:37" x14ac:dyDescent="0.2">
      <c r="A831" s="170">
        <f>'Fleet Input'!A835</f>
        <v>0</v>
      </c>
      <c r="B831" s="106" t="s">
        <v>111</v>
      </c>
      <c r="C831" s="106" t="s">
        <v>116</v>
      </c>
      <c r="D831" s="106" t="s">
        <v>118</v>
      </c>
      <c r="E831" s="106" t="s">
        <v>263</v>
      </c>
      <c r="F831" s="179">
        <f>'Fleet Input'!I835</f>
        <v>0</v>
      </c>
      <c r="G831" s="179">
        <f>'Fleet Input'!J835</f>
        <v>0</v>
      </c>
      <c r="H831" s="119" t="e">
        <f>VLOOKUP(AD831,NOx_Calc!$E$4:$G$44,3,FALSE)/100</f>
        <v>#N/A</v>
      </c>
      <c r="I831" s="119" t="e">
        <f>VLOOKUP(AD831,NOx_Calc!$E$4:$H$44,4,FALSE)/100</f>
        <v>#N/A</v>
      </c>
      <c r="J831" s="97" t="e">
        <f t="shared" si="144"/>
        <v>#N/A</v>
      </c>
      <c r="K831" s="10" t="e">
        <f>IF(J831&lt;&gt;"-",IF(X831="A",'NOx Emission Factors'!$X$4*J831,IF(X831="L",'NOx Emission Factors'!$W$4*J831,"?")),"-")</f>
        <v>#N/A</v>
      </c>
      <c r="L831" s="10" t="str">
        <f>IF(F831&lt;&gt;"",IF(X831="A",F831/'NOx Emission Factors'!$X$4,IF(X831="L",F831/'NOx Emission Factors'!$W$4,"?")),"-")</f>
        <v>?</v>
      </c>
      <c r="M831" s="125" t="e">
        <f t="shared" si="145"/>
        <v>#DIV/0!</v>
      </c>
      <c r="N831" s="125" t="e">
        <f t="shared" si="146"/>
        <v>#N/A</v>
      </c>
      <c r="O831" s="170">
        <f>'Fleet Input'!B835</f>
        <v>0</v>
      </c>
      <c r="P831" s="170">
        <f>'Fleet Input'!C835</f>
        <v>0</v>
      </c>
      <c r="Q831" s="170">
        <f>'Fleet Input'!D835</f>
        <v>0</v>
      </c>
      <c r="R831" s="170">
        <f>'Fleet Input'!E835</f>
        <v>0</v>
      </c>
      <c r="S831" s="170">
        <f>'Fleet Input'!F835</f>
        <v>0</v>
      </c>
      <c r="T831" s="109" t="s">
        <v>242</v>
      </c>
      <c r="V831" s="111"/>
      <c r="W831" s="111"/>
      <c r="X831" s="176">
        <f>'Fleet Input'!F835</f>
        <v>0</v>
      </c>
      <c r="Y831" s="170">
        <f>'Fleet Input'!G835</f>
        <v>0</v>
      </c>
      <c r="Z831" s="170">
        <f>'Fleet Input'!H835</f>
        <v>0</v>
      </c>
      <c r="AA831" s="114">
        <f t="shared" si="147"/>
        <v>0</v>
      </c>
      <c r="AB831" s="176" t="str">
        <f>IF('Fleet Input'!K835=0,"",'Fleet Input'!K835)</f>
        <v/>
      </c>
      <c r="AC831" s="176" t="str">
        <f>IF('Fleet Input'!L835=0,"",'Fleet Input'!L835)</f>
        <v/>
      </c>
      <c r="AD831" s="117" t="str">
        <f t="shared" si="148"/>
        <v/>
      </c>
      <c r="AE831" s="117" t="str">
        <f t="shared" si="149"/>
        <v>00</v>
      </c>
      <c r="AF831" s="8" t="e">
        <f t="shared" si="150"/>
        <v>#N/A</v>
      </c>
      <c r="AG831" s="122" t="e">
        <f t="shared" si="151"/>
        <v>#N/A</v>
      </c>
      <c r="AH831" s="8" t="e">
        <f t="shared" si="152"/>
        <v>#N/A</v>
      </c>
      <c r="AI831" s="122" t="e">
        <f t="shared" si="153"/>
        <v>#N/A</v>
      </c>
      <c r="AJ831" s="100" t="e">
        <f t="shared" si="154"/>
        <v>#N/A</v>
      </c>
      <c r="AK831" s="122" t="e">
        <f t="shared" si="155"/>
        <v>#N/A</v>
      </c>
    </row>
    <row r="832" spans="1:37" x14ac:dyDescent="0.2">
      <c r="A832" s="170">
        <f>'Fleet Input'!A836</f>
        <v>0</v>
      </c>
      <c r="B832" s="106" t="s">
        <v>111</v>
      </c>
      <c r="C832" s="106" t="s">
        <v>116</v>
      </c>
      <c r="D832" s="106" t="s">
        <v>118</v>
      </c>
      <c r="E832" s="106" t="s">
        <v>263</v>
      </c>
      <c r="F832" s="179">
        <f>'Fleet Input'!I836</f>
        <v>0</v>
      </c>
      <c r="G832" s="179">
        <f>'Fleet Input'!J836</f>
        <v>0</v>
      </c>
      <c r="H832" s="119" t="e">
        <f>VLOOKUP(AD832,NOx_Calc!$E$4:$G$44,3,FALSE)/100</f>
        <v>#N/A</v>
      </c>
      <c r="I832" s="119" t="e">
        <f>VLOOKUP(AD832,NOx_Calc!$E$4:$H$44,4,FALSE)/100</f>
        <v>#N/A</v>
      </c>
      <c r="J832" s="97" t="e">
        <f t="shared" si="144"/>
        <v>#N/A</v>
      </c>
      <c r="K832" s="10" t="e">
        <f>IF(J832&lt;&gt;"-",IF(X832="A",'NOx Emission Factors'!$X$4*J832,IF(X832="L",'NOx Emission Factors'!$W$4*J832,"?")),"-")</f>
        <v>#N/A</v>
      </c>
      <c r="L832" s="10" t="str">
        <f>IF(F832&lt;&gt;"",IF(X832="A",F832/'NOx Emission Factors'!$X$4,IF(X832="L",F832/'NOx Emission Factors'!$W$4,"?")),"-")</f>
        <v>?</v>
      </c>
      <c r="M832" s="125" t="e">
        <f t="shared" si="145"/>
        <v>#DIV/0!</v>
      </c>
      <c r="N832" s="125" t="e">
        <f t="shared" si="146"/>
        <v>#N/A</v>
      </c>
      <c r="O832" s="170">
        <f>'Fleet Input'!B836</f>
        <v>0</v>
      </c>
      <c r="P832" s="170">
        <f>'Fleet Input'!C836</f>
        <v>0</v>
      </c>
      <c r="Q832" s="170">
        <f>'Fleet Input'!D836</f>
        <v>0</v>
      </c>
      <c r="R832" s="170">
        <f>'Fleet Input'!E836</f>
        <v>0</v>
      </c>
      <c r="S832" s="170">
        <f>'Fleet Input'!F836</f>
        <v>0</v>
      </c>
      <c r="T832" s="109" t="s">
        <v>242</v>
      </c>
      <c r="V832" s="111"/>
      <c r="W832" s="111"/>
      <c r="X832" s="176">
        <f>'Fleet Input'!F836</f>
        <v>0</v>
      </c>
      <c r="Y832" s="170">
        <f>'Fleet Input'!G836</f>
        <v>0</v>
      </c>
      <c r="Z832" s="170">
        <f>'Fleet Input'!H836</f>
        <v>0</v>
      </c>
      <c r="AA832" s="114">
        <f t="shared" si="147"/>
        <v>0</v>
      </c>
      <c r="AB832" s="176" t="str">
        <f>IF('Fleet Input'!K836=0,"",'Fleet Input'!K836)</f>
        <v/>
      </c>
      <c r="AC832" s="176" t="str">
        <f>IF('Fleet Input'!L836=0,"",'Fleet Input'!L836)</f>
        <v/>
      </c>
      <c r="AD832" s="117" t="str">
        <f t="shared" si="148"/>
        <v/>
      </c>
      <c r="AE832" s="117" t="str">
        <f t="shared" si="149"/>
        <v>00</v>
      </c>
      <c r="AF832" s="8" t="e">
        <f t="shared" si="150"/>
        <v>#N/A</v>
      </c>
      <c r="AG832" s="122" t="e">
        <f t="shared" si="151"/>
        <v>#N/A</v>
      </c>
      <c r="AH832" s="8" t="e">
        <f t="shared" si="152"/>
        <v>#N/A</v>
      </c>
      <c r="AI832" s="122" t="e">
        <f t="shared" si="153"/>
        <v>#N/A</v>
      </c>
      <c r="AJ832" s="100" t="e">
        <f t="shared" si="154"/>
        <v>#N/A</v>
      </c>
      <c r="AK832" s="122" t="e">
        <f t="shared" si="155"/>
        <v>#N/A</v>
      </c>
    </row>
    <row r="833" spans="1:37" x14ac:dyDescent="0.2">
      <c r="A833" s="170">
        <f>'Fleet Input'!A837</f>
        <v>0</v>
      </c>
      <c r="B833" s="106" t="s">
        <v>111</v>
      </c>
      <c r="C833" s="106" t="s">
        <v>116</v>
      </c>
      <c r="D833" s="106" t="s">
        <v>118</v>
      </c>
      <c r="E833" s="106" t="s">
        <v>263</v>
      </c>
      <c r="F833" s="179">
        <f>'Fleet Input'!I837</f>
        <v>0</v>
      </c>
      <c r="G833" s="179">
        <f>'Fleet Input'!J837</f>
        <v>0</v>
      </c>
      <c r="H833" s="119" t="e">
        <f>VLOOKUP(AD833,NOx_Calc!$E$4:$G$44,3,FALSE)/100</f>
        <v>#N/A</v>
      </c>
      <c r="I833" s="119" t="e">
        <f>VLOOKUP(AD833,NOx_Calc!$E$4:$H$44,4,FALSE)/100</f>
        <v>#N/A</v>
      </c>
      <c r="J833" s="97" t="e">
        <f t="shared" si="144"/>
        <v>#N/A</v>
      </c>
      <c r="K833" s="10" t="e">
        <f>IF(J833&lt;&gt;"-",IF(X833="A",'NOx Emission Factors'!$X$4*J833,IF(X833="L",'NOx Emission Factors'!$W$4*J833,"?")),"-")</f>
        <v>#N/A</v>
      </c>
      <c r="L833" s="10" t="str">
        <f>IF(F833&lt;&gt;"",IF(X833="A",F833/'NOx Emission Factors'!$X$4,IF(X833="L",F833/'NOx Emission Factors'!$W$4,"?")),"-")</f>
        <v>?</v>
      </c>
      <c r="M833" s="125" t="e">
        <f t="shared" si="145"/>
        <v>#DIV/0!</v>
      </c>
      <c r="N833" s="125" t="e">
        <f t="shared" si="146"/>
        <v>#N/A</v>
      </c>
      <c r="O833" s="170">
        <f>'Fleet Input'!B837</f>
        <v>0</v>
      </c>
      <c r="P833" s="170">
        <f>'Fleet Input'!C837</f>
        <v>0</v>
      </c>
      <c r="Q833" s="170">
        <f>'Fleet Input'!D837</f>
        <v>0</v>
      </c>
      <c r="R833" s="170">
        <f>'Fleet Input'!E837</f>
        <v>0</v>
      </c>
      <c r="S833" s="170">
        <f>'Fleet Input'!F837</f>
        <v>0</v>
      </c>
      <c r="T833" s="109" t="s">
        <v>242</v>
      </c>
      <c r="V833" s="111"/>
      <c r="W833" s="111"/>
      <c r="X833" s="176">
        <f>'Fleet Input'!F837</f>
        <v>0</v>
      </c>
      <c r="Y833" s="170">
        <f>'Fleet Input'!G837</f>
        <v>0</v>
      </c>
      <c r="Z833" s="170">
        <f>'Fleet Input'!H837</f>
        <v>0</v>
      </c>
      <c r="AA833" s="114">
        <f t="shared" si="147"/>
        <v>0</v>
      </c>
      <c r="AB833" s="176" t="str">
        <f>IF('Fleet Input'!K837=0,"",'Fleet Input'!K837)</f>
        <v/>
      </c>
      <c r="AC833" s="176" t="str">
        <f>IF('Fleet Input'!L837=0,"",'Fleet Input'!L837)</f>
        <v/>
      </c>
      <c r="AD833" s="117" t="str">
        <f t="shared" si="148"/>
        <v/>
      </c>
      <c r="AE833" s="117" t="str">
        <f t="shared" si="149"/>
        <v>00</v>
      </c>
      <c r="AF833" s="8" t="e">
        <f t="shared" si="150"/>
        <v>#N/A</v>
      </c>
      <c r="AG833" s="122" t="e">
        <f t="shared" si="151"/>
        <v>#N/A</v>
      </c>
      <c r="AH833" s="8" t="e">
        <f t="shared" si="152"/>
        <v>#N/A</v>
      </c>
      <c r="AI833" s="122" t="e">
        <f t="shared" si="153"/>
        <v>#N/A</v>
      </c>
      <c r="AJ833" s="100" t="e">
        <f t="shared" si="154"/>
        <v>#N/A</v>
      </c>
      <c r="AK833" s="122" t="e">
        <f t="shared" si="155"/>
        <v>#N/A</v>
      </c>
    </row>
    <row r="834" spans="1:37" x14ac:dyDescent="0.2">
      <c r="A834" s="170">
        <f>'Fleet Input'!A838</f>
        <v>0</v>
      </c>
      <c r="B834" s="106" t="s">
        <v>111</v>
      </c>
      <c r="C834" s="106" t="s">
        <v>116</v>
      </c>
      <c r="D834" s="106" t="s">
        <v>118</v>
      </c>
      <c r="E834" s="106" t="s">
        <v>263</v>
      </c>
      <c r="F834" s="179">
        <f>'Fleet Input'!I838</f>
        <v>0</v>
      </c>
      <c r="G834" s="179">
        <f>'Fleet Input'!J838</f>
        <v>0</v>
      </c>
      <c r="H834" s="119" t="e">
        <f>VLOOKUP(AD834,NOx_Calc!$E$4:$G$44,3,FALSE)/100</f>
        <v>#N/A</v>
      </c>
      <c r="I834" s="119" t="e">
        <f>VLOOKUP(AD834,NOx_Calc!$E$4:$H$44,4,FALSE)/100</f>
        <v>#N/A</v>
      </c>
      <c r="J834" s="97" t="e">
        <f t="shared" si="144"/>
        <v>#N/A</v>
      </c>
      <c r="K834" s="10" t="e">
        <f>IF(J834&lt;&gt;"-",IF(X834="A",'NOx Emission Factors'!$X$4*J834,IF(X834="L",'NOx Emission Factors'!$W$4*J834,"?")),"-")</f>
        <v>#N/A</v>
      </c>
      <c r="L834" s="10" t="str">
        <f>IF(F834&lt;&gt;"",IF(X834="A",F834/'NOx Emission Factors'!$X$4,IF(X834="L",F834/'NOx Emission Factors'!$W$4,"?")),"-")</f>
        <v>?</v>
      </c>
      <c r="M834" s="125" t="e">
        <f t="shared" si="145"/>
        <v>#DIV/0!</v>
      </c>
      <c r="N834" s="125" t="e">
        <f t="shared" si="146"/>
        <v>#N/A</v>
      </c>
      <c r="O834" s="170">
        <f>'Fleet Input'!B838</f>
        <v>0</v>
      </c>
      <c r="P834" s="170">
        <f>'Fleet Input'!C838</f>
        <v>0</v>
      </c>
      <c r="Q834" s="170">
        <f>'Fleet Input'!D838</f>
        <v>0</v>
      </c>
      <c r="R834" s="170">
        <f>'Fleet Input'!E838</f>
        <v>0</v>
      </c>
      <c r="S834" s="170">
        <f>'Fleet Input'!F838</f>
        <v>0</v>
      </c>
      <c r="T834" s="109" t="s">
        <v>242</v>
      </c>
      <c r="V834" s="111"/>
      <c r="W834" s="111"/>
      <c r="X834" s="176">
        <f>'Fleet Input'!F838</f>
        <v>0</v>
      </c>
      <c r="Y834" s="170">
        <f>'Fleet Input'!G838</f>
        <v>0</v>
      </c>
      <c r="Z834" s="170">
        <f>'Fleet Input'!H838</f>
        <v>0</v>
      </c>
      <c r="AA834" s="114">
        <f t="shared" si="147"/>
        <v>0</v>
      </c>
      <c r="AB834" s="176" t="str">
        <f>IF('Fleet Input'!K838=0,"",'Fleet Input'!K838)</f>
        <v/>
      </c>
      <c r="AC834" s="176" t="str">
        <f>IF('Fleet Input'!L838=0,"",'Fleet Input'!L838)</f>
        <v/>
      </c>
      <c r="AD834" s="117" t="str">
        <f t="shared" si="148"/>
        <v/>
      </c>
      <c r="AE834" s="117" t="str">
        <f t="shared" si="149"/>
        <v>00</v>
      </c>
      <c r="AF834" s="8" t="e">
        <f t="shared" si="150"/>
        <v>#N/A</v>
      </c>
      <c r="AG834" s="122" t="e">
        <f t="shared" si="151"/>
        <v>#N/A</v>
      </c>
      <c r="AH834" s="8" t="e">
        <f t="shared" si="152"/>
        <v>#N/A</v>
      </c>
      <c r="AI834" s="122" t="e">
        <f t="shared" si="153"/>
        <v>#N/A</v>
      </c>
      <c r="AJ834" s="100" t="e">
        <f t="shared" si="154"/>
        <v>#N/A</v>
      </c>
      <c r="AK834" s="122" t="e">
        <f t="shared" si="155"/>
        <v>#N/A</v>
      </c>
    </row>
    <row r="835" spans="1:37" x14ac:dyDescent="0.2">
      <c r="A835" s="170">
        <f>'Fleet Input'!A839</f>
        <v>0</v>
      </c>
      <c r="B835" s="106" t="s">
        <v>111</v>
      </c>
      <c r="C835" s="106" t="s">
        <v>116</v>
      </c>
      <c r="D835" s="106" t="s">
        <v>122</v>
      </c>
      <c r="E835" s="106" t="s">
        <v>263</v>
      </c>
      <c r="F835" s="179">
        <f>'Fleet Input'!I839</f>
        <v>0</v>
      </c>
      <c r="G835" s="179">
        <f>'Fleet Input'!J839</f>
        <v>0</v>
      </c>
      <c r="H835" s="119" t="e">
        <f>VLOOKUP(AD835,NOx_Calc!$E$4:$G$44,3,FALSE)/100</f>
        <v>#N/A</v>
      </c>
      <c r="I835" s="119" t="e">
        <f>VLOOKUP(AD835,NOx_Calc!$E$4:$H$44,4,FALSE)/100</f>
        <v>#N/A</v>
      </c>
      <c r="J835" s="97" t="e">
        <f t="shared" ref="J835:J898" si="156">IF(G835&lt;&gt;"",G835*(1-H835),"-")</f>
        <v>#N/A</v>
      </c>
      <c r="K835" s="10" t="e">
        <f>IF(J835&lt;&gt;"-",IF(X835="A",'NOx Emission Factors'!$X$4*J835,IF(X835="L",'NOx Emission Factors'!$W$4*J835,"?")),"-")</f>
        <v>#N/A</v>
      </c>
      <c r="L835" s="10" t="str">
        <f>IF(F835&lt;&gt;"",IF(X835="A",F835/'NOx Emission Factors'!$X$4,IF(X835="L",F835/'NOx Emission Factors'!$W$4,"?")),"-")</f>
        <v>?</v>
      </c>
      <c r="M835" s="125" t="e">
        <f t="shared" ref="M835:M898" si="157">IF(G835&lt;&gt;"",IF(F835&lt;&gt;"",F835/G835,"-"),"-")</f>
        <v>#DIV/0!</v>
      </c>
      <c r="N835" s="125" t="e">
        <f t="shared" ref="N835:N898" si="158">IF(J835&lt;&gt;"-",IF(F835&lt;&gt;"",F835/J835,"-"),"-")</f>
        <v>#N/A</v>
      </c>
      <c r="O835" s="170">
        <f>'Fleet Input'!B839</f>
        <v>0</v>
      </c>
      <c r="P835" s="170">
        <f>'Fleet Input'!C839</f>
        <v>0</v>
      </c>
      <c r="Q835" s="170">
        <f>'Fleet Input'!D839</f>
        <v>0</v>
      </c>
      <c r="R835" s="170">
        <f>'Fleet Input'!E839</f>
        <v>0</v>
      </c>
      <c r="S835" s="170">
        <f>'Fleet Input'!F839</f>
        <v>0</v>
      </c>
      <c r="T835" s="109" t="s">
        <v>242</v>
      </c>
      <c r="V835" s="111"/>
      <c r="W835" s="111"/>
      <c r="X835" s="176">
        <f>'Fleet Input'!F839</f>
        <v>0</v>
      </c>
      <c r="Y835" s="170">
        <f>'Fleet Input'!G839</f>
        <v>0</v>
      </c>
      <c r="Z835" s="170">
        <f>'Fleet Input'!H839</f>
        <v>0</v>
      </c>
      <c r="AA835" s="114">
        <f t="shared" ref="AA835:AA898" si="159">IF(Z835="STAGE 1","E1",IF(Z835="STAGE 2","E2",IF(Z835="STAGE 3A","E3",IF(Z835="STAGE 4","E4",Z835))))</f>
        <v>0</v>
      </c>
      <c r="AB835" s="176" t="str">
        <f>IF('Fleet Input'!K839=0,"",'Fleet Input'!K839)</f>
        <v/>
      </c>
      <c r="AC835" s="176" t="str">
        <f>IF('Fleet Input'!L839=0,"",'Fleet Input'!L839)</f>
        <v/>
      </c>
      <c r="AD835" s="117" t="str">
        <f t="shared" ref="AD835:AD898" si="160">CONCATENATE(AB835,AC835)</f>
        <v/>
      </c>
      <c r="AE835" s="117" t="str">
        <f t="shared" ref="AE835:AE898" si="161">CONCATENATE(AD835,AA835,X835)</f>
        <v>00</v>
      </c>
      <c r="AF835" s="8" t="e">
        <f t="shared" ref="AF835:AF898" si="162">IF(F835&gt;0,F835,K835)</f>
        <v>#N/A</v>
      </c>
      <c r="AG835" s="122" t="e">
        <f t="shared" ref="AG835:AG898" si="163">IF(G835&lt;&gt;"",G835*H835,(L835*H835)/(1-H835))</f>
        <v>#N/A</v>
      </c>
      <c r="AH835" s="8" t="e">
        <f t="shared" ref="AH835:AH898" si="164">I835/(1-H835)</f>
        <v>#N/A</v>
      </c>
      <c r="AI835" s="122" t="e">
        <f t="shared" ref="AI835:AI898" si="165">AH835*AF835</f>
        <v>#N/A</v>
      </c>
      <c r="AJ835" s="100" t="e">
        <f t="shared" ref="AJ835:AJ898" si="166">(1-H835-I835)/(1-H835)</f>
        <v>#N/A</v>
      </c>
      <c r="AK835" s="122" t="e">
        <f t="shared" ref="AK835:AK898" si="167">AJ835*AF835</f>
        <v>#N/A</v>
      </c>
    </row>
    <row r="836" spans="1:37" x14ac:dyDescent="0.2">
      <c r="A836" s="170">
        <f>'Fleet Input'!A840</f>
        <v>0</v>
      </c>
      <c r="B836" s="106" t="s">
        <v>111</v>
      </c>
      <c r="C836" s="106" t="s">
        <v>116</v>
      </c>
      <c r="D836" s="106" t="s">
        <v>118</v>
      </c>
      <c r="E836" s="106" t="s">
        <v>263</v>
      </c>
      <c r="F836" s="179">
        <f>'Fleet Input'!I840</f>
        <v>0</v>
      </c>
      <c r="G836" s="179">
        <f>'Fleet Input'!J840</f>
        <v>0</v>
      </c>
      <c r="H836" s="119" t="e">
        <f>VLOOKUP(AD836,NOx_Calc!$E$4:$G$44,3,FALSE)/100</f>
        <v>#N/A</v>
      </c>
      <c r="I836" s="119" t="e">
        <f>VLOOKUP(AD836,NOx_Calc!$E$4:$H$44,4,FALSE)/100</f>
        <v>#N/A</v>
      </c>
      <c r="J836" s="97" t="e">
        <f t="shared" si="156"/>
        <v>#N/A</v>
      </c>
      <c r="K836" s="10" t="e">
        <f>IF(J836&lt;&gt;"-",IF(X836="A",'NOx Emission Factors'!$X$4*J836,IF(X836="L",'NOx Emission Factors'!$W$4*J836,"?")),"-")</f>
        <v>#N/A</v>
      </c>
      <c r="L836" s="10" t="str">
        <f>IF(F836&lt;&gt;"",IF(X836="A",F836/'NOx Emission Factors'!$X$4,IF(X836="L",F836/'NOx Emission Factors'!$W$4,"?")),"-")</f>
        <v>?</v>
      </c>
      <c r="M836" s="125" t="e">
        <f t="shared" si="157"/>
        <v>#DIV/0!</v>
      </c>
      <c r="N836" s="125" t="e">
        <f t="shared" si="158"/>
        <v>#N/A</v>
      </c>
      <c r="O836" s="170">
        <f>'Fleet Input'!B840</f>
        <v>0</v>
      </c>
      <c r="P836" s="170">
        <f>'Fleet Input'!C840</f>
        <v>0</v>
      </c>
      <c r="Q836" s="170">
        <f>'Fleet Input'!D840</f>
        <v>0</v>
      </c>
      <c r="R836" s="170">
        <f>'Fleet Input'!E840</f>
        <v>0</v>
      </c>
      <c r="S836" s="170">
        <f>'Fleet Input'!F840</f>
        <v>0</v>
      </c>
      <c r="T836" s="109" t="s">
        <v>237</v>
      </c>
      <c r="U836" s="109" t="s">
        <v>21</v>
      </c>
      <c r="X836" s="176">
        <f>'Fleet Input'!F840</f>
        <v>0</v>
      </c>
      <c r="Y836" s="170">
        <f>'Fleet Input'!G840</f>
        <v>0</v>
      </c>
      <c r="Z836" s="170">
        <f>'Fleet Input'!H840</f>
        <v>0</v>
      </c>
      <c r="AA836" s="114">
        <f t="shared" si="159"/>
        <v>0</v>
      </c>
      <c r="AB836" s="176" t="str">
        <f>IF('Fleet Input'!K840=0,"",'Fleet Input'!K840)</f>
        <v/>
      </c>
      <c r="AC836" s="176" t="str">
        <f>IF('Fleet Input'!L840=0,"",'Fleet Input'!L840)</f>
        <v/>
      </c>
      <c r="AD836" s="117" t="str">
        <f t="shared" si="160"/>
        <v/>
      </c>
      <c r="AE836" s="117" t="str">
        <f t="shared" si="161"/>
        <v>00</v>
      </c>
      <c r="AF836" s="8" t="e">
        <f t="shared" si="162"/>
        <v>#N/A</v>
      </c>
      <c r="AG836" s="122" t="e">
        <f t="shared" si="163"/>
        <v>#N/A</v>
      </c>
      <c r="AH836" s="8" t="e">
        <f t="shared" si="164"/>
        <v>#N/A</v>
      </c>
      <c r="AI836" s="122" t="e">
        <f t="shared" si="165"/>
        <v>#N/A</v>
      </c>
      <c r="AJ836" s="100" t="e">
        <f t="shared" si="166"/>
        <v>#N/A</v>
      </c>
      <c r="AK836" s="122" t="e">
        <f t="shared" si="167"/>
        <v>#N/A</v>
      </c>
    </row>
    <row r="837" spans="1:37" x14ac:dyDescent="0.2">
      <c r="A837" s="170">
        <f>'Fleet Input'!A841</f>
        <v>0</v>
      </c>
      <c r="B837" s="106" t="s">
        <v>111</v>
      </c>
      <c r="C837" s="106" t="s">
        <v>116</v>
      </c>
      <c r="D837" s="106" t="s">
        <v>122</v>
      </c>
      <c r="E837" s="106" t="s">
        <v>263</v>
      </c>
      <c r="F837" s="179">
        <f>'Fleet Input'!I841</f>
        <v>0</v>
      </c>
      <c r="G837" s="179">
        <f>'Fleet Input'!J841</f>
        <v>0</v>
      </c>
      <c r="H837" s="119" t="e">
        <f>VLOOKUP(AD837,NOx_Calc!$E$4:$G$44,3,FALSE)/100</f>
        <v>#N/A</v>
      </c>
      <c r="I837" s="119" t="e">
        <f>VLOOKUP(AD837,NOx_Calc!$E$4:$H$44,4,FALSE)/100</f>
        <v>#N/A</v>
      </c>
      <c r="J837" s="97" t="e">
        <f t="shared" si="156"/>
        <v>#N/A</v>
      </c>
      <c r="K837" s="10" t="e">
        <f>IF(J837&lt;&gt;"-",IF(X837="A",'NOx Emission Factors'!$X$4*J837,IF(X837="L",'NOx Emission Factors'!$W$4*J837,"?")),"-")</f>
        <v>#N/A</v>
      </c>
      <c r="L837" s="10" t="str">
        <f>IF(F837&lt;&gt;"",IF(X837="A",F837/'NOx Emission Factors'!$X$4,IF(X837="L",F837/'NOx Emission Factors'!$W$4,"?")),"-")</f>
        <v>?</v>
      </c>
      <c r="M837" s="125" t="e">
        <f t="shared" si="157"/>
        <v>#DIV/0!</v>
      </c>
      <c r="N837" s="125" t="e">
        <f t="shared" si="158"/>
        <v>#N/A</v>
      </c>
      <c r="O837" s="170">
        <f>'Fleet Input'!B841</f>
        <v>0</v>
      </c>
      <c r="P837" s="170">
        <f>'Fleet Input'!C841</f>
        <v>0</v>
      </c>
      <c r="Q837" s="170">
        <f>'Fleet Input'!D841</f>
        <v>0</v>
      </c>
      <c r="R837" s="170">
        <f>'Fleet Input'!E841</f>
        <v>0</v>
      </c>
      <c r="S837" s="170">
        <f>'Fleet Input'!F841</f>
        <v>0</v>
      </c>
      <c r="T837" s="109" t="s">
        <v>237</v>
      </c>
      <c r="V837" s="109" t="s">
        <v>25</v>
      </c>
      <c r="X837" s="176">
        <f>'Fleet Input'!F841</f>
        <v>0</v>
      </c>
      <c r="Y837" s="170">
        <f>'Fleet Input'!G841</f>
        <v>0</v>
      </c>
      <c r="Z837" s="170">
        <f>'Fleet Input'!H841</f>
        <v>0</v>
      </c>
      <c r="AA837" s="114">
        <f t="shared" si="159"/>
        <v>0</v>
      </c>
      <c r="AB837" s="176" t="str">
        <f>IF('Fleet Input'!K841=0,"",'Fleet Input'!K841)</f>
        <v/>
      </c>
      <c r="AC837" s="176" t="str">
        <f>IF('Fleet Input'!L841=0,"",'Fleet Input'!L841)</f>
        <v/>
      </c>
      <c r="AD837" s="117" t="str">
        <f t="shared" si="160"/>
        <v/>
      </c>
      <c r="AE837" s="117" t="str">
        <f t="shared" si="161"/>
        <v>00</v>
      </c>
      <c r="AF837" s="8" t="e">
        <f t="shared" si="162"/>
        <v>#N/A</v>
      </c>
      <c r="AG837" s="122" t="e">
        <f t="shared" si="163"/>
        <v>#N/A</v>
      </c>
      <c r="AH837" s="8" t="e">
        <f t="shared" si="164"/>
        <v>#N/A</v>
      </c>
      <c r="AI837" s="122" t="e">
        <f t="shared" si="165"/>
        <v>#N/A</v>
      </c>
      <c r="AJ837" s="100" t="e">
        <f t="shared" si="166"/>
        <v>#N/A</v>
      </c>
      <c r="AK837" s="122" t="e">
        <f t="shared" si="167"/>
        <v>#N/A</v>
      </c>
    </row>
    <row r="838" spans="1:37" x14ac:dyDescent="0.2">
      <c r="A838" s="170">
        <f>'Fleet Input'!A842</f>
        <v>0</v>
      </c>
      <c r="B838" s="106" t="s">
        <v>111</v>
      </c>
      <c r="C838" s="106" t="s">
        <v>120</v>
      </c>
      <c r="D838" s="106" t="s">
        <v>181</v>
      </c>
      <c r="E838" s="106" t="s">
        <v>747</v>
      </c>
      <c r="F838" s="179">
        <f>'Fleet Input'!I842</f>
        <v>0</v>
      </c>
      <c r="G838" s="179">
        <f>'Fleet Input'!J842</f>
        <v>0</v>
      </c>
      <c r="H838" s="119" t="e">
        <f>VLOOKUP(AD838,NOx_Calc!$E$4:$G$44,3,FALSE)/100</f>
        <v>#N/A</v>
      </c>
      <c r="I838" s="119" t="e">
        <f>VLOOKUP(AD838,NOx_Calc!$E$4:$H$44,4,FALSE)/100</f>
        <v>#N/A</v>
      </c>
      <c r="J838" s="97" t="e">
        <f t="shared" si="156"/>
        <v>#N/A</v>
      </c>
      <c r="K838" s="10" t="e">
        <f>IF(J838&lt;&gt;"-",IF(X838="A",'NOx Emission Factors'!$X$4*J838,IF(X838="L",'NOx Emission Factors'!$W$4*J838,"?")),"-")</f>
        <v>#N/A</v>
      </c>
      <c r="L838" s="10" t="str">
        <f>IF(F838&lt;&gt;"",IF(X838="A",F838/'NOx Emission Factors'!$X$4,IF(X838="L",F838/'NOx Emission Factors'!$W$4,"?")),"-")</f>
        <v>?</v>
      </c>
      <c r="M838" s="125" t="e">
        <f t="shared" si="157"/>
        <v>#DIV/0!</v>
      </c>
      <c r="N838" s="125" t="e">
        <f t="shared" si="158"/>
        <v>#N/A</v>
      </c>
      <c r="O838" s="170">
        <f>'Fleet Input'!B842</f>
        <v>0</v>
      </c>
      <c r="P838" s="170">
        <f>'Fleet Input'!C842</f>
        <v>0</v>
      </c>
      <c r="Q838" s="170">
        <f>'Fleet Input'!D842</f>
        <v>0</v>
      </c>
      <c r="R838" s="170">
        <f>'Fleet Input'!E842</f>
        <v>0</v>
      </c>
      <c r="S838" s="170">
        <f>'Fleet Input'!F842</f>
        <v>0</v>
      </c>
      <c r="T838" s="109" t="s">
        <v>242</v>
      </c>
      <c r="V838" s="111"/>
      <c r="W838" s="111"/>
      <c r="X838" s="176">
        <f>'Fleet Input'!F842</f>
        <v>0</v>
      </c>
      <c r="Y838" s="170">
        <f>'Fleet Input'!G842</f>
        <v>0</v>
      </c>
      <c r="Z838" s="170">
        <f>'Fleet Input'!H842</f>
        <v>0</v>
      </c>
      <c r="AA838" s="114">
        <f t="shared" si="159"/>
        <v>0</v>
      </c>
      <c r="AB838" s="176" t="str">
        <f>IF('Fleet Input'!K842=0,"",'Fleet Input'!K842)</f>
        <v/>
      </c>
      <c r="AC838" s="176" t="str">
        <f>IF('Fleet Input'!L842=0,"",'Fleet Input'!L842)</f>
        <v/>
      </c>
      <c r="AD838" s="117" t="str">
        <f t="shared" si="160"/>
        <v/>
      </c>
      <c r="AE838" s="117" t="str">
        <f t="shared" si="161"/>
        <v>00</v>
      </c>
      <c r="AF838" s="8" t="e">
        <f t="shared" si="162"/>
        <v>#N/A</v>
      </c>
      <c r="AG838" s="122" t="e">
        <f t="shared" si="163"/>
        <v>#N/A</v>
      </c>
      <c r="AH838" s="8" t="e">
        <f t="shared" si="164"/>
        <v>#N/A</v>
      </c>
      <c r="AI838" s="122" t="e">
        <f t="shared" si="165"/>
        <v>#N/A</v>
      </c>
      <c r="AJ838" s="100" t="e">
        <f t="shared" si="166"/>
        <v>#N/A</v>
      </c>
      <c r="AK838" s="122" t="e">
        <f t="shared" si="167"/>
        <v>#N/A</v>
      </c>
    </row>
    <row r="839" spans="1:37" x14ac:dyDescent="0.2">
      <c r="A839" s="170">
        <f>'Fleet Input'!A843</f>
        <v>0</v>
      </c>
      <c r="B839" s="106" t="s">
        <v>111</v>
      </c>
      <c r="C839" s="106" t="s">
        <v>120</v>
      </c>
      <c r="D839" s="106" t="s">
        <v>181</v>
      </c>
      <c r="E839" s="106" t="s">
        <v>747</v>
      </c>
      <c r="F839" s="179">
        <f>'Fleet Input'!I843</f>
        <v>0</v>
      </c>
      <c r="G839" s="179">
        <f>'Fleet Input'!J843</f>
        <v>0</v>
      </c>
      <c r="H839" s="119" t="e">
        <f>VLOOKUP(AD839,NOx_Calc!$E$4:$G$44,3,FALSE)/100</f>
        <v>#N/A</v>
      </c>
      <c r="I839" s="119" t="e">
        <f>VLOOKUP(AD839,NOx_Calc!$E$4:$H$44,4,FALSE)/100</f>
        <v>#N/A</v>
      </c>
      <c r="J839" s="97" t="e">
        <f t="shared" si="156"/>
        <v>#N/A</v>
      </c>
      <c r="K839" s="10" t="e">
        <f>IF(J839&lt;&gt;"-",IF(X839="A",'NOx Emission Factors'!$X$4*J839,IF(X839="L",'NOx Emission Factors'!$W$4*J839,"?")),"-")</f>
        <v>#N/A</v>
      </c>
      <c r="L839" s="10" t="str">
        <f>IF(F839&lt;&gt;"",IF(X839="A",F839/'NOx Emission Factors'!$X$4,IF(X839="L",F839/'NOx Emission Factors'!$W$4,"?")),"-")</f>
        <v>?</v>
      </c>
      <c r="M839" s="125" t="e">
        <f t="shared" si="157"/>
        <v>#DIV/0!</v>
      </c>
      <c r="N839" s="125" t="e">
        <f t="shared" si="158"/>
        <v>#N/A</v>
      </c>
      <c r="O839" s="170">
        <f>'Fleet Input'!B843</f>
        <v>0</v>
      </c>
      <c r="P839" s="170">
        <f>'Fleet Input'!C843</f>
        <v>0</v>
      </c>
      <c r="Q839" s="170">
        <f>'Fleet Input'!D843</f>
        <v>0</v>
      </c>
      <c r="R839" s="170">
        <f>'Fleet Input'!E843</f>
        <v>0</v>
      </c>
      <c r="S839" s="170">
        <f>'Fleet Input'!F843</f>
        <v>0</v>
      </c>
      <c r="T839" s="109" t="s">
        <v>242</v>
      </c>
      <c r="V839" s="111"/>
      <c r="W839" s="111"/>
      <c r="X839" s="176">
        <f>'Fleet Input'!F843</f>
        <v>0</v>
      </c>
      <c r="Y839" s="170">
        <f>'Fleet Input'!G843</f>
        <v>0</v>
      </c>
      <c r="Z839" s="170">
        <f>'Fleet Input'!H843</f>
        <v>0</v>
      </c>
      <c r="AA839" s="114">
        <f t="shared" si="159"/>
        <v>0</v>
      </c>
      <c r="AB839" s="176" t="str">
        <f>IF('Fleet Input'!K843=0,"",'Fleet Input'!K843)</f>
        <v/>
      </c>
      <c r="AC839" s="176" t="str">
        <f>IF('Fleet Input'!L843=0,"",'Fleet Input'!L843)</f>
        <v/>
      </c>
      <c r="AD839" s="117" t="str">
        <f t="shared" si="160"/>
        <v/>
      </c>
      <c r="AE839" s="117" t="str">
        <f t="shared" si="161"/>
        <v>00</v>
      </c>
      <c r="AF839" s="8" t="e">
        <f t="shared" si="162"/>
        <v>#N/A</v>
      </c>
      <c r="AG839" s="122" t="e">
        <f t="shared" si="163"/>
        <v>#N/A</v>
      </c>
      <c r="AH839" s="8" t="e">
        <f t="shared" si="164"/>
        <v>#N/A</v>
      </c>
      <c r="AI839" s="122" t="e">
        <f t="shared" si="165"/>
        <v>#N/A</v>
      </c>
      <c r="AJ839" s="100" t="e">
        <f t="shared" si="166"/>
        <v>#N/A</v>
      </c>
      <c r="AK839" s="122" t="e">
        <f t="shared" si="167"/>
        <v>#N/A</v>
      </c>
    </row>
    <row r="840" spans="1:37" x14ac:dyDescent="0.2">
      <c r="A840" s="170">
        <f>'Fleet Input'!A844</f>
        <v>0</v>
      </c>
      <c r="B840" s="106" t="s">
        <v>111</v>
      </c>
      <c r="C840" s="106" t="s">
        <v>120</v>
      </c>
      <c r="D840" s="106" t="s">
        <v>181</v>
      </c>
      <c r="E840" s="106" t="s">
        <v>747</v>
      </c>
      <c r="F840" s="179">
        <f>'Fleet Input'!I844</f>
        <v>0</v>
      </c>
      <c r="G840" s="179">
        <f>'Fleet Input'!J844</f>
        <v>0</v>
      </c>
      <c r="H840" s="119" t="e">
        <f>VLOOKUP(AD840,NOx_Calc!$E$4:$G$44,3,FALSE)/100</f>
        <v>#N/A</v>
      </c>
      <c r="I840" s="119" t="e">
        <f>VLOOKUP(AD840,NOx_Calc!$E$4:$H$44,4,FALSE)/100</f>
        <v>#N/A</v>
      </c>
      <c r="J840" s="97" t="e">
        <f t="shared" si="156"/>
        <v>#N/A</v>
      </c>
      <c r="K840" s="10" t="e">
        <f>IF(J840&lt;&gt;"-",IF(X840="A",'NOx Emission Factors'!$X$4*J840,IF(X840="L",'NOx Emission Factors'!$W$4*J840,"?")),"-")</f>
        <v>#N/A</v>
      </c>
      <c r="L840" s="10" t="str">
        <f>IF(F840&lt;&gt;"",IF(X840="A",F840/'NOx Emission Factors'!$X$4,IF(X840="L",F840/'NOx Emission Factors'!$W$4,"?")),"-")</f>
        <v>?</v>
      </c>
      <c r="M840" s="125" t="e">
        <f t="shared" si="157"/>
        <v>#DIV/0!</v>
      </c>
      <c r="N840" s="125" t="e">
        <f t="shared" si="158"/>
        <v>#N/A</v>
      </c>
      <c r="O840" s="170">
        <f>'Fleet Input'!B844</f>
        <v>0</v>
      </c>
      <c r="P840" s="170">
        <f>'Fleet Input'!C844</f>
        <v>0</v>
      </c>
      <c r="Q840" s="170">
        <f>'Fleet Input'!D844</f>
        <v>0</v>
      </c>
      <c r="R840" s="170">
        <f>'Fleet Input'!E844</f>
        <v>0</v>
      </c>
      <c r="S840" s="170">
        <f>'Fleet Input'!F844</f>
        <v>0</v>
      </c>
      <c r="T840" s="109" t="s">
        <v>242</v>
      </c>
      <c r="V840" s="111"/>
      <c r="W840" s="111"/>
      <c r="X840" s="176">
        <f>'Fleet Input'!F844</f>
        <v>0</v>
      </c>
      <c r="Y840" s="170">
        <f>'Fleet Input'!G844</f>
        <v>0</v>
      </c>
      <c r="Z840" s="170">
        <f>'Fleet Input'!H844</f>
        <v>0</v>
      </c>
      <c r="AA840" s="114">
        <f t="shared" si="159"/>
        <v>0</v>
      </c>
      <c r="AB840" s="176" t="str">
        <f>IF('Fleet Input'!K844=0,"",'Fleet Input'!K844)</f>
        <v/>
      </c>
      <c r="AC840" s="176" t="str">
        <f>IF('Fleet Input'!L844=0,"",'Fleet Input'!L844)</f>
        <v/>
      </c>
      <c r="AD840" s="117" t="str">
        <f t="shared" si="160"/>
        <v/>
      </c>
      <c r="AE840" s="117" t="str">
        <f t="shared" si="161"/>
        <v>00</v>
      </c>
      <c r="AF840" s="8" t="e">
        <f t="shared" si="162"/>
        <v>#N/A</v>
      </c>
      <c r="AG840" s="122" t="e">
        <f t="shared" si="163"/>
        <v>#N/A</v>
      </c>
      <c r="AH840" s="8" t="e">
        <f t="shared" si="164"/>
        <v>#N/A</v>
      </c>
      <c r="AI840" s="122" t="e">
        <f t="shared" si="165"/>
        <v>#N/A</v>
      </c>
      <c r="AJ840" s="100" t="e">
        <f t="shared" si="166"/>
        <v>#N/A</v>
      </c>
      <c r="AK840" s="122" t="e">
        <f t="shared" si="167"/>
        <v>#N/A</v>
      </c>
    </row>
    <row r="841" spans="1:37" x14ac:dyDescent="0.2">
      <c r="A841" s="170">
        <f>'Fleet Input'!A845</f>
        <v>0</v>
      </c>
      <c r="B841" s="106" t="s">
        <v>111</v>
      </c>
      <c r="C841" s="106" t="s">
        <v>112</v>
      </c>
      <c r="D841" s="106" t="s">
        <v>136</v>
      </c>
      <c r="E841" s="106" t="s">
        <v>752</v>
      </c>
      <c r="F841" s="179">
        <f>'Fleet Input'!I845</f>
        <v>0</v>
      </c>
      <c r="G841" s="179">
        <f>'Fleet Input'!J845</f>
        <v>0</v>
      </c>
      <c r="H841" s="119" t="e">
        <f>VLOOKUP(AD841,NOx_Calc!$E$4:$G$44,3,FALSE)/100</f>
        <v>#N/A</v>
      </c>
      <c r="I841" s="119" t="e">
        <f>VLOOKUP(AD841,NOx_Calc!$E$4:$H$44,4,FALSE)/100</f>
        <v>#N/A</v>
      </c>
      <c r="J841" s="97" t="e">
        <f t="shared" si="156"/>
        <v>#N/A</v>
      </c>
      <c r="K841" s="10" t="e">
        <f>IF(J841&lt;&gt;"-",IF(X841="A",'NOx Emission Factors'!$X$4*J841,IF(X841="L",'NOx Emission Factors'!$W$4*J841,"?")),"-")</f>
        <v>#N/A</v>
      </c>
      <c r="L841" s="10" t="str">
        <f>IF(F841&lt;&gt;"",IF(X841="A",F841/'NOx Emission Factors'!$X$4,IF(X841="L",F841/'NOx Emission Factors'!$W$4,"?")),"-")</f>
        <v>?</v>
      </c>
      <c r="M841" s="125" t="e">
        <f t="shared" si="157"/>
        <v>#DIV/0!</v>
      </c>
      <c r="N841" s="125" t="e">
        <f t="shared" si="158"/>
        <v>#N/A</v>
      </c>
      <c r="O841" s="170">
        <f>'Fleet Input'!B845</f>
        <v>0</v>
      </c>
      <c r="P841" s="170">
        <f>'Fleet Input'!C845</f>
        <v>0</v>
      </c>
      <c r="Q841" s="170">
        <f>'Fleet Input'!D845</f>
        <v>0</v>
      </c>
      <c r="R841" s="170">
        <f>'Fleet Input'!E845</f>
        <v>0</v>
      </c>
      <c r="S841" s="170">
        <f>'Fleet Input'!F845</f>
        <v>0</v>
      </c>
      <c r="T841" s="109" t="s">
        <v>241</v>
      </c>
      <c r="U841" s="109" t="s">
        <v>20</v>
      </c>
      <c r="X841" s="176">
        <f>'Fleet Input'!F845</f>
        <v>0</v>
      </c>
      <c r="Y841" s="170">
        <f>'Fleet Input'!G845</f>
        <v>0</v>
      </c>
      <c r="Z841" s="170">
        <f>'Fleet Input'!H845</f>
        <v>0</v>
      </c>
      <c r="AA841" s="114">
        <f t="shared" si="159"/>
        <v>0</v>
      </c>
      <c r="AB841" s="176" t="str">
        <f>IF('Fleet Input'!K845=0,"",'Fleet Input'!K845)</f>
        <v/>
      </c>
      <c r="AC841" s="176" t="str">
        <f>IF('Fleet Input'!L845=0,"",'Fleet Input'!L845)</f>
        <v/>
      </c>
      <c r="AD841" s="117" t="str">
        <f t="shared" si="160"/>
        <v/>
      </c>
      <c r="AE841" s="117" t="str">
        <f t="shared" si="161"/>
        <v>00</v>
      </c>
      <c r="AF841" s="8" t="e">
        <f t="shared" si="162"/>
        <v>#N/A</v>
      </c>
      <c r="AG841" s="122" t="e">
        <f t="shared" si="163"/>
        <v>#N/A</v>
      </c>
      <c r="AH841" s="8" t="e">
        <f t="shared" si="164"/>
        <v>#N/A</v>
      </c>
      <c r="AI841" s="122" t="e">
        <f t="shared" si="165"/>
        <v>#N/A</v>
      </c>
      <c r="AJ841" s="100" t="e">
        <f t="shared" si="166"/>
        <v>#N/A</v>
      </c>
      <c r="AK841" s="122" t="e">
        <f t="shared" si="167"/>
        <v>#N/A</v>
      </c>
    </row>
    <row r="842" spans="1:37" x14ac:dyDescent="0.2">
      <c r="A842" s="170">
        <f>'Fleet Input'!A846</f>
        <v>0</v>
      </c>
      <c r="B842" s="106" t="s">
        <v>111</v>
      </c>
      <c r="C842" s="106" t="s">
        <v>112</v>
      </c>
      <c r="D842" s="106" t="s">
        <v>136</v>
      </c>
      <c r="E842" s="106" t="s">
        <v>207</v>
      </c>
      <c r="F842" s="179">
        <f>'Fleet Input'!I846</f>
        <v>0</v>
      </c>
      <c r="G842" s="179">
        <f>'Fleet Input'!J846</f>
        <v>0</v>
      </c>
      <c r="H842" s="119" t="e">
        <f>VLOOKUP(AD842,NOx_Calc!$E$4:$G$44,3,FALSE)/100</f>
        <v>#N/A</v>
      </c>
      <c r="I842" s="119" t="e">
        <f>VLOOKUP(AD842,NOx_Calc!$E$4:$H$44,4,FALSE)/100</f>
        <v>#N/A</v>
      </c>
      <c r="J842" s="97" t="e">
        <f t="shared" si="156"/>
        <v>#N/A</v>
      </c>
      <c r="K842" s="10" t="e">
        <f>IF(J842&lt;&gt;"-",IF(X842="A",'NOx Emission Factors'!$X$4*J842,IF(X842="L",'NOx Emission Factors'!$W$4*J842,"?")),"-")</f>
        <v>#N/A</v>
      </c>
      <c r="L842" s="10" t="str">
        <f>IF(F842&lt;&gt;"",IF(X842="A",F842/'NOx Emission Factors'!$X$4,IF(X842="L",F842/'NOx Emission Factors'!$W$4,"?")),"-")</f>
        <v>?</v>
      </c>
      <c r="M842" s="125" t="e">
        <f t="shared" si="157"/>
        <v>#DIV/0!</v>
      </c>
      <c r="N842" s="125" t="e">
        <f t="shared" si="158"/>
        <v>#N/A</v>
      </c>
      <c r="O842" s="170">
        <f>'Fleet Input'!B846</f>
        <v>0</v>
      </c>
      <c r="P842" s="170">
        <f>'Fleet Input'!C846</f>
        <v>0</v>
      </c>
      <c r="Q842" s="170">
        <f>'Fleet Input'!D846</f>
        <v>0</v>
      </c>
      <c r="R842" s="170">
        <f>'Fleet Input'!E846</f>
        <v>0</v>
      </c>
      <c r="S842" s="170">
        <f>'Fleet Input'!F846</f>
        <v>0</v>
      </c>
      <c r="T842" s="109" t="s">
        <v>241</v>
      </c>
      <c r="U842" s="109" t="s">
        <v>202</v>
      </c>
      <c r="X842" s="176">
        <f>'Fleet Input'!F846</f>
        <v>0</v>
      </c>
      <c r="Y842" s="170">
        <f>'Fleet Input'!G846</f>
        <v>0</v>
      </c>
      <c r="Z842" s="170">
        <f>'Fleet Input'!H846</f>
        <v>0</v>
      </c>
      <c r="AA842" s="114">
        <f t="shared" si="159"/>
        <v>0</v>
      </c>
      <c r="AB842" s="176" t="str">
        <f>IF('Fleet Input'!K846=0,"",'Fleet Input'!K846)</f>
        <v/>
      </c>
      <c r="AC842" s="176" t="str">
        <f>IF('Fleet Input'!L846=0,"",'Fleet Input'!L846)</f>
        <v/>
      </c>
      <c r="AD842" s="117" t="str">
        <f t="shared" si="160"/>
        <v/>
      </c>
      <c r="AE842" s="117" t="str">
        <f t="shared" si="161"/>
        <v>00</v>
      </c>
      <c r="AF842" s="8" t="e">
        <f t="shared" si="162"/>
        <v>#N/A</v>
      </c>
      <c r="AG842" s="122" t="e">
        <f t="shared" si="163"/>
        <v>#N/A</v>
      </c>
      <c r="AH842" s="8" t="e">
        <f t="shared" si="164"/>
        <v>#N/A</v>
      </c>
      <c r="AI842" s="122" t="e">
        <f t="shared" si="165"/>
        <v>#N/A</v>
      </c>
      <c r="AJ842" s="100" t="e">
        <f t="shared" si="166"/>
        <v>#N/A</v>
      </c>
      <c r="AK842" s="122" t="e">
        <f t="shared" si="167"/>
        <v>#N/A</v>
      </c>
    </row>
    <row r="843" spans="1:37" x14ac:dyDescent="0.2">
      <c r="A843" s="170">
        <f>'Fleet Input'!A847</f>
        <v>0</v>
      </c>
      <c r="B843" s="106" t="s">
        <v>111</v>
      </c>
      <c r="C843" s="106" t="s">
        <v>112</v>
      </c>
      <c r="D843" s="106" t="s">
        <v>136</v>
      </c>
      <c r="E843" s="106" t="s">
        <v>207</v>
      </c>
      <c r="F843" s="179">
        <f>'Fleet Input'!I847</f>
        <v>0</v>
      </c>
      <c r="G843" s="179">
        <f>'Fleet Input'!J847</f>
        <v>0</v>
      </c>
      <c r="H843" s="119" t="e">
        <f>VLOOKUP(AD843,NOx_Calc!$E$4:$G$44,3,FALSE)/100</f>
        <v>#N/A</v>
      </c>
      <c r="I843" s="119" t="e">
        <f>VLOOKUP(AD843,NOx_Calc!$E$4:$H$44,4,FALSE)/100</f>
        <v>#N/A</v>
      </c>
      <c r="J843" s="97" t="e">
        <f t="shared" si="156"/>
        <v>#N/A</v>
      </c>
      <c r="K843" s="10" t="e">
        <f>IF(J843&lt;&gt;"-",IF(X843="A",'NOx Emission Factors'!$X$4*J843,IF(X843="L",'NOx Emission Factors'!$W$4*J843,"?")),"-")</f>
        <v>#N/A</v>
      </c>
      <c r="L843" s="10" t="str">
        <f>IF(F843&lt;&gt;"",IF(X843="A",F843/'NOx Emission Factors'!$X$4,IF(X843="L",F843/'NOx Emission Factors'!$W$4,"?")),"-")</f>
        <v>?</v>
      </c>
      <c r="M843" s="125" t="e">
        <f t="shared" si="157"/>
        <v>#DIV/0!</v>
      </c>
      <c r="N843" s="125" t="e">
        <f t="shared" si="158"/>
        <v>#N/A</v>
      </c>
      <c r="O843" s="170">
        <f>'Fleet Input'!B847</f>
        <v>0</v>
      </c>
      <c r="P843" s="170">
        <f>'Fleet Input'!C847</f>
        <v>0</v>
      </c>
      <c r="Q843" s="170">
        <f>'Fleet Input'!D847</f>
        <v>0</v>
      </c>
      <c r="R843" s="170">
        <f>'Fleet Input'!E847</f>
        <v>0</v>
      </c>
      <c r="S843" s="170">
        <f>'Fleet Input'!F847</f>
        <v>0</v>
      </c>
      <c r="T843" s="109" t="s">
        <v>241</v>
      </c>
      <c r="U843" s="109" t="s">
        <v>202</v>
      </c>
      <c r="X843" s="176">
        <f>'Fleet Input'!F847</f>
        <v>0</v>
      </c>
      <c r="Y843" s="170">
        <f>'Fleet Input'!G847</f>
        <v>0</v>
      </c>
      <c r="Z843" s="170">
        <f>'Fleet Input'!H847</f>
        <v>0</v>
      </c>
      <c r="AA843" s="114">
        <f t="shared" si="159"/>
        <v>0</v>
      </c>
      <c r="AB843" s="176" t="str">
        <f>IF('Fleet Input'!K847=0,"",'Fleet Input'!K847)</f>
        <v/>
      </c>
      <c r="AC843" s="176" t="str">
        <f>IF('Fleet Input'!L847=0,"",'Fleet Input'!L847)</f>
        <v/>
      </c>
      <c r="AD843" s="117" t="str">
        <f t="shared" si="160"/>
        <v/>
      </c>
      <c r="AE843" s="117" t="str">
        <f t="shared" si="161"/>
        <v>00</v>
      </c>
      <c r="AF843" s="8" t="e">
        <f t="shared" si="162"/>
        <v>#N/A</v>
      </c>
      <c r="AG843" s="122" t="e">
        <f t="shared" si="163"/>
        <v>#N/A</v>
      </c>
      <c r="AH843" s="8" t="e">
        <f t="shared" si="164"/>
        <v>#N/A</v>
      </c>
      <c r="AI843" s="122" t="e">
        <f t="shared" si="165"/>
        <v>#N/A</v>
      </c>
      <c r="AJ843" s="100" t="e">
        <f t="shared" si="166"/>
        <v>#N/A</v>
      </c>
      <c r="AK843" s="122" t="e">
        <f t="shared" si="167"/>
        <v>#N/A</v>
      </c>
    </row>
    <row r="844" spans="1:37" x14ac:dyDescent="0.2">
      <c r="A844" s="170">
        <f>'Fleet Input'!A848</f>
        <v>0</v>
      </c>
      <c r="B844" s="106" t="s">
        <v>111</v>
      </c>
      <c r="C844" s="106" t="s">
        <v>112</v>
      </c>
      <c r="D844" s="106" t="s">
        <v>136</v>
      </c>
      <c r="E844" s="106" t="s">
        <v>207</v>
      </c>
      <c r="F844" s="179">
        <f>'Fleet Input'!I848</f>
        <v>0</v>
      </c>
      <c r="G844" s="179">
        <f>'Fleet Input'!J848</f>
        <v>0</v>
      </c>
      <c r="H844" s="119" t="e">
        <f>VLOOKUP(AD844,NOx_Calc!$E$4:$G$44,3,FALSE)/100</f>
        <v>#N/A</v>
      </c>
      <c r="I844" s="119" t="e">
        <f>VLOOKUP(AD844,NOx_Calc!$E$4:$H$44,4,FALSE)/100</f>
        <v>#N/A</v>
      </c>
      <c r="J844" s="97" t="e">
        <f t="shared" si="156"/>
        <v>#N/A</v>
      </c>
      <c r="K844" s="10" t="e">
        <f>IF(J844&lt;&gt;"-",IF(X844="A",'NOx Emission Factors'!$X$4*J844,IF(X844="L",'NOx Emission Factors'!$W$4*J844,"?")),"-")</f>
        <v>#N/A</v>
      </c>
      <c r="L844" s="10" t="str">
        <f>IF(F844&lt;&gt;"",IF(X844="A",F844/'NOx Emission Factors'!$X$4,IF(X844="L",F844/'NOx Emission Factors'!$W$4,"?")),"-")</f>
        <v>?</v>
      </c>
      <c r="M844" s="125" t="e">
        <f t="shared" si="157"/>
        <v>#DIV/0!</v>
      </c>
      <c r="N844" s="125" t="e">
        <f t="shared" si="158"/>
        <v>#N/A</v>
      </c>
      <c r="O844" s="170">
        <f>'Fleet Input'!B848</f>
        <v>0</v>
      </c>
      <c r="P844" s="170">
        <f>'Fleet Input'!C848</f>
        <v>0</v>
      </c>
      <c r="Q844" s="170">
        <f>'Fleet Input'!D848</f>
        <v>0</v>
      </c>
      <c r="R844" s="170">
        <f>'Fleet Input'!E848</f>
        <v>0</v>
      </c>
      <c r="S844" s="170">
        <f>'Fleet Input'!F848</f>
        <v>0</v>
      </c>
      <c r="T844" s="109" t="s">
        <v>241</v>
      </c>
      <c r="U844" s="109" t="s">
        <v>202</v>
      </c>
      <c r="X844" s="176">
        <f>'Fleet Input'!F848</f>
        <v>0</v>
      </c>
      <c r="Y844" s="170">
        <f>'Fleet Input'!G848</f>
        <v>0</v>
      </c>
      <c r="Z844" s="170">
        <f>'Fleet Input'!H848</f>
        <v>0</v>
      </c>
      <c r="AA844" s="114">
        <f t="shared" si="159"/>
        <v>0</v>
      </c>
      <c r="AB844" s="176" t="str">
        <f>IF('Fleet Input'!K848=0,"",'Fleet Input'!K848)</f>
        <v/>
      </c>
      <c r="AC844" s="176" t="str">
        <f>IF('Fleet Input'!L848=0,"",'Fleet Input'!L848)</f>
        <v/>
      </c>
      <c r="AD844" s="117" t="str">
        <f t="shared" si="160"/>
        <v/>
      </c>
      <c r="AE844" s="117" t="str">
        <f t="shared" si="161"/>
        <v>00</v>
      </c>
      <c r="AF844" s="8" t="e">
        <f t="shared" si="162"/>
        <v>#N/A</v>
      </c>
      <c r="AG844" s="122" t="e">
        <f t="shared" si="163"/>
        <v>#N/A</v>
      </c>
      <c r="AH844" s="8" t="e">
        <f t="shared" si="164"/>
        <v>#N/A</v>
      </c>
      <c r="AI844" s="122" t="e">
        <f t="shared" si="165"/>
        <v>#N/A</v>
      </c>
      <c r="AJ844" s="100" t="e">
        <f t="shared" si="166"/>
        <v>#N/A</v>
      </c>
      <c r="AK844" s="122" t="e">
        <f t="shared" si="167"/>
        <v>#N/A</v>
      </c>
    </row>
    <row r="845" spans="1:37" x14ac:dyDescent="0.2">
      <c r="A845" s="170">
        <f>'Fleet Input'!A849</f>
        <v>0</v>
      </c>
      <c r="B845" s="106" t="s">
        <v>111</v>
      </c>
      <c r="C845" s="106" t="s">
        <v>116</v>
      </c>
      <c r="D845" s="106" t="s">
        <v>122</v>
      </c>
      <c r="E845" s="106" t="s">
        <v>249</v>
      </c>
      <c r="F845" s="179">
        <f>'Fleet Input'!I849</f>
        <v>0</v>
      </c>
      <c r="G845" s="179">
        <f>'Fleet Input'!J849</f>
        <v>0</v>
      </c>
      <c r="H845" s="119" t="e">
        <f>VLOOKUP(AD845,NOx_Calc!$E$4:$G$44,3,FALSE)/100</f>
        <v>#N/A</v>
      </c>
      <c r="I845" s="119" t="e">
        <f>VLOOKUP(AD845,NOx_Calc!$E$4:$H$44,4,FALSE)/100</f>
        <v>#N/A</v>
      </c>
      <c r="J845" s="97" t="e">
        <f t="shared" si="156"/>
        <v>#N/A</v>
      </c>
      <c r="K845" s="10" t="e">
        <f>IF(J845&lt;&gt;"-",IF(X845="A",'NOx Emission Factors'!$X$4*J845,IF(X845="L",'NOx Emission Factors'!$W$4*J845,"?")),"-")</f>
        <v>#N/A</v>
      </c>
      <c r="L845" s="10" t="str">
        <f>IF(F845&lt;&gt;"",IF(X845="A",F845/'NOx Emission Factors'!$X$4,IF(X845="L",F845/'NOx Emission Factors'!$W$4,"?")),"-")</f>
        <v>?</v>
      </c>
      <c r="M845" s="125" t="e">
        <f t="shared" si="157"/>
        <v>#DIV/0!</v>
      </c>
      <c r="N845" s="125" t="e">
        <f t="shared" si="158"/>
        <v>#N/A</v>
      </c>
      <c r="O845" s="170">
        <f>'Fleet Input'!B849</f>
        <v>0</v>
      </c>
      <c r="P845" s="170">
        <f>'Fleet Input'!C849</f>
        <v>0</v>
      </c>
      <c r="Q845" s="170">
        <f>'Fleet Input'!D849</f>
        <v>0</v>
      </c>
      <c r="R845" s="170">
        <f>'Fleet Input'!E849</f>
        <v>0</v>
      </c>
      <c r="S845" s="170">
        <f>'Fleet Input'!F849</f>
        <v>0</v>
      </c>
      <c r="T845" s="109" t="s">
        <v>237</v>
      </c>
      <c r="U845" s="109" t="s">
        <v>190</v>
      </c>
      <c r="X845" s="176">
        <f>'Fleet Input'!F849</f>
        <v>0</v>
      </c>
      <c r="Y845" s="170">
        <f>'Fleet Input'!G849</f>
        <v>0</v>
      </c>
      <c r="Z845" s="170">
        <f>'Fleet Input'!H849</f>
        <v>0</v>
      </c>
      <c r="AA845" s="114">
        <f t="shared" si="159"/>
        <v>0</v>
      </c>
      <c r="AB845" s="176" t="str">
        <f>IF('Fleet Input'!K849=0,"",'Fleet Input'!K849)</f>
        <v/>
      </c>
      <c r="AC845" s="176" t="str">
        <f>IF('Fleet Input'!L849=0,"",'Fleet Input'!L849)</f>
        <v/>
      </c>
      <c r="AD845" s="117" t="str">
        <f t="shared" si="160"/>
        <v/>
      </c>
      <c r="AE845" s="117" t="str">
        <f t="shared" si="161"/>
        <v>00</v>
      </c>
      <c r="AF845" s="8" t="e">
        <f t="shared" si="162"/>
        <v>#N/A</v>
      </c>
      <c r="AG845" s="122" t="e">
        <f t="shared" si="163"/>
        <v>#N/A</v>
      </c>
      <c r="AH845" s="8" t="e">
        <f t="shared" si="164"/>
        <v>#N/A</v>
      </c>
      <c r="AI845" s="122" t="e">
        <f t="shared" si="165"/>
        <v>#N/A</v>
      </c>
      <c r="AJ845" s="100" t="e">
        <f t="shared" si="166"/>
        <v>#N/A</v>
      </c>
      <c r="AK845" s="122" t="e">
        <f t="shared" si="167"/>
        <v>#N/A</v>
      </c>
    </row>
    <row r="846" spans="1:37" x14ac:dyDescent="0.2">
      <c r="A846" s="170">
        <f>'Fleet Input'!A850</f>
        <v>0</v>
      </c>
      <c r="B846" s="106" t="s">
        <v>111</v>
      </c>
      <c r="C846" s="106" t="s">
        <v>112</v>
      </c>
      <c r="D846" s="106" t="s">
        <v>124</v>
      </c>
      <c r="E846" s="106" t="s">
        <v>128</v>
      </c>
      <c r="F846" s="179">
        <f>'Fleet Input'!I850</f>
        <v>0</v>
      </c>
      <c r="G846" s="179">
        <f>'Fleet Input'!J850</f>
        <v>0</v>
      </c>
      <c r="H846" s="119" t="e">
        <f>VLOOKUP(AD846,NOx_Calc!$E$4:$G$44,3,FALSE)/100</f>
        <v>#N/A</v>
      </c>
      <c r="I846" s="119" t="e">
        <f>VLOOKUP(AD846,NOx_Calc!$E$4:$H$44,4,FALSE)/100</f>
        <v>#N/A</v>
      </c>
      <c r="J846" s="97" t="e">
        <f t="shared" si="156"/>
        <v>#N/A</v>
      </c>
      <c r="K846" s="10" t="e">
        <f>IF(J846&lt;&gt;"-",IF(X846="A",'NOx Emission Factors'!$X$4*J846,IF(X846="L",'NOx Emission Factors'!$W$4*J846,"?")),"-")</f>
        <v>#N/A</v>
      </c>
      <c r="L846" s="10" t="str">
        <f>IF(F846&lt;&gt;"",IF(X846="A",F846/'NOx Emission Factors'!$X$4,IF(X846="L",F846/'NOx Emission Factors'!$W$4,"?")),"-")</f>
        <v>?</v>
      </c>
      <c r="M846" s="125" t="e">
        <f t="shared" si="157"/>
        <v>#DIV/0!</v>
      </c>
      <c r="N846" s="125" t="e">
        <f t="shared" si="158"/>
        <v>#N/A</v>
      </c>
      <c r="O846" s="170">
        <f>'Fleet Input'!B850</f>
        <v>0</v>
      </c>
      <c r="P846" s="170">
        <f>'Fleet Input'!C850</f>
        <v>0</v>
      </c>
      <c r="Q846" s="170">
        <f>'Fleet Input'!D850</f>
        <v>0</v>
      </c>
      <c r="R846" s="170">
        <f>'Fleet Input'!E850</f>
        <v>0</v>
      </c>
      <c r="S846" s="170">
        <f>'Fleet Input'!F850</f>
        <v>0</v>
      </c>
      <c r="T846" s="109" t="s">
        <v>241</v>
      </c>
      <c r="U846" s="109" t="s">
        <v>19</v>
      </c>
      <c r="W846" s="109" t="s">
        <v>798</v>
      </c>
      <c r="X846" s="176">
        <f>'Fleet Input'!F850</f>
        <v>0</v>
      </c>
      <c r="Y846" s="170">
        <f>'Fleet Input'!G850</f>
        <v>0</v>
      </c>
      <c r="Z846" s="170">
        <f>'Fleet Input'!H850</f>
        <v>0</v>
      </c>
      <c r="AA846" s="114">
        <f t="shared" si="159"/>
        <v>0</v>
      </c>
      <c r="AB846" s="176" t="str">
        <f>IF('Fleet Input'!K850=0,"",'Fleet Input'!K850)</f>
        <v/>
      </c>
      <c r="AC846" s="176" t="str">
        <f>IF('Fleet Input'!L850=0,"",'Fleet Input'!L850)</f>
        <v/>
      </c>
      <c r="AD846" s="117" t="str">
        <f t="shared" si="160"/>
        <v/>
      </c>
      <c r="AE846" s="117" t="str">
        <f t="shared" si="161"/>
        <v>00</v>
      </c>
      <c r="AF846" s="8" t="e">
        <f t="shared" si="162"/>
        <v>#N/A</v>
      </c>
      <c r="AG846" s="122" t="e">
        <f t="shared" si="163"/>
        <v>#N/A</v>
      </c>
      <c r="AH846" s="8" t="e">
        <f t="shared" si="164"/>
        <v>#N/A</v>
      </c>
      <c r="AI846" s="122" t="e">
        <f t="shared" si="165"/>
        <v>#N/A</v>
      </c>
      <c r="AJ846" s="100" t="e">
        <f t="shared" si="166"/>
        <v>#N/A</v>
      </c>
      <c r="AK846" s="122" t="e">
        <f t="shared" si="167"/>
        <v>#N/A</v>
      </c>
    </row>
    <row r="847" spans="1:37" x14ac:dyDescent="0.2">
      <c r="A847" s="170">
        <f>'Fleet Input'!A851</f>
        <v>0</v>
      </c>
      <c r="B847" s="106" t="s">
        <v>111</v>
      </c>
      <c r="C847" s="106" t="s">
        <v>133</v>
      </c>
      <c r="D847" s="106" t="s">
        <v>134</v>
      </c>
      <c r="E847" s="106" t="s">
        <v>748</v>
      </c>
      <c r="F847" s="179">
        <f>'Fleet Input'!I851</f>
        <v>0</v>
      </c>
      <c r="G847" s="179">
        <f>'Fleet Input'!J851</f>
        <v>0</v>
      </c>
      <c r="H847" s="119" t="e">
        <f>VLOOKUP(AD847,NOx_Calc!$E$4:$G$44,3,FALSE)/100</f>
        <v>#N/A</v>
      </c>
      <c r="I847" s="119" t="e">
        <f>VLOOKUP(AD847,NOx_Calc!$E$4:$H$44,4,FALSE)/100</f>
        <v>#N/A</v>
      </c>
      <c r="J847" s="97" t="e">
        <f t="shared" si="156"/>
        <v>#N/A</v>
      </c>
      <c r="K847" s="10" t="e">
        <f>IF(J847&lt;&gt;"-",IF(X847="A",'NOx Emission Factors'!$X$4*J847,IF(X847="L",'NOx Emission Factors'!$W$4*J847,"?")),"-")</f>
        <v>#N/A</v>
      </c>
      <c r="L847" s="10" t="str">
        <f>IF(F847&lt;&gt;"",IF(X847="A",F847/'NOx Emission Factors'!$X$4,IF(X847="L",F847/'NOx Emission Factors'!$W$4,"?")),"-")</f>
        <v>?</v>
      </c>
      <c r="M847" s="125" t="e">
        <f t="shared" si="157"/>
        <v>#DIV/0!</v>
      </c>
      <c r="N847" s="125" t="e">
        <f t="shared" si="158"/>
        <v>#N/A</v>
      </c>
      <c r="O847" s="170">
        <f>'Fleet Input'!B851</f>
        <v>0</v>
      </c>
      <c r="P847" s="170">
        <f>'Fleet Input'!C851</f>
        <v>0</v>
      </c>
      <c r="Q847" s="170">
        <f>'Fleet Input'!D851</f>
        <v>0</v>
      </c>
      <c r="R847" s="170">
        <f>'Fleet Input'!E851</f>
        <v>0</v>
      </c>
      <c r="S847" s="170">
        <f>'Fleet Input'!F851</f>
        <v>0</v>
      </c>
      <c r="T847" s="109" t="s">
        <v>237</v>
      </c>
      <c r="U847" s="109" t="s">
        <v>190</v>
      </c>
      <c r="X847" s="176">
        <f>'Fleet Input'!F851</f>
        <v>0</v>
      </c>
      <c r="Y847" s="170">
        <f>'Fleet Input'!G851</f>
        <v>0</v>
      </c>
      <c r="Z847" s="170">
        <f>'Fleet Input'!H851</f>
        <v>0</v>
      </c>
      <c r="AA847" s="114">
        <f t="shared" si="159"/>
        <v>0</v>
      </c>
      <c r="AB847" s="176" t="str">
        <f>IF('Fleet Input'!K851=0,"",'Fleet Input'!K851)</f>
        <v/>
      </c>
      <c r="AC847" s="176" t="str">
        <f>IF('Fleet Input'!L851=0,"",'Fleet Input'!L851)</f>
        <v/>
      </c>
      <c r="AD847" s="117" t="str">
        <f t="shared" si="160"/>
        <v/>
      </c>
      <c r="AE847" s="117" t="str">
        <f t="shared" si="161"/>
        <v>00</v>
      </c>
      <c r="AF847" s="8" t="e">
        <f t="shared" si="162"/>
        <v>#N/A</v>
      </c>
      <c r="AG847" s="122" t="e">
        <f t="shared" si="163"/>
        <v>#N/A</v>
      </c>
      <c r="AH847" s="8" t="e">
        <f t="shared" si="164"/>
        <v>#N/A</v>
      </c>
      <c r="AI847" s="122" t="e">
        <f t="shared" si="165"/>
        <v>#N/A</v>
      </c>
      <c r="AJ847" s="100" t="e">
        <f t="shared" si="166"/>
        <v>#N/A</v>
      </c>
      <c r="AK847" s="122" t="e">
        <f t="shared" si="167"/>
        <v>#N/A</v>
      </c>
    </row>
    <row r="848" spans="1:37" x14ac:dyDescent="0.2">
      <c r="A848" s="170">
        <f>'Fleet Input'!A852</f>
        <v>0</v>
      </c>
      <c r="B848" s="106" t="s">
        <v>111</v>
      </c>
      <c r="C848" s="106" t="s">
        <v>112</v>
      </c>
      <c r="D848" s="106" t="s">
        <v>210</v>
      </c>
      <c r="E848" s="106" t="s">
        <v>209</v>
      </c>
      <c r="F848" s="179">
        <f>'Fleet Input'!I852</f>
        <v>0</v>
      </c>
      <c r="G848" s="179">
        <f>'Fleet Input'!J852</f>
        <v>0</v>
      </c>
      <c r="H848" s="119" t="e">
        <f>VLOOKUP(AD848,NOx_Calc!$E$4:$G$44,3,FALSE)/100</f>
        <v>#N/A</v>
      </c>
      <c r="I848" s="119" t="e">
        <f>VLOOKUP(AD848,NOx_Calc!$E$4:$H$44,4,FALSE)/100</f>
        <v>#N/A</v>
      </c>
      <c r="J848" s="97" t="e">
        <f t="shared" si="156"/>
        <v>#N/A</v>
      </c>
      <c r="K848" s="10" t="e">
        <f>IF(J848&lt;&gt;"-",IF(X848="A",'NOx Emission Factors'!$X$4*J848,IF(X848="L",'NOx Emission Factors'!$W$4*J848,"?")),"-")</f>
        <v>#N/A</v>
      </c>
      <c r="L848" s="10" t="str">
        <f>IF(F848&lt;&gt;"",IF(X848="A",F848/'NOx Emission Factors'!$X$4,IF(X848="L",F848/'NOx Emission Factors'!$W$4,"?")),"-")</f>
        <v>?</v>
      </c>
      <c r="M848" s="125" t="e">
        <f t="shared" si="157"/>
        <v>#DIV/0!</v>
      </c>
      <c r="N848" s="125" t="e">
        <f t="shared" si="158"/>
        <v>#N/A</v>
      </c>
      <c r="O848" s="170">
        <f>'Fleet Input'!B852</f>
        <v>0</v>
      </c>
      <c r="P848" s="170">
        <f>'Fleet Input'!C852</f>
        <v>0</v>
      </c>
      <c r="Q848" s="170">
        <f>'Fleet Input'!D852</f>
        <v>0</v>
      </c>
      <c r="R848" s="170">
        <f>'Fleet Input'!E852</f>
        <v>0</v>
      </c>
      <c r="S848" s="170">
        <f>'Fleet Input'!F852</f>
        <v>0</v>
      </c>
      <c r="T848" s="109" t="s">
        <v>237</v>
      </c>
      <c r="V848" s="109" t="s">
        <v>196</v>
      </c>
      <c r="X848" s="176">
        <f>'Fleet Input'!F852</f>
        <v>0</v>
      </c>
      <c r="Y848" s="170">
        <f>'Fleet Input'!G852</f>
        <v>0</v>
      </c>
      <c r="Z848" s="170">
        <f>'Fleet Input'!H852</f>
        <v>0</v>
      </c>
      <c r="AA848" s="114">
        <f t="shared" si="159"/>
        <v>0</v>
      </c>
      <c r="AB848" s="176" t="str">
        <f>IF('Fleet Input'!K852=0,"",'Fleet Input'!K852)</f>
        <v/>
      </c>
      <c r="AC848" s="176" t="str">
        <f>IF('Fleet Input'!L852=0,"",'Fleet Input'!L852)</f>
        <v/>
      </c>
      <c r="AD848" s="117" t="str">
        <f t="shared" si="160"/>
        <v/>
      </c>
      <c r="AE848" s="117" t="str">
        <f t="shared" si="161"/>
        <v>00</v>
      </c>
      <c r="AF848" s="8" t="e">
        <f t="shared" si="162"/>
        <v>#N/A</v>
      </c>
      <c r="AG848" s="122" t="e">
        <f t="shared" si="163"/>
        <v>#N/A</v>
      </c>
      <c r="AH848" s="8" t="e">
        <f t="shared" si="164"/>
        <v>#N/A</v>
      </c>
      <c r="AI848" s="122" t="e">
        <f t="shared" si="165"/>
        <v>#N/A</v>
      </c>
      <c r="AJ848" s="100" t="e">
        <f t="shared" si="166"/>
        <v>#N/A</v>
      </c>
      <c r="AK848" s="122" t="e">
        <f t="shared" si="167"/>
        <v>#N/A</v>
      </c>
    </row>
    <row r="849" spans="1:37" x14ac:dyDescent="0.2">
      <c r="A849" s="170">
        <f>'Fleet Input'!A853</f>
        <v>0</v>
      </c>
      <c r="B849" s="106" t="s">
        <v>111</v>
      </c>
      <c r="C849" s="106" t="s">
        <v>112</v>
      </c>
      <c r="D849" s="106" t="s">
        <v>210</v>
      </c>
      <c r="E849" s="106" t="s">
        <v>209</v>
      </c>
      <c r="F849" s="179">
        <f>'Fleet Input'!I853</f>
        <v>0</v>
      </c>
      <c r="G849" s="179">
        <f>'Fleet Input'!J853</f>
        <v>0</v>
      </c>
      <c r="H849" s="119" t="e">
        <f>VLOOKUP(AD849,NOx_Calc!$E$4:$G$44,3,FALSE)/100</f>
        <v>#N/A</v>
      </c>
      <c r="I849" s="119" t="e">
        <f>VLOOKUP(AD849,NOx_Calc!$E$4:$H$44,4,FALSE)/100</f>
        <v>#N/A</v>
      </c>
      <c r="J849" s="97" t="e">
        <f t="shared" si="156"/>
        <v>#N/A</v>
      </c>
      <c r="K849" s="10" t="e">
        <f>IF(J849&lt;&gt;"-",IF(X849="A",'NOx Emission Factors'!$X$4*J849,IF(X849="L",'NOx Emission Factors'!$W$4*J849,"?")),"-")</f>
        <v>#N/A</v>
      </c>
      <c r="L849" s="10" t="str">
        <f>IF(F849&lt;&gt;"",IF(X849="A",F849/'NOx Emission Factors'!$X$4,IF(X849="L",F849/'NOx Emission Factors'!$W$4,"?")),"-")</f>
        <v>?</v>
      </c>
      <c r="M849" s="125" t="e">
        <f t="shared" si="157"/>
        <v>#DIV/0!</v>
      </c>
      <c r="N849" s="125" t="e">
        <f t="shared" si="158"/>
        <v>#N/A</v>
      </c>
      <c r="O849" s="170">
        <f>'Fleet Input'!B853</f>
        <v>0</v>
      </c>
      <c r="P849" s="170">
        <f>'Fleet Input'!C853</f>
        <v>0</v>
      </c>
      <c r="Q849" s="170">
        <f>'Fleet Input'!D853</f>
        <v>0</v>
      </c>
      <c r="R849" s="170">
        <f>'Fleet Input'!E853</f>
        <v>0</v>
      </c>
      <c r="S849" s="170">
        <f>'Fleet Input'!F853</f>
        <v>0</v>
      </c>
      <c r="T849" s="109" t="s">
        <v>237</v>
      </c>
      <c r="V849" s="109" t="s">
        <v>196</v>
      </c>
      <c r="X849" s="176">
        <f>'Fleet Input'!F853</f>
        <v>0</v>
      </c>
      <c r="Y849" s="170">
        <f>'Fleet Input'!G853</f>
        <v>0</v>
      </c>
      <c r="Z849" s="170">
        <f>'Fleet Input'!H853</f>
        <v>0</v>
      </c>
      <c r="AA849" s="114">
        <f t="shared" si="159"/>
        <v>0</v>
      </c>
      <c r="AB849" s="176" t="str">
        <f>IF('Fleet Input'!K853=0,"",'Fleet Input'!K853)</f>
        <v/>
      </c>
      <c r="AC849" s="176" t="str">
        <f>IF('Fleet Input'!L853=0,"",'Fleet Input'!L853)</f>
        <v/>
      </c>
      <c r="AD849" s="117" t="str">
        <f t="shared" si="160"/>
        <v/>
      </c>
      <c r="AE849" s="117" t="str">
        <f t="shared" si="161"/>
        <v>00</v>
      </c>
      <c r="AF849" s="8" t="e">
        <f t="shared" si="162"/>
        <v>#N/A</v>
      </c>
      <c r="AG849" s="122" t="e">
        <f t="shared" si="163"/>
        <v>#N/A</v>
      </c>
      <c r="AH849" s="8" t="e">
        <f t="shared" si="164"/>
        <v>#N/A</v>
      </c>
      <c r="AI849" s="122" t="e">
        <f t="shared" si="165"/>
        <v>#N/A</v>
      </c>
      <c r="AJ849" s="100" t="e">
        <f t="shared" si="166"/>
        <v>#N/A</v>
      </c>
      <c r="AK849" s="122" t="e">
        <f t="shared" si="167"/>
        <v>#N/A</v>
      </c>
    </row>
    <row r="850" spans="1:37" x14ac:dyDescent="0.2">
      <c r="A850" s="170">
        <f>'Fleet Input'!A854</f>
        <v>0</v>
      </c>
      <c r="B850" s="106" t="s">
        <v>111</v>
      </c>
      <c r="C850" s="106" t="s">
        <v>112</v>
      </c>
      <c r="D850" s="106" t="s">
        <v>210</v>
      </c>
      <c r="E850" s="106" t="s">
        <v>209</v>
      </c>
      <c r="F850" s="179">
        <f>'Fleet Input'!I854</f>
        <v>0</v>
      </c>
      <c r="G850" s="179">
        <f>'Fleet Input'!J854</f>
        <v>0</v>
      </c>
      <c r="H850" s="119" t="e">
        <f>VLOOKUP(AD850,NOx_Calc!$E$4:$G$44,3,FALSE)/100</f>
        <v>#N/A</v>
      </c>
      <c r="I850" s="119" t="e">
        <f>VLOOKUP(AD850,NOx_Calc!$E$4:$H$44,4,FALSE)/100</f>
        <v>#N/A</v>
      </c>
      <c r="J850" s="97" t="e">
        <f t="shared" si="156"/>
        <v>#N/A</v>
      </c>
      <c r="K850" s="10" t="e">
        <f>IF(J850&lt;&gt;"-",IF(X850="A",'NOx Emission Factors'!$X$4*J850,IF(X850="L",'NOx Emission Factors'!$W$4*J850,"?")),"-")</f>
        <v>#N/A</v>
      </c>
      <c r="L850" s="10" t="str">
        <f>IF(F850&lt;&gt;"",IF(X850="A",F850/'NOx Emission Factors'!$X$4,IF(X850="L",F850/'NOx Emission Factors'!$W$4,"?")),"-")</f>
        <v>?</v>
      </c>
      <c r="M850" s="125" t="e">
        <f t="shared" si="157"/>
        <v>#DIV/0!</v>
      </c>
      <c r="N850" s="125" t="e">
        <f t="shared" si="158"/>
        <v>#N/A</v>
      </c>
      <c r="O850" s="170">
        <f>'Fleet Input'!B854</f>
        <v>0</v>
      </c>
      <c r="P850" s="170">
        <f>'Fleet Input'!C854</f>
        <v>0</v>
      </c>
      <c r="Q850" s="170">
        <f>'Fleet Input'!D854</f>
        <v>0</v>
      </c>
      <c r="R850" s="170">
        <f>'Fleet Input'!E854</f>
        <v>0</v>
      </c>
      <c r="S850" s="170">
        <f>'Fleet Input'!F854</f>
        <v>0</v>
      </c>
      <c r="T850" s="109" t="s">
        <v>237</v>
      </c>
      <c r="V850" s="109" t="s">
        <v>196</v>
      </c>
      <c r="X850" s="176">
        <f>'Fleet Input'!F854</f>
        <v>0</v>
      </c>
      <c r="Y850" s="170">
        <f>'Fleet Input'!G854</f>
        <v>0</v>
      </c>
      <c r="Z850" s="170">
        <f>'Fleet Input'!H854</f>
        <v>0</v>
      </c>
      <c r="AA850" s="114">
        <f t="shared" si="159"/>
        <v>0</v>
      </c>
      <c r="AB850" s="176" t="str">
        <f>IF('Fleet Input'!K854=0,"",'Fleet Input'!K854)</f>
        <v/>
      </c>
      <c r="AC850" s="176" t="str">
        <f>IF('Fleet Input'!L854=0,"",'Fleet Input'!L854)</f>
        <v/>
      </c>
      <c r="AD850" s="117" t="str">
        <f t="shared" si="160"/>
        <v/>
      </c>
      <c r="AE850" s="117" t="str">
        <f t="shared" si="161"/>
        <v>00</v>
      </c>
      <c r="AF850" s="8" t="e">
        <f t="shared" si="162"/>
        <v>#N/A</v>
      </c>
      <c r="AG850" s="122" t="e">
        <f t="shared" si="163"/>
        <v>#N/A</v>
      </c>
      <c r="AH850" s="8" t="e">
        <f t="shared" si="164"/>
        <v>#N/A</v>
      </c>
      <c r="AI850" s="122" t="e">
        <f t="shared" si="165"/>
        <v>#N/A</v>
      </c>
      <c r="AJ850" s="100" t="e">
        <f t="shared" si="166"/>
        <v>#N/A</v>
      </c>
      <c r="AK850" s="122" t="e">
        <f t="shared" si="167"/>
        <v>#N/A</v>
      </c>
    </row>
    <row r="851" spans="1:37" x14ac:dyDescent="0.2">
      <c r="A851" s="170">
        <f>'Fleet Input'!A855</f>
        <v>0</v>
      </c>
      <c r="B851" s="106" t="s">
        <v>111</v>
      </c>
      <c r="C851" s="106" t="s">
        <v>112</v>
      </c>
      <c r="D851" s="106" t="s">
        <v>150</v>
      </c>
      <c r="E851" s="106" t="s">
        <v>289</v>
      </c>
      <c r="F851" s="179">
        <f>'Fleet Input'!I855</f>
        <v>0</v>
      </c>
      <c r="G851" s="179">
        <f>'Fleet Input'!J855</f>
        <v>0</v>
      </c>
      <c r="H851" s="119" t="e">
        <f>VLOOKUP(AD851,NOx_Calc!$E$4:$G$44,3,FALSE)/100</f>
        <v>#N/A</v>
      </c>
      <c r="I851" s="119" t="e">
        <f>VLOOKUP(AD851,NOx_Calc!$E$4:$H$44,4,FALSE)/100</f>
        <v>#N/A</v>
      </c>
      <c r="J851" s="97" t="e">
        <f t="shared" si="156"/>
        <v>#N/A</v>
      </c>
      <c r="K851" s="10" t="e">
        <f>IF(J851&lt;&gt;"-",IF(X851="A",'NOx Emission Factors'!$X$4*J851,IF(X851="L",'NOx Emission Factors'!$W$4*J851,"?")),"-")</f>
        <v>#N/A</v>
      </c>
      <c r="L851" s="10" t="str">
        <f>IF(F851&lt;&gt;"",IF(X851="A",F851/'NOx Emission Factors'!$X$4,IF(X851="L",F851/'NOx Emission Factors'!$W$4,"?")),"-")</f>
        <v>?</v>
      </c>
      <c r="M851" s="125" t="e">
        <f t="shared" si="157"/>
        <v>#DIV/0!</v>
      </c>
      <c r="N851" s="125" t="e">
        <f t="shared" si="158"/>
        <v>#N/A</v>
      </c>
      <c r="O851" s="170">
        <f>'Fleet Input'!B855</f>
        <v>0</v>
      </c>
      <c r="P851" s="170">
        <f>'Fleet Input'!C855</f>
        <v>0</v>
      </c>
      <c r="Q851" s="170">
        <f>'Fleet Input'!D855</f>
        <v>0</v>
      </c>
      <c r="R851" s="170">
        <f>'Fleet Input'!E855</f>
        <v>0</v>
      </c>
      <c r="S851" s="170">
        <f>'Fleet Input'!F855</f>
        <v>0</v>
      </c>
      <c r="T851" s="109" t="s">
        <v>237</v>
      </c>
      <c r="U851" s="109" t="s">
        <v>190</v>
      </c>
      <c r="X851" s="176">
        <f>'Fleet Input'!F855</f>
        <v>0</v>
      </c>
      <c r="Y851" s="170">
        <f>'Fleet Input'!G855</f>
        <v>0</v>
      </c>
      <c r="Z851" s="170">
        <f>'Fleet Input'!H855</f>
        <v>0</v>
      </c>
      <c r="AA851" s="114">
        <f t="shared" si="159"/>
        <v>0</v>
      </c>
      <c r="AB851" s="176" t="str">
        <f>IF('Fleet Input'!K855=0,"",'Fleet Input'!K855)</f>
        <v/>
      </c>
      <c r="AC851" s="176" t="str">
        <f>IF('Fleet Input'!L855=0,"",'Fleet Input'!L855)</f>
        <v/>
      </c>
      <c r="AD851" s="117" t="str">
        <f t="shared" si="160"/>
        <v/>
      </c>
      <c r="AE851" s="117" t="str">
        <f t="shared" si="161"/>
        <v>00</v>
      </c>
      <c r="AF851" s="8" t="e">
        <f t="shared" si="162"/>
        <v>#N/A</v>
      </c>
      <c r="AG851" s="122" t="e">
        <f t="shared" si="163"/>
        <v>#N/A</v>
      </c>
      <c r="AH851" s="8" t="e">
        <f t="shared" si="164"/>
        <v>#N/A</v>
      </c>
      <c r="AI851" s="122" t="e">
        <f t="shared" si="165"/>
        <v>#N/A</v>
      </c>
      <c r="AJ851" s="100" t="e">
        <f t="shared" si="166"/>
        <v>#N/A</v>
      </c>
      <c r="AK851" s="122" t="e">
        <f t="shared" si="167"/>
        <v>#N/A</v>
      </c>
    </row>
    <row r="852" spans="1:37" x14ac:dyDescent="0.2">
      <c r="A852" s="170">
        <f>'Fleet Input'!A856</f>
        <v>0</v>
      </c>
      <c r="B852" s="106" t="s">
        <v>111</v>
      </c>
      <c r="C852" s="106" t="s">
        <v>112</v>
      </c>
      <c r="D852" s="106" t="s">
        <v>210</v>
      </c>
      <c r="E852" s="106" t="s">
        <v>209</v>
      </c>
      <c r="F852" s="179">
        <f>'Fleet Input'!I856</f>
        <v>0</v>
      </c>
      <c r="G852" s="179">
        <f>'Fleet Input'!J856</f>
        <v>0</v>
      </c>
      <c r="H852" s="119" t="e">
        <f>VLOOKUP(AD852,NOx_Calc!$E$4:$G$44,3,FALSE)/100</f>
        <v>#N/A</v>
      </c>
      <c r="I852" s="119" t="e">
        <f>VLOOKUP(AD852,NOx_Calc!$E$4:$H$44,4,FALSE)/100</f>
        <v>#N/A</v>
      </c>
      <c r="J852" s="97" t="e">
        <f t="shared" si="156"/>
        <v>#N/A</v>
      </c>
      <c r="K852" s="10" t="e">
        <f>IF(J852&lt;&gt;"-",IF(X852="A",'NOx Emission Factors'!$X$4*J852,IF(X852="L",'NOx Emission Factors'!$W$4*J852,"?")),"-")</f>
        <v>#N/A</v>
      </c>
      <c r="L852" s="10" t="str">
        <f>IF(F852&lt;&gt;"",IF(X852="A",F852/'NOx Emission Factors'!$X$4,IF(X852="L",F852/'NOx Emission Factors'!$W$4,"?")),"-")</f>
        <v>?</v>
      </c>
      <c r="M852" s="125" t="e">
        <f t="shared" si="157"/>
        <v>#DIV/0!</v>
      </c>
      <c r="N852" s="125" t="e">
        <f t="shared" si="158"/>
        <v>#N/A</v>
      </c>
      <c r="O852" s="170">
        <f>'Fleet Input'!B856</f>
        <v>0</v>
      </c>
      <c r="P852" s="170">
        <f>'Fleet Input'!C856</f>
        <v>0</v>
      </c>
      <c r="Q852" s="170">
        <f>'Fleet Input'!D856</f>
        <v>0</v>
      </c>
      <c r="R852" s="170">
        <f>'Fleet Input'!E856</f>
        <v>0</v>
      </c>
      <c r="S852" s="170">
        <f>'Fleet Input'!F856</f>
        <v>0</v>
      </c>
      <c r="T852" s="109" t="s">
        <v>237</v>
      </c>
      <c r="V852" s="109" t="s">
        <v>196</v>
      </c>
      <c r="X852" s="176">
        <f>'Fleet Input'!F856</f>
        <v>0</v>
      </c>
      <c r="Y852" s="170">
        <f>'Fleet Input'!G856</f>
        <v>0</v>
      </c>
      <c r="Z852" s="170">
        <f>'Fleet Input'!H856</f>
        <v>0</v>
      </c>
      <c r="AA852" s="114">
        <f t="shared" si="159"/>
        <v>0</v>
      </c>
      <c r="AB852" s="176" t="str">
        <f>IF('Fleet Input'!K856=0,"",'Fleet Input'!K856)</f>
        <v/>
      </c>
      <c r="AC852" s="176" t="str">
        <f>IF('Fleet Input'!L856=0,"",'Fleet Input'!L856)</f>
        <v/>
      </c>
      <c r="AD852" s="117" t="str">
        <f t="shared" si="160"/>
        <v/>
      </c>
      <c r="AE852" s="117" t="str">
        <f t="shared" si="161"/>
        <v>00</v>
      </c>
      <c r="AF852" s="8" t="e">
        <f t="shared" si="162"/>
        <v>#N/A</v>
      </c>
      <c r="AG852" s="122" t="e">
        <f t="shared" si="163"/>
        <v>#N/A</v>
      </c>
      <c r="AH852" s="8" t="e">
        <f t="shared" si="164"/>
        <v>#N/A</v>
      </c>
      <c r="AI852" s="122" t="e">
        <f t="shared" si="165"/>
        <v>#N/A</v>
      </c>
      <c r="AJ852" s="100" t="e">
        <f t="shared" si="166"/>
        <v>#N/A</v>
      </c>
      <c r="AK852" s="122" t="e">
        <f t="shared" si="167"/>
        <v>#N/A</v>
      </c>
    </row>
    <row r="853" spans="1:37" x14ac:dyDescent="0.2">
      <c r="A853" s="170">
        <f>'Fleet Input'!A857</f>
        <v>0</v>
      </c>
      <c r="B853" s="106" t="s">
        <v>111</v>
      </c>
      <c r="C853" s="106" t="s">
        <v>133</v>
      </c>
      <c r="D853" s="106" t="s">
        <v>134</v>
      </c>
      <c r="E853" s="106" t="s">
        <v>748</v>
      </c>
      <c r="F853" s="179">
        <f>'Fleet Input'!I857</f>
        <v>0</v>
      </c>
      <c r="G853" s="179">
        <f>'Fleet Input'!J857</f>
        <v>0</v>
      </c>
      <c r="H853" s="119" t="e">
        <f>VLOOKUP(AD853,NOx_Calc!$E$4:$G$44,3,FALSE)/100</f>
        <v>#N/A</v>
      </c>
      <c r="I853" s="119" t="e">
        <f>VLOOKUP(AD853,NOx_Calc!$E$4:$H$44,4,FALSE)/100</f>
        <v>#N/A</v>
      </c>
      <c r="J853" s="97" t="e">
        <f t="shared" si="156"/>
        <v>#N/A</v>
      </c>
      <c r="K853" s="10" t="e">
        <f>IF(J853&lt;&gt;"-",IF(X853="A",'NOx Emission Factors'!$X$4*J853,IF(X853="L",'NOx Emission Factors'!$W$4*J853,"?")),"-")</f>
        <v>#N/A</v>
      </c>
      <c r="L853" s="10" t="str">
        <f>IF(F853&lt;&gt;"",IF(X853="A",F853/'NOx Emission Factors'!$X$4,IF(X853="L",F853/'NOx Emission Factors'!$W$4,"?")),"-")</f>
        <v>?</v>
      </c>
      <c r="M853" s="125" t="e">
        <f t="shared" si="157"/>
        <v>#DIV/0!</v>
      </c>
      <c r="N853" s="125" t="e">
        <f t="shared" si="158"/>
        <v>#N/A</v>
      </c>
      <c r="O853" s="170">
        <f>'Fleet Input'!B857</f>
        <v>0</v>
      </c>
      <c r="P853" s="170">
        <f>'Fleet Input'!C857</f>
        <v>0</v>
      </c>
      <c r="Q853" s="170">
        <f>'Fleet Input'!D857</f>
        <v>0</v>
      </c>
      <c r="R853" s="170">
        <f>'Fleet Input'!E857</f>
        <v>0</v>
      </c>
      <c r="S853" s="170">
        <f>'Fleet Input'!F857</f>
        <v>0</v>
      </c>
      <c r="T853" s="109" t="s">
        <v>237</v>
      </c>
      <c r="U853" s="109" t="s">
        <v>190</v>
      </c>
      <c r="X853" s="176">
        <f>'Fleet Input'!F857</f>
        <v>0</v>
      </c>
      <c r="Y853" s="170">
        <f>'Fleet Input'!G857</f>
        <v>0</v>
      </c>
      <c r="Z853" s="170">
        <f>'Fleet Input'!H857</f>
        <v>0</v>
      </c>
      <c r="AA853" s="114">
        <f t="shared" si="159"/>
        <v>0</v>
      </c>
      <c r="AB853" s="176" t="str">
        <f>IF('Fleet Input'!K857=0,"",'Fleet Input'!K857)</f>
        <v/>
      </c>
      <c r="AC853" s="176" t="str">
        <f>IF('Fleet Input'!L857=0,"",'Fleet Input'!L857)</f>
        <v/>
      </c>
      <c r="AD853" s="117" t="str">
        <f t="shared" si="160"/>
        <v/>
      </c>
      <c r="AE853" s="117" t="str">
        <f t="shared" si="161"/>
        <v>00</v>
      </c>
      <c r="AF853" s="8" t="e">
        <f t="shared" si="162"/>
        <v>#N/A</v>
      </c>
      <c r="AG853" s="122" t="e">
        <f t="shared" si="163"/>
        <v>#N/A</v>
      </c>
      <c r="AH853" s="8" t="e">
        <f t="shared" si="164"/>
        <v>#N/A</v>
      </c>
      <c r="AI853" s="122" t="e">
        <f t="shared" si="165"/>
        <v>#N/A</v>
      </c>
      <c r="AJ853" s="100" t="e">
        <f t="shared" si="166"/>
        <v>#N/A</v>
      </c>
      <c r="AK853" s="122" t="e">
        <f t="shared" si="167"/>
        <v>#N/A</v>
      </c>
    </row>
    <row r="854" spans="1:37" x14ac:dyDescent="0.2">
      <c r="A854" s="170">
        <f>'Fleet Input'!A858</f>
        <v>0</v>
      </c>
      <c r="B854" s="106" t="s">
        <v>111</v>
      </c>
      <c r="C854" s="106" t="s">
        <v>112</v>
      </c>
      <c r="D854" s="106" t="s">
        <v>210</v>
      </c>
      <c r="E854" s="106" t="s">
        <v>209</v>
      </c>
      <c r="F854" s="179">
        <f>'Fleet Input'!I858</f>
        <v>0</v>
      </c>
      <c r="G854" s="179">
        <f>'Fleet Input'!J858</f>
        <v>0</v>
      </c>
      <c r="H854" s="119" t="e">
        <f>VLOOKUP(AD854,NOx_Calc!$E$4:$G$44,3,FALSE)/100</f>
        <v>#N/A</v>
      </c>
      <c r="I854" s="119" t="e">
        <f>VLOOKUP(AD854,NOx_Calc!$E$4:$H$44,4,FALSE)/100</f>
        <v>#N/A</v>
      </c>
      <c r="J854" s="97" t="e">
        <f t="shared" si="156"/>
        <v>#N/A</v>
      </c>
      <c r="K854" s="10" t="e">
        <f>IF(J854&lt;&gt;"-",IF(X854="A",'NOx Emission Factors'!$X$4*J854,IF(X854="L",'NOx Emission Factors'!$W$4*J854,"?")),"-")</f>
        <v>#N/A</v>
      </c>
      <c r="L854" s="10" t="str">
        <f>IF(F854&lt;&gt;"",IF(X854="A",F854/'NOx Emission Factors'!$X$4,IF(X854="L",F854/'NOx Emission Factors'!$W$4,"?")),"-")</f>
        <v>?</v>
      </c>
      <c r="M854" s="125" t="e">
        <f t="shared" si="157"/>
        <v>#DIV/0!</v>
      </c>
      <c r="N854" s="125" t="e">
        <f t="shared" si="158"/>
        <v>#N/A</v>
      </c>
      <c r="O854" s="170">
        <f>'Fleet Input'!B858</f>
        <v>0</v>
      </c>
      <c r="P854" s="170">
        <f>'Fleet Input'!C858</f>
        <v>0</v>
      </c>
      <c r="Q854" s="170">
        <f>'Fleet Input'!D858</f>
        <v>0</v>
      </c>
      <c r="R854" s="170">
        <f>'Fleet Input'!E858</f>
        <v>0</v>
      </c>
      <c r="S854" s="170">
        <f>'Fleet Input'!F858</f>
        <v>0</v>
      </c>
      <c r="T854" s="109" t="s">
        <v>237</v>
      </c>
      <c r="V854" s="109" t="s">
        <v>196</v>
      </c>
      <c r="X854" s="176">
        <f>'Fleet Input'!F858</f>
        <v>0</v>
      </c>
      <c r="Y854" s="170">
        <f>'Fleet Input'!G858</f>
        <v>0</v>
      </c>
      <c r="Z854" s="170">
        <f>'Fleet Input'!H858</f>
        <v>0</v>
      </c>
      <c r="AA854" s="114">
        <f t="shared" si="159"/>
        <v>0</v>
      </c>
      <c r="AB854" s="176" t="str">
        <f>IF('Fleet Input'!K858=0,"",'Fleet Input'!K858)</f>
        <v/>
      </c>
      <c r="AC854" s="176" t="str">
        <f>IF('Fleet Input'!L858=0,"",'Fleet Input'!L858)</f>
        <v/>
      </c>
      <c r="AD854" s="117" t="str">
        <f t="shared" si="160"/>
        <v/>
      </c>
      <c r="AE854" s="117" t="str">
        <f t="shared" si="161"/>
        <v>00</v>
      </c>
      <c r="AF854" s="8" t="e">
        <f t="shared" si="162"/>
        <v>#N/A</v>
      </c>
      <c r="AG854" s="122" t="e">
        <f t="shared" si="163"/>
        <v>#N/A</v>
      </c>
      <c r="AH854" s="8" t="e">
        <f t="shared" si="164"/>
        <v>#N/A</v>
      </c>
      <c r="AI854" s="122" t="e">
        <f t="shared" si="165"/>
        <v>#N/A</v>
      </c>
      <c r="AJ854" s="100" t="e">
        <f t="shared" si="166"/>
        <v>#N/A</v>
      </c>
      <c r="AK854" s="122" t="e">
        <f t="shared" si="167"/>
        <v>#N/A</v>
      </c>
    </row>
    <row r="855" spans="1:37" x14ac:dyDescent="0.2">
      <c r="A855" s="170">
        <f>'Fleet Input'!A859</f>
        <v>0</v>
      </c>
      <c r="B855" s="106" t="s">
        <v>111</v>
      </c>
      <c r="C855" s="106" t="s">
        <v>112</v>
      </c>
      <c r="D855" s="106" t="s">
        <v>210</v>
      </c>
      <c r="E855" s="106" t="s">
        <v>209</v>
      </c>
      <c r="F855" s="179">
        <f>'Fleet Input'!I859</f>
        <v>0</v>
      </c>
      <c r="G855" s="179">
        <f>'Fleet Input'!J859</f>
        <v>0</v>
      </c>
      <c r="H855" s="119" t="e">
        <f>VLOOKUP(AD855,NOx_Calc!$E$4:$G$44,3,FALSE)/100</f>
        <v>#N/A</v>
      </c>
      <c r="I855" s="119" t="e">
        <f>VLOOKUP(AD855,NOx_Calc!$E$4:$H$44,4,FALSE)/100</f>
        <v>#N/A</v>
      </c>
      <c r="J855" s="97" t="e">
        <f t="shared" si="156"/>
        <v>#N/A</v>
      </c>
      <c r="K855" s="10" t="e">
        <f>IF(J855&lt;&gt;"-",IF(X855="A",'NOx Emission Factors'!$X$4*J855,IF(X855="L",'NOx Emission Factors'!$W$4*J855,"?")),"-")</f>
        <v>#N/A</v>
      </c>
      <c r="L855" s="10" t="str">
        <f>IF(F855&lt;&gt;"",IF(X855="A",F855/'NOx Emission Factors'!$X$4,IF(X855="L",F855/'NOx Emission Factors'!$W$4,"?")),"-")</f>
        <v>?</v>
      </c>
      <c r="M855" s="125" t="e">
        <f t="shared" si="157"/>
        <v>#DIV/0!</v>
      </c>
      <c r="N855" s="125" t="e">
        <f t="shared" si="158"/>
        <v>#N/A</v>
      </c>
      <c r="O855" s="170">
        <f>'Fleet Input'!B859</f>
        <v>0</v>
      </c>
      <c r="P855" s="170">
        <f>'Fleet Input'!C859</f>
        <v>0</v>
      </c>
      <c r="Q855" s="170">
        <f>'Fleet Input'!D859</f>
        <v>0</v>
      </c>
      <c r="R855" s="170">
        <f>'Fleet Input'!E859</f>
        <v>0</v>
      </c>
      <c r="S855" s="170">
        <f>'Fleet Input'!F859</f>
        <v>0</v>
      </c>
      <c r="T855" s="109" t="s">
        <v>237</v>
      </c>
      <c r="V855" s="109" t="s">
        <v>196</v>
      </c>
      <c r="X855" s="176">
        <f>'Fleet Input'!F859</f>
        <v>0</v>
      </c>
      <c r="Y855" s="170">
        <f>'Fleet Input'!G859</f>
        <v>0</v>
      </c>
      <c r="Z855" s="170">
        <f>'Fleet Input'!H859</f>
        <v>0</v>
      </c>
      <c r="AA855" s="114">
        <f t="shared" si="159"/>
        <v>0</v>
      </c>
      <c r="AB855" s="176" t="str">
        <f>IF('Fleet Input'!K859=0,"",'Fleet Input'!K859)</f>
        <v/>
      </c>
      <c r="AC855" s="176" t="str">
        <f>IF('Fleet Input'!L859=0,"",'Fleet Input'!L859)</f>
        <v/>
      </c>
      <c r="AD855" s="117" t="str">
        <f t="shared" si="160"/>
        <v/>
      </c>
      <c r="AE855" s="117" t="str">
        <f t="shared" si="161"/>
        <v>00</v>
      </c>
      <c r="AF855" s="8" t="e">
        <f t="shared" si="162"/>
        <v>#N/A</v>
      </c>
      <c r="AG855" s="122" t="e">
        <f t="shared" si="163"/>
        <v>#N/A</v>
      </c>
      <c r="AH855" s="8" t="e">
        <f t="shared" si="164"/>
        <v>#N/A</v>
      </c>
      <c r="AI855" s="122" t="e">
        <f t="shared" si="165"/>
        <v>#N/A</v>
      </c>
      <c r="AJ855" s="100" t="e">
        <f t="shared" si="166"/>
        <v>#N/A</v>
      </c>
      <c r="AK855" s="122" t="e">
        <f t="shared" si="167"/>
        <v>#N/A</v>
      </c>
    </row>
    <row r="856" spans="1:37" x14ac:dyDescent="0.2">
      <c r="A856" s="170">
        <f>'Fleet Input'!A860</f>
        <v>0</v>
      </c>
      <c r="B856" s="106" t="s">
        <v>111</v>
      </c>
      <c r="C856" s="106" t="s">
        <v>112</v>
      </c>
      <c r="D856" s="106" t="s">
        <v>210</v>
      </c>
      <c r="E856" s="106" t="s">
        <v>209</v>
      </c>
      <c r="F856" s="179">
        <f>'Fleet Input'!I860</f>
        <v>0</v>
      </c>
      <c r="G856" s="179">
        <f>'Fleet Input'!J860</f>
        <v>0</v>
      </c>
      <c r="H856" s="119" t="e">
        <f>VLOOKUP(AD856,NOx_Calc!$E$4:$G$44,3,FALSE)/100</f>
        <v>#N/A</v>
      </c>
      <c r="I856" s="119" t="e">
        <f>VLOOKUP(AD856,NOx_Calc!$E$4:$H$44,4,FALSE)/100</f>
        <v>#N/A</v>
      </c>
      <c r="J856" s="97" t="e">
        <f t="shared" si="156"/>
        <v>#N/A</v>
      </c>
      <c r="K856" s="10" t="e">
        <f>IF(J856&lt;&gt;"-",IF(X856="A",'NOx Emission Factors'!$X$4*J856,IF(X856="L",'NOx Emission Factors'!$W$4*J856,"?")),"-")</f>
        <v>#N/A</v>
      </c>
      <c r="L856" s="10" t="str">
        <f>IF(F856&lt;&gt;"",IF(X856="A",F856/'NOx Emission Factors'!$X$4,IF(X856="L",F856/'NOx Emission Factors'!$W$4,"?")),"-")</f>
        <v>?</v>
      </c>
      <c r="M856" s="125" t="e">
        <f t="shared" si="157"/>
        <v>#DIV/0!</v>
      </c>
      <c r="N856" s="125" t="e">
        <f t="shared" si="158"/>
        <v>#N/A</v>
      </c>
      <c r="O856" s="170">
        <f>'Fleet Input'!B860</f>
        <v>0</v>
      </c>
      <c r="P856" s="170">
        <f>'Fleet Input'!C860</f>
        <v>0</v>
      </c>
      <c r="Q856" s="170">
        <f>'Fleet Input'!D860</f>
        <v>0</v>
      </c>
      <c r="R856" s="170">
        <f>'Fleet Input'!E860</f>
        <v>0</v>
      </c>
      <c r="S856" s="170">
        <f>'Fleet Input'!F860</f>
        <v>0</v>
      </c>
      <c r="T856" s="109" t="s">
        <v>237</v>
      </c>
      <c r="V856" s="109" t="s">
        <v>196</v>
      </c>
      <c r="X856" s="176">
        <f>'Fleet Input'!F860</f>
        <v>0</v>
      </c>
      <c r="Y856" s="170">
        <f>'Fleet Input'!G860</f>
        <v>0</v>
      </c>
      <c r="Z856" s="170">
        <f>'Fleet Input'!H860</f>
        <v>0</v>
      </c>
      <c r="AA856" s="114">
        <f t="shared" si="159"/>
        <v>0</v>
      </c>
      <c r="AB856" s="176" t="str">
        <f>IF('Fleet Input'!K860=0,"",'Fleet Input'!K860)</f>
        <v/>
      </c>
      <c r="AC856" s="176" t="str">
        <f>IF('Fleet Input'!L860=0,"",'Fleet Input'!L860)</f>
        <v/>
      </c>
      <c r="AD856" s="117" t="str">
        <f t="shared" si="160"/>
        <v/>
      </c>
      <c r="AE856" s="117" t="str">
        <f t="shared" si="161"/>
        <v>00</v>
      </c>
      <c r="AF856" s="8" t="e">
        <f t="shared" si="162"/>
        <v>#N/A</v>
      </c>
      <c r="AG856" s="122" t="e">
        <f t="shared" si="163"/>
        <v>#N/A</v>
      </c>
      <c r="AH856" s="8" t="e">
        <f t="shared" si="164"/>
        <v>#N/A</v>
      </c>
      <c r="AI856" s="122" t="e">
        <f t="shared" si="165"/>
        <v>#N/A</v>
      </c>
      <c r="AJ856" s="100" t="e">
        <f t="shared" si="166"/>
        <v>#N/A</v>
      </c>
      <c r="AK856" s="122" t="e">
        <f t="shared" si="167"/>
        <v>#N/A</v>
      </c>
    </row>
    <row r="857" spans="1:37" x14ac:dyDescent="0.2">
      <c r="A857" s="170">
        <f>'Fleet Input'!A861</f>
        <v>0</v>
      </c>
      <c r="B857" s="106" t="s">
        <v>111</v>
      </c>
      <c r="C857" s="106" t="s">
        <v>112</v>
      </c>
      <c r="D857" s="106" t="s">
        <v>210</v>
      </c>
      <c r="E857" s="106" t="s">
        <v>209</v>
      </c>
      <c r="F857" s="179">
        <f>'Fleet Input'!I861</f>
        <v>0</v>
      </c>
      <c r="G857" s="179">
        <f>'Fleet Input'!J861</f>
        <v>0</v>
      </c>
      <c r="H857" s="119" t="e">
        <f>VLOOKUP(AD857,NOx_Calc!$E$4:$G$44,3,FALSE)/100</f>
        <v>#N/A</v>
      </c>
      <c r="I857" s="119" t="e">
        <f>VLOOKUP(AD857,NOx_Calc!$E$4:$H$44,4,FALSE)/100</f>
        <v>#N/A</v>
      </c>
      <c r="J857" s="97" t="e">
        <f t="shared" si="156"/>
        <v>#N/A</v>
      </c>
      <c r="K857" s="10" t="e">
        <f>IF(J857&lt;&gt;"-",IF(X857="A",'NOx Emission Factors'!$X$4*J857,IF(X857="L",'NOx Emission Factors'!$W$4*J857,"?")),"-")</f>
        <v>#N/A</v>
      </c>
      <c r="L857" s="10" t="str">
        <f>IF(F857&lt;&gt;"",IF(X857="A",F857/'NOx Emission Factors'!$X$4,IF(X857="L",F857/'NOx Emission Factors'!$W$4,"?")),"-")</f>
        <v>?</v>
      </c>
      <c r="M857" s="125" t="e">
        <f t="shared" si="157"/>
        <v>#DIV/0!</v>
      </c>
      <c r="N857" s="125" t="e">
        <f t="shared" si="158"/>
        <v>#N/A</v>
      </c>
      <c r="O857" s="170">
        <f>'Fleet Input'!B861</f>
        <v>0</v>
      </c>
      <c r="P857" s="170">
        <f>'Fleet Input'!C861</f>
        <v>0</v>
      </c>
      <c r="Q857" s="170">
        <f>'Fleet Input'!D861</f>
        <v>0</v>
      </c>
      <c r="R857" s="170">
        <f>'Fleet Input'!E861</f>
        <v>0</v>
      </c>
      <c r="S857" s="170">
        <f>'Fleet Input'!F861</f>
        <v>0</v>
      </c>
      <c r="T857" s="109" t="s">
        <v>237</v>
      </c>
      <c r="V857" s="109" t="s">
        <v>196</v>
      </c>
      <c r="X857" s="176">
        <f>'Fleet Input'!F861</f>
        <v>0</v>
      </c>
      <c r="Y857" s="170">
        <f>'Fleet Input'!G861</f>
        <v>0</v>
      </c>
      <c r="Z857" s="170">
        <f>'Fleet Input'!H861</f>
        <v>0</v>
      </c>
      <c r="AA857" s="114">
        <f t="shared" si="159"/>
        <v>0</v>
      </c>
      <c r="AB857" s="176" t="str">
        <f>IF('Fleet Input'!K861=0,"",'Fleet Input'!K861)</f>
        <v/>
      </c>
      <c r="AC857" s="176" t="str">
        <f>IF('Fleet Input'!L861=0,"",'Fleet Input'!L861)</f>
        <v/>
      </c>
      <c r="AD857" s="117" t="str">
        <f t="shared" si="160"/>
        <v/>
      </c>
      <c r="AE857" s="117" t="str">
        <f t="shared" si="161"/>
        <v>00</v>
      </c>
      <c r="AF857" s="8" t="e">
        <f t="shared" si="162"/>
        <v>#N/A</v>
      </c>
      <c r="AG857" s="122" t="e">
        <f t="shared" si="163"/>
        <v>#N/A</v>
      </c>
      <c r="AH857" s="8" t="e">
        <f t="shared" si="164"/>
        <v>#N/A</v>
      </c>
      <c r="AI857" s="122" t="e">
        <f t="shared" si="165"/>
        <v>#N/A</v>
      </c>
      <c r="AJ857" s="100" t="e">
        <f t="shared" si="166"/>
        <v>#N/A</v>
      </c>
      <c r="AK857" s="122" t="e">
        <f t="shared" si="167"/>
        <v>#N/A</v>
      </c>
    </row>
    <row r="858" spans="1:37" x14ac:dyDescent="0.2">
      <c r="A858" s="170">
        <f>'Fleet Input'!A862</f>
        <v>0</v>
      </c>
      <c r="B858" s="106" t="s">
        <v>111</v>
      </c>
      <c r="C858" s="106" t="s">
        <v>112</v>
      </c>
      <c r="D858" s="106" t="s">
        <v>210</v>
      </c>
      <c r="E858" s="106" t="s">
        <v>209</v>
      </c>
      <c r="F858" s="179">
        <f>'Fleet Input'!I862</f>
        <v>0</v>
      </c>
      <c r="G858" s="179">
        <f>'Fleet Input'!J862</f>
        <v>0</v>
      </c>
      <c r="H858" s="119" t="e">
        <f>VLOOKUP(AD858,NOx_Calc!$E$4:$G$44,3,FALSE)/100</f>
        <v>#N/A</v>
      </c>
      <c r="I858" s="119" t="e">
        <f>VLOOKUP(AD858,NOx_Calc!$E$4:$H$44,4,FALSE)/100</f>
        <v>#N/A</v>
      </c>
      <c r="J858" s="97" t="e">
        <f t="shared" si="156"/>
        <v>#N/A</v>
      </c>
      <c r="K858" s="10" t="e">
        <f>IF(J858&lt;&gt;"-",IF(X858="A",'NOx Emission Factors'!$X$4*J858,IF(X858="L",'NOx Emission Factors'!$W$4*J858,"?")),"-")</f>
        <v>#N/A</v>
      </c>
      <c r="L858" s="10" t="str">
        <f>IF(F858&lt;&gt;"",IF(X858="A",F858/'NOx Emission Factors'!$X$4,IF(X858="L",F858/'NOx Emission Factors'!$W$4,"?")),"-")</f>
        <v>?</v>
      </c>
      <c r="M858" s="125" t="e">
        <f t="shared" si="157"/>
        <v>#DIV/0!</v>
      </c>
      <c r="N858" s="125" t="e">
        <f t="shared" si="158"/>
        <v>#N/A</v>
      </c>
      <c r="O858" s="170">
        <f>'Fleet Input'!B862</f>
        <v>0</v>
      </c>
      <c r="P858" s="170">
        <f>'Fleet Input'!C862</f>
        <v>0</v>
      </c>
      <c r="Q858" s="170">
        <f>'Fleet Input'!D862</f>
        <v>0</v>
      </c>
      <c r="R858" s="170">
        <f>'Fleet Input'!E862</f>
        <v>0</v>
      </c>
      <c r="S858" s="170">
        <f>'Fleet Input'!F862</f>
        <v>0</v>
      </c>
      <c r="T858" s="109" t="s">
        <v>237</v>
      </c>
      <c r="V858" s="109" t="s">
        <v>196</v>
      </c>
      <c r="X858" s="176">
        <f>'Fleet Input'!F862</f>
        <v>0</v>
      </c>
      <c r="Y858" s="170">
        <f>'Fleet Input'!G862</f>
        <v>0</v>
      </c>
      <c r="Z858" s="170">
        <f>'Fleet Input'!H862</f>
        <v>0</v>
      </c>
      <c r="AA858" s="114">
        <f t="shared" si="159"/>
        <v>0</v>
      </c>
      <c r="AB858" s="176" t="str">
        <f>IF('Fleet Input'!K862=0,"",'Fleet Input'!K862)</f>
        <v/>
      </c>
      <c r="AC858" s="176" t="str">
        <f>IF('Fleet Input'!L862=0,"",'Fleet Input'!L862)</f>
        <v/>
      </c>
      <c r="AD858" s="117" t="str">
        <f t="shared" si="160"/>
        <v/>
      </c>
      <c r="AE858" s="117" t="str">
        <f t="shared" si="161"/>
        <v>00</v>
      </c>
      <c r="AF858" s="8" t="e">
        <f t="shared" si="162"/>
        <v>#N/A</v>
      </c>
      <c r="AG858" s="122" t="e">
        <f t="shared" si="163"/>
        <v>#N/A</v>
      </c>
      <c r="AH858" s="8" t="e">
        <f t="shared" si="164"/>
        <v>#N/A</v>
      </c>
      <c r="AI858" s="122" t="e">
        <f t="shared" si="165"/>
        <v>#N/A</v>
      </c>
      <c r="AJ858" s="100" t="e">
        <f t="shared" si="166"/>
        <v>#N/A</v>
      </c>
      <c r="AK858" s="122" t="e">
        <f t="shared" si="167"/>
        <v>#N/A</v>
      </c>
    </row>
    <row r="859" spans="1:37" x14ac:dyDescent="0.2">
      <c r="A859" s="170">
        <f>'Fleet Input'!A863</f>
        <v>0</v>
      </c>
      <c r="B859" s="106" t="s">
        <v>111</v>
      </c>
      <c r="C859" s="106" t="s">
        <v>133</v>
      </c>
      <c r="D859" s="106" t="s">
        <v>134</v>
      </c>
      <c r="E859" s="106" t="s">
        <v>265</v>
      </c>
      <c r="F859" s="179">
        <f>'Fleet Input'!I863</f>
        <v>0</v>
      </c>
      <c r="G859" s="179">
        <f>'Fleet Input'!J863</f>
        <v>0</v>
      </c>
      <c r="H859" s="119" t="e">
        <f>VLOOKUP(AD859,NOx_Calc!$E$4:$G$44,3,FALSE)/100</f>
        <v>#N/A</v>
      </c>
      <c r="I859" s="119" t="e">
        <f>VLOOKUP(AD859,NOx_Calc!$E$4:$H$44,4,FALSE)/100</f>
        <v>#N/A</v>
      </c>
      <c r="J859" s="97" t="e">
        <f t="shared" si="156"/>
        <v>#N/A</v>
      </c>
      <c r="K859" s="10" t="e">
        <f>IF(J859&lt;&gt;"-",IF(X859="A",'NOx Emission Factors'!$X$4*J859,IF(X859="L",'NOx Emission Factors'!$W$4*J859,"?")),"-")</f>
        <v>#N/A</v>
      </c>
      <c r="L859" s="10" t="str">
        <f>IF(F859&lt;&gt;"",IF(X859="A",F859/'NOx Emission Factors'!$X$4,IF(X859="L",F859/'NOx Emission Factors'!$W$4,"?")),"-")</f>
        <v>?</v>
      </c>
      <c r="M859" s="125" t="e">
        <f t="shared" si="157"/>
        <v>#DIV/0!</v>
      </c>
      <c r="N859" s="125" t="e">
        <f t="shared" si="158"/>
        <v>#N/A</v>
      </c>
      <c r="O859" s="170">
        <f>'Fleet Input'!B863</f>
        <v>0</v>
      </c>
      <c r="P859" s="170">
        <f>'Fleet Input'!C863</f>
        <v>0</v>
      </c>
      <c r="Q859" s="170">
        <f>'Fleet Input'!D863</f>
        <v>0</v>
      </c>
      <c r="R859" s="170">
        <f>'Fleet Input'!E863</f>
        <v>0</v>
      </c>
      <c r="S859" s="170">
        <f>'Fleet Input'!F863</f>
        <v>0</v>
      </c>
      <c r="T859" s="109" t="s">
        <v>237</v>
      </c>
      <c r="U859" s="109" t="s">
        <v>190</v>
      </c>
      <c r="X859" s="176">
        <f>'Fleet Input'!F863</f>
        <v>0</v>
      </c>
      <c r="Y859" s="170">
        <f>'Fleet Input'!G863</f>
        <v>0</v>
      </c>
      <c r="Z859" s="170">
        <f>'Fleet Input'!H863</f>
        <v>0</v>
      </c>
      <c r="AA859" s="114">
        <f t="shared" si="159"/>
        <v>0</v>
      </c>
      <c r="AB859" s="176" t="str">
        <f>IF('Fleet Input'!K863=0,"",'Fleet Input'!K863)</f>
        <v/>
      </c>
      <c r="AC859" s="176" t="str">
        <f>IF('Fleet Input'!L863=0,"",'Fleet Input'!L863)</f>
        <v/>
      </c>
      <c r="AD859" s="117" t="str">
        <f t="shared" si="160"/>
        <v/>
      </c>
      <c r="AE859" s="117" t="str">
        <f t="shared" si="161"/>
        <v>00</v>
      </c>
      <c r="AF859" s="8" t="e">
        <f t="shared" si="162"/>
        <v>#N/A</v>
      </c>
      <c r="AG859" s="122" t="e">
        <f t="shared" si="163"/>
        <v>#N/A</v>
      </c>
      <c r="AH859" s="8" t="e">
        <f t="shared" si="164"/>
        <v>#N/A</v>
      </c>
      <c r="AI859" s="122" t="e">
        <f t="shared" si="165"/>
        <v>#N/A</v>
      </c>
      <c r="AJ859" s="100" t="e">
        <f t="shared" si="166"/>
        <v>#N/A</v>
      </c>
      <c r="AK859" s="122" t="e">
        <f t="shared" si="167"/>
        <v>#N/A</v>
      </c>
    </row>
    <row r="860" spans="1:37" x14ac:dyDescent="0.2">
      <c r="A860" s="170">
        <f>'Fleet Input'!A864</f>
        <v>0</v>
      </c>
      <c r="B860" s="106" t="s">
        <v>111</v>
      </c>
      <c r="C860" s="106" t="s">
        <v>112</v>
      </c>
      <c r="D860" s="106" t="s">
        <v>210</v>
      </c>
      <c r="E860" s="106" t="s">
        <v>209</v>
      </c>
      <c r="F860" s="179">
        <f>'Fleet Input'!I864</f>
        <v>0</v>
      </c>
      <c r="G860" s="179">
        <f>'Fleet Input'!J864</f>
        <v>0</v>
      </c>
      <c r="H860" s="119" t="e">
        <f>VLOOKUP(AD860,NOx_Calc!$E$4:$G$44,3,FALSE)/100</f>
        <v>#N/A</v>
      </c>
      <c r="I860" s="119" t="e">
        <f>VLOOKUP(AD860,NOx_Calc!$E$4:$H$44,4,FALSE)/100</f>
        <v>#N/A</v>
      </c>
      <c r="J860" s="97" t="e">
        <f t="shared" si="156"/>
        <v>#N/A</v>
      </c>
      <c r="K860" s="10" t="e">
        <f>IF(J860&lt;&gt;"-",IF(X860="A",'NOx Emission Factors'!$X$4*J860,IF(X860="L",'NOx Emission Factors'!$W$4*J860,"?")),"-")</f>
        <v>#N/A</v>
      </c>
      <c r="L860" s="10" t="str">
        <f>IF(F860&lt;&gt;"",IF(X860="A",F860/'NOx Emission Factors'!$X$4,IF(X860="L",F860/'NOx Emission Factors'!$W$4,"?")),"-")</f>
        <v>?</v>
      </c>
      <c r="M860" s="125" t="e">
        <f t="shared" si="157"/>
        <v>#DIV/0!</v>
      </c>
      <c r="N860" s="125" t="e">
        <f t="shared" si="158"/>
        <v>#N/A</v>
      </c>
      <c r="O860" s="170">
        <f>'Fleet Input'!B864</f>
        <v>0</v>
      </c>
      <c r="P860" s="170">
        <f>'Fleet Input'!C864</f>
        <v>0</v>
      </c>
      <c r="Q860" s="170">
        <f>'Fleet Input'!D864</f>
        <v>0</v>
      </c>
      <c r="R860" s="170">
        <f>'Fleet Input'!E864</f>
        <v>0</v>
      </c>
      <c r="S860" s="170">
        <f>'Fleet Input'!F864</f>
        <v>0</v>
      </c>
      <c r="T860" s="109" t="s">
        <v>237</v>
      </c>
      <c r="V860" s="109" t="s">
        <v>196</v>
      </c>
      <c r="X860" s="176">
        <f>'Fleet Input'!F864</f>
        <v>0</v>
      </c>
      <c r="Y860" s="170">
        <f>'Fleet Input'!G864</f>
        <v>0</v>
      </c>
      <c r="Z860" s="170">
        <f>'Fleet Input'!H864</f>
        <v>0</v>
      </c>
      <c r="AA860" s="114">
        <f t="shared" si="159"/>
        <v>0</v>
      </c>
      <c r="AB860" s="176" t="str">
        <f>IF('Fleet Input'!K864=0,"",'Fleet Input'!K864)</f>
        <v/>
      </c>
      <c r="AC860" s="176" t="str">
        <f>IF('Fleet Input'!L864=0,"",'Fleet Input'!L864)</f>
        <v/>
      </c>
      <c r="AD860" s="117" t="str">
        <f t="shared" si="160"/>
        <v/>
      </c>
      <c r="AE860" s="117" t="str">
        <f t="shared" si="161"/>
        <v>00</v>
      </c>
      <c r="AF860" s="8" t="e">
        <f t="shared" si="162"/>
        <v>#N/A</v>
      </c>
      <c r="AG860" s="122" t="e">
        <f t="shared" si="163"/>
        <v>#N/A</v>
      </c>
      <c r="AH860" s="8" t="e">
        <f t="shared" si="164"/>
        <v>#N/A</v>
      </c>
      <c r="AI860" s="122" t="e">
        <f t="shared" si="165"/>
        <v>#N/A</v>
      </c>
      <c r="AJ860" s="100" t="e">
        <f t="shared" si="166"/>
        <v>#N/A</v>
      </c>
      <c r="AK860" s="122" t="e">
        <f t="shared" si="167"/>
        <v>#N/A</v>
      </c>
    </row>
    <row r="861" spans="1:37" x14ac:dyDescent="0.2">
      <c r="A861" s="170">
        <f>'Fleet Input'!A865</f>
        <v>0</v>
      </c>
      <c r="B861" s="106" t="s">
        <v>111</v>
      </c>
      <c r="C861" s="106" t="s">
        <v>112</v>
      </c>
      <c r="D861" s="106" t="s">
        <v>210</v>
      </c>
      <c r="E861" s="106" t="s">
        <v>209</v>
      </c>
      <c r="F861" s="179">
        <f>'Fleet Input'!I865</f>
        <v>0</v>
      </c>
      <c r="G861" s="179">
        <f>'Fleet Input'!J865</f>
        <v>0</v>
      </c>
      <c r="H861" s="119" t="e">
        <f>VLOOKUP(AD861,NOx_Calc!$E$4:$G$44,3,FALSE)/100</f>
        <v>#N/A</v>
      </c>
      <c r="I861" s="119" t="e">
        <f>VLOOKUP(AD861,NOx_Calc!$E$4:$H$44,4,FALSE)/100</f>
        <v>#N/A</v>
      </c>
      <c r="J861" s="97" t="e">
        <f t="shared" si="156"/>
        <v>#N/A</v>
      </c>
      <c r="K861" s="10" t="e">
        <f>IF(J861&lt;&gt;"-",IF(X861="A",'NOx Emission Factors'!$X$4*J861,IF(X861="L",'NOx Emission Factors'!$W$4*J861,"?")),"-")</f>
        <v>#N/A</v>
      </c>
      <c r="L861" s="10" t="str">
        <f>IF(F861&lt;&gt;"",IF(X861="A",F861/'NOx Emission Factors'!$X$4,IF(X861="L",F861/'NOx Emission Factors'!$W$4,"?")),"-")</f>
        <v>?</v>
      </c>
      <c r="M861" s="125" t="e">
        <f t="shared" si="157"/>
        <v>#DIV/0!</v>
      </c>
      <c r="N861" s="125" t="e">
        <f t="shared" si="158"/>
        <v>#N/A</v>
      </c>
      <c r="O861" s="170">
        <f>'Fleet Input'!B865</f>
        <v>0</v>
      </c>
      <c r="P861" s="170">
        <f>'Fleet Input'!C865</f>
        <v>0</v>
      </c>
      <c r="Q861" s="170">
        <f>'Fleet Input'!D865</f>
        <v>0</v>
      </c>
      <c r="R861" s="170">
        <f>'Fleet Input'!E865</f>
        <v>0</v>
      </c>
      <c r="S861" s="170">
        <f>'Fleet Input'!F865</f>
        <v>0</v>
      </c>
      <c r="T861" s="109" t="s">
        <v>237</v>
      </c>
      <c r="V861" s="109" t="s">
        <v>196</v>
      </c>
      <c r="X861" s="176">
        <f>'Fleet Input'!F865</f>
        <v>0</v>
      </c>
      <c r="Y861" s="170">
        <f>'Fleet Input'!G865</f>
        <v>0</v>
      </c>
      <c r="Z861" s="170">
        <f>'Fleet Input'!H865</f>
        <v>0</v>
      </c>
      <c r="AA861" s="114">
        <f t="shared" si="159"/>
        <v>0</v>
      </c>
      <c r="AB861" s="176" t="str">
        <f>IF('Fleet Input'!K865=0,"",'Fleet Input'!K865)</f>
        <v/>
      </c>
      <c r="AC861" s="176" t="str">
        <f>IF('Fleet Input'!L865=0,"",'Fleet Input'!L865)</f>
        <v/>
      </c>
      <c r="AD861" s="117" t="str">
        <f t="shared" si="160"/>
        <v/>
      </c>
      <c r="AE861" s="117" t="str">
        <f t="shared" si="161"/>
        <v>00</v>
      </c>
      <c r="AF861" s="8" t="e">
        <f t="shared" si="162"/>
        <v>#N/A</v>
      </c>
      <c r="AG861" s="122" t="e">
        <f t="shared" si="163"/>
        <v>#N/A</v>
      </c>
      <c r="AH861" s="8" t="e">
        <f t="shared" si="164"/>
        <v>#N/A</v>
      </c>
      <c r="AI861" s="122" t="e">
        <f t="shared" si="165"/>
        <v>#N/A</v>
      </c>
      <c r="AJ861" s="100" t="e">
        <f t="shared" si="166"/>
        <v>#N/A</v>
      </c>
      <c r="AK861" s="122" t="e">
        <f t="shared" si="167"/>
        <v>#N/A</v>
      </c>
    </row>
    <row r="862" spans="1:37" x14ac:dyDescent="0.2">
      <c r="A862" s="170">
        <f>'Fleet Input'!A866</f>
        <v>0</v>
      </c>
      <c r="B862" s="106" t="s">
        <v>111</v>
      </c>
      <c r="C862" s="106" t="s">
        <v>112</v>
      </c>
      <c r="D862" s="106" t="s">
        <v>210</v>
      </c>
      <c r="E862" s="106" t="s">
        <v>209</v>
      </c>
      <c r="F862" s="179">
        <f>'Fleet Input'!I866</f>
        <v>0</v>
      </c>
      <c r="G862" s="179">
        <f>'Fleet Input'!J866</f>
        <v>0</v>
      </c>
      <c r="H862" s="119" t="e">
        <f>VLOOKUP(AD862,NOx_Calc!$E$4:$G$44,3,FALSE)/100</f>
        <v>#N/A</v>
      </c>
      <c r="I862" s="119" t="e">
        <f>VLOOKUP(AD862,NOx_Calc!$E$4:$H$44,4,FALSE)/100</f>
        <v>#N/A</v>
      </c>
      <c r="J862" s="97" t="e">
        <f t="shared" si="156"/>
        <v>#N/A</v>
      </c>
      <c r="K862" s="10" t="e">
        <f>IF(J862&lt;&gt;"-",IF(X862="A",'NOx Emission Factors'!$X$4*J862,IF(X862="L",'NOx Emission Factors'!$W$4*J862,"?")),"-")</f>
        <v>#N/A</v>
      </c>
      <c r="L862" s="10" t="str">
        <f>IF(F862&lt;&gt;"",IF(X862="A",F862/'NOx Emission Factors'!$X$4,IF(X862="L",F862/'NOx Emission Factors'!$W$4,"?")),"-")</f>
        <v>?</v>
      </c>
      <c r="M862" s="125" t="e">
        <f t="shared" si="157"/>
        <v>#DIV/0!</v>
      </c>
      <c r="N862" s="125" t="e">
        <f t="shared" si="158"/>
        <v>#N/A</v>
      </c>
      <c r="O862" s="170">
        <f>'Fleet Input'!B866</f>
        <v>0</v>
      </c>
      <c r="P862" s="170">
        <f>'Fleet Input'!C866</f>
        <v>0</v>
      </c>
      <c r="Q862" s="170">
        <f>'Fleet Input'!D866</f>
        <v>0</v>
      </c>
      <c r="R862" s="170">
        <f>'Fleet Input'!E866</f>
        <v>0</v>
      </c>
      <c r="S862" s="170">
        <f>'Fleet Input'!F866</f>
        <v>0</v>
      </c>
      <c r="T862" s="109" t="s">
        <v>237</v>
      </c>
      <c r="V862" s="109" t="s">
        <v>196</v>
      </c>
      <c r="X862" s="176">
        <f>'Fleet Input'!F866</f>
        <v>0</v>
      </c>
      <c r="Y862" s="170">
        <f>'Fleet Input'!G866</f>
        <v>0</v>
      </c>
      <c r="Z862" s="170">
        <f>'Fleet Input'!H866</f>
        <v>0</v>
      </c>
      <c r="AA862" s="114">
        <f t="shared" si="159"/>
        <v>0</v>
      </c>
      <c r="AB862" s="176" t="str">
        <f>IF('Fleet Input'!K866=0,"",'Fleet Input'!K866)</f>
        <v/>
      </c>
      <c r="AC862" s="176" t="str">
        <f>IF('Fleet Input'!L866=0,"",'Fleet Input'!L866)</f>
        <v/>
      </c>
      <c r="AD862" s="117" t="str">
        <f t="shared" si="160"/>
        <v/>
      </c>
      <c r="AE862" s="117" t="str">
        <f t="shared" si="161"/>
        <v>00</v>
      </c>
      <c r="AF862" s="8" t="e">
        <f t="shared" si="162"/>
        <v>#N/A</v>
      </c>
      <c r="AG862" s="122" t="e">
        <f t="shared" si="163"/>
        <v>#N/A</v>
      </c>
      <c r="AH862" s="8" t="e">
        <f t="shared" si="164"/>
        <v>#N/A</v>
      </c>
      <c r="AI862" s="122" t="e">
        <f t="shared" si="165"/>
        <v>#N/A</v>
      </c>
      <c r="AJ862" s="100" t="e">
        <f t="shared" si="166"/>
        <v>#N/A</v>
      </c>
      <c r="AK862" s="122" t="e">
        <f t="shared" si="167"/>
        <v>#N/A</v>
      </c>
    </row>
    <row r="863" spans="1:37" x14ac:dyDescent="0.2">
      <c r="A863" s="170">
        <f>'Fleet Input'!A867</f>
        <v>0</v>
      </c>
      <c r="B863" s="106" t="s">
        <v>111</v>
      </c>
      <c r="C863" s="106" t="s">
        <v>112</v>
      </c>
      <c r="D863" s="106" t="s">
        <v>136</v>
      </c>
      <c r="E863" s="106" t="s">
        <v>207</v>
      </c>
      <c r="F863" s="179">
        <f>'Fleet Input'!I867</f>
        <v>0</v>
      </c>
      <c r="G863" s="179">
        <f>'Fleet Input'!J867</f>
        <v>0</v>
      </c>
      <c r="H863" s="119" t="e">
        <f>VLOOKUP(AD863,NOx_Calc!$E$4:$G$44,3,FALSE)/100</f>
        <v>#N/A</v>
      </c>
      <c r="I863" s="119" t="e">
        <f>VLOOKUP(AD863,NOx_Calc!$E$4:$H$44,4,FALSE)/100</f>
        <v>#N/A</v>
      </c>
      <c r="J863" s="97" t="e">
        <f t="shared" si="156"/>
        <v>#N/A</v>
      </c>
      <c r="K863" s="10" t="e">
        <f>IF(J863&lt;&gt;"-",IF(X863="A",'NOx Emission Factors'!$X$4*J863,IF(X863="L",'NOx Emission Factors'!$W$4*J863,"?")),"-")</f>
        <v>#N/A</v>
      </c>
      <c r="L863" s="10" t="str">
        <f>IF(F863&lt;&gt;"",IF(X863="A",F863/'NOx Emission Factors'!$X$4,IF(X863="L",F863/'NOx Emission Factors'!$W$4,"?")),"-")</f>
        <v>?</v>
      </c>
      <c r="M863" s="125" t="e">
        <f t="shared" si="157"/>
        <v>#DIV/0!</v>
      </c>
      <c r="N863" s="125" t="e">
        <f t="shared" si="158"/>
        <v>#N/A</v>
      </c>
      <c r="O863" s="170">
        <f>'Fleet Input'!B867</f>
        <v>0</v>
      </c>
      <c r="P863" s="170">
        <f>'Fleet Input'!C867</f>
        <v>0</v>
      </c>
      <c r="Q863" s="170">
        <f>'Fleet Input'!D867</f>
        <v>0</v>
      </c>
      <c r="R863" s="170">
        <f>'Fleet Input'!E867</f>
        <v>0</v>
      </c>
      <c r="S863" s="170">
        <f>'Fleet Input'!F867</f>
        <v>0</v>
      </c>
      <c r="T863" s="109" t="s">
        <v>241</v>
      </c>
      <c r="U863" s="109" t="s">
        <v>202</v>
      </c>
      <c r="X863" s="176">
        <f>'Fleet Input'!F867</f>
        <v>0</v>
      </c>
      <c r="Y863" s="170">
        <f>'Fleet Input'!G867</f>
        <v>0</v>
      </c>
      <c r="Z863" s="170">
        <f>'Fleet Input'!H867</f>
        <v>0</v>
      </c>
      <c r="AA863" s="114">
        <f t="shared" si="159"/>
        <v>0</v>
      </c>
      <c r="AB863" s="176" t="str">
        <f>IF('Fleet Input'!K867=0,"",'Fleet Input'!K867)</f>
        <v/>
      </c>
      <c r="AC863" s="176" t="str">
        <f>IF('Fleet Input'!L867=0,"",'Fleet Input'!L867)</f>
        <v/>
      </c>
      <c r="AD863" s="117" t="str">
        <f t="shared" si="160"/>
        <v/>
      </c>
      <c r="AE863" s="117" t="str">
        <f t="shared" si="161"/>
        <v>00</v>
      </c>
      <c r="AF863" s="8" t="e">
        <f t="shared" si="162"/>
        <v>#N/A</v>
      </c>
      <c r="AG863" s="122" t="e">
        <f t="shared" si="163"/>
        <v>#N/A</v>
      </c>
      <c r="AH863" s="8" t="e">
        <f t="shared" si="164"/>
        <v>#N/A</v>
      </c>
      <c r="AI863" s="122" t="e">
        <f t="shared" si="165"/>
        <v>#N/A</v>
      </c>
      <c r="AJ863" s="100" t="e">
        <f t="shared" si="166"/>
        <v>#N/A</v>
      </c>
      <c r="AK863" s="122" t="e">
        <f t="shared" si="167"/>
        <v>#N/A</v>
      </c>
    </row>
    <row r="864" spans="1:37" x14ac:dyDescent="0.2">
      <c r="A864" s="170">
        <f>'Fleet Input'!A868</f>
        <v>0</v>
      </c>
      <c r="B864" s="106" t="s">
        <v>111</v>
      </c>
      <c r="C864" s="106" t="s">
        <v>112</v>
      </c>
      <c r="D864" s="106" t="s">
        <v>136</v>
      </c>
      <c r="E864" s="106" t="s">
        <v>207</v>
      </c>
      <c r="F864" s="179">
        <f>'Fleet Input'!I868</f>
        <v>0</v>
      </c>
      <c r="G864" s="179">
        <f>'Fleet Input'!J868</f>
        <v>0</v>
      </c>
      <c r="H864" s="119" t="e">
        <f>VLOOKUP(AD864,NOx_Calc!$E$4:$G$44,3,FALSE)/100</f>
        <v>#N/A</v>
      </c>
      <c r="I864" s="119" t="e">
        <f>VLOOKUP(AD864,NOx_Calc!$E$4:$H$44,4,FALSE)/100</f>
        <v>#N/A</v>
      </c>
      <c r="J864" s="97" t="e">
        <f t="shared" si="156"/>
        <v>#N/A</v>
      </c>
      <c r="K864" s="10" t="e">
        <f>IF(J864&lt;&gt;"-",IF(X864="A",'NOx Emission Factors'!$X$4*J864,IF(X864="L",'NOx Emission Factors'!$W$4*J864,"?")),"-")</f>
        <v>#N/A</v>
      </c>
      <c r="L864" s="10" t="str">
        <f>IF(F864&lt;&gt;"",IF(X864="A",F864/'NOx Emission Factors'!$X$4,IF(X864="L",F864/'NOx Emission Factors'!$W$4,"?")),"-")</f>
        <v>?</v>
      </c>
      <c r="M864" s="125" t="e">
        <f t="shared" si="157"/>
        <v>#DIV/0!</v>
      </c>
      <c r="N864" s="125" t="e">
        <f t="shared" si="158"/>
        <v>#N/A</v>
      </c>
      <c r="O864" s="170">
        <f>'Fleet Input'!B868</f>
        <v>0</v>
      </c>
      <c r="P864" s="170">
        <f>'Fleet Input'!C868</f>
        <v>0</v>
      </c>
      <c r="Q864" s="170">
        <f>'Fleet Input'!D868</f>
        <v>0</v>
      </c>
      <c r="R864" s="170">
        <f>'Fleet Input'!E868</f>
        <v>0</v>
      </c>
      <c r="S864" s="170">
        <f>'Fleet Input'!F868</f>
        <v>0</v>
      </c>
      <c r="T864" s="109" t="s">
        <v>241</v>
      </c>
      <c r="U864" s="109" t="s">
        <v>202</v>
      </c>
      <c r="X864" s="176">
        <f>'Fleet Input'!F868</f>
        <v>0</v>
      </c>
      <c r="Y864" s="170">
        <f>'Fleet Input'!G868</f>
        <v>0</v>
      </c>
      <c r="Z864" s="170">
        <f>'Fleet Input'!H868</f>
        <v>0</v>
      </c>
      <c r="AA864" s="114">
        <f t="shared" si="159"/>
        <v>0</v>
      </c>
      <c r="AB864" s="176" t="str">
        <f>IF('Fleet Input'!K868=0,"",'Fleet Input'!K868)</f>
        <v/>
      </c>
      <c r="AC864" s="176" t="str">
        <f>IF('Fleet Input'!L868=0,"",'Fleet Input'!L868)</f>
        <v/>
      </c>
      <c r="AD864" s="117" t="str">
        <f t="shared" si="160"/>
        <v/>
      </c>
      <c r="AE864" s="117" t="str">
        <f t="shared" si="161"/>
        <v>00</v>
      </c>
      <c r="AF864" s="8" t="e">
        <f t="shared" si="162"/>
        <v>#N/A</v>
      </c>
      <c r="AG864" s="122" t="e">
        <f t="shared" si="163"/>
        <v>#N/A</v>
      </c>
      <c r="AH864" s="8" t="e">
        <f t="shared" si="164"/>
        <v>#N/A</v>
      </c>
      <c r="AI864" s="122" t="e">
        <f t="shared" si="165"/>
        <v>#N/A</v>
      </c>
      <c r="AJ864" s="100" t="e">
        <f t="shared" si="166"/>
        <v>#N/A</v>
      </c>
      <c r="AK864" s="122" t="e">
        <f t="shared" si="167"/>
        <v>#N/A</v>
      </c>
    </row>
    <row r="865" spans="1:37" x14ac:dyDescent="0.2">
      <c r="A865" s="170">
        <f>'Fleet Input'!A869</f>
        <v>0</v>
      </c>
      <c r="B865" s="106" t="s">
        <v>111</v>
      </c>
      <c r="C865" s="106" t="s">
        <v>112</v>
      </c>
      <c r="D865" s="106" t="s">
        <v>210</v>
      </c>
      <c r="E865" s="106" t="s">
        <v>209</v>
      </c>
      <c r="F865" s="179">
        <f>'Fleet Input'!I869</f>
        <v>0</v>
      </c>
      <c r="G865" s="179">
        <f>'Fleet Input'!J869</f>
        <v>0</v>
      </c>
      <c r="H865" s="119" t="e">
        <f>VLOOKUP(AD865,NOx_Calc!$E$4:$G$44,3,FALSE)/100</f>
        <v>#N/A</v>
      </c>
      <c r="I865" s="119" t="e">
        <f>VLOOKUP(AD865,NOx_Calc!$E$4:$H$44,4,FALSE)/100</f>
        <v>#N/A</v>
      </c>
      <c r="J865" s="97" t="e">
        <f t="shared" si="156"/>
        <v>#N/A</v>
      </c>
      <c r="K865" s="10" t="e">
        <f>IF(J865&lt;&gt;"-",IF(X865="A",'NOx Emission Factors'!$X$4*J865,IF(X865="L",'NOx Emission Factors'!$W$4*J865,"?")),"-")</f>
        <v>#N/A</v>
      </c>
      <c r="L865" s="10" t="str">
        <f>IF(F865&lt;&gt;"",IF(X865="A",F865/'NOx Emission Factors'!$X$4,IF(X865="L",F865/'NOx Emission Factors'!$W$4,"?")),"-")</f>
        <v>?</v>
      </c>
      <c r="M865" s="125" t="e">
        <f t="shared" si="157"/>
        <v>#DIV/0!</v>
      </c>
      <c r="N865" s="125" t="e">
        <f t="shared" si="158"/>
        <v>#N/A</v>
      </c>
      <c r="O865" s="170">
        <f>'Fleet Input'!B869</f>
        <v>0</v>
      </c>
      <c r="P865" s="170">
        <f>'Fleet Input'!C869</f>
        <v>0</v>
      </c>
      <c r="Q865" s="170">
        <f>'Fleet Input'!D869</f>
        <v>0</v>
      </c>
      <c r="R865" s="170">
        <f>'Fleet Input'!E869</f>
        <v>0</v>
      </c>
      <c r="S865" s="170">
        <f>'Fleet Input'!F869</f>
        <v>0</v>
      </c>
      <c r="T865" s="109" t="s">
        <v>237</v>
      </c>
      <c r="V865" s="109" t="s">
        <v>196</v>
      </c>
      <c r="X865" s="176">
        <f>'Fleet Input'!F869</f>
        <v>0</v>
      </c>
      <c r="Y865" s="170">
        <f>'Fleet Input'!G869</f>
        <v>0</v>
      </c>
      <c r="Z865" s="170">
        <f>'Fleet Input'!H869</f>
        <v>0</v>
      </c>
      <c r="AA865" s="114">
        <f t="shared" si="159"/>
        <v>0</v>
      </c>
      <c r="AB865" s="176" t="str">
        <f>IF('Fleet Input'!K869=0,"",'Fleet Input'!K869)</f>
        <v/>
      </c>
      <c r="AC865" s="176" t="str">
        <f>IF('Fleet Input'!L869=0,"",'Fleet Input'!L869)</f>
        <v/>
      </c>
      <c r="AD865" s="117" t="str">
        <f t="shared" si="160"/>
        <v/>
      </c>
      <c r="AE865" s="117" t="str">
        <f t="shared" si="161"/>
        <v>00</v>
      </c>
      <c r="AF865" s="8" t="e">
        <f t="shared" si="162"/>
        <v>#N/A</v>
      </c>
      <c r="AG865" s="122" t="e">
        <f t="shared" si="163"/>
        <v>#N/A</v>
      </c>
      <c r="AH865" s="8" t="e">
        <f t="shared" si="164"/>
        <v>#N/A</v>
      </c>
      <c r="AI865" s="122" t="e">
        <f t="shared" si="165"/>
        <v>#N/A</v>
      </c>
      <c r="AJ865" s="100" t="e">
        <f t="shared" si="166"/>
        <v>#N/A</v>
      </c>
      <c r="AK865" s="122" t="e">
        <f t="shared" si="167"/>
        <v>#N/A</v>
      </c>
    </row>
    <row r="866" spans="1:37" x14ac:dyDescent="0.2">
      <c r="A866" s="170">
        <f>'Fleet Input'!A870</f>
        <v>0</v>
      </c>
      <c r="B866" s="106" t="s">
        <v>111</v>
      </c>
      <c r="C866" s="106" t="s">
        <v>112</v>
      </c>
      <c r="D866" s="106" t="s">
        <v>210</v>
      </c>
      <c r="E866" s="106" t="s">
        <v>209</v>
      </c>
      <c r="F866" s="179">
        <f>'Fleet Input'!I870</f>
        <v>0</v>
      </c>
      <c r="G866" s="179">
        <f>'Fleet Input'!J870</f>
        <v>0</v>
      </c>
      <c r="H866" s="119" t="e">
        <f>VLOOKUP(AD866,NOx_Calc!$E$4:$G$44,3,FALSE)/100</f>
        <v>#N/A</v>
      </c>
      <c r="I866" s="119" t="e">
        <f>VLOOKUP(AD866,NOx_Calc!$E$4:$H$44,4,FALSE)/100</f>
        <v>#N/A</v>
      </c>
      <c r="J866" s="97" t="e">
        <f t="shared" si="156"/>
        <v>#N/A</v>
      </c>
      <c r="K866" s="10" t="e">
        <f>IF(J866&lt;&gt;"-",IF(X866="A",'NOx Emission Factors'!$X$4*J866,IF(X866="L",'NOx Emission Factors'!$W$4*J866,"?")),"-")</f>
        <v>#N/A</v>
      </c>
      <c r="L866" s="10" t="str">
        <f>IF(F866&lt;&gt;"",IF(X866="A",F866/'NOx Emission Factors'!$X$4,IF(X866="L",F866/'NOx Emission Factors'!$W$4,"?")),"-")</f>
        <v>?</v>
      </c>
      <c r="M866" s="125" t="e">
        <f t="shared" si="157"/>
        <v>#DIV/0!</v>
      </c>
      <c r="N866" s="125" t="e">
        <f t="shared" si="158"/>
        <v>#N/A</v>
      </c>
      <c r="O866" s="170">
        <f>'Fleet Input'!B870</f>
        <v>0</v>
      </c>
      <c r="P866" s="170">
        <f>'Fleet Input'!C870</f>
        <v>0</v>
      </c>
      <c r="Q866" s="170">
        <f>'Fleet Input'!D870</f>
        <v>0</v>
      </c>
      <c r="R866" s="170">
        <f>'Fleet Input'!E870</f>
        <v>0</v>
      </c>
      <c r="S866" s="170">
        <f>'Fleet Input'!F870</f>
        <v>0</v>
      </c>
      <c r="T866" s="109" t="s">
        <v>237</v>
      </c>
      <c r="V866" s="109" t="s">
        <v>196</v>
      </c>
      <c r="X866" s="176">
        <f>'Fleet Input'!F870</f>
        <v>0</v>
      </c>
      <c r="Y866" s="170">
        <f>'Fleet Input'!G870</f>
        <v>0</v>
      </c>
      <c r="Z866" s="170">
        <f>'Fleet Input'!H870</f>
        <v>0</v>
      </c>
      <c r="AA866" s="114">
        <f t="shared" si="159"/>
        <v>0</v>
      </c>
      <c r="AB866" s="176" t="str">
        <f>IF('Fleet Input'!K870=0,"",'Fleet Input'!K870)</f>
        <v/>
      </c>
      <c r="AC866" s="176" t="str">
        <f>IF('Fleet Input'!L870=0,"",'Fleet Input'!L870)</f>
        <v/>
      </c>
      <c r="AD866" s="117" t="str">
        <f t="shared" si="160"/>
        <v/>
      </c>
      <c r="AE866" s="117" t="str">
        <f t="shared" si="161"/>
        <v>00</v>
      </c>
      <c r="AF866" s="8" t="e">
        <f t="shared" si="162"/>
        <v>#N/A</v>
      </c>
      <c r="AG866" s="122" t="e">
        <f t="shared" si="163"/>
        <v>#N/A</v>
      </c>
      <c r="AH866" s="8" t="e">
        <f t="shared" si="164"/>
        <v>#N/A</v>
      </c>
      <c r="AI866" s="122" t="e">
        <f t="shared" si="165"/>
        <v>#N/A</v>
      </c>
      <c r="AJ866" s="100" t="e">
        <f t="shared" si="166"/>
        <v>#N/A</v>
      </c>
      <c r="AK866" s="122" t="e">
        <f t="shared" si="167"/>
        <v>#N/A</v>
      </c>
    </row>
    <row r="867" spans="1:37" x14ac:dyDescent="0.2">
      <c r="A867" s="170">
        <f>'Fleet Input'!A871</f>
        <v>0</v>
      </c>
      <c r="B867" s="106" t="s">
        <v>111</v>
      </c>
      <c r="C867" s="106" t="s">
        <v>112</v>
      </c>
      <c r="D867" s="106" t="s">
        <v>210</v>
      </c>
      <c r="E867" s="106" t="s">
        <v>209</v>
      </c>
      <c r="F867" s="179">
        <f>'Fleet Input'!I871</f>
        <v>0</v>
      </c>
      <c r="G867" s="179">
        <f>'Fleet Input'!J871</f>
        <v>0</v>
      </c>
      <c r="H867" s="119" t="e">
        <f>VLOOKUP(AD867,NOx_Calc!$E$4:$G$44,3,FALSE)/100</f>
        <v>#N/A</v>
      </c>
      <c r="I867" s="119" t="e">
        <f>VLOOKUP(AD867,NOx_Calc!$E$4:$H$44,4,FALSE)/100</f>
        <v>#N/A</v>
      </c>
      <c r="J867" s="97" t="e">
        <f t="shared" si="156"/>
        <v>#N/A</v>
      </c>
      <c r="K867" s="10" t="e">
        <f>IF(J867&lt;&gt;"-",IF(X867="A",'NOx Emission Factors'!$X$4*J867,IF(X867="L",'NOx Emission Factors'!$W$4*J867,"?")),"-")</f>
        <v>#N/A</v>
      </c>
      <c r="L867" s="10" t="str">
        <f>IF(F867&lt;&gt;"",IF(X867="A",F867/'NOx Emission Factors'!$X$4,IF(X867="L",F867/'NOx Emission Factors'!$W$4,"?")),"-")</f>
        <v>?</v>
      </c>
      <c r="M867" s="125" t="e">
        <f t="shared" si="157"/>
        <v>#DIV/0!</v>
      </c>
      <c r="N867" s="125" t="e">
        <f t="shared" si="158"/>
        <v>#N/A</v>
      </c>
      <c r="O867" s="170">
        <f>'Fleet Input'!B871</f>
        <v>0</v>
      </c>
      <c r="P867" s="170">
        <f>'Fleet Input'!C871</f>
        <v>0</v>
      </c>
      <c r="Q867" s="170">
        <f>'Fleet Input'!D871</f>
        <v>0</v>
      </c>
      <c r="R867" s="170">
        <f>'Fleet Input'!E871</f>
        <v>0</v>
      </c>
      <c r="S867" s="170">
        <f>'Fleet Input'!F871</f>
        <v>0</v>
      </c>
      <c r="T867" s="109" t="s">
        <v>237</v>
      </c>
      <c r="V867" s="109" t="s">
        <v>196</v>
      </c>
      <c r="X867" s="176">
        <f>'Fleet Input'!F871</f>
        <v>0</v>
      </c>
      <c r="Y867" s="170">
        <f>'Fleet Input'!G871</f>
        <v>0</v>
      </c>
      <c r="Z867" s="170">
        <f>'Fleet Input'!H871</f>
        <v>0</v>
      </c>
      <c r="AA867" s="114">
        <f t="shared" si="159"/>
        <v>0</v>
      </c>
      <c r="AB867" s="176" t="str">
        <f>IF('Fleet Input'!K871=0,"",'Fleet Input'!K871)</f>
        <v/>
      </c>
      <c r="AC867" s="176" t="str">
        <f>IF('Fleet Input'!L871=0,"",'Fleet Input'!L871)</f>
        <v/>
      </c>
      <c r="AD867" s="117" t="str">
        <f t="shared" si="160"/>
        <v/>
      </c>
      <c r="AE867" s="117" t="str">
        <f t="shared" si="161"/>
        <v>00</v>
      </c>
      <c r="AF867" s="8" t="e">
        <f t="shared" si="162"/>
        <v>#N/A</v>
      </c>
      <c r="AG867" s="122" t="e">
        <f t="shared" si="163"/>
        <v>#N/A</v>
      </c>
      <c r="AH867" s="8" t="e">
        <f t="shared" si="164"/>
        <v>#N/A</v>
      </c>
      <c r="AI867" s="122" t="e">
        <f t="shared" si="165"/>
        <v>#N/A</v>
      </c>
      <c r="AJ867" s="100" t="e">
        <f t="shared" si="166"/>
        <v>#N/A</v>
      </c>
      <c r="AK867" s="122" t="e">
        <f t="shared" si="167"/>
        <v>#N/A</v>
      </c>
    </row>
    <row r="868" spans="1:37" x14ac:dyDescent="0.2">
      <c r="A868" s="170">
        <f>'Fleet Input'!A872</f>
        <v>0</v>
      </c>
      <c r="B868" s="106" t="s">
        <v>111</v>
      </c>
      <c r="C868" s="106" t="s">
        <v>112</v>
      </c>
      <c r="D868" s="106" t="s">
        <v>210</v>
      </c>
      <c r="E868" s="106" t="s">
        <v>209</v>
      </c>
      <c r="F868" s="179">
        <f>'Fleet Input'!I872</f>
        <v>0</v>
      </c>
      <c r="G868" s="179">
        <f>'Fleet Input'!J872</f>
        <v>0</v>
      </c>
      <c r="H868" s="119" t="e">
        <f>VLOOKUP(AD868,NOx_Calc!$E$4:$G$44,3,FALSE)/100</f>
        <v>#N/A</v>
      </c>
      <c r="I868" s="119" t="e">
        <f>VLOOKUP(AD868,NOx_Calc!$E$4:$H$44,4,FALSE)/100</f>
        <v>#N/A</v>
      </c>
      <c r="J868" s="97" t="e">
        <f t="shared" si="156"/>
        <v>#N/A</v>
      </c>
      <c r="K868" s="10" t="e">
        <f>IF(J868&lt;&gt;"-",IF(X868="A",'NOx Emission Factors'!$X$4*J868,IF(X868="L",'NOx Emission Factors'!$W$4*J868,"?")),"-")</f>
        <v>#N/A</v>
      </c>
      <c r="L868" s="10" t="str">
        <f>IF(F868&lt;&gt;"",IF(X868="A",F868/'NOx Emission Factors'!$X$4,IF(X868="L",F868/'NOx Emission Factors'!$W$4,"?")),"-")</f>
        <v>?</v>
      </c>
      <c r="M868" s="125" t="e">
        <f t="shared" si="157"/>
        <v>#DIV/0!</v>
      </c>
      <c r="N868" s="125" t="e">
        <f t="shared" si="158"/>
        <v>#N/A</v>
      </c>
      <c r="O868" s="170">
        <f>'Fleet Input'!B872</f>
        <v>0</v>
      </c>
      <c r="P868" s="170">
        <f>'Fleet Input'!C872</f>
        <v>0</v>
      </c>
      <c r="Q868" s="170">
        <f>'Fleet Input'!D872</f>
        <v>0</v>
      </c>
      <c r="R868" s="170">
        <f>'Fleet Input'!E872</f>
        <v>0</v>
      </c>
      <c r="S868" s="170">
        <f>'Fleet Input'!F872</f>
        <v>0</v>
      </c>
      <c r="T868" s="109" t="s">
        <v>237</v>
      </c>
      <c r="V868" s="109" t="s">
        <v>196</v>
      </c>
      <c r="X868" s="176">
        <f>'Fleet Input'!F872</f>
        <v>0</v>
      </c>
      <c r="Y868" s="170">
        <f>'Fleet Input'!G872</f>
        <v>0</v>
      </c>
      <c r="Z868" s="170">
        <f>'Fleet Input'!H872</f>
        <v>0</v>
      </c>
      <c r="AA868" s="114">
        <f t="shared" si="159"/>
        <v>0</v>
      </c>
      <c r="AB868" s="176" t="str">
        <f>IF('Fleet Input'!K872=0,"",'Fleet Input'!K872)</f>
        <v/>
      </c>
      <c r="AC868" s="176" t="str">
        <f>IF('Fleet Input'!L872=0,"",'Fleet Input'!L872)</f>
        <v/>
      </c>
      <c r="AD868" s="117" t="str">
        <f t="shared" si="160"/>
        <v/>
      </c>
      <c r="AE868" s="117" t="str">
        <f t="shared" si="161"/>
        <v>00</v>
      </c>
      <c r="AF868" s="8" t="e">
        <f t="shared" si="162"/>
        <v>#N/A</v>
      </c>
      <c r="AG868" s="122" t="e">
        <f t="shared" si="163"/>
        <v>#N/A</v>
      </c>
      <c r="AH868" s="8" t="e">
        <f t="shared" si="164"/>
        <v>#N/A</v>
      </c>
      <c r="AI868" s="122" t="e">
        <f t="shared" si="165"/>
        <v>#N/A</v>
      </c>
      <c r="AJ868" s="100" t="e">
        <f t="shared" si="166"/>
        <v>#N/A</v>
      </c>
      <c r="AK868" s="122" t="e">
        <f t="shared" si="167"/>
        <v>#N/A</v>
      </c>
    </row>
    <row r="869" spans="1:37" x14ac:dyDescent="0.2">
      <c r="A869" s="170">
        <f>'Fleet Input'!A873</f>
        <v>0</v>
      </c>
      <c r="B869" s="106" t="s">
        <v>111</v>
      </c>
      <c r="C869" s="106" t="s">
        <v>125</v>
      </c>
      <c r="D869" s="106" t="s">
        <v>126</v>
      </c>
      <c r="E869" s="106" t="s">
        <v>209</v>
      </c>
      <c r="F869" s="179">
        <f>'Fleet Input'!I873</f>
        <v>0</v>
      </c>
      <c r="G869" s="179">
        <f>'Fleet Input'!J873</f>
        <v>0</v>
      </c>
      <c r="H869" s="119" t="e">
        <f>VLOOKUP(AD869,NOx_Calc!$E$4:$G$44,3,FALSE)/100</f>
        <v>#N/A</v>
      </c>
      <c r="I869" s="119" t="e">
        <f>VLOOKUP(AD869,NOx_Calc!$E$4:$H$44,4,FALSE)/100</f>
        <v>#N/A</v>
      </c>
      <c r="J869" s="97" t="e">
        <f t="shared" si="156"/>
        <v>#N/A</v>
      </c>
      <c r="K869" s="10" t="e">
        <f>IF(J869&lt;&gt;"-",IF(X869="A",'NOx Emission Factors'!$X$4*J869,IF(X869="L",'NOx Emission Factors'!$W$4*J869,"?")),"-")</f>
        <v>#N/A</v>
      </c>
      <c r="L869" s="10" t="str">
        <f>IF(F869&lt;&gt;"",IF(X869="A",F869/'NOx Emission Factors'!$X$4,IF(X869="L",F869/'NOx Emission Factors'!$W$4,"?")),"-")</f>
        <v>?</v>
      </c>
      <c r="M869" s="125" t="e">
        <f t="shared" si="157"/>
        <v>#DIV/0!</v>
      </c>
      <c r="N869" s="125" t="e">
        <f t="shared" si="158"/>
        <v>#N/A</v>
      </c>
      <c r="O869" s="170">
        <f>'Fleet Input'!B873</f>
        <v>0</v>
      </c>
      <c r="P869" s="170">
        <f>'Fleet Input'!C873</f>
        <v>0</v>
      </c>
      <c r="Q869" s="170">
        <f>'Fleet Input'!D873</f>
        <v>0</v>
      </c>
      <c r="R869" s="170">
        <f>'Fleet Input'!E873</f>
        <v>0</v>
      </c>
      <c r="S869" s="170">
        <f>'Fleet Input'!F873</f>
        <v>0</v>
      </c>
      <c r="T869" s="109" t="s">
        <v>237</v>
      </c>
      <c r="V869" s="109" t="s">
        <v>196</v>
      </c>
      <c r="X869" s="176">
        <f>'Fleet Input'!F873</f>
        <v>0</v>
      </c>
      <c r="Y869" s="170">
        <f>'Fleet Input'!G873</f>
        <v>0</v>
      </c>
      <c r="Z869" s="170">
        <f>'Fleet Input'!H873</f>
        <v>0</v>
      </c>
      <c r="AA869" s="114">
        <f t="shared" si="159"/>
        <v>0</v>
      </c>
      <c r="AB869" s="176" t="str">
        <f>IF('Fleet Input'!K873=0,"",'Fleet Input'!K873)</f>
        <v/>
      </c>
      <c r="AC869" s="176" t="str">
        <f>IF('Fleet Input'!L873=0,"",'Fleet Input'!L873)</f>
        <v/>
      </c>
      <c r="AD869" s="117" t="str">
        <f t="shared" si="160"/>
        <v/>
      </c>
      <c r="AE869" s="117" t="str">
        <f t="shared" si="161"/>
        <v>00</v>
      </c>
      <c r="AF869" s="8" t="e">
        <f t="shared" si="162"/>
        <v>#N/A</v>
      </c>
      <c r="AG869" s="122" t="e">
        <f t="shared" si="163"/>
        <v>#N/A</v>
      </c>
      <c r="AH869" s="8" t="e">
        <f t="shared" si="164"/>
        <v>#N/A</v>
      </c>
      <c r="AI869" s="122" t="e">
        <f t="shared" si="165"/>
        <v>#N/A</v>
      </c>
      <c r="AJ869" s="100" t="e">
        <f t="shared" si="166"/>
        <v>#N/A</v>
      </c>
      <c r="AK869" s="122" t="e">
        <f t="shared" si="167"/>
        <v>#N/A</v>
      </c>
    </row>
    <row r="870" spans="1:37" x14ac:dyDescent="0.2">
      <c r="A870" s="170">
        <f>'Fleet Input'!A874</f>
        <v>0</v>
      </c>
      <c r="B870" s="106" t="s">
        <v>111</v>
      </c>
      <c r="C870" s="106" t="s">
        <v>112</v>
      </c>
      <c r="D870" s="106" t="s">
        <v>210</v>
      </c>
      <c r="E870" s="106" t="s">
        <v>209</v>
      </c>
      <c r="F870" s="179">
        <f>'Fleet Input'!I874</f>
        <v>0</v>
      </c>
      <c r="G870" s="179">
        <f>'Fleet Input'!J874</f>
        <v>0</v>
      </c>
      <c r="H870" s="119" t="e">
        <f>VLOOKUP(AD870,NOx_Calc!$E$4:$G$44,3,FALSE)/100</f>
        <v>#N/A</v>
      </c>
      <c r="I870" s="119" t="e">
        <f>VLOOKUP(AD870,NOx_Calc!$E$4:$H$44,4,FALSE)/100</f>
        <v>#N/A</v>
      </c>
      <c r="J870" s="97" t="e">
        <f t="shared" si="156"/>
        <v>#N/A</v>
      </c>
      <c r="K870" s="10" t="e">
        <f>IF(J870&lt;&gt;"-",IF(X870="A",'NOx Emission Factors'!$X$4*J870,IF(X870="L",'NOx Emission Factors'!$W$4*J870,"?")),"-")</f>
        <v>#N/A</v>
      </c>
      <c r="L870" s="10" t="str">
        <f>IF(F870&lt;&gt;"",IF(X870="A",F870/'NOx Emission Factors'!$X$4,IF(X870="L",F870/'NOx Emission Factors'!$W$4,"?")),"-")</f>
        <v>?</v>
      </c>
      <c r="M870" s="125" t="e">
        <f t="shared" si="157"/>
        <v>#DIV/0!</v>
      </c>
      <c r="N870" s="125" t="e">
        <f t="shared" si="158"/>
        <v>#N/A</v>
      </c>
      <c r="O870" s="170">
        <f>'Fleet Input'!B874</f>
        <v>0</v>
      </c>
      <c r="P870" s="170">
        <f>'Fleet Input'!C874</f>
        <v>0</v>
      </c>
      <c r="Q870" s="170">
        <f>'Fleet Input'!D874</f>
        <v>0</v>
      </c>
      <c r="R870" s="170">
        <f>'Fleet Input'!E874</f>
        <v>0</v>
      </c>
      <c r="S870" s="170">
        <f>'Fleet Input'!F874</f>
        <v>0</v>
      </c>
      <c r="T870" s="109" t="s">
        <v>237</v>
      </c>
      <c r="V870" s="109" t="s">
        <v>196</v>
      </c>
      <c r="X870" s="176">
        <f>'Fleet Input'!F874</f>
        <v>0</v>
      </c>
      <c r="Y870" s="170">
        <f>'Fleet Input'!G874</f>
        <v>0</v>
      </c>
      <c r="Z870" s="170">
        <f>'Fleet Input'!H874</f>
        <v>0</v>
      </c>
      <c r="AA870" s="114">
        <f t="shared" si="159"/>
        <v>0</v>
      </c>
      <c r="AB870" s="176" t="str">
        <f>IF('Fleet Input'!K874=0,"",'Fleet Input'!K874)</f>
        <v/>
      </c>
      <c r="AC870" s="176" t="str">
        <f>IF('Fleet Input'!L874=0,"",'Fleet Input'!L874)</f>
        <v/>
      </c>
      <c r="AD870" s="117" t="str">
        <f t="shared" si="160"/>
        <v/>
      </c>
      <c r="AE870" s="117" t="str">
        <f t="shared" si="161"/>
        <v>00</v>
      </c>
      <c r="AF870" s="8" t="e">
        <f t="shared" si="162"/>
        <v>#N/A</v>
      </c>
      <c r="AG870" s="122" t="e">
        <f t="shared" si="163"/>
        <v>#N/A</v>
      </c>
      <c r="AH870" s="8" t="e">
        <f t="shared" si="164"/>
        <v>#N/A</v>
      </c>
      <c r="AI870" s="122" t="e">
        <f t="shared" si="165"/>
        <v>#N/A</v>
      </c>
      <c r="AJ870" s="100" t="e">
        <f t="shared" si="166"/>
        <v>#N/A</v>
      </c>
      <c r="AK870" s="122" t="e">
        <f t="shared" si="167"/>
        <v>#N/A</v>
      </c>
    </row>
    <row r="871" spans="1:37" x14ac:dyDescent="0.2">
      <c r="A871" s="170">
        <f>'Fleet Input'!A875</f>
        <v>0</v>
      </c>
      <c r="B871" s="106" t="s">
        <v>111</v>
      </c>
      <c r="C871" s="106" t="s">
        <v>125</v>
      </c>
      <c r="D871" s="106" t="s">
        <v>126</v>
      </c>
      <c r="E871" s="106" t="s">
        <v>209</v>
      </c>
      <c r="F871" s="179">
        <f>'Fleet Input'!I875</f>
        <v>0</v>
      </c>
      <c r="G871" s="179">
        <f>'Fleet Input'!J875</f>
        <v>0</v>
      </c>
      <c r="H871" s="119" t="e">
        <f>VLOOKUP(AD871,NOx_Calc!$E$4:$G$44,3,FALSE)/100</f>
        <v>#N/A</v>
      </c>
      <c r="I871" s="119" t="e">
        <f>VLOOKUP(AD871,NOx_Calc!$E$4:$H$44,4,FALSE)/100</f>
        <v>#N/A</v>
      </c>
      <c r="J871" s="97" t="e">
        <f t="shared" si="156"/>
        <v>#N/A</v>
      </c>
      <c r="K871" s="10" t="e">
        <f>IF(J871&lt;&gt;"-",IF(X871="A",'NOx Emission Factors'!$X$4*J871,IF(X871="L",'NOx Emission Factors'!$W$4*J871,"?")),"-")</f>
        <v>#N/A</v>
      </c>
      <c r="L871" s="10" t="str">
        <f>IF(F871&lt;&gt;"",IF(X871="A",F871/'NOx Emission Factors'!$X$4,IF(X871="L",F871/'NOx Emission Factors'!$W$4,"?")),"-")</f>
        <v>?</v>
      </c>
      <c r="M871" s="125" t="e">
        <f t="shared" si="157"/>
        <v>#DIV/0!</v>
      </c>
      <c r="N871" s="125" t="e">
        <f t="shared" si="158"/>
        <v>#N/A</v>
      </c>
      <c r="O871" s="170">
        <f>'Fleet Input'!B875</f>
        <v>0</v>
      </c>
      <c r="P871" s="170">
        <f>'Fleet Input'!C875</f>
        <v>0</v>
      </c>
      <c r="Q871" s="170">
        <f>'Fleet Input'!D875</f>
        <v>0</v>
      </c>
      <c r="R871" s="170">
        <f>'Fleet Input'!E875</f>
        <v>0</v>
      </c>
      <c r="S871" s="170">
        <f>'Fleet Input'!F875</f>
        <v>0</v>
      </c>
      <c r="T871" s="109" t="s">
        <v>237</v>
      </c>
      <c r="V871" s="109" t="s">
        <v>196</v>
      </c>
      <c r="X871" s="176">
        <f>'Fleet Input'!F875</f>
        <v>0</v>
      </c>
      <c r="Y871" s="170">
        <f>'Fleet Input'!G875</f>
        <v>0</v>
      </c>
      <c r="Z871" s="170">
        <f>'Fleet Input'!H875</f>
        <v>0</v>
      </c>
      <c r="AA871" s="114">
        <f t="shared" si="159"/>
        <v>0</v>
      </c>
      <c r="AB871" s="176" t="str">
        <f>IF('Fleet Input'!K875=0,"",'Fleet Input'!K875)</f>
        <v/>
      </c>
      <c r="AC871" s="176" t="str">
        <f>IF('Fleet Input'!L875=0,"",'Fleet Input'!L875)</f>
        <v/>
      </c>
      <c r="AD871" s="117" t="str">
        <f t="shared" si="160"/>
        <v/>
      </c>
      <c r="AE871" s="117" t="str">
        <f t="shared" si="161"/>
        <v>00</v>
      </c>
      <c r="AF871" s="8" t="e">
        <f t="shared" si="162"/>
        <v>#N/A</v>
      </c>
      <c r="AG871" s="122" t="e">
        <f t="shared" si="163"/>
        <v>#N/A</v>
      </c>
      <c r="AH871" s="8" t="e">
        <f t="shared" si="164"/>
        <v>#N/A</v>
      </c>
      <c r="AI871" s="122" t="e">
        <f t="shared" si="165"/>
        <v>#N/A</v>
      </c>
      <c r="AJ871" s="100" t="e">
        <f t="shared" si="166"/>
        <v>#N/A</v>
      </c>
      <c r="AK871" s="122" t="e">
        <f t="shared" si="167"/>
        <v>#N/A</v>
      </c>
    </row>
    <row r="872" spans="1:37" x14ac:dyDescent="0.2">
      <c r="A872" s="170">
        <f>'Fleet Input'!A876</f>
        <v>0</v>
      </c>
      <c r="B872" s="106" t="s">
        <v>111</v>
      </c>
      <c r="C872" s="106" t="s">
        <v>175</v>
      </c>
      <c r="D872" s="106" t="s">
        <v>176</v>
      </c>
      <c r="E872" s="106" t="s">
        <v>143</v>
      </c>
      <c r="F872" s="179">
        <f>'Fleet Input'!I876</f>
        <v>0</v>
      </c>
      <c r="G872" s="179">
        <f>'Fleet Input'!J876</f>
        <v>0</v>
      </c>
      <c r="H872" s="119" t="e">
        <f>VLOOKUP(AD872,NOx_Calc!$E$4:$G$44,3,FALSE)/100</f>
        <v>#N/A</v>
      </c>
      <c r="I872" s="119" t="e">
        <f>VLOOKUP(AD872,NOx_Calc!$E$4:$H$44,4,FALSE)/100</f>
        <v>#N/A</v>
      </c>
      <c r="J872" s="97" t="e">
        <f t="shared" si="156"/>
        <v>#N/A</v>
      </c>
      <c r="K872" s="10" t="e">
        <f>IF(J872&lt;&gt;"-",IF(X872="A",'NOx Emission Factors'!$X$4*J872,IF(X872="L",'NOx Emission Factors'!$W$4*J872,"?")),"-")</f>
        <v>#N/A</v>
      </c>
      <c r="L872" s="10" t="str">
        <f>IF(F872&lt;&gt;"",IF(X872="A",F872/'NOx Emission Factors'!$X$4,IF(X872="L",F872/'NOx Emission Factors'!$W$4,"?")),"-")</f>
        <v>?</v>
      </c>
      <c r="M872" s="125" t="e">
        <f t="shared" si="157"/>
        <v>#DIV/0!</v>
      </c>
      <c r="N872" s="125" t="e">
        <f t="shared" si="158"/>
        <v>#N/A</v>
      </c>
      <c r="O872" s="170">
        <f>'Fleet Input'!B876</f>
        <v>0</v>
      </c>
      <c r="P872" s="170">
        <f>'Fleet Input'!C876</f>
        <v>0</v>
      </c>
      <c r="Q872" s="170">
        <f>'Fleet Input'!D876</f>
        <v>0</v>
      </c>
      <c r="R872" s="170">
        <f>'Fleet Input'!E876</f>
        <v>0</v>
      </c>
      <c r="S872" s="170">
        <f>'Fleet Input'!F876</f>
        <v>0</v>
      </c>
      <c r="T872" s="109" t="s">
        <v>237</v>
      </c>
      <c r="U872" s="109" t="s">
        <v>190</v>
      </c>
      <c r="X872" s="176">
        <f>'Fleet Input'!F876</f>
        <v>0</v>
      </c>
      <c r="Y872" s="170">
        <f>'Fleet Input'!G876</f>
        <v>0</v>
      </c>
      <c r="Z872" s="170">
        <f>'Fleet Input'!H876</f>
        <v>0</v>
      </c>
      <c r="AA872" s="114">
        <f t="shared" si="159"/>
        <v>0</v>
      </c>
      <c r="AB872" s="176" t="str">
        <f>IF('Fleet Input'!K876=0,"",'Fleet Input'!K876)</f>
        <v/>
      </c>
      <c r="AC872" s="176" t="str">
        <f>IF('Fleet Input'!L876=0,"",'Fleet Input'!L876)</f>
        <v/>
      </c>
      <c r="AD872" s="117" t="str">
        <f t="shared" si="160"/>
        <v/>
      </c>
      <c r="AE872" s="117" t="str">
        <f t="shared" si="161"/>
        <v>00</v>
      </c>
      <c r="AF872" s="8" t="e">
        <f t="shared" si="162"/>
        <v>#N/A</v>
      </c>
      <c r="AG872" s="122" t="e">
        <f t="shared" si="163"/>
        <v>#N/A</v>
      </c>
      <c r="AH872" s="8" t="e">
        <f t="shared" si="164"/>
        <v>#N/A</v>
      </c>
      <c r="AI872" s="122" t="e">
        <f t="shared" si="165"/>
        <v>#N/A</v>
      </c>
      <c r="AJ872" s="100" t="e">
        <f t="shared" si="166"/>
        <v>#N/A</v>
      </c>
      <c r="AK872" s="122" t="e">
        <f t="shared" si="167"/>
        <v>#N/A</v>
      </c>
    </row>
    <row r="873" spans="1:37" x14ac:dyDescent="0.2">
      <c r="A873" s="170">
        <f>'Fleet Input'!A877</f>
        <v>0</v>
      </c>
      <c r="B873" s="106" t="s">
        <v>111</v>
      </c>
      <c r="C873" s="106" t="s">
        <v>112</v>
      </c>
      <c r="D873" s="106" t="s">
        <v>210</v>
      </c>
      <c r="E873" s="106" t="s">
        <v>209</v>
      </c>
      <c r="F873" s="179">
        <f>'Fleet Input'!I877</f>
        <v>0</v>
      </c>
      <c r="G873" s="179">
        <f>'Fleet Input'!J877</f>
        <v>0</v>
      </c>
      <c r="H873" s="119" t="e">
        <f>VLOOKUP(AD873,NOx_Calc!$E$4:$G$44,3,FALSE)/100</f>
        <v>#N/A</v>
      </c>
      <c r="I873" s="119" t="e">
        <f>VLOOKUP(AD873,NOx_Calc!$E$4:$H$44,4,FALSE)/100</f>
        <v>#N/A</v>
      </c>
      <c r="J873" s="97" t="e">
        <f t="shared" si="156"/>
        <v>#N/A</v>
      </c>
      <c r="K873" s="10" t="e">
        <f>IF(J873&lt;&gt;"-",IF(X873="A",'NOx Emission Factors'!$X$4*J873,IF(X873="L",'NOx Emission Factors'!$W$4*J873,"?")),"-")</f>
        <v>#N/A</v>
      </c>
      <c r="L873" s="10" t="str">
        <f>IF(F873&lt;&gt;"",IF(X873="A",F873/'NOx Emission Factors'!$X$4,IF(X873="L",F873/'NOx Emission Factors'!$W$4,"?")),"-")</f>
        <v>?</v>
      </c>
      <c r="M873" s="125" t="e">
        <f t="shared" si="157"/>
        <v>#DIV/0!</v>
      </c>
      <c r="N873" s="125" t="e">
        <f t="shared" si="158"/>
        <v>#N/A</v>
      </c>
      <c r="O873" s="170">
        <f>'Fleet Input'!B877</f>
        <v>0</v>
      </c>
      <c r="P873" s="170">
        <f>'Fleet Input'!C877</f>
        <v>0</v>
      </c>
      <c r="Q873" s="170">
        <f>'Fleet Input'!D877</f>
        <v>0</v>
      </c>
      <c r="R873" s="170">
        <f>'Fleet Input'!E877</f>
        <v>0</v>
      </c>
      <c r="S873" s="170">
        <f>'Fleet Input'!F877</f>
        <v>0</v>
      </c>
      <c r="T873" s="109" t="s">
        <v>237</v>
      </c>
      <c r="V873" s="109" t="s">
        <v>196</v>
      </c>
      <c r="X873" s="176">
        <f>'Fleet Input'!F877</f>
        <v>0</v>
      </c>
      <c r="Y873" s="170">
        <f>'Fleet Input'!G877</f>
        <v>0</v>
      </c>
      <c r="Z873" s="170">
        <f>'Fleet Input'!H877</f>
        <v>0</v>
      </c>
      <c r="AA873" s="114">
        <f t="shared" si="159"/>
        <v>0</v>
      </c>
      <c r="AB873" s="176" t="str">
        <f>IF('Fleet Input'!K877=0,"",'Fleet Input'!K877)</f>
        <v/>
      </c>
      <c r="AC873" s="176" t="str">
        <f>IF('Fleet Input'!L877=0,"",'Fleet Input'!L877)</f>
        <v/>
      </c>
      <c r="AD873" s="117" t="str">
        <f t="shared" si="160"/>
        <v/>
      </c>
      <c r="AE873" s="117" t="str">
        <f t="shared" si="161"/>
        <v>00</v>
      </c>
      <c r="AF873" s="8" t="e">
        <f t="shared" si="162"/>
        <v>#N/A</v>
      </c>
      <c r="AG873" s="122" t="e">
        <f t="shared" si="163"/>
        <v>#N/A</v>
      </c>
      <c r="AH873" s="8" t="e">
        <f t="shared" si="164"/>
        <v>#N/A</v>
      </c>
      <c r="AI873" s="122" t="e">
        <f t="shared" si="165"/>
        <v>#N/A</v>
      </c>
      <c r="AJ873" s="100" t="e">
        <f t="shared" si="166"/>
        <v>#N/A</v>
      </c>
      <c r="AK873" s="122" t="e">
        <f t="shared" si="167"/>
        <v>#N/A</v>
      </c>
    </row>
    <row r="874" spans="1:37" x14ac:dyDescent="0.2">
      <c r="A874" s="170">
        <f>'Fleet Input'!A878</f>
        <v>0</v>
      </c>
      <c r="B874" s="106" t="s">
        <v>111</v>
      </c>
      <c r="C874" s="106" t="s">
        <v>112</v>
      </c>
      <c r="D874" s="106" t="s">
        <v>210</v>
      </c>
      <c r="E874" s="106" t="s">
        <v>209</v>
      </c>
      <c r="F874" s="179">
        <f>'Fleet Input'!I878</f>
        <v>0</v>
      </c>
      <c r="G874" s="179">
        <f>'Fleet Input'!J878</f>
        <v>0</v>
      </c>
      <c r="H874" s="119" t="e">
        <f>VLOOKUP(AD874,NOx_Calc!$E$4:$G$44,3,FALSE)/100</f>
        <v>#N/A</v>
      </c>
      <c r="I874" s="119" t="e">
        <f>VLOOKUP(AD874,NOx_Calc!$E$4:$H$44,4,FALSE)/100</f>
        <v>#N/A</v>
      </c>
      <c r="J874" s="97" t="e">
        <f t="shared" si="156"/>
        <v>#N/A</v>
      </c>
      <c r="K874" s="10" t="e">
        <f>IF(J874&lt;&gt;"-",IF(X874="A",'NOx Emission Factors'!$X$4*J874,IF(X874="L",'NOx Emission Factors'!$W$4*J874,"?")),"-")</f>
        <v>#N/A</v>
      </c>
      <c r="L874" s="10" t="str">
        <f>IF(F874&lt;&gt;"",IF(X874="A",F874/'NOx Emission Factors'!$X$4,IF(X874="L",F874/'NOx Emission Factors'!$W$4,"?")),"-")</f>
        <v>?</v>
      </c>
      <c r="M874" s="125" t="e">
        <f t="shared" si="157"/>
        <v>#DIV/0!</v>
      </c>
      <c r="N874" s="125" t="e">
        <f t="shared" si="158"/>
        <v>#N/A</v>
      </c>
      <c r="O874" s="170">
        <f>'Fleet Input'!B878</f>
        <v>0</v>
      </c>
      <c r="P874" s="170">
        <f>'Fleet Input'!C878</f>
        <v>0</v>
      </c>
      <c r="Q874" s="170">
        <f>'Fleet Input'!D878</f>
        <v>0</v>
      </c>
      <c r="R874" s="170">
        <f>'Fleet Input'!E878</f>
        <v>0</v>
      </c>
      <c r="S874" s="170">
        <f>'Fleet Input'!F878</f>
        <v>0</v>
      </c>
      <c r="T874" s="109" t="s">
        <v>237</v>
      </c>
      <c r="V874" s="109" t="s">
        <v>196</v>
      </c>
      <c r="X874" s="176">
        <f>'Fleet Input'!F878</f>
        <v>0</v>
      </c>
      <c r="Y874" s="170">
        <f>'Fleet Input'!G878</f>
        <v>0</v>
      </c>
      <c r="Z874" s="170">
        <f>'Fleet Input'!H878</f>
        <v>0</v>
      </c>
      <c r="AA874" s="114">
        <f t="shared" si="159"/>
        <v>0</v>
      </c>
      <c r="AB874" s="176" t="str">
        <f>IF('Fleet Input'!K878=0,"",'Fleet Input'!K878)</f>
        <v/>
      </c>
      <c r="AC874" s="176" t="str">
        <f>IF('Fleet Input'!L878=0,"",'Fleet Input'!L878)</f>
        <v/>
      </c>
      <c r="AD874" s="117" t="str">
        <f t="shared" si="160"/>
        <v/>
      </c>
      <c r="AE874" s="117" t="str">
        <f t="shared" si="161"/>
        <v>00</v>
      </c>
      <c r="AF874" s="8" t="e">
        <f t="shared" si="162"/>
        <v>#N/A</v>
      </c>
      <c r="AG874" s="122" t="e">
        <f t="shared" si="163"/>
        <v>#N/A</v>
      </c>
      <c r="AH874" s="8" t="e">
        <f t="shared" si="164"/>
        <v>#N/A</v>
      </c>
      <c r="AI874" s="122" t="e">
        <f t="shared" si="165"/>
        <v>#N/A</v>
      </c>
      <c r="AJ874" s="100" t="e">
        <f t="shared" si="166"/>
        <v>#N/A</v>
      </c>
      <c r="AK874" s="122" t="e">
        <f t="shared" si="167"/>
        <v>#N/A</v>
      </c>
    </row>
    <row r="875" spans="1:37" x14ac:dyDescent="0.2">
      <c r="A875" s="170">
        <f>'Fleet Input'!A879</f>
        <v>0</v>
      </c>
      <c r="B875" s="106" t="s">
        <v>111</v>
      </c>
      <c r="C875" s="106" t="s">
        <v>112</v>
      </c>
      <c r="D875" s="106" t="s">
        <v>210</v>
      </c>
      <c r="E875" s="106" t="s">
        <v>209</v>
      </c>
      <c r="F875" s="179">
        <f>'Fleet Input'!I879</f>
        <v>0</v>
      </c>
      <c r="G875" s="179">
        <f>'Fleet Input'!J879</f>
        <v>0</v>
      </c>
      <c r="H875" s="119" t="e">
        <f>VLOOKUP(AD875,NOx_Calc!$E$4:$G$44,3,FALSE)/100</f>
        <v>#N/A</v>
      </c>
      <c r="I875" s="119" t="e">
        <f>VLOOKUP(AD875,NOx_Calc!$E$4:$H$44,4,FALSE)/100</f>
        <v>#N/A</v>
      </c>
      <c r="J875" s="97" t="e">
        <f t="shared" si="156"/>
        <v>#N/A</v>
      </c>
      <c r="K875" s="10" t="e">
        <f>IF(J875&lt;&gt;"-",IF(X875="A",'NOx Emission Factors'!$X$4*J875,IF(X875="L",'NOx Emission Factors'!$W$4*J875,"?")),"-")</f>
        <v>#N/A</v>
      </c>
      <c r="L875" s="10" t="str">
        <f>IF(F875&lt;&gt;"",IF(X875="A",F875/'NOx Emission Factors'!$X$4,IF(X875="L",F875/'NOx Emission Factors'!$W$4,"?")),"-")</f>
        <v>?</v>
      </c>
      <c r="M875" s="125" t="e">
        <f t="shared" si="157"/>
        <v>#DIV/0!</v>
      </c>
      <c r="N875" s="125" t="e">
        <f t="shared" si="158"/>
        <v>#N/A</v>
      </c>
      <c r="O875" s="170">
        <f>'Fleet Input'!B879</f>
        <v>0</v>
      </c>
      <c r="P875" s="170">
        <f>'Fleet Input'!C879</f>
        <v>0</v>
      </c>
      <c r="Q875" s="170">
        <f>'Fleet Input'!D879</f>
        <v>0</v>
      </c>
      <c r="R875" s="170">
        <f>'Fleet Input'!E879</f>
        <v>0</v>
      </c>
      <c r="S875" s="170">
        <f>'Fleet Input'!F879</f>
        <v>0</v>
      </c>
      <c r="T875" s="109" t="s">
        <v>237</v>
      </c>
      <c r="V875" s="109" t="s">
        <v>196</v>
      </c>
      <c r="X875" s="176">
        <f>'Fleet Input'!F879</f>
        <v>0</v>
      </c>
      <c r="Y875" s="170">
        <f>'Fleet Input'!G879</f>
        <v>0</v>
      </c>
      <c r="Z875" s="170">
        <f>'Fleet Input'!H879</f>
        <v>0</v>
      </c>
      <c r="AA875" s="114">
        <f t="shared" si="159"/>
        <v>0</v>
      </c>
      <c r="AB875" s="176" t="str">
        <f>IF('Fleet Input'!K879=0,"",'Fleet Input'!K879)</f>
        <v/>
      </c>
      <c r="AC875" s="176" t="str">
        <f>IF('Fleet Input'!L879=0,"",'Fleet Input'!L879)</f>
        <v/>
      </c>
      <c r="AD875" s="117" t="str">
        <f t="shared" si="160"/>
        <v/>
      </c>
      <c r="AE875" s="117" t="str">
        <f t="shared" si="161"/>
        <v>00</v>
      </c>
      <c r="AF875" s="8" t="e">
        <f t="shared" si="162"/>
        <v>#N/A</v>
      </c>
      <c r="AG875" s="122" t="e">
        <f t="shared" si="163"/>
        <v>#N/A</v>
      </c>
      <c r="AH875" s="8" t="e">
        <f t="shared" si="164"/>
        <v>#N/A</v>
      </c>
      <c r="AI875" s="122" t="e">
        <f t="shared" si="165"/>
        <v>#N/A</v>
      </c>
      <c r="AJ875" s="100" t="e">
        <f t="shared" si="166"/>
        <v>#N/A</v>
      </c>
      <c r="AK875" s="122" t="e">
        <f t="shared" si="167"/>
        <v>#N/A</v>
      </c>
    </row>
    <row r="876" spans="1:37" x14ac:dyDescent="0.2">
      <c r="A876" s="170">
        <f>'Fleet Input'!A880</f>
        <v>0</v>
      </c>
      <c r="B876" s="106" t="s">
        <v>111</v>
      </c>
      <c r="C876" s="106" t="s">
        <v>125</v>
      </c>
      <c r="D876" s="106" t="s">
        <v>126</v>
      </c>
      <c r="E876" s="106" t="s">
        <v>209</v>
      </c>
      <c r="F876" s="179">
        <f>'Fleet Input'!I880</f>
        <v>0</v>
      </c>
      <c r="G876" s="179">
        <f>'Fleet Input'!J880</f>
        <v>0</v>
      </c>
      <c r="H876" s="119" t="e">
        <f>VLOOKUP(AD876,NOx_Calc!$E$4:$G$44,3,FALSE)/100</f>
        <v>#N/A</v>
      </c>
      <c r="I876" s="119" t="e">
        <f>VLOOKUP(AD876,NOx_Calc!$E$4:$H$44,4,FALSE)/100</f>
        <v>#N/A</v>
      </c>
      <c r="J876" s="97" t="e">
        <f t="shared" si="156"/>
        <v>#N/A</v>
      </c>
      <c r="K876" s="10" t="e">
        <f>IF(J876&lt;&gt;"-",IF(X876="A",'NOx Emission Factors'!$X$4*J876,IF(X876="L",'NOx Emission Factors'!$W$4*J876,"?")),"-")</f>
        <v>#N/A</v>
      </c>
      <c r="L876" s="10" t="str">
        <f>IF(F876&lt;&gt;"",IF(X876="A",F876/'NOx Emission Factors'!$X$4,IF(X876="L",F876/'NOx Emission Factors'!$W$4,"?")),"-")</f>
        <v>?</v>
      </c>
      <c r="M876" s="125" t="e">
        <f t="shared" si="157"/>
        <v>#DIV/0!</v>
      </c>
      <c r="N876" s="125" t="e">
        <f t="shared" si="158"/>
        <v>#N/A</v>
      </c>
      <c r="O876" s="170">
        <f>'Fleet Input'!B880</f>
        <v>0</v>
      </c>
      <c r="P876" s="170">
        <f>'Fleet Input'!C880</f>
        <v>0</v>
      </c>
      <c r="Q876" s="170">
        <f>'Fleet Input'!D880</f>
        <v>0</v>
      </c>
      <c r="R876" s="170">
        <f>'Fleet Input'!E880</f>
        <v>0</v>
      </c>
      <c r="S876" s="170">
        <f>'Fleet Input'!F880</f>
        <v>0</v>
      </c>
      <c r="T876" s="109" t="s">
        <v>237</v>
      </c>
      <c r="V876" s="109" t="s">
        <v>196</v>
      </c>
      <c r="X876" s="176">
        <f>'Fleet Input'!F880</f>
        <v>0</v>
      </c>
      <c r="Y876" s="170">
        <f>'Fleet Input'!G880</f>
        <v>0</v>
      </c>
      <c r="Z876" s="170">
        <f>'Fleet Input'!H880</f>
        <v>0</v>
      </c>
      <c r="AA876" s="114">
        <f t="shared" si="159"/>
        <v>0</v>
      </c>
      <c r="AB876" s="176" t="str">
        <f>IF('Fleet Input'!K880=0,"",'Fleet Input'!K880)</f>
        <v/>
      </c>
      <c r="AC876" s="176" t="str">
        <f>IF('Fleet Input'!L880=0,"",'Fleet Input'!L880)</f>
        <v/>
      </c>
      <c r="AD876" s="117" t="str">
        <f t="shared" si="160"/>
        <v/>
      </c>
      <c r="AE876" s="117" t="str">
        <f t="shared" si="161"/>
        <v>00</v>
      </c>
      <c r="AF876" s="8" t="e">
        <f t="shared" si="162"/>
        <v>#N/A</v>
      </c>
      <c r="AG876" s="122" t="e">
        <f t="shared" si="163"/>
        <v>#N/A</v>
      </c>
      <c r="AH876" s="8" t="e">
        <f t="shared" si="164"/>
        <v>#N/A</v>
      </c>
      <c r="AI876" s="122" t="e">
        <f t="shared" si="165"/>
        <v>#N/A</v>
      </c>
      <c r="AJ876" s="100" t="e">
        <f t="shared" si="166"/>
        <v>#N/A</v>
      </c>
      <c r="AK876" s="122" t="e">
        <f t="shared" si="167"/>
        <v>#N/A</v>
      </c>
    </row>
    <row r="877" spans="1:37" x14ac:dyDescent="0.2">
      <c r="A877" s="170">
        <f>'Fleet Input'!A881</f>
        <v>0</v>
      </c>
      <c r="B877" s="106" t="s">
        <v>111</v>
      </c>
      <c r="C877" s="106" t="s">
        <v>125</v>
      </c>
      <c r="D877" s="106" t="s">
        <v>126</v>
      </c>
      <c r="E877" s="106" t="s">
        <v>209</v>
      </c>
      <c r="F877" s="179">
        <f>'Fleet Input'!I881</f>
        <v>0</v>
      </c>
      <c r="G877" s="179">
        <f>'Fleet Input'!J881</f>
        <v>0</v>
      </c>
      <c r="H877" s="119" t="e">
        <f>VLOOKUP(AD877,NOx_Calc!$E$4:$G$44,3,FALSE)/100</f>
        <v>#N/A</v>
      </c>
      <c r="I877" s="119" t="e">
        <f>VLOOKUP(AD877,NOx_Calc!$E$4:$H$44,4,FALSE)/100</f>
        <v>#N/A</v>
      </c>
      <c r="J877" s="97" t="e">
        <f t="shared" si="156"/>
        <v>#N/A</v>
      </c>
      <c r="K877" s="10" t="e">
        <f>IF(J877&lt;&gt;"-",IF(X877="A",'NOx Emission Factors'!$X$4*J877,IF(X877="L",'NOx Emission Factors'!$W$4*J877,"?")),"-")</f>
        <v>#N/A</v>
      </c>
      <c r="L877" s="10" t="str">
        <f>IF(F877&lt;&gt;"",IF(X877="A",F877/'NOx Emission Factors'!$X$4,IF(X877="L",F877/'NOx Emission Factors'!$W$4,"?")),"-")</f>
        <v>?</v>
      </c>
      <c r="M877" s="125" t="e">
        <f t="shared" si="157"/>
        <v>#DIV/0!</v>
      </c>
      <c r="N877" s="125" t="e">
        <f t="shared" si="158"/>
        <v>#N/A</v>
      </c>
      <c r="O877" s="170">
        <f>'Fleet Input'!B881</f>
        <v>0</v>
      </c>
      <c r="P877" s="170">
        <f>'Fleet Input'!C881</f>
        <v>0</v>
      </c>
      <c r="Q877" s="170">
        <f>'Fleet Input'!D881</f>
        <v>0</v>
      </c>
      <c r="R877" s="170">
        <f>'Fleet Input'!E881</f>
        <v>0</v>
      </c>
      <c r="S877" s="170">
        <f>'Fleet Input'!F881</f>
        <v>0</v>
      </c>
      <c r="T877" s="109" t="s">
        <v>237</v>
      </c>
      <c r="V877" s="109" t="s">
        <v>196</v>
      </c>
      <c r="X877" s="176">
        <f>'Fleet Input'!F881</f>
        <v>0</v>
      </c>
      <c r="Y877" s="170">
        <f>'Fleet Input'!G881</f>
        <v>0</v>
      </c>
      <c r="Z877" s="170">
        <f>'Fleet Input'!H881</f>
        <v>0</v>
      </c>
      <c r="AA877" s="114">
        <f t="shared" si="159"/>
        <v>0</v>
      </c>
      <c r="AB877" s="176" t="str">
        <f>IF('Fleet Input'!K881=0,"",'Fleet Input'!K881)</f>
        <v/>
      </c>
      <c r="AC877" s="176" t="str">
        <f>IF('Fleet Input'!L881=0,"",'Fleet Input'!L881)</f>
        <v/>
      </c>
      <c r="AD877" s="117" t="str">
        <f t="shared" si="160"/>
        <v/>
      </c>
      <c r="AE877" s="117" t="str">
        <f t="shared" si="161"/>
        <v>00</v>
      </c>
      <c r="AF877" s="8" t="e">
        <f t="shared" si="162"/>
        <v>#N/A</v>
      </c>
      <c r="AG877" s="122" t="e">
        <f t="shared" si="163"/>
        <v>#N/A</v>
      </c>
      <c r="AH877" s="8" t="e">
        <f t="shared" si="164"/>
        <v>#N/A</v>
      </c>
      <c r="AI877" s="122" t="e">
        <f t="shared" si="165"/>
        <v>#N/A</v>
      </c>
      <c r="AJ877" s="100" t="e">
        <f t="shared" si="166"/>
        <v>#N/A</v>
      </c>
      <c r="AK877" s="122" t="e">
        <f t="shared" si="167"/>
        <v>#N/A</v>
      </c>
    </row>
    <row r="878" spans="1:37" x14ac:dyDescent="0.2">
      <c r="A878" s="170">
        <f>'Fleet Input'!A882</f>
        <v>0</v>
      </c>
      <c r="B878" s="106" t="s">
        <v>111</v>
      </c>
      <c r="C878" s="106" t="s">
        <v>112</v>
      </c>
      <c r="D878" s="106" t="s">
        <v>210</v>
      </c>
      <c r="E878" s="106" t="s">
        <v>209</v>
      </c>
      <c r="F878" s="179">
        <f>'Fleet Input'!I882</f>
        <v>0</v>
      </c>
      <c r="G878" s="179">
        <f>'Fleet Input'!J882</f>
        <v>0</v>
      </c>
      <c r="H878" s="119" t="e">
        <f>VLOOKUP(AD878,NOx_Calc!$E$4:$G$44,3,FALSE)/100</f>
        <v>#N/A</v>
      </c>
      <c r="I878" s="119" t="e">
        <f>VLOOKUP(AD878,NOx_Calc!$E$4:$H$44,4,FALSE)/100</f>
        <v>#N/A</v>
      </c>
      <c r="J878" s="97" t="e">
        <f t="shared" si="156"/>
        <v>#N/A</v>
      </c>
      <c r="K878" s="10" t="e">
        <f>IF(J878&lt;&gt;"-",IF(X878="A",'NOx Emission Factors'!$X$4*J878,IF(X878="L",'NOx Emission Factors'!$W$4*J878,"?")),"-")</f>
        <v>#N/A</v>
      </c>
      <c r="L878" s="10" t="str">
        <f>IF(F878&lt;&gt;"",IF(X878="A",F878/'NOx Emission Factors'!$X$4,IF(X878="L",F878/'NOx Emission Factors'!$W$4,"?")),"-")</f>
        <v>?</v>
      </c>
      <c r="M878" s="125" t="e">
        <f t="shared" si="157"/>
        <v>#DIV/0!</v>
      </c>
      <c r="N878" s="125" t="e">
        <f t="shared" si="158"/>
        <v>#N/A</v>
      </c>
      <c r="O878" s="170">
        <f>'Fleet Input'!B882</f>
        <v>0</v>
      </c>
      <c r="P878" s="170">
        <f>'Fleet Input'!C882</f>
        <v>0</v>
      </c>
      <c r="Q878" s="170">
        <f>'Fleet Input'!D882</f>
        <v>0</v>
      </c>
      <c r="R878" s="170">
        <f>'Fleet Input'!E882</f>
        <v>0</v>
      </c>
      <c r="S878" s="170">
        <f>'Fleet Input'!F882</f>
        <v>0</v>
      </c>
      <c r="T878" s="109" t="s">
        <v>237</v>
      </c>
      <c r="V878" s="109" t="s">
        <v>196</v>
      </c>
      <c r="X878" s="176">
        <f>'Fleet Input'!F882</f>
        <v>0</v>
      </c>
      <c r="Y878" s="170">
        <f>'Fleet Input'!G882</f>
        <v>0</v>
      </c>
      <c r="Z878" s="170">
        <f>'Fleet Input'!H882</f>
        <v>0</v>
      </c>
      <c r="AA878" s="114">
        <f t="shared" si="159"/>
        <v>0</v>
      </c>
      <c r="AB878" s="176" t="str">
        <f>IF('Fleet Input'!K882=0,"",'Fleet Input'!K882)</f>
        <v/>
      </c>
      <c r="AC878" s="176" t="str">
        <f>IF('Fleet Input'!L882=0,"",'Fleet Input'!L882)</f>
        <v/>
      </c>
      <c r="AD878" s="117" t="str">
        <f t="shared" si="160"/>
        <v/>
      </c>
      <c r="AE878" s="117" t="str">
        <f t="shared" si="161"/>
        <v>00</v>
      </c>
      <c r="AF878" s="8" t="e">
        <f t="shared" si="162"/>
        <v>#N/A</v>
      </c>
      <c r="AG878" s="122" t="e">
        <f t="shared" si="163"/>
        <v>#N/A</v>
      </c>
      <c r="AH878" s="8" t="e">
        <f t="shared" si="164"/>
        <v>#N/A</v>
      </c>
      <c r="AI878" s="122" t="e">
        <f t="shared" si="165"/>
        <v>#N/A</v>
      </c>
      <c r="AJ878" s="100" t="e">
        <f t="shared" si="166"/>
        <v>#N/A</v>
      </c>
      <c r="AK878" s="122" t="e">
        <f t="shared" si="167"/>
        <v>#N/A</v>
      </c>
    </row>
    <row r="879" spans="1:37" x14ac:dyDescent="0.2">
      <c r="A879" s="170">
        <f>'Fleet Input'!A883</f>
        <v>0</v>
      </c>
      <c r="B879" s="106" t="s">
        <v>111</v>
      </c>
      <c r="C879" s="106" t="s">
        <v>112</v>
      </c>
      <c r="D879" s="106" t="s">
        <v>210</v>
      </c>
      <c r="E879" s="106" t="s">
        <v>209</v>
      </c>
      <c r="F879" s="179">
        <f>'Fleet Input'!I883</f>
        <v>0</v>
      </c>
      <c r="G879" s="179">
        <f>'Fleet Input'!J883</f>
        <v>0</v>
      </c>
      <c r="H879" s="119" t="e">
        <f>VLOOKUP(AD879,NOx_Calc!$E$4:$G$44,3,FALSE)/100</f>
        <v>#N/A</v>
      </c>
      <c r="I879" s="119" t="e">
        <f>VLOOKUP(AD879,NOx_Calc!$E$4:$H$44,4,FALSE)/100</f>
        <v>#N/A</v>
      </c>
      <c r="J879" s="97" t="e">
        <f t="shared" si="156"/>
        <v>#N/A</v>
      </c>
      <c r="K879" s="10" t="e">
        <f>IF(J879&lt;&gt;"-",IF(X879="A",'NOx Emission Factors'!$X$4*J879,IF(X879="L",'NOx Emission Factors'!$W$4*J879,"?")),"-")</f>
        <v>#N/A</v>
      </c>
      <c r="L879" s="10" t="str">
        <f>IF(F879&lt;&gt;"",IF(X879="A",F879/'NOx Emission Factors'!$X$4,IF(X879="L",F879/'NOx Emission Factors'!$W$4,"?")),"-")</f>
        <v>?</v>
      </c>
      <c r="M879" s="125" t="e">
        <f t="shared" si="157"/>
        <v>#DIV/0!</v>
      </c>
      <c r="N879" s="125" t="e">
        <f t="shared" si="158"/>
        <v>#N/A</v>
      </c>
      <c r="O879" s="170">
        <f>'Fleet Input'!B883</f>
        <v>0</v>
      </c>
      <c r="P879" s="170">
        <f>'Fleet Input'!C883</f>
        <v>0</v>
      </c>
      <c r="Q879" s="170">
        <f>'Fleet Input'!D883</f>
        <v>0</v>
      </c>
      <c r="R879" s="170">
        <f>'Fleet Input'!E883</f>
        <v>0</v>
      </c>
      <c r="S879" s="170">
        <f>'Fleet Input'!F883</f>
        <v>0</v>
      </c>
      <c r="T879" s="109" t="s">
        <v>237</v>
      </c>
      <c r="V879" s="109" t="s">
        <v>196</v>
      </c>
      <c r="X879" s="176">
        <f>'Fleet Input'!F883</f>
        <v>0</v>
      </c>
      <c r="Y879" s="170">
        <f>'Fleet Input'!G883</f>
        <v>0</v>
      </c>
      <c r="Z879" s="170">
        <f>'Fleet Input'!H883</f>
        <v>0</v>
      </c>
      <c r="AA879" s="114">
        <f t="shared" si="159"/>
        <v>0</v>
      </c>
      <c r="AB879" s="176" t="str">
        <f>IF('Fleet Input'!K883=0,"",'Fleet Input'!K883)</f>
        <v/>
      </c>
      <c r="AC879" s="176" t="str">
        <f>IF('Fleet Input'!L883=0,"",'Fleet Input'!L883)</f>
        <v/>
      </c>
      <c r="AD879" s="117" t="str">
        <f t="shared" si="160"/>
        <v/>
      </c>
      <c r="AE879" s="117" t="str">
        <f t="shared" si="161"/>
        <v>00</v>
      </c>
      <c r="AF879" s="8" t="e">
        <f t="shared" si="162"/>
        <v>#N/A</v>
      </c>
      <c r="AG879" s="122" t="e">
        <f t="shared" si="163"/>
        <v>#N/A</v>
      </c>
      <c r="AH879" s="8" t="e">
        <f t="shared" si="164"/>
        <v>#N/A</v>
      </c>
      <c r="AI879" s="122" t="e">
        <f t="shared" si="165"/>
        <v>#N/A</v>
      </c>
      <c r="AJ879" s="100" t="e">
        <f t="shared" si="166"/>
        <v>#N/A</v>
      </c>
      <c r="AK879" s="122" t="e">
        <f t="shared" si="167"/>
        <v>#N/A</v>
      </c>
    </row>
    <row r="880" spans="1:37" x14ac:dyDescent="0.2">
      <c r="A880" s="170">
        <f>'Fleet Input'!A884</f>
        <v>0</v>
      </c>
      <c r="B880" s="106" t="s">
        <v>111</v>
      </c>
      <c r="C880" s="106" t="s">
        <v>112</v>
      </c>
      <c r="D880" s="106" t="s">
        <v>210</v>
      </c>
      <c r="E880" s="106" t="s">
        <v>209</v>
      </c>
      <c r="F880" s="179">
        <f>'Fleet Input'!I884</f>
        <v>0</v>
      </c>
      <c r="G880" s="179">
        <f>'Fleet Input'!J884</f>
        <v>0</v>
      </c>
      <c r="H880" s="119" t="e">
        <f>VLOOKUP(AD880,NOx_Calc!$E$4:$G$44,3,FALSE)/100</f>
        <v>#N/A</v>
      </c>
      <c r="I880" s="119" t="e">
        <f>VLOOKUP(AD880,NOx_Calc!$E$4:$H$44,4,FALSE)/100</f>
        <v>#N/A</v>
      </c>
      <c r="J880" s="97" t="e">
        <f t="shared" si="156"/>
        <v>#N/A</v>
      </c>
      <c r="K880" s="10" t="e">
        <f>IF(J880&lt;&gt;"-",IF(X880="A",'NOx Emission Factors'!$X$4*J880,IF(X880="L",'NOx Emission Factors'!$W$4*J880,"?")),"-")</f>
        <v>#N/A</v>
      </c>
      <c r="L880" s="10" t="str">
        <f>IF(F880&lt;&gt;"",IF(X880="A",F880/'NOx Emission Factors'!$X$4,IF(X880="L",F880/'NOx Emission Factors'!$W$4,"?")),"-")</f>
        <v>?</v>
      </c>
      <c r="M880" s="125" t="e">
        <f t="shared" si="157"/>
        <v>#DIV/0!</v>
      </c>
      <c r="N880" s="125" t="e">
        <f t="shared" si="158"/>
        <v>#N/A</v>
      </c>
      <c r="O880" s="170">
        <f>'Fleet Input'!B884</f>
        <v>0</v>
      </c>
      <c r="P880" s="170">
        <f>'Fleet Input'!C884</f>
        <v>0</v>
      </c>
      <c r="Q880" s="170">
        <f>'Fleet Input'!D884</f>
        <v>0</v>
      </c>
      <c r="R880" s="170">
        <f>'Fleet Input'!E884</f>
        <v>0</v>
      </c>
      <c r="S880" s="170">
        <f>'Fleet Input'!F884</f>
        <v>0</v>
      </c>
      <c r="T880" s="109" t="s">
        <v>237</v>
      </c>
      <c r="V880" s="109" t="s">
        <v>196</v>
      </c>
      <c r="X880" s="176">
        <f>'Fleet Input'!F884</f>
        <v>0</v>
      </c>
      <c r="Y880" s="170">
        <f>'Fleet Input'!G884</f>
        <v>0</v>
      </c>
      <c r="Z880" s="170">
        <f>'Fleet Input'!H884</f>
        <v>0</v>
      </c>
      <c r="AA880" s="114">
        <f t="shared" si="159"/>
        <v>0</v>
      </c>
      <c r="AB880" s="176" t="str">
        <f>IF('Fleet Input'!K884=0,"",'Fleet Input'!K884)</f>
        <v/>
      </c>
      <c r="AC880" s="176" t="str">
        <f>IF('Fleet Input'!L884=0,"",'Fleet Input'!L884)</f>
        <v/>
      </c>
      <c r="AD880" s="117" t="str">
        <f t="shared" si="160"/>
        <v/>
      </c>
      <c r="AE880" s="117" t="str">
        <f t="shared" si="161"/>
        <v>00</v>
      </c>
      <c r="AF880" s="8" t="e">
        <f t="shared" si="162"/>
        <v>#N/A</v>
      </c>
      <c r="AG880" s="122" t="e">
        <f t="shared" si="163"/>
        <v>#N/A</v>
      </c>
      <c r="AH880" s="8" t="e">
        <f t="shared" si="164"/>
        <v>#N/A</v>
      </c>
      <c r="AI880" s="122" t="e">
        <f t="shared" si="165"/>
        <v>#N/A</v>
      </c>
      <c r="AJ880" s="100" t="e">
        <f t="shared" si="166"/>
        <v>#N/A</v>
      </c>
      <c r="AK880" s="122" t="e">
        <f t="shared" si="167"/>
        <v>#N/A</v>
      </c>
    </row>
    <row r="881" spans="1:37" x14ac:dyDescent="0.2">
      <c r="A881" s="170">
        <f>'Fleet Input'!A885</f>
        <v>0</v>
      </c>
      <c r="B881" s="106" t="s">
        <v>111</v>
      </c>
      <c r="C881" s="106" t="s">
        <v>112</v>
      </c>
      <c r="D881" s="106" t="s">
        <v>210</v>
      </c>
      <c r="E881" s="106" t="s">
        <v>209</v>
      </c>
      <c r="F881" s="179">
        <f>'Fleet Input'!I885</f>
        <v>0</v>
      </c>
      <c r="G881" s="179">
        <f>'Fleet Input'!J885</f>
        <v>0</v>
      </c>
      <c r="H881" s="119" t="e">
        <f>VLOOKUP(AD881,NOx_Calc!$E$4:$G$44,3,FALSE)/100</f>
        <v>#N/A</v>
      </c>
      <c r="I881" s="119" t="e">
        <f>VLOOKUP(AD881,NOx_Calc!$E$4:$H$44,4,FALSE)/100</f>
        <v>#N/A</v>
      </c>
      <c r="J881" s="97" t="e">
        <f t="shared" si="156"/>
        <v>#N/A</v>
      </c>
      <c r="K881" s="10" t="e">
        <f>IF(J881&lt;&gt;"-",IF(X881="A",'NOx Emission Factors'!$X$4*J881,IF(X881="L",'NOx Emission Factors'!$W$4*J881,"?")),"-")</f>
        <v>#N/A</v>
      </c>
      <c r="L881" s="10" t="str">
        <f>IF(F881&lt;&gt;"",IF(X881="A",F881/'NOx Emission Factors'!$X$4,IF(X881="L",F881/'NOx Emission Factors'!$W$4,"?")),"-")</f>
        <v>?</v>
      </c>
      <c r="M881" s="125" t="e">
        <f t="shared" si="157"/>
        <v>#DIV/0!</v>
      </c>
      <c r="N881" s="125" t="e">
        <f t="shared" si="158"/>
        <v>#N/A</v>
      </c>
      <c r="O881" s="170">
        <f>'Fleet Input'!B885</f>
        <v>0</v>
      </c>
      <c r="P881" s="170">
        <f>'Fleet Input'!C885</f>
        <v>0</v>
      </c>
      <c r="Q881" s="170">
        <f>'Fleet Input'!D885</f>
        <v>0</v>
      </c>
      <c r="R881" s="170">
        <f>'Fleet Input'!E885</f>
        <v>0</v>
      </c>
      <c r="S881" s="170">
        <f>'Fleet Input'!F885</f>
        <v>0</v>
      </c>
      <c r="T881" s="109" t="s">
        <v>237</v>
      </c>
      <c r="V881" s="109" t="s">
        <v>196</v>
      </c>
      <c r="X881" s="176">
        <f>'Fleet Input'!F885</f>
        <v>0</v>
      </c>
      <c r="Y881" s="170">
        <f>'Fleet Input'!G885</f>
        <v>0</v>
      </c>
      <c r="Z881" s="170">
        <f>'Fleet Input'!H885</f>
        <v>0</v>
      </c>
      <c r="AA881" s="114">
        <f t="shared" si="159"/>
        <v>0</v>
      </c>
      <c r="AB881" s="176" t="str">
        <f>IF('Fleet Input'!K885=0,"",'Fleet Input'!K885)</f>
        <v/>
      </c>
      <c r="AC881" s="176" t="str">
        <f>IF('Fleet Input'!L885=0,"",'Fleet Input'!L885)</f>
        <v/>
      </c>
      <c r="AD881" s="117" t="str">
        <f t="shared" si="160"/>
        <v/>
      </c>
      <c r="AE881" s="117" t="str">
        <f t="shared" si="161"/>
        <v>00</v>
      </c>
      <c r="AF881" s="8" t="e">
        <f t="shared" si="162"/>
        <v>#N/A</v>
      </c>
      <c r="AG881" s="122" t="e">
        <f t="shared" si="163"/>
        <v>#N/A</v>
      </c>
      <c r="AH881" s="8" t="e">
        <f t="shared" si="164"/>
        <v>#N/A</v>
      </c>
      <c r="AI881" s="122" t="e">
        <f t="shared" si="165"/>
        <v>#N/A</v>
      </c>
      <c r="AJ881" s="100" t="e">
        <f t="shared" si="166"/>
        <v>#N/A</v>
      </c>
      <c r="AK881" s="122" t="e">
        <f t="shared" si="167"/>
        <v>#N/A</v>
      </c>
    </row>
    <row r="882" spans="1:37" x14ac:dyDescent="0.2">
      <c r="A882" s="170">
        <f>'Fleet Input'!A886</f>
        <v>0</v>
      </c>
      <c r="B882" s="106" t="s">
        <v>111</v>
      </c>
      <c r="C882" s="106" t="s">
        <v>112</v>
      </c>
      <c r="D882" s="106" t="s">
        <v>150</v>
      </c>
      <c r="E882" s="106" t="s">
        <v>289</v>
      </c>
      <c r="F882" s="179">
        <f>'Fleet Input'!I886</f>
        <v>0</v>
      </c>
      <c r="G882" s="179">
        <f>'Fleet Input'!J886</f>
        <v>0</v>
      </c>
      <c r="H882" s="119" t="e">
        <f>VLOOKUP(AD882,NOx_Calc!$E$4:$G$44,3,FALSE)/100</f>
        <v>#N/A</v>
      </c>
      <c r="I882" s="119" t="e">
        <f>VLOOKUP(AD882,NOx_Calc!$E$4:$H$44,4,FALSE)/100</f>
        <v>#N/A</v>
      </c>
      <c r="J882" s="97" t="e">
        <f t="shared" si="156"/>
        <v>#N/A</v>
      </c>
      <c r="K882" s="10" t="e">
        <f>IF(J882&lt;&gt;"-",IF(X882="A",'NOx Emission Factors'!$X$4*J882,IF(X882="L",'NOx Emission Factors'!$W$4*J882,"?")),"-")</f>
        <v>#N/A</v>
      </c>
      <c r="L882" s="10" t="str">
        <f>IF(F882&lt;&gt;"",IF(X882="A",F882/'NOx Emission Factors'!$X$4,IF(X882="L",F882/'NOx Emission Factors'!$W$4,"?")),"-")</f>
        <v>?</v>
      </c>
      <c r="M882" s="125" t="e">
        <f t="shared" si="157"/>
        <v>#DIV/0!</v>
      </c>
      <c r="N882" s="125" t="e">
        <f t="shared" si="158"/>
        <v>#N/A</v>
      </c>
      <c r="O882" s="170">
        <f>'Fleet Input'!B886</f>
        <v>0</v>
      </c>
      <c r="P882" s="170">
        <f>'Fleet Input'!C886</f>
        <v>0</v>
      </c>
      <c r="Q882" s="170">
        <f>'Fleet Input'!D886</f>
        <v>0</v>
      </c>
      <c r="R882" s="170">
        <f>'Fleet Input'!E886</f>
        <v>0</v>
      </c>
      <c r="S882" s="170">
        <f>'Fleet Input'!F886</f>
        <v>0</v>
      </c>
      <c r="T882" s="109" t="s">
        <v>237</v>
      </c>
      <c r="U882" s="109" t="s">
        <v>190</v>
      </c>
      <c r="X882" s="176">
        <f>'Fleet Input'!F886</f>
        <v>0</v>
      </c>
      <c r="Y882" s="170">
        <f>'Fleet Input'!G886</f>
        <v>0</v>
      </c>
      <c r="Z882" s="170">
        <f>'Fleet Input'!H886</f>
        <v>0</v>
      </c>
      <c r="AA882" s="114">
        <f t="shared" si="159"/>
        <v>0</v>
      </c>
      <c r="AB882" s="176" t="str">
        <f>IF('Fleet Input'!K886=0,"",'Fleet Input'!K886)</f>
        <v/>
      </c>
      <c r="AC882" s="176" t="str">
        <f>IF('Fleet Input'!L886=0,"",'Fleet Input'!L886)</f>
        <v/>
      </c>
      <c r="AD882" s="117" t="str">
        <f t="shared" si="160"/>
        <v/>
      </c>
      <c r="AE882" s="117" t="str">
        <f t="shared" si="161"/>
        <v>00</v>
      </c>
      <c r="AF882" s="8" t="e">
        <f t="shared" si="162"/>
        <v>#N/A</v>
      </c>
      <c r="AG882" s="122" t="e">
        <f t="shared" si="163"/>
        <v>#N/A</v>
      </c>
      <c r="AH882" s="8" t="e">
        <f t="shared" si="164"/>
        <v>#N/A</v>
      </c>
      <c r="AI882" s="122" t="e">
        <f t="shared" si="165"/>
        <v>#N/A</v>
      </c>
      <c r="AJ882" s="100" t="e">
        <f t="shared" si="166"/>
        <v>#N/A</v>
      </c>
      <c r="AK882" s="122" t="e">
        <f t="shared" si="167"/>
        <v>#N/A</v>
      </c>
    </row>
    <row r="883" spans="1:37" x14ac:dyDescent="0.2">
      <c r="A883" s="170">
        <f>'Fleet Input'!A887</f>
        <v>0</v>
      </c>
      <c r="B883" s="106" t="s">
        <v>111</v>
      </c>
      <c r="C883" s="106" t="s">
        <v>112</v>
      </c>
      <c r="D883" s="106" t="s">
        <v>210</v>
      </c>
      <c r="E883" s="106" t="s">
        <v>209</v>
      </c>
      <c r="F883" s="179">
        <f>'Fleet Input'!I887</f>
        <v>0</v>
      </c>
      <c r="G883" s="179">
        <f>'Fleet Input'!J887</f>
        <v>0</v>
      </c>
      <c r="H883" s="119" t="e">
        <f>VLOOKUP(AD883,NOx_Calc!$E$4:$G$44,3,FALSE)/100</f>
        <v>#N/A</v>
      </c>
      <c r="I883" s="119" t="e">
        <f>VLOOKUP(AD883,NOx_Calc!$E$4:$H$44,4,FALSE)/100</f>
        <v>#N/A</v>
      </c>
      <c r="J883" s="97" t="e">
        <f t="shared" si="156"/>
        <v>#N/A</v>
      </c>
      <c r="K883" s="10" t="e">
        <f>IF(J883&lt;&gt;"-",IF(X883="A",'NOx Emission Factors'!$X$4*J883,IF(X883="L",'NOx Emission Factors'!$W$4*J883,"?")),"-")</f>
        <v>#N/A</v>
      </c>
      <c r="L883" s="10" t="str">
        <f>IF(F883&lt;&gt;"",IF(X883="A",F883/'NOx Emission Factors'!$X$4,IF(X883="L",F883/'NOx Emission Factors'!$W$4,"?")),"-")</f>
        <v>?</v>
      </c>
      <c r="M883" s="125" t="e">
        <f t="shared" si="157"/>
        <v>#DIV/0!</v>
      </c>
      <c r="N883" s="125" t="e">
        <f t="shared" si="158"/>
        <v>#N/A</v>
      </c>
      <c r="O883" s="170">
        <f>'Fleet Input'!B887</f>
        <v>0</v>
      </c>
      <c r="P883" s="170">
        <f>'Fleet Input'!C887</f>
        <v>0</v>
      </c>
      <c r="Q883" s="170">
        <f>'Fleet Input'!D887</f>
        <v>0</v>
      </c>
      <c r="R883" s="170">
        <f>'Fleet Input'!E887</f>
        <v>0</v>
      </c>
      <c r="S883" s="170">
        <f>'Fleet Input'!F887</f>
        <v>0</v>
      </c>
      <c r="T883" s="109" t="s">
        <v>237</v>
      </c>
      <c r="V883" s="109" t="s">
        <v>196</v>
      </c>
      <c r="X883" s="176">
        <f>'Fleet Input'!F887</f>
        <v>0</v>
      </c>
      <c r="Y883" s="170">
        <f>'Fleet Input'!G887</f>
        <v>0</v>
      </c>
      <c r="Z883" s="170">
        <f>'Fleet Input'!H887</f>
        <v>0</v>
      </c>
      <c r="AA883" s="114">
        <f t="shared" si="159"/>
        <v>0</v>
      </c>
      <c r="AB883" s="176" t="str">
        <f>IF('Fleet Input'!K887=0,"",'Fleet Input'!K887)</f>
        <v/>
      </c>
      <c r="AC883" s="176" t="str">
        <f>IF('Fleet Input'!L887=0,"",'Fleet Input'!L887)</f>
        <v/>
      </c>
      <c r="AD883" s="117" t="str">
        <f t="shared" si="160"/>
        <v/>
      </c>
      <c r="AE883" s="117" t="str">
        <f t="shared" si="161"/>
        <v>00</v>
      </c>
      <c r="AF883" s="8" t="e">
        <f t="shared" si="162"/>
        <v>#N/A</v>
      </c>
      <c r="AG883" s="122" t="e">
        <f t="shared" si="163"/>
        <v>#N/A</v>
      </c>
      <c r="AH883" s="8" t="e">
        <f t="shared" si="164"/>
        <v>#N/A</v>
      </c>
      <c r="AI883" s="122" t="e">
        <f t="shared" si="165"/>
        <v>#N/A</v>
      </c>
      <c r="AJ883" s="100" t="e">
        <f t="shared" si="166"/>
        <v>#N/A</v>
      </c>
      <c r="AK883" s="122" t="e">
        <f t="shared" si="167"/>
        <v>#N/A</v>
      </c>
    </row>
    <row r="884" spans="1:37" x14ac:dyDescent="0.2">
      <c r="A884" s="170">
        <f>'Fleet Input'!A888</f>
        <v>0</v>
      </c>
      <c r="B884" s="106" t="s">
        <v>111</v>
      </c>
      <c r="C884" s="106" t="s">
        <v>125</v>
      </c>
      <c r="D884" s="106" t="s">
        <v>126</v>
      </c>
      <c r="E884" s="106" t="s">
        <v>209</v>
      </c>
      <c r="F884" s="179">
        <f>'Fleet Input'!I888</f>
        <v>0</v>
      </c>
      <c r="G884" s="179">
        <f>'Fleet Input'!J888</f>
        <v>0</v>
      </c>
      <c r="H884" s="119" t="e">
        <f>VLOOKUP(AD884,NOx_Calc!$E$4:$G$44,3,FALSE)/100</f>
        <v>#N/A</v>
      </c>
      <c r="I884" s="119" t="e">
        <f>VLOOKUP(AD884,NOx_Calc!$E$4:$H$44,4,FALSE)/100</f>
        <v>#N/A</v>
      </c>
      <c r="J884" s="97" t="e">
        <f t="shared" si="156"/>
        <v>#N/A</v>
      </c>
      <c r="K884" s="10" t="e">
        <f>IF(J884&lt;&gt;"-",IF(X884="A",'NOx Emission Factors'!$X$4*J884,IF(X884="L",'NOx Emission Factors'!$W$4*J884,"?")),"-")</f>
        <v>#N/A</v>
      </c>
      <c r="L884" s="10" t="str">
        <f>IF(F884&lt;&gt;"",IF(X884="A",F884/'NOx Emission Factors'!$X$4,IF(X884="L",F884/'NOx Emission Factors'!$W$4,"?")),"-")</f>
        <v>?</v>
      </c>
      <c r="M884" s="125" t="e">
        <f t="shared" si="157"/>
        <v>#DIV/0!</v>
      </c>
      <c r="N884" s="125" t="e">
        <f t="shared" si="158"/>
        <v>#N/A</v>
      </c>
      <c r="O884" s="170">
        <f>'Fleet Input'!B888</f>
        <v>0</v>
      </c>
      <c r="P884" s="170">
        <f>'Fleet Input'!C888</f>
        <v>0</v>
      </c>
      <c r="Q884" s="170">
        <f>'Fleet Input'!D888</f>
        <v>0</v>
      </c>
      <c r="R884" s="170">
        <f>'Fleet Input'!E888</f>
        <v>0</v>
      </c>
      <c r="S884" s="170">
        <f>'Fleet Input'!F888</f>
        <v>0</v>
      </c>
      <c r="T884" s="109" t="s">
        <v>237</v>
      </c>
      <c r="V884" s="109" t="s">
        <v>196</v>
      </c>
      <c r="X884" s="176">
        <f>'Fleet Input'!F888</f>
        <v>0</v>
      </c>
      <c r="Y884" s="170">
        <f>'Fleet Input'!G888</f>
        <v>0</v>
      </c>
      <c r="Z884" s="170">
        <f>'Fleet Input'!H888</f>
        <v>0</v>
      </c>
      <c r="AA884" s="114">
        <f t="shared" si="159"/>
        <v>0</v>
      </c>
      <c r="AB884" s="176" t="str">
        <f>IF('Fleet Input'!K888=0,"",'Fleet Input'!K888)</f>
        <v/>
      </c>
      <c r="AC884" s="176" t="str">
        <f>IF('Fleet Input'!L888=0,"",'Fleet Input'!L888)</f>
        <v/>
      </c>
      <c r="AD884" s="117" t="str">
        <f t="shared" si="160"/>
        <v/>
      </c>
      <c r="AE884" s="117" t="str">
        <f t="shared" si="161"/>
        <v>00</v>
      </c>
      <c r="AF884" s="8" t="e">
        <f t="shared" si="162"/>
        <v>#N/A</v>
      </c>
      <c r="AG884" s="122" t="e">
        <f t="shared" si="163"/>
        <v>#N/A</v>
      </c>
      <c r="AH884" s="8" t="e">
        <f t="shared" si="164"/>
        <v>#N/A</v>
      </c>
      <c r="AI884" s="122" t="e">
        <f t="shared" si="165"/>
        <v>#N/A</v>
      </c>
      <c r="AJ884" s="100" t="e">
        <f t="shared" si="166"/>
        <v>#N/A</v>
      </c>
      <c r="AK884" s="122" t="e">
        <f t="shared" si="167"/>
        <v>#N/A</v>
      </c>
    </row>
    <row r="885" spans="1:37" x14ac:dyDescent="0.2">
      <c r="A885" s="170">
        <f>'Fleet Input'!A889</f>
        <v>0</v>
      </c>
      <c r="B885" s="106" t="s">
        <v>111</v>
      </c>
      <c r="C885" s="106" t="s">
        <v>125</v>
      </c>
      <c r="D885" s="106" t="s">
        <v>126</v>
      </c>
      <c r="E885" s="106" t="s">
        <v>209</v>
      </c>
      <c r="F885" s="179">
        <f>'Fleet Input'!I889</f>
        <v>0</v>
      </c>
      <c r="G885" s="179">
        <f>'Fleet Input'!J889</f>
        <v>0</v>
      </c>
      <c r="H885" s="119" t="e">
        <f>VLOOKUP(AD885,NOx_Calc!$E$4:$G$44,3,FALSE)/100</f>
        <v>#N/A</v>
      </c>
      <c r="I885" s="119" t="e">
        <f>VLOOKUP(AD885,NOx_Calc!$E$4:$H$44,4,FALSE)/100</f>
        <v>#N/A</v>
      </c>
      <c r="J885" s="97" t="e">
        <f t="shared" si="156"/>
        <v>#N/A</v>
      </c>
      <c r="K885" s="10" t="e">
        <f>IF(J885&lt;&gt;"-",IF(X885="A",'NOx Emission Factors'!$X$4*J885,IF(X885="L",'NOx Emission Factors'!$W$4*J885,"?")),"-")</f>
        <v>#N/A</v>
      </c>
      <c r="L885" s="10" t="str">
        <f>IF(F885&lt;&gt;"",IF(X885="A",F885/'NOx Emission Factors'!$X$4,IF(X885="L",F885/'NOx Emission Factors'!$W$4,"?")),"-")</f>
        <v>?</v>
      </c>
      <c r="M885" s="125" t="e">
        <f t="shared" si="157"/>
        <v>#DIV/0!</v>
      </c>
      <c r="N885" s="125" t="e">
        <f t="shared" si="158"/>
        <v>#N/A</v>
      </c>
      <c r="O885" s="170">
        <f>'Fleet Input'!B889</f>
        <v>0</v>
      </c>
      <c r="P885" s="170">
        <f>'Fleet Input'!C889</f>
        <v>0</v>
      </c>
      <c r="Q885" s="170">
        <f>'Fleet Input'!D889</f>
        <v>0</v>
      </c>
      <c r="R885" s="170">
        <f>'Fleet Input'!E889</f>
        <v>0</v>
      </c>
      <c r="S885" s="170">
        <f>'Fleet Input'!F889</f>
        <v>0</v>
      </c>
      <c r="T885" s="109" t="s">
        <v>237</v>
      </c>
      <c r="V885" s="109" t="s">
        <v>196</v>
      </c>
      <c r="X885" s="176">
        <f>'Fleet Input'!F889</f>
        <v>0</v>
      </c>
      <c r="Y885" s="170">
        <f>'Fleet Input'!G889</f>
        <v>0</v>
      </c>
      <c r="Z885" s="170">
        <f>'Fleet Input'!H889</f>
        <v>0</v>
      </c>
      <c r="AA885" s="114">
        <f t="shared" si="159"/>
        <v>0</v>
      </c>
      <c r="AB885" s="176" t="str">
        <f>IF('Fleet Input'!K889=0,"",'Fleet Input'!K889)</f>
        <v/>
      </c>
      <c r="AC885" s="176" t="str">
        <f>IF('Fleet Input'!L889=0,"",'Fleet Input'!L889)</f>
        <v/>
      </c>
      <c r="AD885" s="117" t="str">
        <f t="shared" si="160"/>
        <v/>
      </c>
      <c r="AE885" s="117" t="str">
        <f t="shared" si="161"/>
        <v>00</v>
      </c>
      <c r="AF885" s="8" t="e">
        <f t="shared" si="162"/>
        <v>#N/A</v>
      </c>
      <c r="AG885" s="122" t="e">
        <f t="shared" si="163"/>
        <v>#N/A</v>
      </c>
      <c r="AH885" s="8" t="e">
        <f t="shared" si="164"/>
        <v>#N/A</v>
      </c>
      <c r="AI885" s="122" t="e">
        <f t="shared" si="165"/>
        <v>#N/A</v>
      </c>
      <c r="AJ885" s="100" t="e">
        <f t="shared" si="166"/>
        <v>#N/A</v>
      </c>
      <c r="AK885" s="122" t="e">
        <f t="shared" si="167"/>
        <v>#N/A</v>
      </c>
    </row>
    <row r="886" spans="1:37" x14ac:dyDescent="0.2">
      <c r="A886" s="170">
        <f>'Fleet Input'!A890</f>
        <v>0</v>
      </c>
      <c r="B886" s="106" t="s">
        <v>111</v>
      </c>
      <c r="C886" s="106" t="s">
        <v>125</v>
      </c>
      <c r="D886" s="106" t="s">
        <v>126</v>
      </c>
      <c r="E886" s="106" t="s">
        <v>209</v>
      </c>
      <c r="F886" s="179">
        <f>'Fleet Input'!I890</f>
        <v>0</v>
      </c>
      <c r="G886" s="179">
        <f>'Fleet Input'!J890</f>
        <v>0</v>
      </c>
      <c r="H886" s="119" t="e">
        <f>VLOOKUP(AD886,NOx_Calc!$E$4:$G$44,3,FALSE)/100</f>
        <v>#N/A</v>
      </c>
      <c r="I886" s="119" t="e">
        <f>VLOOKUP(AD886,NOx_Calc!$E$4:$H$44,4,FALSE)/100</f>
        <v>#N/A</v>
      </c>
      <c r="J886" s="97" t="e">
        <f t="shared" si="156"/>
        <v>#N/A</v>
      </c>
      <c r="K886" s="10" t="e">
        <f>IF(J886&lt;&gt;"-",IF(X886="A",'NOx Emission Factors'!$X$4*J886,IF(X886="L",'NOx Emission Factors'!$W$4*J886,"?")),"-")</f>
        <v>#N/A</v>
      </c>
      <c r="L886" s="10" t="str">
        <f>IF(F886&lt;&gt;"",IF(X886="A",F886/'NOx Emission Factors'!$X$4,IF(X886="L",F886/'NOx Emission Factors'!$W$4,"?")),"-")</f>
        <v>?</v>
      </c>
      <c r="M886" s="125" t="e">
        <f t="shared" si="157"/>
        <v>#DIV/0!</v>
      </c>
      <c r="N886" s="125" t="e">
        <f t="shared" si="158"/>
        <v>#N/A</v>
      </c>
      <c r="O886" s="170">
        <f>'Fleet Input'!B890</f>
        <v>0</v>
      </c>
      <c r="P886" s="170">
        <f>'Fleet Input'!C890</f>
        <v>0</v>
      </c>
      <c r="Q886" s="170">
        <f>'Fleet Input'!D890</f>
        <v>0</v>
      </c>
      <c r="R886" s="170">
        <f>'Fleet Input'!E890</f>
        <v>0</v>
      </c>
      <c r="S886" s="170">
        <f>'Fleet Input'!F890</f>
        <v>0</v>
      </c>
      <c r="T886" s="109" t="s">
        <v>237</v>
      </c>
      <c r="V886" s="109" t="s">
        <v>196</v>
      </c>
      <c r="X886" s="176">
        <f>'Fleet Input'!F890</f>
        <v>0</v>
      </c>
      <c r="Y886" s="170">
        <f>'Fleet Input'!G890</f>
        <v>0</v>
      </c>
      <c r="Z886" s="170">
        <f>'Fleet Input'!H890</f>
        <v>0</v>
      </c>
      <c r="AA886" s="114">
        <f t="shared" si="159"/>
        <v>0</v>
      </c>
      <c r="AB886" s="176" t="str">
        <f>IF('Fleet Input'!K890=0,"",'Fleet Input'!K890)</f>
        <v/>
      </c>
      <c r="AC886" s="176" t="str">
        <f>IF('Fleet Input'!L890=0,"",'Fleet Input'!L890)</f>
        <v/>
      </c>
      <c r="AD886" s="117" t="str">
        <f t="shared" si="160"/>
        <v/>
      </c>
      <c r="AE886" s="117" t="str">
        <f t="shared" si="161"/>
        <v>00</v>
      </c>
      <c r="AF886" s="8" t="e">
        <f t="shared" si="162"/>
        <v>#N/A</v>
      </c>
      <c r="AG886" s="122" t="e">
        <f t="shared" si="163"/>
        <v>#N/A</v>
      </c>
      <c r="AH886" s="8" t="e">
        <f t="shared" si="164"/>
        <v>#N/A</v>
      </c>
      <c r="AI886" s="122" t="e">
        <f t="shared" si="165"/>
        <v>#N/A</v>
      </c>
      <c r="AJ886" s="100" t="e">
        <f t="shared" si="166"/>
        <v>#N/A</v>
      </c>
      <c r="AK886" s="122" t="e">
        <f t="shared" si="167"/>
        <v>#N/A</v>
      </c>
    </row>
    <row r="887" spans="1:37" x14ac:dyDescent="0.2">
      <c r="A887" s="170">
        <f>'Fleet Input'!A891</f>
        <v>0</v>
      </c>
      <c r="B887" s="106" t="s">
        <v>111</v>
      </c>
      <c r="C887" s="106" t="s">
        <v>112</v>
      </c>
      <c r="D887" s="106" t="s">
        <v>210</v>
      </c>
      <c r="E887" s="106" t="s">
        <v>209</v>
      </c>
      <c r="F887" s="179">
        <f>'Fleet Input'!I891</f>
        <v>0</v>
      </c>
      <c r="G887" s="179">
        <f>'Fleet Input'!J891</f>
        <v>0</v>
      </c>
      <c r="H887" s="119" t="e">
        <f>VLOOKUP(AD887,NOx_Calc!$E$4:$G$44,3,FALSE)/100</f>
        <v>#N/A</v>
      </c>
      <c r="I887" s="119" t="e">
        <f>VLOOKUP(AD887,NOx_Calc!$E$4:$H$44,4,FALSE)/100</f>
        <v>#N/A</v>
      </c>
      <c r="J887" s="97" t="e">
        <f t="shared" si="156"/>
        <v>#N/A</v>
      </c>
      <c r="K887" s="10" t="e">
        <f>IF(J887&lt;&gt;"-",IF(X887="A",'NOx Emission Factors'!$X$4*J887,IF(X887="L",'NOx Emission Factors'!$W$4*J887,"?")),"-")</f>
        <v>#N/A</v>
      </c>
      <c r="L887" s="10" t="str">
        <f>IF(F887&lt;&gt;"",IF(X887="A",F887/'NOx Emission Factors'!$X$4,IF(X887="L",F887/'NOx Emission Factors'!$W$4,"?")),"-")</f>
        <v>?</v>
      </c>
      <c r="M887" s="125" t="e">
        <f t="shared" si="157"/>
        <v>#DIV/0!</v>
      </c>
      <c r="N887" s="125" t="e">
        <f t="shared" si="158"/>
        <v>#N/A</v>
      </c>
      <c r="O887" s="170">
        <f>'Fleet Input'!B891</f>
        <v>0</v>
      </c>
      <c r="P887" s="170">
        <f>'Fleet Input'!C891</f>
        <v>0</v>
      </c>
      <c r="Q887" s="170">
        <f>'Fleet Input'!D891</f>
        <v>0</v>
      </c>
      <c r="R887" s="170">
        <f>'Fleet Input'!E891</f>
        <v>0</v>
      </c>
      <c r="S887" s="170">
        <f>'Fleet Input'!F891</f>
        <v>0</v>
      </c>
      <c r="T887" s="109" t="s">
        <v>237</v>
      </c>
      <c r="V887" s="109" t="s">
        <v>196</v>
      </c>
      <c r="X887" s="176">
        <f>'Fleet Input'!F891</f>
        <v>0</v>
      </c>
      <c r="Y887" s="170">
        <f>'Fleet Input'!G891</f>
        <v>0</v>
      </c>
      <c r="Z887" s="170">
        <f>'Fleet Input'!H891</f>
        <v>0</v>
      </c>
      <c r="AA887" s="114">
        <f t="shared" si="159"/>
        <v>0</v>
      </c>
      <c r="AB887" s="176" t="str">
        <f>IF('Fleet Input'!K891=0,"",'Fleet Input'!K891)</f>
        <v/>
      </c>
      <c r="AC887" s="176" t="str">
        <f>IF('Fleet Input'!L891=0,"",'Fleet Input'!L891)</f>
        <v/>
      </c>
      <c r="AD887" s="117" t="str">
        <f t="shared" si="160"/>
        <v/>
      </c>
      <c r="AE887" s="117" t="str">
        <f t="shared" si="161"/>
        <v>00</v>
      </c>
      <c r="AF887" s="8" t="e">
        <f t="shared" si="162"/>
        <v>#N/A</v>
      </c>
      <c r="AG887" s="122" t="e">
        <f t="shared" si="163"/>
        <v>#N/A</v>
      </c>
      <c r="AH887" s="8" t="e">
        <f t="shared" si="164"/>
        <v>#N/A</v>
      </c>
      <c r="AI887" s="122" t="e">
        <f t="shared" si="165"/>
        <v>#N/A</v>
      </c>
      <c r="AJ887" s="100" t="e">
        <f t="shared" si="166"/>
        <v>#N/A</v>
      </c>
      <c r="AK887" s="122" t="e">
        <f t="shared" si="167"/>
        <v>#N/A</v>
      </c>
    </row>
    <row r="888" spans="1:37" x14ac:dyDescent="0.2">
      <c r="A888" s="170">
        <f>'Fleet Input'!A892</f>
        <v>0</v>
      </c>
      <c r="B888" s="106" t="s">
        <v>111</v>
      </c>
      <c r="C888" s="106" t="s">
        <v>112</v>
      </c>
      <c r="D888" s="106" t="s">
        <v>210</v>
      </c>
      <c r="E888" s="106" t="s">
        <v>209</v>
      </c>
      <c r="F888" s="179">
        <f>'Fleet Input'!I892</f>
        <v>0</v>
      </c>
      <c r="G888" s="179">
        <f>'Fleet Input'!J892</f>
        <v>0</v>
      </c>
      <c r="H888" s="119" t="e">
        <f>VLOOKUP(AD888,NOx_Calc!$E$4:$G$44,3,FALSE)/100</f>
        <v>#N/A</v>
      </c>
      <c r="I888" s="119" t="e">
        <f>VLOOKUP(AD888,NOx_Calc!$E$4:$H$44,4,FALSE)/100</f>
        <v>#N/A</v>
      </c>
      <c r="J888" s="97" t="e">
        <f t="shared" si="156"/>
        <v>#N/A</v>
      </c>
      <c r="K888" s="10" t="e">
        <f>IF(J888&lt;&gt;"-",IF(X888="A",'NOx Emission Factors'!$X$4*J888,IF(X888="L",'NOx Emission Factors'!$W$4*J888,"?")),"-")</f>
        <v>#N/A</v>
      </c>
      <c r="L888" s="10" t="str">
        <f>IF(F888&lt;&gt;"",IF(X888="A",F888/'NOx Emission Factors'!$X$4,IF(X888="L",F888/'NOx Emission Factors'!$W$4,"?")),"-")</f>
        <v>?</v>
      </c>
      <c r="M888" s="125" t="e">
        <f t="shared" si="157"/>
        <v>#DIV/0!</v>
      </c>
      <c r="N888" s="125" t="e">
        <f t="shared" si="158"/>
        <v>#N/A</v>
      </c>
      <c r="O888" s="170">
        <f>'Fleet Input'!B892</f>
        <v>0</v>
      </c>
      <c r="P888" s="170">
        <f>'Fleet Input'!C892</f>
        <v>0</v>
      </c>
      <c r="Q888" s="170">
        <f>'Fleet Input'!D892</f>
        <v>0</v>
      </c>
      <c r="R888" s="170">
        <f>'Fleet Input'!E892</f>
        <v>0</v>
      </c>
      <c r="S888" s="170">
        <f>'Fleet Input'!F892</f>
        <v>0</v>
      </c>
      <c r="T888" s="109" t="s">
        <v>237</v>
      </c>
      <c r="V888" s="109" t="s">
        <v>196</v>
      </c>
      <c r="X888" s="176">
        <f>'Fleet Input'!F892</f>
        <v>0</v>
      </c>
      <c r="Y888" s="170">
        <f>'Fleet Input'!G892</f>
        <v>0</v>
      </c>
      <c r="Z888" s="170">
        <f>'Fleet Input'!H892</f>
        <v>0</v>
      </c>
      <c r="AA888" s="114">
        <f t="shared" si="159"/>
        <v>0</v>
      </c>
      <c r="AB888" s="176" t="str">
        <f>IF('Fleet Input'!K892=0,"",'Fleet Input'!K892)</f>
        <v/>
      </c>
      <c r="AC888" s="176" t="str">
        <f>IF('Fleet Input'!L892=0,"",'Fleet Input'!L892)</f>
        <v/>
      </c>
      <c r="AD888" s="117" t="str">
        <f t="shared" si="160"/>
        <v/>
      </c>
      <c r="AE888" s="117" t="str">
        <f t="shared" si="161"/>
        <v>00</v>
      </c>
      <c r="AF888" s="8" t="e">
        <f t="shared" si="162"/>
        <v>#N/A</v>
      </c>
      <c r="AG888" s="122" t="e">
        <f t="shared" si="163"/>
        <v>#N/A</v>
      </c>
      <c r="AH888" s="8" t="e">
        <f t="shared" si="164"/>
        <v>#N/A</v>
      </c>
      <c r="AI888" s="122" t="e">
        <f t="shared" si="165"/>
        <v>#N/A</v>
      </c>
      <c r="AJ888" s="100" t="e">
        <f t="shared" si="166"/>
        <v>#N/A</v>
      </c>
      <c r="AK888" s="122" t="e">
        <f t="shared" si="167"/>
        <v>#N/A</v>
      </c>
    </row>
    <row r="889" spans="1:37" x14ac:dyDescent="0.2">
      <c r="A889" s="170">
        <f>'Fleet Input'!A893</f>
        <v>0</v>
      </c>
      <c r="B889" s="106" t="s">
        <v>111</v>
      </c>
      <c r="C889" s="106" t="s">
        <v>125</v>
      </c>
      <c r="D889" s="106" t="s">
        <v>126</v>
      </c>
      <c r="E889" s="106" t="s">
        <v>209</v>
      </c>
      <c r="F889" s="179">
        <f>'Fleet Input'!I893</f>
        <v>0</v>
      </c>
      <c r="G889" s="179">
        <f>'Fleet Input'!J893</f>
        <v>0</v>
      </c>
      <c r="H889" s="119" t="e">
        <f>VLOOKUP(AD889,NOx_Calc!$E$4:$G$44,3,FALSE)/100</f>
        <v>#N/A</v>
      </c>
      <c r="I889" s="119" t="e">
        <f>VLOOKUP(AD889,NOx_Calc!$E$4:$H$44,4,FALSE)/100</f>
        <v>#N/A</v>
      </c>
      <c r="J889" s="97" t="e">
        <f t="shared" si="156"/>
        <v>#N/A</v>
      </c>
      <c r="K889" s="10" t="e">
        <f>IF(J889&lt;&gt;"-",IF(X889="A",'NOx Emission Factors'!$X$4*J889,IF(X889="L",'NOx Emission Factors'!$W$4*J889,"?")),"-")</f>
        <v>#N/A</v>
      </c>
      <c r="L889" s="10" t="str">
        <f>IF(F889&lt;&gt;"",IF(X889="A",F889/'NOx Emission Factors'!$X$4,IF(X889="L",F889/'NOx Emission Factors'!$W$4,"?")),"-")</f>
        <v>?</v>
      </c>
      <c r="M889" s="125" t="e">
        <f t="shared" si="157"/>
        <v>#DIV/0!</v>
      </c>
      <c r="N889" s="125" t="e">
        <f t="shared" si="158"/>
        <v>#N/A</v>
      </c>
      <c r="O889" s="170">
        <f>'Fleet Input'!B893</f>
        <v>0</v>
      </c>
      <c r="P889" s="170">
        <f>'Fleet Input'!C893</f>
        <v>0</v>
      </c>
      <c r="Q889" s="170">
        <f>'Fleet Input'!D893</f>
        <v>0</v>
      </c>
      <c r="R889" s="170">
        <f>'Fleet Input'!E893</f>
        <v>0</v>
      </c>
      <c r="S889" s="170">
        <f>'Fleet Input'!F893</f>
        <v>0</v>
      </c>
      <c r="T889" s="109" t="s">
        <v>237</v>
      </c>
      <c r="V889" s="109" t="s">
        <v>196</v>
      </c>
      <c r="X889" s="176">
        <f>'Fleet Input'!F893</f>
        <v>0</v>
      </c>
      <c r="Y889" s="170">
        <f>'Fleet Input'!G893</f>
        <v>0</v>
      </c>
      <c r="Z889" s="170">
        <f>'Fleet Input'!H893</f>
        <v>0</v>
      </c>
      <c r="AA889" s="114">
        <f t="shared" si="159"/>
        <v>0</v>
      </c>
      <c r="AB889" s="176" t="str">
        <f>IF('Fleet Input'!K893=0,"",'Fleet Input'!K893)</f>
        <v/>
      </c>
      <c r="AC889" s="176" t="str">
        <f>IF('Fleet Input'!L893=0,"",'Fleet Input'!L893)</f>
        <v/>
      </c>
      <c r="AD889" s="117" t="str">
        <f t="shared" si="160"/>
        <v/>
      </c>
      <c r="AE889" s="117" t="str">
        <f t="shared" si="161"/>
        <v>00</v>
      </c>
      <c r="AF889" s="8" t="e">
        <f t="shared" si="162"/>
        <v>#N/A</v>
      </c>
      <c r="AG889" s="122" t="e">
        <f t="shared" si="163"/>
        <v>#N/A</v>
      </c>
      <c r="AH889" s="8" t="e">
        <f t="shared" si="164"/>
        <v>#N/A</v>
      </c>
      <c r="AI889" s="122" t="e">
        <f t="shared" si="165"/>
        <v>#N/A</v>
      </c>
      <c r="AJ889" s="100" t="e">
        <f t="shared" si="166"/>
        <v>#N/A</v>
      </c>
      <c r="AK889" s="122" t="e">
        <f t="shared" si="167"/>
        <v>#N/A</v>
      </c>
    </row>
    <row r="890" spans="1:37" x14ac:dyDescent="0.2">
      <c r="A890" s="170">
        <f>'Fleet Input'!A894</f>
        <v>0</v>
      </c>
      <c r="B890" s="106" t="s">
        <v>111</v>
      </c>
      <c r="C890" s="106" t="s">
        <v>125</v>
      </c>
      <c r="D890" s="106" t="s">
        <v>126</v>
      </c>
      <c r="E890" s="106" t="s">
        <v>209</v>
      </c>
      <c r="F890" s="179">
        <f>'Fleet Input'!I894</f>
        <v>0</v>
      </c>
      <c r="G890" s="179">
        <f>'Fleet Input'!J894</f>
        <v>0</v>
      </c>
      <c r="H890" s="119" t="e">
        <f>VLOOKUP(AD890,NOx_Calc!$E$4:$G$44,3,FALSE)/100</f>
        <v>#N/A</v>
      </c>
      <c r="I890" s="119" t="e">
        <f>VLOOKUP(AD890,NOx_Calc!$E$4:$H$44,4,FALSE)/100</f>
        <v>#N/A</v>
      </c>
      <c r="J890" s="97" t="e">
        <f t="shared" si="156"/>
        <v>#N/A</v>
      </c>
      <c r="K890" s="10" t="e">
        <f>IF(J890&lt;&gt;"-",IF(X890="A",'NOx Emission Factors'!$X$4*J890,IF(X890="L",'NOx Emission Factors'!$W$4*J890,"?")),"-")</f>
        <v>#N/A</v>
      </c>
      <c r="L890" s="10" t="str">
        <f>IF(F890&lt;&gt;"",IF(X890="A",F890/'NOx Emission Factors'!$X$4,IF(X890="L",F890/'NOx Emission Factors'!$W$4,"?")),"-")</f>
        <v>?</v>
      </c>
      <c r="M890" s="125" t="e">
        <f t="shared" si="157"/>
        <v>#DIV/0!</v>
      </c>
      <c r="N890" s="125" t="e">
        <f t="shared" si="158"/>
        <v>#N/A</v>
      </c>
      <c r="O890" s="170">
        <f>'Fleet Input'!B894</f>
        <v>0</v>
      </c>
      <c r="P890" s="170">
        <f>'Fleet Input'!C894</f>
        <v>0</v>
      </c>
      <c r="Q890" s="170">
        <f>'Fleet Input'!D894</f>
        <v>0</v>
      </c>
      <c r="R890" s="170">
        <f>'Fleet Input'!E894</f>
        <v>0</v>
      </c>
      <c r="S890" s="170">
        <f>'Fleet Input'!F894</f>
        <v>0</v>
      </c>
      <c r="T890" s="109" t="s">
        <v>237</v>
      </c>
      <c r="V890" s="109" t="s">
        <v>196</v>
      </c>
      <c r="X890" s="176">
        <f>'Fleet Input'!F894</f>
        <v>0</v>
      </c>
      <c r="Y890" s="170">
        <f>'Fleet Input'!G894</f>
        <v>0</v>
      </c>
      <c r="Z890" s="170">
        <f>'Fleet Input'!H894</f>
        <v>0</v>
      </c>
      <c r="AA890" s="114">
        <f t="shared" si="159"/>
        <v>0</v>
      </c>
      <c r="AB890" s="176" t="str">
        <f>IF('Fleet Input'!K894=0,"",'Fleet Input'!K894)</f>
        <v/>
      </c>
      <c r="AC890" s="176" t="str">
        <f>IF('Fleet Input'!L894=0,"",'Fleet Input'!L894)</f>
        <v/>
      </c>
      <c r="AD890" s="117" t="str">
        <f t="shared" si="160"/>
        <v/>
      </c>
      <c r="AE890" s="117" t="str">
        <f t="shared" si="161"/>
        <v>00</v>
      </c>
      <c r="AF890" s="8" t="e">
        <f t="shared" si="162"/>
        <v>#N/A</v>
      </c>
      <c r="AG890" s="122" t="e">
        <f t="shared" si="163"/>
        <v>#N/A</v>
      </c>
      <c r="AH890" s="8" t="e">
        <f t="shared" si="164"/>
        <v>#N/A</v>
      </c>
      <c r="AI890" s="122" t="e">
        <f t="shared" si="165"/>
        <v>#N/A</v>
      </c>
      <c r="AJ890" s="100" t="e">
        <f t="shared" si="166"/>
        <v>#N/A</v>
      </c>
      <c r="AK890" s="122" t="e">
        <f t="shared" si="167"/>
        <v>#N/A</v>
      </c>
    </row>
    <row r="891" spans="1:37" x14ac:dyDescent="0.2">
      <c r="A891" s="170">
        <f>'Fleet Input'!A895</f>
        <v>0</v>
      </c>
      <c r="B891" s="106" t="s">
        <v>111</v>
      </c>
      <c r="C891" s="106" t="s">
        <v>125</v>
      </c>
      <c r="D891" s="106" t="s">
        <v>126</v>
      </c>
      <c r="E891" s="106" t="s">
        <v>209</v>
      </c>
      <c r="F891" s="179">
        <f>'Fleet Input'!I895</f>
        <v>0</v>
      </c>
      <c r="G891" s="179">
        <f>'Fleet Input'!J895</f>
        <v>0</v>
      </c>
      <c r="H891" s="119" t="e">
        <f>VLOOKUP(AD891,NOx_Calc!$E$4:$G$44,3,FALSE)/100</f>
        <v>#N/A</v>
      </c>
      <c r="I891" s="119" t="e">
        <f>VLOOKUP(AD891,NOx_Calc!$E$4:$H$44,4,FALSE)/100</f>
        <v>#N/A</v>
      </c>
      <c r="J891" s="97" t="e">
        <f t="shared" si="156"/>
        <v>#N/A</v>
      </c>
      <c r="K891" s="10" t="e">
        <f>IF(J891&lt;&gt;"-",IF(X891="A",'NOx Emission Factors'!$X$4*J891,IF(X891="L",'NOx Emission Factors'!$W$4*J891,"?")),"-")</f>
        <v>#N/A</v>
      </c>
      <c r="L891" s="10" t="str">
        <f>IF(F891&lt;&gt;"",IF(X891="A",F891/'NOx Emission Factors'!$X$4,IF(X891="L",F891/'NOx Emission Factors'!$W$4,"?")),"-")</f>
        <v>?</v>
      </c>
      <c r="M891" s="125" t="e">
        <f t="shared" si="157"/>
        <v>#DIV/0!</v>
      </c>
      <c r="N891" s="125" t="e">
        <f t="shared" si="158"/>
        <v>#N/A</v>
      </c>
      <c r="O891" s="170">
        <f>'Fleet Input'!B895</f>
        <v>0</v>
      </c>
      <c r="P891" s="170">
        <f>'Fleet Input'!C895</f>
        <v>0</v>
      </c>
      <c r="Q891" s="170">
        <f>'Fleet Input'!D895</f>
        <v>0</v>
      </c>
      <c r="R891" s="170">
        <f>'Fleet Input'!E895</f>
        <v>0</v>
      </c>
      <c r="S891" s="170">
        <f>'Fleet Input'!F895</f>
        <v>0</v>
      </c>
      <c r="T891" s="109" t="s">
        <v>237</v>
      </c>
      <c r="V891" s="109" t="s">
        <v>196</v>
      </c>
      <c r="X891" s="176">
        <f>'Fleet Input'!F895</f>
        <v>0</v>
      </c>
      <c r="Y891" s="170">
        <f>'Fleet Input'!G895</f>
        <v>0</v>
      </c>
      <c r="Z891" s="170">
        <f>'Fleet Input'!H895</f>
        <v>0</v>
      </c>
      <c r="AA891" s="114">
        <f t="shared" si="159"/>
        <v>0</v>
      </c>
      <c r="AB891" s="176" t="str">
        <f>IF('Fleet Input'!K895=0,"",'Fleet Input'!K895)</f>
        <v/>
      </c>
      <c r="AC891" s="176" t="str">
        <f>IF('Fleet Input'!L895=0,"",'Fleet Input'!L895)</f>
        <v/>
      </c>
      <c r="AD891" s="117" t="str">
        <f t="shared" si="160"/>
        <v/>
      </c>
      <c r="AE891" s="117" t="str">
        <f t="shared" si="161"/>
        <v>00</v>
      </c>
      <c r="AF891" s="8" t="e">
        <f t="shared" si="162"/>
        <v>#N/A</v>
      </c>
      <c r="AG891" s="122" t="e">
        <f t="shared" si="163"/>
        <v>#N/A</v>
      </c>
      <c r="AH891" s="8" t="e">
        <f t="shared" si="164"/>
        <v>#N/A</v>
      </c>
      <c r="AI891" s="122" t="e">
        <f t="shared" si="165"/>
        <v>#N/A</v>
      </c>
      <c r="AJ891" s="100" t="e">
        <f t="shared" si="166"/>
        <v>#N/A</v>
      </c>
      <c r="AK891" s="122" t="e">
        <f t="shared" si="167"/>
        <v>#N/A</v>
      </c>
    </row>
    <row r="892" spans="1:37" x14ac:dyDescent="0.2">
      <c r="A892" s="170">
        <f>'Fleet Input'!A896</f>
        <v>0</v>
      </c>
      <c r="B892" s="106" t="s">
        <v>111</v>
      </c>
      <c r="C892" s="106" t="s">
        <v>125</v>
      </c>
      <c r="D892" s="106" t="s">
        <v>126</v>
      </c>
      <c r="E892" s="106" t="s">
        <v>209</v>
      </c>
      <c r="F892" s="179">
        <f>'Fleet Input'!I896</f>
        <v>0</v>
      </c>
      <c r="G892" s="179">
        <f>'Fleet Input'!J896</f>
        <v>0</v>
      </c>
      <c r="H892" s="119" t="e">
        <f>VLOOKUP(AD892,NOx_Calc!$E$4:$G$44,3,FALSE)/100</f>
        <v>#N/A</v>
      </c>
      <c r="I892" s="119" t="e">
        <f>VLOOKUP(AD892,NOx_Calc!$E$4:$H$44,4,FALSE)/100</f>
        <v>#N/A</v>
      </c>
      <c r="J892" s="97" t="e">
        <f t="shared" si="156"/>
        <v>#N/A</v>
      </c>
      <c r="K892" s="10" t="e">
        <f>IF(J892&lt;&gt;"-",IF(X892="A",'NOx Emission Factors'!$X$4*J892,IF(X892="L",'NOx Emission Factors'!$W$4*J892,"?")),"-")</f>
        <v>#N/A</v>
      </c>
      <c r="L892" s="10" t="str">
        <f>IF(F892&lt;&gt;"",IF(X892="A",F892/'NOx Emission Factors'!$X$4,IF(X892="L",F892/'NOx Emission Factors'!$W$4,"?")),"-")</f>
        <v>?</v>
      </c>
      <c r="M892" s="125" t="e">
        <f t="shared" si="157"/>
        <v>#DIV/0!</v>
      </c>
      <c r="N892" s="125" t="e">
        <f t="shared" si="158"/>
        <v>#N/A</v>
      </c>
      <c r="O892" s="170">
        <f>'Fleet Input'!B896</f>
        <v>0</v>
      </c>
      <c r="P892" s="170">
        <f>'Fleet Input'!C896</f>
        <v>0</v>
      </c>
      <c r="Q892" s="170">
        <f>'Fleet Input'!D896</f>
        <v>0</v>
      </c>
      <c r="R892" s="170">
        <f>'Fleet Input'!E896</f>
        <v>0</v>
      </c>
      <c r="S892" s="170">
        <f>'Fleet Input'!F896</f>
        <v>0</v>
      </c>
      <c r="T892" s="109" t="s">
        <v>237</v>
      </c>
      <c r="V892" s="109" t="s">
        <v>196</v>
      </c>
      <c r="X892" s="176">
        <f>'Fleet Input'!F896</f>
        <v>0</v>
      </c>
      <c r="Y892" s="170">
        <f>'Fleet Input'!G896</f>
        <v>0</v>
      </c>
      <c r="Z892" s="170">
        <f>'Fleet Input'!H896</f>
        <v>0</v>
      </c>
      <c r="AA892" s="114">
        <f t="shared" si="159"/>
        <v>0</v>
      </c>
      <c r="AB892" s="176" t="str">
        <f>IF('Fleet Input'!K896=0,"",'Fleet Input'!K896)</f>
        <v/>
      </c>
      <c r="AC892" s="176" t="str">
        <f>IF('Fleet Input'!L896=0,"",'Fleet Input'!L896)</f>
        <v/>
      </c>
      <c r="AD892" s="117" t="str">
        <f t="shared" si="160"/>
        <v/>
      </c>
      <c r="AE892" s="117" t="str">
        <f t="shared" si="161"/>
        <v>00</v>
      </c>
      <c r="AF892" s="8" t="e">
        <f t="shared" si="162"/>
        <v>#N/A</v>
      </c>
      <c r="AG892" s="122" t="e">
        <f t="shared" si="163"/>
        <v>#N/A</v>
      </c>
      <c r="AH892" s="8" t="e">
        <f t="shared" si="164"/>
        <v>#N/A</v>
      </c>
      <c r="AI892" s="122" t="e">
        <f t="shared" si="165"/>
        <v>#N/A</v>
      </c>
      <c r="AJ892" s="100" t="e">
        <f t="shared" si="166"/>
        <v>#N/A</v>
      </c>
      <c r="AK892" s="122" t="e">
        <f t="shared" si="167"/>
        <v>#N/A</v>
      </c>
    </row>
    <row r="893" spans="1:37" x14ac:dyDescent="0.2">
      <c r="A893" s="170">
        <f>'Fleet Input'!A897</f>
        <v>0</v>
      </c>
      <c r="B893" s="106" t="s">
        <v>111</v>
      </c>
      <c r="C893" s="106" t="s">
        <v>125</v>
      </c>
      <c r="D893" s="106" t="s">
        <v>126</v>
      </c>
      <c r="E893" s="106" t="s">
        <v>209</v>
      </c>
      <c r="F893" s="179">
        <f>'Fleet Input'!I897</f>
        <v>0</v>
      </c>
      <c r="G893" s="179">
        <f>'Fleet Input'!J897</f>
        <v>0</v>
      </c>
      <c r="H893" s="119" t="e">
        <f>VLOOKUP(AD893,NOx_Calc!$E$4:$G$44,3,FALSE)/100</f>
        <v>#N/A</v>
      </c>
      <c r="I893" s="119" t="e">
        <f>VLOOKUP(AD893,NOx_Calc!$E$4:$H$44,4,FALSE)/100</f>
        <v>#N/A</v>
      </c>
      <c r="J893" s="97" t="e">
        <f t="shared" si="156"/>
        <v>#N/A</v>
      </c>
      <c r="K893" s="10" t="e">
        <f>IF(J893&lt;&gt;"-",IF(X893="A",'NOx Emission Factors'!$X$4*J893,IF(X893="L",'NOx Emission Factors'!$W$4*J893,"?")),"-")</f>
        <v>#N/A</v>
      </c>
      <c r="L893" s="10" t="str">
        <f>IF(F893&lt;&gt;"",IF(X893="A",F893/'NOx Emission Factors'!$X$4,IF(X893="L",F893/'NOx Emission Factors'!$W$4,"?")),"-")</f>
        <v>?</v>
      </c>
      <c r="M893" s="125" t="e">
        <f t="shared" si="157"/>
        <v>#DIV/0!</v>
      </c>
      <c r="N893" s="125" t="e">
        <f t="shared" si="158"/>
        <v>#N/A</v>
      </c>
      <c r="O893" s="170">
        <f>'Fleet Input'!B897</f>
        <v>0</v>
      </c>
      <c r="P893" s="170">
        <f>'Fleet Input'!C897</f>
        <v>0</v>
      </c>
      <c r="Q893" s="170">
        <f>'Fleet Input'!D897</f>
        <v>0</v>
      </c>
      <c r="R893" s="170">
        <f>'Fleet Input'!E897</f>
        <v>0</v>
      </c>
      <c r="S893" s="170">
        <f>'Fleet Input'!F897</f>
        <v>0</v>
      </c>
      <c r="T893" s="109" t="s">
        <v>237</v>
      </c>
      <c r="V893" s="109" t="s">
        <v>196</v>
      </c>
      <c r="X893" s="176">
        <f>'Fleet Input'!F897</f>
        <v>0</v>
      </c>
      <c r="Y893" s="170">
        <f>'Fleet Input'!G897</f>
        <v>0</v>
      </c>
      <c r="Z893" s="170">
        <f>'Fleet Input'!H897</f>
        <v>0</v>
      </c>
      <c r="AA893" s="114">
        <f t="shared" si="159"/>
        <v>0</v>
      </c>
      <c r="AB893" s="176" t="str">
        <f>IF('Fleet Input'!K897=0,"",'Fleet Input'!K897)</f>
        <v/>
      </c>
      <c r="AC893" s="176" t="str">
        <f>IF('Fleet Input'!L897=0,"",'Fleet Input'!L897)</f>
        <v/>
      </c>
      <c r="AD893" s="117" t="str">
        <f t="shared" si="160"/>
        <v/>
      </c>
      <c r="AE893" s="117" t="str">
        <f t="shared" si="161"/>
        <v>00</v>
      </c>
      <c r="AF893" s="8" t="e">
        <f t="shared" si="162"/>
        <v>#N/A</v>
      </c>
      <c r="AG893" s="122" t="e">
        <f t="shared" si="163"/>
        <v>#N/A</v>
      </c>
      <c r="AH893" s="8" t="e">
        <f t="shared" si="164"/>
        <v>#N/A</v>
      </c>
      <c r="AI893" s="122" t="e">
        <f t="shared" si="165"/>
        <v>#N/A</v>
      </c>
      <c r="AJ893" s="100" t="e">
        <f t="shared" si="166"/>
        <v>#N/A</v>
      </c>
      <c r="AK893" s="122" t="e">
        <f t="shared" si="167"/>
        <v>#N/A</v>
      </c>
    </row>
    <row r="894" spans="1:37" x14ac:dyDescent="0.2">
      <c r="A894" s="170">
        <f>'Fleet Input'!A898</f>
        <v>0</v>
      </c>
      <c r="B894" s="106" t="s">
        <v>111</v>
      </c>
      <c r="C894" s="106" t="s">
        <v>116</v>
      </c>
      <c r="D894" s="106" t="s">
        <v>166</v>
      </c>
      <c r="E894" s="106" t="s">
        <v>143</v>
      </c>
      <c r="F894" s="179">
        <f>'Fleet Input'!I898</f>
        <v>0</v>
      </c>
      <c r="G894" s="179">
        <f>'Fleet Input'!J898</f>
        <v>0</v>
      </c>
      <c r="H894" s="119" t="e">
        <f>VLOOKUP(AD894,NOx_Calc!$E$4:$G$44,3,FALSE)/100</f>
        <v>#N/A</v>
      </c>
      <c r="I894" s="119" t="e">
        <f>VLOOKUP(AD894,NOx_Calc!$E$4:$H$44,4,FALSE)/100</f>
        <v>#N/A</v>
      </c>
      <c r="J894" s="97" t="e">
        <f t="shared" si="156"/>
        <v>#N/A</v>
      </c>
      <c r="K894" s="10" t="e">
        <f>IF(J894&lt;&gt;"-",IF(X894="A",'NOx Emission Factors'!$X$4*J894,IF(X894="L",'NOx Emission Factors'!$W$4*J894,"?")),"-")</f>
        <v>#N/A</v>
      </c>
      <c r="L894" s="10" t="str">
        <f>IF(F894&lt;&gt;"",IF(X894="A",F894/'NOx Emission Factors'!$X$4,IF(X894="L",F894/'NOx Emission Factors'!$W$4,"?")),"-")</f>
        <v>?</v>
      </c>
      <c r="M894" s="125" t="e">
        <f t="shared" si="157"/>
        <v>#DIV/0!</v>
      </c>
      <c r="N894" s="125" t="e">
        <f t="shared" si="158"/>
        <v>#N/A</v>
      </c>
      <c r="O894" s="170">
        <f>'Fleet Input'!B898</f>
        <v>0</v>
      </c>
      <c r="P894" s="170">
        <f>'Fleet Input'!C898</f>
        <v>0</v>
      </c>
      <c r="Q894" s="170">
        <f>'Fleet Input'!D898</f>
        <v>0</v>
      </c>
      <c r="R894" s="170">
        <f>'Fleet Input'!E898</f>
        <v>0</v>
      </c>
      <c r="S894" s="170">
        <f>'Fleet Input'!F898</f>
        <v>0</v>
      </c>
      <c r="T894" s="109" t="s">
        <v>237</v>
      </c>
      <c r="U894" s="109" t="s">
        <v>190</v>
      </c>
      <c r="X894" s="176">
        <f>'Fleet Input'!F898</f>
        <v>0</v>
      </c>
      <c r="Y894" s="170">
        <f>'Fleet Input'!G898</f>
        <v>0</v>
      </c>
      <c r="Z894" s="170">
        <f>'Fleet Input'!H898</f>
        <v>0</v>
      </c>
      <c r="AA894" s="114">
        <f t="shared" si="159"/>
        <v>0</v>
      </c>
      <c r="AB894" s="176" t="str">
        <f>IF('Fleet Input'!K898=0,"",'Fleet Input'!K898)</f>
        <v/>
      </c>
      <c r="AC894" s="176" t="str">
        <f>IF('Fleet Input'!L898=0,"",'Fleet Input'!L898)</f>
        <v/>
      </c>
      <c r="AD894" s="117" t="str">
        <f t="shared" si="160"/>
        <v/>
      </c>
      <c r="AE894" s="117" t="str">
        <f t="shared" si="161"/>
        <v>00</v>
      </c>
      <c r="AF894" s="8" t="e">
        <f t="shared" si="162"/>
        <v>#N/A</v>
      </c>
      <c r="AG894" s="122" t="e">
        <f t="shared" si="163"/>
        <v>#N/A</v>
      </c>
      <c r="AH894" s="8" t="e">
        <f t="shared" si="164"/>
        <v>#N/A</v>
      </c>
      <c r="AI894" s="122" t="e">
        <f t="shared" si="165"/>
        <v>#N/A</v>
      </c>
      <c r="AJ894" s="100" t="e">
        <f t="shared" si="166"/>
        <v>#N/A</v>
      </c>
      <c r="AK894" s="122" t="e">
        <f t="shared" si="167"/>
        <v>#N/A</v>
      </c>
    </row>
    <row r="895" spans="1:37" x14ac:dyDescent="0.2">
      <c r="A895" s="170">
        <f>'Fleet Input'!A899</f>
        <v>0</v>
      </c>
      <c r="B895" s="106" t="s">
        <v>111</v>
      </c>
      <c r="C895" s="106" t="s">
        <v>116</v>
      </c>
      <c r="D895" s="106" t="s">
        <v>117</v>
      </c>
      <c r="E895" s="106" t="s">
        <v>143</v>
      </c>
      <c r="F895" s="179">
        <f>'Fleet Input'!I899</f>
        <v>0</v>
      </c>
      <c r="G895" s="179">
        <f>'Fleet Input'!J899</f>
        <v>0</v>
      </c>
      <c r="H895" s="119" t="e">
        <f>VLOOKUP(AD895,NOx_Calc!$E$4:$G$44,3,FALSE)/100</f>
        <v>#N/A</v>
      </c>
      <c r="I895" s="119" t="e">
        <f>VLOOKUP(AD895,NOx_Calc!$E$4:$H$44,4,FALSE)/100</f>
        <v>#N/A</v>
      </c>
      <c r="J895" s="97" t="e">
        <f t="shared" si="156"/>
        <v>#N/A</v>
      </c>
      <c r="K895" s="10" t="e">
        <f>IF(J895&lt;&gt;"-",IF(X895="A",'NOx Emission Factors'!$X$4*J895,IF(X895="L",'NOx Emission Factors'!$W$4*J895,"?")),"-")</f>
        <v>#N/A</v>
      </c>
      <c r="L895" s="10" t="str">
        <f>IF(F895&lt;&gt;"",IF(X895="A",F895/'NOx Emission Factors'!$X$4,IF(X895="L",F895/'NOx Emission Factors'!$W$4,"?")),"-")</f>
        <v>?</v>
      </c>
      <c r="M895" s="125" t="e">
        <f t="shared" si="157"/>
        <v>#DIV/0!</v>
      </c>
      <c r="N895" s="125" t="e">
        <f t="shared" si="158"/>
        <v>#N/A</v>
      </c>
      <c r="O895" s="170">
        <f>'Fleet Input'!B899</f>
        <v>0</v>
      </c>
      <c r="P895" s="170">
        <f>'Fleet Input'!C899</f>
        <v>0</v>
      </c>
      <c r="Q895" s="170">
        <f>'Fleet Input'!D899</f>
        <v>0</v>
      </c>
      <c r="R895" s="170">
        <f>'Fleet Input'!E899</f>
        <v>0</v>
      </c>
      <c r="S895" s="170">
        <f>'Fleet Input'!F899</f>
        <v>0</v>
      </c>
      <c r="T895" s="109" t="s">
        <v>237</v>
      </c>
      <c r="U895" s="109" t="s">
        <v>190</v>
      </c>
      <c r="X895" s="176">
        <f>'Fleet Input'!F899</f>
        <v>0</v>
      </c>
      <c r="Y895" s="170">
        <f>'Fleet Input'!G899</f>
        <v>0</v>
      </c>
      <c r="Z895" s="170">
        <f>'Fleet Input'!H899</f>
        <v>0</v>
      </c>
      <c r="AA895" s="114">
        <f t="shared" si="159"/>
        <v>0</v>
      </c>
      <c r="AB895" s="176" t="str">
        <f>IF('Fleet Input'!K899=0,"",'Fleet Input'!K899)</f>
        <v/>
      </c>
      <c r="AC895" s="176" t="str">
        <f>IF('Fleet Input'!L899=0,"",'Fleet Input'!L899)</f>
        <v/>
      </c>
      <c r="AD895" s="117" t="str">
        <f t="shared" si="160"/>
        <v/>
      </c>
      <c r="AE895" s="117" t="str">
        <f t="shared" si="161"/>
        <v>00</v>
      </c>
      <c r="AF895" s="8" t="e">
        <f t="shared" si="162"/>
        <v>#N/A</v>
      </c>
      <c r="AG895" s="122" t="e">
        <f t="shared" si="163"/>
        <v>#N/A</v>
      </c>
      <c r="AH895" s="8" t="e">
        <f t="shared" si="164"/>
        <v>#N/A</v>
      </c>
      <c r="AI895" s="122" t="e">
        <f t="shared" si="165"/>
        <v>#N/A</v>
      </c>
      <c r="AJ895" s="100" t="e">
        <f t="shared" si="166"/>
        <v>#N/A</v>
      </c>
      <c r="AK895" s="122" t="e">
        <f t="shared" si="167"/>
        <v>#N/A</v>
      </c>
    </row>
    <row r="896" spans="1:37" x14ac:dyDescent="0.2">
      <c r="A896" s="170">
        <f>'Fleet Input'!A900</f>
        <v>0</v>
      </c>
      <c r="B896" s="106" t="s">
        <v>111</v>
      </c>
      <c r="C896" s="106" t="s">
        <v>116</v>
      </c>
      <c r="D896" s="106" t="s">
        <v>117</v>
      </c>
      <c r="E896" s="106" t="s">
        <v>143</v>
      </c>
      <c r="F896" s="179">
        <f>'Fleet Input'!I900</f>
        <v>0</v>
      </c>
      <c r="G896" s="179">
        <f>'Fleet Input'!J900</f>
        <v>0</v>
      </c>
      <c r="H896" s="119" t="e">
        <f>VLOOKUP(AD896,NOx_Calc!$E$4:$G$44,3,FALSE)/100</f>
        <v>#N/A</v>
      </c>
      <c r="I896" s="119" t="e">
        <f>VLOOKUP(AD896,NOx_Calc!$E$4:$H$44,4,FALSE)/100</f>
        <v>#N/A</v>
      </c>
      <c r="J896" s="97" t="e">
        <f t="shared" si="156"/>
        <v>#N/A</v>
      </c>
      <c r="K896" s="10" t="e">
        <f>IF(J896&lt;&gt;"-",IF(X896="A",'NOx Emission Factors'!$X$4*J896,IF(X896="L",'NOx Emission Factors'!$W$4*J896,"?")),"-")</f>
        <v>#N/A</v>
      </c>
      <c r="L896" s="10" t="str">
        <f>IF(F896&lt;&gt;"",IF(X896="A",F896/'NOx Emission Factors'!$X$4,IF(X896="L",F896/'NOx Emission Factors'!$W$4,"?")),"-")</f>
        <v>?</v>
      </c>
      <c r="M896" s="125" t="e">
        <f t="shared" si="157"/>
        <v>#DIV/0!</v>
      </c>
      <c r="N896" s="125" t="e">
        <f t="shared" si="158"/>
        <v>#N/A</v>
      </c>
      <c r="O896" s="170">
        <f>'Fleet Input'!B900</f>
        <v>0</v>
      </c>
      <c r="P896" s="170">
        <f>'Fleet Input'!C900</f>
        <v>0</v>
      </c>
      <c r="Q896" s="170">
        <f>'Fleet Input'!D900</f>
        <v>0</v>
      </c>
      <c r="R896" s="170">
        <f>'Fleet Input'!E900</f>
        <v>0</v>
      </c>
      <c r="S896" s="170">
        <f>'Fleet Input'!F900</f>
        <v>0</v>
      </c>
      <c r="T896" s="109" t="s">
        <v>237</v>
      </c>
      <c r="U896" s="109" t="s">
        <v>190</v>
      </c>
      <c r="X896" s="176">
        <f>'Fleet Input'!F900</f>
        <v>0</v>
      </c>
      <c r="Y896" s="170">
        <f>'Fleet Input'!G900</f>
        <v>0</v>
      </c>
      <c r="Z896" s="170">
        <f>'Fleet Input'!H900</f>
        <v>0</v>
      </c>
      <c r="AA896" s="114">
        <f t="shared" si="159"/>
        <v>0</v>
      </c>
      <c r="AB896" s="176" t="str">
        <f>IF('Fleet Input'!K900=0,"",'Fleet Input'!K900)</f>
        <v/>
      </c>
      <c r="AC896" s="176" t="str">
        <f>IF('Fleet Input'!L900=0,"",'Fleet Input'!L900)</f>
        <v/>
      </c>
      <c r="AD896" s="117" t="str">
        <f t="shared" si="160"/>
        <v/>
      </c>
      <c r="AE896" s="117" t="str">
        <f t="shared" si="161"/>
        <v>00</v>
      </c>
      <c r="AF896" s="8" t="e">
        <f t="shared" si="162"/>
        <v>#N/A</v>
      </c>
      <c r="AG896" s="122" t="e">
        <f t="shared" si="163"/>
        <v>#N/A</v>
      </c>
      <c r="AH896" s="8" t="e">
        <f t="shared" si="164"/>
        <v>#N/A</v>
      </c>
      <c r="AI896" s="122" t="e">
        <f t="shared" si="165"/>
        <v>#N/A</v>
      </c>
      <c r="AJ896" s="100" t="e">
        <f t="shared" si="166"/>
        <v>#N/A</v>
      </c>
      <c r="AK896" s="122" t="e">
        <f t="shared" si="167"/>
        <v>#N/A</v>
      </c>
    </row>
    <row r="897" spans="1:37" x14ac:dyDescent="0.2">
      <c r="A897" s="170">
        <f>'Fleet Input'!A901</f>
        <v>0</v>
      </c>
      <c r="B897" s="106" t="s">
        <v>111</v>
      </c>
      <c r="C897" s="106" t="s">
        <v>112</v>
      </c>
      <c r="D897" s="106" t="s">
        <v>136</v>
      </c>
      <c r="E897" s="106" t="s">
        <v>753</v>
      </c>
      <c r="F897" s="179">
        <f>'Fleet Input'!I901</f>
        <v>0</v>
      </c>
      <c r="G897" s="179">
        <f>'Fleet Input'!J901</f>
        <v>0</v>
      </c>
      <c r="H897" s="119" t="e">
        <f>VLOOKUP(AD897,NOx_Calc!$E$4:$G$44,3,FALSE)/100</f>
        <v>#N/A</v>
      </c>
      <c r="I897" s="119" t="e">
        <f>VLOOKUP(AD897,NOx_Calc!$E$4:$H$44,4,FALSE)/100</f>
        <v>#N/A</v>
      </c>
      <c r="J897" s="97" t="e">
        <f t="shared" si="156"/>
        <v>#N/A</v>
      </c>
      <c r="K897" s="10" t="e">
        <f>IF(J897&lt;&gt;"-",IF(X897="A",'NOx Emission Factors'!$X$4*J897,IF(X897="L",'NOx Emission Factors'!$W$4*J897,"?")),"-")</f>
        <v>#N/A</v>
      </c>
      <c r="L897" s="10" t="str">
        <f>IF(F897&lt;&gt;"",IF(X897="A",F897/'NOx Emission Factors'!$X$4,IF(X897="L",F897/'NOx Emission Factors'!$W$4,"?")),"-")</f>
        <v>?</v>
      </c>
      <c r="M897" s="125" t="e">
        <f t="shared" si="157"/>
        <v>#DIV/0!</v>
      </c>
      <c r="N897" s="125" t="e">
        <f t="shared" si="158"/>
        <v>#N/A</v>
      </c>
      <c r="O897" s="170">
        <f>'Fleet Input'!B901</f>
        <v>0</v>
      </c>
      <c r="P897" s="170">
        <f>'Fleet Input'!C901</f>
        <v>0</v>
      </c>
      <c r="Q897" s="170">
        <f>'Fleet Input'!D901</f>
        <v>0</v>
      </c>
      <c r="R897" s="170">
        <f>'Fleet Input'!E901</f>
        <v>0</v>
      </c>
      <c r="S897" s="170">
        <f>'Fleet Input'!F901</f>
        <v>0</v>
      </c>
      <c r="T897" s="109" t="s">
        <v>241</v>
      </c>
      <c r="U897" s="109" t="s">
        <v>20</v>
      </c>
      <c r="X897" s="176">
        <f>'Fleet Input'!F901</f>
        <v>0</v>
      </c>
      <c r="Y897" s="170">
        <f>'Fleet Input'!G901</f>
        <v>0</v>
      </c>
      <c r="Z897" s="170">
        <f>'Fleet Input'!H901</f>
        <v>0</v>
      </c>
      <c r="AA897" s="114">
        <f t="shared" si="159"/>
        <v>0</v>
      </c>
      <c r="AB897" s="176" t="str">
        <f>IF('Fleet Input'!K901=0,"",'Fleet Input'!K901)</f>
        <v/>
      </c>
      <c r="AC897" s="176" t="str">
        <f>IF('Fleet Input'!L901=0,"",'Fleet Input'!L901)</f>
        <v/>
      </c>
      <c r="AD897" s="117" t="str">
        <f t="shared" si="160"/>
        <v/>
      </c>
      <c r="AE897" s="117" t="str">
        <f t="shared" si="161"/>
        <v>00</v>
      </c>
      <c r="AF897" s="8" t="e">
        <f t="shared" si="162"/>
        <v>#N/A</v>
      </c>
      <c r="AG897" s="122" t="e">
        <f t="shared" si="163"/>
        <v>#N/A</v>
      </c>
      <c r="AH897" s="8" t="e">
        <f t="shared" si="164"/>
        <v>#N/A</v>
      </c>
      <c r="AI897" s="122" t="e">
        <f t="shared" si="165"/>
        <v>#N/A</v>
      </c>
      <c r="AJ897" s="100" t="e">
        <f t="shared" si="166"/>
        <v>#N/A</v>
      </c>
      <c r="AK897" s="122" t="e">
        <f t="shared" si="167"/>
        <v>#N/A</v>
      </c>
    </row>
    <row r="898" spans="1:37" x14ac:dyDescent="0.2">
      <c r="A898" s="170">
        <f>'Fleet Input'!A902</f>
        <v>0</v>
      </c>
      <c r="B898" s="106" t="s">
        <v>111</v>
      </c>
      <c r="C898" s="106" t="s">
        <v>125</v>
      </c>
      <c r="D898" s="106" t="s">
        <v>126</v>
      </c>
      <c r="E898" s="106" t="s">
        <v>209</v>
      </c>
      <c r="F898" s="179">
        <f>'Fleet Input'!I902</f>
        <v>0</v>
      </c>
      <c r="G898" s="179">
        <f>'Fleet Input'!J902</f>
        <v>0</v>
      </c>
      <c r="H898" s="119" t="e">
        <f>VLOOKUP(AD898,NOx_Calc!$E$4:$G$44,3,FALSE)/100</f>
        <v>#N/A</v>
      </c>
      <c r="I898" s="119" t="e">
        <f>VLOOKUP(AD898,NOx_Calc!$E$4:$H$44,4,FALSE)/100</f>
        <v>#N/A</v>
      </c>
      <c r="J898" s="97" t="e">
        <f t="shared" si="156"/>
        <v>#N/A</v>
      </c>
      <c r="K898" s="10" t="e">
        <f>IF(J898&lt;&gt;"-",IF(X898="A",'NOx Emission Factors'!$X$4*J898,IF(X898="L",'NOx Emission Factors'!$W$4*J898,"?")),"-")</f>
        <v>#N/A</v>
      </c>
      <c r="L898" s="10" t="str">
        <f>IF(F898&lt;&gt;"",IF(X898="A",F898/'NOx Emission Factors'!$X$4,IF(X898="L",F898/'NOx Emission Factors'!$W$4,"?")),"-")</f>
        <v>?</v>
      </c>
      <c r="M898" s="125" t="e">
        <f t="shared" si="157"/>
        <v>#DIV/0!</v>
      </c>
      <c r="N898" s="125" t="e">
        <f t="shared" si="158"/>
        <v>#N/A</v>
      </c>
      <c r="O898" s="170">
        <f>'Fleet Input'!B902</f>
        <v>0</v>
      </c>
      <c r="P898" s="170">
        <f>'Fleet Input'!C902</f>
        <v>0</v>
      </c>
      <c r="Q898" s="170">
        <f>'Fleet Input'!D902</f>
        <v>0</v>
      </c>
      <c r="R898" s="170">
        <f>'Fleet Input'!E902</f>
        <v>0</v>
      </c>
      <c r="S898" s="170">
        <f>'Fleet Input'!F902</f>
        <v>0</v>
      </c>
      <c r="T898" s="109" t="s">
        <v>237</v>
      </c>
      <c r="V898" s="109" t="s">
        <v>196</v>
      </c>
      <c r="X898" s="176">
        <f>'Fleet Input'!F902</f>
        <v>0</v>
      </c>
      <c r="Y898" s="170">
        <f>'Fleet Input'!G902</f>
        <v>0</v>
      </c>
      <c r="Z898" s="170">
        <f>'Fleet Input'!H902</f>
        <v>0</v>
      </c>
      <c r="AA898" s="114">
        <f t="shared" si="159"/>
        <v>0</v>
      </c>
      <c r="AB898" s="176" t="str">
        <f>IF('Fleet Input'!K902=0,"",'Fleet Input'!K902)</f>
        <v/>
      </c>
      <c r="AC898" s="176" t="str">
        <f>IF('Fleet Input'!L902=0,"",'Fleet Input'!L902)</f>
        <v/>
      </c>
      <c r="AD898" s="117" t="str">
        <f t="shared" si="160"/>
        <v/>
      </c>
      <c r="AE898" s="117" t="str">
        <f t="shared" si="161"/>
        <v>00</v>
      </c>
      <c r="AF898" s="8" t="e">
        <f t="shared" si="162"/>
        <v>#N/A</v>
      </c>
      <c r="AG898" s="122" t="e">
        <f t="shared" si="163"/>
        <v>#N/A</v>
      </c>
      <c r="AH898" s="8" t="e">
        <f t="shared" si="164"/>
        <v>#N/A</v>
      </c>
      <c r="AI898" s="122" t="e">
        <f t="shared" si="165"/>
        <v>#N/A</v>
      </c>
      <c r="AJ898" s="100" t="e">
        <f t="shared" si="166"/>
        <v>#N/A</v>
      </c>
      <c r="AK898" s="122" t="e">
        <f t="shared" si="167"/>
        <v>#N/A</v>
      </c>
    </row>
    <row r="899" spans="1:37" x14ac:dyDescent="0.2">
      <c r="A899" s="170">
        <f>'Fleet Input'!A903</f>
        <v>0</v>
      </c>
      <c r="B899" s="106" t="s">
        <v>111</v>
      </c>
      <c r="C899" s="106" t="s">
        <v>112</v>
      </c>
      <c r="D899" s="106" t="s">
        <v>210</v>
      </c>
      <c r="E899" s="106" t="s">
        <v>209</v>
      </c>
      <c r="F899" s="179">
        <f>'Fleet Input'!I903</f>
        <v>0</v>
      </c>
      <c r="G899" s="179">
        <f>'Fleet Input'!J903</f>
        <v>0</v>
      </c>
      <c r="H899" s="119" t="e">
        <f>VLOOKUP(AD899,NOx_Calc!$E$4:$G$44,3,FALSE)/100</f>
        <v>#N/A</v>
      </c>
      <c r="I899" s="119" t="e">
        <f>VLOOKUP(AD899,NOx_Calc!$E$4:$H$44,4,FALSE)/100</f>
        <v>#N/A</v>
      </c>
      <c r="J899" s="97" t="e">
        <f t="shared" ref="J899:J962" si="168">IF(G899&lt;&gt;"",G899*(1-H899),"-")</f>
        <v>#N/A</v>
      </c>
      <c r="K899" s="10" t="e">
        <f>IF(J899&lt;&gt;"-",IF(X899="A",'NOx Emission Factors'!$X$4*J899,IF(X899="L",'NOx Emission Factors'!$W$4*J899,"?")),"-")</f>
        <v>#N/A</v>
      </c>
      <c r="L899" s="10" t="str">
        <f>IF(F899&lt;&gt;"",IF(X899="A",F899/'NOx Emission Factors'!$X$4,IF(X899="L",F899/'NOx Emission Factors'!$W$4,"?")),"-")</f>
        <v>?</v>
      </c>
      <c r="M899" s="125" t="e">
        <f t="shared" ref="M899:M962" si="169">IF(G899&lt;&gt;"",IF(F899&lt;&gt;"",F899/G899,"-"),"-")</f>
        <v>#DIV/0!</v>
      </c>
      <c r="N899" s="125" t="e">
        <f t="shared" ref="N899:N962" si="170">IF(J899&lt;&gt;"-",IF(F899&lt;&gt;"",F899/J899,"-"),"-")</f>
        <v>#N/A</v>
      </c>
      <c r="O899" s="170">
        <f>'Fleet Input'!B903</f>
        <v>0</v>
      </c>
      <c r="P899" s="170">
        <f>'Fleet Input'!C903</f>
        <v>0</v>
      </c>
      <c r="Q899" s="170">
        <f>'Fleet Input'!D903</f>
        <v>0</v>
      </c>
      <c r="R899" s="170">
        <f>'Fleet Input'!E903</f>
        <v>0</v>
      </c>
      <c r="S899" s="170">
        <f>'Fleet Input'!F903</f>
        <v>0</v>
      </c>
      <c r="T899" s="109" t="s">
        <v>237</v>
      </c>
      <c r="V899" s="109" t="s">
        <v>196</v>
      </c>
      <c r="X899" s="176">
        <f>'Fleet Input'!F903</f>
        <v>0</v>
      </c>
      <c r="Y899" s="170">
        <f>'Fleet Input'!G903</f>
        <v>0</v>
      </c>
      <c r="Z899" s="170">
        <f>'Fleet Input'!H903</f>
        <v>0</v>
      </c>
      <c r="AA899" s="114">
        <f t="shared" ref="AA899:AA962" si="171">IF(Z899="STAGE 1","E1",IF(Z899="STAGE 2","E2",IF(Z899="STAGE 3A","E3",IF(Z899="STAGE 4","E4",Z899))))</f>
        <v>0</v>
      </c>
      <c r="AB899" s="176" t="str">
        <f>IF('Fleet Input'!K903=0,"",'Fleet Input'!K903)</f>
        <v/>
      </c>
      <c r="AC899" s="176" t="str">
        <f>IF('Fleet Input'!L903=0,"",'Fleet Input'!L903)</f>
        <v/>
      </c>
      <c r="AD899" s="117" t="str">
        <f t="shared" ref="AD899:AD962" si="172">CONCATENATE(AB899,AC899)</f>
        <v/>
      </c>
      <c r="AE899" s="117" t="str">
        <f t="shared" ref="AE899:AE962" si="173">CONCATENATE(AD899,AA899,X899)</f>
        <v>00</v>
      </c>
      <c r="AF899" s="8" t="e">
        <f t="shared" ref="AF899:AF962" si="174">IF(F899&gt;0,F899,K899)</f>
        <v>#N/A</v>
      </c>
      <c r="AG899" s="122" t="e">
        <f t="shared" ref="AG899:AG962" si="175">IF(G899&lt;&gt;"",G899*H899,(L899*H899)/(1-H899))</f>
        <v>#N/A</v>
      </c>
      <c r="AH899" s="8" t="e">
        <f t="shared" ref="AH899:AH962" si="176">I899/(1-H899)</f>
        <v>#N/A</v>
      </c>
      <c r="AI899" s="122" t="e">
        <f t="shared" ref="AI899:AI962" si="177">AH899*AF899</f>
        <v>#N/A</v>
      </c>
      <c r="AJ899" s="100" t="e">
        <f t="shared" ref="AJ899:AJ962" si="178">(1-H899-I899)/(1-H899)</f>
        <v>#N/A</v>
      </c>
      <c r="AK899" s="122" t="e">
        <f t="shared" ref="AK899:AK962" si="179">AJ899*AF899</f>
        <v>#N/A</v>
      </c>
    </row>
    <row r="900" spans="1:37" x14ac:dyDescent="0.2">
      <c r="A900" s="170">
        <f>'Fleet Input'!A904</f>
        <v>0</v>
      </c>
      <c r="B900" s="106" t="s">
        <v>111</v>
      </c>
      <c r="C900" s="106" t="s">
        <v>112</v>
      </c>
      <c r="D900" s="106" t="s">
        <v>136</v>
      </c>
      <c r="E900" s="106" t="s">
        <v>207</v>
      </c>
      <c r="F900" s="179">
        <f>'Fleet Input'!I904</f>
        <v>0</v>
      </c>
      <c r="G900" s="179">
        <f>'Fleet Input'!J904</f>
        <v>0</v>
      </c>
      <c r="H900" s="119" t="e">
        <f>VLOOKUP(AD900,NOx_Calc!$E$4:$G$44,3,FALSE)/100</f>
        <v>#N/A</v>
      </c>
      <c r="I900" s="119" t="e">
        <f>VLOOKUP(AD900,NOx_Calc!$E$4:$H$44,4,FALSE)/100</f>
        <v>#N/A</v>
      </c>
      <c r="J900" s="97" t="e">
        <f t="shared" si="168"/>
        <v>#N/A</v>
      </c>
      <c r="K900" s="10" t="e">
        <f>IF(J900&lt;&gt;"-",IF(X900="A",'NOx Emission Factors'!$X$4*J900,IF(X900="L",'NOx Emission Factors'!$W$4*J900,"?")),"-")</f>
        <v>#N/A</v>
      </c>
      <c r="L900" s="10" t="str">
        <f>IF(F900&lt;&gt;"",IF(X900="A",F900/'NOx Emission Factors'!$X$4,IF(X900="L",F900/'NOx Emission Factors'!$W$4,"?")),"-")</f>
        <v>?</v>
      </c>
      <c r="M900" s="125" t="e">
        <f t="shared" si="169"/>
        <v>#DIV/0!</v>
      </c>
      <c r="N900" s="125" t="e">
        <f t="shared" si="170"/>
        <v>#N/A</v>
      </c>
      <c r="O900" s="170">
        <f>'Fleet Input'!B904</f>
        <v>0</v>
      </c>
      <c r="P900" s="170">
        <f>'Fleet Input'!C904</f>
        <v>0</v>
      </c>
      <c r="Q900" s="170">
        <f>'Fleet Input'!D904</f>
        <v>0</v>
      </c>
      <c r="R900" s="170">
        <f>'Fleet Input'!E904</f>
        <v>0</v>
      </c>
      <c r="S900" s="170">
        <f>'Fleet Input'!F904</f>
        <v>0</v>
      </c>
      <c r="T900" s="109" t="s">
        <v>241</v>
      </c>
      <c r="U900" s="109" t="s">
        <v>202</v>
      </c>
      <c r="X900" s="176">
        <f>'Fleet Input'!F904</f>
        <v>0</v>
      </c>
      <c r="Y900" s="170">
        <f>'Fleet Input'!G904</f>
        <v>0</v>
      </c>
      <c r="Z900" s="170">
        <f>'Fleet Input'!H904</f>
        <v>0</v>
      </c>
      <c r="AA900" s="114">
        <f t="shared" si="171"/>
        <v>0</v>
      </c>
      <c r="AB900" s="176" t="str">
        <f>IF('Fleet Input'!K904=0,"",'Fleet Input'!K904)</f>
        <v/>
      </c>
      <c r="AC900" s="176" t="str">
        <f>IF('Fleet Input'!L904=0,"",'Fleet Input'!L904)</f>
        <v/>
      </c>
      <c r="AD900" s="117" t="str">
        <f t="shared" si="172"/>
        <v/>
      </c>
      <c r="AE900" s="117" t="str">
        <f t="shared" si="173"/>
        <v>00</v>
      </c>
      <c r="AF900" s="8" t="e">
        <f t="shared" si="174"/>
        <v>#N/A</v>
      </c>
      <c r="AG900" s="122" t="e">
        <f t="shared" si="175"/>
        <v>#N/A</v>
      </c>
      <c r="AH900" s="8" t="e">
        <f t="shared" si="176"/>
        <v>#N/A</v>
      </c>
      <c r="AI900" s="122" t="e">
        <f t="shared" si="177"/>
        <v>#N/A</v>
      </c>
      <c r="AJ900" s="100" t="e">
        <f t="shared" si="178"/>
        <v>#N/A</v>
      </c>
      <c r="AK900" s="122" t="e">
        <f t="shared" si="179"/>
        <v>#N/A</v>
      </c>
    </row>
    <row r="901" spans="1:37" x14ac:dyDescent="0.2">
      <c r="A901" s="170">
        <f>'Fleet Input'!A905</f>
        <v>0</v>
      </c>
      <c r="B901" s="106" t="s">
        <v>111</v>
      </c>
      <c r="C901" s="106" t="s">
        <v>112</v>
      </c>
      <c r="D901" s="106" t="s">
        <v>136</v>
      </c>
      <c r="E901" s="106" t="s">
        <v>207</v>
      </c>
      <c r="F901" s="179">
        <f>'Fleet Input'!I905</f>
        <v>0</v>
      </c>
      <c r="G901" s="179">
        <f>'Fleet Input'!J905</f>
        <v>0</v>
      </c>
      <c r="H901" s="119" t="e">
        <f>VLOOKUP(AD901,NOx_Calc!$E$4:$G$44,3,FALSE)/100</f>
        <v>#N/A</v>
      </c>
      <c r="I901" s="119" t="e">
        <f>VLOOKUP(AD901,NOx_Calc!$E$4:$H$44,4,FALSE)/100</f>
        <v>#N/A</v>
      </c>
      <c r="J901" s="97" t="e">
        <f t="shared" si="168"/>
        <v>#N/A</v>
      </c>
      <c r="K901" s="10" t="e">
        <f>IF(J901&lt;&gt;"-",IF(X901="A",'NOx Emission Factors'!$X$4*J901,IF(X901="L",'NOx Emission Factors'!$W$4*J901,"?")),"-")</f>
        <v>#N/A</v>
      </c>
      <c r="L901" s="10" t="str">
        <f>IF(F901&lt;&gt;"",IF(X901="A",F901/'NOx Emission Factors'!$X$4,IF(X901="L",F901/'NOx Emission Factors'!$W$4,"?")),"-")</f>
        <v>?</v>
      </c>
      <c r="M901" s="125" t="e">
        <f t="shared" si="169"/>
        <v>#DIV/0!</v>
      </c>
      <c r="N901" s="125" t="e">
        <f t="shared" si="170"/>
        <v>#N/A</v>
      </c>
      <c r="O901" s="170">
        <f>'Fleet Input'!B905</f>
        <v>0</v>
      </c>
      <c r="P901" s="170">
        <f>'Fleet Input'!C905</f>
        <v>0</v>
      </c>
      <c r="Q901" s="170">
        <f>'Fleet Input'!D905</f>
        <v>0</v>
      </c>
      <c r="R901" s="170">
        <f>'Fleet Input'!E905</f>
        <v>0</v>
      </c>
      <c r="S901" s="170">
        <f>'Fleet Input'!F905</f>
        <v>0</v>
      </c>
      <c r="T901" s="109" t="s">
        <v>241</v>
      </c>
      <c r="U901" s="109" t="s">
        <v>202</v>
      </c>
      <c r="X901" s="176">
        <f>'Fleet Input'!F905</f>
        <v>0</v>
      </c>
      <c r="Y901" s="170">
        <f>'Fleet Input'!G905</f>
        <v>0</v>
      </c>
      <c r="Z901" s="170">
        <f>'Fleet Input'!H905</f>
        <v>0</v>
      </c>
      <c r="AA901" s="114">
        <f t="shared" si="171"/>
        <v>0</v>
      </c>
      <c r="AB901" s="176" t="str">
        <f>IF('Fleet Input'!K905=0,"",'Fleet Input'!K905)</f>
        <v/>
      </c>
      <c r="AC901" s="176" t="str">
        <f>IF('Fleet Input'!L905=0,"",'Fleet Input'!L905)</f>
        <v/>
      </c>
      <c r="AD901" s="117" t="str">
        <f t="shared" si="172"/>
        <v/>
      </c>
      <c r="AE901" s="117" t="str">
        <f t="shared" si="173"/>
        <v>00</v>
      </c>
      <c r="AF901" s="8" t="e">
        <f t="shared" si="174"/>
        <v>#N/A</v>
      </c>
      <c r="AG901" s="122" t="e">
        <f t="shared" si="175"/>
        <v>#N/A</v>
      </c>
      <c r="AH901" s="8" t="e">
        <f t="shared" si="176"/>
        <v>#N/A</v>
      </c>
      <c r="AI901" s="122" t="e">
        <f t="shared" si="177"/>
        <v>#N/A</v>
      </c>
      <c r="AJ901" s="100" t="e">
        <f t="shared" si="178"/>
        <v>#N/A</v>
      </c>
      <c r="AK901" s="122" t="e">
        <f t="shared" si="179"/>
        <v>#N/A</v>
      </c>
    </row>
    <row r="902" spans="1:37" x14ac:dyDescent="0.2">
      <c r="A902" s="170">
        <f>'Fleet Input'!A906</f>
        <v>0</v>
      </c>
      <c r="B902" s="106" t="s">
        <v>111</v>
      </c>
      <c r="C902" s="106" t="s">
        <v>112</v>
      </c>
      <c r="D902" s="106" t="s">
        <v>136</v>
      </c>
      <c r="E902" s="106" t="s">
        <v>207</v>
      </c>
      <c r="F902" s="179">
        <f>'Fleet Input'!I906</f>
        <v>0</v>
      </c>
      <c r="G902" s="179">
        <f>'Fleet Input'!J906</f>
        <v>0</v>
      </c>
      <c r="H902" s="119" t="e">
        <f>VLOOKUP(AD902,NOx_Calc!$E$4:$G$44,3,FALSE)/100</f>
        <v>#N/A</v>
      </c>
      <c r="I902" s="119" t="e">
        <f>VLOOKUP(AD902,NOx_Calc!$E$4:$H$44,4,FALSE)/100</f>
        <v>#N/A</v>
      </c>
      <c r="J902" s="97" t="e">
        <f t="shared" si="168"/>
        <v>#N/A</v>
      </c>
      <c r="K902" s="10" t="e">
        <f>IF(J902&lt;&gt;"-",IF(X902="A",'NOx Emission Factors'!$X$4*J902,IF(X902="L",'NOx Emission Factors'!$W$4*J902,"?")),"-")</f>
        <v>#N/A</v>
      </c>
      <c r="L902" s="10" t="str">
        <f>IF(F902&lt;&gt;"",IF(X902="A",F902/'NOx Emission Factors'!$X$4,IF(X902="L",F902/'NOx Emission Factors'!$W$4,"?")),"-")</f>
        <v>?</v>
      </c>
      <c r="M902" s="125" t="e">
        <f t="shared" si="169"/>
        <v>#DIV/0!</v>
      </c>
      <c r="N902" s="125" t="e">
        <f t="shared" si="170"/>
        <v>#N/A</v>
      </c>
      <c r="O902" s="170">
        <f>'Fleet Input'!B906</f>
        <v>0</v>
      </c>
      <c r="P902" s="170">
        <f>'Fleet Input'!C906</f>
        <v>0</v>
      </c>
      <c r="Q902" s="170">
        <f>'Fleet Input'!D906</f>
        <v>0</v>
      </c>
      <c r="R902" s="170">
        <f>'Fleet Input'!E906</f>
        <v>0</v>
      </c>
      <c r="S902" s="170">
        <f>'Fleet Input'!F906</f>
        <v>0</v>
      </c>
      <c r="T902" s="109" t="s">
        <v>241</v>
      </c>
      <c r="U902" s="109" t="s">
        <v>202</v>
      </c>
      <c r="X902" s="176">
        <f>'Fleet Input'!F906</f>
        <v>0</v>
      </c>
      <c r="Y902" s="170">
        <f>'Fleet Input'!G906</f>
        <v>0</v>
      </c>
      <c r="Z902" s="170">
        <f>'Fleet Input'!H906</f>
        <v>0</v>
      </c>
      <c r="AA902" s="114">
        <f t="shared" si="171"/>
        <v>0</v>
      </c>
      <c r="AB902" s="176" t="str">
        <f>IF('Fleet Input'!K906=0,"",'Fleet Input'!K906)</f>
        <v/>
      </c>
      <c r="AC902" s="176" t="str">
        <f>IF('Fleet Input'!L906=0,"",'Fleet Input'!L906)</f>
        <v/>
      </c>
      <c r="AD902" s="117" t="str">
        <f t="shared" si="172"/>
        <v/>
      </c>
      <c r="AE902" s="117" t="str">
        <f t="shared" si="173"/>
        <v>00</v>
      </c>
      <c r="AF902" s="8" t="e">
        <f t="shared" si="174"/>
        <v>#N/A</v>
      </c>
      <c r="AG902" s="122" t="e">
        <f t="shared" si="175"/>
        <v>#N/A</v>
      </c>
      <c r="AH902" s="8" t="e">
        <f t="shared" si="176"/>
        <v>#N/A</v>
      </c>
      <c r="AI902" s="122" t="e">
        <f t="shared" si="177"/>
        <v>#N/A</v>
      </c>
      <c r="AJ902" s="100" t="e">
        <f t="shared" si="178"/>
        <v>#N/A</v>
      </c>
      <c r="AK902" s="122" t="e">
        <f t="shared" si="179"/>
        <v>#N/A</v>
      </c>
    </row>
    <row r="903" spans="1:37" x14ac:dyDescent="0.2">
      <c r="A903" s="170">
        <f>'Fleet Input'!A907</f>
        <v>0</v>
      </c>
      <c r="B903" s="106" t="s">
        <v>111</v>
      </c>
      <c r="C903" s="106" t="s">
        <v>125</v>
      </c>
      <c r="D903" s="106" t="s">
        <v>126</v>
      </c>
      <c r="E903" s="106" t="s">
        <v>209</v>
      </c>
      <c r="F903" s="179">
        <f>'Fleet Input'!I907</f>
        <v>0</v>
      </c>
      <c r="G903" s="179">
        <f>'Fleet Input'!J907</f>
        <v>0</v>
      </c>
      <c r="H903" s="119" t="e">
        <f>VLOOKUP(AD903,NOx_Calc!$E$4:$G$44,3,FALSE)/100</f>
        <v>#N/A</v>
      </c>
      <c r="I903" s="119" t="e">
        <f>VLOOKUP(AD903,NOx_Calc!$E$4:$H$44,4,FALSE)/100</f>
        <v>#N/A</v>
      </c>
      <c r="J903" s="97" t="e">
        <f t="shared" si="168"/>
        <v>#N/A</v>
      </c>
      <c r="K903" s="10" t="e">
        <f>IF(J903&lt;&gt;"-",IF(X903="A",'NOx Emission Factors'!$X$4*J903,IF(X903="L",'NOx Emission Factors'!$W$4*J903,"?")),"-")</f>
        <v>#N/A</v>
      </c>
      <c r="L903" s="10" t="str">
        <f>IF(F903&lt;&gt;"",IF(X903="A",F903/'NOx Emission Factors'!$X$4,IF(X903="L",F903/'NOx Emission Factors'!$W$4,"?")),"-")</f>
        <v>?</v>
      </c>
      <c r="M903" s="125" t="e">
        <f t="shared" si="169"/>
        <v>#DIV/0!</v>
      </c>
      <c r="N903" s="125" t="e">
        <f t="shared" si="170"/>
        <v>#N/A</v>
      </c>
      <c r="O903" s="170">
        <f>'Fleet Input'!B907</f>
        <v>0</v>
      </c>
      <c r="P903" s="170">
        <f>'Fleet Input'!C907</f>
        <v>0</v>
      </c>
      <c r="Q903" s="170">
        <f>'Fleet Input'!D907</f>
        <v>0</v>
      </c>
      <c r="R903" s="170">
        <f>'Fleet Input'!E907</f>
        <v>0</v>
      </c>
      <c r="S903" s="170">
        <f>'Fleet Input'!F907</f>
        <v>0</v>
      </c>
      <c r="T903" s="109" t="s">
        <v>237</v>
      </c>
      <c r="V903" s="109" t="s">
        <v>196</v>
      </c>
      <c r="X903" s="176">
        <f>'Fleet Input'!F907</f>
        <v>0</v>
      </c>
      <c r="Y903" s="170">
        <f>'Fleet Input'!G907</f>
        <v>0</v>
      </c>
      <c r="Z903" s="170">
        <f>'Fleet Input'!H907</f>
        <v>0</v>
      </c>
      <c r="AA903" s="114">
        <f t="shared" si="171"/>
        <v>0</v>
      </c>
      <c r="AB903" s="176" t="str">
        <f>IF('Fleet Input'!K907=0,"",'Fleet Input'!K907)</f>
        <v/>
      </c>
      <c r="AC903" s="176" t="str">
        <f>IF('Fleet Input'!L907=0,"",'Fleet Input'!L907)</f>
        <v/>
      </c>
      <c r="AD903" s="117" t="str">
        <f t="shared" si="172"/>
        <v/>
      </c>
      <c r="AE903" s="117" t="str">
        <f t="shared" si="173"/>
        <v>00</v>
      </c>
      <c r="AF903" s="8" t="e">
        <f t="shared" si="174"/>
        <v>#N/A</v>
      </c>
      <c r="AG903" s="122" t="e">
        <f t="shared" si="175"/>
        <v>#N/A</v>
      </c>
      <c r="AH903" s="8" t="e">
        <f t="shared" si="176"/>
        <v>#N/A</v>
      </c>
      <c r="AI903" s="122" t="e">
        <f t="shared" si="177"/>
        <v>#N/A</v>
      </c>
      <c r="AJ903" s="100" t="e">
        <f t="shared" si="178"/>
        <v>#N/A</v>
      </c>
      <c r="AK903" s="122" t="e">
        <f t="shared" si="179"/>
        <v>#N/A</v>
      </c>
    </row>
    <row r="904" spans="1:37" x14ac:dyDescent="0.2">
      <c r="A904" s="170">
        <f>'Fleet Input'!A908</f>
        <v>0</v>
      </c>
      <c r="B904" s="106" t="s">
        <v>111</v>
      </c>
      <c r="C904" s="106" t="s">
        <v>125</v>
      </c>
      <c r="D904" s="106" t="s">
        <v>126</v>
      </c>
      <c r="E904" s="106" t="s">
        <v>209</v>
      </c>
      <c r="F904" s="179">
        <f>'Fleet Input'!I908</f>
        <v>0</v>
      </c>
      <c r="G904" s="179">
        <f>'Fleet Input'!J908</f>
        <v>0</v>
      </c>
      <c r="H904" s="119" t="e">
        <f>VLOOKUP(AD904,NOx_Calc!$E$4:$G$44,3,FALSE)/100</f>
        <v>#N/A</v>
      </c>
      <c r="I904" s="119" t="e">
        <f>VLOOKUP(AD904,NOx_Calc!$E$4:$H$44,4,FALSE)/100</f>
        <v>#N/A</v>
      </c>
      <c r="J904" s="97" t="e">
        <f t="shared" si="168"/>
        <v>#N/A</v>
      </c>
      <c r="K904" s="10" t="e">
        <f>IF(J904&lt;&gt;"-",IF(X904="A",'NOx Emission Factors'!$X$4*J904,IF(X904="L",'NOx Emission Factors'!$W$4*J904,"?")),"-")</f>
        <v>#N/A</v>
      </c>
      <c r="L904" s="10" t="str">
        <f>IF(F904&lt;&gt;"",IF(X904="A",F904/'NOx Emission Factors'!$X$4,IF(X904="L",F904/'NOx Emission Factors'!$W$4,"?")),"-")</f>
        <v>?</v>
      </c>
      <c r="M904" s="125" t="e">
        <f t="shared" si="169"/>
        <v>#DIV/0!</v>
      </c>
      <c r="N904" s="125" t="e">
        <f t="shared" si="170"/>
        <v>#N/A</v>
      </c>
      <c r="O904" s="170">
        <f>'Fleet Input'!B908</f>
        <v>0</v>
      </c>
      <c r="P904" s="170">
        <f>'Fleet Input'!C908</f>
        <v>0</v>
      </c>
      <c r="Q904" s="170">
        <f>'Fleet Input'!D908</f>
        <v>0</v>
      </c>
      <c r="R904" s="170">
        <f>'Fleet Input'!E908</f>
        <v>0</v>
      </c>
      <c r="S904" s="170">
        <f>'Fleet Input'!F908</f>
        <v>0</v>
      </c>
      <c r="T904" s="109" t="s">
        <v>237</v>
      </c>
      <c r="V904" s="109" t="s">
        <v>196</v>
      </c>
      <c r="X904" s="176">
        <f>'Fleet Input'!F908</f>
        <v>0</v>
      </c>
      <c r="Y904" s="170">
        <f>'Fleet Input'!G908</f>
        <v>0</v>
      </c>
      <c r="Z904" s="170">
        <f>'Fleet Input'!H908</f>
        <v>0</v>
      </c>
      <c r="AA904" s="114">
        <f t="shared" si="171"/>
        <v>0</v>
      </c>
      <c r="AB904" s="176" t="str">
        <f>IF('Fleet Input'!K908=0,"",'Fleet Input'!K908)</f>
        <v/>
      </c>
      <c r="AC904" s="176" t="str">
        <f>IF('Fleet Input'!L908=0,"",'Fleet Input'!L908)</f>
        <v/>
      </c>
      <c r="AD904" s="117" t="str">
        <f t="shared" si="172"/>
        <v/>
      </c>
      <c r="AE904" s="117" t="str">
        <f t="shared" si="173"/>
        <v>00</v>
      </c>
      <c r="AF904" s="8" t="e">
        <f t="shared" si="174"/>
        <v>#N/A</v>
      </c>
      <c r="AG904" s="122" t="e">
        <f t="shared" si="175"/>
        <v>#N/A</v>
      </c>
      <c r="AH904" s="8" t="e">
        <f t="shared" si="176"/>
        <v>#N/A</v>
      </c>
      <c r="AI904" s="122" t="e">
        <f t="shared" si="177"/>
        <v>#N/A</v>
      </c>
      <c r="AJ904" s="100" t="e">
        <f t="shared" si="178"/>
        <v>#N/A</v>
      </c>
      <c r="AK904" s="122" t="e">
        <f t="shared" si="179"/>
        <v>#N/A</v>
      </c>
    </row>
    <row r="905" spans="1:37" x14ac:dyDescent="0.2">
      <c r="A905" s="170">
        <f>'Fleet Input'!A909</f>
        <v>0</v>
      </c>
      <c r="B905" s="106" t="s">
        <v>111</v>
      </c>
      <c r="C905" s="106" t="s">
        <v>112</v>
      </c>
      <c r="D905" s="106" t="s">
        <v>210</v>
      </c>
      <c r="E905" s="106" t="s">
        <v>209</v>
      </c>
      <c r="F905" s="179">
        <f>'Fleet Input'!I909</f>
        <v>0</v>
      </c>
      <c r="G905" s="179">
        <f>'Fleet Input'!J909</f>
        <v>0</v>
      </c>
      <c r="H905" s="119" t="e">
        <f>VLOOKUP(AD905,NOx_Calc!$E$4:$G$44,3,FALSE)/100</f>
        <v>#N/A</v>
      </c>
      <c r="I905" s="119" t="e">
        <f>VLOOKUP(AD905,NOx_Calc!$E$4:$H$44,4,FALSE)/100</f>
        <v>#N/A</v>
      </c>
      <c r="J905" s="97" t="e">
        <f t="shared" si="168"/>
        <v>#N/A</v>
      </c>
      <c r="K905" s="10" t="e">
        <f>IF(J905&lt;&gt;"-",IF(X905="A",'NOx Emission Factors'!$X$4*J905,IF(X905="L",'NOx Emission Factors'!$W$4*J905,"?")),"-")</f>
        <v>#N/A</v>
      </c>
      <c r="L905" s="10" t="str">
        <f>IF(F905&lt;&gt;"",IF(X905="A",F905/'NOx Emission Factors'!$X$4,IF(X905="L",F905/'NOx Emission Factors'!$W$4,"?")),"-")</f>
        <v>?</v>
      </c>
      <c r="M905" s="125" t="e">
        <f t="shared" si="169"/>
        <v>#DIV/0!</v>
      </c>
      <c r="N905" s="125" t="e">
        <f t="shared" si="170"/>
        <v>#N/A</v>
      </c>
      <c r="O905" s="170">
        <f>'Fleet Input'!B909</f>
        <v>0</v>
      </c>
      <c r="P905" s="170">
        <f>'Fleet Input'!C909</f>
        <v>0</v>
      </c>
      <c r="Q905" s="170">
        <f>'Fleet Input'!D909</f>
        <v>0</v>
      </c>
      <c r="R905" s="170">
        <f>'Fleet Input'!E909</f>
        <v>0</v>
      </c>
      <c r="S905" s="170">
        <f>'Fleet Input'!F909</f>
        <v>0</v>
      </c>
      <c r="T905" s="109" t="s">
        <v>237</v>
      </c>
      <c r="V905" s="109" t="s">
        <v>196</v>
      </c>
      <c r="X905" s="176">
        <f>'Fleet Input'!F909</f>
        <v>0</v>
      </c>
      <c r="Y905" s="170">
        <f>'Fleet Input'!G909</f>
        <v>0</v>
      </c>
      <c r="Z905" s="170">
        <f>'Fleet Input'!H909</f>
        <v>0</v>
      </c>
      <c r="AA905" s="114">
        <f t="shared" si="171"/>
        <v>0</v>
      </c>
      <c r="AB905" s="176" t="str">
        <f>IF('Fleet Input'!K909=0,"",'Fleet Input'!K909)</f>
        <v/>
      </c>
      <c r="AC905" s="176" t="str">
        <f>IF('Fleet Input'!L909=0,"",'Fleet Input'!L909)</f>
        <v/>
      </c>
      <c r="AD905" s="117" t="str">
        <f t="shared" si="172"/>
        <v/>
      </c>
      <c r="AE905" s="117" t="str">
        <f t="shared" si="173"/>
        <v>00</v>
      </c>
      <c r="AF905" s="8" t="e">
        <f t="shared" si="174"/>
        <v>#N/A</v>
      </c>
      <c r="AG905" s="122" t="e">
        <f t="shared" si="175"/>
        <v>#N/A</v>
      </c>
      <c r="AH905" s="8" t="e">
        <f t="shared" si="176"/>
        <v>#N/A</v>
      </c>
      <c r="AI905" s="122" t="e">
        <f t="shared" si="177"/>
        <v>#N/A</v>
      </c>
      <c r="AJ905" s="100" t="e">
        <f t="shared" si="178"/>
        <v>#N/A</v>
      </c>
      <c r="AK905" s="122" t="e">
        <f t="shared" si="179"/>
        <v>#N/A</v>
      </c>
    </row>
    <row r="906" spans="1:37" x14ac:dyDescent="0.2">
      <c r="A906" s="170">
        <f>'Fleet Input'!A910</f>
        <v>0</v>
      </c>
      <c r="B906" s="106" t="s">
        <v>111</v>
      </c>
      <c r="C906" s="106" t="s">
        <v>125</v>
      </c>
      <c r="D906" s="106" t="s">
        <v>126</v>
      </c>
      <c r="E906" s="106" t="s">
        <v>209</v>
      </c>
      <c r="F906" s="179">
        <f>'Fleet Input'!I910</f>
        <v>0</v>
      </c>
      <c r="G906" s="179">
        <f>'Fleet Input'!J910</f>
        <v>0</v>
      </c>
      <c r="H906" s="119" t="e">
        <f>VLOOKUP(AD906,NOx_Calc!$E$4:$G$44,3,FALSE)/100</f>
        <v>#N/A</v>
      </c>
      <c r="I906" s="119" t="e">
        <f>VLOOKUP(AD906,NOx_Calc!$E$4:$H$44,4,FALSE)/100</f>
        <v>#N/A</v>
      </c>
      <c r="J906" s="97" t="e">
        <f t="shared" si="168"/>
        <v>#N/A</v>
      </c>
      <c r="K906" s="10" t="e">
        <f>IF(J906&lt;&gt;"-",IF(X906="A",'NOx Emission Factors'!$X$4*J906,IF(X906="L",'NOx Emission Factors'!$W$4*J906,"?")),"-")</f>
        <v>#N/A</v>
      </c>
      <c r="L906" s="10" t="str">
        <f>IF(F906&lt;&gt;"",IF(X906="A",F906/'NOx Emission Factors'!$X$4,IF(X906="L",F906/'NOx Emission Factors'!$W$4,"?")),"-")</f>
        <v>?</v>
      </c>
      <c r="M906" s="125" t="e">
        <f t="shared" si="169"/>
        <v>#DIV/0!</v>
      </c>
      <c r="N906" s="125" t="e">
        <f t="shared" si="170"/>
        <v>#N/A</v>
      </c>
      <c r="O906" s="170">
        <f>'Fleet Input'!B910</f>
        <v>0</v>
      </c>
      <c r="P906" s="170">
        <f>'Fleet Input'!C910</f>
        <v>0</v>
      </c>
      <c r="Q906" s="170">
        <f>'Fleet Input'!D910</f>
        <v>0</v>
      </c>
      <c r="R906" s="170">
        <f>'Fleet Input'!E910</f>
        <v>0</v>
      </c>
      <c r="S906" s="170">
        <f>'Fleet Input'!F910</f>
        <v>0</v>
      </c>
      <c r="T906" s="109" t="s">
        <v>237</v>
      </c>
      <c r="V906" s="109" t="s">
        <v>196</v>
      </c>
      <c r="X906" s="176">
        <f>'Fleet Input'!F910</f>
        <v>0</v>
      </c>
      <c r="Y906" s="170">
        <f>'Fleet Input'!G910</f>
        <v>0</v>
      </c>
      <c r="Z906" s="170">
        <f>'Fleet Input'!H910</f>
        <v>0</v>
      </c>
      <c r="AA906" s="114">
        <f t="shared" si="171"/>
        <v>0</v>
      </c>
      <c r="AB906" s="176" t="str">
        <f>IF('Fleet Input'!K910=0,"",'Fleet Input'!K910)</f>
        <v/>
      </c>
      <c r="AC906" s="176" t="str">
        <f>IF('Fleet Input'!L910=0,"",'Fleet Input'!L910)</f>
        <v/>
      </c>
      <c r="AD906" s="117" t="str">
        <f t="shared" si="172"/>
        <v/>
      </c>
      <c r="AE906" s="117" t="str">
        <f t="shared" si="173"/>
        <v>00</v>
      </c>
      <c r="AF906" s="8" t="e">
        <f t="shared" si="174"/>
        <v>#N/A</v>
      </c>
      <c r="AG906" s="122" t="e">
        <f t="shared" si="175"/>
        <v>#N/A</v>
      </c>
      <c r="AH906" s="8" t="e">
        <f t="shared" si="176"/>
        <v>#N/A</v>
      </c>
      <c r="AI906" s="122" t="e">
        <f t="shared" si="177"/>
        <v>#N/A</v>
      </c>
      <c r="AJ906" s="100" t="e">
        <f t="shared" si="178"/>
        <v>#N/A</v>
      </c>
      <c r="AK906" s="122" t="e">
        <f t="shared" si="179"/>
        <v>#N/A</v>
      </c>
    </row>
    <row r="907" spans="1:37" x14ac:dyDescent="0.2">
      <c r="A907" s="170">
        <f>'Fleet Input'!A911</f>
        <v>0</v>
      </c>
      <c r="B907" s="106" t="s">
        <v>111</v>
      </c>
      <c r="C907" s="106" t="s">
        <v>125</v>
      </c>
      <c r="D907" s="106" t="s">
        <v>126</v>
      </c>
      <c r="E907" s="106" t="s">
        <v>209</v>
      </c>
      <c r="F907" s="179">
        <f>'Fleet Input'!I911</f>
        <v>0</v>
      </c>
      <c r="G907" s="179">
        <f>'Fleet Input'!J911</f>
        <v>0</v>
      </c>
      <c r="H907" s="119" t="e">
        <f>VLOOKUP(AD907,NOx_Calc!$E$4:$G$44,3,FALSE)/100</f>
        <v>#N/A</v>
      </c>
      <c r="I907" s="119" t="e">
        <f>VLOOKUP(AD907,NOx_Calc!$E$4:$H$44,4,FALSE)/100</f>
        <v>#N/A</v>
      </c>
      <c r="J907" s="97" t="e">
        <f t="shared" si="168"/>
        <v>#N/A</v>
      </c>
      <c r="K907" s="10" t="e">
        <f>IF(J907&lt;&gt;"-",IF(X907="A",'NOx Emission Factors'!$X$4*J907,IF(X907="L",'NOx Emission Factors'!$W$4*J907,"?")),"-")</f>
        <v>#N/A</v>
      </c>
      <c r="L907" s="10" t="str">
        <f>IF(F907&lt;&gt;"",IF(X907="A",F907/'NOx Emission Factors'!$X$4,IF(X907="L",F907/'NOx Emission Factors'!$W$4,"?")),"-")</f>
        <v>?</v>
      </c>
      <c r="M907" s="125" t="e">
        <f t="shared" si="169"/>
        <v>#DIV/0!</v>
      </c>
      <c r="N907" s="125" t="e">
        <f t="shared" si="170"/>
        <v>#N/A</v>
      </c>
      <c r="O907" s="170">
        <f>'Fleet Input'!B911</f>
        <v>0</v>
      </c>
      <c r="P907" s="170">
        <f>'Fleet Input'!C911</f>
        <v>0</v>
      </c>
      <c r="Q907" s="170">
        <f>'Fleet Input'!D911</f>
        <v>0</v>
      </c>
      <c r="R907" s="170">
        <f>'Fleet Input'!E911</f>
        <v>0</v>
      </c>
      <c r="S907" s="170">
        <f>'Fleet Input'!F911</f>
        <v>0</v>
      </c>
      <c r="T907" s="109" t="s">
        <v>237</v>
      </c>
      <c r="V907" s="109" t="s">
        <v>196</v>
      </c>
      <c r="X907" s="176">
        <f>'Fleet Input'!F911</f>
        <v>0</v>
      </c>
      <c r="Y907" s="170">
        <f>'Fleet Input'!G911</f>
        <v>0</v>
      </c>
      <c r="Z907" s="170">
        <f>'Fleet Input'!H911</f>
        <v>0</v>
      </c>
      <c r="AA907" s="114">
        <f t="shared" si="171"/>
        <v>0</v>
      </c>
      <c r="AB907" s="176" t="str">
        <f>IF('Fleet Input'!K911=0,"",'Fleet Input'!K911)</f>
        <v/>
      </c>
      <c r="AC907" s="176" t="str">
        <f>IF('Fleet Input'!L911=0,"",'Fleet Input'!L911)</f>
        <v/>
      </c>
      <c r="AD907" s="117" t="str">
        <f t="shared" si="172"/>
        <v/>
      </c>
      <c r="AE907" s="117" t="str">
        <f t="shared" si="173"/>
        <v>00</v>
      </c>
      <c r="AF907" s="8" t="e">
        <f t="shared" si="174"/>
        <v>#N/A</v>
      </c>
      <c r="AG907" s="122" t="e">
        <f t="shared" si="175"/>
        <v>#N/A</v>
      </c>
      <c r="AH907" s="8" t="e">
        <f t="shared" si="176"/>
        <v>#N/A</v>
      </c>
      <c r="AI907" s="122" t="e">
        <f t="shared" si="177"/>
        <v>#N/A</v>
      </c>
      <c r="AJ907" s="100" t="e">
        <f t="shared" si="178"/>
        <v>#N/A</v>
      </c>
      <c r="AK907" s="122" t="e">
        <f t="shared" si="179"/>
        <v>#N/A</v>
      </c>
    </row>
    <row r="908" spans="1:37" x14ac:dyDescent="0.2">
      <c r="A908" s="170">
        <f>'Fleet Input'!A912</f>
        <v>0</v>
      </c>
      <c r="B908" s="106" t="s">
        <v>111</v>
      </c>
      <c r="C908" s="106" t="s">
        <v>112</v>
      </c>
      <c r="D908" s="106" t="s">
        <v>210</v>
      </c>
      <c r="E908" s="106" t="s">
        <v>209</v>
      </c>
      <c r="F908" s="179">
        <f>'Fleet Input'!I912</f>
        <v>0</v>
      </c>
      <c r="G908" s="179">
        <f>'Fleet Input'!J912</f>
        <v>0</v>
      </c>
      <c r="H908" s="119" t="e">
        <f>VLOOKUP(AD908,NOx_Calc!$E$4:$G$44,3,FALSE)/100</f>
        <v>#N/A</v>
      </c>
      <c r="I908" s="119" t="e">
        <f>VLOOKUP(AD908,NOx_Calc!$E$4:$H$44,4,FALSE)/100</f>
        <v>#N/A</v>
      </c>
      <c r="J908" s="97" t="e">
        <f t="shared" si="168"/>
        <v>#N/A</v>
      </c>
      <c r="K908" s="10" t="e">
        <f>IF(J908&lt;&gt;"-",IF(X908="A",'NOx Emission Factors'!$X$4*J908,IF(X908="L",'NOx Emission Factors'!$W$4*J908,"?")),"-")</f>
        <v>#N/A</v>
      </c>
      <c r="L908" s="10" t="str">
        <f>IF(F908&lt;&gt;"",IF(X908="A",F908/'NOx Emission Factors'!$X$4,IF(X908="L",F908/'NOx Emission Factors'!$W$4,"?")),"-")</f>
        <v>?</v>
      </c>
      <c r="M908" s="125" t="e">
        <f t="shared" si="169"/>
        <v>#DIV/0!</v>
      </c>
      <c r="N908" s="125" t="e">
        <f t="shared" si="170"/>
        <v>#N/A</v>
      </c>
      <c r="O908" s="170">
        <f>'Fleet Input'!B912</f>
        <v>0</v>
      </c>
      <c r="P908" s="170">
        <f>'Fleet Input'!C912</f>
        <v>0</v>
      </c>
      <c r="Q908" s="170">
        <f>'Fleet Input'!D912</f>
        <v>0</v>
      </c>
      <c r="R908" s="170">
        <f>'Fleet Input'!E912</f>
        <v>0</v>
      </c>
      <c r="S908" s="170">
        <f>'Fleet Input'!F912</f>
        <v>0</v>
      </c>
      <c r="T908" s="109" t="s">
        <v>237</v>
      </c>
      <c r="V908" s="109" t="s">
        <v>196</v>
      </c>
      <c r="X908" s="176">
        <f>'Fleet Input'!F912</f>
        <v>0</v>
      </c>
      <c r="Y908" s="170">
        <f>'Fleet Input'!G912</f>
        <v>0</v>
      </c>
      <c r="Z908" s="170">
        <f>'Fleet Input'!H912</f>
        <v>0</v>
      </c>
      <c r="AA908" s="114">
        <f t="shared" si="171"/>
        <v>0</v>
      </c>
      <c r="AB908" s="176" t="str">
        <f>IF('Fleet Input'!K912=0,"",'Fleet Input'!K912)</f>
        <v/>
      </c>
      <c r="AC908" s="176" t="str">
        <f>IF('Fleet Input'!L912=0,"",'Fleet Input'!L912)</f>
        <v/>
      </c>
      <c r="AD908" s="117" t="str">
        <f t="shared" si="172"/>
        <v/>
      </c>
      <c r="AE908" s="117" t="str">
        <f t="shared" si="173"/>
        <v>00</v>
      </c>
      <c r="AF908" s="8" t="e">
        <f t="shared" si="174"/>
        <v>#N/A</v>
      </c>
      <c r="AG908" s="122" t="e">
        <f t="shared" si="175"/>
        <v>#N/A</v>
      </c>
      <c r="AH908" s="8" t="e">
        <f t="shared" si="176"/>
        <v>#N/A</v>
      </c>
      <c r="AI908" s="122" t="e">
        <f t="shared" si="177"/>
        <v>#N/A</v>
      </c>
      <c r="AJ908" s="100" t="e">
        <f t="shared" si="178"/>
        <v>#N/A</v>
      </c>
      <c r="AK908" s="122" t="e">
        <f t="shared" si="179"/>
        <v>#N/A</v>
      </c>
    </row>
    <row r="909" spans="1:37" x14ac:dyDescent="0.2">
      <c r="A909" s="170">
        <f>'Fleet Input'!A913</f>
        <v>0</v>
      </c>
      <c r="B909" s="106" t="s">
        <v>111</v>
      </c>
      <c r="C909" s="106" t="s">
        <v>125</v>
      </c>
      <c r="D909" s="106" t="s">
        <v>126</v>
      </c>
      <c r="E909" s="106" t="s">
        <v>209</v>
      </c>
      <c r="F909" s="179">
        <f>'Fleet Input'!I913</f>
        <v>0</v>
      </c>
      <c r="G909" s="179">
        <f>'Fleet Input'!J913</f>
        <v>0</v>
      </c>
      <c r="H909" s="119" t="e">
        <f>VLOOKUP(AD909,NOx_Calc!$E$4:$G$44,3,FALSE)/100</f>
        <v>#N/A</v>
      </c>
      <c r="I909" s="119" t="e">
        <f>VLOOKUP(AD909,NOx_Calc!$E$4:$H$44,4,FALSE)/100</f>
        <v>#N/A</v>
      </c>
      <c r="J909" s="97" t="e">
        <f t="shared" si="168"/>
        <v>#N/A</v>
      </c>
      <c r="K909" s="10" t="e">
        <f>IF(J909&lt;&gt;"-",IF(X909="A",'NOx Emission Factors'!$X$4*J909,IF(X909="L",'NOx Emission Factors'!$W$4*J909,"?")),"-")</f>
        <v>#N/A</v>
      </c>
      <c r="L909" s="10" t="str">
        <f>IF(F909&lt;&gt;"",IF(X909="A",F909/'NOx Emission Factors'!$X$4,IF(X909="L",F909/'NOx Emission Factors'!$W$4,"?")),"-")</f>
        <v>?</v>
      </c>
      <c r="M909" s="125" t="e">
        <f t="shared" si="169"/>
        <v>#DIV/0!</v>
      </c>
      <c r="N909" s="125" t="e">
        <f t="shared" si="170"/>
        <v>#N/A</v>
      </c>
      <c r="O909" s="170">
        <f>'Fleet Input'!B913</f>
        <v>0</v>
      </c>
      <c r="P909" s="170">
        <f>'Fleet Input'!C913</f>
        <v>0</v>
      </c>
      <c r="Q909" s="170">
        <f>'Fleet Input'!D913</f>
        <v>0</v>
      </c>
      <c r="R909" s="170">
        <f>'Fleet Input'!E913</f>
        <v>0</v>
      </c>
      <c r="S909" s="170">
        <f>'Fleet Input'!F913</f>
        <v>0</v>
      </c>
      <c r="T909" s="109" t="s">
        <v>237</v>
      </c>
      <c r="V909" s="109" t="s">
        <v>196</v>
      </c>
      <c r="X909" s="176">
        <f>'Fleet Input'!F913</f>
        <v>0</v>
      </c>
      <c r="Y909" s="170">
        <f>'Fleet Input'!G913</f>
        <v>0</v>
      </c>
      <c r="Z909" s="170">
        <f>'Fleet Input'!H913</f>
        <v>0</v>
      </c>
      <c r="AA909" s="114">
        <f t="shared" si="171"/>
        <v>0</v>
      </c>
      <c r="AB909" s="176" t="str">
        <f>IF('Fleet Input'!K913=0,"",'Fleet Input'!K913)</f>
        <v/>
      </c>
      <c r="AC909" s="176" t="str">
        <f>IF('Fleet Input'!L913=0,"",'Fleet Input'!L913)</f>
        <v/>
      </c>
      <c r="AD909" s="117" t="str">
        <f t="shared" si="172"/>
        <v/>
      </c>
      <c r="AE909" s="117" t="str">
        <f t="shared" si="173"/>
        <v>00</v>
      </c>
      <c r="AF909" s="8" t="e">
        <f t="shared" si="174"/>
        <v>#N/A</v>
      </c>
      <c r="AG909" s="122" t="e">
        <f t="shared" si="175"/>
        <v>#N/A</v>
      </c>
      <c r="AH909" s="8" t="e">
        <f t="shared" si="176"/>
        <v>#N/A</v>
      </c>
      <c r="AI909" s="122" t="e">
        <f t="shared" si="177"/>
        <v>#N/A</v>
      </c>
      <c r="AJ909" s="100" t="e">
        <f t="shared" si="178"/>
        <v>#N/A</v>
      </c>
      <c r="AK909" s="122" t="e">
        <f t="shared" si="179"/>
        <v>#N/A</v>
      </c>
    </row>
    <row r="910" spans="1:37" x14ac:dyDescent="0.2">
      <c r="A910" s="170">
        <f>'Fleet Input'!A914</f>
        <v>0</v>
      </c>
      <c r="B910" s="106" t="s">
        <v>111</v>
      </c>
      <c r="C910" s="106" t="s">
        <v>112</v>
      </c>
      <c r="D910" s="106" t="s">
        <v>210</v>
      </c>
      <c r="E910" s="106" t="s">
        <v>209</v>
      </c>
      <c r="F910" s="179">
        <f>'Fleet Input'!I914</f>
        <v>0</v>
      </c>
      <c r="G910" s="179">
        <f>'Fleet Input'!J914</f>
        <v>0</v>
      </c>
      <c r="H910" s="119" t="e">
        <f>VLOOKUP(AD910,NOx_Calc!$E$4:$G$44,3,FALSE)/100</f>
        <v>#N/A</v>
      </c>
      <c r="I910" s="119" t="e">
        <f>VLOOKUP(AD910,NOx_Calc!$E$4:$H$44,4,FALSE)/100</f>
        <v>#N/A</v>
      </c>
      <c r="J910" s="97" t="e">
        <f t="shared" si="168"/>
        <v>#N/A</v>
      </c>
      <c r="K910" s="10" t="e">
        <f>IF(J910&lt;&gt;"-",IF(X910="A",'NOx Emission Factors'!$X$4*J910,IF(X910="L",'NOx Emission Factors'!$W$4*J910,"?")),"-")</f>
        <v>#N/A</v>
      </c>
      <c r="L910" s="10" t="str">
        <f>IF(F910&lt;&gt;"",IF(X910="A",F910/'NOx Emission Factors'!$X$4,IF(X910="L",F910/'NOx Emission Factors'!$W$4,"?")),"-")</f>
        <v>?</v>
      </c>
      <c r="M910" s="125" t="e">
        <f t="shared" si="169"/>
        <v>#DIV/0!</v>
      </c>
      <c r="N910" s="125" t="e">
        <f t="shared" si="170"/>
        <v>#N/A</v>
      </c>
      <c r="O910" s="170">
        <f>'Fleet Input'!B914</f>
        <v>0</v>
      </c>
      <c r="P910" s="170">
        <f>'Fleet Input'!C914</f>
        <v>0</v>
      </c>
      <c r="Q910" s="170">
        <f>'Fleet Input'!D914</f>
        <v>0</v>
      </c>
      <c r="R910" s="170">
        <f>'Fleet Input'!E914</f>
        <v>0</v>
      </c>
      <c r="S910" s="170">
        <f>'Fleet Input'!F914</f>
        <v>0</v>
      </c>
      <c r="T910" s="109" t="s">
        <v>237</v>
      </c>
      <c r="V910" s="109" t="s">
        <v>196</v>
      </c>
      <c r="X910" s="176">
        <f>'Fleet Input'!F914</f>
        <v>0</v>
      </c>
      <c r="Y910" s="170">
        <f>'Fleet Input'!G914</f>
        <v>0</v>
      </c>
      <c r="Z910" s="170">
        <f>'Fleet Input'!H914</f>
        <v>0</v>
      </c>
      <c r="AA910" s="114">
        <f t="shared" si="171"/>
        <v>0</v>
      </c>
      <c r="AB910" s="176" t="str">
        <f>IF('Fleet Input'!K914=0,"",'Fleet Input'!K914)</f>
        <v/>
      </c>
      <c r="AC910" s="176" t="str">
        <f>IF('Fleet Input'!L914=0,"",'Fleet Input'!L914)</f>
        <v/>
      </c>
      <c r="AD910" s="117" t="str">
        <f t="shared" si="172"/>
        <v/>
      </c>
      <c r="AE910" s="117" t="str">
        <f t="shared" si="173"/>
        <v>00</v>
      </c>
      <c r="AF910" s="8" t="e">
        <f t="shared" si="174"/>
        <v>#N/A</v>
      </c>
      <c r="AG910" s="122" t="e">
        <f t="shared" si="175"/>
        <v>#N/A</v>
      </c>
      <c r="AH910" s="8" t="e">
        <f t="shared" si="176"/>
        <v>#N/A</v>
      </c>
      <c r="AI910" s="122" t="e">
        <f t="shared" si="177"/>
        <v>#N/A</v>
      </c>
      <c r="AJ910" s="100" t="e">
        <f t="shared" si="178"/>
        <v>#N/A</v>
      </c>
      <c r="AK910" s="122" t="e">
        <f t="shared" si="179"/>
        <v>#N/A</v>
      </c>
    </row>
    <row r="911" spans="1:37" x14ac:dyDescent="0.2">
      <c r="A911" s="170">
        <f>'Fleet Input'!A915</f>
        <v>0</v>
      </c>
      <c r="B911" s="106" t="s">
        <v>111</v>
      </c>
      <c r="C911" s="106" t="s">
        <v>125</v>
      </c>
      <c r="D911" s="106" t="s">
        <v>126</v>
      </c>
      <c r="E911" s="106" t="s">
        <v>209</v>
      </c>
      <c r="F911" s="179">
        <f>'Fleet Input'!I915</f>
        <v>0</v>
      </c>
      <c r="G911" s="179">
        <f>'Fleet Input'!J915</f>
        <v>0</v>
      </c>
      <c r="H911" s="119" t="e">
        <f>VLOOKUP(AD911,NOx_Calc!$E$4:$G$44,3,FALSE)/100</f>
        <v>#N/A</v>
      </c>
      <c r="I911" s="119" t="e">
        <f>VLOOKUP(AD911,NOx_Calc!$E$4:$H$44,4,FALSE)/100</f>
        <v>#N/A</v>
      </c>
      <c r="J911" s="97" t="e">
        <f t="shared" si="168"/>
        <v>#N/A</v>
      </c>
      <c r="K911" s="10" t="e">
        <f>IF(J911&lt;&gt;"-",IF(X911="A",'NOx Emission Factors'!$X$4*J911,IF(X911="L",'NOx Emission Factors'!$W$4*J911,"?")),"-")</f>
        <v>#N/A</v>
      </c>
      <c r="L911" s="10" t="str">
        <f>IF(F911&lt;&gt;"",IF(X911="A",F911/'NOx Emission Factors'!$X$4,IF(X911="L",F911/'NOx Emission Factors'!$W$4,"?")),"-")</f>
        <v>?</v>
      </c>
      <c r="M911" s="125" t="e">
        <f t="shared" si="169"/>
        <v>#DIV/0!</v>
      </c>
      <c r="N911" s="125" t="e">
        <f t="shared" si="170"/>
        <v>#N/A</v>
      </c>
      <c r="O911" s="170">
        <f>'Fleet Input'!B915</f>
        <v>0</v>
      </c>
      <c r="P911" s="170">
        <f>'Fleet Input'!C915</f>
        <v>0</v>
      </c>
      <c r="Q911" s="170">
        <f>'Fleet Input'!D915</f>
        <v>0</v>
      </c>
      <c r="R911" s="170">
        <f>'Fleet Input'!E915</f>
        <v>0</v>
      </c>
      <c r="S911" s="170">
        <f>'Fleet Input'!F915</f>
        <v>0</v>
      </c>
      <c r="T911" s="109" t="s">
        <v>237</v>
      </c>
      <c r="V911" s="109" t="s">
        <v>196</v>
      </c>
      <c r="X911" s="176">
        <f>'Fleet Input'!F915</f>
        <v>0</v>
      </c>
      <c r="Y911" s="170">
        <f>'Fleet Input'!G915</f>
        <v>0</v>
      </c>
      <c r="Z911" s="170">
        <f>'Fleet Input'!H915</f>
        <v>0</v>
      </c>
      <c r="AA911" s="114">
        <f t="shared" si="171"/>
        <v>0</v>
      </c>
      <c r="AB911" s="176" t="str">
        <f>IF('Fleet Input'!K915=0,"",'Fleet Input'!K915)</f>
        <v/>
      </c>
      <c r="AC911" s="176" t="str">
        <f>IF('Fleet Input'!L915=0,"",'Fleet Input'!L915)</f>
        <v/>
      </c>
      <c r="AD911" s="117" t="str">
        <f t="shared" si="172"/>
        <v/>
      </c>
      <c r="AE911" s="117" t="str">
        <f t="shared" si="173"/>
        <v>00</v>
      </c>
      <c r="AF911" s="8" t="e">
        <f t="shared" si="174"/>
        <v>#N/A</v>
      </c>
      <c r="AG911" s="122" t="e">
        <f t="shared" si="175"/>
        <v>#N/A</v>
      </c>
      <c r="AH911" s="8" t="e">
        <f t="shared" si="176"/>
        <v>#N/A</v>
      </c>
      <c r="AI911" s="122" t="e">
        <f t="shared" si="177"/>
        <v>#N/A</v>
      </c>
      <c r="AJ911" s="100" t="e">
        <f t="shared" si="178"/>
        <v>#N/A</v>
      </c>
      <c r="AK911" s="122" t="e">
        <f t="shared" si="179"/>
        <v>#N/A</v>
      </c>
    </row>
    <row r="912" spans="1:37" x14ac:dyDescent="0.2">
      <c r="A912" s="170">
        <f>'Fleet Input'!A916</f>
        <v>0</v>
      </c>
      <c r="B912" s="106" t="s">
        <v>111</v>
      </c>
      <c r="C912" s="106" t="s">
        <v>125</v>
      </c>
      <c r="D912" s="106" t="s">
        <v>126</v>
      </c>
      <c r="E912" s="106" t="s">
        <v>209</v>
      </c>
      <c r="F912" s="179">
        <f>'Fleet Input'!I916</f>
        <v>0</v>
      </c>
      <c r="G912" s="179">
        <f>'Fleet Input'!J916</f>
        <v>0</v>
      </c>
      <c r="H912" s="119" t="e">
        <f>VLOOKUP(AD912,NOx_Calc!$E$4:$G$44,3,FALSE)/100</f>
        <v>#N/A</v>
      </c>
      <c r="I912" s="119" t="e">
        <f>VLOOKUP(AD912,NOx_Calc!$E$4:$H$44,4,FALSE)/100</f>
        <v>#N/A</v>
      </c>
      <c r="J912" s="97" t="e">
        <f t="shared" si="168"/>
        <v>#N/A</v>
      </c>
      <c r="K912" s="10" t="e">
        <f>IF(J912&lt;&gt;"-",IF(X912="A",'NOx Emission Factors'!$X$4*J912,IF(X912="L",'NOx Emission Factors'!$W$4*J912,"?")),"-")</f>
        <v>#N/A</v>
      </c>
      <c r="L912" s="10" t="str">
        <f>IF(F912&lt;&gt;"",IF(X912="A",F912/'NOx Emission Factors'!$X$4,IF(X912="L",F912/'NOx Emission Factors'!$W$4,"?")),"-")</f>
        <v>?</v>
      </c>
      <c r="M912" s="125" t="e">
        <f t="shared" si="169"/>
        <v>#DIV/0!</v>
      </c>
      <c r="N912" s="125" t="e">
        <f t="shared" si="170"/>
        <v>#N/A</v>
      </c>
      <c r="O912" s="170">
        <f>'Fleet Input'!B916</f>
        <v>0</v>
      </c>
      <c r="P912" s="170">
        <f>'Fleet Input'!C916</f>
        <v>0</v>
      </c>
      <c r="Q912" s="170">
        <f>'Fleet Input'!D916</f>
        <v>0</v>
      </c>
      <c r="R912" s="170">
        <f>'Fleet Input'!E916</f>
        <v>0</v>
      </c>
      <c r="S912" s="170">
        <f>'Fleet Input'!F916</f>
        <v>0</v>
      </c>
      <c r="T912" s="109" t="s">
        <v>237</v>
      </c>
      <c r="V912" s="109" t="s">
        <v>196</v>
      </c>
      <c r="X912" s="176">
        <f>'Fleet Input'!F916</f>
        <v>0</v>
      </c>
      <c r="Y912" s="170">
        <f>'Fleet Input'!G916</f>
        <v>0</v>
      </c>
      <c r="Z912" s="170">
        <f>'Fleet Input'!H916</f>
        <v>0</v>
      </c>
      <c r="AA912" s="114">
        <f t="shared" si="171"/>
        <v>0</v>
      </c>
      <c r="AB912" s="176" t="str">
        <f>IF('Fleet Input'!K916=0,"",'Fleet Input'!K916)</f>
        <v/>
      </c>
      <c r="AC912" s="176" t="str">
        <f>IF('Fleet Input'!L916=0,"",'Fleet Input'!L916)</f>
        <v/>
      </c>
      <c r="AD912" s="117" t="str">
        <f t="shared" si="172"/>
        <v/>
      </c>
      <c r="AE912" s="117" t="str">
        <f t="shared" si="173"/>
        <v>00</v>
      </c>
      <c r="AF912" s="8" t="e">
        <f t="shared" si="174"/>
        <v>#N/A</v>
      </c>
      <c r="AG912" s="122" t="e">
        <f t="shared" si="175"/>
        <v>#N/A</v>
      </c>
      <c r="AH912" s="8" t="e">
        <f t="shared" si="176"/>
        <v>#N/A</v>
      </c>
      <c r="AI912" s="122" t="e">
        <f t="shared" si="177"/>
        <v>#N/A</v>
      </c>
      <c r="AJ912" s="100" t="e">
        <f t="shared" si="178"/>
        <v>#N/A</v>
      </c>
      <c r="AK912" s="122" t="e">
        <f t="shared" si="179"/>
        <v>#N/A</v>
      </c>
    </row>
    <row r="913" spans="1:37" x14ac:dyDescent="0.2">
      <c r="A913" s="170">
        <f>'Fleet Input'!A917</f>
        <v>0</v>
      </c>
      <c r="B913" s="106" t="s">
        <v>111</v>
      </c>
      <c r="C913" s="106" t="s">
        <v>125</v>
      </c>
      <c r="D913" s="106" t="s">
        <v>126</v>
      </c>
      <c r="E913" s="106" t="s">
        <v>209</v>
      </c>
      <c r="F913" s="179">
        <f>'Fleet Input'!I917</f>
        <v>0</v>
      </c>
      <c r="G913" s="179">
        <f>'Fleet Input'!J917</f>
        <v>0</v>
      </c>
      <c r="H913" s="119" t="e">
        <f>VLOOKUP(AD913,NOx_Calc!$E$4:$G$44,3,FALSE)/100</f>
        <v>#N/A</v>
      </c>
      <c r="I913" s="119" t="e">
        <f>VLOOKUP(AD913,NOx_Calc!$E$4:$H$44,4,FALSE)/100</f>
        <v>#N/A</v>
      </c>
      <c r="J913" s="97" t="e">
        <f t="shared" si="168"/>
        <v>#N/A</v>
      </c>
      <c r="K913" s="10" t="e">
        <f>IF(J913&lt;&gt;"-",IF(X913="A",'NOx Emission Factors'!$X$4*J913,IF(X913="L",'NOx Emission Factors'!$W$4*J913,"?")),"-")</f>
        <v>#N/A</v>
      </c>
      <c r="L913" s="10" t="str">
        <f>IF(F913&lt;&gt;"",IF(X913="A",F913/'NOx Emission Factors'!$X$4,IF(X913="L",F913/'NOx Emission Factors'!$W$4,"?")),"-")</f>
        <v>?</v>
      </c>
      <c r="M913" s="125" t="e">
        <f t="shared" si="169"/>
        <v>#DIV/0!</v>
      </c>
      <c r="N913" s="125" t="e">
        <f t="shared" si="170"/>
        <v>#N/A</v>
      </c>
      <c r="O913" s="170">
        <f>'Fleet Input'!B917</f>
        <v>0</v>
      </c>
      <c r="P913" s="170">
        <f>'Fleet Input'!C917</f>
        <v>0</v>
      </c>
      <c r="Q913" s="170">
        <f>'Fleet Input'!D917</f>
        <v>0</v>
      </c>
      <c r="R913" s="170">
        <f>'Fleet Input'!E917</f>
        <v>0</v>
      </c>
      <c r="S913" s="170">
        <f>'Fleet Input'!F917</f>
        <v>0</v>
      </c>
      <c r="T913" s="109" t="s">
        <v>237</v>
      </c>
      <c r="V913" s="109" t="s">
        <v>196</v>
      </c>
      <c r="X913" s="176">
        <f>'Fleet Input'!F917</f>
        <v>0</v>
      </c>
      <c r="Y913" s="170">
        <f>'Fleet Input'!G917</f>
        <v>0</v>
      </c>
      <c r="Z913" s="170">
        <f>'Fleet Input'!H917</f>
        <v>0</v>
      </c>
      <c r="AA913" s="114">
        <f t="shared" si="171"/>
        <v>0</v>
      </c>
      <c r="AB913" s="176" t="str">
        <f>IF('Fleet Input'!K917=0,"",'Fleet Input'!K917)</f>
        <v/>
      </c>
      <c r="AC913" s="176" t="str">
        <f>IF('Fleet Input'!L917=0,"",'Fleet Input'!L917)</f>
        <v/>
      </c>
      <c r="AD913" s="117" t="str">
        <f t="shared" si="172"/>
        <v/>
      </c>
      <c r="AE913" s="117" t="str">
        <f t="shared" si="173"/>
        <v>00</v>
      </c>
      <c r="AF913" s="8" t="e">
        <f t="shared" si="174"/>
        <v>#N/A</v>
      </c>
      <c r="AG913" s="122" t="e">
        <f t="shared" si="175"/>
        <v>#N/A</v>
      </c>
      <c r="AH913" s="8" t="e">
        <f t="shared" si="176"/>
        <v>#N/A</v>
      </c>
      <c r="AI913" s="122" t="e">
        <f t="shared" si="177"/>
        <v>#N/A</v>
      </c>
      <c r="AJ913" s="100" t="e">
        <f t="shared" si="178"/>
        <v>#N/A</v>
      </c>
      <c r="AK913" s="122" t="e">
        <f t="shared" si="179"/>
        <v>#N/A</v>
      </c>
    </row>
    <row r="914" spans="1:37" x14ac:dyDescent="0.2">
      <c r="A914" s="170">
        <f>'Fleet Input'!A918</f>
        <v>0</v>
      </c>
      <c r="B914" s="106" t="s">
        <v>111</v>
      </c>
      <c r="C914" s="106" t="s">
        <v>125</v>
      </c>
      <c r="D914" s="106" t="s">
        <v>126</v>
      </c>
      <c r="E914" s="106" t="s">
        <v>209</v>
      </c>
      <c r="F914" s="179">
        <f>'Fleet Input'!I918</f>
        <v>0</v>
      </c>
      <c r="G914" s="179">
        <f>'Fleet Input'!J918</f>
        <v>0</v>
      </c>
      <c r="H914" s="119" t="e">
        <f>VLOOKUP(AD914,NOx_Calc!$E$4:$G$44,3,FALSE)/100</f>
        <v>#N/A</v>
      </c>
      <c r="I914" s="119" t="e">
        <f>VLOOKUP(AD914,NOx_Calc!$E$4:$H$44,4,FALSE)/100</f>
        <v>#N/A</v>
      </c>
      <c r="J914" s="97" t="e">
        <f t="shared" si="168"/>
        <v>#N/A</v>
      </c>
      <c r="K914" s="10" t="e">
        <f>IF(J914&lt;&gt;"-",IF(X914="A",'NOx Emission Factors'!$X$4*J914,IF(X914="L",'NOx Emission Factors'!$W$4*J914,"?")),"-")</f>
        <v>#N/A</v>
      </c>
      <c r="L914" s="10" t="str">
        <f>IF(F914&lt;&gt;"",IF(X914="A",F914/'NOx Emission Factors'!$X$4,IF(X914="L",F914/'NOx Emission Factors'!$W$4,"?")),"-")</f>
        <v>?</v>
      </c>
      <c r="M914" s="125" t="e">
        <f t="shared" si="169"/>
        <v>#DIV/0!</v>
      </c>
      <c r="N914" s="125" t="e">
        <f t="shared" si="170"/>
        <v>#N/A</v>
      </c>
      <c r="O914" s="170">
        <f>'Fleet Input'!B918</f>
        <v>0</v>
      </c>
      <c r="P914" s="170">
        <f>'Fleet Input'!C918</f>
        <v>0</v>
      </c>
      <c r="Q914" s="170">
        <f>'Fleet Input'!D918</f>
        <v>0</v>
      </c>
      <c r="R914" s="170">
        <f>'Fleet Input'!E918</f>
        <v>0</v>
      </c>
      <c r="S914" s="170">
        <f>'Fleet Input'!F918</f>
        <v>0</v>
      </c>
      <c r="T914" s="109" t="s">
        <v>237</v>
      </c>
      <c r="V914" s="109" t="s">
        <v>196</v>
      </c>
      <c r="X914" s="176">
        <f>'Fleet Input'!F918</f>
        <v>0</v>
      </c>
      <c r="Y914" s="170">
        <f>'Fleet Input'!G918</f>
        <v>0</v>
      </c>
      <c r="Z914" s="170">
        <f>'Fleet Input'!H918</f>
        <v>0</v>
      </c>
      <c r="AA914" s="114">
        <f t="shared" si="171"/>
        <v>0</v>
      </c>
      <c r="AB914" s="176" t="str">
        <f>IF('Fleet Input'!K918=0,"",'Fleet Input'!K918)</f>
        <v/>
      </c>
      <c r="AC914" s="176" t="str">
        <f>IF('Fleet Input'!L918=0,"",'Fleet Input'!L918)</f>
        <v/>
      </c>
      <c r="AD914" s="117" t="str">
        <f t="shared" si="172"/>
        <v/>
      </c>
      <c r="AE914" s="117" t="str">
        <f t="shared" si="173"/>
        <v>00</v>
      </c>
      <c r="AF914" s="8" t="e">
        <f t="shared" si="174"/>
        <v>#N/A</v>
      </c>
      <c r="AG914" s="122" t="e">
        <f t="shared" si="175"/>
        <v>#N/A</v>
      </c>
      <c r="AH914" s="8" t="e">
        <f t="shared" si="176"/>
        <v>#N/A</v>
      </c>
      <c r="AI914" s="122" t="e">
        <f t="shared" si="177"/>
        <v>#N/A</v>
      </c>
      <c r="AJ914" s="100" t="e">
        <f t="shared" si="178"/>
        <v>#N/A</v>
      </c>
      <c r="AK914" s="122" t="e">
        <f t="shared" si="179"/>
        <v>#N/A</v>
      </c>
    </row>
    <row r="915" spans="1:37" x14ac:dyDescent="0.2">
      <c r="A915" s="170">
        <f>'Fleet Input'!A919</f>
        <v>0</v>
      </c>
      <c r="B915" s="106" t="s">
        <v>111</v>
      </c>
      <c r="C915" s="106" t="s">
        <v>125</v>
      </c>
      <c r="D915" s="106" t="s">
        <v>126</v>
      </c>
      <c r="E915" s="106" t="s">
        <v>209</v>
      </c>
      <c r="F915" s="179">
        <f>'Fleet Input'!I919</f>
        <v>0</v>
      </c>
      <c r="G915" s="179">
        <f>'Fleet Input'!J919</f>
        <v>0</v>
      </c>
      <c r="H915" s="119" t="e">
        <f>VLOOKUP(AD915,NOx_Calc!$E$4:$G$44,3,FALSE)/100</f>
        <v>#N/A</v>
      </c>
      <c r="I915" s="119" t="e">
        <f>VLOOKUP(AD915,NOx_Calc!$E$4:$H$44,4,FALSE)/100</f>
        <v>#N/A</v>
      </c>
      <c r="J915" s="97" t="e">
        <f t="shared" si="168"/>
        <v>#N/A</v>
      </c>
      <c r="K915" s="10" t="e">
        <f>IF(J915&lt;&gt;"-",IF(X915="A",'NOx Emission Factors'!$X$4*J915,IF(X915="L",'NOx Emission Factors'!$W$4*J915,"?")),"-")</f>
        <v>#N/A</v>
      </c>
      <c r="L915" s="10" t="str">
        <f>IF(F915&lt;&gt;"",IF(X915="A",F915/'NOx Emission Factors'!$X$4,IF(X915="L",F915/'NOx Emission Factors'!$W$4,"?")),"-")</f>
        <v>?</v>
      </c>
      <c r="M915" s="125" t="e">
        <f t="shared" si="169"/>
        <v>#DIV/0!</v>
      </c>
      <c r="N915" s="125" t="e">
        <f t="shared" si="170"/>
        <v>#N/A</v>
      </c>
      <c r="O915" s="170">
        <f>'Fleet Input'!B919</f>
        <v>0</v>
      </c>
      <c r="P915" s="170">
        <f>'Fleet Input'!C919</f>
        <v>0</v>
      </c>
      <c r="Q915" s="170">
        <f>'Fleet Input'!D919</f>
        <v>0</v>
      </c>
      <c r="R915" s="170">
        <f>'Fleet Input'!E919</f>
        <v>0</v>
      </c>
      <c r="S915" s="170">
        <f>'Fleet Input'!F919</f>
        <v>0</v>
      </c>
      <c r="T915" s="109" t="s">
        <v>237</v>
      </c>
      <c r="V915" s="109" t="s">
        <v>196</v>
      </c>
      <c r="X915" s="176">
        <f>'Fleet Input'!F919</f>
        <v>0</v>
      </c>
      <c r="Y915" s="170">
        <f>'Fleet Input'!G919</f>
        <v>0</v>
      </c>
      <c r="Z915" s="170">
        <f>'Fleet Input'!H919</f>
        <v>0</v>
      </c>
      <c r="AA915" s="114">
        <f t="shared" si="171"/>
        <v>0</v>
      </c>
      <c r="AB915" s="176" t="str">
        <f>IF('Fleet Input'!K919=0,"",'Fleet Input'!K919)</f>
        <v/>
      </c>
      <c r="AC915" s="176" t="str">
        <f>IF('Fleet Input'!L919=0,"",'Fleet Input'!L919)</f>
        <v/>
      </c>
      <c r="AD915" s="117" t="str">
        <f t="shared" si="172"/>
        <v/>
      </c>
      <c r="AE915" s="117" t="str">
        <f t="shared" si="173"/>
        <v>00</v>
      </c>
      <c r="AF915" s="8" t="e">
        <f t="shared" si="174"/>
        <v>#N/A</v>
      </c>
      <c r="AG915" s="122" t="e">
        <f t="shared" si="175"/>
        <v>#N/A</v>
      </c>
      <c r="AH915" s="8" t="e">
        <f t="shared" si="176"/>
        <v>#N/A</v>
      </c>
      <c r="AI915" s="122" t="e">
        <f t="shared" si="177"/>
        <v>#N/A</v>
      </c>
      <c r="AJ915" s="100" t="e">
        <f t="shared" si="178"/>
        <v>#N/A</v>
      </c>
      <c r="AK915" s="122" t="e">
        <f t="shared" si="179"/>
        <v>#N/A</v>
      </c>
    </row>
    <row r="916" spans="1:37" x14ac:dyDescent="0.2">
      <c r="A916" s="170">
        <f>'Fleet Input'!A920</f>
        <v>0</v>
      </c>
      <c r="B916" s="106" t="s">
        <v>111</v>
      </c>
      <c r="C916" s="106" t="s">
        <v>133</v>
      </c>
      <c r="D916" s="106" t="s">
        <v>134</v>
      </c>
      <c r="E916" s="106" t="s">
        <v>209</v>
      </c>
      <c r="F916" s="179">
        <f>'Fleet Input'!I920</f>
        <v>0</v>
      </c>
      <c r="G916" s="179">
        <f>'Fleet Input'!J920</f>
        <v>0</v>
      </c>
      <c r="H916" s="119" t="e">
        <f>VLOOKUP(AD916,NOx_Calc!$E$4:$G$44,3,FALSE)/100</f>
        <v>#N/A</v>
      </c>
      <c r="I916" s="119" t="e">
        <f>VLOOKUP(AD916,NOx_Calc!$E$4:$H$44,4,FALSE)/100</f>
        <v>#N/A</v>
      </c>
      <c r="J916" s="97" t="e">
        <f t="shared" si="168"/>
        <v>#N/A</v>
      </c>
      <c r="K916" s="10" t="e">
        <f>IF(J916&lt;&gt;"-",IF(X916="A",'NOx Emission Factors'!$X$4*J916,IF(X916="L",'NOx Emission Factors'!$W$4*J916,"?")),"-")</f>
        <v>#N/A</v>
      </c>
      <c r="L916" s="10" t="str">
        <f>IF(F916&lt;&gt;"",IF(X916="A",F916/'NOx Emission Factors'!$X$4,IF(X916="L",F916/'NOx Emission Factors'!$W$4,"?")),"-")</f>
        <v>?</v>
      </c>
      <c r="M916" s="125" t="e">
        <f t="shared" si="169"/>
        <v>#DIV/0!</v>
      </c>
      <c r="N916" s="125" t="e">
        <f t="shared" si="170"/>
        <v>#N/A</v>
      </c>
      <c r="O916" s="170">
        <f>'Fleet Input'!B920</f>
        <v>0</v>
      </c>
      <c r="P916" s="170">
        <f>'Fleet Input'!C920</f>
        <v>0</v>
      </c>
      <c r="Q916" s="170">
        <f>'Fleet Input'!D920</f>
        <v>0</v>
      </c>
      <c r="R916" s="170">
        <f>'Fleet Input'!E920</f>
        <v>0</v>
      </c>
      <c r="S916" s="170">
        <f>'Fleet Input'!F920</f>
        <v>0</v>
      </c>
      <c r="T916" s="109" t="s">
        <v>237</v>
      </c>
      <c r="V916" s="109" t="s">
        <v>196</v>
      </c>
      <c r="X916" s="176">
        <f>'Fleet Input'!F920</f>
        <v>0</v>
      </c>
      <c r="Y916" s="170">
        <f>'Fleet Input'!G920</f>
        <v>0</v>
      </c>
      <c r="Z916" s="170">
        <f>'Fleet Input'!H920</f>
        <v>0</v>
      </c>
      <c r="AA916" s="114">
        <f t="shared" si="171"/>
        <v>0</v>
      </c>
      <c r="AB916" s="176" t="str">
        <f>IF('Fleet Input'!K920=0,"",'Fleet Input'!K920)</f>
        <v/>
      </c>
      <c r="AC916" s="176" t="str">
        <f>IF('Fleet Input'!L920=0,"",'Fleet Input'!L920)</f>
        <v/>
      </c>
      <c r="AD916" s="117" t="str">
        <f t="shared" si="172"/>
        <v/>
      </c>
      <c r="AE916" s="117" t="str">
        <f t="shared" si="173"/>
        <v>00</v>
      </c>
      <c r="AF916" s="8" t="e">
        <f t="shared" si="174"/>
        <v>#N/A</v>
      </c>
      <c r="AG916" s="122" t="e">
        <f t="shared" si="175"/>
        <v>#N/A</v>
      </c>
      <c r="AH916" s="8" t="e">
        <f t="shared" si="176"/>
        <v>#N/A</v>
      </c>
      <c r="AI916" s="122" t="e">
        <f t="shared" si="177"/>
        <v>#N/A</v>
      </c>
      <c r="AJ916" s="100" t="e">
        <f t="shared" si="178"/>
        <v>#N/A</v>
      </c>
      <c r="AK916" s="122" t="e">
        <f t="shared" si="179"/>
        <v>#N/A</v>
      </c>
    </row>
    <row r="917" spans="1:37" x14ac:dyDescent="0.2">
      <c r="A917" s="170">
        <f>'Fleet Input'!A921</f>
        <v>0</v>
      </c>
      <c r="B917" s="106" t="s">
        <v>111</v>
      </c>
      <c r="C917" s="106" t="s">
        <v>112</v>
      </c>
      <c r="D917" s="106" t="s">
        <v>136</v>
      </c>
      <c r="E917" s="106" t="s">
        <v>207</v>
      </c>
      <c r="F917" s="179">
        <f>'Fleet Input'!I921</f>
        <v>0</v>
      </c>
      <c r="G917" s="179">
        <f>'Fleet Input'!J921</f>
        <v>0</v>
      </c>
      <c r="H917" s="119" t="e">
        <f>VLOOKUP(AD917,NOx_Calc!$E$4:$G$44,3,FALSE)/100</f>
        <v>#N/A</v>
      </c>
      <c r="I917" s="119" t="e">
        <f>VLOOKUP(AD917,NOx_Calc!$E$4:$H$44,4,FALSE)/100</f>
        <v>#N/A</v>
      </c>
      <c r="J917" s="97" t="e">
        <f t="shared" si="168"/>
        <v>#N/A</v>
      </c>
      <c r="K917" s="10" t="e">
        <f>IF(J917&lt;&gt;"-",IF(X917="A",'NOx Emission Factors'!$X$4*J917,IF(X917="L",'NOx Emission Factors'!$W$4*J917,"?")),"-")</f>
        <v>#N/A</v>
      </c>
      <c r="L917" s="10" t="str">
        <f>IF(F917&lt;&gt;"",IF(X917="A",F917/'NOx Emission Factors'!$X$4,IF(X917="L",F917/'NOx Emission Factors'!$W$4,"?")),"-")</f>
        <v>?</v>
      </c>
      <c r="M917" s="125" t="e">
        <f t="shared" si="169"/>
        <v>#DIV/0!</v>
      </c>
      <c r="N917" s="125" t="e">
        <f t="shared" si="170"/>
        <v>#N/A</v>
      </c>
      <c r="O917" s="170">
        <f>'Fleet Input'!B921</f>
        <v>0</v>
      </c>
      <c r="P917" s="170">
        <f>'Fleet Input'!C921</f>
        <v>0</v>
      </c>
      <c r="Q917" s="170">
        <f>'Fleet Input'!D921</f>
        <v>0</v>
      </c>
      <c r="R917" s="170">
        <f>'Fleet Input'!E921</f>
        <v>0</v>
      </c>
      <c r="S917" s="170">
        <f>'Fleet Input'!F921</f>
        <v>0</v>
      </c>
      <c r="T917" s="109" t="s">
        <v>241</v>
      </c>
      <c r="U917" s="109" t="s">
        <v>202</v>
      </c>
      <c r="X917" s="176">
        <f>'Fleet Input'!F921</f>
        <v>0</v>
      </c>
      <c r="Y917" s="170">
        <f>'Fleet Input'!G921</f>
        <v>0</v>
      </c>
      <c r="Z917" s="170">
        <f>'Fleet Input'!H921</f>
        <v>0</v>
      </c>
      <c r="AA917" s="114">
        <f t="shared" si="171"/>
        <v>0</v>
      </c>
      <c r="AB917" s="176" t="str">
        <f>IF('Fleet Input'!K921=0,"",'Fleet Input'!K921)</f>
        <v/>
      </c>
      <c r="AC917" s="176" t="str">
        <f>IF('Fleet Input'!L921=0,"",'Fleet Input'!L921)</f>
        <v/>
      </c>
      <c r="AD917" s="117" t="str">
        <f t="shared" si="172"/>
        <v/>
      </c>
      <c r="AE917" s="117" t="str">
        <f t="shared" si="173"/>
        <v>00</v>
      </c>
      <c r="AF917" s="8" t="e">
        <f t="shared" si="174"/>
        <v>#N/A</v>
      </c>
      <c r="AG917" s="122" t="e">
        <f t="shared" si="175"/>
        <v>#N/A</v>
      </c>
      <c r="AH917" s="8" t="e">
        <f t="shared" si="176"/>
        <v>#N/A</v>
      </c>
      <c r="AI917" s="122" t="e">
        <f t="shared" si="177"/>
        <v>#N/A</v>
      </c>
      <c r="AJ917" s="100" t="e">
        <f t="shared" si="178"/>
        <v>#N/A</v>
      </c>
      <c r="AK917" s="122" t="e">
        <f t="shared" si="179"/>
        <v>#N/A</v>
      </c>
    </row>
    <row r="918" spans="1:37" x14ac:dyDescent="0.2">
      <c r="A918" s="170">
        <f>'Fleet Input'!A922</f>
        <v>0</v>
      </c>
      <c r="B918" s="106" t="s">
        <v>111</v>
      </c>
      <c r="C918" s="106" t="s">
        <v>112</v>
      </c>
      <c r="D918" s="106" t="s">
        <v>136</v>
      </c>
      <c r="E918" s="106" t="s">
        <v>207</v>
      </c>
      <c r="F918" s="179">
        <f>'Fleet Input'!I922</f>
        <v>0</v>
      </c>
      <c r="G918" s="179">
        <f>'Fleet Input'!J922</f>
        <v>0</v>
      </c>
      <c r="H918" s="119" t="e">
        <f>VLOOKUP(AD918,NOx_Calc!$E$4:$G$44,3,FALSE)/100</f>
        <v>#N/A</v>
      </c>
      <c r="I918" s="119" t="e">
        <f>VLOOKUP(AD918,NOx_Calc!$E$4:$H$44,4,FALSE)/100</f>
        <v>#N/A</v>
      </c>
      <c r="J918" s="97" t="e">
        <f t="shared" si="168"/>
        <v>#N/A</v>
      </c>
      <c r="K918" s="10" t="e">
        <f>IF(J918&lt;&gt;"-",IF(X918="A",'NOx Emission Factors'!$X$4*J918,IF(X918="L",'NOx Emission Factors'!$W$4*J918,"?")),"-")</f>
        <v>#N/A</v>
      </c>
      <c r="L918" s="10" t="str">
        <f>IF(F918&lt;&gt;"",IF(X918="A",F918/'NOx Emission Factors'!$X$4,IF(X918="L",F918/'NOx Emission Factors'!$W$4,"?")),"-")</f>
        <v>?</v>
      </c>
      <c r="M918" s="125" t="e">
        <f t="shared" si="169"/>
        <v>#DIV/0!</v>
      </c>
      <c r="N918" s="125" t="e">
        <f t="shared" si="170"/>
        <v>#N/A</v>
      </c>
      <c r="O918" s="170">
        <f>'Fleet Input'!B922</f>
        <v>0</v>
      </c>
      <c r="P918" s="170">
        <f>'Fleet Input'!C922</f>
        <v>0</v>
      </c>
      <c r="Q918" s="170">
        <f>'Fleet Input'!D922</f>
        <v>0</v>
      </c>
      <c r="R918" s="170">
        <f>'Fleet Input'!E922</f>
        <v>0</v>
      </c>
      <c r="S918" s="170">
        <f>'Fleet Input'!F922</f>
        <v>0</v>
      </c>
      <c r="T918" s="109" t="s">
        <v>241</v>
      </c>
      <c r="U918" s="109" t="s">
        <v>202</v>
      </c>
      <c r="X918" s="176">
        <f>'Fleet Input'!F922</f>
        <v>0</v>
      </c>
      <c r="Y918" s="170">
        <f>'Fleet Input'!G922</f>
        <v>0</v>
      </c>
      <c r="Z918" s="170">
        <f>'Fleet Input'!H922</f>
        <v>0</v>
      </c>
      <c r="AA918" s="114">
        <f t="shared" si="171"/>
        <v>0</v>
      </c>
      <c r="AB918" s="176" t="str">
        <f>IF('Fleet Input'!K922=0,"",'Fleet Input'!K922)</f>
        <v/>
      </c>
      <c r="AC918" s="176" t="str">
        <f>IF('Fleet Input'!L922=0,"",'Fleet Input'!L922)</f>
        <v/>
      </c>
      <c r="AD918" s="117" t="str">
        <f t="shared" si="172"/>
        <v/>
      </c>
      <c r="AE918" s="117" t="str">
        <f t="shared" si="173"/>
        <v>00</v>
      </c>
      <c r="AF918" s="8" t="e">
        <f t="shared" si="174"/>
        <v>#N/A</v>
      </c>
      <c r="AG918" s="122" t="e">
        <f t="shared" si="175"/>
        <v>#N/A</v>
      </c>
      <c r="AH918" s="8" t="e">
        <f t="shared" si="176"/>
        <v>#N/A</v>
      </c>
      <c r="AI918" s="122" t="e">
        <f t="shared" si="177"/>
        <v>#N/A</v>
      </c>
      <c r="AJ918" s="100" t="e">
        <f t="shared" si="178"/>
        <v>#N/A</v>
      </c>
      <c r="AK918" s="122" t="e">
        <f t="shared" si="179"/>
        <v>#N/A</v>
      </c>
    </row>
    <row r="919" spans="1:37" x14ac:dyDescent="0.2">
      <c r="A919" s="170">
        <f>'Fleet Input'!A923</f>
        <v>0</v>
      </c>
      <c r="B919" s="106" t="s">
        <v>111</v>
      </c>
      <c r="C919" s="106" t="s">
        <v>112</v>
      </c>
      <c r="D919" s="106" t="s">
        <v>136</v>
      </c>
      <c r="E919" s="106" t="s">
        <v>207</v>
      </c>
      <c r="F919" s="179">
        <f>'Fleet Input'!I923</f>
        <v>0</v>
      </c>
      <c r="G919" s="179">
        <f>'Fleet Input'!J923</f>
        <v>0</v>
      </c>
      <c r="H919" s="119" t="e">
        <f>VLOOKUP(AD919,NOx_Calc!$E$4:$G$44,3,FALSE)/100</f>
        <v>#N/A</v>
      </c>
      <c r="I919" s="119" t="e">
        <f>VLOOKUP(AD919,NOx_Calc!$E$4:$H$44,4,FALSE)/100</f>
        <v>#N/A</v>
      </c>
      <c r="J919" s="97" t="e">
        <f t="shared" si="168"/>
        <v>#N/A</v>
      </c>
      <c r="K919" s="10" t="e">
        <f>IF(J919&lt;&gt;"-",IF(X919="A",'NOx Emission Factors'!$X$4*J919,IF(X919="L",'NOx Emission Factors'!$W$4*J919,"?")),"-")</f>
        <v>#N/A</v>
      </c>
      <c r="L919" s="10" t="str">
        <f>IF(F919&lt;&gt;"",IF(X919="A",F919/'NOx Emission Factors'!$X$4,IF(X919="L",F919/'NOx Emission Factors'!$W$4,"?")),"-")</f>
        <v>?</v>
      </c>
      <c r="M919" s="125" t="e">
        <f t="shared" si="169"/>
        <v>#DIV/0!</v>
      </c>
      <c r="N919" s="125" t="e">
        <f t="shared" si="170"/>
        <v>#N/A</v>
      </c>
      <c r="O919" s="170">
        <f>'Fleet Input'!B923</f>
        <v>0</v>
      </c>
      <c r="P919" s="170">
        <f>'Fleet Input'!C923</f>
        <v>0</v>
      </c>
      <c r="Q919" s="170">
        <f>'Fleet Input'!D923</f>
        <v>0</v>
      </c>
      <c r="R919" s="170">
        <f>'Fleet Input'!E923</f>
        <v>0</v>
      </c>
      <c r="S919" s="170">
        <f>'Fleet Input'!F923</f>
        <v>0</v>
      </c>
      <c r="T919" s="109" t="s">
        <v>241</v>
      </c>
      <c r="U919" s="109" t="s">
        <v>202</v>
      </c>
      <c r="X919" s="176">
        <f>'Fleet Input'!F923</f>
        <v>0</v>
      </c>
      <c r="Y919" s="170">
        <f>'Fleet Input'!G923</f>
        <v>0</v>
      </c>
      <c r="Z919" s="170">
        <f>'Fleet Input'!H923</f>
        <v>0</v>
      </c>
      <c r="AA919" s="114">
        <f t="shared" si="171"/>
        <v>0</v>
      </c>
      <c r="AB919" s="176" t="str">
        <f>IF('Fleet Input'!K923=0,"",'Fleet Input'!K923)</f>
        <v/>
      </c>
      <c r="AC919" s="176" t="str">
        <f>IF('Fleet Input'!L923=0,"",'Fleet Input'!L923)</f>
        <v/>
      </c>
      <c r="AD919" s="117" t="str">
        <f t="shared" si="172"/>
        <v/>
      </c>
      <c r="AE919" s="117" t="str">
        <f t="shared" si="173"/>
        <v>00</v>
      </c>
      <c r="AF919" s="8" t="e">
        <f t="shared" si="174"/>
        <v>#N/A</v>
      </c>
      <c r="AG919" s="122" t="e">
        <f t="shared" si="175"/>
        <v>#N/A</v>
      </c>
      <c r="AH919" s="8" t="e">
        <f t="shared" si="176"/>
        <v>#N/A</v>
      </c>
      <c r="AI919" s="122" t="e">
        <f t="shared" si="177"/>
        <v>#N/A</v>
      </c>
      <c r="AJ919" s="100" t="e">
        <f t="shared" si="178"/>
        <v>#N/A</v>
      </c>
      <c r="AK919" s="122" t="e">
        <f t="shared" si="179"/>
        <v>#N/A</v>
      </c>
    </row>
    <row r="920" spans="1:37" x14ac:dyDescent="0.2">
      <c r="A920" s="170">
        <f>'Fleet Input'!A924</f>
        <v>0</v>
      </c>
      <c r="B920" s="106" t="s">
        <v>111</v>
      </c>
      <c r="C920" s="106" t="s">
        <v>112</v>
      </c>
      <c r="D920" s="106" t="s">
        <v>136</v>
      </c>
      <c r="E920" s="106" t="s">
        <v>207</v>
      </c>
      <c r="F920" s="179">
        <f>'Fleet Input'!I924</f>
        <v>0</v>
      </c>
      <c r="G920" s="179">
        <f>'Fleet Input'!J924</f>
        <v>0</v>
      </c>
      <c r="H920" s="119" t="e">
        <f>VLOOKUP(AD920,NOx_Calc!$E$4:$G$44,3,FALSE)/100</f>
        <v>#N/A</v>
      </c>
      <c r="I920" s="119" t="e">
        <f>VLOOKUP(AD920,NOx_Calc!$E$4:$H$44,4,FALSE)/100</f>
        <v>#N/A</v>
      </c>
      <c r="J920" s="97" t="e">
        <f t="shared" si="168"/>
        <v>#N/A</v>
      </c>
      <c r="K920" s="10" t="e">
        <f>IF(J920&lt;&gt;"-",IF(X920="A",'NOx Emission Factors'!$X$4*J920,IF(X920="L",'NOx Emission Factors'!$W$4*J920,"?")),"-")</f>
        <v>#N/A</v>
      </c>
      <c r="L920" s="10" t="str">
        <f>IF(F920&lt;&gt;"",IF(X920="A",F920/'NOx Emission Factors'!$X$4,IF(X920="L",F920/'NOx Emission Factors'!$W$4,"?")),"-")</f>
        <v>?</v>
      </c>
      <c r="M920" s="125" t="e">
        <f t="shared" si="169"/>
        <v>#DIV/0!</v>
      </c>
      <c r="N920" s="125" t="e">
        <f t="shared" si="170"/>
        <v>#N/A</v>
      </c>
      <c r="O920" s="170">
        <f>'Fleet Input'!B924</f>
        <v>0</v>
      </c>
      <c r="P920" s="170">
        <f>'Fleet Input'!C924</f>
        <v>0</v>
      </c>
      <c r="Q920" s="170">
        <f>'Fleet Input'!D924</f>
        <v>0</v>
      </c>
      <c r="R920" s="170">
        <f>'Fleet Input'!E924</f>
        <v>0</v>
      </c>
      <c r="S920" s="170">
        <f>'Fleet Input'!F924</f>
        <v>0</v>
      </c>
      <c r="T920" s="109" t="s">
        <v>241</v>
      </c>
      <c r="U920" s="109" t="s">
        <v>202</v>
      </c>
      <c r="X920" s="176">
        <f>'Fleet Input'!F924</f>
        <v>0</v>
      </c>
      <c r="Y920" s="170">
        <f>'Fleet Input'!G924</f>
        <v>0</v>
      </c>
      <c r="Z920" s="170">
        <f>'Fleet Input'!H924</f>
        <v>0</v>
      </c>
      <c r="AA920" s="114">
        <f t="shared" si="171"/>
        <v>0</v>
      </c>
      <c r="AB920" s="176" t="str">
        <f>IF('Fleet Input'!K924=0,"",'Fleet Input'!K924)</f>
        <v/>
      </c>
      <c r="AC920" s="176" t="str">
        <f>IF('Fleet Input'!L924=0,"",'Fleet Input'!L924)</f>
        <v/>
      </c>
      <c r="AD920" s="117" t="str">
        <f t="shared" si="172"/>
        <v/>
      </c>
      <c r="AE920" s="117" t="str">
        <f t="shared" si="173"/>
        <v>00</v>
      </c>
      <c r="AF920" s="8" t="e">
        <f t="shared" si="174"/>
        <v>#N/A</v>
      </c>
      <c r="AG920" s="122" t="e">
        <f t="shared" si="175"/>
        <v>#N/A</v>
      </c>
      <c r="AH920" s="8" t="e">
        <f t="shared" si="176"/>
        <v>#N/A</v>
      </c>
      <c r="AI920" s="122" t="e">
        <f t="shared" si="177"/>
        <v>#N/A</v>
      </c>
      <c r="AJ920" s="100" t="e">
        <f t="shared" si="178"/>
        <v>#N/A</v>
      </c>
      <c r="AK920" s="122" t="e">
        <f t="shared" si="179"/>
        <v>#N/A</v>
      </c>
    </row>
    <row r="921" spans="1:37" x14ac:dyDescent="0.2">
      <c r="A921" s="170">
        <f>'Fleet Input'!A925</f>
        <v>0</v>
      </c>
      <c r="B921" s="106" t="s">
        <v>111</v>
      </c>
      <c r="C921" s="106" t="s">
        <v>112</v>
      </c>
      <c r="D921" s="106" t="s">
        <v>136</v>
      </c>
      <c r="E921" s="106" t="s">
        <v>207</v>
      </c>
      <c r="F921" s="179">
        <f>'Fleet Input'!I925</f>
        <v>0</v>
      </c>
      <c r="G921" s="179">
        <f>'Fleet Input'!J925</f>
        <v>0</v>
      </c>
      <c r="H921" s="119" t="e">
        <f>VLOOKUP(AD921,NOx_Calc!$E$4:$G$44,3,FALSE)/100</f>
        <v>#N/A</v>
      </c>
      <c r="I921" s="119" t="e">
        <f>VLOOKUP(AD921,NOx_Calc!$E$4:$H$44,4,FALSE)/100</f>
        <v>#N/A</v>
      </c>
      <c r="J921" s="97" t="e">
        <f t="shared" si="168"/>
        <v>#N/A</v>
      </c>
      <c r="K921" s="10" t="e">
        <f>IF(J921&lt;&gt;"-",IF(X921="A",'NOx Emission Factors'!$X$4*J921,IF(X921="L",'NOx Emission Factors'!$W$4*J921,"?")),"-")</f>
        <v>#N/A</v>
      </c>
      <c r="L921" s="10" t="str">
        <f>IF(F921&lt;&gt;"",IF(X921="A",F921/'NOx Emission Factors'!$X$4,IF(X921="L",F921/'NOx Emission Factors'!$W$4,"?")),"-")</f>
        <v>?</v>
      </c>
      <c r="M921" s="125" t="e">
        <f t="shared" si="169"/>
        <v>#DIV/0!</v>
      </c>
      <c r="N921" s="125" t="e">
        <f t="shared" si="170"/>
        <v>#N/A</v>
      </c>
      <c r="O921" s="170">
        <f>'Fleet Input'!B925</f>
        <v>0</v>
      </c>
      <c r="P921" s="170">
        <f>'Fleet Input'!C925</f>
        <v>0</v>
      </c>
      <c r="Q921" s="170">
        <f>'Fleet Input'!D925</f>
        <v>0</v>
      </c>
      <c r="R921" s="170">
        <f>'Fleet Input'!E925</f>
        <v>0</v>
      </c>
      <c r="S921" s="170">
        <f>'Fleet Input'!F925</f>
        <v>0</v>
      </c>
      <c r="T921" s="109" t="s">
        <v>241</v>
      </c>
      <c r="U921" s="109" t="s">
        <v>202</v>
      </c>
      <c r="X921" s="176">
        <f>'Fleet Input'!F925</f>
        <v>0</v>
      </c>
      <c r="Y921" s="170">
        <f>'Fleet Input'!G925</f>
        <v>0</v>
      </c>
      <c r="Z921" s="170">
        <f>'Fleet Input'!H925</f>
        <v>0</v>
      </c>
      <c r="AA921" s="114">
        <f t="shared" si="171"/>
        <v>0</v>
      </c>
      <c r="AB921" s="176" t="str">
        <f>IF('Fleet Input'!K925=0,"",'Fleet Input'!K925)</f>
        <v/>
      </c>
      <c r="AC921" s="176" t="str">
        <f>IF('Fleet Input'!L925=0,"",'Fleet Input'!L925)</f>
        <v/>
      </c>
      <c r="AD921" s="117" t="str">
        <f t="shared" si="172"/>
        <v/>
      </c>
      <c r="AE921" s="117" t="str">
        <f t="shared" si="173"/>
        <v>00</v>
      </c>
      <c r="AF921" s="8" t="e">
        <f t="shared" si="174"/>
        <v>#N/A</v>
      </c>
      <c r="AG921" s="122" t="e">
        <f t="shared" si="175"/>
        <v>#N/A</v>
      </c>
      <c r="AH921" s="8" t="e">
        <f t="shared" si="176"/>
        <v>#N/A</v>
      </c>
      <c r="AI921" s="122" t="e">
        <f t="shared" si="177"/>
        <v>#N/A</v>
      </c>
      <c r="AJ921" s="100" t="e">
        <f t="shared" si="178"/>
        <v>#N/A</v>
      </c>
      <c r="AK921" s="122" t="e">
        <f t="shared" si="179"/>
        <v>#N/A</v>
      </c>
    </row>
    <row r="922" spans="1:37" x14ac:dyDescent="0.2">
      <c r="A922" s="170">
        <f>'Fleet Input'!A926</f>
        <v>0</v>
      </c>
      <c r="B922" s="106" t="s">
        <v>111</v>
      </c>
      <c r="C922" s="106" t="s">
        <v>112</v>
      </c>
      <c r="D922" s="106" t="s">
        <v>136</v>
      </c>
      <c r="E922" s="106" t="s">
        <v>207</v>
      </c>
      <c r="F922" s="179">
        <f>'Fleet Input'!I926</f>
        <v>0</v>
      </c>
      <c r="G922" s="179">
        <f>'Fleet Input'!J926</f>
        <v>0</v>
      </c>
      <c r="H922" s="119" t="e">
        <f>VLOOKUP(AD922,NOx_Calc!$E$4:$G$44,3,FALSE)/100</f>
        <v>#N/A</v>
      </c>
      <c r="I922" s="119" t="e">
        <f>VLOOKUP(AD922,NOx_Calc!$E$4:$H$44,4,FALSE)/100</f>
        <v>#N/A</v>
      </c>
      <c r="J922" s="97" t="e">
        <f t="shared" si="168"/>
        <v>#N/A</v>
      </c>
      <c r="K922" s="10" t="e">
        <f>IF(J922&lt;&gt;"-",IF(X922="A",'NOx Emission Factors'!$X$4*J922,IF(X922="L",'NOx Emission Factors'!$W$4*J922,"?")),"-")</f>
        <v>#N/A</v>
      </c>
      <c r="L922" s="10" t="str">
        <f>IF(F922&lt;&gt;"",IF(X922="A",F922/'NOx Emission Factors'!$X$4,IF(X922="L",F922/'NOx Emission Factors'!$W$4,"?")),"-")</f>
        <v>?</v>
      </c>
      <c r="M922" s="125" t="e">
        <f t="shared" si="169"/>
        <v>#DIV/0!</v>
      </c>
      <c r="N922" s="125" t="e">
        <f t="shared" si="170"/>
        <v>#N/A</v>
      </c>
      <c r="O922" s="170">
        <f>'Fleet Input'!B926</f>
        <v>0</v>
      </c>
      <c r="P922" s="170">
        <f>'Fleet Input'!C926</f>
        <v>0</v>
      </c>
      <c r="Q922" s="170">
        <f>'Fleet Input'!D926</f>
        <v>0</v>
      </c>
      <c r="R922" s="170">
        <f>'Fleet Input'!E926</f>
        <v>0</v>
      </c>
      <c r="S922" s="170">
        <f>'Fleet Input'!F926</f>
        <v>0</v>
      </c>
      <c r="T922" s="109" t="s">
        <v>241</v>
      </c>
      <c r="U922" s="109" t="s">
        <v>202</v>
      </c>
      <c r="X922" s="176">
        <f>'Fleet Input'!F926</f>
        <v>0</v>
      </c>
      <c r="Y922" s="170">
        <f>'Fleet Input'!G926</f>
        <v>0</v>
      </c>
      <c r="Z922" s="170">
        <f>'Fleet Input'!H926</f>
        <v>0</v>
      </c>
      <c r="AA922" s="114">
        <f t="shared" si="171"/>
        <v>0</v>
      </c>
      <c r="AB922" s="176" t="str">
        <f>IF('Fleet Input'!K926=0,"",'Fleet Input'!K926)</f>
        <v/>
      </c>
      <c r="AC922" s="176" t="str">
        <f>IF('Fleet Input'!L926=0,"",'Fleet Input'!L926)</f>
        <v/>
      </c>
      <c r="AD922" s="117" t="str">
        <f t="shared" si="172"/>
        <v/>
      </c>
      <c r="AE922" s="117" t="str">
        <f t="shared" si="173"/>
        <v>00</v>
      </c>
      <c r="AF922" s="8" t="e">
        <f t="shared" si="174"/>
        <v>#N/A</v>
      </c>
      <c r="AG922" s="122" t="e">
        <f t="shared" si="175"/>
        <v>#N/A</v>
      </c>
      <c r="AH922" s="8" t="e">
        <f t="shared" si="176"/>
        <v>#N/A</v>
      </c>
      <c r="AI922" s="122" t="e">
        <f t="shared" si="177"/>
        <v>#N/A</v>
      </c>
      <c r="AJ922" s="100" t="e">
        <f t="shared" si="178"/>
        <v>#N/A</v>
      </c>
      <c r="AK922" s="122" t="e">
        <f t="shared" si="179"/>
        <v>#N/A</v>
      </c>
    </row>
    <row r="923" spans="1:37" x14ac:dyDescent="0.2">
      <c r="A923" s="170">
        <f>'Fleet Input'!A927</f>
        <v>0</v>
      </c>
      <c r="B923" s="106" t="s">
        <v>111</v>
      </c>
      <c r="C923" s="106" t="s">
        <v>112</v>
      </c>
      <c r="D923" s="106" t="s">
        <v>136</v>
      </c>
      <c r="E923" s="106" t="s">
        <v>137</v>
      </c>
      <c r="F923" s="179">
        <f>'Fleet Input'!I927</f>
        <v>0</v>
      </c>
      <c r="G923" s="179">
        <f>'Fleet Input'!J927</f>
        <v>0</v>
      </c>
      <c r="H923" s="119" t="e">
        <f>VLOOKUP(AD923,NOx_Calc!$E$4:$G$44,3,FALSE)/100</f>
        <v>#N/A</v>
      </c>
      <c r="I923" s="119" t="e">
        <f>VLOOKUP(AD923,NOx_Calc!$E$4:$H$44,4,FALSE)/100</f>
        <v>#N/A</v>
      </c>
      <c r="J923" s="97" t="e">
        <f t="shared" si="168"/>
        <v>#N/A</v>
      </c>
      <c r="K923" s="10" t="e">
        <f>IF(J923&lt;&gt;"-",IF(X923="A",'NOx Emission Factors'!$X$4*J923,IF(X923="L",'NOx Emission Factors'!$W$4*J923,"?")),"-")</f>
        <v>#N/A</v>
      </c>
      <c r="L923" s="10" t="str">
        <f>IF(F923&lt;&gt;"",IF(X923="A",F923/'NOx Emission Factors'!$X$4,IF(X923="L",F923/'NOx Emission Factors'!$W$4,"?")),"-")</f>
        <v>?</v>
      </c>
      <c r="M923" s="125" t="e">
        <f t="shared" si="169"/>
        <v>#DIV/0!</v>
      </c>
      <c r="N923" s="125" t="e">
        <f t="shared" si="170"/>
        <v>#N/A</v>
      </c>
      <c r="O923" s="170">
        <f>'Fleet Input'!B927</f>
        <v>0</v>
      </c>
      <c r="P923" s="170">
        <f>'Fleet Input'!C927</f>
        <v>0</v>
      </c>
      <c r="Q923" s="170">
        <f>'Fleet Input'!D927</f>
        <v>0</v>
      </c>
      <c r="R923" s="170">
        <f>'Fleet Input'!E927</f>
        <v>0</v>
      </c>
      <c r="S923" s="170">
        <f>'Fleet Input'!F927</f>
        <v>0</v>
      </c>
      <c r="T923" s="109" t="s">
        <v>237</v>
      </c>
      <c r="U923" s="109" t="s">
        <v>190</v>
      </c>
      <c r="X923" s="176">
        <f>'Fleet Input'!F927</f>
        <v>0</v>
      </c>
      <c r="Y923" s="170">
        <f>'Fleet Input'!G927</f>
        <v>0</v>
      </c>
      <c r="Z923" s="170">
        <f>'Fleet Input'!H927</f>
        <v>0</v>
      </c>
      <c r="AA923" s="114">
        <f t="shared" si="171"/>
        <v>0</v>
      </c>
      <c r="AB923" s="176" t="str">
        <f>IF('Fleet Input'!K927=0,"",'Fleet Input'!K927)</f>
        <v/>
      </c>
      <c r="AC923" s="176" t="str">
        <f>IF('Fleet Input'!L927=0,"",'Fleet Input'!L927)</f>
        <v/>
      </c>
      <c r="AD923" s="117" t="str">
        <f t="shared" si="172"/>
        <v/>
      </c>
      <c r="AE923" s="117" t="str">
        <f t="shared" si="173"/>
        <v>00</v>
      </c>
      <c r="AF923" s="8" t="e">
        <f t="shared" si="174"/>
        <v>#N/A</v>
      </c>
      <c r="AG923" s="122" t="e">
        <f t="shared" si="175"/>
        <v>#N/A</v>
      </c>
      <c r="AH923" s="8" t="e">
        <f t="shared" si="176"/>
        <v>#N/A</v>
      </c>
      <c r="AI923" s="122" t="e">
        <f t="shared" si="177"/>
        <v>#N/A</v>
      </c>
      <c r="AJ923" s="100" t="e">
        <f t="shared" si="178"/>
        <v>#N/A</v>
      </c>
      <c r="AK923" s="122" t="e">
        <f t="shared" si="179"/>
        <v>#N/A</v>
      </c>
    </row>
    <row r="924" spans="1:37" x14ac:dyDescent="0.2">
      <c r="A924" s="170">
        <f>'Fleet Input'!A928</f>
        <v>0</v>
      </c>
      <c r="B924" s="106" t="s">
        <v>111</v>
      </c>
      <c r="C924" s="106" t="s">
        <v>112</v>
      </c>
      <c r="D924" s="106" t="s">
        <v>136</v>
      </c>
      <c r="E924" s="106" t="s">
        <v>137</v>
      </c>
      <c r="F924" s="179">
        <f>'Fleet Input'!I928</f>
        <v>0</v>
      </c>
      <c r="G924" s="179">
        <f>'Fleet Input'!J928</f>
        <v>0</v>
      </c>
      <c r="H924" s="119" t="e">
        <f>VLOOKUP(AD924,NOx_Calc!$E$4:$G$44,3,FALSE)/100</f>
        <v>#N/A</v>
      </c>
      <c r="I924" s="119" t="e">
        <f>VLOOKUP(AD924,NOx_Calc!$E$4:$H$44,4,FALSE)/100</f>
        <v>#N/A</v>
      </c>
      <c r="J924" s="97" t="e">
        <f t="shared" si="168"/>
        <v>#N/A</v>
      </c>
      <c r="K924" s="10" t="e">
        <f>IF(J924&lt;&gt;"-",IF(X924="A",'NOx Emission Factors'!$X$4*J924,IF(X924="L",'NOx Emission Factors'!$W$4*J924,"?")),"-")</f>
        <v>#N/A</v>
      </c>
      <c r="L924" s="10" t="str">
        <f>IF(F924&lt;&gt;"",IF(X924="A",F924/'NOx Emission Factors'!$X$4,IF(X924="L",F924/'NOx Emission Factors'!$W$4,"?")),"-")</f>
        <v>?</v>
      </c>
      <c r="M924" s="125" t="e">
        <f t="shared" si="169"/>
        <v>#DIV/0!</v>
      </c>
      <c r="N924" s="125" t="e">
        <f t="shared" si="170"/>
        <v>#N/A</v>
      </c>
      <c r="O924" s="170">
        <f>'Fleet Input'!B928</f>
        <v>0</v>
      </c>
      <c r="P924" s="170">
        <f>'Fleet Input'!C928</f>
        <v>0</v>
      </c>
      <c r="Q924" s="170">
        <f>'Fleet Input'!D928</f>
        <v>0</v>
      </c>
      <c r="R924" s="170">
        <f>'Fleet Input'!E928</f>
        <v>0</v>
      </c>
      <c r="S924" s="170">
        <f>'Fleet Input'!F928</f>
        <v>0</v>
      </c>
      <c r="T924" s="109" t="s">
        <v>237</v>
      </c>
      <c r="U924" s="109" t="s">
        <v>190</v>
      </c>
      <c r="X924" s="176">
        <f>'Fleet Input'!F928</f>
        <v>0</v>
      </c>
      <c r="Y924" s="170">
        <f>'Fleet Input'!G928</f>
        <v>0</v>
      </c>
      <c r="Z924" s="170">
        <f>'Fleet Input'!H928</f>
        <v>0</v>
      </c>
      <c r="AA924" s="114">
        <f t="shared" si="171"/>
        <v>0</v>
      </c>
      <c r="AB924" s="176" t="str">
        <f>IF('Fleet Input'!K928=0,"",'Fleet Input'!K928)</f>
        <v/>
      </c>
      <c r="AC924" s="176" t="str">
        <f>IF('Fleet Input'!L928=0,"",'Fleet Input'!L928)</f>
        <v/>
      </c>
      <c r="AD924" s="117" t="str">
        <f t="shared" si="172"/>
        <v/>
      </c>
      <c r="AE924" s="117" t="str">
        <f t="shared" si="173"/>
        <v>00</v>
      </c>
      <c r="AF924" s="8" t="e">
        <f t="shared" si="174"/>
        <v>#N/A</v>
      </c>
      <c r="AG924" s="122" t="e">
        <f t="shared" si="175"/>
        <v>#N/A</v>
      </c>
      <c r="AH924" s="8" t="e">
        <f t="shared" si="176"/>
        <v>#N/A</v>
      </c>
      <c r="AI924" s="122" t="e">
        <f t="shared" si="177"/>
        <v>#N/A</v>
      </c>
      <c r="AJ924" s="100" t="e">
        <f t="shared" si="178"/>
        <v>#N/A</v>
      </c>
      <c r="AK924" s="122" t="e">
        <f t="shared" si="179"/>
        <v>#N/A</v>
      </c>
    </row>
    <row r="925" spans="1:37" x14ac:dyDescent="0.2">
      <c r="A925" s="170">
        <f>'Fleet Input'!A929</f>
        <v>0</v>
      </c>
      <c r="B925" s="106" t="s">
        <v>111</v>
      </c>
      <c r="C925" s="106" t="s">
        <v>112</v>
      </c>
      <c r="D925" s="106" t="s">
        <v>136</v>
      </c>
      <c r="E925" s="106" t="s">
        <v>137</v>
      </c>
      <c r="F925" s="179">
        <f>'Fleet Input'!I929</f>
        <v>0</v>
      </c>
      <c r="G925" s="179">
        <f>'Fleet Input'!J929</f>
        <v>0</v>
      </c>
      <c r="H925" s="119" t="e">
        <f>VLOOKUP(AD925,NOx_Calc!$E$4:$G$44,3,FALSE)/100</f>
        <v>#N/A</v>
      </c>
      <c r="I925" s="119" t="e">
        <f>VLOOKUP(AD925,NOx_Calc!$E$4:$H$44,4,FALSE)/100</f>
        <v>#N/A</v>
      </c>
      <c r="J925" s="97" t="e">
        <f t="shared" si="168"/>
        <v>#N/A</v>
      </c>
      <c r="K925" s="10" t="e">
        <f>IF(J925&lt;&gt;"-",IF(X925="A",'NOx Emission Factors'!$X$4*J925,IF(X925="L",'NOx Emission Factors'!$W$4*J925,"?")),"-")</f>
        <v>#N/A</v>
      </c>
      <c r="L925" s="10" t="str">
        <f>IF(F925&lt;&gt;"",IF(X925="A",F925/'NOx Emission Factors'!$X$4,IF(X925="L",F925/'NOx Emission Factors'!$W$4,"?")),"-")</f>
        <v>?</v>
      </c>
      <c r="M925" s="125" t="e">
        <f t="shared" si="169"/>
        <v>#DIV/0!</v>
      </c>
      <c r="N925" s="125" t="e">
        <f t="shared" si="170"/>
        <v>#N/A</v>
      </c>
      <c r="O925" s="170">
        <f>'Fleet Input'!B929</f>
        <v>0</v>
      </c>
      <c r="P925" s="170">
        <f>'Fleet Input'!C929</f>
        <v>0</v>
      </c>
      <c r="Q925" s="170">
        <f>'Fleet Input'!D929</f>
        <v>0</v>
      </c>
      <c r="R925" s="170">
        <f>'Fleet Input'!E929</f>
        <v>0</v>
      </c>
      <c r="S925" s="170">
        <f>'Fleet Input'!F929</f>
        <v>0</v>
      </c>
      <c r="T925" s="109" t="s">
        <v>237</v>
      </c>
      <c r="U925" s="109" t="s">
        <v>190</v>
      </c>
      <c r="X925" s="176">
        <f>'Fleet Input'!F929</f>
        <v>0</v>
      </c>
      <c r="Y925" s="170">
        <f>'Fleet Input'!G929</f>
        <v>0</v>
      </c>
      <c r="Z925" s="170">
        <f>'Fleet Input'!H929</f>
        <v>0</v>
      </c>
      <c r="AA925" s="114">
        <f t="shared" si="171"/>
        <v>0</v>
      </c>
      <c r="AB925" s="176" t="str">
        <f>IF('Fleet Input'!K929=0,"",'Fleet Input'!K929)</f>
        <v/>
      </c>
      <c r="AC925" s="176" t="str">
        <f>IF('Fleet Input'!L929=0,"",'Fleet Input'!L929)</f>
        <v/>
      </c>
      <c r="AD925" s="117" t="str">
        <f t="shared" si="172"/>
        <v/>
      </c>
      <c r="AE925" s="117" t="str">
        <f t="shared" si="173"/>
        <v>00</v>
      </c>
      <c r="AF925" s="8" t="e">
        <f t="shared" si="174"/>
        <v>#N/A</v>
      </c>
      <c r="AG925" s="122" t="e">
        <f t="shared" si="175"/>
        <v>#N/A</v>
      </c>
      <c r="AH925" s="8" t="e">
        <f t="shared" si="176"/>
        <v>#N/A</v>
      </c>
      <c r="AI925" s="122" t="e">
        <f t="shared" si="177"/>
        <v>#N/A</v>
      </c>
      <c r="AJ925" s="100" t="e">
        <f t="shared" si="178"/>
        <v>#N/A</v>
      </c>
      <c r="AK925" s="122" t="e">
        <f t="shared" si="179"/>
        <v>#N/A</v>
      </c>
    </row>
    <row r="926" spans="1:37" x14ac:dyDescent="0.2">
      <c r="A926" s="170">
        <f>'Fleet Input'!A930</f>
        <v>0</v>
      </c>
      <c r="B926" s="106" t="s">
        <v>111</v>
      </c>
      <c r="C926" s="106" t="s">
        <v>112</v>
      </c>
      <c r="D926" s="106" t="s">
        <v>136</v>
      </c>
      <c r="E926" s="106" t="s">
        <v>137</v>
      </c>
      <c r="F926" s="179">
        <f>'Fleet Input'!I930</f>
        <v>0</v>
      </c>
      <c r="G926" s="179">
        <f>'Fleet Input'!J930</f>
        <v>0</v>
      </c>
      <c r="H926" s="119" t="e">
        <f>VLOOKUP(AD926,NOx_Calc!$E$4:$G$44,3,FALSE)/100</f>
        <v>#N/A</v>
      </c>
      <c r="I926" s="119" t="e">
        <f>VLOOKUP(AD926,NOx_Calc!$E$4:$H$44,4,FALSE)/100</f>
        <v>#N/A</v>
      </c>
      <c r="J926" s="97" t="e">
        <f t="shared" si="168"/>
        <v>#N/A</v>
      </c>
      <c r="K926" s="10" t="e">
        <f>IF(J926&lt;&gt;"-",IF(X926="A",'NOx Emission Factors'!$X$4*J926,IF(X926="L",'NOx Emission Factors'!$W$4*J926,"?")),"-")</f>
        <v>#N/A</v>
      </c>
      <c r="L926" s="10" t="str">
        <f>IF(F926&lt;&gt;"",IF(X926="A",F926/'NOx Emission Factors'!$X$4,IF(X926="L",F926/'NOx Emission Factors'!$W$4,"?")),"-")</f>
        <v>?</v>
      </c>
      <c r="M926" s="125" t="e">
        <f t="shared" si="169"/>
        <v>#DIV/0!</v>
      </c>
      <c r="N926" s="125" t="e">
        <f t="shared" si="170"/>
        <v>#N/A</v>
      </c>
      <c r="O926" s="170">
        <f>'Fleet Input'!B930</f>
        <v>0</v>
      </c>
      <c r="P926" s="170">
        <f>'Fleet Input'!C930</f>
        <v>0</v>
      </c>
      <c r="Q926" s="170">
        <f>'Fleet Input'!D930</f>
        <v>0</v>
      </c>
      <c r="R926" s="170">
        <f>'Fleet Input'!E930</f>
        <v>0</v>
      </c>
      <c r="S926" s="170">
        <f>'Fleet Input'!F930</f>
        <v>0</v>
      </c>
      <c r="T926" s="109" t="s">
        <v>237</v>
      </c>
      <c r="U926" s="109" t="s">
        <v>190</v>
      </c>
      <c r="X926" s="176">
        <f>'Fleet Input'!F930</f>
        <v>0</v>
      </c>
      <c r="Y926" s="170">
        <f>'Fleet Input'!G930</f>
        <v>0</v>
      </c>
      <c r="Z926" s="170">
        <f>'Fleet Input'!H930</f>
        <v>0</v>
      </c>
      <c r="AA926" s="114">
        <f t="shared" si="171"/>
        <v>0</v>
      </c>
      <c r="AB926" s="176" t="str">
        <f>IF('Fleet Input'!K930=0,"",'Fleet Input'!K930)</f>
        <v/>
      </c>
      <c r="AC926" s="176" t="str">
        <f>IF('Fleet Input'!L930=0,"",'Fleet Input'!L930)</f>
        <v/>
      </c>
      <c r="AD926" s="117" t="str">
        <f t="shared" si="172"/>
        <v/>
      </c>
      <c r="AE926" s="117" t="str">
        <f t="shared" si="173"/>
        <v>00</v>
      </c>
      <c r="AF926" s="8" t="e">
        <f t="shared" si="174"/>
        <v>#N/A</v>
      </c>
      <c r="AG926" s="122" t="e">
        <f t="shared" si="175"/>
        <v>#N/A</v>
      </c>
      <c r="AH926" s="8" t="e">
        <f t="shared" si="176"/>
        <v>#N/A</v>
      </c>
      <c r="AI926" s="122" t="e">
        <f t="shared" si="177"/>
        <v>#N/A</v>
      </c>
      <c r="AJ926" s="100" t="e">
        <f t="shared" si="178"/>
        <v>#N/A</v>
      </c>
      <c r="AK926" s="122" t="e">
        <f t="shared" si="179"/>
        <v>#N/A</v>
      </c>
    </row>
    <row r="927" spans="1:37" x14ac:dyDescent="0.2">
      <c r="A927" s="170">
        <f>'Fleet Input'!A931</f>
        <v>0</v>
      </c>
      <c r="B927" s="106" t="s">
        <v>111</v>
      </c>
      <c r="C927" s="106" t="s">
        <v>125</v>
      </c>
      <c r="D927" s="106" t="s">
        <v>126</v>
      </c>
      <c r="E927" s="106" t="s">
        <v>137</v>
      </c>
      <c r="F927" s="179">
        <f>'Fleet Input'!I931</f>
        <v>0</v>
      </c>
      <c r="G927" s="179">
        <f>'Fleet Input'!J931</f>
        <v>0</v>
      </c>
      <c r="H927" s="119" t="e">
        <f>VLOOKUP(AD927,NOx_Calc!$E$4:$G$44,3,FALSE)/100</f>
        <v>#N/A</v>
      </c>
      <c r="I927" s="119" t="e">
        <f>VLOOKUP(AD927,NOx_Calc!$E$4:$H$44,4,FALSE)/100</f>
        <v>#N/A</v>
      </c>
      <c r="J927" s="97" t="e">
        <f t="shared" si="168"/>
        <v>#N/A</v>
      </c>
      <c r="K927" s="10" t="e">
        <f>IF(J927&lt;&gt;"-",IF(X927="A",'NOx Emission Factors'!$X$4*J927,IF(X927="L",'NOx Emission Factors'!$W$4*J927,"?")),"-")</f>
        <v>#N/A</v>
      </c>
      <c r="L927" s="10" t="str">
        <f>IF(F927&lt;&gt;"",IF(X927="A",F927/'NOx Emission Factors'!$X$4,IF(X927="L",F927/'NOx Emission Factors'!$W$4,"?")),"-")</f>
        <v>?</v>
      </c>
      <c r="M927" s="125" t="e">
        <f t="shared" si="169"/>
        <v>#DIV/0!</v>
      </c>
      <c r="N927" s="125" t="e">
        <f t="shared" si="170"/>
        <v>#N/A</v>
      </c>
      <c r="O927" s="170">
        <f>'Fleet Input'!B931</f>
        <v>0</v>
      </c>
      <c r="P927" s="170">
        <f>'Fleet Input'!C931</f>
        <v>0</v>
      </c>
      <c r="Q927" s="170">
        <f>'Fleet Input'!D931</f>
        <v>0</v>
      </c>
      <c r="R927" s="170">
        <f>'Fleet Input'!E931</f>
        <v>0</v>
      </c>
      <c r="S927" s="170">
        <f>'Fleet Input'!F931</f>
        <v>0</v>
      </c>
      <c r="T927" s="109" t="s">
        <v>237</v>
      </c>
      <c r="U927" s="109" t="s">
        <v>190</v>
      </c>
      <c r="X927" s="176">
        <f>'Fleet Input'!F931</f>
        <v>0</v>
      </c>
      <c r="Y927" s="170">
        <f>'Fleet Input'!G931</f>
        <v>0</v>
      </c>
      <c r="Z927" s="170">
        <f>'Fleet Input'!H931</f>
        <v>0</v>
      </c>
      <c r="AA927" s="114">
        <f t="shared" si="171"/>
        <v>0</v>
      </c>
      <c r="AB927" s="176" t="str">
        <f>IF('Fleet Input'!K931=0,"",'Fleet Input'!K931)</f>
        <v/>
      </c>
      <c r="AC927" s="176" t="str">
        <f>IF('Fleet Input'!L931=0,"",'Fleet Input'!L931)</f>
        <v/>
      </c>
      <c r="AD927" s="117" t="str">
        <f t="shared" si="172"/>
        <v/>
      </c>
      <c r="AE927" s="117" t="str">
        <f t="shared" si="173"/>
        <v>00</v>
      </c>
      <c r="AF927" s="8" t="e">
        <f t="shared" si="174"/>
        <v>#N/A</v>
      </c>
      <c r="AG927" s="122" t="e">
        <f t="shared" si="175"/>
        <v>#N/A</v>
      </c>
      <c r="AH927" s="8" t="e">
        <f t="shared" si="176"/>
        <v>#N/A</v>
      </c>
      <c r="AI927" s="122" t="e">
        <f t="shared" si="177"/>
        <v>#N/A</v>
      </c>
      <c r="AJ927" s="100" t="e">
        <f t="shared" si="178"/>
        <v>#N/A</v>
      </c>
      <c r="AK927" s="122" t="e">
        <f t="shared" si="179"/>
        <v>#N/A</v>
      </c>
    </row>
    <row r="928" spans="1:37" x14ac:dyDescent="0.2">
      <c r="A928" s="170">
        <f>'Fleet Input'!A932</f>
        <v>0</v>
      </c>
      <c r="B928" s="106" t="s">
        <v>111</v>
      </c>
      <c r="C928" s="106" t="s">
        <v>125</v>
      </c>
      <c r="D928" s="106" t="s">
        <v>126</v>
      </c>
      <c r="E928" s="106" t="s">
        <v>137</v>
      </c>
      <c r="F928" s="179">
        <f>'Fleet Input'!I932</f>
        <v>0</v>
      </c>
      <c r="G928" s="179">
        <f>'Fleet Input'!J932</f>
        <v>0</v>
      </c>
      <c r="H928" s="119" t="e">
        <f>VLOOKUP(AD928,NOx_Calc!$E$4:$G$44,3,FALSE)/100</f>
        <v>#N/A</v>
      </c>
      <c r="I928" s="119" t="e">
        <f>VLOOKUP(AD928,NOx_Calc!$E$4:$H$44,4,FALSE)/100</f>
        <v>#N/A</v>
      </c>
      <c r="J928" s="97" t="e">
        <f t="shared" si="168"/>
        <v>#N/A</v>
      </c>
      <c r="K928" s="10" t="e">
        <f>IF(J928&lt;&gt;"-",IF(X928="A",'NOx Emission Factors'!$X$4*J928,IF(X928="L",'NOx Emission Factors'!$W$4*J928,"?")),"-")</f>
        <v>#N/A</v>
      </c>
      <c r="L928" s="10" t="str">
        <f>IF(F928&lt;&gt;"",IF(X928="A",F928/'NOx Emission Factors'!$X$4,IF(X928="L",F928/'NOx Emission Factors'!$W$4,"?")),"-")</f>
        <v>?</v>
      </c>
      <c r="M928" s="125" t="e">
        <f t="shared" si="169"/>
        <v>#DIV/0!</v>
      </c>
      <c r="N928" s="125" t="e">
        <f t="shared" si="170"/>
        <v>#N/A</v>
      </c>
      <c r="O928" s="170">
        <f>'Fleet Input'!B932</f>
        <v>0</v>
      </c>
      <c r="P928" s="170">
        <f>'Fleet Input'!C932</f>
        <v>0</v>
      </c>
      <c r="Q928" s="170">
        <f>'Fleet Input'!D932</f>
        <v>0</v>
      </c>
      <c r="R928" s="170">
        <f>'Fleet Input'!E932</f>
        <v>0</v>
      </c>
      <c r="S928" s="170">
        <f>'Fleet Input'!F932</f>
        <v>0</v>
      </c>
      <c r="T928" s="109" t="s">
        <v>237</v>
      </c>
      <c r="U928" s="109" t="s">
        <v>190</v>
      </c>
      <c r="X928" s="176">
        <f>'Fleet Input'!F932</f>
        <v>0</v>
      </c>
      <c r="Y928" s="170">
        <f>'Fleet Input'!G932</f>
        <v>0</v>
      </c>
      <c r="Z928" s="170">
        <f>'Fleet Input'!H932</f>
        <v>0</v>
      </c>
      <c r="AA928" s="114">
        <f t="shared" si="171"/>
        <v>0</v>
      </c>
      <c r="AB928" s="176" t="str">
        <f>IF('Fleet Input'!K932=0,"",'Fleet Input'!K932)</f>
        <v/>
      </c>
      <c r="AC928" s="176" t="str">
        <f>IF('Fleet Input'!L932=0,"",'Fleet Input'!L932)</f>
        <v/>
      </c>
      <c r="AD928" s="117" t="str">
        <f t="shared" si="172"/>
        <v/>
      </c>
      <c r="AE928" s="117" t="str">
        <f t="shared" si="173"/>
        <v>00</v>
      </c>
      <c r="AF928" s="8" t="e">
        <f t="shared" si="174"/>
        <v>#N/A</v>
      </c>
      <c r="AG928" s="122" t="e">
        <f t="shared" si="175"/>
        <v>#N/A</v>
      </c>
      <c r="AH928" s="8" t="e">
        <f t="shared" si="176"/>
        <v>#N/A</v>
      </c>
      <c r="AI928" s="122" t="e">
        <f t="shared" si="177"/>
        <v>#N/A</v>
      </c>
      <c r="AJ928" s="100" t="e">
        <f t="shared" si="178"/>
        <v>#N/A</v>
      </c>
      <c r="AK928" s="122" t="e">
        <f t="shared" si="179"/>
        <v>#N/A</v>
      </c>
    </row>
    <row r="929" spans="1:37" x14ac:dyDescent="0.2">
      <c r="A929" s="170">
        <f>'Fleet Input'!A933</f>
        <v>0</v>
      </c>
      <c r="B929" s="106" t="s">
        <v>111</v>
      </c>
      <c r="C929" s="106" t="s">
        <v>112</v>
      </c>
      <c r="D929" s="106" t="s">
        <v>136</v>
      </c>
      <c r="E929" s="106" t="s">
        <v>137</v>
      </c>
      <c r="F929" s="179">
        <f>'Fleet Input'!I933</f>
        <v>0</v>
      </c>
      <c r="G929" s="179">
        <f>'Fleet Input'!J933</f>
        <v>0</v>
      </c>
      <c r="H929" s="119" t="e">
        <f>VLOOKUP(AD929,NOx_Calc!$E$4:$G$44,3,FALSE)/100</f>
        <v>#N/A</v>
      </c>
      <c r="I929" s="119" t="e">
        <f>VLOOKUP(AD929,NOx_Calc!$E$4:$H$44,4,FALSE)/100</f>
        <v>#N/A</v>
      </c>
      <c r="J929" s="97" t="e">
        <f t="shared" si="168"/>
        <v>#N/A</v>
      </c>
      <c r="K929" s="10" t="e">
        <f>IF(J929&lt;&gt;"-",IF(X929="A",'NOx Emission Factors'!$X$4*J929,IF(X929="L",'NOx Emission Factors'!$W$4*J929,"?")),"-")</f>
        <v>#N/A</v>
      </c>
      <c r="L929" s="10" t="str">
        <f>IF(F929&lt;&gt;"",IF(X929="A",F929/'NOx Emission Factors'!$X$4,IF(X929="L",F929/'NOx Emission Factors'!$W$4,"?")),"-")</f>
        <v>?</v>
      </c>
      <c r="M929" s="125" t="e">
        <f t="shared" si="169"/>
        <v>#DIV/0!</v>
      </c>
      <c r="N929" s="125" t="e">
        <f t="shared" si="170"/>
        <v>#N/A</v>
      </c>
      <c r="O929" s="170">
        <f>'Fleet Input'!B933</f>
        <v>0</v>
      </c>
      <c r="P929" s="170">
        <f>'Fleet Input'!C933</f>
        <v>0</v>
      </c>
      <c r="Q929" s="170">
        <f>'Fleet Input'!D933</f>
        <v>0</v>
      </c>
      <c r="R929" s="170">
        <f>'Fleet Input'!E933</f>
        <v>0</v>
      </c>
      <c r="S929" s="170">
        <f>'Fleet Input'!F933</f>
        <v>0</v>
      </c>
      <c r="T929" s="109" t="s">
        <v>237</v>
      </c>
      <c r="U929" s="109" t="s">
        <v>190</v>
      </c>
      <c r="X929" s="176">
        <f>'Fleet Input'!F933</f>
        <v>0</v>
      </c>
      <c r="Y929" s="170">
        <f>'Fleet Input'!G933</f>
        <v>0</v>
      </c>
      <c r="Z929" s="170">
        <f>'Fleet Input'!H933</f>
        <v>0</v>
      </c>
      <c r="AA929" s="114">
        <f t="shared" si="171"/>
        <v>0</v>
      </c>
      <c r="AB929" s="176" t="str">
        <f>IF('Fleet Input'!K933=0,"",'Fleet Input'!K933)</f>
        <v/>
      </c>
      <c r="AC929" s="176" t="str">
        <f>IF('Fleet Input'!L933=0,"",'Fleet Input'!L933)</f>
        <v/>
      </c>
      <c r="AD929" s="117" t="str">
        <f t="shared" si="172"/>
        <v/>
      </c>
      <c r="AE929" s="117" t="str">
        <f t="shared" si="173"/>
        <v>00</v>
      </c>
      <c r="AF929" s="8" t="e">
        <f t="shared" si="174"/>
        <v>#N/A</v>
      </c>
      <c r="AG929" s="122" t="e">
        <f t="shared" si="175"/>
        <v>#N/A</v>
      </c>
      <c r="AH929" s="8" t="e">
        <f t="shared" si="176"/>
        <v>#N/A</v>
      </c>
      <c r="AI929" s="122" t="e">
        <f t="shared" si="177"/>
        <v>#N/A</v>
      </c>
      <c r="AJ929" s="100" t="e">
        <f t="shared" si="178"/>
        <v>#N/A</v>
      </c>
      <c r="AK929" s="122" t="e">
        <f t="shared" si="179"/>
        <v>#N/A</v>
      </c>
    </row>
    <row r="930" spans="1:37" x14ac:dyDescent="0.2">
      <c r="A930" s="170">
        <f>'Fleet Input'!A934</f>
        <v>0</v>
      </c>
      <c r="B930" s="106" t="s">
        <v>111</v>
      </c>
      <c r="C930" s="106" t="s">
        <v>112</v>
      </c>
      <c r="D930" s="106" t="s">
        <v>136</v>
      </c>
      <c r="E930" s="106" t="s">
        <v>137</v>
      </c>
      <c r="F930" s="179">
        <f>'Fleet Input'!I934</f>
        <v>0</v>
      </c>
      <c r="G930" s="179">
        <f>'Fleet Input'!J934</f>
        <v>0</v>
      </c>
      <c r="H930" s="119" t="e">
        <f>VLOOKUP(AD930,NOx_Calc!$E$4:$G$44,3,FALSE)/100</f>
        <v>#N/A</v>
      </c>
      <c r="I930" s="119" t="e">
        <f>VLOOKUP(AD930,NOx_Calc!$E$4:$H$44,4,FALSE)/100</f>
        <v>#N/A</v>
      </c>
      <c r="J930" s="97" t="e">
        <f t="shared" si="168"/>
        <v>#N/A</v>
      </c>
      <c r="K930" s="10" t="e">
        <f>IF(J930&lt;&gt;"-",IF(X930="A",'NOx Emission Factors'!$X$4*J930,IF(X930="L",'NOx Emission Factors'!$W$4*J930,"?")),"-")</f>
        <v>#N/A</v>
      </c>
      <c r="L930" s="10" t="str">
        <f>IF(F930&lt;&gt;"",IF(X930="A",F930/'NOx Emission Factors'!$X$4,IF(X930="L",F930/'NOx Emission Factors'!$W$4,"?")),"-")</f>
        <v>?</v>
      </c>
      <c r="M930" s="125" t="e">
        <f t="shared" si="169"/>
        <v>#DIV/0!</v>
      </c>
      <c r="N930" s="125" t="e">
        <f t="shared" si="170"/>
        <v>#N/A</v>
      </c>
      <c r="O930" s="170">
        <f>'Fleet Input'!B934</f>
        <v>0</v>
      </c>
      <c r="P930" s="170">
        <f>'Fleet Input'!C934</f>
        <v>0</v>
      </c>
      <c r="Q930" s="170">
        <f>'Fleet Input'!D934</f>
        <v>0</v>
      </c>
      <c r="R930" s="170">
        <f>'Fleet Input'!E934</f>
        <v>0</v>
      </c>
      <c r="S930" s="170">
        <f>'Fleet Input'!F934</f>
        <v>0</v>
      </c>
      <c r="T930" s="109" t="s">
        <v>237</v>
      </c>
      <c r="U930" s="109" t="s">
        <v>190</v>
      </c>
      <c r="X930" s="176">
        <f>'Fleet Input'!F934</f>
        <v>0</v>
      </c>
      <c r="Y930" s="170">
        <f>'Fleet Input'!G934</f>
        <v>0</v>
      </c>
      <c r="Z930" s="170">
        <f>'Fleet Input'!H934</f>
        <v>0</v>
      </c>
      <c r="AA930" s="114">
        <f t="shared" si="171"/>
        <v>0</v>
      </c>
      <c r="AB930" s="176" t="str">
        <f>IF('Fleet Input'!K934=0,"",'Fleet Input'!K934)</f>
        <v/>
      </c>
      <c r="AC930" s="176" t="str">
        <f>IF('Fleet Input'!L934=0,"",'Fleet Input'!L934)</f>
        <v/>
      </c>
      <c r="AD930" s="117" t="str">
        <f t="shared" si="172"/>
        <v/>
      </c>
      <c r="AE930" s="117" t="str">
        <f t="shared" si="173"/>
        <v>00</v>
      </c>
      <c r="AF930" s="8" t="e">
        <f t="shared" si="174"/>
        <v>#N/A</v>
      </c>
      <c r="AG930" s="122" t="e">
        <f t="shared" si="175"/>
        <v>#N/A</v>
      </c>
      <c r="AH930" s="8" t="e">
        <f t="shared" si="176"/>
        <v>#N/A</v>
      </c>
      <c r="AI930" s="122" t="e">
        <f t="shared" si="177"/>
        <v>#N/A</v>
      </c>
      <c r="AJ930" s="100" t="e">
        <f t="shared" si="178"/>
        <v>#N/A</v>
      </c>
      <c r="AK930" s="122" t="e">
        <f t="shared" si="179"/>
        <v>#N/A</v>
      </c>
    </row>
    <row r="931" spans="1:37" x14ac:dyDescent="0.2">
      <c r="A931" s="170">
        <f>'Fleet Input'!A935</f>
        <v>0</v>
      </c>
      <c r="B931" s="106" t="s">
        <v>111</v>
      </c>
      <c r="C931" s="106" t="s">
        <v>112</v>
      </c>
      <c r="D931" s="106" t="s">
        <v>136</v>
      </c>
      <c r="E931" s="106" t="s">
        <v>137</v>
      </c>
      <c r="F931" s="179">
        <f>'Fleet Input'!I935</f>
        <v>0</v>
      </c>
      <c r="G931" s="179">
        <f>'Fleet Input'!J935</f>
        <v>0</v>
      </c>
      <c r="H931" s="119" t="e">
        <f>VLOOKUP(AD931,NOx_Calc!$E$4:$G$44,3,FALSE)/100</f>
        <v>#N/A</v>
      </c>
      <c r="I931" s="119" t="e">
        <f>VLOOKUP(AD931,NOx_Calc!$E$4:$H$44,4,FALSE)/100</f>
        <v>#N/A</v>
      </c>
      <c r="J931" s="97" t="e">
        <f t="shared" si="168"/>
        <v>#N/A</v>
      </c>
      <c r="K931" s="10" t="e">
        <f>IF(J931&lt;&gt;"-",IF(X931="A",'NOx Emission Factors'!$X$4*J931,IF(X931="L",'NOx Emission Factors'!$W$4*J931,"?")),"-")</f>
        <v>#N/A</v>
      </c>
      <c r="L931" s="10" t="str">
        <f>IF(F931&lt;&gt;"",IF(X931="A",F931/'NOx Emission Factors'!$X$4,IF(X931="L",F931/'NOx Emission Factors'!$W$4,"?")),"-")</f>
        <v>?</v>
      </c>
      <c r="M931" s="125" t="e">
        <f t="shared" si="169"/>
        <v>#DIV/0!</v>
      </c>
      <c r="N931" s="125" t="e">
        <f t="shared" si="170"/>
        <v>#N/A</v>
      </c>
      <c r="O931" s="170">
        <f>'Fleet Input'!B935</f>
        <v>0</v>
      </c>
      <c r="P931" s="170">
        <f>'Fleet Input'!C935</f>
        <v>0</v>
      </c>
      <c r="Q931" s="170">
        <f>'Fleet Input'!D935</f>
        <v>0</v>
      </c>
      <c r="R931" s="170">
        <f>'Fleet Input'!E935</f>
        <v>0</v>
      </c>
      <c r="S931" s="170">
        <f>'Fleet Input'!F935</f>
        <v>0</v>
      </c>
      <c r="T931" s="109" t="s">
        <v>237</v>
      </c>
      <c r="U931" s="109" t="s">
        <v>190</v>
      </c>
      <c r="X931" s="176">
        <f>'Fleet Input'!F935</f>
        <v>0</v>
      </c>
      <c r="Y931" s="170">
        <f>'Fleet Input'!G935</f>
        <v>0</v>
      </c>
      <c r="Z931" s="170">
        <f>'Fleet Input'!H935</f>
        <v>0</v>
      </c>
      <c r="AA931" s="114">
        <f t="shared" si="171"/>
        <v>0</v>
      </c>
      <c r="AB931" s="176" t="str">
        <f>IF('Fleet Input'!K935=0,"",'Fleet Input'!K935)</f>
        <v/>
      </c>
      <c r="AC931" s="176" t="str">
        <f>IF('Fleet Input'!L935=0,"",'Fleet Input'!L935)</f>
        <v/>
      </c>
      <c r="AD931" s="117" t="str">
        <f t="shared" si="172"/>
        <v/>
      </c>
      <c r="AE931" s="117" t="str">
        <f t="shared" si="173"/>
        <v>00</v>
      </c>
      <c r="AF931" s="8" t="e">
        <f t="shared" si="174"/>
        <v>#N/A</v>
      </c>
      <c r="AG931" s="122" t="e">
        <f t="shared" si="175"/>
        <v>#N/A</v>
      </c>
      <c r="AH931" s="8" t="e">
        <f t="shared" si="176"/>
        <v>#N/A</v>
      </c>
      <c r="AI931" s="122" t="e">
        <f t="shared" si="177"/>
        <v>#N/A</v>
      </c>
      <c r="AJ931" s="100" t="e">
        <f t="shared" si="178"/>
        <v>#N/A</v>
      </c>
      <c r="AK931" s="122" t="e">
        <f t="shared" si="179"/>
        <v>#N/A</v>
      </c>
    </row>
    <row r="932" spans="1:37" x14ac:dyDescent="0.2">
      <c r="A932" s="170">
        <f>'Fleet Input'!A936</f>
        <v>0</v>
      </c>
      <c r="B932" s="106" t="s">
        <v>111</v>
      </c>
      <c r="C932" s="106" t="s">
        <v>112</v>
      </c>
      <c r="D932" s="106" t="s">
        <v>210</v>
      </c>
      <c r="E932" s="106" t="s">
        <v>209</v>
      </c>
      <c r="F932" s="179">
        <f>'Fleet Input'!I936</f>
        <v>0</v>
      </c>
      <c r="G932" s="179">
        <f>'Fleet Input'!J936</f>
        <v>0</v>
      </c>
      <c r="H932" s="119" t="e">
        <f>VLOOKUP(AD932,NOx_Calc!$E$4:$G$44,3,FALSE)/100</f>
        <v>#N/A</v>
      </c>
      <c r="I932" s="119" t="e">
        <f>VLOOKUP(AD932,NOx_Calc!$E$4:$H$44,4,FALSE)/100</f>
        <v>#N/A</v>
      </c>
      <c r="J932" s="97" t="e">
        <f t="shared" si="168"/>
        <v>#N/A</v>
      </c>
      <c r="K932" s="10" t="e">
        <f>IF(J932&lt;&gt;"-",IF(X932="A",'NOx Emission Factors'!$X$4*J932,IF(X932="L",'NOx Emission Factors'!$W$4*J932,"?")),"-")</f>
        <v>#N/A</v>
      </c>
      <c r="L932" s="10" t="str">
        <f>IF(F932&lt;&gt;"",IF(X932="A",F932/'NOx Emission Factors'!$X$4,IF(X932="L",F932/'NOx Emission Factors'!$W$4,"?")),"-")</f>
        <v>?</v>
      </c>
      <c r="M932" s="125" t="e">
        <f t="shared" si="169"/>
        <v>#DIV/0!</v>
      </c>
      <c r="N932" s="125" t="e">
        <f t="shared" si="170"/>
        <v>#N/A</v>
      </c>
      <c r="O932" s="170">
        <f>'Fleet Input'!B936</f>
        <v>0</v>
      </c>
      <c r="P932" s="170">
        <f>'Fleet Input'!C936</f>
        <v>0</v>
      </c>
      <c r="Q932" s="170">
        <f>'Fleet Input'!D936</f>
        <v>0</v>
      </c>
      <c r="R932" s="170">
        <f>'Fleet Input'!E936</f>
        <v>0</v>
      </c>
      <c r="S932" s="170">
        <f>'Fleet Input'!F936</f>
        <v>0</v>
      </c>
      <c r="T932" s="109" t="s">
        <v>237</v>
      </c>
      <c r="V932" s="109" t="s">
        <v>196</v>
      </c>
      <c r="X932" s="176">
        <f>'Fleet Input'!F936</f>
        <v>0</v>
      </c>
      <c r="Y932" s="170">
        <f>'Fleet Input'!G936</f>
        <v>0</v>
      </c>
      <c r="Z932" s="170">
        <f>'Fleet Input'!H936</f>
        <v>0</v>
      </c>
      <c r="AA932" s="114">
        <f t="shared" si="171"/>
        <v>0</v>
      </c>
      <c r="AB932" s="176" t="str">
        <f>IF('Fleet Input'!K936=0,"",'Fleet Input'!K936)</f>
        <v/>
      </c>
      <c r="AC932" s="176" t="str">
        <f>IF('Fleet Input'!L936=0,"",'Fleet Input'!L936)</f>
        <v/>
      </c>
      <c r="AD932" s="117" t="str">
        <f t="shared" si="172"/>
        <v/>
      </c>
      <c r="AE932" s="117" t="str">
        <f t="shared" si="173"/>
        <v>00</v>
      </c>
      <c r="AF932" s="8" t="e">
        <f t="shared" si="174"/>
        <v>#N/A</v>
      </c>
      <c r="AG932" s="122" t="e">
        <f t="shared" si="175"/>
        <v>#N/A</v>
      </c>
      <c r="AH932" s="8" t="e">
        <f t="shared" si="176"/>
        <v>#N/A</v>
      </c>
      <c r="AI932" s="122" t="e">
        <f t="shared" si="177"/>
        <v>#N/A</v>
      </c>
      <c r="AJ932" s="100" t="e">
        <f t="shared" si="178"/>
        <v>#N/A</v>
      </c>
      <c r="AK932" s="122" t="e">
        <f t="shared" si="179"/>
        <v>#N/A</v>
      </c>
    </row>
    <row r="933" spans="1:37" x14ac:dyDescent="0.2">
      <c r="A933" s="170">
        <f>'Fleet Input'!A937</f>
        <v>0</v>
      </c>
      <c r="B933" s="106" t="s">
        <v>111</v>
      </c>
      <c r="C933" s="106" t="s">
        <v>112</v>
      </c>
      <c r="D933" s="106" t="s">
        <v>136</v>
      </c>
      <c r="E933" s="106" t="s">
        <v>137</v>
      </c>
      <c r="F933" s="179">
        <f>'Fleet Input'!I937</f>
        <v>0</v>
      </c>
      <c r="G933" s="179">
        <f>'Fleet Input'!J937</f>
        <v>0</v>
      </c>
      <c r="H933" s="119" t="e">
        <f>VLOOKUP(AD933,NOx_Calc!$E$4:$G$44,3,FALSE)/100</f>
        <v>#N/A</v>
      </c>
      <c r="I933" s="119" t="e">
        <f>VLOOKUP(AD933,NOx_Calc!$E$4:$H$44,4,FALSE)/100</f>
        <v>#N/A</v>
      </c>
      <c r="J933" s="97" t="e">
        <f t="shared" si="168"/>
        <v>#N/A</v>
      </c>
      <c r="K933" s="10" t="e">
        <f>IF(J933&lt;&gt;"-",IF(X933="A",'NOx Emission Factors'!$X$4*J933,IF(X933="L",'NOx Emission Factors'!$W$4*J933,"?")),"-")</f>
        <v>#N/A</v>
      </c>
      <c r="L933" s="10" t="str">
        <f>IF(F933&lt;&gt;"",IF(X933="A",F933/'NOx Emission Factors'!$X$4,IF(X933="L",F933/'NOx Emission Factors'!$W$4,"?")),"-")</f>
        <v>?</v>
      </c>
      <c r="M933" s="125" t="e">
        <f t="shared" si="169"/>
        <v>#DIV/0!</v>
      </c>
      <c r="N933" s="125" t="e">
        <f t="shared" si="170"/>
        <v>#N/A</v>
      </c>
      <c r="O933" s="170">
        <f>'Fleet Input'!B937</f>
        <v>0</v>
      </c>
      <c r="P933" s="170">
        <f>'Fleet Input'!C937</f>
        <v>0</v>
      </c>
      <c r="Q933" s="170">
        <f>'Fleet Input'!D937</f>
        <v>0</v>
      </c>
      <c r="R933" s="170">
        <f>'Fleet Input'!E937</f>
        <v>0</v>
      </c>
      <c r="S933" s="170">
        <f>'Fleet Input'!F937</f>
        <v>0</v>
      </c>
      <c r="T933" s="109" t="s">
        <v>237</v>
      </c>
      <c r="U933" s="109" t="s">
        <v>190</v>
      </c>
      <c r="X933" s="176">
        <f>'Fleet Input'!F937</f>
        <v>0</v>
      </c>
      <c r="Y933" s="170">
        <f>'Fleet Input'!G937</f>
        <v>0</v>
      </c>
      <c r="Z933" s="170">
        <f>'Fleet Input'!H937</f>
        <v>0</v>
      </c>
      <c r="AA933" s="114">
        <f t="shared" si="171"/>
        <v>0</v>
      </c>
      <c r="AB933" s="176" t="str">
        <f>IF('Fleet Input'!K937=0,"",'Fleet Input'!K937)</f>
        <v/>
      </c>
      <c r="AC933" s="176" t="str">
        <f>IF('Fleet Input'!L937=0,"",'Fleet Input'!L937)</f>
        <v/>
      </c>
      <c r="AD933" s="117" t="str">
        <f t="shared" si="172"/>
        <v/>
      </c>
      <c r="AE933" s="117" t="str">
        <f t="shared" si="173"/>
        <v>00</v>
      </c>
      <c r="AF933" s="8" t="e">
        <f t="shared" si="174"/>
        <v>#N/A</v>
      </c>
      <c r="AG933" s="122" t="e">
        <f t="shared" si="175"/>
        <v>#N/A</v>
      </c>
      <c r="AH933" s="8" t="e">
        <f t="shared" si="176"/>
        <v>#N/A</v>
      </c>
      <c r="AI933" s="122" t="e">
        <f t="shared" si="177"/>
        <v>#N/A</v>
      </c>
      <c r="AJ933" s="100" t="e">
        <f t="shared" si="178"/>
        <v>#N/A</v>
      </c>
      <c r="AK933" s="122" t="e">
        <f t="shared" si="179"/>
        <v>#N/A</v>
      </c>
    </row>
    <row r="934" spans="1:37" x14ac:dyDescent="0.2">
      <c r="A934" s="170">
        <f>'Fleet Input'!A938</f>
        <v>0</v>
      </c>
      <c r="B934" s="106" t="s">
        <v>111</v>
      </c>
      <c r="C934" s="106" t="s">
        <v>112</v>
      </c>
      <c r="D934" s="106" t="s">
        <v>136</v>
      </c>
      <c r="E934" s="106" t="s">
        <v>137</v>
      </c>
      <c r="F934" s="179">
        <f>'Fleet Input'!I938</f>
        <v>0</v>
      </c>
      <c r="G934" s="179">
        <f>'Fleet Input'!J938</f>
        <v>0</v>
      </c>
      <c r="H934" s="119" t="e">
        <f>VLOOKUP(AD934,NOx_Calc!$E$4:$G$44,3,FALSE)/100</f>
        <v>#N/A</v>
      </c>
      <c r="I934" s="119" t="e">
        <f>VLOOKUP(AD934,NOx_Calc!$E$4:$H$44,4,FALSE)/100</f>
        <v>#N/A</v>
      </c>
      <c r="J934" s="97" t="e">
        <f t="shared" si="168"/>
        <v>#N/A</v>
      </c>
      <c r="K934" s="10" t="e">
        <f>IF(J934&lt;&gt;"-",IF(X934="A",'NOx Emission Factors'!$X$4*J934,IF(X934="L",'NOx Emission Factors'!$W$4*J934,"?")),"-")</f>
        <v>#N/A</v>
      </c>
      <c r="L934" s="10" t="str">
        <f>IF(F934&lt;&gt;"",IF(X934="A",F934/'NOx Emission Factors'!$X$4,IF(X934="L",F934/'NOx Emission Factors'!$W$4,"?")),"-")</f>
        <v>?</v>
      </c>
      <c r="M934" s="125" t="e">
        <f t="shared" si="169"/>
        <v>#DIV/0!</v>
      </c>
      <c r="N934" s="125" t="e">
        <f t="shared" si="170"/>
        <v>#N/A</v>
      </c>
      <c r="O934" s="170">
        <f>'Fleet Input'!B938</f>
        <v>0</v>
      </c>
      <c r="P934" s="170">
        <f>'Fleet Input'!C938</f>
        <v>0</v>
      </c>
      <c r="Q934" s="170">
        <f>'Fleet Input'!D938</f>
        <v>0</v>
      </c>
      <c r="R934" s="170">
        <f>'Fleet Input'!E938</f>
        <v>0</v>
      </c>
      <c r="S934" s="170">
        <f>'Fleet Input'!F938</f>
        <v>0</v>
      </c>
      <c r="T934" s="109" t="s">
        <v>237</v>
      </c>
      <c r="U934" s="109" t="s">
        <v>190</v>
      </c>
      <c r="X934" s="176">
        <f>'Fleet Input'!F938</f>
        <v>0</v>
      </c>
      <c r="Y934" s="170">
        <f>'Fleet Input'!G938</f>
        <v>0</v>
      </c>
      <c r="Z934" s="170">
        <f>'Fleet Input'!H938</f>
        <v>0</v>
      </c>
      <c r="AA934" s="114">
        <f t="shared" si="171"/>
        <v>0</v>
      </c>
      <c r="AB934" s="176" t="str">
        <f>IF('Fleet Input'!K938=0,"",'Fleet Input'!K938)</f>
        <v/>
      </c>
      <c r="AC934" s="176" t="str">
        <f>IF('Fleet Input'!L938=0,"",'Fleet Input'!L938)</f>
        <v/>
      </c>
      <c r="AD934" s="117" t="str">
        <f t="shared" si="172"/>
        <v/>
      </c>
      <c r="AE934" s="117" t="str">
        <f t="shared" si="173"/>
        <v>00</v>
      </c>
      <c r="AF934" s="8" t="e">
        <f t="shared" si="174"/>
        <v>#N/A</v>
      </c>
      <c r="AG934" s="122" t="e">
        <f t="shared" si="175"/>
        <v>#N/A</v>
      </c>
      <c r="AH934" s="8" t="e">
        <f t="shared" si="176"/>
        <v>#N/A</v>
      </c>
      <c r="AI934" s="122" t="e">
        <f t="shared" si="177"/>
        <v>#N/A</v>
      </c>
      <c r="AJ934" s="100" t="e">
        <f t="shared" si="178"/>
        <v>#N/A</v>
      </c>
      <c r="AK934" s="122" t="e">
        <f t="shared" si="179"/>
        <v>#N/A</v>
      </c>
    </row>
    <row r="935" spans="1:37" x14ac:dyDescent="0.2">
      <c r="A935" s="170">
        <f>'Fleet Input'!A939</f>
        <v>0</v>
      </c>
      <c r="B935" s="106" t="s">
        <v>111</v>
      </c>
      <c r="C935" s="106" t="s">
        <v>125</v>
      </c>
      <c r="D935" s="106" t="s">
        <v>126</v>
      </c>
      <c r="E935" s="106" t="s">
        <v>137</v>
      </c>
      <c r="F935" s="179">
        <f>'Fleet Input'!I939</f>
        <v>0</v>
      </c>
      <c r="G935" s="179">
        <f>'Fleet Input'!J939</f>
        <v>0</v>
      </c>
      <c r="H935" s="119" t="e">
        <f>VLOOKUP(AD935,NOx_Calc!$E$4:$G$44,3,FALSE)/100</f>
        <v>#N/A</v>
      </c>
      <c r="I935" s="119" t="e">
        <f>VLOOKUP(AD935,NOx_Calc!$E$4:$H$44,4,FALSE)/100</f>
        <v>#N/A</v>
      </c>
      <c r="J935" s="97" t="e">
        <f t="shared" si="168"/>
        <v>#N/A</v>
      </c>
      <c r="K935" s="10" t="e">
        <f>IF(J935&lt;&gt;"-",IF(X935="A",'NOx Emission Factors'!$X$4*J935,IF(X935="L",'NOx Emission Factors'!$W$4*J935,"?")),"-")</f>
        <v>#N/A</v>
      </c>
      <c r="L935" s="10" t="str">
        <f>IF(F935&lt;&gt;"",IF(X935="A",F935/'NOx Emission Factors'!$X$4,IF(X935="L",F935/'NOx Emission Factors'!$W$4,"?")),"-")</f>
        <v>?</v>
      </c>
      <c r="M935" s="125" t="e">
        <f t="shared" si="169"/>
        <v>#DIV/0!</v>
      </c>
      <c r="N935" s="125" t="e">
        <f t="shared" si="170"/>
        <v>#N/A</v>
      </c>
      <c r="O935" s="170">
        <f>'Fleet Input'!B939</f>
        <v>0</v>
      </c>
      <c r="P935" s="170">
        <f>'Fleet Input'!C939</f>
        <v>0</v>
      </c>
      <c r="Q935" s="170">
        <f>'Fleet Input'!D939</f>
        <v>0</v>
      </c>
      <c r="R935" s="170">
        <f>'Fleet Input'!E939</f>
        <v>0</v>
      </c>
      <c r="S935" s="170">
        <f>'Fleet Input'!F939</f>
        <v>0</v>
      </c>
      <c r="T935" s="109" t="s">
        <v>237</v>
      </c>
      <c r="U935" s="109" t="s">
        <v>190</v>
      </c>
      <c r="X935" s="176">
        <f>'Fleet Input'!F939</f>
        <v>0</v>
      </c>
      <c r="Y935" s="170">
        <f>'Fleet Input'!G939</f>
        <v>0</v>
      </c>
      <c r="Z935" s="170">
        <f>'Fleet Input'!H939</f>
        <v>0</v>
      </c>
      <c r="AA935" s="114">
        <f t="shared" si="171"/>
        <v>0</v>
      </c>
      <c r="AB935" s="176" t="str">
        <f>IF('Fleet Input'!K939=0,"",'Fleet Input'!K939)</f>
        <v/>
      </c>
      <c r="AC935" s="176" t="str">
        <f>IF('Fleet Input'!L939=0,"",'Fleet Input'!L939)</f>
        <v/>
      </c>
      <c r="AD935" s="117" t="str">
        <f t="shared" si="172"/>
        <v/>
      </c>
      <c r="AE935" s="117" t="str">
        <f t="shared" si="173"/>
        <v>00</v>
      </c>
      <c r="AF935" s="8" t="e">
        <f t="shared" si="174"/>
        <v>#N/A</v>
      </c>
      <c r="AG935" s="122" t="e">
        <f t="shared" si="175"/>
        <v>#N/A</v>
      </c>
      <c r="AH935" s="8" t="e">
        <f t="shared" si="176"/>
        <v>#N/A</v>
      </c>
      <c r="AI935" s="122" t="e">
        <f t="shared" si="177"/>
        <v>#N/A</v>
      </c>
      <c r="AJ935" s="100" t="e">
        <f t="shared" si="178"/>
        <v>#N/A</v>
      </c>
      <c r="AK935" s="122" t="e">
        <f t="shared" si="179"/>
        <v>#N/A</v>
      </c>
    </row>
    <row r="936" spans="1:37" x14ac:dyDescent="0.2">
      <c r="A936" s="170">
        <f>'Fleet Input'!A940</f>
        <v>0</v>
      </c>
      <c r="B936" s="106" t="s">
        <v>111</v>
      </c>
      <c r="C936" s="106" t="s">
        <v>112</v>
      </c>
      <c r="D936" s="106" t="s">
        <v>136</v>
      </c>
      <c r="E936" s="106" t="s">
        <v>137</v>
      </c>
      <c r="F936" s="179">
        <f>'Fleet Input'!I940</f>
        <v>0</v>
      </c>
      <c r="G936" s="179">
        <f>'Fleet Input'!J940</f>
        <v>0</v>
      </c>
      <c r="H936" s="119" t="e">
        <f>VLOOKUP(AD936,NOx_Calc!$E$4:$G$44,3,FALSE)/100</f>
        <v>#N/A</v>
      </c>
      <c r="I936" s="119" t="e">
        <f>VLOOKUP(AD936,NOx_Calc!$E$4:$H$44,4,FALSE)/100</f>
        <v>#N/A</v>
      </c>
      <c r="J936" s="97" t="e">
        <f t="shared" si="168"/>
        <v>#N/A</v>
      </c>
      <c r="K936" s="10" t="e">
        <f>IF(J936&lt;&gt;"-",IF(X936="A",'NOx Emission Factors'!$X$4*J936,IF(X936="L",'NOx Emission Factors'!$W$4*J936,"?")),"-")</f>
        <v>#N/A</v>
      </c>
      <c r="L936" s="10" t="str">
        <f>IF(F936&lt;&gt;"",IF(X936="A",F936/'NOx Emission Factors'!$X$4,IF(X936="L",F936/'NOx Emission Factors'!$W$4,"?")),"-")</f>
        <v>?</v>
      </c>
      <c r="M936" s="125" t="e">
        <f t="shared" si="169"/>
        <v>#DIV/0!</v>
      </c>
      <c r="N936" s="125" t="e">
        <f t="shared" si="170"/>
        <v>#N/A</v>
      </c>
      <c r="O936" s="170">
        <f>'Fleet Input'!B940</f>
        <v>0</v>
      </c>
      <c r="P936" s="170">
        <f>'Fleet Input'!C940</f>
        <v>0</v>
      </c>
      <c r="Q936" s="170">
        <f>'Fleet Input'!D940</f>
        <v>0</v>
      </c>
      <c r="R936" s="170">
        <f>'Fleet Input'!E940</f>
        <v>0</v>
      </c>
      <c r="S936" s="170">
        <f>'Fleet Input'!F940</f>
        <v>0</v>
      </c>
      <c r="T936" s="109" t="s">
        <v>237</v>
      </c>
      <c r="U936" s="109" t="s">
        <v>190</v>
      </c>
      <c r="X936" s="176">
        <f>'Fleet Input'!F940</f>
        <v>0</v>
      </c>
      <c r="Y936" s="170">
        <f>'Fleet Input'!G940</f>
        <v>0</v>
      </c>
      <c r="Z936" s="170">
        <f>'Fleet Input'!H940</f>
        <v>0</v>
      </c>
      <c r="AA936" s="114">
        <f t="shared" si="171"/>
        <v>0</v>
      </c>
      <c r="AB936" s="176" t="str">
        <f>IF('Fleet Input'!K940=0,"",'Fleet Input'!K940)</f>
        <v/>
      </c>
      <c r="AC936" s="176" t="str">
        <f>IF('Fleet Input'!L940=0,"",'Fleet Input'!L940)</f>
        <v/>
      </c>
      <c r="AD936" s="117" t="str">
        <f t="shared" si="172"/>
        <v/>
      </c>
      <c r="AE936" s="117" t="str">
        <f t="shared" si="173"/>
        <v>00</v>
      </c>
      <c r="AF936" s="8" t="e">
        <f t="shared" si="174"/>
        <v>#N/A</v>
      </c>
      <c r="AG936" s="122" t="e">
        <f t="shared" si="175"/>
        <v>#N/A</v>
      </c>
      <c r="AH936" s="8" t="e">
        <f t="shared" si="176"/>
        <v>#N/A</v>
      </c>
      <c r="AI936" s="122" t="e">
        <f t="shared" si="177"/>
        <v>#N/A</v>
      </c>
      <c r="AJ936" s="100" t="e">
        <f t="shared" si="178"/>
        <v>#N/A</v>
      </c>
      <c r="AK936" s="122" t="e">
        <f t="shared" si="179"/>
        <v>#N/A</v>
      </c>
    </row>
    <row r="937" spans="1:37" x14ac:dyDescent="0.2">
      <c r="A937" s="170">
        <f>'Fleet Input'!A941</f>
        <v>0</v>
      </c>
      <c r="B937" s="106" t="s">
        <v>111</v>
      </c>
      <c r="C937" s="106" t="s">
        <v>112</v>
      </c>
      <c r="D937" s="106" t="s">
        <v>136</v>
      </c>
      <c r="E937" s="106" t="s">
        <v>137</v>
      </c>
      <c r="F937" s="179">
        <f>'Fleet Input'!I941</f>
        <v>0</v>
      </c>
      <c r="G937" s="179">
        <f>'Fleet Input'!J941</f>
        <v>0</v>
      </c>
      <c r="H937" s="119" t="e">
        <f>VLOOKUP(AD937,NOx_Calc!$E$4:$G$44,3,FALSE)/100</f>
        <v>#N/A</v>
      </c>
      <c r="I937" s="119" t="e">
        <f>VLOOKUP(AD937,NOx_Calc!$E$4:$H$44,4,FALSE)/100</f>
        <v>#N/A</v>
      </c>
      <c r="J937" s="97" t="e">
        <f t="shared" si="168"/>
        <v>#N/A</v>
      </c>
      <c r="K937" s="10" t="e">
        <f>IF(J937&lt;&gt;"-",IF(X937="A",'NOx Emission Factors'!$X$4*J937,IF(X937="L",'NOx Emission Factors'!$W$4*J937,"?")),"-")</f>
        <v>#N/A</v>
      </c>
      <c r="L937" s="10" t="str">
        <f>IF(F937&lt;&gt;"",IF(X937="A",F937/'NOx Emission Factors'!$X$4,IF(X937="L",F937/'NOx Emission Factors'!$W$4,"?")),"-")</f>
        <v>?</v>
      </c>
      <c r="M937" s="125" t="e">
        <f t="shared" si="169"/>
        <v>#DIV/0!</v>
      </c>
      <c r="N937" s="125" t="e">
        <f t="shared" si="170"/>
        <v>#N/A</v>
      </c>
      <c r="O937" s="170">
        <f>'Fleet Input'!B941</f>
        <v>0</v>
      </c>
      <c r="P937" s="170">
        <f>'Fleet Input'!C941</f>
        <v>0</v>
      </c>
      <c r="Q937" s="170">
        <f>'Fleet Input'!D941</f>
        <v>0</v>
      </c>
      <c r="R937" s="170">
        <f>'Fleet Input'!E941</f>
        <v>0</v>
      </c>
      <c r="S937" s="170">
        <f>'Fleet Input'!F941</f>
        <v>0</v>
      </c>
      <c r="T937" s="109" t="s">
        <v>237</v>
      </c>
      <c r="U937" s="109" t="s">
        <v>190</v>
      </c>
      <c r="X937" s="176">
        <f>'Fleet Input'!F941</f>
        <v>0</v>
      </c>
      <c r="Y937" s="170">
        <f>'Fleet Input'!G941</f>
        <v>0</v>
      </c>
      <c r="Z937" s="170">
        <f>'Fleet Input'!H941</f>
        <v>0</v>
      </c>
      <c r="AA937" s="114">
        <f t="shared" si="171"/>
        <v>0</v>
      </c>
      <c r="AB937" s="176" t="str">
        <f>IF('Fleet Input'!K941=0,"",'Fleet Input'!K941)</f>
        <v/>
      </c>
      <c r="AC937" s="176" t="str">
        <f>IF('Fleet Input'!L941=0,"",'Fleet Input'!L941)</f>
        <v/>
      </c>
      <c r="AD937" s="117" t="str">
        <f t="shared" si="172"/>
        <v/>
      </c>
      <c r="AE937" s="117" t="str">
        <f t="shared" si="173"/>
        <v>00</v>
      </c>
      <c r="AF937" s="8" t="e">
        <f t="shared" si="174"/>
        <v>#N/A</v>
      </c>
      <c r="AG937" s="122" t="e">
        <f t="shared" si="175"/>
        <v>#N/A</v>
      </c>
      <c r="AH937" s="8" t="e">
        <f t="shared" si="176"/>
        <v>#N/A</v>
      </c>
      <c r="AI937" s="122" t="e">
        <f t="shared" si="177"/>
        <v>#N/A</v>
      </c>
      <c r="AJ937" s="100" t="e">
        <f t="shared" si="178"/>
        <v>#N/A</v>
      </c>
      <c r="AK937" s="122" t="e">
        <f t="shared" si="179"/>
        <v>#N/A</v>
      </c>
    </row>
    <row r="938" spans="1:37" x14ac:dyDescent="0.2">
      <c r="A938" s="170">
        <f>'Fleet Input'!A942</f>
        <v>0</v>
      </c>
      <c r="B938" s="106" t="s">
        <v>111</v>
      </c>
      <c r="C938" s="106" t="s">
        <v>125</v>
      </c>
      <c r="D938" s="106" t="s">
        <v>126</v>
      </c>
      <c r="E938" s="106" t="s">
        <v>209</v>
      </c>
      <c r="F938" s="179">
        <f>'Fleet Input'!I942</f>
        <v>0</v>
      </c>
      <c r="G938" s="179">
        <f>'Fleet Input'!J942</f>
        <v>0</v>
      </c>
      <c r="H938" s="119" t="e">
        <f>VLOOKUP(AD938,NOx_Calc!$E$4:$G$44,3,FALSE)/100</f>
        <v>#N/A</v>
      </c>
      <c r="I938" s="119" t="e">
        <f>VLOOKUP(AD938,NOx_Calc!$E$4:$H$44,4,FALSE)/100</f>
        <v>#N/A</v>
      </c>
      <c r="J938" s="97" t="e">
        <f t="shared" si="168"/>
        <v>#N/A</v>
      </c>
      <c r="K938" s="10" t="e">
        <f>IF(J938&lt;&gt;"-",IF(X938="A",'NOx Emission Factors'!$X$4*J938,IF(X938="L",'NOx Emission Factors'!$W$4*J938,"?")),"-")</f>
        <v>#N/A</v>
      </c>
      <c r="L938" s="10" t="str">
        <f>IF(F938&lt;&gt;"",IF(X938="A",F938/'NOx Emission Factors'!$X$4,IF(X938="L",F938/'NOx Emission Factors'!$W$4,"?")),"-")</f>
        <v>?</v>
      </c>
      <c r="M938" s="125" t="e">
        <f t="shared" si="169"/>
        <v>#DIV/0!</v>
      </c>
      <c r="N938" s="125" t="e">
        <f t="shared" si="170"/>
        <v>#N/A</v>
      </c>
      <c r="O938" s="170">
        <f>'Fleet Input'!B942</f>
        <v>0</v>
      </c>
      <c r="P938" s="170">
        <f>'Fleet Input'!C942</f>
        <v>0</v>
      </c>
      <c r="Q938" s="170">
        <f>'Fleet Input'!D942</f>
        <v>0</v>
      </c>
      <c r="R938" s="170">
        <f>'Fleet Input'!E942</f>
        <v>0</v>
      </c>
      <c r="S938" s="170">
        <f>'Fleet Input'!F942</f>
        <v>0</v>
      </c>
      <c r="T938" s="109" t="s">
        <v>237</v>
      </c>
      <c r="V938" s="109" t="s">
        <v>196</v>
      </c>
      <c r="X938" s="176">
        <f>'Fleet Input'!F942</f>
        <v>0</v>
      </c>
      <c r="Y938" s="170">
        <f>'Fleet Input'!G942</f>
        <v>0</v>
      </c>
      <c r="Z938" s="170">
        <f>'Fleet Input'!H942</f>
        <v>0</v>
      </c>
      <c r="AA938" s="114">
        <f t="shared" si="171"/>
        <v>0</v>
      </c>
      <c r="AB938" s="176" t="str">
        <f>IF('Fleet Input'!K942=0,"",'Fleet Input'!K942)</f>
        <v/>
      </c>
      <c r="AC938" s="176" t="str">
        <f>IF('Fleet Input'!L942=0,"",'Fleet Input'!L942)</f>
        <v/>
      </c>
      <c r="AD938" s="117" t="str">
        <f t="shared" si="172"/>
        <v/>
      </c>
      <c r="AE938" s="117" t="str">
        <f t="shared" si="173"/>
        <v>00</v>
      </c>
      <c r="AF938" s="8" t="e">
        <f t="shared" si="174"/>
        <v>#N/A</v>
      </c>
      <c r="AG938" s="122" t="e">
        <f t="shared" si="175"/>
        <v>#N/A</v>
      </c>
      <c r="AH938" s="8" t="e">
        <f t="shared" si="176"/>
        <v>#N/A</v>
      </c>
      <c r="AI938" s="122" t="e">
        <f t="shared" si="177"/>
        <v>#N/A</v>
      </c>
      <c r="AJ938" s="100" t="e">
        <f t="shared" si="178"/>
        <v>#N/A</v>
      </c>
      <c r="AK938" s="122" t="e">
        <f t="shared" si="179"/>
        <v>#N/A</v>
      </c>
    </row>
    <row r="939" spans="1:37" x14ac:dyDescent="0.2">
      <c r="A939" s="170">
        <f>'Fleet Input'!A943</f>
        <v>0</v>
      </c>
      <c r="B939" s="106" t="s">
        <v>111</v>
      </c>
      <c r="C939" s="106" t="s">
        <v>125</v>
      </c>
      <c r="D939" s="106" t="s">
        <v>126</v>
      </c>
      <c r="E939" s="106" t="s">
        <v>209</v>
      </c>
      <c r="F939" s="179">
        <f>'Fleet Input'!I943</f>
        <v>0</v>
      </c>
      <c r="G939" s="179">
        <f>'Fleet Input'!J943</f>
        <v>0</v>
      </c>
      <c r="H939" s="119" t="e">
        <f>VLOOKUP(AD939,NOx_Calc!$E$4:$G$44,3,FALSE)/100</f>
        <v>#N/A</v>
      </c>
      <c r="I939" s="119" t="e">
        <f>VLOOKUP(AD939,NOx_Calc!$E$4:$H$44,4,FALSE)/100</f>
        <v>#N/A</v>
      </c>
      <c r="J939" s="97" t="e">
        <f t="shared" si="168"/>
        <v>#N/A</v>
      </c>
      <c r="K939" s="10" t="e">
        <f>IF(J939&lt;&gt;"-",IF(X939="A",'NOx Emission Factors'!$X$4*J939,IF(X939="L",'NOx Emission Factors'!$W$4*J939,"?")),"-")</f>
        <v>#N/A</v>
      </c>
      <c r="L939" s="10" t="str">
        <f>IF(F939&lt;&gt;"",IF(X939="A",F939/'NOx Emission Factors'!$X$4,IF(X939="L",F939/'NOx Emission Factors'!$W$4,"?")),"-")</f>
        <v>?</v>
      </c>
      <c r="M939" s="125" t="e">
        <f t="shared" si="169"/>
        <v>#DIV/0!</v>
      </c>
      <c r="N939" s="125" t="e">
        <f t="shared" si="170"/>
        <v>#N/A</v>
      </c>
      <c r="O939" s="170">
        <f>'Fleet Input'!B943</f>
        <v>0</v>
      </c>
      <c r="P939" s="170">
        <f>'Fleet Input'!C943</f>
        <v>0</v>
      </c>
      <c r="Q939" s="170">
        <f>'Fleet Input'!D943</f>
        <v>0</v>
      </c>
      <c r="R939" s="170">
        <f>'Fleet Input'!E943</f>
        <v>0</v>
      </c>
      <c r="S939" s="170">
        <f>'Fleet Input'!F943</f>
        <v>0</v>
      </c>
      <c r="T939" s="109" t="s">
        <v>237</v>
      </c>
      <c r="V939" s="109" t="s">
        <v>196</v>
      </c>
      <c r="X939" s="176">
        <f>'Fleet Input'!F943</f>
        <v>0</v>
      </c>
      <c r="Y939" s="170">
        <f>'Fleet Input'!G943</f>
        <v>0</v>
      </c>
      <c r="Z939" s="170">
        <f>'Fleet Input'!H943</f>
        <v>0</v>
      </c>
      <c r="AA939" s="114">
        <f t="shared" si="171"/>
        <v>0</v>
      </c>
      <c r="AB939" s="176" t="str">
        <f>IF('Fleet Input'!K943=0,"",'Fleet Input'!K943)</f>
        <v/>
      </c>
      <c r="AC939" s="176" t="str">
        <f>IF('Fleet Input'!L943=0,"",'Fleet Input'!L943)</f>
        <v/>
      </c>
      <c r="AD939" s="117" t="str">
        <f t="shared" si="172"/>
        <v/>
      </c>
      <c r="AE939" s="117" t="str">
        <f t="shared" si="173"/>
        <v>00</v>
      </c>
      <c r="AF939" s="8" t="e">
        <f t="shared" si="174"/>
        <v>#N/A</v>
      </c>
      <c r="AG939" s="122" t="e">
        <f t="shared" si="175"/>
        <v>#N/A</v>
      </c>
      <c r="AH939" s="8" t="e">
        <f t="shared" si="176"/>
        <v>#N/A</v>
      </c>
      <c r="AI939" s="122" t="e">
        <f t="shared" si="177"/>
        <v>#N/A</v>
      </c>
      <c r="AJ939" s="100" t="e">
        <f t="shared" si="178"/>
        <v>#N/A</v>
      </c>
      <c r="AK939" s="122" t="e">
        <f t="shared" si="179"/>
        <v>#N/A</v>
      </c>
    </row>
    <row r="940" spans="1:37" x14ac:dyDescent="0.2">
      <c r="A940" s="170">
        <f>'Fleet Input'!A944</f>
        <v>0</v>
      </c>
      <c r="B940" s="106" t="s">
        <v>111</v>
      </c>
      <c r="C940" s="106" t="s">
        <v>125</v>
      </c>
      <c r="D940" s="106" t="s">
        <v>126</v>
      </c>
      <c r="E940" s="106" t="s">
        <v>209</v>
      </c>
      <c r="F940" s="179">
        <f>'Fleet Input'!I944</f>
        <v>0</v>
      </c>
      <c r="G940" s="179">
        <f>'Fleet Input'!J944</f>
        <v>0</v>
      </c>
      <c r="H940" s="119" t="e">
        <f>VLOOKUP(AD940,NOx_Calc!$E$4:$G$44,3,FALSE)/100</f>
        <v>#N/A</v>
      </c>
      <c r="I940" s="119" t="e">
        <f>VLOOKUP(AD940,NOx_Calc!$E$4:$H$44,4,FALSE)/100</f>
        <v>#N/A</v>
      </c>
      <c r="J940" s="97" t="e">
        <f t="shared" si="168"/>
        <v>#N/A</v>
      </c>
      <c r="K940" s="10" t="e">
        <f>IF(J940&lt;&gt;"-",IF(X940="A",'NOx Emission Factors'!$X$4*J940,IF(X940="L",'NOx Emission Factors'!$W$4*J940,"?")),"-")</f>
        <v>#N/A</v>
      </c>
      <c r="L940" s="10" t="str">
        <f>IF(F940&lt;&gt;"",IF(X940="A",F940/'NOx Emission Factors'!$X$4,IF(X940="L",F940/'NOx Emission Factors'!$W$4,"?")),"-")</f>
        <v>?</v>
      </c>
      <c r="M940" s="125" t="e">
        <f t="shared" si="169"/>
        <v>#DIV/0!</v>
      </c>
      <c r="N940" s="125" t="e">
        <f t="shared" si="170"/>
        <v>#N/A</v>
      </c>
      <c r="O940" s="170">
        <f>'Fleet Input'!B944</f>
        <v>0</v>
      </c>
      <c r="P940" s="170">
        <f>'Fleet Input'!C944</f>
        <v>0</v>
      </c>
      <c r="Q940" s="170">
        <f>'Fleet Input'!D944</f>
        <v>0</v>
      </c>
      <c r="R940" s="170">
        <f>'Fleet Input'!E944</f>
        <v>0</v>
      </c>
      <c r="S940" s="170">
        <f>'Fleet Input'!F944</f>
        <v>0</v>
      </c>
      <c r="T940" s="109" t="s">
        <v>237</v>
      </c>
      <c r="V940" s="109" t="s">
        <v>196</v>
      </c>
      <c r="X940" s="176">
        <f>'Fleet Input'!F944</f>
        <v>0</v>
      </c>
      <c r="Y940" s="170">
        <f>'Fleet Input'!G944</f>
        <v>0</v>
      </c>
      <c r="Z940" s="170">
        <f>'Fleet Input'!H944</f>
        <v>0</v>
      </c>
      <c r="AA940" s="114">
        <f t="shared" si="171"/>
        <v>0</v>
      </c>
      <c r="AB940" s="176" t="str">
        <f>IF('Fleet Input'!K944=0,"",'Fleet Input'!K944)</f>
        <v/>
      </c>
      <c r="AC940" s="176" t="str">
        <f>IF('Fleet Input'!L944=0,"",'Fleet Input'!L944)</f>
        <v/>
      </c>
      <c r="AD940" s="117" t="str">
        <f t="shared" si="172"/>
        <v/>
      </c>
      <c r="AE940" s="117" t="str">
        <f t="shared" si="173"/>
        <v>00</v>
      </c>
      <c r="AF940" s="8" t="e">
        <f t="shared" si="174"/>
        <v>#N/A</v>
      </c>
      <c r="AG940" s="122" t="e">
        <f t="shared" si="175"/>
        <v>#N/A</v>
      </c>
      <c r="AH940" s="8" t="e">
        <f t="shared" si="176"/>
        <v>#N/A</v>
      </c>
      <c r="AI940" s="122" t="e">
        <f t="shared" si="177"/>
        <v>#N/A</v>
      </c>
      <c r="AJ940" s="100" t="e">
        <f t="shared" si="178"/>
        <v>#N/A</v>
      </c>
      <c r="AK940" s="122" t="e">
        <f t="shared" si="179"/>
        <v>#N/A</v>
      </c>
    </row>
    <row r="941" spans="1:37" x14ac:dyDescent="0.2">
      <c r="A941" s="170">
        <f>'Fleet Input'!A945</f>
        <v>0</v>
      </c>
      <c r="B941" s="106" t="s">
        <v>111</v>
      </c>
      <c r="C941" s="106" t="s">
        <v>125</v>
      </c>
      <c r="D941" s="106" t="s">
        <v>126</v>
      </c>
      <c r="E941" s="106" t="s">
        <v>209</v>
      </c>
      <c r="F941" s="179">
        <f>'Fleet Input'!I945</f>
        <v>0</v>
      </c>
      <c r="G941" s="179">
        <f>'Fleet Input'!J945</f>
        <v>0</v>
      </c>
      <c r="H941" s="119" t="e">
        <f>VLOOKUP(AD941,NOx_Calc!$E$4:$G$44,3,FALSE)/100</f>
        <v>#N/A</v>
      </c>
      <c r="I941" s="119" t="e">
        <f>VLOOKUP(AD941,NOx_Calc!$E$4:$H$44,4,FALSE)/100</f>
        <v>#N/A</v>
      </c>
      <c r="J941" s="97" t="e">
        <f t="shared" si="168"/>
        <v>#N/A</v>
      </c>
      <c r="K941" s="10" t="e">
        <f>IF(J941&lt;&gt;"-",IF(X941="A",'NOx Emission Factors'!$X$4*J941,IF(X941="L",'NOx Emission Factors'!$W$4*J941,"?")),"-")</f>
        <v>#N/A</v>
      </c>
      <c r="L941" s="10" t="str">
        <f>IF(F941&lt;&gt;"",IF(X941="A",F941/'NOx Emission Factors'!$X$4,IF(X941="L",F941/'NOx Emission Factors'!$W$4,"?")),"-")</f>
        <v>?</v>
      </c>
      <c r="M941" s="125" t="e">
        <f t="shared" si="169"/>
        <v>#DIV/0!</v>
      </c>
      <c r="N941" s="125" t="e">
        <f t="shared" si="170"/>
        <v>#N/A</v>
      </c>
      <c r="O941" s="170">
        <f>'Fleet Input'!B945</f>
        <v>0</v>
      </c>
      <c r="P941" s="170">
        <f>'Fleet Input'!C945</f>
        <v>0</v>
      </c>
      <c r="Q941" s="170">
        <f>'Fleet Input'!D945</f>
        <v>0</v>
      </c>
      <c r="R941" s="170">
        <f>'Fleet Input'!E945</f>
        <v>0</v>
      </c>
      <c r="S941" s="170">
        <f>'Fleet Input'!F945</f>
        <v>0</v>
      </c>
      <c r="T941" s="109" t="s">
        <v>237</v>
      </c>
      <c r="V941" s="109" t="s">
        <v>196</v>
      </c>
      <c r="X941" s="176">
        <f>'Fleet Input'!F945</f>
        <v>0</v>
      </c>
      <c r="Y941" s="170">
        <f>'Fleet Input'!G945</f>
        <v>0</v>
      </c>
      <c r="Z941" s="170">
        <f>'Fleet Input'!H945</f>
        <v>0</v>
      </c>
      <c r="AA941" s="114">
        <f t="shared" si="171"/>
        <v>0</v>
      </c>
      <c r="AB941" s="176" t="str">
        <f>IF('Fleet Input'!K945=0,"",'Fleet Input'!K945)</f>
        <v/>
      </c>
      <c r="AC941" s="176" t="str">
        <f>IF('Fleet Input'!L945=0,"",'Fleet Input'!L945)</f>
        <v/>
      </c>
      <c r="AD941" s="117" t="str">
        <f t="shared" si="172"/>
        <v/>
      </c>
      <c r="AE941" s="117" t="str">
        <f t="shared" si="173"/>
        <v>00</v>
      </c>
      <c r="AF941" s="8" t="e">
        <f t="shared" si="174"/>
        <v>#N/A</v>
      </c>
      <c r="AG941" s="122" t="e">
        <f t="shared" si="175"/>
        <v>#N/A</v>
      </c>
      <c r="AH941" s="8" t="e">
        <f t="shared" si="176"/>
        <v>#N/A</v>
      </c>
      <c r="AI941" s="122" t="e">
        <f t="shared" si="177"/>
        <v>#N/A</v>
      </c>
      <c r="AJ941" s="100" t="e">
        <f t="shared" si="178"/>
        <v>#N/A</v>
      </c>
      <c r="AK941" s="122" t="e">
        <f t="shared" si="179"/>
        <v>#N/A</v>
      </c>
    </row>
    <row r="942" spans="1:37" x14ac:dyDescent="0.2">
      <c r="A942" s="170">
        <f>'Fleet Input'!A946</f>
        <v>0</v>
      </c>
      <c r="B942" s="106" t="s">
        <v>111</v>
      </c>
      <c r="C942" s="106" t="s">
        <v>125</v>
      </c>
      <c r="D942" s="106" t="s">
        <v>126</v>
      </c>
      <c r="E942" s="106" t="s">
        <v>209</v>
      </c>
      <c r="F942" s="179">
        <f>'Fleet Input'!I946</f>
        <v>0</v>
      </c>
      <c r="G942" s="179">
        <f>'Fleet Input'!J946</f>
        <v>0</v>
      </c>
      <c r="H942" s="119" t="e">
        <f>VLOOKUP(AD942,NOx_Calc!$E$4:$G$44,3,FALSE)/100</f>
        <v>#N/A</v>
      </c>
      <c r="I942" s="119" t="e">
        <f>VLOOKUP(AD942,NOx_Calc!$E$4:$H$44,4,FALSE)/100</f>
        <v>#N/A</v>
      </c>
      <c r="J942" s="97" t="e">
        <f t="shared" si="168"/>
        <v>#N/A</v>
      </c>
      <c r="K942" s="10" t="e">
        <f>IF(J942&lt;&gt;"-",IF(X942="A",'NOx Emission Factors'!$X$4*J942,IF(X942="L",'NOx Emission Factors'!$W$4*J942,"?")),"-")</f>
        <v>#N/A</v>
      </c>
      <c r="L942" s="10" t="str">
        <f>IF(F942&lt;&gt;"",IF(X942="A",F942/'NOx Emission Factors'!$X$4,IF(X942="L",F942/'NOx Emission Factors'!$W$4,"?")),"-")</f>
        <v>?</v>
      </c>
      <c r="M942" s="125" t="e">
        <f t="shared" si="169"/>
        <v>#DIV/0!</v>
      </c>
      <c r="N942" s="125" t="e">
        <f t="shared" si="170"/>
        <v>#N/A</v>
      </c>
      <c r="O942" s="170">
        <f>'Fleet Input'!B946</f>
        <v>0</v>
      </c>
      <c r="P942" s="170">
        <f>'Fleet Input'!C946</f>
        <v>0</v>
      </c>
      <c r="Q942" s="170">
        <f>'Fleet Input'!D946</f>
        <v>0</v>
      </c>
      <c r="R942" s="170">
        <f>'Fleet Input'!E946</f>
        <v>0</v>
      </c>
      <c r="S942" s="170">
        <f>'Fleet Input'!F946</f>
        <v>0</v>
      </c>
      <c r="T942" s="109" t="s">
        <v>237</v>
      </c>
      <c r="V942" s="109" t="s">
        <v>196</v>
      </c>
      <c r="X942" s="176">
        <f>'Fleet Input'!F946</f>
        <v>0</v>
      </c>
      <c r="Y942" s="170">
        <f>'Fleet Input'!G946</f>
        <v>0</v>
      </c>
      <c r="Z942" s="170">
        <f>'Fleet Input'!H946</f>
        <v>0</v>
      </c>
      <c r="AA942" s="114">
        <f t="shared" si="171"/>
        <v>0</v>
      </c>
      <c r="AB942" s="176" t="str">
        <f>IF('Fleet Input'!K946=0,"",'Fleet Input'!K946)</f>
        <v/>
      </c>
      <c r="AC942" s="176" t="str">
        <f>IF('Fleet Input'!L946=0,"",'Fleet Input'!L946)</f>
        <v/>
      </c>
      <c r="AD942" s="117" t="str">
        <f t="shared" si="172"/>
        <v/>
      </c>
      <c r="AE942" s="117" t="str">
        <f t="shared" si="173"/>
        <v>00</v>
      </c>
      <c r="AF942" s="8" t="e">
        <f t="shared" si="174"/>
        <v>#N/A</v>
      </c>
      <c r="AG942" s="122" t="e">
        <f t="shared" si="175"/>
        <v>#N/A</v>
      </c>
      <c r="AH942" s="8" t="e">
        <f t="shared" si="176"/>
        <v>#N/A</v>
      </c>
      <c r="AI942" s="122" t="e">
        <f t="shared" si="177"/>
        <v>#N/A</v>
      </c>
      <c r="AJ942" s="100" t="e">
        <f t="shared" si="178"/>
        <v>#N/A</v>
      </c>
      <c r="AK942" s="122" t="e">
        <f t="shared" si="179"/>
        <v>#N/A</v>
      </c>
    </row>
    <row r="943" spans="1:37" x14ac:dyDescent="0.2">
      <c r="A943" s="170">
        <f>'Fleet Input'!A947</f>
        <v>0</v>
      </c>
      <c r="B943" s="106" t="s">
        <v>111</v>
      </c>
      <c r="C943" s="106" t="s">
        <v>125</v>
      </c>
      <c r="D943" s="106" t="s">
        <v>126</v>
      </c>
      <c r="E943" s="106" t="s">
        <v>209</v>
      </c>
      <c r="F943" s="179">
        <f>'Fleet Input'!I947</f>
        <v>0</v>
      </c>
      <c r="G943" s="179">
        <f>'Fleet Input'!J947</f>
        <v>0</v>
      </c>
      <c r="H943" s="119" t="e">
        <f>VLOOKUP(AD943,NOx_Calc!$E$4:$G$44,3,FALSE)/100</f>
        <v>#N/A</v>
      </c>
      <c r="I943" s="119" t="e">
        <f>VLOOKUP(AD943,NOx_Calc!$E$4:$H$44,4,FALSE)/100</f>
        <v>#N/A</v>
      </c>
      <c r="J943" s="97" t="e">
        <f t="shared" si="168"/>
        <v>#N/A</v>
      </c>
      <c r="K943" s="10" t="e">
        <f>IF(J943&lt;&gt;"-",IF(X943="A",'NOx Emission Factors'!$X$4*J943,IF(X943="L",'NOx Emission Factors'!$W$4*J943,"?")),"-")</f>
        <v>#N/A</v>
      </c>
      <c r="L943" s="10" t="str">
        <f>IF(F943&lt;&gt;"",IF(X943="A",F943/'NOx Emission Factors'!$X$4,IF(X943="L",F943/'NOx Emission Factors'!$W$4,"?")),"-")</f>
        <v>?</v>
      </c>
      <c r="M943" s="125" t="e">
        <f t="shared" si="169"/>
        <v>#DIV/0!</v>
      </c>
      <c r="N943" s="125" t="e">
        <f t="shared" si="170"/>
        <v>#N/A</v>
      </c>
      <c r="O943" s="170">
        <f>'Fleet Input'!B947</f>
        <v>0</v>
      </c>
      <c r="P943" s="170">
        <f>'Fleet Input'!C947</f>
        <v>0</v>
      </c>
      <c r="Q943" s="170">
        <f>'Fleet Input'!D947</f>
        <v>0</v>
      </c>
      <c r="R943" s="170">
        <f>'Fleet Input'!E947</f>
        <v>0</v>
      </c>
      <c r="S943" s="170">
        <f>'Fleet Input'!F947</f>
        <v>0</v>
      </c>
      <c r="T943" s="109" t="s">
        <v>237</v>
      </c>
      <c r="V943" s="109" t="s">
        <v>196</v>
      </c>
      <c r="X943" s="176">
        <f>'Fleet Input'!F947</f>
        <v>0</v>
      </c>
      <c r="Y943" s="170">
        <f>'Fleet Input'!G947</f>
        <v>0</v>
      </c>
      <c r="Z943" s="170">
        <f>'Fleet Input'!H947</f>
        <v>0</v>
      </c>
      <c r="AA943" s="114">
        <f t="shared" si="171"/>
        <v>0</v>
      </c>
      <c r="AB943" s="176" t="str">
        <f>IF('Fleet Input'!K947=0,"",'Fleet Input'!K947)</f>
        <v/>
      </c>
      <c r="AC943" s="176" t="str">
        <f>IF('Fleet Input'!L947=0,"",'Fleet Input'!L947)</f>
        <v/>
      </c>
      <c r="AD943" s="117" t="str">
        <f t="shared" si="172"/>
        <v/>
      </c>
      <c r="AE943" s="117" t="str">
        <f t="shared" si="173"/>
        <v>00</v>
      </c>
      <c r="AF943" s="8" t="e">
        <f t="shared" si="174"/>
        <v>#N/A</v>
      </c>
      <c r="AG943" s="122" t="e">
        <f t="shared" si="175"/>
        <v>#N/A</v>
      </c>
      <c r="AH943" s="8" t="e">
        <f t="shared" si="176"/>
        <v>#N/A</v>
      </c>
      <c r="AI943" s="122" t="e">
        <f t="shared" si="177"/>
        <v>#N/A</v>
      </c>
      <c r="AJ943" s="100" t="e">
        <f t="shared" si="178"/>
        <v>#N/A</v>
      </c>
      <c r="AK943" s="122" t="e">
        <f t="shared" si="179"/>
        <v>#N/A</v>
      </c>
    </row>
    <row r="944" spans="1:37" x14ac:dyDescent="0.2">
      <c r="A944" s="170">
        <f>'Fleet Input'!A948</f>
        <v>0</v>
      </c>
      <c r="B944" s="106" t="s">
        <v>111</v>
      </c>
      <c r="C944" s="106" t="s">
        <v>112</v>
      </c>
      <c r="D944" s="106" t="s">
        <v>210</v>
      </c>
      <c r="E944" s="106" t="s">
        <v>209</v>
      </c>
      <c r="F944" s="179">
        <f>'Fleet Input'!I948</f>
        <v>0</v>
      </c>
      <c r="G944" s="179">
        <f>'Fleet Input'!J948</f>
        <v>0</v>
      </c>
      <c r="H944" s="119" t="e">
        <f>VLOOKUP(AD944,NOx_Calc!$E$4:$G$44,3,FALSE)/100</f>
        <v>#N/A</v>
      </c>
      <c r="I944" s="119" t="e">
        <f>VLOOKUP(AD944,NOx_Calc!$E$4:$H$44,4,FALSE)/100</f>
        <v>#N/A</v>
      </c>
      <c r="J944" s="97" t="e">
        <f t="shared" si="168"/>
        <v>#N/A</v>
      </c>
      <c r="K944" s="10" t="e">
        <f>IF(J944&lt;&gt;"-",IF(X944="A",'NOx Emission Factors'!$X$4*J944,IF(X944="L",'NOx Emission Factors'!$W$4*J944,"?")),"-")</f>
        <v>#N/A</v>
      </c>
      <c r="L944" s="10" t="str">
        <f>IF(F944&lt;&gt;"",IF(X944="A",F944/'NOx Emission Factors'!$X$4,IF(X944="L",F944/'NOx Emission Factors'!$W$4,"?")),"-")</f>
        <v>?</v>
      </c>
      <c r="M944" s="125" t="e">
        <f t="shared" si="169"/>
        <v>#DIV/0!</v>
      </c>
      <c r="N944" s="125" t="e">
        <f t="shared" si="170"/>
        <v>#N/A</v>
      </c>
      <c r="O944" s="170">
        <f>'Fleet Input'!B948</f>
        <v>0</v>
      </c>
      <c r="P944" s="170">
        <f>'Fleet Input'!C948</f>
        <v>0</v>
      </c>
      <c r="Q944" s="170">
        <f>'Fleet Input'!D948</f>
        <v>0</v>
      </c>
      <c r="R944" s="170">
        <f>'Fleet Input'!E948</f>
        <v>0</v>
      </c>
      <c r="S944" s="170">
        <f>'Fleet Input'!F948</f>
        <v>0</v>
      </c>
      <c r="T944" s="109" t="s">
        <v>237</v>
      </c>
      <c r="V944" s="109" t="s">
        <v>196</v>
      </c>
      <c r="X944" s="176">
        <f>'Fleet Input'!F948</f>
        <v>0</v>
      </c>
      <c r="Y944" s="170">
        <f>'Fleet Input'!G948</f>
        <v>0</v>
      </c>
      <c r="Z944" s="170">
        <f>'Fleet Input'!H948</f>
        <v>0</v>
      </c>
      <c r="AA944" s="114">
        <f t="shared" si="171"/>
        <v>0</v>
      </c>
      <c r="AB944" s="176" t="str">
        <f>IF('Fleet Input'!K948=0,"",'Fleet Input'!K948)</f>
        <v/>
      </c>
      <c r="AC944" s="176" t="str">
        <f>IF('Fleet Input'!L948=0,"",'Fleet Input'!L948)</f>
        <v/>
      </c>
      <c r="AD944" s="117" t="str">
        <f t="shared" si="172"/>
        <v/>
      </c>
      <c r="AE944" s="117" t="str">
        <f t="shared" si="173"/>
        <v>00</v>
      </c>
      <c r="AF944" s="8" t="e">
        <f t="shared" si="174"/>
        <v>#N/A</v>
      </c>
      <c r="AG944" s="122" t="e">
        <f t="shared" si="175"/>
        <v>#N/A</v>
      </c>
      <c r="AH944" s="8" t="e">
        <f t="shared" si="176"/>
        <v>#N/A</v>
      </c>
      <c r="AI944" s="122" t="e">
        <f t="shared" si="177"/>
        <v>#N/A</v>
      </c>
      <c r="AJ944" s="100" t="e">
        <f t="shared" si="178"/>
        <v>#N/A</v>
      </c>
      <c r="AK944" s="122" t="e">
        <f t="shared" si="179"/>
        <v>#N/A</v>
      </c>
    </row>
    <row r="945" spans="1:37" x14ac:dyDescent="0.2">
      <c r="A945" s="170">
        <f>'Fleet Input'!A949</f>
        <v>0</v>
      </c>
      <c r="B945" s="106" t="s">
        <v>111</v>
      </c>
      <c r="C945" s="106" t="s">
        <v>125</v>
      </c>
      <c r="D945" s="106" t="s">
        <v>126</v>
      </c>
      <c r="E945" s="106" t="s">
        <v>209</v>
      </c>
      <c r="F945" s="179">
        <f>'Fleet Input'!I949</f>
        <v>0</v>
      </c>
      <c r="G945" s="179">
        <f>'Fleet Input'!J949</f>
        <v>0</v>
      </c>
      <c r="H945" s="119" t="e">
        <f>VLOOKUP(AD945,NOx_Calc!$E$4:$G$44,3,FALSE)/100</f>
        <v>#N/A</v>
      </c>
      <c r="I945" s="119" t="e">
        <f>VLOOKUP(AD945,NOx_Calc!$E$4:$H$44,4,FALSE)/100</f>
        <v>#N/A</v>
      </c>
      <c r="J945" s="97" t="e">
        <f t="shared" si="168"/>
        <v>#N/A</v>
      </c>
      <c r="K945" s="10" t="e">
        <f>IF(J945&lt;&gt;"-",IF(X945="A",'NOx Emission Factors'!$X$4*J945,IF(X945="L",'NOx Emission Factors'!$W$4*J945,"?")),"-")</f>
        <v>#N/A</v>
      </c>
      <c r="L945" s="10" t="str">
        <f>IF(F945&lt;&gt;"",IF(X945="A",F945/'NOx Emission Factors'!$X$4,IF(X945="L",F945/'NOx Emission Factors'!$W$4,"?")),"-")</f>
        <v>?</v>
      </c>
      <c r="M945" s="125" t="e">
        <f t="shared" si="169"/>
        <v>#DIV/0!</v>
      </c>
      <c r="N945" s="125" t="e">
        <f t="shared" si="170"/>
        <v>#N/A</v>
      </c>
      <c r="O945" s="170">
        <f>'Fleet Input'!B949</f>
        <v>0</v>
      </c>
      <c r="P945" s="170">
        <f>'Fleet Input'!C949</f>
        <v>0</v>
      </c>
      <c r="Q945" s="170">
        <f>'Fleet Input'!D949</f>
        <v>0</v>
      </c>
      <c r="R945" s="170">
        <f>'Fleet Input'!E949</f>
        <v>0</v>
      </c>
      <c r="S945" s="170">
        <f>'Fleet Input'!F949</f>
        <v>0</v>
      </c>
      <c r="T945" s="109" t="s">
        <v>237</v>
      </c>
      <c r="V945" s="109" t="s">
        <v>196</v>
      </c>
      <c r="X945" s="176">
        <f>'Fleet Input'!F949</f>
        <v>0</v>
      </c>
      <c r="Y945" s="170">
        <f>'Fleet Input'!G949</f>
        <v>0</v>
      </c>
      <c r="Z945" s="170">
        <f>'Fleet Input'!H949</f>
        <v>0</v>
      </c>
      <c r="AA945" s="114">
        <f t="shared" si="171"/>
        <v>0</v>
      </c>
      <c r="AB945" s="176" t="str">
        <f>IF('Fleet Input'!K949=0,"",'Fleet Input'!K949)</f>
        <v/>
      </c>
      <c r="AC945" s="176" t="str">
        <f>IF('Fleet Input'!L949=0,"",'Fleet Input'!L949)</f>
        <v/>
      </c>
      <c r="AD945" s="117" t="str">
        <f t="shared" si="172"/>
        <v/>
      </c>
      <c r="AE945" s="117" t="str">
        <f t="shared" si="173"/>
        <v>00</v>
      </c>
      <c r="AF945" s="8" t="e">
        <f t="shared" si="174"/>
        <v>#N/A</v>
      </c>
      <c r="AG945" s="122" t="e">
        <f t="shared" si="175"/>
        <v>#N/A</v>
      </c>
      <c r="AH945" s="8" t="e">
        <f t="shared" si="176"/>
        <v>#N/A</v>
      </c>
      <c r="AI945" s="122" t="e">
        <f t="shared" si="177"/>
        <v>#N/A</v>
      </c>
      <c r="AJ945" s="100" t="e">
        <f t="shared" si="178"/>
        <v>#N/A</v>
      </c>
      <c r="AK945" s="122" t="e">
        <f t="shared" si="179"/>
        <v>#N/A</v>
      </c>
    </row>
    <row r="946" spans="1:37" x14ac:dyDescent="0.2">
      <c r="A946" s="170">
        <f>'Fleet Input'!A950</f>
        <v>0</v>
      </c>
      <c r="B946" s="106" t="s">
        <v>111</v>
      </c>
      <c r="C946" s="106" t="s">
        <v>125</v>
      </c>
      <c r="D946" s="106" t="s">
        <v>126</v>
      </c>
      <c r="E946" s="106" t="s">
        <v>209</v>
      </c>
      <c r="F946" s="179">
        <f>'Fleet Input'!I950</f>
        <v>0</v>
      </c>
      <c r="G946" s="179">
        <f>'Fleet Input'!J950</f>
        <v>0</v>
      </c>
      <c r="H946" s="119" t="e">
        <f>VLOOKUP(AD946,NOx_Calc!$E$4:$G$44,3,FALSE)/100</f>
        <v>#N/A</v>
      </c>
      <c r="I946" s="119" t="e">
        <f>VLOOKUP(AD946,NOx_Calc!$E$4:$H$44,4,FALSE)/100</f>
        <v>#N/A</v>
      </c>
      <c r="J946" s="97" t="e">
        <f t="shared" si="168"/>
        <v>#N/A</v>
      </c>
      <c r="K946" s="10" t="e">
        <f>IF(J946&lt;&gt;"-",IF(X946="A",'NOx Emission Factors'!$X$4*J946,IF(X946="L",'NOx Emission Factors'!$W$4*J946,"?")),"-")</f>
        <v>#N/A</v>
      </c>
      <c r="L946" s="10" t="str">
        <f>IF(F946&lt;&gt;"",IF(X946="A",F946/'NOx Emission Factors'!$X$4,IF(X946="L",F946/'NOx Emission Factors'!$W$4,"?")),"-")</f>
        <v>?</v>
      </c>
      <c r="M946" s="125" t="e">
        <f t="shared" si="169"/>
        <v>#DIV/0!</v>
      </c>
      <c r="N946" s="125" t="e">
        <f t="shared" si="170"/>
        <v>#N/A</v>
      </c>
      <c r="O946" s="170">
        <f>'Fleet Input'!B950</f>
        <v>0</v>
      </c>
      <c r="P946" s="170">
        <f>'Fleet Input'!C950</f>
        <v>0</v>
      </c>
      <c r="Q946" s="170">
        <f>'Fleet Input'!D950</f>
        <v>0</v>
      </c>
      <c r="R946" s="170">
        <f>'Fleet Input'!E950</f>
        <v>0</v>
      </c>
      <c r="S946" s="170">
        <f>'Fleet Input'!F950</f>
        <v>0</v>
      </c>
      <c r="T946" s="109" t="s">
        <v>237</v>
      </c>
      <c r="V946" s="109" t="s">
        <v>196</v>
      </c>
      <c r="X946" s="176">
        <f>'Fleet Input'!F950</f>
        <v>0</v>
      </c>
      <c r="Y946" s="170">
        <f>'Fleet Input'!G950</f>
        <v>0</v>
      </c>
      <c r="Z946" s="170">
        <f>'Fleet Input'!H950</f>
        <v>0</v>
      </c>
      <c r="AA946" s="114">
        <f t="shared" si="171"/>
        <v>0</v>
      </c>
      <c r="AB946" s="176" t="str">
        <f>IF('Fleet Input'!K950=0,"",'Fleet Input'!K950)</f>
        <v/>
      </c>
      <c r="AC946" s="176" t="str">
        <f>IF('Fleet Input'!L950=0,"",'Fleet Input'!L950)</f>
        <v/>
      </c>
      <c r="AD946" s="117" t="str">
        <f t="shared" si="172"/>
        <v/>
      </c>
      <c r="AE946" s="117" t="str">
        <f t="shared" si="173"/>
        <v>00</v>
      </c>
      <c r="AF946" s="8" t="e">
        <f t="shared" si="174"/>
        <v>#N/A</v>
      </c>
      <c r="AG946" s="122" t="e">
        <f t="shared" si="175"/>
        <v>#N/A</v>
      </c>
      <c r="AH946" s="8" t="e">
        <f t="shared" si="176"/>
        <v>#N/A</v>
      </c>
      <c r="AI946" s="122" t="e">
        <f t="shared" si="177"/>
        <v>#N/A</v>
      </c>
      <c r="AJ946" s="100" t="e">
        <f t="shared" si="178"/>
        <v>#N/A</v>
      </c>
      <c r="AK946" s="122" t="e">
        <f t="shared" si="179"/>
        <v>#N/A</v>
      </c>
    </row>
    <row r="947" spans="1:37" x14ac:dyDescent="0.2">
      <c r="A947" s="170">
        <f>'Fleet Input'!A951</f>
        <v>0</v>
      </c>
      <c r="B947" s="106" t="s">
        <v>111</v>
      </c>
      <c r="C947" s="106" t="s">
        <v>112</v>
      </c>
      <c r="D947" s="106" t="s">
        <v>210</v>
      </c>
      <c r="E947" s="106" t="s">
        <v>209</v>
      </c>
      <c r="F947" s="179">
        <f>'Fleet Input'!I951</f>
        <v>0</v>
      </c>
      <c r="G947" s="179">
        <f>'Fleet Input'!J951</f>
        <v>0</v>
      </c>
      <c r="H947" s="119" t="e">
        <f>VLOOKUP(AD947,NOx_Calc!$E$4:$G$44,3,FALSE)/100</f>
        <v>#N/A</v>
      </c>
      <c r="I947" s="119" t="e">
        <f>VLOOKUP(AD947,NOx_Calc!$E$4:$H$44,4,FALSE)/100</f>
        <v>#N/A</v>
      </c>
      <c r="J947" s="97" t="e">
        <f t="shared" si="168"/>
        <v>#N/A</v>
      </c>
      <c r="K947" s="10" t="e">
        <f>IF(J947&lt;&gt;"-",IF(X947="A",'NOx Emission Factors'!$X$4*J947,IF(X947="L",'NOx Emission Factors'!$W$4*J947,"?")),"-")</f>
        <v>#N/A</v>
      </c>
      <c r="L947" s="10" t="str">
        <f>IF(F947&lt;&gt;"",IF(X947="A",F947/'NOx Emission Factors'!$X$4,IF(X947="L",F947/'NOx Emission Factors'!$W$4,"?")),"-")</f>
        <v>?</v>
      </c>
      <c r="M947" s="125" t="e">
        <f t="shared" si="169"/>
        <v>#DIV/0!</v>
      </c>
      <c r="N947" s="125" t="e">
        <f t="shared" si="170"/>
        <v>#N/A</v>
      </c>
      <c r="O947" s="170">
        <f>'Fleet Input'!B951</f>
        <v>0</v>
      </c>
      <c r="P947" s="170">
        <f>'Fleet Input'!C951</f>
        <v>0</v>
      </c>
      <c r="Q947" s="170">
        <f>'Fleet Input'!D951</f>
        <v>0</v>
      </c>
      <c r="R947" s="170">
        <f>'Fleet Input'!E951</f>
        <v>0</v>
      </c>
      <c r="S947" s="170">
        <f>'Fleet Input'!F951</f>
        <v>0</v>
      </c>
      <c r="T947" s="109" t="s">
        <v>237</v>
      </c>
      <c r="V947" s="109" t="s">
        <v>196</v>
      </c>
      <c r="X947" s="176">
        <f>'Fleet Input'!F951</f>
        <v>0</v>
      </c>
      <c r="Y947" s="170">
        <f>'Fleet Input'!G951</f>
        <v>0</v>
      </c>
      <c r="Z947" s="170">
        <f>'Fleet Input'!H951</f>
        <v>0</v>
      </c>
      <c r="AA947" s="114">
        <f t="shared" si="171"/>
        <v>0</v>
      </c>
      <c r="AB947" s="176" t="str">
        <f>IF('Fleet Input'!K951=0,"",'Fleet Input'!K951)</f>
        <v/>
      </c>
      <c r="AC947" s="176" t="str">
        <f>IF('Fleet Input'!L951=0,"",'Fleet Input'!L951)</f>
        <v/>
      </c>
      <c r="AD947" s="117" t="str">
        <f t="shared" si="172"/>
        <v/>
      </c>
      <c r="AE947" s="117" t="str">
        <f t="shared" si="173"/>
        <v>00</v>
      </c>
      <c r="AF947" s="8" t="e">
        <f t="shared" si="174"/>
        <v>#N/A</v>
      </c>
      <c r="AG947" s="122" t="e">
        <f t="shared" si="175"/>
        <v>#N/A</v>
      </c>
      <c r="AH947" s="8" t="e">
        <f t="shared" si="176"/>
        <v>#N/A</v>
      </c>
      <c r="AI947" s="122" t="e">
        <f t="shared" si="177"/>
        <v>#N/A</v>
      </c>
      <c r="AJ947" s="100" t="e">
        <f t="shared" si="178"/>
        <v>#N/A</v>
      </c>
      <c r="AK947" s="122" t="e">
        <f t="shared" si="179"/>
        <v>#N/A</v>
      </c>
    </row>
    <row r="948" spans="1:37" x14ac:dyDescent="0.2">
      <c r="A948" s="170">
        <f>'Fleet Input'!A952</f>
        <v>0</v>
      </c>
      <c r="B948" s="106" t="s">
        <v>111</v>
      </c>
      <c r="C948" s="106" t="s">
        <v>112</v>
      </c>
      <c r="D948" s="106" t="s">
        <v>210</v>
      </c>
      <c r="E948" s="106" t="s">
        <v>209</v>
      </c>
      <c r="F948" s="179">
        <f>'Fleet Input'!I952</f>
        <v>0</v>
      </c>
      <c r="G948" s="179">
        <f>'Fleet Input'!J952</f>
        <v>0</v>
      </c>
      <c r="H948" s="119" t="e">
        <f>VLOOKUP(AD948,NOx_Calc!$E$4:$G$44,3,FALSE)/100</f>
        <v>#N/A</v>
      </c>
      <c r="I948" s="119" t="e">
        <f>VLOOKUP(AD948,NOx_Calc!$E$4:$H$44,4,FALSE)/100</f>
        <v>#N/A</v>
      </c>
      <c r="J948" s="97" t="e">
        <f t="shared" si="168"/>
        <v>#N/A</v>
      </c>
      <c r="K948" s="10" t="e">
        <f>IF(J948&lt;&gt;"-",IF(X948="A",'NOx Emission Factors'!$X$4*J948,IF(X948="L",'NOx Emission Factors'!$W$4*J948,"?")),"-")</f>
        <v>#N/A</v>
      </c>
      <c r="L948" s="10" t="str">
        <f>IF(F948&lt;&gt;"",IF(X948="A",F948/'NOx Emission Factors'!$X$4,IF(X948="L",F948/'NOx Emission Factors'!$W$4,"?")),"-")</f>
        <v>?</v>
      </c>
      <c r="M948" s="125" t="e">
        <f t="shared" si="169"/>
        <v>#DIV/0!</v>
      </c>
      <c r="N948" s="125" t="e">
        <f t="shared" si="170"/>
        <v>#N/A</v>
      </c>
      <c r="O948" s="170">
        <f>'Fleet Input'!B952</f>
        <v>0</v>
      </c>
      <c r="P948" s="170">
        <f>'Fleet Input'!C952</f>
        <v>0</v>
      </c>
      <c r="Q948" s="170">
        <f>'Fleet Input'!D952</f>
        <v>0</v>
      </c>
      <c r="R948" s="170">
        <f>'Fleet Input'!E952</f>
        <v>0</v>
      </c>
      <c r="S948" s="170">
        <f>'Fleet Input'!F952</f>
        <v>0</v>
      </c>
      <c r="T948" s="109" t="s">
        <v>237</v>
      </c>
      <c r="V948" s="109" t="s">
        <v>196</v>
      </c>
      <c r="X948" s="176">
        <f>'Fleet Input'!F952</f>
        <v>0</v>
      </c>
      <c r="Y948" s="170">
        <f>'Fleet Input'!G952</f>
        <v>0</v>
      </c>
      <c r="Z948" s="170">
        <f>'Fleet Input'!H952</f>
        <v>0</v>
      </c>
      <c r="AA948" s="114">
        <f t="shared" si="171"/>
        <v>0</v>
      </c>
      <c r="AB948" s="176" t="str">
        <f>IF('Fleet Input'!K952=0,"",'Fleet Input'!K952)</f>
        <v/>
      </c>
      <c r="AC948" s="176" t="str">
        <f>IF('Fleet Input'!L952=0,"",'Fleet Input'!L952)</f>
        <v/>
      </c>
      <c r="AD948" s="117" t="str">
        <f t="shared" si="172"/>
        <v/>
      </c>
      <c r="AE948" s="117" t="str">
        <f t="shared" si="173"/>
        <v>00</v>
      </c>
      <c r="AF948" s="8" t="e">
        <f t="shared" si="174"/>
        <v>#N/A</v>
      </c>
      <c r="AG948" s="122" t="e">
        <f t="shared" si="175"/>
        <v>#N/A</v>
      </c>
      <c r="AH948" s="8" t="e">
        <f t="shared" si="176"/>
        <v>#N/A</v>
      </c>
      <c r="AI948" s="122" t="e">
        <f t="shared" si="177"/>
        <v>#N/A</v>
      </c>
      <c r="AJ948" s="100" t="e">
        <f t="shared" si="178"/>
        <v>#N/A</v>
      </c>
      <c r="AK948" s="122" t="e">
        <f t="shared" si="179"/>
        <v>#N/A</v>
      </c>
    </row>
    <row r="949" spans="1:37" x14ac:dyDescent="0.2">
      <c r="A949" s="170">
        <f>'Fleet Input'!A953</f>
        <v>0</v>
      </c>
      <c r="B949" s="106" t="s">
        <v>111</v>
      </c>
      <c r="C949" s="106" t="s">
        <v>112</v>
      </c>
      <c r="D949" s="106" t="s">
        <v>136</v>
      </c>
      <c r="E949" s="106" t="s">
        <v>137</v>
      </c>
      <c r="F949" s="179">
        <f>'Fleet Input'!I953</f>
        <v>0</v>
      </c>
      <c r="G949" s="179">
        <f>'Fleet Input'!J953</f>
        <v>0</v>
      </c>
      <c r="H949" s="119" t="e">
        <f>VLOOKUP(AD949,NOx_Calc!$E$4:$G$44,3,FALSE)/100</f>
        <v>#N/A</v>
      </c>
      <c r="I949" s="119" t="e">
        <f>VLOOKUP(AD949,NOx_Calc!$E$4:$H$44,4,FALSE)/100</f>
        <v>#N/A</v>
      </c>
      <c r="J949" s="97" t="e">
        <f t="shared" si="168"/>
        <v>#N/A</v>
      </c>
      <c r="K949" s="10" t="e">
        <f>IF(J949&lt;&gt;"-",IF(X949="A",'NOx Emission Factors'!$X$4*J949,IF(X949="L",'NOx Emission Factors'!$W$4*J949,"?")),"-")</f>
        <v>#N/A</v>
      </c>
      <c r="L949" s="10" t="str">
        <f>IF(F949&lt;&gt;"",IF(X949="A",F949/'NOx Emission Factors'!$X$4,IF(X949="L",F949/'NOx Emission Factors'!$W$4,"?")),"-")</f>
        <v>?</v>
      </c>
      <c r="M949" s="125" t="e">
        <f t="shared" si="169"/>
        <v>#DIV/0!</v>
      </c>
      <c r="N949" s="125" t="e">
        <f t="shared" si="170"/>
        <v>#N/A</v>
      </c>
      <c r="O949" s="170">
        <f>'Fleet Input'!B953</f>
        <v>0</v>
      </c>
      <c r="P949" s="170">
        <f>'Fleet Input'!C953</f>
        <v>0</v>
      </c>
      <c r="Q949" s="170">
        <f>'Fleet Input'!D953</f>
        <v>0</v>
      </c>
      <c r="R949" s="170">
        <f>'Fleet Input'!E953</f>
        <v>0</v>
      </c>
      <c r="S949" s="170">
        <f>'Fleet Input'!F953</f>
        <v>0</v>
      </c>
      <c r="T949" s="109" t="s">
        <v>237</v>
      </c>
      <c r="U949" s="109" t="s">
        <v>190</v>
      </c>
      <c r="X949" s="176">
        <f>'Fleet Input'!F953</f>
        <v>0</v>
      </c>
      <c r="Y949" s="170">
        <f>'Fleet Input'!G953</f>
        <v>0</v>
      </c>
      <c r="Z949" s="170">
        <f>'Fleet Input'!H953</f>
        <v>0</v>
      </c>
      <c r="AA949" s="114">
        <f t="shared" si="171"/>
        <v>0</v>
      </c>
      <c r="AB949" s="176" t="str">
        <f>IF('Fleet Input'!K953=0,"",'Fleet Input'!K953)</f>
        <v/>
      </c>
      <c r="AC949" s="176" t="str">
        <f>IF('Fleet Input'!L953=0,"",'Fleet Input'!L953)</f>
        <v/>
      </c>
      <c r="AD949" s="117" t="str">
        <f t="shared" si="172"/>
        <v/>
      </c>
      <c r="AE949" s="117" t="str">
        <f t="shared" si="173"/>
        <v>00</v>
      </c>
      <c r="AF949" s="8" t="e">
        <f t="shared" si="174"/>
        <v>#N/A</v>
      </c>
      <c r="AG949" s="122" t="e">
        <f t="shared" si="175"/>
        <v>#N/A</v>
      </c>
      <c r="AH949" s="8" t="e">
        <f t="shared" si="176"/>
        <v>#N/A</v>
      </c>
      <c r="AI949" s="122" t="e">
        <f t="shared" si="177"/>
        <v>#N/A</v>
      </c>
      <c r="AJ949" s="100" t="e">
        <f t="shared" si="178"/>
        <v>#N/A</v>
      </c>
      <c r="AK949" s="122" t="e">
        <f t="shared" si="179"/>
        <v>#N/A</v>
      </c>
    </row>
    <row r="950" spans="1:37" x14ac:dyDescent="0.2">
      <c r="A950" s="170">
        <f>'Fleet Input'!A954</f>
        <v>0</v>
      </c>
      <c r="B950" s="106" t="s">
        <v>111</v>
      </c>
      <c r="C950" s="106" t="s">
        <v>112</v>
      </c>
      <c r="D950" s="106" t="s">
        <v>136</v>
      </c>
      <c r="E950" s="106" t="s">
        <v>137</v>
      </c>
      <c r="F950" s="179">
        <f>'Fleet Input'!I954</f>
        <v>0</v>
      </c>
      <c r="G950" s="179">
        <f>'Fleet Input'!J954</f>
        <v>0</v>
      </c>
      <c r="H950" s="119" t="e">
        <f>VLOOKUP(AD950,NOx_Calc!$E$4:$G$44,3,FALSE)/100</f>
        <v>#N/A</v>
      </c>
      <c r="I950" s="119" t="e">
        <f>VLOOKUP(AD950,NOx_Calc!$E$4:$H$44,4,FALSE)/100</f>
        <v>#N/A</v>
      </c>
      <c r="J950" s="97" t="e">
        <f t="shared" si="168"/>
        <v>#N/A</v>
      </c>
      <c r="K950" s="10" t="e">
        <f>IF(J950&lt;&gt;"-",IF(X950="A",'NOx Emission Factors'!$X$4*J950,IF(X950="L",'NOx Emission Factors'!$W$4*J950,"?")),"-")</f>
        <v>#N/A</v>
      </c>
      <c r="L950" s="10" t="str">
        <f>IF(F950&lt;&gt;"",IF(X950="A",F950/'NOx Emission Factors'!$X$4,IF(X950="L",F950/'NOx Emission Factors'!$W$4,"?")),"-")</f>
        <v>?</v>
      </c>
      <c r="M950" s="125" t="e">
        <f t="shared" si="169"/>
        <v>#DIV/0!</v>
      </c>
      <c r="N950" s="125" t="e">
        <f t="shared" si="170"/>
        <v>#N/A</v>
      </c>
      <c r="O950" s="170">
        <f>'Fleet Input'!B954</f>
        <v>0</v>
      </c>
      <c r="P950" s="170">
        <f>'Fleet Input'!C954</f>
        <v>0</v>
      </c>
      <c r="Q950" s="170">
        <f>'Fleet Input'!D954</f>
        <v>0</v>
      </c>
      <c r="R950" s="170">
        <f>'Fleet Input'!E954</f>
        <v>0</v>
      </c>
      <c r="S950" s="170">
        <f>'Fleet Input'!F954</f>
        <v>0</v>
      </c>
      <c r="T950" s="109" t="s">
        <v>237</v>
      </c>
      <c r="U950" s="109" t="s">
        <v>190</v>
      </c>
      <c r="X950" s="176">
        <f>'Fleet Input'!F954</f>
        <v>0</v>
      </c>
      <c r="Y950" s="170">
        <f>'Fleet Input'!G954</f>
        <v>0</v>
      </c>
      <c r="Z950" s="170">
        <f>'Fleet Input'!H954</f>
        <v>0</v>
      </c>
      <c r="AA950" s="114">
        <f t="shared" si="171"/>
        <v>0</v>
      </c>
      <c r="AB950" s="176" t="str">
        <f>IF('Fleet Input'!K954=0,"",'Fleet Input'!K954)</f>
        <v/>
      </c>
      <c r="AC950" s="176" t="str">
        <f>IF('Fleet Input'!L954=0,"",'Fleet Input'!L954)</f>
        <v/>
      </c>
      <c r="AD950" s="117" t="str">
        <f t="shared" si="172"/>
        <v/>
      </c>
      <c r="AE950" s="117" t="str">
        <f t="shared" si="173"/>
        <v>00</v>
      </c>
      <c r="AF950" s="8" t="e">
        <f t="shared" si="174"/>
        <v>#N/A</v>
      </c>
      <c r="AG950" s="122" t="e">
        <f t="shared" si="175"/>
        <v>#N/A</v>
      </c>
      <c r="AH950" s="8" t="e">
        <f t="shared" si="176"/>
        <v>#N/A</v>
      </c>
      <c r="AI950" s="122" t="e">
        <f t="shared" si="177"/>
        <v>#N/A</v>
      </c>
      <c r="AJ950" s="100" t="e">
        <f t="shared" si="178"/>
        <v>#N/A</v>
      </c>
      <c r="AK950" s="122" t="e">
        <f t="shared" si="179"/>
        <v>#N/A</v>
      </c>
    </row>
    <row r="951" spans="1:37" x14ac:dyDescent="0.2">
      <c r="A951" s="170">
        <f>'Fleet Input'!A955</f>
        <v>0</v>
      </c>
      <c r="B951" s="106" t="s">
        <v>111</v>
      </c>
      <c r="C951" s="106" t="s">
        <v>112</v>
      </c>
      <c r="D951" s="106" t="s">
        <v>136</v>
      </c>
      <c r="E951" s="106" t="s">
        <v>137</v>
      </c>
      <c r="F951" s="179">
        <f>'Fleet Input'!I955</f>
        <v>0</v>
      </c>
      <c r="G951" s="179">
        <f>'Fleet Input'!J955</f>
        <v>0</v>
      </c>
      <c r="H951" s="119" t="e">
        <f>VLOOKUP(AD951,NOx_Calc!$E$4:$G$44,3,FALSE)/100</f>
        <v>#N/A</v>
      </c>
      <c r="I951" s="119" t="e">
        <f>VLOOKUP(AD951,NOx_Calc!$E$4:$H$44,4,FALSE)/100</f>
        <v>#N/A</v>
      </c>
      <c r="J951" s="97" t="e">
        <f t="shared" si="168"/>
        <v>#N/A</v>
      </c>
      <c r="K951" s="10" t="e">
        <f>IF(J951&lt;&gt;"-",IF(X951="A",'NOx Emission Factors'!$X$4*J951,IF(X951="L",'NOx Emission Factors'!$W$4*J951,"?")),"-")</f>
        <v>#N/A</v>
      </c>
      <c r="L951" s="10" t="str">
        <f>IF(F951&lt;&gt;"",IF(X951="A",F951/'NOx Emission Factors'!$X$4,IF(X951="L",F951/'NOx Emission Factors'!$W$4,"?")),"-")</f>
        <v>?</v>
      </c>
      <c r="M951" s="125" t="e">
        <f t="shared" si="169"/>
        <v>#DIV/0!</v>
      </c>
      <c r="N951" s="125" t="e">
        <f t="shared" si="170"/>
        <v>#N/A</v>
      </c>
      <c r="O951" s="170">
        <f>'Fleet Input'!B955</f>
        <v>0</v>
      </c>
      <c r="P951" s="170">
        <f>'Fleet Input'!C955</f>
        <v>0</v>
      </c>
      <c r="Q951" s="170">
        <f>'Fleet Input'!D955</f>
        <v>0</v>
      </c>
      <c r="R951" s="170">
        <f>'Fleet Input'!E955</f>
        <v>0</v>
      </c>
      <c r="S951" s="170">
        <f>'Fleet Input'!F955</f>
        <v>0</v>
      </c>
      <c r="T951" s="109" t="s">
        <v>237</v>
      </c>
      <c r="U951" s="109" t="s">
        <v>190</v>
      </c>
      <c r="X951" s="176">
        <f>'Fleet Input'!F955</f>
        <v>0</v>
      </c>
      <c r="Y951" s="170">
        <f>'Fleet Input'!G955</f>
        <v>0</v>
      </c>
      <c r="Z951" s="170">
        <f>'Fleet Input'!H955</f>
        <v>0</v>
      </c>
      <c r="AA951" s="114">
        <f t="shared" si="171"/>
        <v>0</v>
      </c>
      <c r="AB951" s="176" t="str">
        <f>IF('Fleet Input'!K955=0,"",'Fleet Input'!K955)</f>
        <v/>
      </c>
      <c r="AC951" s="176" t="str">
        <f>IF('Fleet Input'!L955=0,"",'Fleet Input'!L955)</f>
        <v/>
      </c>
      <c r="AD951" s="117" t="str">
        <f t="shared" si="172"/>
        <v/>
      </c>
      <c r="AE951" s="117" t="str">
        <f t="shared" si="173"/>
        <v>00</v>
      </c>
      <c r="AF951" s="8" t="e">
        <f t="shared" si="174"/>
        <v>#N/A</v>
      </c>
      <c r="AG951" s="122" t="e">
        <f t="shared" si="175"/>
        <v>#N/A</v>
      </c>
      <c r="AH951" s="8" t="e">
        <f t="shared" si="176"/>
        <v>#N/A</v>
      </c>
      <c r="AI951" s="122" t="e">
        <f t="shared" si="177"/>
        <v>#N/A</v>
      </c>
      <c r="AJ951" s="100" t="e">
        <f t="shared" si="178"/>
        <v>#N/A</v>
      </c>
      <c r="AK951" s="122" t="e">
        <f t="shared" si="179"/>
        <v>#N/A</v>
      </c>
    </row>
    <row r="952" spans="1:37" x14ac:dyDescent="0.2">
      <c r="A952" s="170">
        <f>'Fleet Input'!A956</f>
        <v>0</v>
      </c>
      <c r="B952" s="106" t="s">
        <v>111</v>
      </c>
      <c r="C952" s="106" t="s">
        <v>112</v>
      </c>
      <c r="D952" s="106" t="s">
        <v>136</v>
      </c>
      <c r="E952" s="106" t="s">
        <v>137</v>
      </c>
      <c r="F952" s="179">
        <f>'Fleet Input'!I956</f>
        <v>0</v>
      </c>
      <c r="G952" s="179">
        <f>'Fleet Input'!J956</f>
        <v>0</v>
      </c>
      <c r="H952" s="119" t="e">
        <f>VLOOKUP(AD952,NOx_Calc!$E$4:$G$44,3,FALSE)/100</f>
        <v>#N/A</v>
      </c>
      <c r="I952" s="119" t="e">
        <f>VLOOKUP(AD952,NOx_Calc!$E$4:$H$44,4,FALSE)/100</f>
        <v>#N/A</v>
      </c>
      <c r="J952" s="97" t="e">
        <f t="shared" si="168"/>
        <v>#N/A</v>
      </c>
      <c r="K952" s="10" t="e">
        <f>IF(J952&lt;&gt;"-",IF(X952="A",'NOx Emission Factors'!$X$4*J952,IF(X952="L",'NOx Emission Factors'!$W$4*J952,"?")),"-")</f>
        <v>#N/A</v>
      </c>
      <c r="L952" s="10" t="str">
        <f>IF(F952&lt;&gt;"",IF(X952="A",F952/'NOx Emission Factors'!$X$4,IF(X952="L",F952/'NOx Emission Factors'!$W$4,"?")),"-")</f>
        <v>?</v>
      </c>
      <c r="M952" s="125" t="e">
        <f t="shared" si="169"/>
        <v>#DIV/0!</v>
      </c>
      <c r="N952" s="125" t="e">
        <f t="shared" si="170"/>
        <v>#N/A</v>
      </c>
      <c r="O952" s="170">
        <f>'Fleet Input'!B956</f>
        <v>0</v>
      </c>
      <c r="P952" s="170">
        <f>'Fleet Input'!C956</f>
        <v>0</v>
      </c>
      <c r="Q952" s="170">
        <f>'Fleet Input'!D956</f>
        <v>0</v>
      </c>
      <c r="R952" s="170">
        <f>'Fleet Input'!E956</f>
        <v>0</v>
      </c>
      <c r="S952" s="170">
        <f>'Fleet Input'!F956</f>
        <v>0</v>
      </c>
      <c r="T952" s="109" t="s">
        <v>237</v>
      </c>
      <c r="U952" s="109" t="s">
        <v>190</v>
      </c>
      <c r="X952" s="176">
        <f>'Fleet Input'!F956</f>
        <v>0</v>
      </c>
      <c r="Y952" s="170">
        <f>'Fleet Input'!G956</f>
        <v>0</v>
      </c>
      <c r="Z952" s="170">
        <f>'Fleet Input'!H956</f>
        <v>0</v>
      </c>
      <c r="AA952" s="114">
        <f t="shared" si="171"/>
        <v>0</v>
      </c>
      <c r="AB952" s="176" t="str">
        <f>IF('Fleet Input'!K956=0,"",'Fleet Input'!K956)</f>
        <v/>
      </c>
      <c r="AC952" s="176" t="str">
        <f>IF('Fleet Input'!L956=0,"",'Fleet Input'!L956)</f>
        <v/>
      </c>
      <c r="AD952" s="117" t="str">
        <f t="shared" si="172"/>
        <v/>
      </c>
      <c r="AE952" s="117" t="str">
        <f t="shared" si="173"/>
        <v>00</v>
      </c>
      <c r="AF952" s="8" t="e">
        <f t="shared" si="174"/>
        <v>#N/A</v>
      </c>
      <c r="AG952" s="122" t="e">
        <f t="shared" si="175"/>
        <v>#N/A</v>
      </c>
      <c r="AH952" s="8" t="e">
        <f t="shared" si="176"/>
        <v>#N/A</v>
      </c>
      <c r="AI952" s="122" t="e">
        <f t="shared" si="177"/>
        <v>#N/A</v>
      </c>
      <c r="AJ952" s="100" t="e">
        <f t="shared" si="178"/>
        <v>#N/A</v>
      </c>
      <c r="AK952" s="122" t="e">
        <f t="shared" si="179"/>
        <v>#N/A</v>
      </c>
    </row>
    <row r="953" spans="1:37" x14ac:dyDescent="0.2">
      <c r="A953" s="170">
        <f>'Fleet Input'!A957</f>
        <v>0</v>
      </c>
      <c r="B953" s="106" t="s">
        <v>111</v>
      </c>
      <c r="C953" s="106" t="s">
        <v>125</v>
      </c>
      <c r="D953" s="106" t="s">
        <v>126</v>
      </c>
      <c r="E953" s="106" t="s">
        <v>209</v>
      </c>
      <c r="F953" s="179">
        <f>'Fleet Input'!I957</f>
        <v>0</v>
      </c>
      <c r="G953" s="179">
        <f>'Fleet Input'!J957</f>
        <v>0</v>
      </c>
      <c r="H953" s="119" t="e">
        <f>VLOOKUP(AD953,NOx_Calc!$E$4:$G$44,3,FALSE)/100</f>
        <v>#N/A</v>
      </c>
      <c r="I953" s="119" t="e">
        <f>VLOOKUP(AD953,NOx_Calc!$E$4:$H$44,4,FALSE)/100</f>
        <v>#N/A</v>
      </c>
      <c r="J953" s="97" t="e">
        <f t="shared" si="168"/>
        <v>#N/A</v>
      </c>
      <c r="K953" s="10" t="e">
        <f>IF(J953&lt;&gt;"-",IF(X953="A",'NOx Emission Factors'!$X$4*J953,IF(X953="L",'NOx Emission Factors'!$W$4*J953,"?")),"-")</f>
        <v>#N/A</v>
      </c>
      <c r="L953" s="10" t="str">
        <f>IF(F953&lt;&gt;"",IF(X953="A",F953/'NOx Emission Factors'!$X$4,IF(X953="L",F953/'NOx Emission Factors'!$W$4,"?")),"-")</f>
        <v>?</v>
      </c>
      <c r="M953" s="125" t="e">
        <f t="shared" si="169"/>
        <v>#DIV/0!</v>
      </c>
      <c r="N953" s="125" t="e">
        <f t="shared" si="170"/>
        <v>#N/A</v>
      </c>
      <c r="O953" s="170">
        <f>'Fleet Input'!B957</f>
        <v>0</v>
      </c>
      <c r="P953" s="170">
        <f>'Fleet Input'!C957</f>
        <v>0</v>
      </c>
      <c r="Q953" s="170">
        <f>'Fleet Input'!D957</f>
        <v>0</v>
      </c>
      <c r="R953" s="170">
        <f>'Fleet Input'!E957</f>
        <v>0</v>
      </c>
      <c r="S953" s="170">
        <f>'Fleet Input'!F957</f>
        <v>0</v>
      </c>
      <c r="T953" s="109" t="s">
        <v>237</v>
      </c>
      <c r="V953" s="109" t="s">
        <v>196</v>
      </c>
      <c r="X953" s="176">
        <f>'Fleet Input'!F957</f>
        <v>0</v>
      </c>
      <c r="Y953" s="170">
        <f>'Fleet Input'!G957</f>
        <v>0</v>
      </c>
      <c r="Z953" s="170">
        <f>'Fleet Input'!H957</f>
        <v>0</v>
      </c>
      <c r="AA953" s="114">
        <f t="shared" si="171"/>
        <v>0</v>
      </c>
      <c r="AB953" s="176" t="str">
        <f>IF('Fleet Input'!K957=0,"",'Fleet Input'!K957)</f>
        <v/>
      </c>
      <c r="AC953" s="176" t="str">
        <f>IF('Fleet Input'!L957=0,"",'Fleet Input'!L957)</f>
        <v/>
      </c>
      <c r="AD953" s="117" t="str">
        <f t="shared" si="172"/>
        <v/>
      </c>
      <c r="AE953" s="117" t="str">
        <f t="shared" si="173"/>
        <v>00</v>
      </c>
      <c r="AF953" s="8" t="e">
        <f t="shared" si="174"/>
        <v>#N/A</v>
      </c>
      <c r="AG953" s="122" t="e">
        <f t="shared" si="175"/>
        <v>#N/A</v>
      </c>
      <c r="AH953" s="8" t="e">
        <f t="shared" si="176"/>
        <v>#N/A</v>
      </c>
      <c r="AI953" s="122" t="e">
        <f t="shared" si="177"/>
        <v>#N/A</v>
      </c>
      <c r="AJ953" s="100" t="e">
        <f t="shared" si="178"/>
        <v>#N/A</v>
      </c>
      <c r="AK953" s="122" t="e">
        <f t="shared" si="179"/>
        <v>#N/A</v>
      </c>
    </row>
    <row r="954" spans="1:37" x14ac:dyDescent="0.2">
      <c r="A954" s="170">
        <f>'Fleet Input'!A958</f>
        <v>0</v>
      </c>
      <c r="B954" s="106" t="s">
        <v>111</v>
      </c>
      <c r="C954" s="106" t="s">
        <v>112</v>
      </c>
      <c r="D954" s="106" t="s">
        <v>136</v>
      </c>
      <c r="E954" s="106" t="s">
        <v>207</v>
      </c>
      <c r="F954" s="179">
        <f>'Fleet Input'!I958</f>
        <v>0</v>
      </c>
      <c r="G954" s="179">
        <f>'Fleet Input'!J958</f>
        <v>0</v>
      </c>
      <c r="H954" s="119" t="e">
        <f>VLOOKUP(AD954,NOx_Calc!$E$4:$G$44,3,FALSE)/100</f>
        <v>#N/A</v>
      </c>
      <c r="I954" s="119" t="e">
        <f>VLOOKUP(AD954,NOx_Calc!$E$4:$H$44,4,FALSE)/100</f>
        <v>#N/A</v>
      </c>
      <c r="J954" s="97" t="e">
        <f t="shared" si="168"/>
        <v>#N/A</v>
      </c>
      <c r="K954" s="10" t="e">
        <f>IF(J954&lt;&gt;"-",IF(X954="A",'NOx Emission Factors'!$X$4*J954,IF(X954="L",'NOx Emission Factors'!$W$4*J954,"?")),"-")</f>
        <v>#N/A</v>
      </c>
      <c r="L954" s="10" t="str">
        <f>IF(F954&lt;&gt;"",IF(X954="A",F954/'NOx Emission Factors'!$X$4,IF(X954="L",F954/'NOx Emission Factors'!$W$4,"?")),"-")</f>
        <v>?</v>
      </c>
      <c r="M954" s="125" t="e">
        <f t="shared" si="169"/>
        <v>#DIV/0!</v>
      </c>
      <c r="N954" s="125" t="e">
        <f t="shared" si="170"/>
        <v>#N/A</v>
      </c>
      <c r="O954" s="170">
        <f>'Fleet Input'!B958</f>
        <v>0</v>
      </c>
      <c r="P954" s="170">
        <f>'Fleet Input'!C958</f>
        <v>0</v>
      </c>
      <c r="Q954" s="170">
        <f>'Fleet Input'!D958</f>
        <v>0</v>
      </c>
      <c r="R954" s="170">
        <f>'Fleet Input'!E958</f>
        <v>0</v>
      </c>
      <c r="S954" s="170">
        <f>'Fleet Input'!F958</f>
        <v>0</v>
      </c>
      <c r="T954" s="109" t="s">
        <v>241</v>
      </c>
      <c r="U954" s="109" t="s">
        <v>202</v>
      </c>
      <c r="X954" s="176">
        <f>'Fleet Input'!F958</f>
        <v>0</v>
      </c>
      <c r="Y954" s="170">
        <f>'Fleet Input'!G958</f>
        <v>0</v>
      </c>
      <c r="Z954" s="170">
        <f>'Fleet Input'!H958</f>
        <v>0</v>
      </c>
      <c r="AA954" s="114">
        <f t="shared" si="171"/>
        <v>0</v>
      </c>
      <c r="AB954" s="176" t="str">
        <f>IF('Fleet Input'!K958=0,"",'Fleet Input'!K958)</f>
        <v/>
      </c>
      <c r="AC954" s="176" t="str">
        <f>IF('Fleet Input'!L958=0,"",'Fleet Input'!L958)</f>
        <v/>
      </c>
      <c r="AD954" s="117" t="str">
        <f t="shared" si="172"/>
        <v/>
      </c>
      <c r="AE954" s="117" t="str">
        <f t="shared" si="173"/>
        <v>00</v>
      </c>
      <c r="AF954" s="8" t="e">
        <f t="shared" si="174"/>
        <v>#N/A</v>
      </c>
      <c r="AG954" s="122" t="e">
        <f t="shared" si="175"/>
        <v>#N/A</v>
      </c>
      <c r="AH954" s="8" t="e">
        <f t="shared" si="176"/>
        <v>#N/A</v>
      </c>
      <c r="AI954" s="122" t="e">
        <f t="shared" si="177"/>
        <v>#N/A</v>
      </c>
      <c r="AJ954" s="100" t="e">
        <f t="shared" si="178"/>
        <v>#N/A</v>
      </c>
      <c r="AK954" s="122" t="e">
        <f t="shared" si="179"/>
        <v>#N/A</v>
      </c>
    </row>
    <row r="955" spans="1:37" x14ac:dyDescent="0.2">
      <c r="A955" s="170">
        <f>'Fleet Input'!A959</f>
        <v>0</v>
      </c>
      <c r="B955" s="106" t="s">
        <v>111</v>
      </c>
      <c r="C955" s="106" t="s">
        <v>112</v>
      </c>
      <c r="D955" s="106" t="s">
        <v>210</v>
      </c>
      <c r="E955" s="106" t="s">
        <v>209</v>
      </c>
      <c r="F955" s="179">
        <f>'Fleet Input'!I959</f>
        <v>0</v>
      </c>
      <c r="G955" s="179">
        <f>'Fleet Input'!J959</f>
        <v>0</v>
      </c>
      <c r="H955" s="119" t="e">
        <f>VLOOKUP(AD955,NOx_Calc!$E$4:$G$44,3,FALSE)/100</f>
        <v>#N/A</v>
      </c>
      <c r="I955" s="119" t="e">
        <f>VLOOKUP(AD955,NOx_Calc!$E$4:$H$44,4,FALSE)/100</f>
        <v>#N/A</v>
      </c>
      <c r="J955" s="97" t="e">
        <f t="shared" si="168"/>
        <v>#N/A</v>
      </c>
      <c r="K955" s="10" t="e">
        <f>IF(J955&lt;&gt;"-",IF(X955="A",'NOx Emission Factors'!$X$4*J955,IF(X955="L",'NOx Emission Factors'!$W$4*J955,"?")),"-")</f>
        <v>#N/A</v>
      </c>
      <c r="L955" s="10" t="str">
        <f>IF(F955&lt;&gt;"",IF(X955="A",F955/'NOx Emission Factors'!$X$4,IF(X955="L",F955/'NOx Emission Factors'!$W$4,"?")),"-")</f>
        <v>?</v>
      </c>
      <c r="M955" s="125" t="e">
        <f t="shared" si="169"/>
        <v>#DIV/0!</v>
      </c>
      <c r="N955" s="125" t="e">
        <f t="shared" si="170"/>
        <v>#N/A</v>
      </c>
      <c r="O955" s="170">
        <f>'Fleet Input'!B959</f>
        <v>0</v>
      </c>
      <c r="P955" s="170">
        <f>'Fleet Input'!C959</f>
        <v>0</v>
      </c>
      <c r="Q955" s="170">
        <f>'Fleet Input'!D959</f>
        <v>0</v>
      </c>
      <c r="R955" s="170">
        <f>'Fleet Input'!E959</f>
        <v>0</v>
      </c>
      <c r="S955" s="170">
        <f>'Fleet Input'!F959</f>
        <v>0</v>
      </c>
      <c r="T955" s="109" t="s">
        <v>237</v>
      </c>
      <c r="V955" s="109" t="s">
        <v>196</v>
      </c>
      <c r="X955" s="176">
        <f>'Fleet Input'!F959</f>
        <v>0</v>
      </c>
      <c r="Y955" s="170">
        <f>'Fleet Input'!G959</f>
        <v>0</v>
      </c>
      <c r="Z955" s="170">
        <f>'Fleet Input'!H959</f>
        <v>0</v>
      </c>
      <c r="AA955" s="114">
        <f t="shared" si="171"/>
        <v>0</v>
      </c>
      <c r="AB955" s="176" t="str">
        <f>IF('Fleet Input'!K959=0,"",'Fleet Input'!K959)</f>
        <v/>
      </c>
      <c r="AC955" s="176" t="str">
        <f>IF('Fleet Input'!L959=0,"",'Fleet Input'!L959)</f>
        <v/>
      </c>
      <c r="AD955" s="117" t="str">
        <f t="shared" si="172"/>
        <v/>
      </c>
      <c r="AE955" s="117" t="str">
        <f t="shared" si="173"/>
        <v>00</v>
      </c>
      <c r="AF955" s="8" t="e">
        <f t="shared" si="174"/>
        <v>#N/A</v>
      </c>
      <c r="AG955" s="122" t="e">
        <f t="shared" si="175"/>
        <v>#N/A</v>
      </c>
      <c r="AH955" s="8" t="e">
        <f t="shared" si="176"/>
        <v>#N/A</v>
      </c>
      <c r="AI955" s="122" t="e">
        <f t="shared" si="177"/>
        <v>#N/A</v>
      </c>
      <c r="AJ955" s="100" t="e">
        <f t="shared" si="178"/>
        <v>#N/A</v>
      </c>
      <c r="AK955" s="122" t="e">
        <f t="shared" si="179"/>
        <v>#N/A</v>
      </c>
    </row>
    <row r="956" spans="1:37" x14ac:dyDescent="0.2">
      <c r="A956" s="170">
        <f>'Fleet Input'!A960</f>
        <v>0</v>
      </c>
      <c r="B956" s="106" t="s">
        <v>111</v>
      </c>
      <c r="C956" s="106" t="s">
        <v>116</v>
      </c>
      <c r="D956" s="106" t="s">
        <v>118</v>
      </c>
      <c r="E956" s="106" t="s">
        <v>129</v>
      </c>
      <c r="F956" s="179">
        <f>'Fleet Input'!I960</f>
        <v>0</v>
      </c>
      <c r="G956" s="179">
        <f>'Fleet Input'!J960</f>
        <v>0</v>
      </c>
      <c r="H956" s="119" t="e">
        <f>VLOOKUP(AD956,NOx_Calc!$E$4:$G$44,3,FALSE)/100</f>
        <v>#N/A</v>
      </c>
      <c r="I956" s="119" t="e">
        <f>VLOOKUP(AD956,NOx_Calc!$E$4:$H$44,4,FALSE)/100</f>
        <v>#N/A</v>
      </c>
      <c r="J956" s="97" t="e">
        <f t="shared" si="168"/>
        <v>#N/A</v>
      </c>
      <c r="K956" s="10" t="e">
        <f>IF(J956&lt;&gt;"-",IF(X956="A",'NOx Emission Factors'!$X$4*J956,IF(X956="L",'NOx Emission Factors'!$W$4*J956,"?")),"-")</f>
        <v>#N/A</v>
      </c>
      <c r="L956" s="10" t="str">
        <f>IF(F956&lt;&gt;"",IF(X956="A",F956/'NOx Emission Factors'!$X$4,IF(X956="L",F956/'NOx Emission Factors'!$W$4,"?")),"-")</f>
        <v>?</v>
      </c>
      <c r="M956" s="125" t="e">
        <f t="shared" si="169"/>
        <v>#DIV/0!</v>
      </c>
      <c r="N956" s="125" t="e">
        <f t="shared" si="170"/>
        <v>#N/A</v>
      </c>
      <c r="O956" s="170">
        <f>'Fleet Input'!B960</f>
        <v>0</v>
      </c>
      <c r="P956" s="170">
        <f>'Fleet Input'!C960</f>
        <v>0</v>
      </c>
      <c r="Q956" s="170">
        <f>'Fleet Input'!D960</f>
        <v>0</v>
      </c>
      <c r="R956" s="170">
        <f>'Fleet Input'!E960</f>
        <v>0</v>
      </c>
      <c r="S956" s="170">
        <f>'Fleet Input'!F960</f>
        <v>0</v>
      </c>
      <c r="T956" s="109" t="s">
        <v>241</v>
      </c>
      <c r="U956" s="109" t="s">
        <v>18</v>
      </c>
      <c r="W956" s="109" t="s">
        <v>797</v>
      </c>
      <c r="X956" s="176">
        <f>'Fleet Input'!F960</f>
        <v>0</v>
      </c>
      <c r="Y956" s="170">
        <f>'Fleet Input'!G960</f>
        <v>0</v>
      </c>
      <c r="Z956" s="170">
        <f>'Fleet Input'!H960</f>
        <v>0</v>
      </c>
      <c r="AA956" s="114">
        <f t="shared" si="171"/>
        <v>0</v>
      </c>
      <c r="AB956" s="176" t="str">
        <f>IF('Fleet Input'!K960=0,"",'Fleet Input'!K960)</f>
        <v/>
      </c>
      <c r="AC956" s="176" t="str">
        <f>IF('Fleet Input'!L960=0,"",'Fleet Input'!L960)</f>
        <v/>
      </c>
      <c r="AD956" s="117" t="str">
        <f t="shared" si="172"/>
        <v/>
      </c>
      <c r="AE956" s="117" t="str">
        <f t="shared" si="173"/>
        <v>00</v>
      </c>
      <c r="AF956" s="8" t="e">
        <f t="shared" si="174"/>
        <v>#N/A</v>
      </c>
      <c r="AG956" s="122" t="e">
        <f t="shared" si="175"/>
        <v>#N/A</v>
      </c>
      <c r="AH956" s="8" t="e">
        <f t="shared" si="176"/>
        <v>#N/A</v>
      </c>
      <c r="AI956" s="122" t="e">
        <f t="shared" si="177"/>
        <v>#N/A</v>
      </c>
      <c r="AJ956" s="100" t="e">
        <f t="shared" si="178"/>
        <v>#N/A</v>
      </c>
      <c r="AK956" s="122" t="e">
        <f t="shared" si="179"/>
        <v>#N/A</v>
      </c>
    </row>
    <row r="957" spans="1:37" x14ac:dyDescent="0.2">
      <c r="A957" s="170">
        <f>'Fleet Input'!A961</f>
        <v>0</v>
      </c>
      <c r="B957" s="106" t="s">
        <v>111</v>
      </c>
      <c r="C957" s="106" t="s">
        <v>112</v>
      </c>
      <c r="D957" s="106" t="s">
        <v>124</v>
      </c>
      <c r="E957" s="106" t="s">
        <v>130</v>
      </c>
      <c r="F957" s="179">
        <f>'Fleet Input'!I961</f>
        <v>0</v>
      </c>
      <c r="G957" s="179">
        <f>'Fleet Input'!J961</f>
        <v>0</v>
      </c>
      <c r="H957" s="119" t="e">
        <f>VLOOKUP(AD957,NOx_Calc!$E$4:$G$44,3,FALSE)/100</f>
        <v>#N/A</v>
      </c>
      <c r="I957" s="119" t="e">
        <f>VLOOKUP(AD957,NOx_Calc!$E$4:$H$44,4,FALSE)/100</f>
        <v>#N/A</v>
      </c>
      <c r="J957" s="97" t="e">
        <f t="shared" si="168"/>
        <v>#N/A</v>
      </c>
      <c r="K957" s="10" t="e">
        <f>IF(J957&lt;&gt;"-",IF(X957="A",'NOx Emission Factors'!$X$4*J957,IF(X957="L",'NOx Emission Factors'!$W$4*J957,"?")),"-")</f>
        <v>#N/A</v>
      </c>
      <c r="L957" s="10" t="str">
        <f>IF(F957&lt;&gt;"",IF(X957="A",F957/'NOx Emission Factors'!$X$4,IF(X957="L",F957/'NOx Emission Factors'!$W$4,"?")),"-")</f>
        <v>?</v>
      </c>
      <c r="M957" s="125" t="e">
        <f t="shared" si="169"/>
        <v>#DIV/0!</v>
      </c>
      <c r="N957" s="125" t="e">
        <f t="shared" si="170"/>
        <v>#N/A</v>
      </c>
      <c r="O957" s="170">
        <f>'Fleet Input'!B961</f>
        <v>0</v>
      </c>
      <c r="P957" s="170">
        <f>'Fleet Input'!C961</f>
        <v>0</v>
      </c>
      <c r="Q957" s="170">
        <f>'Fleet Input'!D961</f>
        <v>0</v>
      </c>
      <c r="R957" s="170">
        <f>'Fleet Input'!E961</f>
        <v>0</v>
      </c>
      <c r="S957" s="170">
        <f>'Fleet Input'!F961</f>
        <v>0</v>
      </c>
      <c r="T957" s="109" t="s">
        <v>241</v>
      </c>
      <c r="U957" s="109" t="s">
        <v>18</v>
      </c>
      <c r="W957" s="109" t="s">
        <v>797</v>
      </c>
      <c r="X957" s="176">
        <f>'Fleet Input'!F961</f>
        <v>0</v>
      </c>
      <c r="Y957" s="170">
        <f>'Fleet Input'!G961</f>
        <v>0</v>
      </c>
      <c r="Z957" s="170">
        <f>'Fleet Input'!H961</f>
        <v>0</v>
      </c>
      <c r="AA957" s="114">
        <f t="shared" si="171"/>
        <v>0</v>
      </c>
      <c r="AB957" s="176" t="str">
        <f>IF('Fleet Input'!K961=0,"",'Fleet Input'!K961)</f>
        <v/>
      </c>
      <c r="AC957" s="176" t="str">
        <f>IF('Fleet Input'!L961=0,"",'Fleet Input'!L961)</f>
        <v/>
      </c>
      <c r="AD957" s="117" t="str">
        <f t="shared" si="172"/>
        <v/>
      </c>
      <c r="AE957" s="117" t="str">
        <f t="shared" si="173"/>
        <v>00</v>
      </c>
      <c r="AF957" s="8" t="e">
        <f t="shared" si="174"/>
        <v>#N/A</v>
      </c>
      <c r="AG957" s="122" t="e">
        <f t="shared" si="175"/>
        <v>#N/A</v>
      </c>
      <c r="AH957" s="8" t="e">
        <f t="shared" si="176"/>
        <v>#N/A</v>
      </c>
      <c r="AI957" s="122" t="e">
        <f t="shared" si="177"/>
        <v>#N/A</v>
      </c>
      <c r="AJ957" s="100" t="e">
        <f t="shared" si="178"/>
        <v>#N/A</v>
      </c>
      <c r="AK957" s="122" t="e">
        <f t="shared" si="179"/>
        <v>#N/A</v>
      </c>
    </row>
    <row r="958" spans="1:37" x14ac:dyDescent="0.2">
      <c r="A958" s="170">
        <f>'Fleet Input'!A962</f>
        <v>0</v>
      </c>
      <c r="B958" s="106" t="s">
        <v>111</v>
      </c>
      <c r="C958" s="106" t="s">
        <v>112</v>
      </c>
      <c r="D958" s="106" t="s">
        <v>124</v>
      </c>
      <c r="E958" s="106" t="s">
        <v>128</v>
      </c>
      <c r="F958" s="179">
        <f>'Fleet Input'!I962</f>
        <v>0</v>
      </c>
      <c r="G958" s="179">
        <f>'Fleet Input'!J962</f>
        <v>0</v>
      </c>
      <c r="H958" s="119" t="e">
        <f>VLOOKUP(AD958,NOx_Calc!$E$4:$G$44,3,FALSE)/100</f>
        <v>#N/A</v>
      </c>
      <c r="I958" s="119" t="e">
        <f>VLOOKUP(AD958,NOx_Calc!$E$4:$H$44,4,FALSE)/100</f>
        <v>#N/A</v>
      </c>
      <c r="J958" s="97" t="e">
        <f t="shared" si="168"/>
        <v>#N/A</v>
      </c>
      <c r="K958" s="10" t="e">
        <f>IF(J958&lt;&gt;"-",IF(X958="A",'NOx Emission Factors'!$X$4*J958,IF(X958="L",'NOx Emission Factors'!$W$4*J958,"?")),"-")</f>
        <v>#N/A</v>
      </c>
      <c r="L958" s="10" t="str">
        <f>IF(F958&lt;&gt;"",IF(X958="A",F958/'NOx Emission Factors'!$X$4,IF(X958="L",F958/'NOx Emission Factors'!$W$4,"?")),"-")</f>
        <v>?</v>
      </c>
      <c r="M958" s="125" t="e">
        <f t="shared" si="169"/>
        <v>#DIV/0!</v>
      </c>
      <c r="N958" s="125" t="e">
        <f t="shared" si="170"/>
        <v>#N/A</v>
      </c>
      <c r="O958" s="170">
        <f>'Fleet Input'!B962</f>
        <v>0</v>
      </c>
      <c r="P958" s="170">
        <f>'Fleet Input'!C962</f>
        <v>0</v>
      </c>
      <c r="Q958" s="170">
        <f>'Fleet Input'!D962</f>
        <v>0</v>
      </c>
      <c r="R958" s="170">
        <f>'Fleet Input'!E962</f>
        <v>0</v>
      </c>
      <c r="S958" s="170">
        <f>'Fleet Input'!F962</f>
        <v>0</v>
      </c>
      <c r="T958" s="109" t="s">
        <v>241</v>
      </c>
      <c r="U958" s="109" t="s">
        <v>19</v>
      </c>
      <c r="W958" s="109" t="s">
        <v>798</v>
      </c>
      <c r="X958" s="176">
        <f>'Fleet Input'!F962</f>
        <v>0</v>
      </c>
      <c r="Y958" s="170">
        <f>'Fleet Input'!G962</f>
        <v>0</v>
      </c>
      <c r="Z958" s="170">
        <f>'Fleet Input'!H962</f>
        <v>0</v>
      </c>
      <c r="AA958" s="114">
        <f t="shared" si="171"/>
        <v>0</v>
      </c>
      <c r="AB958" s="176" t="str">
        <f>IF('Fleet Input'!K962=0,"",'Fleet Input'!K962)</f>
        <v/>
      </c>
      <c r="AC958" s="176" t="str">
        <f>IF('Fleet Input'!L962=0,"",'Fleet Input'!L962)</f>
        <v/>
      </c>
      <c r="AD958" s="117" t="str">
        <f t="shared" si="172"/>
        <v/>
      </c>
      <c r="AE958" s="117" t="str">
        <f t="shared" si="173"/>
        <v>00</v>
      </c>
      <c r="AF958" s="8" t="e">
        <f t="shared" si="174"/>
        <v>#N/A</v>
      </c>
      <c r="AG958" s="122" t="e">
        <f t="shared" si="175"/>
        <v>#N/A</v>
      </c>
      <c r="AH958" s="8" t="e">
        <f t="shared" si="176"/>
        <v>#N/A</v>
      </c>
      <c r="AI958" s="122" t="e">
        <f t="shared" si="177"/>
        <v>#N/A</v>
      </c>
      <c r="AJ958" s="100" t="e">
        <f t="shared" si="178"/>
        <v>#N/A</v>
      </c>
      <c r="AK958" s="122" t="e">
        <f t="shared" si="179"/>
        <v>#N/A</v>
      </c>
    </row>
    <row r="959" spans="1:37" x14ac:dyDescent="0.2">
      <c r="A959" s="170">
        <f>'Fleet Input'!A963</f>
        <v>0</v>
      </c>
      <c r="B959" s="106" t="s">
        <v>111</v>
      </c>
      <c r="C959" s="106" t="s">
        <v>112</v>
      </c>
      <c r="D959" s="106" t="s">
        <v>124</v>
      </c>
      <c r="E959" s="106" t="s">
        <v>128</v>
      </c>
      <c r="F959" s="179">
        <f>'Fleet Input'!I963</f>
        <v>0</v>
      </c>
      <c r="G959" s="179">
        <f>'Fleet Input'!J963</f>
        <v>0</v>
      </c>
      <c r="H959" s="119" t="e">
        <f>VLOOKUP(AD959,NOx_Calc!$E$4:$G$44,3,FALSE)/100</f>
        <v>#N/A</v>
      </c>
      <c r="I959" s="119" t="e">
        <f>VLOOKUP(AD959,NOx_Calc!$E$4:$H$44,4,FALSE)/100</f>
        <v>#N/A</v>
      </c>
      <c r="J959" s="97" t="e">
        <f t="shared" si="168"/>
        <v>#N/A</v>
      </c>
      <c r="K959" s="10" t="e">
        <f>IF(J959&lt;&gt;"-",IF(X959="A",'NOx Emission Factors'!$X$4*J959,IF(X959="L",'NOx Emission Factors'!$W$4*J959,"?")),"-")</f>
        <v>#N/A</v>
      </c>
      <c r="L959" s="10" t="str">
        <f>IF(F959&lt;&gt;"",IF(X959="A",F959/'NOx Emission Factors'!$X$4,IF(X959="L",F959/'NOx Emission Factors'!$W$4,"?")),"-")</f>
        <v>?</v>
      </c>
      <c r="M959" s="125" t="e">
        <f t="shared" si="169"/>
        <v>#DIV/0!</v>
      </c>
      <c r="N959" s="125" t="e">
        <f t="shared" si="170"/>
        <v>#N/A</v>
      </c>
      <c r="O959" s="170">
        <f>'Fleet Input'!B963</f>
        <v>0</v>
      </c>
      <c r="P959" s="170">
        <f>'Fleet Input'!C963</f>
        <v>0</v>
      </c>
      <c r="Q959" s="170">
        <f>'Fleet Input'!D963</f>
        <v>0</v>
      </c>
      <c r="R959" s="170">
        <f>'Fleet Input'!E963</f>
        <v>0</v>
      </c>
      <c r="S959" s="170">
        <f>'Fleet Input'!F963</f>
        <v>0</v>
      </c>
      <c r="T959" s="109" t="s">
        <v>241</v>
      </c>
      <c r="U959" s="109" t="s">
        <v>19</v>
      </c>
      <c r="W959" s="109" t="s">
        <v>798</v>
      </c>
      <c r="X959" s="176">
        <f>'Fleet Input'!F963</f>
        <v>0</v>
      </c>
      <c r="Y959" s="170">
        <f>'Fleet Input'!G963</f>
        <v>0</v>
      </c>
      <c r="Z959" s="170">
        <f>'Fleet Input'!H963</f>
        <v>0</v>
      </c>
      <c r="AA959" s="114">
        <f t="shared" si="171"/>
        <v>0</v>
      </c>
      <c r="AB959" s="176" t="str">
        <f>IF('Fleet Input'!K963=0,"",'Fleet Input'!K963)</f>
        <v/>
      </c>
      <c r="AC959" s="176" t="str">
        <f>IF('Fleet Input'!L963=0,"",'Fleet Input'!L963)</f>
        <v/>
      </c>
      <c r="AD959" s="117" t="str">
        <f t="shared" si="172"/>
        <v/>
      </c>
      <c r="AE959" s="117" t="str">
        <f t="shared" si="173"/>
        <v>00</v>
      </c>
      <c r="AF959" s="8" t="e">
        <f t="shared" si="174"/>
        <v>#N/A</v>
      </c>
      <c r="AG959" s="122" t="e">
        <f t="shared" si="175"/>
        <v>#N/A</v>
      </c>
      <c r="AH959" s="8" t="e">
        <f t="shared" si="176"/>
        <v>#N/A</v>
      </c>
      <c r="AI959" s="122" t="e">
        <f t="shared" si="177"/>
        <v>#N/A</v>
      </c>
      <c r="AJ959" s="100" t="e">
        <f t="shared" si="178"/>
        <v>#N/A</v>
      </c>
      <c r="AK959" s="122" t="e">
        <f t="shared" si="179"/>
        <v>#N/A</v>
      </c>
    </row>
    <row r="960" spans="1:37" x14ac:dyDescent="0.2">
      <c r="A960" s="170">
        <f>'Fleet Input'!A964</f>
        <v>0</v>
      </c>
      <c r="B960" s="106" t="s">
        <v>111</v>
      </c>
      <c r="C960" s="106" t="s">
        <v>112</v>
      </c>
      <c r="D960" s="106" t="s">
        <v>136</v>
      </c>
      <c r="E960" s="106" t="s">
        <v>752</v>
      </c>
      <c r="F960" s="179">
        <f>'Fleet Input'!I964</f>
        <v>0</v>
      </c>
      <c r="G960" s="179">
        <f>'Fleet Input'!J964</f>
        <v>0</v>
      </c>
      <c r="H960" s="119" t="e">
        <f>VLOOKUP(AD960,NOx_Calc!$E$4:$G$44,3,FALSE)/100</f>
        <v>#N/A</v>
      </c>
      <c r="I960" s="119" t="e">
        <f>VLOOKUP(AD960,NOx_Calc!$E$4:$H$44,4,FALSE)/100</f>
        <v>#N/A</v>
      </c>
      <c r="J960" s="97" t="e">
        <f t="shared" si="168"/>
        <v>#N/A</v>
      </c>
      <c r="K960" s="10" t="e">
        <f>IF(J960&lt;&gt;"-",IF(X960="A",'NOx Emission Factors'!$X$4*J960,IF(X960="L",'NOx Emission Factors'!$W$4*J960,"?")),"-")</f>
        <v>#N/A</v>
      </c>
      <c r="L960" s="10" t="str">
        <f>IF(F960&lt;&gt;"",IF(X960="A",F960/'NOx Emission Factors'!$X$4,IF(X960="L",F960/'NOx Emission Factors'!$W$4,"?")),"-")</f>
        <v>?</v>
      </c>
      <c r="M960" s="125" t="e">
        <f t="shared" si="169"/>
        <v>#DIV/0!</v>
      </c>
      <c r="N960" s="125" t="e">
        <f t="shared" si="170"/>
        <v>#N/A</v>
      </c>
      <c r="O960" s="170">
        <f>'Fleet Input'!B964</f>
        <v>0</v>
      </c>
      <c r="P960" s="170">
        <f>'Fleet Input'!C964</f>
        <v>0</v>
      </c>
      <c r="Q960" s="170">
        <f>'Fleet Input'!D964</f>
        <v>0</v>
      </c>
      <c r="R960" s="170">
        <f>'Fleet Input'!E964</f>
        <v>0</v>
      </c>
      <c r="S960" s="170">
        <f>'Fleet Input'!F964</f>
        <v>0</v>
      </c>
      <c r="T960" s="109" t="s">
        <v>241</v>
      </c>
      <c r="U960" s="109" t="s">
        <v>20</v>
      </c>
      <c r="X960" s="176">
        <f>'Fleet Input'!F964</f>
        <v>0</v>
      </c>
      <c r="Y960" s="170">
        <f>'Fleet Input'!G964</f>
        <v>0</v>
      </c>
      <c r="Z960" s="170">
        <f>'Fleet Input'!H964</f>
        <v>0</v>
      </c>
      <c r="AA960" s="114">
        <f t="shared" si="171"/>
        <v>0</v>
      </c>
      <c r="AB960" s="176" t="str">
        <f>IF('Fleet Input'!K964=0,"",'Fleet Input'!K964)</f>
        <v/>
      </c>
      <c r="AC960" s="176" t="str">
        <f>IF('Fleet Input'!L964=0,"",'Fleet Input'!L964)</f>
        <v/>
      </c>
      <c r="AD960" s="117" t="str">
        <f t="shared" si="172"/>
        <v/>
      </c>
      <c r="AE960" s="117" t="str">
        <f t="shared" si="173"/>
        <v>00</v>
      </c>
      <c r="AF960" s="8" t="e">
        <f t="shared" si="174"/>
        <v>#N/A</v>
      </c>
      <c r="AG960" s="122" t="e">
        <f t="shared" si="175"/>
        <v>#N/A</v>
      </c>
      <c r="AH960" s="8" t="e">
        <f t="shared" si="176"/>
        <v>#N/A</v>
      </c>
      <c r="AI960" s="122" t="e">
        <f t="shared" si="177"/>
        <v>#N/A</v>
      </c>
      <c r="AJ960" s="100" t="e">
        <f t="shared" si="178"/>
        <v>#N/A</v>
      </c>
      <c r="AK960" s="122" t="e">
        <f t="shared" si="179"/>
        <v>#N/A</v>
      </c>
    </row>
    <row r="961" spans="1:37" x14ac:dyDescent="0.2">
      <c r="A961" s="170">
        <f>'Fleet Input'!A965</f>
        <v>0</v>
      </c>
      <c r="B961" s="106" t="s">
        <v>111</v>
      </c>
      <c r="C961" s="106" t="s">
        <v>112</v>
      </c>
      <c r="D961" s="106" t="s">
        <v>136</v>
      </c>
      <c r="E961" s="106" t="s">
        <v>207</v>
      </c>
      <c r="F961" s="179">
        <f>'Fleet Input'!I965</f>
        <v>0</v>
      </c>
      <c r="G961" s="179">
        <f>'Fleet Input'!J965</f>
        <v>0</v>
      </c>
      <c r="H961" s="119" t="e">
        <f>VLOOKUP(AD961,NOx_Calc!$E$4:$G$44,3,FALSE)/100</f>
        <v>#N/A</v>
      </c>
      <c r="I961" s="119" t="e">
        <f>VLOOKUP(AD961,NOx_Calc!$E$4:$H$44,4,FALSE)/100</f>
        <v>#N/A</v>
      </c>
      <c r="J961" s="97" t="e">
        <f t="shared" si="168"/>
        <v>#N/A</v>
      </c>
      <c r="K961" s="10" t="e">
        <f>IF(J961&lt;&gt;"-",IF(X961="A",'NOx Emission Factors'!$X$4*J961,IF(X961="L",'NOx Emission Factors'!$W$4*J961,"?")),"-")</f>
        <v>#N/A</v>
      </c>
      <c r="L961" s="10" t="str">
        <f>IF(F961&lt;&gt;"",IF(X961="A",F961/'NOx Emission Factors'!$X$4,IF(X961="L",F961/'NOx Emission Factors'!$W$4,"?")),"-")</f>
        <v>?</v>
      </c>
      <c r="M961" s="125" t="e">
        <f t="shared" si="169"/>
        <v>#DIV/0!</v>
      </c>
      <c r="N961" s="125" t="e">
        <f t="shared" si="170"/>
        <v>#N/A</v>
      </c>
      <c r="O961" s="170">
        <f>'Fleet Input'!B965</f>
        <v>0</v>
      </c>
      <c r="P961" s="170">
        <f>'Fleet Input'!C965</f>
        <v>0</v>
      </c>
      <c r="Q961" s="170">
        <f>'Fleet Input'!D965</f>
        <v>0</v>
      </c>
      <c r="R961" s="170">
        <f>'Fleet Input'!E965</f>
        <v>0</v>
      </c>
      <c r="S961" s="170">
        <f>'Fleet Input'!F965</f>
        <v>0</v>
      </c>
      <c r="T961" s="109" t="s">
        <v>241</v>
      </c>
      <c r="U961" s="109" t="s">
        <v>202</v>
      </c>
      <c r="X961" s="176">
        <f>'Fleet Input'!F965</f>
        <v>0</v>
      </c>
      <c r="Y961" s="170">
        <f>'Fleet Input'!G965</f>
        <v>0</v>
      </c>
      <c r="Z961" s="170">
        <f>'Fleet Input'!H965</f>
        <v>0</v>
      </c>
      <c r="AA961" s="114">
        <f t="shared" si="171"/>
        <v>0</v>
      </c>
      <c r="AB961" s="176" t="str">
        <f>IF('Fleet Input'!K965=0,"",'Fleet Input'!K965)</f>
        <v/>
      </c>
      <c r="AC961" s="176" t="str">
        <f>IF('Fleet Input'!L965=0,"",'Fleet Input'!L965)</f>
        <v/>
      </c>
      <c r="AD961" s="117" t="str">
        <f t="shared" si="172"/>
        <v/>
      </c>
      <c r="AE961" s="117" t="str">
        <f t="shared" si="173"/>
        <v>00</v>
      </c>
      <c r="AF961" s="8" t="e">
        <f t="shared" si="174"/>
        <v>#N/A</v>
      </c>
      <c r="AG961" s="122" t="e">
        <f t="shared" si="175"/>
        <v>#N/A</v>
      </c>
      <c r="AH961" s="8" t="e">
        <f t="shared" si="176"/>
        <v>#N/A</v>
      </c>
      <c r="AI961" s="122" t="e">
        <f t="shared" si="177"/>
        <v>#N/A</v>
      </c>
      <c r="AJ961" s="100" t="e">
        <f t="shared" si="178"/>
        <v>#N/A</v>
      </c>
      <c r="AK961" s="122" t="e">
        <f t="shared" si="179"/>
        <v>#N/A</v>
      </c>
    </row>
    <row r="962" spans="1:37" x14ac:dyDescent="0.2">
      <c r="A962" s="170">
        <f>'Fleet Input'!A966</f>
        <v>0</v>
      </c>
      <c r="B962" s="106" t="s">
        <v>111</v>
      </c>
      <c r="C962" s="106" t="s">
        <v>112</v>
      </c>
      <c r="D962" s="106" t="s">
        <v>136</v>
      </c>
      <c r="E962" s="106" t="s">
        <v>753</v>
      </c>
      <c r="F962" s="179">
        <f>'Fleet Input'!I966</f>
        <v>0</v>
      </c>
      <c r="G962" s="179">
        <f>'Fleet Input'!J966</f>
        <v>0</v>
      </c>
      <c r="H962" s="119" t="e">
        <f>VLOOKUP(AD962,NOx_Calc!$E$4:$G$44,3,FALSE)/100</f>
        <v>#N/A</v>
      </c>
      <c r="I962" s="119" t="e">
        <f>VLOOKUP(AD962,NOx_Calc!$E$4:$H$44,4,FALSE)/100</f>
        <v>#N/A</v>
      </c>
      <c r="J962" s="97" t="e">
        <f t="shared" si="168"/>
        <v>#N/A</v>
      </c>
      <c r="K962" s="10" t="e">
        <f>IF(J962&lt;&gt;"-",IF(X962="A",'NOx Emission Factors'!$X$4*J962,IF(X962="L",'NOx Emission Factors'!$W$4*J962,"?")),"-")</f>
        <v>#N/A</v>
      </c>
      <c r="L962" s="10" t="str">
        <f>IF(F962&lt;&gt;"",IF(X962="A",F962/'NOx Emission Factors'!$X$4,IF(X962="L",F962/'NOx Emission Factors'!$W$4,"?")),"-")</f>
        <v>?</v>
      </c>
      <c r="M962" s="125" t="e">
        <f t="shared" si="169"/>
        <v>#DIV/0!</v>
      </c>
      <c r="N962" s="125" t="e">
        <f t="shared" si="170"/>
        <v>#N/A</v>
      </c>
      <c r="O962" s="170">
        <f>'Fleet Input'!B966</f>
        <v>0</v>
      </c>
      <c r="P962" s="170">
        <f>'Fleet Input'!C966</f>
        <v>0</v>
      </c>
      <c r="Q962" s="170">
        <f>'Fleet Input'!D966</f>
        <v>0</v>
      </c>
      <c r="R962" s="170">
        <f>'Fleet Input'!E966</f>
        <v>0</v>
      </c>
      <c r="S962" s="170">
        <f>'Fleet Input'!F966</f>
        <v>0</v>
      </c>
      <c r="T962" s="109" t="s">
        <v>241</v>
      </c>
      <c r="U962" s="109" t="s">
        <v>20</v>
      </c>
      <c r="X962" s="176">
        <f>'Fleet Input'!F966</f>
        <v>0</v>
      </c>
      <c r="Y962" s="170">
        <f>'Fleet Input'!G966</f>
        <v>0</v>
      </c>
      <c r="Z962" s="170">
        <f>'Fleet Input'!H966</f>
        <v>0</v>
      </c>
      <c r="AA962" s="114">
        <f t="shared" si="171"/>
        <v>0</v>
      </c>
      <c r="AB962" s="176" t="str">
        <f>IF('Fleet Input'!K966=0,"",'Fleet Input'!K966)</f>
        <v/>
      </c>
      <c r="AC962" s="176" t="str">
        <f>IF('Fleet Input'!L966=0,"",'Fleet Input'!L966)</f>
        <v/>
      </c>
      <c r="AD962" s="117" t="str">
        <f t="shared" si="172"/>
        <v/>
      </c>
      <c r="AE962" s="117" t="str">
        <f t="shared" si="173"/>
        <v>00</v>
      </c>
      <c r="AF962" s="8" t="e">
        <f t="shared" si="174"/>
        <v>#N/A</v>
      </c>
      <c r="AG962" s="122" t="e">
        <f t="shared" si="175"/>
        <v>#N/A</v>
      </c>
      <c r="AH962" s="8" t="e">
        <f t="shared" si="176"/>
        <v>#N/A</v>
      </c>
      <c r="AI962" s="122" t="e">
        <f t="shared" si="177"/>
        <v>#N/A</v>
      </c>
      <c r="AJ962" s="100" t="e">
        <f t="shared" si="178"/>
        <v>#N/A</v>
      </c>
      <c r="AK962" s="122" t="e">
        <f t="shared" si="179"/>
        <v>#N/A</v>
      </c>
    </row>
    <row r="963" spans="1:37" x14ac:dyDescent="0.2">
      <c r="A963" s="170">
        <f>'Fleet Input'!A967</f>
        <v>0</v>
      </c>
      <c r="B963" s="106" t="s">
        <v>111</v>
      </c>
      <c r="C963" s="106" t="s">
        <v>112</v>
      </c>
      <c r="D963" s="106" t="s">
        <v>136</v>
      </c>
      <c r="E963" s="106" t="s">
        <v>752</v>
      </c>
      <c r="F963" s="179">
        <f>'Fleet Input'!I967</f>
        <v>0</v>
      </c>
      <c r="G963" s="179">
        <f>'Fleet Input'!J967</f>
        <v>0</v>
      </c>
      <c r="H963" s="119" t="e">
        <f>VLOOKUP(AD963,NOx_Calc!$E$4:$G$44,3,FALSE)/100</f>
        <v>#N/A</v>
      </c>
      <c r="I963" s="119" t="e">
        <f>VLOOKUP(AD963,NOx_Calc!$E$4:$H$44,4,FALSE)/100</f>
        <v>#N/A</v>
      </c>
      <c r="J963" s="97" t="e">
        <f t="shared" ref="J963:J1026" si="180">IF(G963&lt;&gt;"",G963*(1-H963),"-")</f>
        <v>#N/A</v>
      </c>
      <c r="K963" s="10" t="e">
        <f>IF(J963&lt;&gt;"-",IF(X963="A",'NOx Emission Factors'!$X$4*J963,IF(X963="L",'NOx Emission Factors'!$W$4*J963,"?")),"-")</f>
        <v>#N/A</v>
      </c>
      <c r="L963" s="10" t="str">
        <f>IF(F963&lt;&gt;"",IF(X963="A",F963/'NOx Emission Factors'!$X$4,IF(X963="L",F963/'NOx Emission Factors'!$W$4,"?")),"-")</f>
        <v>?</v>
      </c>
      <c r="M963" s="125" t="e">
        <f t="shared" ref="M963:M1026" si="181">IF(G963&lt;&gt;"",IF(F963&lt;&gt;"",F963/G963,"-"),"-")</f>
        <v>#DIV/0!</v>
      </c>
      <c r="N963" s="125" t="e">
        <f t="shared" ref="N963:N1026" si="182">IF(J963&lt;&gt;"-",IF(F963&lt;&gt;"",F963/J963,"-"),"-")</f>
        <v>#N/A</v>
      </c>
      <c r="O963" s="170">
        <f>'Fleet Input'!B967</f>
        <v>0</v>
      </c>
      <c r="P963" s="170">
        <f>'Fleet Input'!C967</f>
        <v>0</v>
      </c>
      <c r="Q963" s="170">
        <f>'Fleet Input'!D967</f>
        <v>0</v>
      </c>
      <c r="R963" s="170">
        <f>'Fleet Input'!E967</f>
        <v>0</v>
      </c>
      <c r="S963" s="170">
        <f>'Fleet Input'!F967</f>
        <v>0</v>
      </c>
      <c r="T963" s="109" t="s">
        <v>241</v>
      </c>
      <c r="U963" s="109" t="s">
        <v>20</v>
      </c>
      <c r="X963" s="176">
        <f>'Fleet Input'!F967</f>
        <v>0</v>
      </c>
      <c r="Y963" s="170">
        <f>'Fleet Input'!G967</f>
        <v>0</v>
      </c>
      <c r="Z963" s="170">
        <f>'Fleet Input'!H967</f>
        <v>0</v>
      </c>
      <c r="AA963" s="114">
        <f t="shared" ref="AA963:AA1026" si="183">IF(Z963="STAGE 1","E1",IF(Z963="STAGE 2","E2",IF(Z963="STAGE 3A","E3",IF(Z963="STAGE 4","E4",Z963))))</f>
        <v>0</v>
      </c>
      <c r="AB963" s="176" t="str">
        <f>IF('Fleet Input'!K967=0,"",'Fleet Input'!K967)</f>
        <v/>
      </c>
      <c r="AC963" s="176" t="str">
        <f>IF('Fleet Input'!L967=0,"",'Fleet Input'!L967)</f>
        <v/>
      </c>
      <c r="AD963" s="117" t="str">
        <f t="shared" ref="AD963:AD1026" si="184">CONCATENATE(AB963,AC963)</f>
        <v/>
      </c>
      <c r="AE963" s="117" t="str">
        <f t="shared" ref="AE963:AE1026" si="185">CONCATENATE(AD963,AA963,X963)</f>
        <v>00</v>
      </c>
      <c r="AF963" s="8" t="e">
        <f t="shared" ref="AF963:AF1026" si="186">IF(F963&gt;0,F963,K963)</f>
        <v>#N/A</v>
      </c>
      <c r="AG963" s="122" t="e">
        <f t="shared" ref="AG963:AG1026" si="187">IF(G963&lt;&gt;"",G963*H963,(L963*H963)/(1-H963))</f>
        <v>#N/A</v>
      </c>
      <c r="AH963" s="8" t="e">
        <f t="shared" ref="AH963:AH1026" si="188">I963/(1-H963)</f>
        <v>#N/A</v>
      </c>
      <c r="AI963" s="122" t="e">
        <f t="shared" ref="AI963:AI1026" si="189">AH963*AF963</f>
        <v>#N/A</v>
      </c>
      <c r="AJ963" s="100" t="e">
        <f t="shared" ref="AJ963:AJ1026" si="190">(1-H963-I963)/(1-H963)</f>
        <v>#N/A</v>
      </c>
      <c r="AK963" s="122" t="e">
        <f t="shared" ref="AK963:AK1026" si="191">AJ963*AF963</f>
        <v>#N/A</v>
      </c>
    </row>
    <row r="964" spans="1:37" x14ac:dyDescent="0.2">
      <c r="A964" s="170">
        <f>'Fleet Input'!A968</f>
        <v>0</v>
      </c>
      <c r="B964" s="106" t="s">
        <v>111</v>
      </c>
      <c r="C964" s="106" t="s">
        <v>133</v>
      </c>
      <c r="D964" s="106" t="s">
        <v>134</v>
      </c>
      <c r="E964" s="106" t="s">
        <v>207</v>
      </c>
      <c r="F964" s="179">
        <f>'Fleet Input'!I968</f>
        <v>0</v>
      </c>
      <c r="G964" s="179">
        <f>'Fleet Input'!J968</f>
        <v>0</v>
      </c>
      <c r="H964" s="119" t="e">
        <f>VLOOKUP(AD964,NOx_Calc!$E$4:$G$44,3,FALSE)/100</f>
        <v>#N/A</v>
      </c>
      <c r="I964" s="119" t="e">
        <f>VLOOKUP(AD964,NOx_Calc!$E$4:$H$44,4,FALSE)/100</f>
        <v>#N/A</v>
      </c>
      <c r="J964" s="97" t="e">
        <f t="shared" si="180"/>
        <v>#N/A</v>
      </c>
      <c r="K964" s="10" t="e">
        <f>IF(J964&lt;&gt;"-",IF(X964="A",'NOx Emission Factors'!$X$4*J964,IF(X964="L",'NOx Emission Factors'!$W$4*J964,"?")),"-")</f>
        <v>#N/A</v>
      </c>
      <c r="L964" s="10" t="str">
        <f>IF(F964&lt;&gt;"",IF(X964="A",F964/'NOx Emission Factors'!$X$4,IF(X964="L",F964/'NOx Emission Factors'!$W$4,"?")),"-")</f>
        <v>?</v>
      </c>
      <c r="M964" s="125" t="e">
        <f t="shared" si="181"/>
        <v>#DIV/0!</v>
      </c>
      <c r="N964" s="125" t="e">
        <f t="shared" si="182"/>
        <v>#N/A</v>
      </c>
      <c r="O964" s="170">
        <f>'Fleet Input'!B968</f>
        <v>0</v>
      </c>
      <c r="P964" s="170">
        <f>'Fleet Input'!C968</f>
        <v>0</v>
      </c>
      <c r="Q964" s="170">
        <f>'Fleet Input'!D968</f>
        <v>0</v>
      </c>
      <c r="R964" s="170">
        <f>'Fleet Input'!E968</f>
        <v>0</v>
      </c>
      <c r="S964" s="170">
        <f>'Fleet Input'!F968</f>
        <v>0</v>
      </c>
      <c r="T964" s="109" t="s">
        <v>241</v>
      </c>
      <c r="U964" s="109" t="s">
        <v>202</v>
      </c>
      <c r="X964" s="176">
        <f>'Fleet Input'!F968</f>
        <v>0</v>
      </c>
      <c r="Y964" s="170">
        <f>'Fleet Input'!G968</f>
        <v>0</v>
      </c>
      <c r="Z964" s="170">
        <f>'Fleet Input'!H968</f>
        <v>0</v>
      </c>
      <c r="AA964" s="114">
        <f t="shared" si="183"/>
        <v>0</v>
      </c>
      <c r="AB964" s="176" t="str">
        <f>IF('Fleet Input'!K968=0,"",'Fleet Input'!K968)</f>
        <v/>
      </c>
      <c r="AC964" s="176" t="str">
        <f>IF('Fleet Input'!L968=0,"",'Fleet Input'!L968)</f>
        <v/>
      </c>
      <c r="AD964" s="117" t="str">
        <f t="shared" si="184"/>
        <v/>
      </c>
      <c r="AE964" s="117" t="str">
        <f t="shared" si="185"/>
        <v>00</v>
      </c>
      <c r="AF964" s="8" t="e">
        <f t="shared" si="186"/>
        <v>#N/A</v>
      </c>
      <c r="AG964" s="122" t="e">
        <f t="shared" si="187"/>
        <v>#N/A</v>
      </c>
      <c r="AH964" s="8" t="e">
        <f t="shared" si="188"/>
        <v>#N/A</v>
      </c>
      <c r="AI964" s="122" t="e">
        <f t="shared" si="189"/>
        <v>#N/A</v>
      </c>
      <c r="AJ964" s="100" t="e">
        <f t="shared" si="190"/>
        <v>#N/A</v>
      </c>
      <c r="AK964" s="122" t="e">
        <f t="shared" si="191"/>
        <v>#N/A</v>
      </c>
    </row>
    <row r="965" spans="1:37" x14ac:dyDescent="0.2">
      <c r="A965" s="170">
        <f>'Fleet Input'!A969</f>
        <v>0</v>
      </c>
      <c r="B965" s="106" t="s">
        <v>111</v>
      </c>
      <c r="C965" s="106" t="s">
        <v>112</v>
      </c>
      <c r="D965" s="106" t="s">
        <v>262</v>
      </c>
      <c r="E965" s="106" t="s">
        <v>752</v>
      </c>
      <c r="F965" s="179">
        <f>'Fleet Input'!I969</f>
        <v>0</v>
      </c>
      <c r="G965" s="179">
        <f>'Fleet Input'!J969</f>
        <v>0</v>
      </c>
      <c r="H965" s="119" t="e">
        <f>VLOOKUP(AD965,NOx_Calc!$E$4:$G$44,3,FALSE)/100</f>
        <v>#N/A</v>
      </c>
      <c r="I965" s="119" t="e">
        <f>VLOOKUP(AD965,NOx_Calc!$E$4:$H$44,4,FALSE)/100</f>
        <v>#N/A</v>
      </c>
      <c r="J965" s="97" t="e">
        <f t="shared" si="180"/>
        <v>#N/A</v>
      </c>
      <c r="K965" s="10" t="e">
        <f>IF(J965&lt;&gt;"-",IF(X965="A",'NOx Emission Factors'!$X$4*J965,IF(X965="L",'NOx Emission Factors'!$W$4*J965,"?")),"-")</f>
        <v>#N/A</v>
      </c>
      <c r="L965" s="10" t="str">
        <f>IF(F965&lt;&gt;"",IF(X965="A",F965/'NOx Emission Factors'!$X$4,IF(X965="L",F965/'NOx Emission Factors'!$W$4,"?")),"-")</f>
        <v>?</v>
      </c>
      <c r="M965" s="125" t="e">
        <f t="shared" si="181"/>
        <v>#DIV/0!</v>
      </c>
      <c r="N965" s="125" t="e">
        <f t="shared" si="182"/>
        <v>#N/A</v>
      </c>
      <c r="O965" s="170">
        <f>'Fleet Input'!B969</f>
        <v>0</v>
      </c>
      <c r="P965" s="170">
        <f>'Fleet Input'!C969</f>
        <v>0</v>
      </c>
      <c r="Q965" s="170">
        <f>'Fleet Input'!D969</f>
        <v>0</v>
      </c>
      <c r="R965" s="170">
        <f>'Fleet Input'!E969</f>
        <v>0</v>
      </c>
      <c r="S965" s="170">
        <f>'Fleet Input'!F969</f>
        <v>0</v>
      </c>
      <c r="T965" s="109" t="s">
        <v>241</v>
      </c>
      <c r="U965" s="109" t="s">
        <v>20</v>
      </c>
      <c r="X965" s="176">
        <f>'Fleet Input'!F969</f>
        <v>0</v>
      </c>
      <c r="Y965" s="170">
        <f>'Fleet Input'!G969</f>
        <v>0</v>
      </c>
      <c r="Z965" s="170">
        <f>'Fleet Input'!H969</f>
        <v>0</v>
      </c>
      <c r="AA965" s="114">
        <f t="shared" si="183"/>
        <v>0</v>
      </c>
      <c r="AB965" s="176" t="str">
        <f>IF('Fleet Input'!K969=0,"",'Fleet Input'!K969)</f>
        <v/>
      </c>
      <c r="AC965" s="176" t="str">
        <f>IF('Fleet Input'!L969=0,"",'Fleet Input'!L969)</f>
        <v/>
      </c>
      <c r="AD965" s="117" t="str">
        <f t="shared" si="184"/>
        <v/>
      </c>
      <c r="AE965" s="117" t="str">
        <f t="shared" si="185"/>
        <v>00</v>
      </c>
      <c r="AF965" s="8" t="e">
        <f t="shared" si="186"/>
        <v>#N/A</v>
      </c>
      <c r="AG965" s="122" t="e">
        <f t="shared" si="187"/>
        <v>#N/A</v>
      </c>
      <c r="AH965" s="8" t="e">
        <f t="shared" si="188"/>
        <v>#N/A</v>
      </c>
      <c r="AI965" s="122" t="e">
        <f t="shared" si="189"/>
        <v>#N/A</v>
      </c>
      <c r="AJ965" s="100" t="e">
        <f t="shared" si="190"/>
        <v>#N/A</v>
      </c>
      <c r="AK965" s="122" t="e">
        <f t="shared" si="191"/>
        <v>#N/A</v>
      </c>
    </row>
    <row r="966" spans="1:37" x14ac:dyDescent="0.2">
      <c r="A966" s="170">
        <f>'Fleet Input'!A970</f>
        <v>0</v>
      </c>
      <c r="B966" s="106" t="s">
        <v>111</v>
      </c>
      <c r="C966" s="106" t="s">
        <v>112</v>
      </c>
      <c r="D966" s="106" t="s">
        <v>136</v>
      </c>
      <c r="E966" s="106" t="s">
        <v>752</v>
      </c>
      <c r="F966" s="179">
        <f>'Fleet Input'!I970</f>
        <v>0</v>
      </c>
      <c r="G966" s="179">
        <f>'Fleet Input'!J970</f>
        <v>0</v>
      </c>
      <c r="H966" s="119" t="e">
        <f>VLOOKUP(AD966,NOx_Calc!$E$4:$G$44,3,FALSE)/100</f>
        <v>#N/A</v>
      </c>
      <c r="I966" s="119" t="e">
        <f>VLOOKUP(AD966,NOx_Calc!$E$4:$H$44,4,FALSE)/100</f>
        <v>#N/A</v>
      </c>
      <c r="J966" s="97" t="e">
        <f t="shared" si="180"/>
        <v>#N/A</v>
      </c>
      <c r="K966" s="10" t="e">
        <f>IF(J966&lt;&gt;"-",IF(X966="A",'NOx Emission Factors'!$X$4*J966,IF(X966="L",'NOx Emission Factors'!$W$4*J966,"?")),"-")</f>
        <v>#N/A</v>
      </c>
      <c r="L966" s="10" t="str">
        <f>IF(F966&lt;&gt;"",IF(X966="A",F966/'NOx Emission Factors'!$X$4,IF(X966="L",F966/'NOx Emission Factors'!$W$4,"?")),"-")</f>
        <v>?</v>
      </c>
      <c r="M966" s="125" t="e">
        <f t="shared" si="181"/>
        <v>#DIV/0!</v>
      </c>
      <c r="N966" s="125" t="e">
        <f t="shared" si="182"/>
        <v>#N/A</v>
      </c>
      <c r="O966" s="170">
        <f>'Fleet Input'!B970</f>
        <v>0</v>
      </c>
      <c r="P966" s="170">
        <f>'Fleet Input'!C970</f>
        <v>0</v>
      </c>
      <c r="Q966" s="170">
        <f>'Fleet Input'!D970</f>
        <v>0</v>
      </c>
      <c r="R966" s="170">
        <f>'Fleet Input'!E970</f>
        <v>0</v>
      </c>
      <c r="S966" s="170">
        <f>'Fleet Input'!F970</f>
        <v>0</v>
      </c>
      <c r="T966" s="109" t="s">
        <v>241</v>
      </c>
      <c r="U966" s="109" t="s">
        <v>20</v>
      </c>
      <c r="X966" s="176">
        <f>'Fleet Input'!F970</f>
        <v>0</v>
      </c>
      <c r="Y966" s="170">
        <f>'Fleet Input'!G970</f>
        <v>0</v>
      </c>
      <c r="Z966" s="170">
        <f>'Fleet Input'!H970</f>
        <v>0</v>
      </c>
      <c r="AA966" s="114">
        <f t="shared" si="183"/>
        <v>0</v>
      </c>
      <c r="AB966" s="176" t="str">
        <f>IF('Fleet Input'!K970=0,"",'Fleet Input'!K970)</f>
        <v/>
      </c>
      <c r="AC966" s="176" t="str">
        <f>IF('Fleet Input'!L970=0,"",'Fleet Input'!L970)</f>
        <v/>
      </c>
      <c r="AD966" s="117" t="str">
        <f t="shared" si="184"/>
        <v/>
      </c>
      <c r="AE966" s="117" t="str">
        <f t="shared" si="185"/>
        <v>00</v>
      </c>
      <c r="AF966" s="8" t="e">
        <f t="shared" si="186"/>
        <v>#N/A</v>
      </c>
      <c r="AG966" s="122" t="e">
        <f t="shared" si="187"/>
        <v>#N/A</v>
      </c>
      <c r="AH966" s="8" t="e">
        <f t="shared" si="188"/>
        <v>#N/A</v>
      </c>
      <c r="AI966" s="122" t="e">
        <f t="shared" si="189"/>
        <v>#N/A</v>
      </c>
      <c r="AJ966" s="100" t="e">
        <f t="shared" si="190"/>
        <v>#N/A</v>
      </c>
      <c r="AK966" s="122" t="e">
        <f t="shared" si="191"/>
        <v>#N/A</v>
      </c>
    </row>
    <row r="967" spans="1:37" x14ac:dyDescent="0.2">
      <c r="A967" s="170">
        <f>'Fleet Input'!A971</f>
        <v>0</v>
      </c>
      <c r="B967" s="106" t="s">
        <v>111</v>
      </c>
      <c r="C967" s="106" t="s">
        <v>112</v>
      </c>
      <c r="D967" s="106" t="s">
        <v>136</v>
      </c>
      <c r="E967" s="106" t="s">
        <v>752</v>
      </c>
      <c r="F967" s="179">
        <f>'Fleet Input'!I971</f>
        <v>0</v>
      </c>
      <c r="G967" s="179">
        <f>'Fleet Input'!J971</f>
        <v>0</v>
      </c>
      <c r="H967" s="119" t="e">
        <f>VLOOKUP(AD967,NOx_Calc!$E$4:$G$44,3,FALSE)/100</f>
        <v>#N/A</v>
      </c>
      <c r="I967" s="119" t="e">
        <f>VLOOKUP(AD967,NOx_Calc!$E$4:$H$44,4,FALSE)/100</f>
        <v>#N/A</v>
      </c>
      <c r="J967" s="97" t="e">
        <f t="shared" si="180"/>
        <v>#N/A</v>
      </c>
      <c r="K967" s="10" t="e">
        <f>IF(J967&lt;&gt;"-",IF(X967="A",'NOx Emission Factors'!$X$4*J967,IF(X967="L",'NOx Emission Factors'!$W$4*J967,"?")),"-")</f>
        <v>#N/A</v>
      </c>
      <c r="L967" s="10" t="str">
        <f>IF(F967&lt;&gt;"",IF(X967="A",F967/'NOx Emission Factors'!$X$4,IF(X967="L",F967/'NOx Emission Factors'!$W$4,"?")),"-")</f>
        <v>?</v>
      </c>
      <c r="M967" s="125" t="e">
        <f t="shared" si="181"/>
        <v>#DIV/0!</v>
      </c>
      <c r="N967" s="125" t="e">
        <f t="shared" si="182"/>
        <v>#N/A</v>
      </c>
      <c r="O967" s="170">
        <f>'Fleet Input'!B971</f>
        <v>0</v>
      </c>
      <c r="P967" s="170">
        <f>'Fleet Input'!C971</f>
        <v>0</v>
      </c>
      <c r="Q967" s="170">
        <f>'Fleet Input'!D971</f>
        <v>0</v>
      </c>
      <c r="R967" s="170">
        <f>'Fleet Input'!E971</f>
        <v>0</v>
      </c>
      <c r="S967" s="170">
        <f>'Fleet Input'!F971</f>
        <v>0</v>
      </c>
      <c r="T967" s="109" t="s">
        <v>241</v>
      </c>
      <c r="U967" s="109" t="s">
        <v>20</v>
      </c>
      <c r="X967" s="176">
        <f>'Fleet Input'!F971</f>
        <v>0</v>
      </c>
      <c r="Y967" s="170">
        <f>'Fleet Input'!G971</f>
        <v>0</v>
      </c>
      <c r="Z967" s="170">
        <f>'Fleet Input'!H971</f>
        <v>0</v>
      </c>
      <c r="AA967" s="114">
        <f t="shared" si="183"/>
        <v>0</v>
      </c>
      <c r="AB967" s="176" t="str">
        <f>IF('Fleet Input'!K971=0,"",'Fleet Input'!K971)</f>
        <v/>
      </c>
      <c r="AC967" s="176" t="str">
        <f>IF('Fleet Input'!L971=0,"",'Fleet Input'!L971)</f>
        <v/>
      </c>
      <c r="AD967" s="117" t="str">
        <f t="shared" si="184"/>
        <v/>
      </c>
      <c r="AE967" s="117" t="str">
        <f t="shared" si="185"/>
        <v>00</v>
      </c>
      <c r="AF967" s="8" t="e">
        <f t="shared" si="186"/>
        <v>#N/A</v>
      </c>
      <c r="AG967" s="122" t="e">
        <f t="shared" si="187"/>
        <v>#N/A</v>
      </c>
      <c r="AH967" s="8" t="e">
        <f t="shared" si="188"/>
        <v>#N/A</v>
      </c>
      <c r="AI967" s="122" t="e">
        <f t="shared" si="189"/>
        <v>#N/A</v>
      </c>
      <c r="AJ967" s="100" t="e">
        <f t="shared" si="190"/>
        <v>#N/A</v>
      </c>
      <c r="AK967" s="122" t="e">
        <f t="shared" si="191"/>
        <v>#N/A</v>
      </c>
    </row>
    <row r="968" spans="1:37" x14ac:dyDescent="0.2">
      <c r="A968" s="170">
        <f>'Fleet Input'!A972</f>
        <v>0</v>
      </c>
      <c r="B968" s="106" t="s">
        <v>111</v>
      </c>
      <c r="C968" s="106" t="s">
        <v>116</v>
      </c>
      <c r="D968" s="106" t="s">
        <v>118</v>
      </c>
      <c r="E968" s="106" t="s">
        <v>757</v>
      </c>
      <c r="F968" s="179">
        <f>'Fleet Input'!I972</f>
        <v>0</v>
      </c>
      <c r="G968" s="179">
        <f>'Fleet Input'!J972</f>
        <v>0</v>
      </c>
      <c r="H968" s="119" t="e">
        <f>VLOOKUP(AD968,NOx_Calc!$E$4:$G$44,3,FALSE)/100</f>
        <v>#N/A</v>
      </c>
      <c r="I968" s="119" t="e">
        <f>VLOOKUP(AD968,NOx_Calc!$E$4:$H$44,4,FALSE)/100</f>
        <v>#N/A</v>
      </c>
      <c r="J968" s="97" t="e">
        <f t="shared" si="180"/>
        <v>#N/A</v>
      </c>
      <c r="K968" s="10" t="e">
        <f>IF(J968&lt;&gt;"-",IF(X968="A",'NOx Emission Factors'!$X$4*J968,IF(X968="L",'NOx Emission Factors'!$W$4*J968,"?")),"-")</f>
        <v>#N/A</v>
      </c>
      <c r="L968" s="10" t="str">
        <f>IF(F968&lt;&gt;"",IF(X968="A",F968/'NOx Emission Factors'!$X$4,IF(X968="L",F968/'NOx Emission Factors'!$W$4,"?")),"-")</f>
        <v>?</v>
      </c>
      <c r="M968" s="125" t="e">
        <f t="shared" si="181"/>
        <v>#DIV/0!</v>
      </c>
      <c r="N968" s="125" t="e">
        <f t="shared" si="182"/>
        <v>#N/A</v>
      </c>
      <c r="O968" s="170">
        <f>'Fleet Input'!B972</f>
        <v>0</v>
      </c>
      <c r="P968" s="170">
        <f>'Fleet Input'!C972</f>
        <v>0</v>
      </c>
      <c r="Q968" s="170">
        <f>'Fleet Input'!D972</f>
        <v>0</v>
      </c>
      <c r="R968" s="170">
        <f>'Fleet Input'!E972</f>
        <v>0</v>
      </c>
      <c r="S968" s="170">
        <f>'Fleet Input'!F972</f>
        <v>0</v>
      </c>
      <c r="T968" s="109" t="s">
        <v>242</v>
      </c>
      <c r="V968" s="109" t="s">
        <v>22</v>
      </c>
      <c r="X968" s="176">
        <f>'Fleet Input'!F972</f>
        <v>0</v>
      </c>
      <c r="Y968" s="170">
        <f>'Fleet Input'!G972</f>
        <v>0</v>
      </c>
      <c r="Z968" s="170">
        <f>'Fleet Input'!H972</f>
        <v>0</v>
      </c>
      <c r="AA968" s="114">
        <f t="shared" si="183"/>
        <v>0</v>
      </c>
      <c r="AB968" s="176" t="str">
        <f>IF('Fleet Input'!K972=0,"",'Fleet Input'!K972)</f>
        <v/>
      </c>
      <c r="AC968" s="176" t="str">
        <f>IF('Fleet Input'!L972=0,"",'Fleet Input'!L972)</f>
        <v/>
      </c>
      <c r="AD968" s="117" t="str">
        <f t="shared" si="184"/>
        <v/>
      </c>
      <c r="AE968" s="117" t="str">
        <f t="shared" si="185"/>
        <v>00</v>
      </c>
      <c r="AF968" s="8" t="e">
        <f t="shared" si="186"/>
        <v>#N/A</v>
      </c>
      <c r="AG968" s="122" t="e">
        <f t="shared" si="187"/>
        <v>#N/A</v>
      </c>
      <c r="AH968" s="8" t="e">
        <f t="shared" si="188"/>
        <v>#N/A</v>
      </c>
      <c r="AI968" s="122" t="e">
        <f t="shared" si="189"/>
        <v>#N/A</v>
      </c>
      <c r="AJ968" s="100" t="e">
        <f t="shared" si="190"/>
        <v>#N/A</v>
      </c>
      <c r="AK968" s="122" t="e">
        <f t="shared" si="191"/>
        <v>#N/A</v>
      </c>
    </row>
    <row r="969" spans="1:37" x14ac:dyDescent="0.2">
      <c r="A969" s="170">
        <f>'Fleet Input'!A973</f>
        <v>0</v>
      </c>
      <c r="B969" s="106" t="s">
        <v>111</v>
      </c>
      <c r="C969" s="106" t="s">
        <v>125</v>
      </c>
      <c r="D969" s="106" t="s">
        <v>126</v>
      </c>
      <c r="E969" s="106" t="s">
        <v>137</v>
      </c>
      <c r="F969" s="179">
        <f>'Fleet Input'!I973</f>
        <v>0</v>
      </c>
      <c r="G969" s="179">
        <f>'Fleet Input'!J973</f>
        <v>0</v>
      </c>
      <c r="H969" s="119" t="e">
        <f>VLOOKUP(AD969,NOx_Calc!$E$4:$G$44,3,FALSE)/100</f>
        <v>#N/A</v>
      </c>
      <c r="I969" s="119" t="e">
        <f>VLOOKUP(AD969,NOx_Calc!$E$4:$H$44,4,FALSE)/100</f>
        <v>#N/A</v>
      </c>
      <c r="J969" s="97" t="e">
        <f t="shared" si="180"/>
        <v>#N/A</v>
      </c>
      <c r="K969" s="10" t="e">
        <f>IF(J969&lt;&gt;"-",IF(X969="A",'NOx Emission Factors'!$X$4*J969,IF(X969="L",'NOx Emission Factors'!$W$4*J969,"?")),"-")</f>
        <v>#N/A</v>
      </c>
      <c r="L969" s="10" t="str">
        <f>IF(F969&lt;&gt;"",IF(X969="A",F969/'NOx Emission Factors'!$X$4,IF(X969="L",F969/'NOx Emission Factors'!$W$4,"?")),"-")</f>
        <v>?</v>
      </c>
      <c r="M969" s="125" t="e">
        <f t="shared" si="181"/>
        <v>#DIV/0!</v>
      </c>
      <c r="N969" s="125" t="e">
        <f t="shared" si="182"/>
        <v>#N/A</v>
      </c>
      <c r="O969" s="170">
        <f>'Fleet Input'!B973</f>
        <v>0</v>
      </c>
      <c r="P969" s="170">
        <f>'Fleet Input'!C973</f>
        <v>0</v>
      </c>
      <c r="Q969" s="170">
        <f>'Fleet Input'!D973</f>
        <v>0</v>
      </c>
      <c r="R969" s="170">
        <f>'Fleet Input'!E973</f>
        <v>0</v>
      </c>
      <c r="S969" s="170">
        <f>'Fleet Input'!F973</f>
        <v>0</v>
      </c>
      <c r="T969" s="109" t="s">
        <v>237</v>
      </c>
      <c r="U969" s="109" t="s">
        <v>190</v>
      </c>
      <c r="X969" s="176">
        <f>'Fleet Input'!F973</f>
        <v>0</v>
      </c>
      <c r="Y969" s="170">
        <f>'Fleet Input'!G973</f>
        <v>0</v>
      </c>
      <c r="Z969" s="170">
        <f>'Fleet Input'!H973</f>
        <v>0</v>
      </c>
      <c r="AA969" s="114">
        <f t="shared" si="183"/>
        <v>0</v>
      </c>
      <c r="AB969" s="176" t="str">
        <f>IF('Fleet Input'!K973=0,"",'Fleet Input'!K973)</f>
        <v/>
      </c>
      <c r="AC969" s="176" t="str">
        <f>IF('Fleet Input'!L973=0,"",'Fleet Input'!L973)</f>
        <v/>
      </c>
      <c r="AD969" s="117" t="str">
        <f t="shared" si="184"/>
        <v/>
      </c>
      <c r="AE969" s="117" t="str">
        <f t="shared" si="185"/>
        <v>00</v>
      </c>
      <c r="AF969" s="8" t="e">
        <f t="shared" si="186"/>
        <v>#N/A</v>
      </c>
      <c r="AG969" s="122" t="e">
        <f t="shared" si="187"/>
        <v>#N/A</v>
      </c>
      <c r="AH969" s="8" t="e">
        <f t="shared" si="188"/>
        <v>#N/A</v>
      </c>
      <c r="AI969" s="122" t="e">
        <f t="shared" si="189"/>
        <v>#N/A</v>
      </c>
      <c r="AJ969" s="100" t="e">
        <f t="shared" si="190"/>
        <v>#N/A</v>
      </c>
      <c r="AK969" s="122" t="e">
        <f t="shared" si="191"/>
        <v>#N/A</v>
      </c>
    </row>
    <row r="970" spans="1:37" x14ac:dyDescent="0.2">
      <c r="A970" s="170">
        <f>'Fleet Input'!A974</f>
        <v>0</v>
      </c>
      <c r="B970" s="106" t="s">
        <v>111</v>
      </c>
      <c r="C970" s="106" t="s">
        <v>125</v>
      </c>
      <c r="D970" s="106" t="s">
        <v>126</v>
      </c>
      <c r="E970" s="106" t="s">
        <v>137</v>
      </c>
      <c r="F970" s="179">
        <f>'Fleet Input'!I974</f>
        <v>0</v>
      </c>
      <c r="G970" s="179">
        <f>'Fleet Input'!J974</f>
        <v>0</v>
      </c>
      <c r="H970" s="119" t="e">
        <f>VLOOKUP(AD970,NOx_Calc!$E$4:$G$44,3,FALSE)/100</f>
        <v>#N/A</v>
      </c>
      <c r="I970" s="119" t="e">
        <f>VLOOKUP(AD970,NOx_Calc!$E$4:$H$44,4,FALSE)/100</f>
        <v>#N/A</v>
      </c>
      <c r="J970" s="97" t="e">
        <f t="shared" si="180"/>
        <v>#N/A</v>
      </c>
      <c r="K970" s="10" t="e">
        <f>IF(J970&lt;&gt;"-",IF(X970="A",'NOx Emission Factors'!$X$4*J970,IF(X970="L",'NOx Emission Factors'!$W$4*J970,"?")),"-")</f>
        <v>#N/A</v>
      </c>
      <c r="L970" s="10" t="str">
        <f>IF(F970&lt;&gt;"",IF(X970="A",F970/'NOx Emission Factors'!$X$4,IF(X970="L",F970/'NOx Emission Factors'!$W$4,"?")),"-")</f>
        <v>?</v>
      </c>
      <c r="M970" s="125" t="e">
        <f t="shared" si="181"/>
        <v>#DIV/0!</v>
      </c>
      <c r="N970" s="125" t="e">
        <f t="shared" si="182"/>
        <v>#N/A</v>
      </c>
      <c r="O970" s="170">
        <f>'Fleet Input'!B974</f>
        <v>0</v>
      </c>
      <c r="P970" s="170">
        <f>'Fleet Input'!C974</f>
        <v>0</v>
      </c>
      <c r="Q970" s="170">
        <f>'Fleet Input'!D974</f>
        <v>0</v>
      </c>
      <c r="R970" s="170">
        <f>'Fleet Input'!E974</f>
        <v>0</v>
      </c>
      <c r="S970" s="170">
        <f>'Fleet Input'!F974</f>
        <v>0</v>
      </c>
      <c r="T970" s="109" t="s">
        <v>237</v>
      </c>
      <c r="U970" s="109" t="s">
        <v>190</v>
      </c>
      <c r="X970" s="176">
        <f>'Fleet Input'!F974</f>
        <v>0</v>
      </c>
      <c r="Y970" s="170">
        <f>'Fleet Input'!G974</f>
        <v>0</v>
      </c>
      <c r="Z970" s="170">
        <f>'Fleet Input'!H974</f>
        <v>0</v>
      </c>
      <c r="AA970" s="114">
        <f t="shared" si="183"/>
        <v>0</v>
      </c>
      <c r="AB970" s="176" t="str">
        <f>IF('Fleet Input'!K974=0,"",'Fleet Input'!K974)</f>
        <v/>
      </c>
      <c r="AC970" s="176" t="str">
        <f>IF('Fleet Input'!L974=0,"",'Fleet Input'!L974)</f>
        <v/>
      </c>
      <c r="AD970" s="117" t="str">
        <f t="shared" si="184"/>
        <v/>
      </c>
      <c r="AE970" s="117" t="str">
        <f t="shared" si="185"/>
        <v>00</v>
      </c>
      <c r="AF970" s="8" t="e">
        <f t="shared" si="186"/>
        <v>#N/A</v>
      </c>
      <c r="AG970" s="122" t="e">
        <f t="shared" si="187"/>
        <v>#N/A</v>
      </c>
      <c r="AH970" s="8" t="e">
        <f t="shared" si="188"/>
        <v>#N/A</v>
      </c>
      <c r="AI970" s="122" t="e">
        <f t="shared" si="189"/>
        <v>#N/A</v>
      </c>
      <c r="AJ970" s="100" t="e">
        <f t="shared" si="190"/>
        <v>#N/A</v>
      </c>
      <c r="AK970" s="122" t="e">
        <f t="shared" si="191"/>
        <v>#N/A</v>
      </c>
    </row>
    <row r="971" spans="1:37" x14ac:dyDescent="0.2">
      <c r="A971" s="170">
        <f>'Fleet Input'!A975</f>
        <v>0</v>
      </c>
      <c r="B971" s="106" t="s">
        <v>111</v>
      </c>
      <c r="C971" s="106" t="s">
        <v>125</v>
      </c>
      <c r="D971" s="106" t="s">
        <v>126</v>
      </c>
      <c r="E971" s="106" t="s">
        <v>137</v>
      </c>
      <c r="F971" s="179">
        <f>'Fleet Input'!I975</f>
        <v>0</v>
      </c>
      <c r="G971" s="179">
        <f>'Fleet Input'!J975</f>
        <v>0</v>
      </c>
      <c r="H971" s="119" t="e">
        <f>VLOOKUP(AD971,NOx_Calc!$E$4:$G$44,3,FALSE)/100</f>
        <v>#N/A</v>
      </c>
      <c r="I971" s="119" t="e">
        <f>VLOOKUP(AD971,NOx_Calc!$E$4:$H$44,4,FALSE)/100</f>
        <v>#N/A</v>
      </c>
      <c r="J971" s="97" t="e">
        <f t="shared" si="180"/>
        <v>#N/A</v>
      </c>
      <c r="K971" s="10" t="e">
        <f>IF(J971&lt;&gt;"-",IF(X971="A",'NOx Emission Factors'!$X$4*J971,IF(X971="L",'NOx Emission Factors'!$W$4*J971,"?")),"-")</f>
        <v>#N/A</v>
      </c>
      <c r="L971" s="10" t="str">
        <f>IF(F971&lt;&gt;"",IF(X971="A",F971/'NOx Emission Factors'!$X$4,IF(X971="L",F971/'NOx Emission Factors'!$W$4,"?")),"-")</f>
        <v>?</v>
      </c>
      <c r="M971" s="125" t="e">
        <f t="shared" si="181"/>
        <v>#DIV/0!</v>
      </c>
      <c r="N971" s="125" t="e">
        <f t="shared" si="182"/>
        <v>#N/A</v>
      </c>
      <c r="O971" s="170">
        <f>'Fleet Input'!B975</f>
        <v>0</v>
      </c>
      <c r="P971" s="170">
        <f>'Fleet Input'!C975</f>
        <v>0</v>
      </c>
      <c r="Q971" s="170">
        <f>'Fleet Input'!D975</f>
        <v>0</v>
      </c>
      <c r="R971" s="170">
        <f>'Fleet Input'!E975</f>
        <v>0</v>
      </c>
      <c r="S971" s="170">
        <f>'Fleet Input'!F975</f>
        <v>0</v>
      </c>
      <c r="T971" s="109" t="s">
        <v>237</v>
      </c>
      <c r="U971" s="109" t="s">
        <v>190</v>
      </c>
      <c r="X971" s="176">
        <f>'Fleet Input'!F975</f>
        <v>0</v>
      </c>
      <c r="Y971" s="170">
        <f>'Fleet Input'!G975</f>
        <v>0</v>
      </c>
      <c r="Z971" s="170">
        <f>'Fleet Input'!H975</f>
        <v>0</v>
      </c>
      <c r="AA971" s="114">
        <f t="shared" si="183"/>
        <v>0</v>
      </c>
      <c r="AB971" s="176" t="str">
        <f>IF('Fleet Input'!K975=0,"",'Fleet Input'!K975)</f>
        <v/>
      </c>
      <c r="AC971" s="176" t="str">
        <f>IF('Fleet Input'!L975=0,"",'Fleet Input'!L975)</f>
        <v/>
      </c>
      <c r="AD971" s="117" t="str">
        <f t="shared" si="184"/>
        <v/>
      </c>
      <c r="AE971" s="117" t="str">
        <f t="shared" si="185"/>
        <v>00</v>
      </c>
      <c r="AF971" s="8" t="e">
        <f t="shared" si="186"/>
        <v>#N/A</v>
      </c>
      <c r="AG971" s="122" t="e">
        <f t="shared" si="187"/>
        <v>#N/A</v>
      </c>
      <c r="AH971" s="8" t="e">
        <f t="shared" si="188"/>
        <v>#N/A</v>
      </c>
      <c r="AI971" s="122" t="e">
        <f t="shared" si="189"/>
        <v>#N/A</v>
      </c>
      <c r="AJ971" s="100" t="e">
        <f t="shared" si="190"/>
        <v>#N/A</v>
      </c>
      <c r="AK971" s="122" t="e">
        <f t="shared" si="191"/>
        <v>#N/A</v>
      </c>
    </row>
    <row r="972" spans="1:37" x14ac:dyDescent="0.2">
      <c r="A972" s="170">
        <f>'Fleet Input'!A976</f>
        <v>0</v>
      </c>
      <c r="B972" s="106" t="s">
        <v>111</v>
      </c>
      <c r="C972" s="106" t="s">
        <v>116</v>
      </c>
      <c r="D972" s="106" t="s">
        <v>117</v>
      </c>
      <c r="E972" s="106" t="s">
        <v>748</v>
      </c>
      <c r="F972" s="179">
        <f>'Fleet Input'!I976</f>
        <v>0</v>
      </c>
      <c r="G972" s="179">
        <f>'Fleet Input'!J976</f>
        <v>0</v>
      </c>
      <c r="H972" s="119" t="e">
        <f>VLOOKUP(AD972,NOx_Calc!$E$4:$G$44,3,FALSE)/100</f>
        <v>#N/A</v>
      </c>
      <c r="I972" s="119" t="e">
        <f>VLOOKUP(AD972,NOx_Calc!$E$4:$H$44,4,FALSE)/100</f>
        <v>#N/A</v>
      </c>
      <c r="J972" s="97" t="e">
        <f t="shared" si="180"/>
        <v>#N/A</v>
      </c>
      <c r="K972" s="10" t="e">
        <f>IF(J972&lt;&gt;"-",IF(X972="A",'NOx Emission Factors'!$X$4*J972,IF(X972="L",'NOx Emission Factors'!$W$4*J972,"?")),"-")</f>
        <v>#N/A</v>
      </c>
      <c r="L972" s="10" t="str">
        <f>IF(F972&lt;&gt;"",IF(X972="A",F972/'NOx Emission Factors'!$X$4,IF(X972="L",F972/'NOx Emission Factors'!$W$4,"?")),"-")</f>
        <v>?</v>
      </c>
      <c r="M972" s="125" t="e">
        <f t="shared" si="181"/>
        <v>#DIV/0!</v>
      </c>
      <c r="N972" s="125" t="e">
        <f t="shared" si="182"/>
        <v>#N/A</v>
      </c>
      <c r="O972" s="170">
        <f>'Fleet Input'!B976</f>
        <v>0</v>
      </c>
      <c r="P972" s="170">
        <f>'Fleet Input'!C976</f>
        <v>0</v>
      </c>
      <c r="Q972" s="170">
        <f>'Fleet Input'!D976</f>
        <v>0</v>
      </c>
      <c r="R972" s="170">
        <f>'Fleet Input'!E976</f>
        <v>0</v>
      </c>
      <c r="S972" s="170">
        <f>'Fleet Input'!F976</f>
        <v>0</v>
      </c>
      <c r="T972" s="109" t="s">
        <v>237</v>
      </c>
      <c r="U972" s="109" t="s">
        <v>190</v>
      </c>
      <c r="X972" s="176">
        <f>'Fleet Input'!F976</f>
        <v>0</v>
      </c>
      <c r="Y972" s="170">
        <f>'Fleet Input'!G976</f>
        <v>0</v>
      </c>
      <c r="Z972" s="170">
        <f>'Fleet Input'!H976</f>
        <v>0</v>
      </c>
      <c r="AA972" s="114">
        <f t="shared" si="183"/>
        <v>0</v>
      </c>
      <c r="AB972" s="176" t="str">
        <f>IF('Fleet Input'!K976=0,"",'Fleet Input'!K976)</f>
        <v/>
      </c>
      <c r="AC972" s="176" t="str">
        <f>IF('Fleet Input'!L976=0,"",'Fleet Input'!L976)</f>
        <v/>
      </c>
      <c r="AD972" s="117" t="str">
        <f t="shared" si="184"/>
        <v/>
      </c>
      <c r="AE972" s="117" t="str">
        <f t="shared" si="185"/>
        <v>00</v>
      </c>
      <c r="AF972" s="8" t="e">
        <f t="shared" si="186"/>
        <v>#N/A</v>
      </c>
      <c r="AG972" s="122" t="e">
        <f t="shared" si="187"/>
        <v>#N/A</v>
      </c>
      <c r="AH972" s="8" t="e">
        <f t="shared" si="188"/>
        <v>#N/A</v>
      </c>
      <c r="AI972" s="122" t="e">
        <f t="shared" si="189"/>
        <v>#N/A</v>
      </c>
      <c r="AJ972" s="100" t="e">
        <f t="shared" si="190"/>
        <v>#N/A</v>
      </c>
      <c r="AK972" s="122" t="e">
        <f t="shared" si="191"/>
        <v>#N/A</v>
      </c>
    </row>
    <row r="973" spans="1:37" x14ac:dyDescent="0.2">
      <c r="A973" s="170">
        <f>'Fleet Input'!A977</f>
        <v>0</v>
      </c>
      <c r="B973" s="106" t="s">
        <v>111</v>
      </c>
      <c r="C973" s="106" t="s">
        <v>112</v>
      </c>
      <c r="D973" s="106" t="s">
        <v>210</v>
      </c>
      <c r="E973" s="106" t="s">
        <v>209</v>
      </c>
      <c r="F973" s="179">
        <f>'Fleet Input'!I977</f>
        <v>0</v>
      </c>
      <c r="G973" s="179">
        <f>'Fleet Input'!J977</f>
        <v>0</v>
      </c>
      <c r="H973" s="119" t="e">
        <f>VLOOKUP(AD973,NOx_Calc!$E$4:$G$44,3,FALSE)/100</f>
        <v>#N/A</v>
      </c>
      <c r="I973" s="119" t="e">
        <f>VLOOKUP(AD973,NOx_Calc!$E$4:$H$44,4,FALSE)/100</f>
        <v>#N/A</v>
      </c>
      <c r="J973" s="97" t="e">
        <f t="shared" si="180"/>
        <v>#N/A</v>
      </c>
      <c r="K973" s="10" t="e">
        <f>IF(J973&lt;&gt;"-",IF(X973="A",'NOx Emission Factors'!$X$4*J973,IF(X973="L",'NOx Emission Factors'!$W$4*J973,"?")),"-")</f>
        <v>#N/A</v>
      </c>
      <c r="L973" s="10" t="str">
        <f>IF(F973&lt;&gt;"",IF(X973="A",F973/'NOx Emission Factors'!$X$4,IF(X973="L",F973/'NOx Emission Factors'!$W$4,"?")),"-")</f>
        <v>?</v>
      </c>
      <c r="M973" s="125" t="e">
        <f t="shared" si="181"/>
        <v>#DIV/0!</v>
      </c>
      <c r="N973" s="125" t="e">
        <f t="shared" si="182"/>
        <v>#N/A</v>
      </c>
      <c r="O973" s="170">
        <f>'Fleet Input'!B977</f>
        <v>0</v>
      </c>
      <c r="P973" s="170">
        <f>'Fleet Input'!C977</f>
        <v>0</v>
      </c>
      <c r="Q973" s="170">
        <f>'Fleet Input'!D977</f>
        <v>0</v>
      </c>
      <c r="R973" s="170">
        <f>'Fleet Input'!E977</f>
        <v>0</v>
      </c>
      <c r="S973" s="170">
        <f>'Fleet Input'!F977</f>
        <v>0</v>
      </c>
      <c r="T973" s="109" t="s">
        <v>237</v>
      </c>
      <c r="V973" s="109" t="s">
        <v>196</v>
      </c>
      <c r="X973" s="176">
        <f>'Fleet Input'!F977</f>
        <v>0</v>
      </c>
      <c r="Y973" s="170">
        <f>'Fleet Input'!G977</f>
        <v>0</v>
      </c>
      <c r="Z973" s="170">
        <f>'Fleet Input'!H977</f>
        <v>0</v>
      </c>
      <c r="AA973" s="114">
        <f t="shared" si="183"/>
        <v>0</v>
      </c>
      <c r="AB973" s="176" t="str">
        <f>IF('Fleet Input'!K977=0,"",'Fleet Input'!K977)</f>
        <v/>
      </c>
      <c r="AC973" s="176" t="str">
        <f>IF('Fleet Input'!L977=0,"",'Fleet Input'!L977)</f>
        <v/>
      </c>
      <c r="AD973" s="117" t="str">
        <f t="shared" si="184"/>
        <v/>
      </c>
      <c r="AE973" s="117" t="str">
        <f t="shared" si="185"/>
        <v>00</v>
      </c>
      <c r="AF973" s="8" t="e">
        <f t="shared" si="186"/>
        <v>#N/A</v>
      </c>
      <c r="AG973" s="122" t="e">
        <f t="shared" si="187"/>
        <v>#N/A</v>
      </c>
      <c r="AH973" s="8" t="e">
        <f t="shared" si="188"/>
        <v>#N/A</v>
      </c>
      <c r="AI973" s="122" t="e">
        <f t="shared" si="189"/>
        <v>#N/A</v>
      </c>
      <c r="AJ973" s="100" t="e">
        <f t="shared" si="190"/>
        <v>#N/A</v>
      </c>
      <c r="AK973" s="122" t="e">
        <f t="shared" si="191"/>
        <v>#N/A</v>
      </c>
    </row>
    <row r="974" spans="1:37" x14ac:dyDescent="0.2">
      <c r="A974" s="170">
        <f>'Fleet Input'!A978</f>
        <v>0</v>
      </c>
      <c r="B974" s="106" t="s">
        <v>111</v>
      </c>
      <c r="C974" s="106" t="s">
        <v>112</v>
      </c>
      <c r="D974" s="106" t="s">
        <v>210</v>
      </c>
      <c r="E974" s="106" t="s">
        <v>209</v>
      </c>
      <c r="F974" s="179">
        <f>'Fleet Input'!I978</f>
        <v>0</v>
      </c>
      <c r="G974" s="179">
        <f>'Fleet Input'!J978</f>
        <v>0</v>
      </c>
      <c r="H974" s="119" t="e">
        <f>VLOOKUP(AD974,NOx_Calc!$E$4:$G$44,3,FALSE)/100</f>
        <v>#N/A</v>
      </c>
      <c r="I974" s="119" t="e">
        <f>VLOOKUP(AD974,NOx_Calc!$E$4:$H$44,4,FALSE)/100</f>
        <v>#N/A</v>
      </c>
      <c r="J974" s="97" t="e">
        <f t="shared" si="180"/>
        <v>#N/A</v>
      </c>
      <c r="K974" s="10" t="e">
        <f>IF(J974&lt;&gt;"-",IF(X974="A",'NOx Emission Factors'!$X$4*J974,IF(X974="L",'NOx Emission Factors'!$W$4*J974,"?")),"-")</f>
        <v>#N/A</v>
      </c>
      <c r="L974" s="10" t="str">
        <f>IF(F974&lt;&gt;"",IF(X974="A",F974/'NOx Emission Factors'!$X$4,IF(X974="L",F974/'NOx Emission Factors'!$W$4,"?")),"-")</f>
        <v>?</v>
      </c>
      <c r="M974" s="125" t="e">
        <f t="shared" si="181"/>
        <v>#DIV/0!</v>
      </c>
      <c r="N974" s="125" t="e">
        <f t="shared" si="182"/>
        <v>#N/A</v>
      </c>
      <c r="O974" s="170">
        <f>'Fleet Input'!B978</f>
        <v>0</v>
      </c>
      <c r="P974" s="170">
        <f>'Fleet Input'!C978</f>
        <v>0</v>
      </c>
      <c r="Q974" s="170">
        <f>'Fleet Input'!D978</f>
        <v>0</v>
      </c>
      <c r="R974" s="170">
        <f>'Fleet Input'!E978</f>
        <v>0</v>
      </c>
      <c r="S974" s="170">
        <f>'Fleet Input'!F978</f>
        <v>0</v>
      </c>
      <c r="T974" s="109" t="s">
        <v>237</v>
      </c>
      <c r="V974" s="109" t="s">
        <v>196</v>
      </c>
      <c r="X974" s="176">
        <f>'Fleet Input'!F978</f>
        <v>0</v>
      </c>
      <c r="Y974" s="170">
        <f>'Fleet Input'!G978</f>
        <v>0</v>
      </c>
      <c r="Z974" s="170">
        <f>'Fleet Input'!H978</f>
        <v>0</v>
      </c>
      <c r="AA974" s="114">
        <f t="shared" si="183"/>
        <v>0</v>
      </c>
      <c r="AB974" s="176" t="str">
        <f>IF('Fleet Input'!K978=0,"",'Fleet Input'!K978)</f>
        <v/>
      </c>
      <c r="AC974" s="176" t="str">
        <f>IF('Fleet Input'!L978=0,"",'Fleet Input'!L978)</f>
        <v/>
      </c>
      <c r="AD974" s="117" t="str">
        <f t="shared" si="184"/>
        <v/>
      </c>
      <c r="AE974" s="117" t="str">
        <f t="shared" si="185"/>
        <v>00</v>
      </c>
      <c r="AF974" s="8" t="e">
        <f t="shared" si="186"/>
        <v>#N/A</v>
      </c>
      <c r="AG974" s="122" t="e">
        <f t="shared" si="187"/>
        <v>#N/A</v>
      </c>
      <c r="AH974" s="8" t="e">
        <f t="shared" si="188"/>
        <v>#N/A</v>
      </c>
      <c r="AI974" s="122" t="e">
        <f t="shared" si="189"/>
        <v>#N/A</v>
      </c>
      <c r="AJ974" s="100" t="e">
        <f t="shared" si="190"/>
        <v>#N/A</v>
      </c>
      <c r="AK974" s="122" t="e">
        <f t="shared" si="191"/>
        <v>#N/A</v>
      </c>
    </row>
    <row r="975" spans="1:37" x14ac:dyDescent="0.2">
      <c r="A975" s="170">
        <f>'Fleet Input'!A979</f>
        <v>0</v>
      </c>
      <c r="B975" s="106" t="s">
        <v>111</v>
      </c>
      <c r="C975" s="106" t="s">
        <v>112</v>
      </c>
      <c r="D975" s="106" t="s">
        <v>210</v>
      </c>
      <c r="E975" s="106" t="s">
        <v>209</v>
      </c>
      <c r="F975" s="179">
        <f>'Fleet Input'!I979</f>
        <v>0</v>
      </c>
      <c r="G975" s="179">
        <f>'Fleet Input'!J979</f>
        <v>0</v>
      </c>
      <c r="H975" s="119" t="e">
        <f>VLOOKUP(AD975,NOx_Calc!$E$4:$G$44,3,FALSE)/100</f>
        <v>#N/A</v>
      </c>
      <c r="I975" s="119" t="e">
        <f>VLOOKUP(AD975,NOx_Calc!$E$4:$H$44,4,FALSE)/100</f>
        <v>#N/A</v>
      </c>
      <c r="J975" s="97" t="e">
        <f t="shared" si="180"/>
        <v>#N/A</v>
      </c>
      <c r="K975" s="10" t="e">
        <f>IF(J975&lt;&gt;"-",IF(X975="A",'NOx Emission Factors'!$X$4*J975,IF(X975="L",'NOx Emission Factors'!$W$4*J975,"?")),"-")</f>
        <v>#N/A</v>
      </c>
      <c r="L975" s="10" t="str">
        <f>IF(F975&lt;&gt;"",IF(X975="A",F975/'NOx Emission Factors'!$X$4,IF(X975="L",F975/'NOx Emission Factors'!$W$4,"?")),"-")</f>
        <v>?</v>
      </c>
      <c r="M975" s="125" t="e">
        <f t="shared" si="181"/>
        <v>#DIV/0!</v>
      </c>
      <c r="N975" s="125" t="e">
        <f t="shared" si="182"/>
        <v>#N/A</v>
      </c>
      <c r="O975" s="170">
        <f>'Fleet Input'!B979</f>
        <v>0</v>
      </c>
      <c r="P975" s="170">
        <f>'Fleet Input'!C979</f>
        <v>0</v>
      </c>
      <c r="Q975" s="170">
        <f>'Fleet Input'!D979</f>
        <v>0</v>
      </c>
      <c r="R975" s="170">
        <f>'Fleet Input'!E979</f>
        <v>0</v>
      </c>
      <c r="S975" s="170">
        <f>'Fleet Input'!F979</f>
        <v>0</v>
      </c>
      <c r="T975" s="109" t="s">
        <v>237</v>
      </c>
      <c r="V975" s="109" t="s">
        <v>196</v>
      </c>
      <c r="X975" s="176">
        <f>'Fleet Input'!F979</f>
        <v>0</v>
      </c>
      <c r="Y975" s="170">
        <f>'Fleet Input'!G979</f>
        <v>0</v>
      </c>
      <c r="Z975" s="170">
        <f>'Fleet Input'!H979</f>
        <v>0</v>
      </c>
      <c r="AA975" s="114">
        <f t="shared" si="183"/>
        <v>0</v>
      </c>
      <c r="AB975" s="176" t="str">
        <f>IF('Fleet Input'!K979=0,"",'Fleet Input'!K979)</f>
        <v/>
      </c>
      <c r="AC975" s="176" t="str">
        <f>IF('Fleet Input'!L979=0,"",'Fleet Input'!L979)</f>
        <v/>
      </c>
      <c r="AD975" s="117" t="str">
        <f t="shared" si="184"/>
        <v/>
      </c>
      <c r="AE975" s="117" t="str">
        <f t="shared" si="185"/>
        <v>00</v>
      </c>
      <c r="AF975" s="8" t="e">
        <f t="shared" si="186"/>
        <v>#N/A</v>
      </c>
      <c r="AG975" s="122" t="e">
        <f t="shared" si="187"/>
        <v>#N/A</v>
      </c>
      <c r="AH975" s="8" t="e">
        <f t="shared" si="188"/>
        <v>#N/A</v>
      </c>
      <c r="AI975" s="122" t="e">
        <f t="shared" si="189"/>
        <v>#N/A</v>
      </c>
      <c r="AJ975" s="100" t="e">
        <f t="shared" si="190"/>
        <v>#N/A</v>
      </c>
      <c r="AK975" s="122" t="e">
        <f t="shared" si="191"/>
        <v>#N/A</v>
      </c>
    </row>
    <row r="976" spans="1:37" x14ac:dyDescent="0.2">
      <c r="A976" s="170">
        <f>'Fleet Input'!A980</f>
        <v>0</v>
      </c>
      <c r="B976" s="106" t="s">
        <v>111</v>
      </c>
      <c r="C976" s="106" t="s">
        <v>112</v>
      </c>
      <c r="D976" s="106" t="s">
        <v>210</v>
      </c>
      <c r="E976" s="106" t="s">
        <v>209</v>
      </c>
      <c r="F976" s="179">
        <f>'Fleet Input'!I980</f>
        <v>0</v>
      </c>
      <c r="G976" s="179">
        <f>'Fleet Input'!J980</f>
        <v>0</v>
      </c>
      <c r="H976" s="119" t="e">
        <f>VLOOKUP(AD976,NOx_Calc!$E$4:$G$44,3,FALSE)/100</f>
        <v>#N/A</v>
      </c>
      <c r="I976" s="119" t="e">
        <f>VLOOKUP(AD976,NOx_Calc!$E$4:$H$44,4,FALSE)/100</f>
        <v>#N/A</v>
      </c>
      <c r="J976" s="97" t="e">
        <f t="shared" si="180"/>
        <v>#N/A</v>
      </c>
      <c r="K976" s="10" t="e">
        <f>IF(J976&lt;&gt;"-",IF(X976="A",'NOx Emission Factors'!$X$4*J976,IF(X976="L",'NOx Emission Factors'!$W$4*J976,"?")),"-")</f>
        <v>#N/A</v>
      </c>
      <c r="L976" s="10" t="str">
        <f>IF(F976&lt;&gt;"",IF(X976="A",F976/'NOx Emission Factors'!$X$4,IF(X976="L",F976/'NOx Emission Factors'!$W$4,"?")),"-")</f>
        <v>?</v>
      </c>
      <c r="M976" s="125" t="e">
        <f t="shared" si="181"/>
        <v>#DIV/0!</v>
      </c>
      <c r="N976" s="125" t="e">
        <f t="shared" si="182"/>
        <v>#N/A</v>
      </c>
      <c r="O976" s="170">
        <f>'Fleet Input'!B980</f>
        <v>0</v>
      </c>
      <c r="P976" s="170">
        <f>'Fleet Input'!C980</f>
        <v>0</v>
      </c>
      <c r="Q976" s="170">
        <f>'Fleet Input'!D980</f>
        <v>0</v>
      </c>
      <c r="R976" s="170">
        <f>'Fleet Input'!E980</f>
        <v>0</v>
      </c>
      <c r="S976" s="170">
        <f>'Fleet Input'!F980</f>
        <v>0</v>
      </c>
      <c r="T976" s="109" t="s">
        <v>237</v>
      </c>
      <c r="V976" s="109" t="s">
        <v>196</v>
      </c>
      <c r="X976" s="176">
        <f>'Fleet Input'!F980</f>
        <v>0</v>
      </c>
      <c r="Y976" s="170">
        <f>'Fleet Input'!G980</f>
        <v>0</v>
      </c>
      <c r="Z976" s="170">
        <f>'Fleet Input'!H980</f>
        <v>0</v>
      </c>
      <c r="AA976" s="114">
        <f t="shared" si="183"/>
        <v>0</v>
      </c>
      <c r="AB976" s="176" t="str">
        <f>IF('Fleet Input'!K980=0,"",'Fleet Input'!K980)</f>
        <v/>
      </c>
      <c r="AC976" s="176" t="str">
        <f>IF('Fleet Input'!L980=0,"",'Fleet Input'!L980)</f>
        <v/>
      </c>
      <c r="AD976" s="117" t="str">
        <f t="shared" si="184"/>
        <v/>
      </c>
      <c r="AE976" s="117" t="str">
        <f t="shared" si="185"/>
        <v>00</v>
      </c>
      <c r="AF976" s="8" t="e">
        <f t="shared" si="186"/>
        <v>#N/A</v>
      </c>
      <c r="AG976" s="122" t="e">
        <f t="shared" si="187"/>
        <v>#N/A</v>
      </c>
      <c r="AH976" s="8" t="e">
        <f t="shared" si="188"/>
        <v>#N/A</v>
      </c>
      <c r="AI976" s="122" t="e">
        <f t="shared" si="189"/>
        <v>#N/A</v>
      </c>
      <c r="AJ976" s="100" t="e">
        <f t="shared" si="190"/>
        <v>#N/A</v>
      </c>
      <c r="AK976" s="122" t="e">
        <f t="shared" si="191"/>
        <v>#N/A</v>
      </c>
    </row>
    <row r="977" spans="1:37" x14ac:dyDescent="0.2">
      <c r="A977" s="170">
        <f>'Fleet Input'!A981</f>
        <v>0</v>
      </c>
      <c r="B977" s="106" t="s">
        <v>111</v>
      </c>
      <c r="C977" s="106" t="s">
        <v>112</v>
      </c>
      <c r="D977" s="106" t="s">
        <v>210</v>
      </c>
      <c r="E977" s="106" t="s">
        <v>209</v>
      </c>
      <c r="F977" s="179">
        <f>'Fleet Input'!I981</f>
        <v>0</v>
      </c>
      <c r="G977" s="179">
        <f>'Fleet Input'!J981</f>
        <v>0</v>
      </c>
      <c r="H977" s="119" t="e">
        <f>VLOOKUP(AD977,NOx_Calc!$E$4:$G$44,3,FALSE)/100</f>
        <v>#N/A</v>
      </c>
      <c r="I977" s="119" t="e">
        <f>VLOOKUP(AD977,NOx_Calc!$E$4:$H$44,4,FALSE)/100</f>
        <v>#N/A</v>
      </c>
      <c r="J977" s="97" t="e">
        <f t="shared" si="180"/>
        <v>#N/A</v>
      </c>
      <c r="K977" s="10" t="e">
        <f>IF(J977&lt;&gt;"-",IF(X977="A",'NOx Emission Factors'!$X$4*J977,IF(X977="L",'NOx Emission Factors'!$W$4*J977,"?")),"-")</f>
        <v>#N/A</v>
      </c>
      <c r="L977" s="10" t="str">
        <f>IF(F977&lt;&gt;"",IF(X977="A",F977/'NOx Emission Factors'!$X$4,IF(X977="L",F977/'NOx Emission Factors'!$W$4,"?")),"-")</f>
        <v>?</v>
      </c>
      <c r="M977" s="125" t="e">
        <f t="shared" si="181"/>
        <v>#DIV/0!</v>
      </c>
      <c r="N977" s="125" t="e">
        <f t="shared" si="182"/>
        <v>#N/A</v>
      </c>
      <c r="O977" s="170">
        <f>'Fleet Input'!B981</f>
        <v>0</v>
      </c>
      <c r="P977" s="170">
        <f>'Fleet Input'!C981</f>
        <v>0</v>
      </c>
      <c r="Q977" s="170">
        <f>'Fleet Input'!D981</f>
        <v>0</v>
      </c>
      <c r="R977" s="170">
        <f>'Fleet Input'!E981</f>
        <v>0</v>
      </c>
      <c r="S977" s="170">
        <f>'Fleet Input'!F981</f>
        <v>0</v>
      </c>
      <c r="T977" s="109" t="s">
        <v>237</v>
      </c>
      <c r="V977" s="109" t="s">
        <v>196</v>
      </c>
      <c r="X977" s="176">
        <f>'Fleet Input'!F981</f>
        <v>0</v>
      </c>
      <c r="Y977" s="170">
        <f>'Fleet Input'!G981</f>
        <v>0</v>
      </c>
      <c r="Z977" s="170">
        <f>'Fleet Input'!H981</f>
        <v>0</v>
      </c>
      <c r="AA977" s="114">
        <f t="shared" si="183"/>
        <v>0</v>
      </c>
      <c r="AB977" s="176" t="str">
        <f>IF('Fleet Input'!K981=0,"",'Fleet Input'!K981)</f>
        <v/>
      </c>
      <c r="AC977" s="176" t="str">
        <f>IF('Fleet Input'!L981=0,"",'Fleet Input'!L981)</f>
        <v/>
      </c>
      <c r="AD977" s="117" t="str">
        <f t="shared" si="184"/>
        <v/>
      </c>
      <c r="AE977" s="117" t="str">
        <f t="shared" si="185"/>
        <v>00</v>
      </c>
      <c r="AF977" s="8" t="e">
        <f t="shared" si="186"/>
        <v>#N/A</v>
      </c>
      <c r="AG977" s="122" t="e">
        <f t="shared" si="187"/>
        <v>#N/A</v>
      </c>
      <c r="AH977" s="8" t="e">
        <f t="shared" si="188"/>
        <v>#N/A</v>
      </c>
      <c r="AI977" s="122" t="e">
        <f t="shared" si="189"/>
        <v>#N/A</v>
      </c>
      <c r="AJ977" s="100" t="e">
        <f t="shared" si="190"/>
        <v>#N/A</v>
      </c>
      <c r="AK977" s="122" t="e">
        <f t="shared" si="191"/>
        <v>#N/A</v>
      </c>
    </row>
    <row r="978" spans="1:37" x14ac:dyDescent="0.2">
      <c r="A978" s="170">
        <f>'Fleet Input'!A982</f>
        <v>0</v>
      </c>
      <c r="B978" s="106" t="s">
        <v>111</v>
      </c>
      <c r="C978" s="106" t="s">
        <v>112</v>
      </c>
      <c r="D978" s="106" t="s">
        <v>210</v>
      </c>
      <c r="E978" s="106" t="s">
        <v>209</v>
      </c>
      <c r="F978" s="179">
        <f>'Fleet Input'!I982</f>
        <v>0</v>
      </c>
      <c r="G978" s="179">
        <f>'Fleet Input'!J982</f>
        <v>0</v>
      </c>
      <c r="H978" s="119" t="e">
        <f>VLOOKUP(AD978,NOx_Calc!$E$4:$G$44,3,FALSE)/100</f>
        <v>#N/A</v>
      </c>
      <c r="I978" s="119" t="e">
        <f>VLOOKUP(AD978,NOx_Calc!$E$4:$H$44,4,FALSE)/100</f>
        <v>#N/A</v>
      </c>
      <c r="J978" s="97" t="e">
        <f t="shared" si="180"/>
        <v>#N/A</v>
      </c>
      <c r="K978" s="10" t="e">
        <f>IF(J978&lt;&gt;"-",IF(X978="A",'NOx Emission Factors'!$X$4*J978,IF(X978="L",'NOx Emission Factors'!$W$4*J978,"?")),"-")</f>
        <v>#N/A</v>
      </c>
      <c r="L978" s="10" t="str">
        <f>IF(F978&lt;&gt;"",IF(X978="A",F978/'NOx Emission Factors'!$X$4,IF(X978="L",F978/'NOx Emission Factors'!$W$4,"?")),"-")</f>
        <v>?</v>
      </c>
      <c r="M978" s="125" t="e">
        <f t="shared" si="181"/>
        <v>#DIV/0!</v>
      </c>
      <c r="N978" s="125" t="e">
        <f t="shared" si="182"/>
        <v>#N/A</v>
      </c>
      <c r="O978" s="170">
        <f>'Fleet Input'!B982</f>
        <v>0</v>
      </c>
      <c r="P978" s="170">
        <f>'Fleet Input'!C982</f>
        <v>0</v>
      </c>
      <c r="Q978" s="170">
        <f>'Fleet Input'!D982</f>
        <v>0</v>
      </c>
      <c r="R978" s="170">
        <f>'Fleet Input'!E982</f>
        <v>0</v>
      </c>
      <c r="S978" s="170">
        <f>'Fleet Input'!F982</f>
        <v>0</v>
      </c>
      <c r="T978" s="109" t="s">
        <v>237</v>
      </c>
      <c r="V978" s="109" t="s">
        <v>196</v>
      </c>
      <c r="X978" s="176">
        <f>'Fleet Input'!F982</f>
        <v>0</v>
      </c>
      <c r="Y978" s="170">
        <f>'Fleet Input'!G982</f>
        <v>0</v>
      </c>
      <c r="Z978" s="170">
        <f>'Fleet Input'!H982</f>
        <v>0</v>
      </c>
      <c r="AA978" s="114">
        <f t="shared" si="183"/>
        <v>0</v>
      </c>
      <c r="AB978" s="176" t="str">
        <f>IF('Fleet Input'!K982=0,"",'Fleet Input'!K982)</f>
        <v/>
      </c>
      <c r="AC978" s="176" t="str">
        <f>IF('Fleet Input'!L982=0,"",'Fleet Input'!L982)</f>
        <v/>
      </c>
      <c r="AD978" s="117" t="str">
        <f t="shared" si="184"/>
        <v/>
      </c>
      <c r="AE978" s="117" t="str">
        <f t="shared" si="185"/>
        <v>00</v>
      </c>
      <c r="AF978" s="8" t="e">
        <f t="shared" si="186"/>
        <v>#N/A</v>
      </c>
      <c r="AG978" s="122" t="e">
        <f t="shared" si="187"/>
        <v>#N/A</v>
      </c>
      <c r="AH978" s="8" t="e">
        <f t="shared" si="188"/>
        <v>#N/A</v>
      </c>
      <c r="AI978" s="122" t="e">
        <f t="shared" si="189"/>
        <v>#N/A</v>
      </c>
      <c r="AJ978" s="100" t="e">
        <f t="shared" si="190"/>
        <v>#N/A</v>
      </c>
      <c r="AK978" s="122" t="e">
        <f t="shared" si="191"/>
        <v>#N/A</v>
      </c>
    </row>
    <row r="979" spans="1:37" x14ac:dyDescent="0.2">
      <c r="A979" s="170">
        <f>'Fleet Input'!A983</f>
        <v>0</v>
      </c>
      <c r="B979" s="106" t="s">
        <v>111</v>
      </c>
      <c r="C979" s="106" t="s">
        <v>112</v>
      </c>
      <c r="D979" s="106" t="s">
        <v>210</v>
      </c>
      <c r="E979" s="106" t="s">
        <v>209</v>
      </c>
      <c r="F979" s="179">
        <f>'Fleet Input'!I983</f>
        <v>0</v>
      </c>
      <c r="G979" s="179">
        <f>'Fleet Input'!J983</f>
        <v>0</v>
      </c>
      <c r="H979" s="119" t="e">
        <f>VLOOKUP(AD979,NOx_Calc!$E$4:$G$44,3,FALSE)/100</f>
        <v>#N/A</v>
      </c>
      <c r="I979" s="119" t="e">
        <f>VLOOKUP(AD979,NOx_Calc!$E$4:$H$44,4,FALSE)/100</f>
        <v>#N/A</v>
      </c>
      <c r="J979" s="97" t="e">
        <f t="shared" si="180"/>
        <v>#N/A</v>
      </c>
      <c r="K979" s="10" t="e">
        <f>IF(J979&lt;&gt;"-",IF(X979="A",'NOx Emission Factors'!$X$4*J979,IF(X979="L",'NOx Emission Factors'!$W$4*J979,"?")),"-")</f>
        <v>#N/A</v>
      </c>
      <c r="L979" s="10" t="str">
        <f>IF(F979&lt;&gt;"",IF(X979="A",F979/'NOx Emission Factors'!$X$4,IF(X979="L",F979/'NOx Emission Factors'!$W$4,"?")),"-")</f>
        <v>?</v>
      </c>
      <c r="M979" s="125" t="e">
        <f t="shared" si="181"/>
        <v>#DIV/0!</v>
      </c>
      <c r="N979" s="125" t="e">
        <f t="shared" si="182"/>
        <v>#N/A</v>
      </c>
      <c r="O979" s="170">
        <f>'Fleet Input'!B983</f>
        <v>0</v>
      </c>
      <c r="P979" s="170">
        <f>'Fleet Input'!C983</f>
        <v>0</v>
      </c>
      <c r="Q979" s="170">
        <f>'Fleet Input'!D983</f>
        <v>0</v>
      </c>
      <c r="R979" s="170">
        <f>'Fleet Input'!E983</f>
        <v>0</v>
      </c>
      <c r="S979" s="170">
        <f>'Fleet Input'!F983</f>
        <v>0</v>
      </c>
      <c r="T979" s="109" t="s">
        <v>237</v>
      </c>
      <c r="V979" s="109" t="s">
        <v>196</v>
      </c>
      <c r="X979" s="176">
        <f>'Fleet Input'!F983</f>
        <v>0</v>
      </c>
      <c r="Y979" s="170">
        <f>'Fleet Input'!G983</f>
        <v>0</v>
      </c>
      <c r="Z979" s="170">
        <f>'Fleet Input'!H983</f>
        <v>0</v>
      </c>
      <c r="AA979" s="114">
        <f t="shared" si="183"/>
        <v>0</v>
      </c>
      <c r="AB979" s="176" t="str">
        <f>IF('Fleet Input'!K983=0,"",'Fleet Input'!K983)</f>
        <v/>
      </c>
      <c r="AC979" s="176" t="str">
        <f>IF('Fleet Input'!L983=0,"",'Fleet Input'!L983)</f>
        <v/>
      </c>
      <c r="AD979" s="117" t="str">
        <f t="shared" si="184"/>
        <v/>
      </c>
      <c r="AE979" s="117" t="str">
        <f t="shared" si="185"/>
        <v>00</v>
      </c>
      <c r="AF979" s="8" t="e">
        <f t="shared" si="186"/>
        <v>#N/A</v>
      </c>
      <c r="AG979" s="122" t="e">
        <f t="shared" si="187"/>
        <v>#N/A</v>
      </c>
      <c r="AH979" s="8" t="e">
        <f t="shared" si="188"/>
        <v>#N/A</v>
      </c>
      <c r="AI979" s="122" t="e">
        <f t="shared" si="189"/>
        <v>#N/A</v>
      </c>
      <c r="AJ979" s="100" t="e">
        <f t="shared" si="190"/>
        <v>#N/A</v>
      </c>
      <c r="AK979" s="122" t="e">
        <f t="shared" si="191"/>
        <v>#N/A</v>
      </c>
    </row>
    <row r="980" spans="1:37" x14ac:dyDescent="0.2">
      <c r="A980" s="170">
        <f>'Fleet Input'!A984</f>
        <v>0</v>
      </c>
      <c r="B980" s="106" t="s">
        <v>111</v>
      </c>
      <c r="C980" s="106" t="s">
        <v>112</v>
      </c>
      <c r="D980" s="106" t="s">
        <v>210</v>
      </c>
      <c r="E980" s="106" t="s">
        <v>209</v>
      </c>
      <c r="F980" s="179">
        <f>'Fleet Input'!I984</f>
        <v>0</v>
      </c>
      <c r="G980" s="179">
        <f>'Fleet Input'!J984</f>
        <v>0</v>
      </c>
      <c r="H980" s="119" t="e">
        <f>VLOOKUP(AD980,NOx_Calc!$E$4:$G$44,3,FALSE)/100</f>
        <v>#N/A</v>
      </c>
      <c r="I980" s="119" t="e">
        <f>VLOOKUP(AD980,NOx_Calc!$E$4:$H$44,4,FALSE)/100</f>
        <v>#N/A</v>
      </c>
      <c r="J980" s="97" t="e">
        <f t="shared" si="180"/>
        <v>#N/A</v>
      </c>
      <c r="K980" s="10" t="e">
        <f>IF(J980&lt;&gt;"-",IF(X980="A",'NOx Emission Factors'!$X$4*J980,IF(X980="L",'NOx Emission Factors'!$W$4*J980,"?")),"-")</f>
        <v>#N/A</v>
      </c>
      <c r="L980" s="10" t="str">
        <f>IF(F980&lt;&gt;"",IF(X980="A",F980/'NOx Emission Factors'!$X$4,IF(X980="L",F980/'NOx Emission Factors'!$W$4,"?")),"-")</f>
        <v>?</v>
      </c>
      <c r="M980" s="125" t="e">
        <f t="shared" si="181"/>
        <v>#DIV/0!</v>
      </c>
      <c r="N980" s="125" t="e">
        <f t="shared" si="182"/>
        <v>#N/A</v>
      </c>
      <c r="O980" s="170">
        <f>'Fleet Input'!B984</f>
        <v>0</v>
      </c>
      <c r="P980" s="170">
        <f>'Fleet Input'!C984</f>
        <v>0</v>
      </c>
      <c r="Q980" s="170">
        <f>'Fleet Input'!D984</f>
        <v>0</v>
      </c>
      <c r="R980" s="170">
        <f>'Fleet Input'!E984</f>
        <v>0</v>
      </c>
      <c r="S980" s="170">
        <f>'Fleet Input'!F984</f>
        <v>0</v>
      </c>
      <c r="T980" s="109" t="s">
        <v>237</v>
      </c>
      <c r="V980" s="109" t="s">
        <v>196</v>
      </c>
      <c r="X980" s="176">
        <f>'Fleet Input'!F984</f>
        <v>0</v>
      </c>
      <c r="Y980" s="170">
        <f>'Fleet Input'!G984</f>
        <v>0</v>
      </c>
      <c r="Z980" s="170">
        <f>'Fleet Input'!H984</f>
        <v>0</v>
      </c>
      <c r="AA980" s="114">
        <f t="shared" si="183"/>
        <v>0</v>
      </c>
      <c r="AB980" s="176" t="str">
        <f>IF('Fleet Input'!K984=0,"",'Fleet Input'!K984)</f>
        <v/>
      </c>
      <c r="AC980" s="176" t="str">
        <f>IF('Fleet Input'!L984=0,"",'Fleet Input'!L984)</f>
        <v/>
      </c>
      <c r="AD980" s="117" t="str">
        <f t="shared" si="184"/>
        <v/>
      </c>
      <c r="AE980" s="117" t="str">
        <f t="shared" si="185"/>
        <v>00</v>
      </c>
      <c r="AF980" s="8" t="e">
        <f t="shared" si="186"/>
        <v>#N/A</v>
      </c>
      <c r="AG980" s="122" t="e">
        <f t="shared" si="187"/>
        <v>#N/A</v>
      </c>
      <c r="AH980" s="8" t="e">
        <f t="shared" si="188"/>
        <v>#N/A</v>
      </c>
      <c r="AI980" s="122" t="e">
        <f t="shared" si="189"/>
        <v>#N/A</v>
      </c>
      <c r="AJ980" s="100" t="e">
        <f t="shared" si="190"/>
        <v>#N/A</v>
      </c>
      <c r="AK980" s="122" t="e">
        <f t="shared" si="191"/>
        <v>#N/A</v>
      </c>
    </row>
    <row r="981" spans="1:37" x14ac:dyDescent="0.2">
      <c r="A981" s="170">
        <f>'Fleet Input'!A985</f>
        <v>0</v>
      </c>
      <c r="B981" s="106" t="s">
        <v>111</v>
      </c>
      <c r="C981" s="106" t="s">
        <v>112</v>
      </c>
      <c r="D981" s="106" t="s">
        <v>210</v>
      </c>
      <c r="E981" s="106" t="s">
        <v>209</v>
      </c>
      <c r="F981" s="179">
        <f>'Fleet Input'!I985</f>
        <v>0</v>
      </c>
      <c r="G981" s="179">
        <f>'Fleet Input'!J985</f>
        <v>0</v>
      </c>
      <c r="H981" s="119" t="e">
        <f>VLOOKUP(AD981,NOx_Calc!$E$4:$G$44,3,FALSE)/100</f>
        <v>#N/A</v>
      </c>
      <c r="I981" s="119" t="e">
        <f>VLOOKUP(AD981,NOx_Calc!$E$4:$H$44,4,FALSE)/100</f>
        <v>#N/A</v>
      </c>
      <c r="J981" s="97" t="e">
        <f t="shared" si="180"/>
        <v>#N/A</v>
      </c>
      <c r="K981" s="10" t="e">
        <f>IF(J981&lt;&gt;"-",IF(X981="A",'NOx Emission Factors'!$X$4*J981,IF(X981="L",'NOx Emission Factors'!$W$4*J981,"?")),"-")</f>
        <v>#N/A</v>
      </c>
      <c r="L981" s="10" t="str">
        <f>IF(F981&lt;&gt;"",IF(X981="A",F981/'NOx Emission Factors'!$X$4,IF(X981="L",F981/'NOx Emission Factors'!$W$4,"?")),"-")</f>
        <v>?</v>
      </c>
      <c r="M981" s="125" t="e">
        <f t="shared" si="181"/>
        <v>#DIV/0!</v>
      </c>
      <c r="N981" s="125" t="e">
        <f t="shared" si="182"/>
        <v>#N/A</v>
      </c>
      <c r="O981" s="170">
        <f>'Fleet Input'!B985</f>
        <v>0</v>
      </c>
      <c r="P981" s="170">
        <f>'Fleet Input'!C985</f>
        <v>0</v>
      </c>
      <c r="Q981" s="170">
        <f>'Fleet Input'!D985</f>
        <v>0</v>
      </c>
      <c r="R981" s="170">
        <f>'Fleet Input'!E985</f>
        <v>0</v>
      </c>
      <c r="S981" s="170">
        <f>'Fleet Input'!F985</f>
        <v>0</v>
      </c>
      <c r="T981" s="109" t="s">
        <v>237</v>
      </c>
      <c r="V981" s="109" t="s">
        <v>196</v>
      </c>
      <c r="X981" s="176">
        <f>'Fleet Input'!F985</f>
        <v>0</v>
      </c>
      <c r="Y981" s="170">
        <f>'Fleet Input'!G985</f>
        <v>0</v>
      </c>
      <c r="Z981" s="170">
        <f>'Fleet Input'!H985</f>
        <v>0</v>
      </c>
      <c r="AA981" s="114">
        <f t="shared" si="183"/>
        <v>0</v>
      </c>
      <c r="AB981" s="176" t="str">
        <f>IF('Fleet Input'!K985=0,"",'Fleet Input'!K985)</f>
        <v/>
      </c>
      <c r="AC981" s="176" t="str">
        <f>IF('Fleet Input'!L985=0,"",'Fleet Input'!L985)</f>
        <v/>
      </c>
      <c r="AD981" s="117" t="str">
        <f t="shared" si="184"/>
        <v/>
      </c>
      <c r="AE981" s="117" t="str">
        <f t="shared" si="185"/>
        <v>00</v>
      </c>
      <c r="AF981" s="8" t="e">
        <f t="shared" si="186"/>
        <v>#N/A</v>
      </c>
      <c r="AG981" s="122" t="e">
        <f t="shared" si="187"/>
        <v>#N/A</v>
      </c>
      <c r="AH981" s="8" t="e">
        <f t="shared" si="188"/>
        <v>#N/A</v>
      </c>
      <c r="AI981" s="122" t="e">
        <f t="shared" si="189"/>
        <v>#N/A</v>
      </c>
      <c r="AJ981" s="100" t="e">
        <f t="shared" si="190"/>
        <v>#N/A</v>
      </c>
      <c r="AK981" s="122" t="e">
        <f t="shared" si="191"/>
        <v>#N/A</v>
      </c>
    </row>
    <row r="982" spans="1:37" x14ac:dyDescent="0.2">
      <c r="A982" s="170">
        <f>'Fleet Input'!A986</f>
        <v>0</v>
      </c>
      <c r="B982" s="106" t="s">
        <v>111</v>
      </c>
      <c r="C982" s="106" t="s">
        <v>112</v>
      </c>
      <c r="D982" s="106" t="s">
        <v>210</v>
      </c>
      <c r="E982" s="106" t="s">
        <v>209</v>
      </c>
      <c r="F982" s="179">
        <f>'Fleet Input'!I986</f>
        <v>0</v>
      </c>
      <c r="G982" s="179">
        <f>'Fleet Input'!J986</f>
        <v>0</v>
      </c>
      <c r="H982" s="119" t="e">
        <f>VLOOKUP(AD982,NOx_Calc!$E$4:$G$44,3,FALSE)/100</f>
        <v>#N/A</v>
      </c>
      <c r="I982" s="119" t="e">
        <f>VLOOKUP(AD982,NOx_Calc!$E$4:$H$44,4,FALSE)/100</f>
        <v>#N/A</v>
      </c>
      <c r="J982" s="97" t="e">
        <f t="shared" si="180"/>
        <v>#N/A</v>
      </c>
      <c r="K982" s="10" t="e">
        <f>IF(J982&lt;&gt;"-",IF(X982="A",'NOx Emission Factors'!$X$4*J982,IF(X982="L",'NOx Emission Factors'!$W$4*J982,"?")),"-")</f>
        <v>#N/A</v>
      </c>
      <c r="L982" s="10" t="str">
        <f>IF(F982&lt;&gt;"",IF(X982="A",F982/'NOx Emission Factors'!$X$4,IF(X982="L",F982/'NOx Emission Factors'!$W$4,"?")),"-")</f>
        <v>?</v>
      </c>
      <c r="M982" s="125" t="e">
        <f t="shared" si="181"/>
        <v>#DIV/0!</v>
      </c>
      <c r="N982" s="125" t="e">
        <f t="shared" si="182"/>
        <v>#N/A</v>
      </c>
      <c r="O982" s="170">
        <f>'Fleet Input'!B986</f>
        <v>0</v>
      </c>
      <c r="P982" s="170">
        <f>'Fleet Input'!C986</f>
        <v>0</v>
      </c>
      <c r="Q982" s="170">
        <f>'Fleet Input'!D986</f>
        <v>0</v>
      </c>
      <c r="R982" s="170">
        <f>'Fleet Input'!E986</f>
        <v>0</v>
      </c>
      <c r="S982" s="170">
        <f>'Fleet Input'!F986</f>
        <v>0</v>
      </c>
      <c r="T982" s="109" t="s">
        <v>237</v>
      </c>
      <c r="V982" s="109" t="s">
        <v>196</v>
      </c>
      <c r="X982" s="176">
        <f>'Fleet Input'!F986</f>
        <v>0</v>
      </c>
      <c r="Y982" s="170">
        <f>'Fleet Input'!G986</f>
        <v>0</v>
      </c>
      <c r="Z982" s="170">
        <f>'Fleet Input'!H986</f>
        <v>0</v>
      </c>
      <c r="AA982" s="114">
        <f t="shared" si="183"/>
        <v>0</v>
      </c>
      <c r="AB982" s="176" t="str">
        <f>IF('Fleet Input'!K986=0,"",'Fleet Input'!K986)</f>
        <v/>
      </c>
      <c r="AC982" s="176" t="str">
        <f>IF('Fleet Input'!L986=0,"",'Fleet Input'!L986)</f>
        <v/>
      </c>
      <c r="AD982" s="117" t="str">
        <f t="shared" si="184"/>
        <v/>
      </c>
      <c r="AE982" s="117" t="str">
        <f t="shared" si="185"/>
        <v>00</v>
      </c>
      <c r="AF982" s="8" t="e">
        <f t="shared" si="186"/>
        <v>#N/A</v>
      </c>
      <c r="AG982" s="122" t="e">
        <f t="shared" si="187"/>
        <v>#N/A</v>
      </c>
      <c r="AH982" s="8" t="e">
        <f t="shared" si="188"/>
        <v>#N/A</v>
      </c>
      <c r="AI982" s="122" t="e">
        <f t="shared" si="189"/>
        <v>#N/A</v>
      </c>
      <c r="AJ982" s="100" t="e">
        <f t="shared" si="190"/>
        <v>#N/A</v>
      </c>
      <c r="AK982" s="122" t="e">
        <f t="shared" si="191"/>
        <v>#N/A</v>
      </c>
    </row>
    <row r="983" spans="1:37" x14ac:dyDescent="0.2">
      <c r="A983" s="170">
        <f>'Fleet Input'!A987</f>
        <v>0</v>
      </c>
      <c r="B983" s="106" t="s">
        <v>111</v>
      </c>
      <c r="C983" s="106" t="s">
        <v>112</v>
      </c>
      <c r="D983" s="106" t="s">
        <v>210</v>
      </c>
      <c r="E983" s="106" t="s">
        <v>209</v>
      </c>
      <c r="F983" s="179">
        <f>'Fleet Input'!I987</f>
        <v>0</v>
      </c>
      <c r="G983" s="179">
        <f>'Fleet Input'!J987</f>
        <v>0</v>
      </c>
      <c r="H983" s="119" t="e">
        <f>VLOOKUP(AD983,NOx_Calc!$E$4:$G$44,3,FALSE)/100</f>
        <v>#N/A</v>
      </c>
      <c r="I983" s="119" t="e">
        <f>VLOOKUP(AD983,NOx_Calc!$E$4:$H$44,4,FALSE)/100</f>
        <v>#N/A</v>
      </c>
      <c r="J983" s="97" t="e">
        <f t="shared" si="180"/>
        <v>#N/A</v>
      </c>
      <c r="K983" s="10" t="e">
        <f>IF(J983&lt;&gt;"-",IF(X983="A",'NOx Emission Factors'!$X$4*J983,IF(X983="L",'NOx Emission Factors'!$W$4*J983,"?")),"-")</f>
        <v>#N/A</v>
      </c>
      <c r="L983" s="10" t="str">
        <f>IF(F983&lt;&gt;"",IF(X983="A",F983/'NOx Emission Factors'!$X$4,IF(X983="L",F983/'NOx Emission Factors'!$W$4,"?")),"-")</f>
        <v>?</v>
      </c>
      <c r="M983" s="125" t="e">
        <f t="shared" si="181"/>
        <v>#DIV/0!</v>
      </c>
      <c r="N983" s="125" t="e">
        <f t="shared" si="182"/>
        <v>#N/A</v>
      </c>
      <c r="O983" s="170">
        <f>'Fleet Input'!B987</f>
        <v>0</v>
      </c>
      <c r="P983" s="170">
        <f>'Fleet Input'!C987</f>
        <v>0</v>
      </c>
      <c r="Q983" s="170">
        <f>'Fleet Input'!D987</f>
        <v>0</v>
      </c>
      <c r="R983" s="170">
        <f>'Fleet Input'!E987</f>
        <v>0</v>
      </c>
      <c r="S983" s="170">
        <f>'Fleet Input'!F987</f>
        <v>0</v>
      </c>
      <c r="T983" s="109" t="s">
        <v>237</v>
      </c>
      <c r="V983" s="109" t="s">
        <v>196</v>
      </c>
      <c r="X983" s="176">
        <f>'Fleet Input'!F987</f>
        <v>0</v>
      </c>
      <c r="Y983" s="170">
        <f>'Fleet Input'!G987</f>
        <v>0</v>
      </c>
      <c r="Z983" s="170">
        <f>'Fleet Input'!H987</f>
        <v>0</v>
      </c>
      <c r="AA983" s="114">
        <f t="shared" si="183"/>
        <v>0</v>
      </c>
      <c r="AB983" s="176" t="str">
        <f>IF('Fleet Input'!K987=0,"",'Fleet Input'!K987)</f>
        <v/>
      </c>
      <c r="AC983" s="176" t="str">
        <f>IF('Fleet Input'!L987=0,"",'Fleet Input'!L987)</f>
        <v/>
      </c>
      <c r="AD983" s="117" t="str">
        <f t="shared" si="184"/>
        <v/>
      </c>
      <c r="AE983" s="117" t="str">
        <f t="shared" si="185"/>
        <v>00</v>
      </c>
      <c r="AF983" s="8" t="e">
        <f t="shared" si="186"/>
        <v>#N/A</v>
      </c>
      <c r="AG983" s="122" t="e">
        <f t="shared" si="187"/>
        <v>#N/A</v>
      </c>
      <c r="AH983" s="8" t="e">
        <f t="shared" si="188"/>
        <v>#N/A</v>
      </c>
      <c r="AI983" s="122" t="e">
        <f t="shared" si="189"/>
        <v>#N/A</v>
      </c>
      <c r="AJ983" s="100" t="e">
        <f t="shared" si="190"/>
        <v>#N/A</v>
      </c>
      <c r="AK983" s="122" t="e">
        <f t="shared" si="191"/>
        <v>#N/A</v>
      </c>
    </row>
    <row r="984" spans="1:37" x14ac:dyDescent="0.2">
      <c r="A984" s="170">
        <f>'Fleet Input'!A988</f>
        <v>0</v>
      </c>
      <c r="B984" s="106" t="s">
        <v>111</v>
      </c>
      <c r="C984" s="106" t="s">
        <v>112</v>
      </c>
      <c r="D984" s="106" t="s">
        <v>210</v>
      </c>
      <c r="E984" s="106" t="s">
        <v>209</v>
      </c>
      <c r="F984" s="179">
        <f>'Fleet Input'!I988</f>
        <v>0</v>
      </c>
      <c r="G984" s="179">
        <f>'Fleet Input'!J988</f>
        <v>0</v>
      </c>
      <c r="H984" s="119" t="e">
        <f>VLOOKUP(AD984,NOx_Calc!$E$4:$G$44,3,FALSE)/100</f>
        <v>#N/A</v>
      </c>
      <c r="I984" s="119" t="e">
        <f>VLOOKUP(AD984,NOx_Calc!$E$4:$H$44,4,FALSE)/100</f>
        <v>#N/A</v>
      </c>
      <c r="J984" s="97" t="e">
        <f t="shared" si="180"/>
        <v>#N/A</v>
      </c>
      <c r="K984" s="10" t="e">
        <f>IF(J984&lt;&gt;"-",IF(X984="A",'NOx Emission Factors'!$X$4*J984,IF(X984="L",'NOx Emission Factors'!$W$4*J984,"?")),"-")</f>
        <v>#N/A</v>
      </c>
      <c r="L984" s="10" t="str">
        <f>IF(F984&lt;&gt;"",IF(X984="A",F984/'NOx Emission Factors'!$X$4,IF(X984="L",F984/'NOx Emission Factors'!$W$4,"?")),"-")</f>
        <v>?</v>
      </c>
      <c r="M984" s="125" t="e">
        <f t="shared" si="181"/>
        <v>#DIV/0!</v>
      </c>
      <c r="N984" s="125" t="e">
        <f t="shared" si="182"/>
        <v>#N/A</v>
      </c>
      <c r="O984" s="170">
        <f>'Fleet Input'!B988</f>
        <v>0</v>
      </c>
      <c r="P984" s="170">
        <f>'Fleet Input'!C988</f>
        <v>0</v>
      </c>
      <c r="Q984" s="170">
        <f>'Fleet Input'!D988</f>
        <v>0</v>
      </c>
      <c r="R984" s="170">
        <f>'Fleet Input'!E988</f>
        <v>0</v>
      </c>
      <c r="S984" s="170">
        <f>'Fleet Input'!F988</f>
        <v>0</v>
      </c>
      <c r="T984" s="109" t="s">
        <v>237</v>
      </c>
      <c r="V984" s="109" t="s">
        <v>196</v>
      </c>
      <c r="X984" s="176">
        <f>'Fleet Input'!F988</f>
        <v>0</v>
      </c>
      <c r="Y984" s="170">
        <f>'Fleet Input'!G988</f>
        <v>0</v>
      </c>
      <c r="Z984" s="170">
        <f>'Fleet Input'!H988</f>
        <v>0</v>
      </c>
      <c r="AA984" s="114">
        <f t="shared" si="183"/>
        <v>0</v>
      </c>
      <c r="AB984" s="176" t="str">
        <f>IF('Fleet Input'!K988=0,"",'Fleet Input'!K988)</f>
        <v/>
      </c>
      <c r="AC984" s="176" t="str">
        <f>IF('Fleet Input'!L988=0,"",'Fleet Input'!L988)</f>
        <v/>
      </c>
      <c r="AD984" s="117" t="str">
        <f t="shared" si="184"/>
        <v/>
      </c>
      <c r="AE984" s="117" t="str">
        <f t="shared" si="185"/>
        <v>00</v>
      </c>
      <c r="AF984" s="8" t="e">
        <f t="shared" si="186"/>
        <v>#N/A</v>
      </c>
      <c r="AG984" s="122" t="e">
        <f t="shared" si="187"/>
        <v>#N/A</v>
      </c>
      <c r="AH984" s="8" t="e">
        <f t="shared" si="188"/>
        <v>#N/A</v>
      </c>
      <c r="AI984" s="122" t="e">
        <f t="shared" si="189"/>
        <v>#N/A</v>
      </c>
      <c r="AJ984" s="100" t="e">
        <f t="shared" si="190"/>
        <v>#N/A</v>
      </c>
      <c r="AK984" s="122" t="e">
        <f t="shared" si="191"/>
        <v>#N/A</v>
      </c>
    </row>
    <row r="985" spans="1:37" x14ac:dyDescent="0.2">
      <c r="A985" s="170">
        <f>'Fleet Input'!A989</f>
        <v>0</v>
      </c>
      <c r="B985" s="106" t="s">
        <v>111</v>
      </c>
      <c r="C985" s="106" t="s">
        <v>112</v>
      </c>
      <c r="D985" s="106" t="s">
        <v>210</v>
      </c>
      <c r="E985" s="106" t="s">
        <v>209</v>
      </c>
      <c r="F985" s="179">
        <f>'Fleet Input'!I989</f>
        <v>0</v>
      </c>
      <c r="G985" s="179">
        <f>'Fleet Input'!J989</f>
        <v>0</v>
      </c>
      <c r="H985" s="119" t="e">
        <f>VLOOKUP(AD985,NOx_Calc!$E$4:$G$44,3,FALSE)/100</f>
        <v>#N/A</v>
      </c>
      <c r="I985" s="119" t="e">
        <f>VLOOKUP(AD985,NOx_Calc!$E$4:$H$44,4,FALSE)/100</f>
        <v>#N/A</v>
      </c>
      <c r="J985" s="97" t="e">
        <f t="shared" si="180"/>
        <v>#N/A</v>
      </c>
      <c r="K985" s="10" t="e">
        <f>IF(J985&lt;&gt;"-",IF(X985="A",'NOx Emission Factors'!$X$4*J985,IF(X985="L",'NOx Emission Factors'!$W$4*J985,"?")),"-")</f>
        <v>#N/A</v>
      </c>
      <c r="L985" s="10" t="str">
        <f>IF(F985&lt;&gt;"",IF(X985="A",F985/'NOx Emission Factors'!$X$4,IF(X985="L",F985/'NOx Emission Factors'!$W$4,"?")),"-")</f>
        <v>?</v>
      </c>
      <c r="M985" s="125" t="e">
        <f t="shared" si="181"/>
        <v>#DIV/0!</v>
      </c>
      <c r="N985" s="125" t="e">
        <f t="shared" si="182"/>
        <v>#N/A</v>
      </c>
      <c r="O985" s="170">
        <f>'Fleet Input'!B989</f>
        <v>0</v>
      </c>
      <c r="P985" s="170">
        <f>'Fleet Input'!C989</f>
        <v>0</v>
      </c>
      <c r="Q985" s="170">
        <f>'Fleet Input'!D989</f>
        <v>0</v>
      </c>
      <c r="R985" s="170">
        <f>'Fleet Input'!E989</f>
        <v>0</v>
      </c>
      <c r="S985" s="170">
        <f>'Fleet Input'!F989</f>
        <v>0</v>
      </c>
      <c r="T985" s="109" t="s">
        <v>237</v>
      </c>
      <c r="V985" s="109" t="s">
        <v>196</v>
      </c>
      <c r="X985" s="176">
        <f>'Fleet Input'!F989</f>
        <v>0</v>
      </c>
      <c r="Y985" s="170">
        <f>'Fleet Input'!G989</f>
        <v>0</v>
      </c>
      <c r="Z985" s="170">
        <f>'Fleet Input'!H989</f>
        <v>0</v>
      </c>
      <c r="AA985" s="114">
        <f t="shared" si="183"/>
        <v>0</v>
      </c>
      <c r="AB985" s="176" t="str">
        <f>IF('Fleet Input'!K989=0,"",'Fleet Input'!K989)</f>
        <v/>
      </c>
      <c r="AC985" s="176" t="str">
        <f>IF('Fleet Input'!L989=0,"",'Fleet Input'!L989)</f>
        <v/>
      </c>
      <c r="AD985" s="117" t="str">
        <f t="shared" si="184"/>
        <v/>
      </c>
      <c r="AE985" s="117" t="str">
        <f t="shared" si="185"/>
        <v>00</v>
      </c>
      <c r="AF985" s="8" t="e">
        <f t="shared" si="186"/>
        <v>#N/A</v>
      </c>
      <c r="AG985" s="122" t="e">
        <f t="shared" si="187"/>
        <v>#N/A</v>
      </c>
      <c r="AH985" s="8" t="e">
        <f t="shared" si="188"/>
        <v>#N/A</v>
      </c>
      <c r="AI985" s="122" t="e">
        <f t="shared" si="189"/>
        <v>#N/A</v>
      </c>
      <c r="AJ985" s="100" t="e">
        <f t="shared" si="190"/>
        <v>#N/A</v>
      </c>
      <c r="AK985" s="122" t="e">
        <f t="shared" si="191"/>
        <v>#N/A</v>
      </c>
    </row>
    <row r="986" spans="1:37" x14ac:dyDescent="0.2">
      <c r="A986" s="170">
        <f>'Fleet Input'!A990</f>
        <v>0</v>
      </c>
      <c r="B986" s="106" t="s">
        <v>111</v>
      </c>
      <c r="C986" s="106" t="s">
        <v>112</v>
      </c>
      <c r="D986" s="106" t="s">
        <v>210</v>
      </c>
      <c r="E986" s="106" t="s">
        <v>209</v>
      </c>
      <c r="F986" s="179">
        <f>'Fleet Input'!I990</f>
        <v>0</v>
      </c>
      <c r="G986" s="179">
        <f>'Fleet Input'!J990</f>
        <v>0</v>
      </c>
      <c r="H986" s="119" t="e">
        <f>VLOOKUP(AD986,NOx_Calc!$E$4:$G$44,3,FALSE)/100</f>
        <v>#N/A</v>
      </c>
      <c r="I986" s="119" t="e">
        <f>VLOOKUP(AD986,NOx_Calc!$E$4:$H$44,4,FALSE)/100</f>
        <v>#N/A</v>
      </c>
      <c r="J986" s="97" t="e">
        <f t="shared" si="180"/>
        <v>#N/A</v>
      </c>
      <c r="K986" s="10" t="e">
        <f>IF(J986&lt;&gt;"-",IF(X986="A",'NOx Emission Factors'!$X$4*J986,IF(X986="L",'NOx Emission Factors'!$W$4*J986,"?")),"-")</f>
        <v>#N/A</v>
      </c>
      <c r="L986" s="10" t="str">
        <f>IF(F986&lt;&gt;"",IF(X986="A",F986/'NOx Emission Factors'!$X$4,IF(X986="L",F986/'NOx Emission Factors'!$W$4,"?")),"-")</f>
        <v>?</v>
      </c>
      <c r="M986" s="125" t="e">
        <f t="shared" si="181"/>
        <v>#DIV/0!</v>
      </c>
      <c r="N986" s="125" t="e">
        <f t="shared" si="182"/>
        <v>#N/A</v>
      </c>
      <c r="O986" s="170">
        <f>'Fleet Input'!B990</f>
        <v>0</v>
      </c>
      <c r="P986" s="170">
        <f>'Fleet Input'!C990</f>
        <v>0</v>
      </c>
      <c r="Q986" s="170">
        <f>'Fleet Input'!D990</f>
        <v>0</v>
      </c>
      <c r="R986" s="170">
        <f>'Fleet Input'!E990</f>
        <v>0</v>
      </c>
      <c r="S986" s="170">
        <f>'Fleet Input'!F990</f>
        <v>0</v>
      </c>
      <c r="T986" s="109" t="s">
        <v>237</v>
      </c>
      <c r="V986" s="109" t="s">
        <v>196</v>
      </c>
      <c r="X986" s="176">
        <f>'Fleet Input'!F990</f>
        <v>0</v>
      </c>
      <c r="Y986" s="170">
        <f>'Fleet Input'!G990</f>
        <v>0</v>
      </c>
      <c r="Z986" s="170">
        <f>'Fleet Input'!H990</f>
        <v>0</v>
      </c>
      <c r="AA986" s="114">
        <f t="shared" si="183"/>
        <v>0</v>
      </c>
      <c r="AB986" s="176" t="str">
        <f>IF('Fleet Input'!K990=0,"",'Fleet Input'!K990)</f>
        <v/>
      </c>
      <c r="AC986" s="176" t="str">
        <f>IF('Fleet Input'!L990=0,"",'Fleet Input'!L990)</f>
        <v/>
      </c>
      <c r="AD986" s="117" t="str">
        <f t="shared" si="184"/>
        <v/>
      </c>
      <c r="AE986" s="117" t="str">
        <f t="shared" si="185"/>
        <v>00</v>
      </c>
      <c r="AF986" s="8" t="e">
        <f t="shared" si="186"/>
        <v>#N/A</v>
      </c>
      <c r="AG986" s="122" t="e">
        <f t="shared" si="187"/>
        <v>#N/A</v>
      </c>
      <c r="AH986" s="8" t="e">
        <f t="shared" si="188"/>
        <v>#N/A</v>
      </c>
      <c r="AI986" s="122" t="e">
        <f t="shared" si="189"/>
        <v>#N/A</v>
      </c>
      <c r="AJ986" s="100" t="e">
        <f t="shared" si="190"/>
        <v>#N/A</v>
      </c>
      <c r="AK986" s="122" t="e">
        <f t="shared" si="191"/>
        <v>#N/A</v>
      </c>
    </row>
    <row r="987" spans="1:37" x14ac:dyDescent="0.2">
      <c r="A987" s="170">
        <f>'Fleet Input'!A991</f>
        <v>0</v>
      </c>
      <c r="B987" s="106" t="s">
        <v>111</v>
      </c>
      <c r="C987" s="106" t="s">
        <v>125</v>
      </c>
      <c r="D987" s="106" t="s">
        <v>126</v>
      </c>
      <c r="E987" s="106" t="s">
        <v>209</v>
      </c>
      <c r="F987" s="179">
        <f>'Fleet Input'!I991</f>
        <v>0</v>
      </c>
      <c r="G987" s="179">
        <f>'Fleet Input'!J991</f>
        <v>0</v>
      </c>
      <c r="H987" s="119" t="e">
        <f>VLOOKUP(AD987,NOx_Calc!$E$4:$G$44,3,FALSE)/100</f>
        <v>#N/A</v>
      </c>
      <c r="I987" s="119" t="e">
        <f>VLOOKUP(AD987,NOx_Calc!$E$4:$H$44,4,FALSE)/100</f>
        <v>#N/A</v>
      </c>
      <c r="J987" s="97" t="e">
        <f t="shared" si="180"/>
        <v>#N/A</v>
      </c>
      <c r="K987" s="10" t="e">
        <f>IF(J987&lt;&gt;"-",IF(X987="A",'NOx Emission Factors'!$X$4*J987,IF(X987="L",'NOx Emission Factors'!$W$4*J987,"?")),"-")</f>
        <v>#N/A</v>
      </c>
      <c r="L987" s="10" t="str">
        <f>IF(F987&lt;&gt;"",IF(X987="A",F987/'NOx Emission Factors'!$X$4,IF(X987="L",F987/'NOx Emission Factors'!$W$4,"?")),"-")</f>
        <v>?</v>
      </c>
      <c r="M987" s="125" t="e">
        <f t="shared" si="181"/>
        <v>#DIV/0!</v>
      </c>
      <c r="N987" s="125" t="e">
        <f t="shared" si="182"/>
        <v>#N/A</v>
      </c>
      <c r="O987" s="170">
        <f>'Fleet Input'!B991</f>
        <v>0</v>
      </c>
      <c r="P987" s="170">
        <f>'Fleet Input'!C991</f>
        <v>0</v>
      </c>
      <c r="Q987" s="170">
        <f>'Fleet Input'!D991</f>
        <v>0</v>
      </c>
      <c r="R987" s="170">
        <f>'Fleet Input'!E991</f>
        <v>0</v>
      </c>
      <c r="S987" s="170">
        <f>'Fleet Input'!F991</f>
        <v>0</v>
      </c>
      <c r="T987" s="109" t="s">
        <v>237</v>
      </c>
      <c r="V987" s="109" t="s">
        <v>196</v>
      </c>
      <c r="X987" s="176">
        <f>'Fleet Input'!F991</f>
        <v>0</v>
      </c>
      <c r="Y987" s="170">
        <f>'Fleet Input'!G991</f>
        <v>0</v>
      </c>
      <c r="Z987" s="170">
        <f>'Fleet Input'!H991</f>
        <v>0</v>
      </c>
      <c r="AA987" s="114">
        <f t="shared" si="183"/>
        <v>0</v>
      </c>
      <c r="AB987" s="176" t="str">
        <f>IF('Fleet Input'!K991=0,"",'Fleet Input'!K991)</f>
        <v/>
      </c>
      <c r="AC987" s="176" t="str">
        <f>IF('Fleet Input'!L991=0,"",'Fleet Input'!L991)</f>
        <v/>
      </c>
      <c r="AD987" s="117" t="str">
        <f t="shared" si="184"/>
        <v/>
      </c>
      <c r="AE987" s="117" t="str">
        <f t="shared" si="185"/>
        <v>00</v>
      </c>
      <c r="AF987" s="8" t="e">
        <f t="shared" si="186"/>
        <v>#N/A</v>
      </c>
      <c r="AG987" s="122" t="e">
        <f t="shared" si="187"/>
        <v>#N/A</v>
      </c>
      <c r="AH987" s="8" t="e">
        <f t="shared" si="188"/>
        <v>#N/A</v>
      </c>
      <c r="AI987" s="122" t="e">
        <f t="shared" si="189"/>
        <v>#N/A</v>
      </c>
      <c r="AJ987" s="100" t="e">
        <f t="shared" si="190"/>
        <v>#N/A</v>
      </c>
      <c r="AK987" s="122" t="e">
        <f t="shared" si="191"/>
        <v>#N/A</v>
      </c>
    </row>
    <row r="988" spans="1:37" x14ac:dyDescent="0.2">
      <c r="A988" s="170">
        <f>'Fleet Input'!A992</f>
        <v>0</v>
      </c>
      <c r="B988" s="106" t="s">
        <v>111</v>
      </c>
      <c r="C988" s="106" t="s">
        <v>112</v>
      </c>
      <c r="D988" s="106" t="s">
        <v>210</v>
      </c>
      <c r="E988" s="106" t="s">
        <v>209</v>
      </c>
      <c r="F988" s="179">
        <f>'Fleet Input'!I992</f>
        <v>0</v>
      </c>
      <c r="G988" s="179">
        <f>'Fleet Input'!J992</f>
        <v>0</v>
      </c>
      <c r="H988" s="119" t="e">
        <f>VLOOKUP(AD988,NOx_Calc!$E$4:$G$44,3,FALSE)/100</f>
        <v>#N/A</v>
      </c>
      <c r="I988" s="119" t="e">
        <f>VLOOKUP(AD988,NOx_Calc!$E$4:$H$44,4,FALSE)/100</f>
        <v>#N/A</v>
      </c>
      <c r="J988" s="97" t="e">
        <f t="shared" si="180"/>
        <v>#N/A</v>
      </c>
      <c r="K988" s="10" t="e">
        <f>IF(J988&lt;&gt;"-",IF(X988="A",'NOx Emission Factors'!$X$4*J988,IF(X988="L",'NOx Emission Factors'!$W$4*J988,"?")),"-")</f>
        <v>#N/A</v>
      </c>
      <c r="L988" s="10" t="str">
        <f>IF(F988&lt;&gt;"",IF(X988="A",F988/'NOx Emission Factors'!$X$4,IF(X988="L",F988/'NOx Emission Factors'!$W$4,"?")),"-")</f>
        <v>?</v>
      </c>
      <c r="M988" s="125" t="e">
        <f t="shared" si="181"/>
        <v>#DIV/0!</v>
      </c>
      <c r="N988" s="125" t="e">
        <f t="shared" si="182"/>
        <v>#N/A</v>
      </c>
      <c r="O988" s="170">
        <f>'Fleet Input'!B992</f>
        <v>0</v>
      </c>
      <c r="P988" s="170">
        <f>'Fleet Input'!C992</f>
        <v>0</v>
      </c>
      <c r="Q988" s="170">
        <f>'Fleet Input'!D992</f>
        <v>0</v>
      </c>
      <c r="R988" s="170">
        <f>'Fleet Input'!E992</f>
        <v>0</v>
      </c>
      <c r="S988" s="170">
        <f>'Fleet Input'!F992</f>
        <v>0</v>
      </c>
      <c r="T988" s="109" t="s">
        <v>237</v>
      </c>
      <c r="V988" s="109" t="s">
        <v>196</v>
      </c>
      <c r="X988" s="176">
        <f>'Fleet Input'!F992</f>
        <v>0</v>
      </c>
      <c r="Y988" s="170">
        <f>'Fleet Input'!G992</f>
        <v>0</v>
      </c>
      <c r="Z988" s="170">
        <f>'Fleet Input'!H992</f>
        <v>0</v>
      </c>
      <c r="AA988" s="114">
        <f t="shared" si="183"/>
        <v>0</v>
      </c>
      <c r="AB988" s="176" t="str">
        <f>IF('Fleet Input'!K992=0,"",'Fleet Input'!K992)</f>
        <v/>
      </c>
      <c r="AC988" s="176" t="str">
        <f>IF('Fleet Input'!L992=0,"",'Fleet Input'!L992)</f>
        <v/>
      </c>
      <c r="AD988" s="117" t="str">
        <f t="shared" si="184"/>
        <v/>
      </c>
      <c r="AE988" s="117" t="str">
        <f t="shared" si="185"/>
        <v>00</v>
      </c>
      <c r="AF988" s="8" t="e">
        <f t="shared" si="186"/>
        <v>#N/A</v>
      </c>
      <c r="AG988" s="122" t="e">
        <f t="shared" si="187"/>
        <v>#N/A</v>
      </c>
      <c r="AH988" s="8" t="e">
        <f t="shared" si="188"/>
        <v>#N/A</v>
      </c>
      <c r="AI988" s="122" t="e">
        <f t="shared" si="189"/>
        <v>#N/A</v>
      </c>
      <c r="AJ988" s="100" t="e">
        <f t="shared" si="190"/>
        <v>#N/A</v>
      </c>
      <c r="AK988" s="122" t="e">
        <f t="shared" si="191"/>
        <v>#N/A</v>
      </c>
    </row>
    <row r="989" spans="1:37" x14ac:dyDescent="0.2">
      <c r="A989" s="170">
        <f>'Fleet Input'!A993</f>
        <v>0</v>
      </c>
      <c r="B989" s="106" t="s">
        <v>111</v>
      </c>
      <c r="C989" s="106" t="s">
        <v>112</v>
      </c>
      <c r="D989" s="106" t="s">
        <v>210</v>
      </c>
      <c r="E989" s="106" t="s">
        <v>209</v>
      </c>
      <c r="F989" s="179">
        <f>'Fleet Input'!I993</f>
        <v>0</v>
      </c>
      <c r="G989" s="179">
        <f>'Fleet Input'!J993</f>
        <v>0</v>
      </c>
      <c r="H989" s="119" t="e">
        <f>VLOOKUP(AD989,NOx_Calc!$E$4:$G$44,3,FALSE)/100</f>
        <v>#N/A</v>
      </c>
      <c r="I989" s="119" t="e">
        <f>VLOOKUP(AD989,NOx_Calc!$E$4:$H$44,4,FALSE)/100</f>
        <v>#N/A</v>
      </c>
      <c r="J989" s="97" t="e">
        <f t="shared" si="180"/>
        <v>#N/A</v>
      </c>
      <c r="K989" s="10" t="e">
        <f>IF(J989&lt;&gt;"-",IF(X989="A",'NOx Emission Factors'!$X$4*J989,IF(X989="L",'NOx Emission Factors'!$W$4*J989,"?")),"-")</f>
        <v>#N/A</v>
      </c>
      <c r="L989" s="10" t="str">
        <f>IF(F989&lt;&gt;"",IF(X989="A",F989/'NOx Emission Factors'!$X$4,IF(X989="L",F989/'NOx Emission Factors'!$W$4,"?")),"-")</f>
        <v>?</v>
      </c>
      <c r="M989" s="125" t="e">
        <f t="shared" si="181"/>
        <v>#DIV/0!</v>
      </c>
      <c r="N989" s="125" t="e">
        <f t="shared" si="182"/>
        <v>#N/A</v>
      </c>
      <c r="O989" s="170">
        <f>'Fleet Input'!B993</f>
        <v>0</v>
      </c>
      <c r="P989" s="170">
        <f>'Fleet Input'!C993</f>
        <v>0</v>
      </c>
      <c r="Q989" s="170">
        <f>'Fleet Input'!D993</f>
        <v>0</v>
      </c>
      <c r="R989" s="170">
        <f>'Fleet Input'!E993</f>
        <v>0</v>
      </c>
      <c r="S989" s="170">
        <f>'Fleet Input'!F993</f>
        <v>0</v>
      </c>
      <c r="T989" s="109" t="s">
        <v>237</v>
      </c>
      <c r="V989" s="109" t="s">
        <v>196</v>
      </c>
      <c r="X989" s="176">
        <f>'Fleet Input'!F993</f>
        <v>0</v>
      </c>
      <c r="Y989" s="170">
        <f>'Fleet Input'!G993</f>
        <v>0</v>
      </c>
      <c r="Z989" s="170">
        <f>'Fleet Input'!H993</f>
        <v>0</v>
      </c>
      <c r="AA989" s="114">
        <f t="shared" si="183"/>
        <v>0</v>
      </c>
      <c r="AB989" s="176" t="str">
        <f>IF('Fleet Input'!K993=0,"",'Fleet Input'!K993)</f>
        <v/>
      </c>
      <c r="AC989" s="176" t="str">
        <f>IF('Fleet Input'!L993=0,"",'Fleet Input'!L993)</f>
        <v/>
      </c>
      <c r="AD989" s="117" t="str">
        <f t="shared" si="184"/>
        <v/>
      </c>
      <c r="AE989" s="117" t="str">
        <f t="shared" si="185"/>
        <v>00</v>
      </c>
      <c r="AF989" s="8" t="e">
        <f t="shared" si="186"/>
        <v>#N/A</v>
      </c>
      <c r="AG989" s="122" t="e">
        <f t="shared" si="187"/>
        <v>#N/A</v>
      </c>
      <c r="AH989" s="8" t="e">
        <f t="shared" si="188"/>
        <v>#N/A</v>
      </c>
      <c r="AI989" s="122" t="e">
        <f t="shared" si="189"/>
        <v>#N/A</v>
      </c>
      <c r="AJ989" s="100" t="e">
        <f t="shared" si="190"/>
        <v>#N/A</v>
      </c>
      <c r="AK989" s="122" t="e">
        <f t="shared" si="191"/>
        <v>#N/A</v>
      </c>
    </row>
    <row r="990" spans="1:37" x14ac:dyDescent="0.2">
      <c r="A990" s="170">
        <f>'Fleet Input'!A994</f>
        <v>0</v>
      </c>
      <c r="B990" s="106" t="s">
        <v>111</v>
      </c>
      <c r="C990" s="106" t="s">
        <v>112</v>
      </c>
      <c r="D990" s="106" t="s">
        <v>210</v>
      </c>
      <c r="E990" s="106" t="s">
        <v>209</v>
      </c>
      <c r="F990" s="179">
        <f>'Fleet Input'!I994</f>
        <v>0</v>
      </c>
      <c r="G990" s="179">
        <f>'Fleet Input'!J994</f>
        <v>0</v>
      </c>
      <c r="H990" s="119" t="e">
        <f>VLOOKUP(AD990,NOx_Calc!$E$4:$G$44,3,FALSE)/100</f>
        <v>#N/A</v>
      </c>
      <c r="I990" s="119" t="e">
        <f>VLOOKUP(AD990,NOx_Calc!$E$4:$H$44,4,FALSE)/100</f>
        <v>#N/A</v>
      </c>
      <c r="J990" s="97" t="e">
        <f t="shared" si="180"/>
        <v>#N/A</v>
      </c>
      <c r="K990" s="10" t="e">
        <f>IF(J990&lt;&gt;"-",IF(X990="A",'NOx Emission Factors'!$X$4*J990,IF(X990="L",'NOx Emission Factors'!$W$4*J990,"?")),"-")</f>
        <v>#N/A</v>
      </c>
      <c r="L990" s="10" t="str">
        <f>IF(F990&lt;&gt;"",IF(X990="A",F990/'NOx Emission Factors'!$X$4,IF(X990="L",F990/'NOx Emission Factors'!$W$4,"?")),"-")</f>
        <v>?</v>
      </c>
      <c r="M990" s="125" t="e">
        <f t="shared" si="181"/>
        <v>#DIV/0!</v>
      </c>
      <c r="N990" s="125" t="e">
        <f t="shared" si="182"/>
        <v>#N/A</v>
      </c>
      <c r="O990" s="170">
        <f>'Fleet Input'!B994</f>
        <v>0</v>
      </c>
      <c r="P990" s="170">
        <f>'Fleet Input'!C994</f>
        <v>0</v>
      </c>
      <c r="Q990" s="170">
        <f>'Fleet Input'!D994</f>
        <v>0</v>
      </c>
      <c r="R990" s="170">
        <f>'Fleet Input'!E994</f>
        <v>0</v>
      </c>
      <c r="S990" s="170">
        <f>'Fleet Input'!F994</f>
        <v>0</v>
      </c>
      <c r="T990" s="109" t="s">
        <v>237</v>
      </c>
      <c r="V990" s="109" t="s">
        <v>196</v>
      </c>
      <c r="X990" s="176">
        <f>'Fleet Input'!F994</f>
        <v>0</v>
      </c>
      <c r="Y990" s="170">
        <f>'Fleet Input'!G994</f>
        <v>0</v>
      </c>
      <c r="Z990" s="170">
        <f>'Fleet Input'!H994</f>
        <v>0</v>
      </c>
      <c r="AA990" s="114">
        <f t="shared" si="183"/>
        <v>0</v>
      </c>
      <c r="AB990" s="176" t="str">
        <f>IF('Fleet Input'!K994=0,"",'Fleet Input'!K994)</f>
        <v/>
      </c>
      <c r="AC990" s="176" t="str">
        <f>IF('Fleet Input'!L994=0,"",'Fleet Input'!L994)</f>
        <v/>
      </c>
      <c r="AD990" s="117" t="str">
        <f t="shared" si="184"/>
        <v/>
      </c>
      <c r="AE990" s="117" t="str">
        <f t="shared" si="185"/>
        <v>00</v>
      </c>
      <c r="AF990" s="8" t="e">
        <f t="shared" si="186"/>
        <v>#N/A</v>
      </c>
      <c r="AG990" s="122" t="e">
        <f t="shared" si="187"/>
        <v>#N/A</v>
      </c>
      <c r="AH990" s="8" t="e">
        <f t="shared" si="188"/>
        <v>#N/A</v>
      </c>
      <c r="AI990" s="122" t="e">
        <f t="shared" si="189"/>
        <v>#N/A</v>
      </c>
      <c r="AJ990" s="100" t="e">
        <f t="shared" si="190"/>
        <v>#N/A</v>
      </c>
      <c r="AK990" s="122" t="e">
        <f t="shared" si="191"/>
        <v>#N/A</v>
      </c>
    </row>
    <row r="991" spans="1:37" x14ac:dyDescent="0.2">
      <c r="A991" s="170">
        <f>'Fleet Input'!A995</f>
        <v>0</v>
      </c>
      <c r="B991" s="106" t="s">
        <v>111</v>
      </c>
      <c r="C991" s="106" t="s">
        <v>112</v>
      </c>
      <c r="D991" s="106" t="s">
        <v>210</v>
      </c>
      <c r="E991" s="106" t="s">
        <v>209</v>
      </c>
      <c r="F991" s="179">
        <f>'Fleet Input'!I995</f>
        <v>0</v>
      </c>
      <c r="G991" s="179">
        <f>'Fleet Input'!J995</f>
        <v>0</v>
      </c>
      <c r="H991" s="119" t="e">
        <f>VLOOKUP(AD991,NOx_Calc!$E$4:$G$44,3,FALSE)/100</f>
        <v>#N/A</v>
      </c>
      <c r="I991" s="119" t="e">
        <f>VLOOKUP(AD991,NOx_Calc!$E$4:$H$44,4,FALSE)/100</f>
        <v>#N/A</v>
      </c>
      <c r="J991" s="97" t="e">
        <f t="shared" si="180"/>
        <v>#N/A</v>
      </c>
      <c r="K991" s="10" t="e">
        <f>IF(J991&lt;&gt;"-",IF(X991="A",'NOx Emission Factors'!$X$4*J991,IF(X991="L",'NOx Emission Factors'!$W$4*J991,"?")),"-")</f>
        <v>#N/A</v>
      </c>
      <c r="L991" s="10" t="str">
        <f>IF(F991&lt;&gt;"",IF(X991="A",F991/'NOx Emission Factors'!$X$4,IF(X991="L",F991/'NOx Emission Factors'!$W$4,"?")),"-")</f>
        <v>?</v>
      </c>
      <c r="M991" s="125" t="e">
        <f t="shared" si="181"/>
        <v>#DIV/0!</v>
      </c>
      <c r="N991" s="125" t="e">
        <f t="shared" si="182"/>
        <v>#N/A</v>
      </c>
      <c r="O991" s="170">
        <f>'Fleet Input'!B995</f>
        <v>0</v>
      </c>
      <c r="P991" s="170">
        <f>'Fleet Input'!C995</f>
        <v>0</v>
      </c>
      <c r="Q991" s="170">
        <f>'Fleet Input'!D995</f>
        <v>0</v>
      </c>
      <c r="R991" s="170">
        <f>'Fleet Input'!E995</f>
        <v>0</v>
      </c>
      <c r="S991" s="170">
        <f>'Fleet Input'!F995</f>
        <v>0</v>
      </c>
      <c r="T991" s="109" t="s">
        <v>237</v>
      </c>
      <c r="V991" s="109" t="s">
        <v>196</v>
      </c>
      <c r="X991" s="176">
        <f>'Fleet Input'!F995</f>
        <v>0</v>
      </c>
      <c r="Y991" s="170">
        <f>'Fleet Input'!G995</f>
        <v>0</v>
      </c>
      <c r="Z991" s="170">
        <f>'Fleet Input'!H995</f>
        <v>0</v>
      </c>
      <c r="AA991" s="114">
        <f t="shared" si="183"/>
        <v>0</v>
      </c>
      <c r="AB991" s="176" t="str">
        <f>IF('Fleet Input'!K995=0,"",'Fleet Input'!K995)</f>
        <v/>
      </c>
      <c r="AC991" s="176" t="str">
        <f>IF('Fleet Input'!L995=0,"",'Fleet Input'!L995)</f>
        <v/>
      </c>
      <c r="AD991" s="117" t="str">
        <f t="shared" si="184"/>
        <v/>
      </c>
      <c r="AE991" s="117" t="str">
        <f t="shared" si="185"/>
        <v>00</v>
      </c>
      <c r="AF991" s="8" t="e">
        <f t="shared" si="186"/>
        <v>#N/A</v>
      </c>
      <c r="AG991" s="122" t="e">
        <f t="shared" si="187"/>
        <v>#N/A</v>
      </c>
      <c r="AH991" s="8" t="e">
        <f t="shared" si="188"/>
        <v>#N/A</v>
      </c>
      <c r="AI991" s="122" t="e">
        <f t="shared" si="189"/>
        <v>#N/A</v>
      </c>
      <c r="AJ991" s="100" t="e">
        <f t="shared" si="190"/>
        <v>#N/A</v>
      </c>
      <c r="AK991" s="122" t="e">
        <f t="shared" si="191"/>
        <v>#N/A</v>
      </c>
    </row>
    <row r="992" spans="1:37" x14ac:dyDescent="0.2">
      <c r="A992" s="170">
        <f>'Fleet Input'!A996</f>
        <v>0</v>
      </c>
      <c r="B992" s="106" t="s">
        <v>111</v>
      </c>
      <c r="C992" s="106" t="s">
        <v>112</v>
      </c>
      <c r="D992" s="106" t="s">
        <v>210</v>
      </c>
      <c r="E992" s="106" t="s">
        <v>209</v>
      </c>
      <c r="F992" s="179">
        <f>'Fleet Input'!I996</f>
        <v>0</v>
      </c>
      <c r="G992" s="179">
        <f>'Fleet Input'!J996</f>
        <v>0</v>
      </c>
      <c r="H992" s="119" t="e">
        <f>VLOOKUP(AD992,NOx_Calc!$E$4:$G$44,3,FALSE)/100</f>
        <v>#N/A</v>
      </c>
      <c r="I992" s="119" t="e">
        <f>VLOOKUP(AD992,NOx_Calc!$E$4:$H$44,4,FALSE)/100</f>
        <v>#N/A</v>
      </c>
      <c r="J992" s="97" t="e">
        <f t="shared" si="180"/>
        <v>#N/A</v>
      </c>
      <c r="K992" s="10" t="e">
        <f>IF(J992&lt;&gt;"-",IF(X992="A",'NOx Emission Factors'!$X$4*J992,IF(X992="L",'NOx Emission Factors'!$W$4*J992,"?")),"-")</f>
        <v>#N/A</v>
      </c>
      <c r="L992" s="10" t="str">
        <f>IF(F992&lt;&gt;"",IF(X992="A",F992/'NOx Emission Factors'!$X$4,IF(X992="L",F992/'NOx Emission Factors'!$W$4,"?")),"-")</f>
        <v>?</v>
      </c>
      <c r="M992" s="125" t="e">
        <f t="shared" si="181"/>
        <v>#DIV/0!</v>
      </c>
      <c r="N992" s="125" t="e">
        <f t="shared" si="182"/>
        <v>#N/A</v>
      </c>
      <c r="O992" s="170">
        <f>'Fleet Input'!B996</f>
        <v>0</v>
      </c>
      <c r="P992" s="170">
        <f>'Fleet Input'!C996</f>
        <v>0</v>
      </c>
      <c r="Q992" s="170">
        <f>'Fleet Input'!D996</f>
        <v>0</v>
      </c>
      <c r="R992" s="170">
        <f>'Fleet Input'!E996</f>
        <v>0</v>
      </c>
      <c r="S992" s="170">
        <f>'Fleet Input'!F996</f>
        <v>0</v>
      </c>
      <c r="T992" s="109" t="s">
        <v>237</v>
      </c>
      <c r="V992" s="109" t="s">
        <v>196</v>
      </c>
      <c r="X992" s="176">
        <f>'Fleet Input'!F996</f>
        <v>0</v>
      </c>
      <c r="Y992" s="170">
        <f>'Fleet Input'!G996</f>
        <v>0</v>
      </c>
      <c r="Z992" s="170">
        <f>'Fleet Input'!H996</f>
        <v>0</v>
      </c>
      <c r="AA992" s="114">
        <f t="shared" si="183"/>
        <v>0</v>
      </c>
      <c r="AB992" s="176" t="str">
        <f>IF('Fleet Input'!K996=0,"",'Fleet Input'!K996)</f>
        <v/>
      </c>
      <c r="AC992" s="176" t="str">
        <f>IF('Fleet Input'!L996=0,"",'Fleet Input'!L996)</f>
        <v/>
      </c>
      <c r="AD992" s="117" t="str">
        <f t="shared" si="184"/>
        <v/>
      </c>
      <c r="AE992" s="117" t="str">
        <f t="shared" si="185"/>
        <v>00</v>
      </c>
      <c r="AF992" s="8" t="e">
        <f t="shared" si="186"/>
        <v>#N/A</v>
      </c>
      <c r="AG992" s="122" t="e">
        <f t="shared" si="187"/>
        <v>#N/A</v>
      </c>
      <c r="AH992" s="8" t="e">
        <f t="shared" si="188"/>
        <v>#N/A</v>
      </c>
      <c r="AI992" s="122" t="e">
        <f t="shared" si="189"/>
        <v>#N/A</v>
      </c>
      <c r="AJ992" s="100" t="e">
        <f t="shared" si="190"/>
        <v>#N/A</v>
      </c>
      <c r="AK992" s="122" t="e">
        <f t="shared" si="191"/>
        <v>#N/A</v>
      </c>
    </row>
    <row r="993" spans="1:37" x14ac:dyDescent="0.2">
      <c r="A993" s="170">
        <f>'Fleet Input'!A997</f>
        <v>0</v>
      </c>
      <c r="B993" s="106" t="s">
        <v>111</v>
      </c>
      <c r="C993" s="106" t="s">
        <v>112</v>
      </c>
      <c r="D993" s="106" t="s">
        <v>210</v>
      </c>
      <c r="E993" s="106" t="s">
        <v>209</v>
      </c>
      <c r="F993" s="179">
        <f>'Fleet Input'!I997</f>
        <v>0</v>
      </c>
      <c r="G993" s="179">
        <f>'Fleet Input'!J997</f>
        <v>0</v>
      </c>
      <c r="H993" s="119" t="e">
        <f>VLOOKUP(AD993,NOx_Calc!$E$4:$G$44,3,FALSE)/100</f>
        <v>#N/A</v>
      </c>
      <c r="I993" s="119" t="e">
        <f>VLOOKUP(AD993,NOx_Calc!$E$4:$H$44,4,FALSE)/100</f>
        <v>#N/A</v>
      </c>
      <c r="J993" s="97" t="e">
        <f t="shared" si="180"/>
        <v>#N/A</v>
      </c>
      <c r="K993" s="10" t="e">
        <f>IF(J993&lt;&gt;"-",IF(X993="A",'NOx Emission Factors'!$X$4*J993,IF(X993="L",'NOx Emission Factors'!$W$4*J993,"?")),"-")</f>
        <v>#N/A</v>
      </c>
      <c r="L993" s="10" t="str">
        <f>IF(F993&lt;&gt;"",IF(X993="A",F993/'NOx Emission Factors'!$X$4,IF(X993="L",F993/'NOx Emission Factors'!$W$4,"?")),"-")</f>
        <v>?</v>
      </c>
      <c r="M993" s="125" t="e">
        <f t="shared" si="181"/>
        <v>#DIV/0!</v>
      </c>
      <c r="N993" s="125" t="e">
        <f t="shared" si="182"/>
        <v>#N/A</v>
      </c>
      <c r="O993" s="170">
        <f>'Fleet Input'!B997</f>
        <v>0</v>
      </c>
      <c r="P993" s="170">
        <f>'Fleet Input'!C997</f>
        <v>0</v>
      </c>
      <c r="Q993" s="170">
        <f>'Fleet Input'!D997</f>
        <v>0</v>
      </c>
      <c r="R993" s="170">
        <f>'Fleet Input'!E997</f>
        <v>0</v>
      </c>
      <c r="S993" s="170">
        <f>'Fleet Input'!F997</f>
        <v>0</v>
      </c>
      <c r="T993" s="109" t="s">
        <v>237</v>
      </c>
      <c r="V993" s="109" t="s">
        <v>196</v>
      </c>
      <c r="X993" s="176">
        <f>'Fleet Input'!F997</f>
        <v>0</v>
      </c>
      <c r="Y993" s="170">
        <f>'Fleet Input'!G997</f>
        <v>0</v>
      </c>
      <c r="Z993" s="170">
        <f>'Fleet Input'!H997</f>
        <v>0</v>
      </c>
      <c r="AA993" s="114">
        <f t="shared" si="183"/>
        <v>0</v>
      </c>
      <c r="AB993" s="176" t="str">
        <f>IF('Fleet Input'!K997=0,"",'Fleet Input'!K997)</f>
        <v/>
      </c>
      <c r="AC993" s="176" t="str">
        <f>IF('Fleet Input'!L997=0,"",'Fleet Input'!L997)</f>
        <v/>
      </c>
      <c r="AD993" s="117" t="str">
        <f t="shared" si="184"/>
        <v/>
      </c>
      <c r="AE993" s="117" t="str">
        <f t="shared" si="185"/>
        <v>00</v>
      </c>
      <c r="AF993" s="8" t="e">
        <f t="shared" si="186"/>
        <v>#N/A</v>
      </c>
      <c r="AG993" s="122" t="e">
        <f t="shared" si="187"/>
        <v>#N/A</v>
      </c>
      <c r="AH993" s="8" t="e">
        <f t="shared" si="188"/>
        <v>#N/A</v>
      </c>
      <c r="AI993" s="122" t="e">
        <f t="shared" si="189"/>
        <v>#N/A</v>
      </c>
      <c r="AJ993" s="100" t="e">
        <f t="shared" si="190"/>
        <v>#N/A</v>
      </c>
      <c r="AK993" s="122" t="e">
        <f t="shared" si="191"/>
        <v>#N/A</v>
      </c>
    </row>
    <row r="994" spans="1:37" x14ac:dyDescent="0.2">
      <c r="A994" s="170">
        <f>'Fleet Input'!A998</f>
        <v>0</v>
      </c>
      <c r="B994" s="106" t="s">
        <v>111</v>
      </c>
      <c r="C994" s="106" t="s">
        <v>112</v>
      </c>
      <c r="D994" s="106" t="s">
        <v>210</v>
      </c>
      <c r="E994" s="106" t="s">
        <v>209</v>
      </c>
      <c r="F994" s="179">
        <f>'Fleet Input'!I998</f>
        <v>0</v>
      </c>
      <c r="G994" s="179">
        <f>'Fleet Input'!J998</f>
        <v>0</v>
      </c>
      <c r="H994" s="119" t="e">
        <f>VLOOKUP(AD994,NOx_Calc!$E$4:$G$44,3,FALSE)/100</f>
        <v>#N/A</v>
      </c>
      <c r="I994" s="119" t="e">
        <f>VLOOKUP(AD994,NOx_Calc!$E$4:$H$44,4,FALSE)/100</f>
        <v>#N/A</v>
      </c>
      <c r="J994" s="97" t="e">
        <f t="shared" si="180"/>
        <v>#N/A</v>
      </c>
      <c r="K994" s="10" t="e">
        <f>IF(J994&lt;&gt;"-",IF(X994="A",'NOx Emission Factors'!$X$4*J994,IF(X994="L",'NOx Emission Factors'!$W$4*J994,"?")),"-")</f>
        <v>#N/A</v>
      </c>
      <c r="L994" s="10" t="str">
        <f>IF(F994&lt;&gt;"",IF(X994="A",F994/'NOx Emission Factors'!$X$4,IF(X994="L",F994/'NOx Emission Factors'!$W$4,"?")),"-")</f>
        <v>?</v>
      </c>
      <c r="M994" s="125" t="e">
        <f t="shared" si="181"/>
        <v>#DIV/0!</v>
      </c>
      <c r="N994" s="125" t="e">
        <f t="shared" si="182"/>
        <v>#N/A</v>
      </c>
      <c r="O994" s="170">
        <f>'Fleet Input'!B998</f>
        <v>0</v>
      </c>
      <c r="P994" s="170">
        <f>'Fleet Input'!C998</f>
        <v>0</v>
      </c>
      <c r="Q994" s="170">
        <f>'Fleet Input'!D998</f>
        <v>0</v>
      </c>
      <c r="R994" s="170">
        <f>'Fleet Input'!E998</f>
        <v>0</v>
      </c>
      <c r="S994" s="170">
        <f>'Fleet Input'!F998</f>
        <v>0</v>
      </c>
      <c r="T994" s="109" t="s">
        <v>237</v>
      </c>
      <c r="V994" s="109" t="s">
        <v>196</v>
      </c>
      <c r="X994" s="176">
        <f>'Fleet Input'!F998</f>
        <v>0</v>
      </c>
      <c r="Y994" s="170">
        <f>'Fleet Input'!G998</f>
        <v>0</v>
      </c>
      <c r="Z994" s="170">
        <f>'Fleet Input'!H998</f>
        <v>0</v>
      </c>
      <c r="AA994" s="114">
        <f t="shared" si="183"/>
        <v>0</v>
      </c>
      <c r="AB994" s="176" t="str">
        <f>IF('Fleet Input'!K998=0,"",'Fleet Input'!K998)</f>
        <v/>
      </c>
      <c r="AC994" s="176" t="str">
        <f>IF('Fleet Input'!L998=0,"",'Fleet Input'!L998)</f>
        <v/>
      </c>
      <c r="AD994" s="117" t="str">
        <f t="shared" si="184"/>
        <v/>
      </c>
      <c r="AE994" s="117" t="str">
        <f t="shared" si="185"/>
        <v>00</v>
      </c>
      <c r="AF994" s="8" t="e">
        <f t="shared" si="186"/>
        <v>#N/A</v>
      </c>
      <c r="AG994" s="122" t="e">
        <f t="shared" si="187"/>
        <v>#N/A</v>
      </c>
      <c r="AH994" s="8" t="e">
        <f t="shared" si="188"/>
        <v>#N/A</v>
      </c>
      <c r="AI994" s="122" t="e">
        <f t="shared" si="189"/>
        <v>#N/A</v>
      </c>
      <c r="AJ994" s="100" t="e">
        <f t="shared" si="190"/>
        <v>#N/A</v>
      </c>
      <c r="AK994" s="122" t="e">
        <f t="shared" si="191"/>
        <v>#N/A</v>
      </c>
    </row>
    <row r="995" spans="1:37" x14ac:dyDescent="0.2">
      <c r="A995" s="170">
        <f>'Fleet Input'!A999</f>
        <v>0</v>
      </c>
      <c r="B995" s="106" t="s">
        <v>111</v>
      </c>
      <c r="C995" s="106" t="s">
        <v>112</v>
      </c>
      <c r="D995" s="106" t="s">
        <v>210</v>
      </c>
      <c r="E995" s="106" t="s">
        <v>209</v>
      </c>
      <c r="F995" s="179">
        <f>'Fleet Input'!I999</f>
        <v>0</v>
      </c>
      <c r="G995" s="179">
        <f>'Fleet Input'!J999</f>
        <v>0</v>
      </c>
      <c r="H995" s="119" t="e">
        <f>VLOOKUP(AD995,NOx_Calc!$E$4:$G$44,3,FALSE)/100</f>
        <v>#N/A</v>
      </c>
      <c r="I995" s="119" t="e">
        <f>VLOOKUP(AD995,NOx_Calc!$E$4:$H$44,4,FALSE)/100</f>
        <v>#N/A</v>
      </c>
      <c r="J995" s="97" t="e">
        <f t="shared" si="180"/>
        <v>#N/A</v>
      </c>
      <c r="K995" s="10" t="e">
        <f>IF(J995&lt;&gt;"-",IF(X995="A",'NOx Emission Factors'!$X$4*J995,IF(X995="L",'NOx Emission Factors'!$W$4*J995,"?")),"-")</f>
        <v>#N/A</v>
      </c>
      <c r="L995" s="10" t="str">
        <f>IF(F995&lt;&gt;"",IF(X995="A",F995/'NOx Emission Factors'!$X$4,IF(X995="L",F995/'NOx Emission Factors'!$W$4,"?")),"-")</f>
        <v>?</v>
      </c>
      <c r="M995" s="125" t="e">
        <f t="shared" si="181"/>
        <v>#DIV/0!</v>
      </c>
      <c r="N995" s="125" t="e">
        <f t="shared" si="182"/>
        <v>#N/A</v>
      </c>
      <c r="O995" s="170">
        <f>'Fleet Input'!B999</f>
        <v>0</v>
      </c>
      <c r="P995" s="170">
        <f>'Fleet Input'!C999</f>
        <v>0</v>
      </c>
      <c r="Q995" s="170">
        <f>'Fleet Input'!D999</f>
        <v>0</v>
      </c>
      <c r="R995" s="170">
        <f>'Fleet Input'!E999</f>
        <v>0</v>
      </c>
      <c r="S995" s="170">
        <f>'Fleet Input'!F999</f>
        <v>0</v>
      </c>
      <c r="T995" s="109" t="s">
        <v>237</v>
      </c>
      <c r="V995" s="109" t="s">
        <v>196</v>
      </c>
      <c r="X995" s="176">
        <f>'Fleet Input'!F999</f>
        <v>0</v>
      </c>
      <c r="Y995" s="170">
        <f>'Fleet Input'!G999</f>
        <v>0</v>
      </c>
      <c r="Z995" s="170">
        <f>'Fleet Input'!H999</f>
        <v>0</v>
      </c>
      <c r="AA995" s="114">
        <f t="shared" si="183"/>
        <v>0</v>
      </c>
      <c r="AB995" s="176" t="str">
        <f>IF('Fleet Input'!K999=0,"",'Fleet Input'!K999)</f>
        <v/>
      </c>
      <c r="AC995" s="176" t="str">
        <f>IF('Fleet Input'!L999=0,"",'Fleet Input'!L999)</f>
        <v/>
      </c>
      <c r="AD995" s="117" t="str">
        <f t="shared" si="184"/>
        <v/>
      </c>
      <c r="AE995" s="117" t="str">
        <f t="shared" si="185"/>
        <v>00</v>
      </c>
      <c r="AF995" s="8" t="e">
        <f t="shared" si="186"/>
        <v>#N/A</v>
      </c>
      <c r="AG995" s="122" t="e">
        <f t="shared" si="187"/>
        <v>#N/A</v>
      </c>
      <c r="AH995" s="8" t="e">
        <f t="shared" si="188"/>
        <v>#N/A</v>
      </c>
      <c r="AI995" s="122" t="e">
        <f t="shared" si="189"/>
        <v>#N/A</v>
      </c>
      <c r="AJ995" s="100" t="e">
        <f t="shared" si="190"/>
        <v>#N/A</v>
      </c>
      <c r="AK995" s="122" t="e">
        <f t="shared" si="191"/>
        <v>#N/A</v>
      </c>
    </row>
    <row r="996" spans="1:37" x14ac:dyDescent="0.2">
      <c r="A996" s="170">
        <f>'Fleet Input'!A1000</f>
        <v>0</v>
      </c>
      <c r="B996" s="106" t="s">
        <v>111</v>
      </c>
      <c r="C996" s="106" t="s">
        <v>112</v>
      </c>
      <c r="D996" s="106" t="s">
        <v>210</v>
      </c>
      <c r="E996" s="106" t="s">
        <v>209</v>
      </c>
      <c r="F996" s="179">
        <f>'Fleet Input'!I1000</f>
        <v>0</v>
      </c>
      <c r="G996" s="179">
        <f>'Fleet Input'!J1000</f>
        <v>0</v>
      </c>
      <c r="H996" s="119" t="e">
        <f>VLOOKUP(AD996,NOx_Calc!$E$4:$G$44,3,FALSE)/100</f>
        <v>#N/A</v>
      </c>
      <c r="I996" s="119" t="e">
        <f>VLOOKUP(AD996,NOx_Calc!$E$4:$H$44,4,FALSE)/100</f>
        <v>#N/A</v>
      </c>
      <c r="J996" s="97" t="e">
        <f t="shared" si="180"/>
        <v>#N/A</v>
      </c>
      <c r="K996" s="10" t="e">
        <f>IF(J996&lt;&gt;"-",IF(X996="A",'NOx Emission Factors'!$X$4*J996,IF(X996="L",'NOx Emission Factors'!$W$4*J996,"?")),"-")</f>
        <v>#N/A</v>
      </c>
      <c r="L996" s="10" t="str">
        <f>IF(F996&lt;&gt;"",IF(X996="A",F996/'NOx Emission Factors'!$X$4,IF(X996="L",F996/'NOx Emission Factors'!$W$4,"?")),"-")</f>
        <v>?</v>
      </c>
      <c r="M996" s="125" t="e">
        <f t="shared" si="181"/>
        <v>#DIV/0!</v>
      </c>
      <c r="N996" s="125" t="e">
        <f t="shared" si="182"/>
        <v>#N/A</v>
      </c>
      <c r="O996" s="170">
        <f>'Fleet Input'!B1000</f>
        <v>0</v>
      </c>
      <c r="P996" s="170">
        <f>'Fleet Input'!C1000</f>
        <v>0</v>
      </c>
      <c r="Q996" s="170">
        <f>'Fleet Input'!D1000</f>
        <v>0</v>
      </c>
      <c r="R996" s="170">
        <f>'Fleet Input'!E1000</f>
        <v>0</v>
      </c>
      <c r="S996" s="170">
        <f>'Fleet Input'!F1000</f>
        <v>0</v>
      </c>
      <c r="T996" s="109" t="s">
        <v>237</v>
      </c>
      <c r="V996" s="109" t="s">
        <v>196</v>
      </c>
      <c r="X996" s="176">
        <f>'Fleet Input'!F1000</f>
        <v>0</v>
      </c>
      <c r="Y996" s="170">
        <f>'Fleet Input'!G1000</f>
        <v>0</v>
      </c>
      <c r="Z996" s="170">
        <f>'Fleet Input'!H1000</f>
        <v>0</v>
      </c>
      <c r="AA996" s="114">
        <f t="shared" si="183"/>
        <v>0</v>
      </c>
      <c r="AB996" s="176" t="str">
        <f>IF('Fleet Input'!K1000=0,"",'Fleet Input'!K1000)</f>
        <v/>
      </c>
      <c r="AC996" s="176" t="str">
        <f>IF('Fleet Input'!L1000=0,"",'Fleet Input'!L1000)</f>
        <v/>
      </c>
      <c r="AD996" s="117" t="str">
        <f t="shared" si="184"/>
        <v/>
      </c>
      <c r="AE996" s="117" t="str">
        <f t="shared" si="185"/>
        <v>00</v>
      </c>
      <c r="AF996" s="8" t="e">
        <f t="shared" si="186"/>
        <v>#N/A</v>
      </c>
      <c r="AG996" s="122" t="e">
        <f t="shared" si="187"/>
        <v>#N/A</v>
      </c>
      <c r="AH996" s="8" t="e">
        <f t="shared" si="188"/>
        <v>#N/A</v>
      </c>
      <c r="AI996" s="122" t="e">
        <f t="shared" si="189"/>
        <v>#N/A</v>
      </c>
      <c r="AJ996" s="100" t="e">
        <f t="shared" si="190"/>
        <v>#N/A</v>
      </c>
      <c r="AK996" s="122" t="e">
        <f t="shared" si="191"/>
        <v>#N/A</v>
      </c>
    </row>
    <row r="997" spans="1:37" x14ac:dyDescent="0.2">
      <c r="A997" s="170">
        <f>'Fleet Input'!A1001</f>
        <v>0</v>
      </c>
      <c r="B997" s="106" t="s">
        <v>111</v>
      </c>
      <c r="C997" s="106" t="s">
        <v>112</v>
      </c>
      <c r="D997" s="106" t="s">
        <v>210</v>
      </c>
      <c r="E997" s="106" t="s">
        <v>209</v>
      </c>
      <c r="F997" s="179">
        <f>'Fleet Input'!I1001</f>
        <v>0</v>
      </c>
      <c r="G997" s="179">
        <f>'Fleet Input'!J1001</f>
        <v>0</v>
      </c>
      <c r="H997" s="119" t="e">
        <f>VLOOKUP(AD997,NOx_Calc!$E$4:$G$44,3,FALSE)/100</f>
        <v>#N/A</v>
      </c>
      <c r="I997" s="119" t="e">
        <f>VLOOKUP(AD997,NOx_Calc!$E$4:$H$44,4,FALSE)/100</f>
        <v>#N/A</v>
      </c>
      <c r="J997" s="97" t="e">
        <f t="shared" si="180"/>
        <v>#N/A</v>
      </c>
      <c r="K997" s="10" t="e">
        <f>IF(J997&lt;&gt;"-",IF(X997="A",'NOx Emission Factors'!$X$4*J997,IF(X997="L",'NOx Emission Factors'!$W$4*J997,"?")),"-")</f>
        <v>#N/A</v>
      </c>
      <c r="L997" s="10" t="str">
        <f>IF(F997&lt;&gt;"",IF(X997="A",F997/'NOx Emission Factors'!$X$4,IF(X997="L",F997/'NOx Emission Factors'!$W$4,"?")),"-")</f>
        <v>?</v>
      </c>
      <c r="M997" s="125" t="e">
        <f t="shared" si="181"/>
        <v>#DIV/0!</v>
      </c>
      <c r="N997" s="125" t="e">
        <f t="shared" si="182"/>
        <v>#N/A</v>
      </c>
      <c r="O997" s="170">
        <f>'Fleet Input'!B1001</f>
        <v>0</v>
      </c>
      <c r="P997" s="170">
        <f>'Fleet Input'!C1001</f>
        <v>0</v>
      </c>
      <c r="Q997" s="170">
        <f>'Fleet Input'!D1001</f>
        <v>0</v>
      </c>
      <c r="R997" s="170">
        <f>'Fleet Input'!E1001</f>
        <v>0</v>
      </c>
      <c r="S997" s="170">
        <f>'Fleet Input'!F1001</f>
        <v>0</v>
      </c>
      <c r="T997" s="109" t="s">
        <v>237</v>
      </c>
      <c r="V997" s="109" t="s">
        <v>196</v>
      </c>
      <c r="X997" s="176">
        <f>'Fleet Input'!F1001</f>
        <v>0</v>
      </c>
      <c r="Y997" s="170">
        <f>'Fleet Input'!G1001</f>
        <v>0</v>
      </c>
      <c r="Z997" s="170">
        <f>'Fleet Input'!H1001</f>
        <v>0</v>
      </c>
      <c r="AA997" s="114">
        <f t="shared" si="183"/>
        <v>0</v>
      </c>
      <c r="AB997" s="176" t="str">
        <f>IF('Fleet Input'!K1001=0,"",'Fleet Input'!K1001)</f>
        <v/>
      </c>
      <c r="AC997" s="176" t="str">
        <f>IF('Fleet Input'!L1001=0,"",'Fleet Input'!L1001)</f>
        <v/>
      </c>
      <c r="AD997" s="117" t="str">
        <f t="shared" si="184"/>
        <v/>
      </c>
      <c r="AE997" s="117" t="str">
        <f t="shared" si="185"/>
        <v>00</v>
      </c>
      <c r="AF997" s="8" t="e">
        <f t="shared" si="186"/>
        <v>#N/A</v>
      </c>
      <c r="AG997" s="122" t="e">
        <f t="shared" si="187"/>
        <v>#N/A</v>
      </c>
      <c r="AH997" s="8" t="e">
        <f t="shared" si="188"/>
        <v>#N/A</v>
      </c>
      <c r="AI997" s="122" t="e">
        <f t="shared" si="189"/>
        <v>#N/A</v>
      </c>
      <c r="AJ997" s="100" t="e">
        <f t="shared" si="190"/>
        <v>#N/A</v>
      </c>
      <c r="AK997" s="122" t="e">
        <f t="shared" si="191"/>
        <v>#N/A</v>
      </c>
    </row>
    <row r="998" spans="1:37" x14ac:dyDescent="0.2">
      <c r="A998" s="170">
        <f>'Fleet Input'!A1002</f>
        <v>0</v>
      </c>
      <c r="B998" s="106" t="s">
        <v>111</v>
      </c>
      <c r="C998" s="106" t="s">
        <v>112</v>
      </c>
      <c r="D998" s="106" t="s">
        <v>210</v>
      </c>
      <c r="E998" s="106" t="s">
        <v>209</v>
      </c>
      <c r="F998" s="179">
        <f>'Fleet Input'!I1002</f>
        <v>0</v>
      </c>
      <c r="G998" s="179">
        <f>'Fleet Input'!J1002</f>
        <v>0</v>
      </c>
      <c r="H998" s="119" t="e">
        <f>VLOOKUP(AD998,NOx_Calc!$E$4:$G$44,3,FALSE)/100</f>
        <v>#N/A</v>
      </c>
      <c r="I998" s="119" t="e">
        <f>VLOOKUP(AD998,NOx_Calc!$E$4:$H$44,4,FALSE)/100</f>
        <v>#N/A</v>
      </c>
      <c r="J998" s="97" t="e">
        <f t="shared" si="180"/>
        <v>#N/A</v>
      </c>
      <c r="K998" s="10" t="e">
        <f>IF(J998&lt;&gt;"-",IF(X998="A",'NOx Emission Factors'!$X$4*J998,IF(X998="L",'NOx Emission Factors'!$W$4*J998,"?")),"-")</f>
        <v>#N/A</v>
      </c>
      <c r="L998" s="10" t="str">
        <f>IF(F998&lt;&gt;"",IF(X998="A",F998/'NOx Emission Factors'!$X$4,IF(X998="L",F998/'NOx Emission Factors'!$W$4,"?")),"-")</f>
        <v>?</v>
      </c>
      <c r="M998" s="125" t="e">
        <f t="shared" si="181"/>
        <v>#DIV/0!</v>
      </c>
      <c r="N998" s="125" t="e">
        <f t="shared" si="182"/>
        <v>#N/A</v>
      </c>
      <c r="O998" s="170">
        <f>'Fleet Input'!B1002</f>
        <v>0</v>
      </c>
      <c r="P998" s="170">
        <f>'Fleet Input'!C1002</f>
        <v>0</v>
      </c>
      <c r="Q998" s="170">
        <f>'Fleet Input'!D1002</f>
        <v>0</v>
      </c>
      <c r="R998" s="170">
        <f>'Fleet Input'!E1002</f>
        <v>0</v>
      </c>
      <c r="S998" s="170">
        <f>'Fleet Input'!F1002</f>
        <v>0</v>
      </c>
      <c r="T998" s="109" t="s">
        <v>237</v>
      </c>
      <c r="V998" s="109" t="s">
        <v>196</v>
      </c>
      <c r="X998" s="176">
        <f>'Fleet Input'!F1002</f>
        <v>0</v>
      </c>
      <c r="Y998" s="170">
        <f>'Fleet Input'!G1002</f>
        <v>0</v>
      </c>
      <c r="Z998" s="170">
        <f>'Fleet Input'!H1002</f>
        <v>0</v>
      </c>
      <c r="AA998" s="114">
        <f t="shared" si="183"/>
        <v>0</v>
      </c>
      <c r="AB998" s="176" t="str">
        <f>IF('Fleet Input'!K1002=0,"",'Fleet Input'!K1002)</f>
        <v/>
      </c>
      <c r="AC998" s="176" t="str">
        <f>IF('Fleet Input'!L1002=0,"",'Fleet Input'!L1002)</f>
        <v/>
      </c>
      <c r="AD998" s="117" t="str">
        <f t="shared" si="184"/>
        <v/>
      </c>
      <c r="AE998" s="117" t="str">
        <f t="shared" si="185"/>
        <v>00</v>
      </c>
      <c r="AF998" s="8" t="e">
        <f t="shared" si="186"/>
        <v>#N/A</v>
      </c>
      <c r="AG998" s="122" t="e">
        <f t="shared" si="187"/>
        <v>#N/A</v>
      </c>
      <c r="AH998" s="8" t="e">
        <f t="shared" si="188"/>
        <v>#N/A</v>
      </c>
      <c r="AI998" s="122" t="e">
        <f t="shared" si="189"/>
        <v>#N/A</v>
      </c>
      <c r="AJ998" s="100" t="e">
        <f t="shared" si="190"/>
        <v>#N/A</v>
      </c>
      <c r="AK998" s="122" t="e">
        <f t="shared" si="191"/>
        <v>#N/A</v>
      </c>
    </row>
    <row r="999" spans="1:37" x14ac:dyDescent="0.2">
      <c r="A999" s="170">
        <f>'Fleet Input'!A1003</f>
        <v>0</v>
      </c>
      <c r="B999" s="106" t="s">
        <v>111</v>
      </c>
      <c r="C999" s="106" t="s">
        <v>112</v>
      </c>
      <c r="D999" s="106" t="s">
        <v>210</v>
      </c>
      <c r="E999" s="106" t="s">
        <v>209</v>
      </c>
      <c r="F999" s="179">
        <f>'Fleet Input'!I1003</f>
        <v>0</v>
      </c>
      <c r="G999" s="179">
        <f>'Fleet Input'!J1003</f>
        <v>0</v>
      </c>
      <c r="H999" s="119" t="e">
        <f>VLOOKUP(AD999,NOx_Calc!$E$4:$G$44,3,FALSE)/100</f>
        <v>#N/A</v>
      </c>
      <c r="I999" s="119" t="e">
        <f>VLOOKUP(AD999,NOx_Calc!$E$4:$H$44,4,FALSE)/100</f>
        <v>#N/A</v>
      </c>
      <c r="J999" s="97" t="e">
        <f t="shared" si="180"/>
        <v>#N/A</v>
      </c>
      <c r="K999" s="10" t="e">
        <f>IF(J999&lt;&gt;"-",IF(X999="A",'NOx Emission Factors'!$X$4*J999,IF(X999="L",'NOx Emission Factors'!$W$4*J999,"?")),"-")</f>
        <v>#N/A</v>
      </c>
      <c r="L999" s="10" t="str">
        <f>IF(F999&lt;&gt;"",IF(X999="A",F999/'NOx Emission Factors'!$X$4,IF(X999="L",F999/'NOx Emission Factors'!$W$4,"?")),"-")</f>
        <v>?</v>
      </c>
      <c r="M999" s="125" t="e">
        <f t="shared" si="181"/>
        <v>#DIV/0!</v>
      </c>
      <c r="N999" s="125" t="e">
        <f t="shared" si="182"/>
        <v>#N/A</v>
      </c>
      <c r="O999" s="170">
        <f>'Fleet Input'!B1003</f>
        <v>0</v>
      </c>
      <c r="P999" s="170">
        <f>'Fleet Input'!C1003</f>
        <v>0</v>
      </c>
      <c r="Q999" s="170">
        <f>'Fleet Input'!D1003</f>
        <v>0</v>
      </c>
      <c r="R999" s="170">
        <f>'Fleet Input'!E1003</f>
        <v>0</v>
      </c>
      <c r="S999" s="170">
        <f>'Fleet Input'!F1003</f>
        <v>0</v>
      </c>
      <c r="T999" s="109" t="s">
        <v>237</v>
      </c>
      <c r="V999" s="109" t="s">
        <v>196</v>
      </c>
      <c r="X999" s="176">
        <f>'Fleet Input'!F1003</f>
        <v>0</v>
      </c>
      <c r="Y999" s="170">
        <f>'Fleet Input'!G1003</f>
        <v>0</v>
      </c>
      <c r="Z999" s="170">
        <f>'Fleet Input'!H1003</f>
        <v>0</v>
      </c>
      <c r="AA999" s="114">
        <f t="shared" si="183"/>
        <v>0</v>
      </c>
      <c r="AB999" s="176" t="str">
        <f>IF('Fleet Input'!K1003=0,"",'Fleet Input'!K1003)</f>
        <v/>
      </c>
      <c r="AC999" s="176" t="str">
        <f>IF('Fleet Input'!L1003=0,"",'Fleet Input'!L1003)</f>
        <v/>
      </c>
      <c r="AD999" s="117" t="str">
        <f t="shared" si="184"/>
        <v/>
      </c>
      <c r="AE999" s="117" t="str">
        <f t="shared" si="185"/>
        <v>00</v>
      </c>
      <c r="AF999" s="8" t="e">
        <f t="shared" si="186"/>
        <v>#N/A</v>
      </c>
      <c r="AG999" s="122" t="e">
        <f t="shared" si="187"/>
        <v>#N/A</v>
      </c>
      <c r="AH999" s="8" t="e">
        <f t="shared" si="188"/>
        <v>#N/A</v>
      </c>
      <c r="AI999" s="122" t="e">
        <f t="shared" si="189"/>
        <v>#N/A</v>
      </c>
      <c r="AJ999" s="100" t="e">
        <f t="shared" si="190"/>
        <v>#N/A</v>
      </c>
      <c r="AK999" s="122" t="e">
        <f t="shared" si="191"/>
        <v>#N/A</v>
      </c>
    </row>
    <row r="1000" spans="1:37" x14ac:dyDescent="0.2">
      <c r="A1000" s="170">
        <f>'Fleet Input'!A1004</f>
        <v>0</v>
      </c>
      <c r="B1000" s="106" t="s">
        <v>111</v>
      </c>
      <c r="C1000" s="106" t="s">
        <v>112</v>
      </c>
      <c r="D1000" s="106" t="s">
        <v>210</v>
      </c>
      <c r="E1000" s="106" t="s">
        <v>209</v>
      </c>
      <c r="F1000" s="179">
        <f>'Fleet Input'!I1004</f>
        <v>0</v>
      </c>
      <c r="G1000" s="179">
        <f>'Fleet Input'!J1004</f>
        <v>0</v>
      </c>
      <c r="H1000" s="119" t="e">
        <f>VLOOKUP(AD1000,NOx_Calc!$E$4:$G$44,3,FALSE)/100</f>
        <v>#N/A</v>
      </c>
      <c r="I1000" s="119" t="e">
        <f>VLOOKUP(AD1000,NOx_Calc!$E$4:$H$44,4,FALSE)/100</f>
        <v>#N/A</v>
      </c>
      <c r="J1000" s="97" t="e">
        <f t="shared" si="180"/>
        <v>#N/A</v>
      </c>
      <c r="K1000" s="10" t="e">
        <f>IF(J1000&lt;&gt;"-",IF(X1000="A",'NOx Emission Factors'!$X$4*J1000,IF(X1000="L",'NOx Emission Factors'!$W$4*J1000,"?")),"-")</f>
        <v>#N/A</v>
      </c>
      <c r="L1000" s="10" t="str">
        <f>IF(F1000&lt;&gt;"",IF(X1000="A",F1000/'NOx Emission Factors'!$X$4,IF(X1000="L",F1000/'NOx Emission Factors'!$W$4,"?")),"-")</f>
        <v>?</v>
      </c>
      <c r="M1000" s="125" t="e">
        <f t="shared" si="181"/>
        <v>#DIV/0!</v>
      </c>
      <c r="N1000" s="125" t="e">
        <f t="shared" si="182"/>
        <v>#N/A</v>
      </c>
      <c r="O1000" s="170">
        <f>'Fleet Input'!B1004</f>
        <v>0</v>
      </c>
      <c r="P1000" s="170">
        <f>'Fleet Input'!C1004</f>
        <v>0</v>
      </c>
      <c r="Q1000" s="170">
        <f>'Fleet Input'!D1004</f>
        <v>0</v>
      </c>
      <c r="R1000" s="170">
        <f>'Fleet Input'!E1004</f>
        <v>0</v>
      </c>
      <c r="S1000" s="170">
        <f>'Fleet Input'!F1004</f>
        <v>0</v>
      </c>
      <c r="T1000" s="109" t="s">
        <v>237</v>
      </c>
      <c r="V1000" s="109" t="s">
        <v>196</v>
      </c>
      <c r="X1000" s="176">
        <f>'Fleet Input'!F1004</f>
        <v>0</v>
      </c>
      <c r="Y1000" s="170">
        <f>'Fleet Input'!G1004</f>
        <v>0</v>
      </c>
      <c r="Z1000" s="170">
        <f>'Fleet Input'!H1004</f>
        <v>0</v>
      </c>
      <c r="AA1000" s="114">
        <f t="shared" si="183"/>
        <v>0</v>
      </c>
      <c r="AB1000" s="176" t="str">
        <f>IF('Fleet Input'!K1004=0,"",'Fleet Input'!K1004)</f>
        <v/>
      </c>
      <c r="AC1000" s="176" t="str">
        <f>IF('Fleet Input'!L1004=0,"",'Fleet Input'!L1004)</f>
        <v/>
      </c>
      <c r="AD1000" s="117" t="str">
        <f t="shared" si="184"/>
        <v/>
      </c>
      <c r="AE1000" s="117" t="str">
        <f t="shared" si="185"/>
        <v>00</v>
      </c>
      <c r="AF1000" s="8" t="e">
        <f t="shared" si="186"/>
        <v>#N/A</v>
      </c>
      <c r="AG1000" s="122" t="e">
        <f t="shared" si="187"/>
        <v>#N/A</v>
      </c>
      <c r="AH1000" s="8" t="e">
        <f t="shared" si="188"/>
        <v>#N/A</v>
      </c>
      <c r="AI1000" s="122" t="e">
        <f t="shared" si="189"/>
        <v>#N/A</v>
      </c>
      <c r="AJ1000" s="100" t="e">
        <f t="shared" si="190"/>
        <v>#N/A</v>
      </c>
      <c r="AK1000" s="122" t="e">
        <f t="shared" si="191"/>
        <v>#N/A</v>
      </c>
    </row>
    <row r="1001" spans="1:37" x14ac:dyDescent="0.2">
      <c r="A1001" s="170">
        <f>'Fleet Input'!A1005</f>
        <v>0</v>
      </c>
      <c r="B1001" s="106" t="s">
        <v>111</v>
      </c>
      <c r="C1001" s="106" t="s">
        <v>112</v>
      </c>
      <c r="D1001" s="106" t="s">
        <v>210</v>
      </c>
      <c r="E1001" s="106" t="s">
        <v>209</v>
      </c>
      <c r="F1001" s="179">
        <f>'Fleet Input'!I1005</f>
        <v>0</v>
      </c>
      <c r="G1001" s="179">
        <f>'Fleet Input'!J1005</f>
        <v>0</v>
      </c>
      <c r="H1001" s="119" t="e">
        <f>VLOOKUP(AD1001,NOx_Calc!$E$4:$G$44,3,FALSE)/100</f>
        <v>#N/A</v>
      </c>
      <c r="I1001" s="119" t="e">
        <f>VLOOKUP(AD1001,NOx_Calc!$E$4:$H$44,4,FALSE)/100</f>
        <v>#N/A</v>
      </c>
      <c r="J1001" s="97" t="e">
        <f t="shared" si="180"/>
        <v>#N/A</v>
      </c>
      <c r="K1001" s="10" t="e">
        <f>IF(J1001&lt;&gt;"-",IF(X1001="A",'NOx Emission Factors'!$X$4*J1001,IF(X1001="L",'NOx Emission Factors'!$W$4*J1001,"?")),"-")</f>
        <v>#N/A</v>
      </c>
      <c r="L1001" s="10" t="str">
        <f>IF(F1001&lt;&gt;"",IF(X1001="A",F1001/'NOx Emission Factors'!$X$4,IF(X1001="L",F1001/'NOx Emission Factors'!$W$4,"?")),"-")</f>
        <v>?</v>
      </c>
      <c r="M1001" s="125" t="e">
        <f t="shared" si="181"/>
        <v>#DIV/0!</v>
      </c>
      <c r="N1001" s="125" t="e">
        <f t="shared" si="182"/>
        <v>#N/A</v>
      </c>
      <c r="O1001" s="170">
        <f>'Fleet Input'!B1005</f>
        <v>0</v>
      </c>
      <c r="P1001" s="170">
        <f>'Fleet Input'!C1005</f>
        <v>0</v>
      </c>
      <c r="Q1001" s="170">
        <f>'Fleet Input'!D1005</f>
        <v>0</v>
      </c>
      <c r="R1001" s="170">
        <f>'Fleet Input'!E1005</f>
        <v>0</v>
      </c>
      <c r="S1001" s="170">
        <f>'Fleet Input'!F1005</f>
        <v>0</v>
      </c>
      <c r="T1001" s="109" t="s">
        <v>237</v>
      </c>
      <c r="V1001" s="109" t="s">
        <v>196</v>
      </c>
      <c r="X1001" s="176">
        <f>'Fleet Input'!F1005</f>
        <v>0</v>
      </c>
      <c r="Y1001" s="170">
        <f>'Fleet Input'!G1005</f>
        <v>0</v>
      </c>
      <c r="Z1001" s="170">
        <f>'Fleet Input'!H1005</f>
        <v>0</v>
      </c>
      <c r="AA1001" s="114">
        <f t="shared" si="183"/>
        <v>0</v>
      </c>
      <c r="AB1001" s="176" t="str">
        <f>IF('Fleet Input'!K1005=0,"",'Fleet Input'!K1005)</f>
        <v/>
      </c>
      <c r="AC1001" s="176" t="str">
        <f>IF('Fleet Input'!L1005=0,"",'Fleet Input'!L1005)</f>
        <v/>
      </c>
      <c r="AD1001" s="117" t="str">
        <f t="shared" si="184"/>
        <v/>
      </c>
      <c r="AE1001" s="117" t="str">
        <f t="shared" si="185"/>
        <v>00</v>
      </c>
      <c r="AF1001" s="8" t="e">
        <f t="shared" si="186"/>
        <v>#N/A</v>
      </c>
      <c r="AG1001" s="122" t="e">
        <f t="shared" si="187"/>
        <v>#N/A</v>
      </c>
      <c r="AH1001" s="8" t="e">
        <f t="shared" si="188"/>
        <v>#N/A</v>
      </c>
      <c r="AI1001" s="122" t="e">
        <f t="shared" si="189"/>
        <v>#N/A</v>
      </c>
      <c r="AJ1001" s="100" t="e">
        <f t="shared" si="190"/>
        <v>#N/A</v>
      </c>
      <c r="AK1001" s="122" t="e">
        <f t="shared" si="191"/>
        <v>#N/A</v>
      </c>
    </row>
    <row r="1002" spans="1:37" x14ac:dyDescent="0.2">
      <c r="A1002" s="170">
        <f>'Fleet Input'!A1006</f>
        <v>0</v>
      </c>
      <c r="B1002" s="106" t="s">
        <v>111</v>
      </c>
      <c r="C1002" s="106" t="s">
        <v>112</v>
      </c>
      <c r="D1002" s="106" t="s">
        <v>210</v>
      </c>
      <c r="E1002" s="106" t="s">
        <v>209</v>
      </c>
      <c r="F1002" s="179">
        <f>'Fleet Input'!I1006</f>
        <v>0</v>
      </c>
      <c r="G1002" s="179">
        <f>'Fleet Input'!J1006</f>
        <v>0</v>
      </c>
      <c r="H1002" s="119" t="e">
        <f>VLOOKUP(AD1002,NOx_Calc!$E$4:$G$44,3,FALSE)/100</f>
        <v>#N/A</v>
      </c>
      <c r="I1002" s="119" t="e">
        <f>VLOOKUP(AD1002,NOx_Calc!$E$4:$H$44,4,FALSE)/100</f>
        <v>#N/A</v>
      </c>
      <c r="J1002" s="97" t="e">
        <f t="shared" si="180"/>
        <v>#N/A</v>
      </c>
      <c r="K1002" s="10" t="e">
        <f>IF(J1002&lt;&gt;"-",IF(X1002="A",'NOx Emission Factors'!$X$4*J1002,IF(X1002="L",'NOx Emission Factors'!$W$4*J1002,"?")),"-")</f>
        <v>#N/A</v>
      </c>
      <c r="L1002" s="10" t="str">
        <f>IF(F1002&lt;&gt;"",IF(X1002="A",F1002/'NOx Emission Factors'!$X$4,IF(X1002="L",F1002/'NOx Emission Factors'!$W$4,"?")),"-")</f>
        <v>?</v>
      </c>
      <c r="M1002" s="125" t="e">
        <f t="shared" si="181"/>
        <v>#DIV/0!</v>
      </c>
      <c r="N1002" s="125" t="e">
        <f t="shared" si="182"/>
        <v>#N/A</v>
      </c>
      <c r="O1002" s="170">
        <f>'Fleet Input'!B1006</f>
        <v>0</v>
      </c>
      <c r="P1002" s="170">
        <f>'Fleet Input'!C1006</f>
        <v>0</v>
      </c>
      <c r="Q1002" s="170">
        <f>'Fleet Input'!D1006</f>
        <v>0</v>
      </c>
      <c r="R1002" s="170">
        <f>'Fleet Input'!E1006</f>
        <v>0</v>
      </c>
      <c r="S1002" s="170">
        <f>'Fleet Input'!F1006</f>
        <v>0</v>
      </c>
      <c r="T1002" s="109" t="s">
        <v>237</v>
      </c>
      <c r="V1002" s="109" t="s">
        <v>196</v>
      </c>
      <c r="X1002" s="176">
        <f>'Fleet Input'!F1006</f>
        <v>0</v>
      </c>
      <c r="Y1002" s="170">
        <f>'Fleet Input'!G1006</f>
        <v>0</v>
      </c>
      <c r="Z1002" s="170">
        <f>'Fleet Input'!H1006</f>
        <v>0</v>
      </c>
      <c r="AA1002" s="114">
        <f t="shared" si="183"/>
        <v>0</v>
      </c>
      <c r="AB1002" s="176" t="str">
        <f>IF('Fleet Input'!K1006=0,"",'Fleet Input'!K1006)</f>
        <v/>
      </c>
      <c r="AC1002" s="176" t="str">
        <f>IF('Fleet Input'!L1006=0,"",'Fleet Input'!L1006)</f>
        <v/>
      </c>
      <c r="AD1002" s="117" t="str">
        <f t="shared" si="184"/>
        <v/>
      </c>
      <c r="AE1002" s="117" t="str">
        <f t="shared" si="185"/>
        <v>00</v>
      </c>
      <c r="AF1002" s="8" t="e">
        <f t="shared" si="186"/>
        <v>#N/A</v>
      </c>
      <c r="AG1002" s="122" t="e">
        <f t="shared" si="187"/>
        <v>#N/A</v>
      </c>
      <c r="AH1002" s="8" t="e">
        <f t="shared" si="188"/>
        <v>#N/A</v>
      </c>
      <c r="AI1002" s="122" t="e">
        <f t="shared" si="189"/>
        <v>#N/A</v>
      </c>
      <c r="AJ1002" s="100" t="e">
        <f t="shared" si="190"/>
        <v>#N/A</v>
      </c>
      <c r="AK1002" s="122" t="e">
        <f t="shared" si="191"/>
        <v>#N/A</v>
      </c>
    </row>
    <row r="1003" spans="1:37" x14ac:dyDescent="0.2">
      <c r="A1003" s="170">
        <f>'Fleet Input'!A1007</f>
        <v>0</v>
      </c>
      <c r="B1003" s="106" t="s">
        <v>111</v>
      </c>
      <c r="C1003" s="106" t="s">
        <v>112</v>
      </c>
      <c r="D1003" s="106" t="s">
        <v>210</v>
      </c>
      <c r="E1003" s="106" t="s">
        <v>209</v>
      </c>
      <c r="F1003" s="179">
        <f>'Fleet Input'!I1007</f>
        <v>0</v>
      </c>
      <c r="G1003" s="179">
        <f>'Fleet Input'!J1007</f>
        <v>0</v>
      </c>
      <c r="H1003" s="119" t="e">
        <f>VLOOKUP(AD1003,NOx_Calc!$E$4:$G$44,3,FALSE)/100</f>
        <v>#N/A</v>
      </c>
      <c r="I1003" s="119" t="e">
        <f>VLOOKUP(AD1003,NOx_Calc!$E$4:$H$44,4,FALSE)/100</f>
        <v>#N/A</v>
      </c>
      <c r="J1003" s="97" t="e">
        <f t="shared" si="180"/>
        <v>#N/A</v>
      </c>
      <c r="K1003" s="10" t="e">
        <f>IF(J1003&lt;&gt;"-",IF(X1003="A",'NOx Emission Factors'!$X$4*J1003,IF(X1003="L",'NOx Emission Factors'!$W$4*J1003,"?")),"-")</f>
        <v>#N/A</v>
      </c>
      <c r="L1003" s="10" t="str">
        <f>IF(F1003&lt;&gt;"",IF(X1003="A",F1003/'NOx Emission Factors'!$X$4,IF(X1003="L",F1003/'NOx Emission Factors'!$W$4,"?")),"-")</f>
        <v>?</v>
      </c>
      <c r="M1003" s="125" t="e">
        <f t="shared" si="181"/>
        <v>#DIV/0!</v>
      </c>
      <c r="N1003" s="125" t="e">
        <f t="shared" si="182"/>
        <v>#N/A</v>
      </c>
      <c r="O1003" s="170">
        <f>'Fleet Input'!B1007</f>
        <v>0</v>
      </c>
      <c r="P1003" s="170">
        <f>'Fleet Input'!C1007</f>
        <v>0</v>
      </c>
      <c r="Q1003" s="170">
        <f>'Fleet Input'!D1007</f>
        <v>0</v>
      </c>
      <c r="R1003" s="170">
        <f>'Fleet Input'!E1007</f>
        <v>0</v>
      </c>
      <c r="S1003" s="170">
        <f>'Fleet Input'!F1007</f>
        <v>0</v>
      </c>
      <c r="T1003" s="109" t="s">
        <v>237</v>
      </c>
      <c r="V1003" s="109" t="s">
        <v>196</v>
      </c>
      <c r="X1003" s="176">
        <f>'Fleet Input'!F1007</f>
        <v>0</v>
      </c>
      <c r="Y1003" s="170">
        <f>'Fleet Input'!G1007</f>
        <v>0</v>
      </c>
      <c r="Z1003" s="170">
        <f>'Fleet Input'!H1007</f>
        <v>0</v>
      </c>
      <c r="AA1003" s="114">
        <f t="shared" si="183"/>
        <v>0</v>
      </c>
      <c r="AB1003" s="176" t="str">
        <f>IF('Fleet Input'!K1007=0,"",'Fleet Input'!K1007)</f>
        <v/>
      </c>
      <c r="AC1003" s="176" t="str">
        <f>IF('Fleet Input'!L1007=0,"",'Fleet Input'!L1007)</f>
        <v/>
      </c>
      <c r="AD1003" s="117" t="str">
        <f t="shared" si="184"/>
        <v/>
      </c>
      <c r="AE1003" s="117" t="str">
        <f t="shared" si="185"/>
        <v>00</v>
      </c>
      <c r="AF1003" s="8" t="e">
        <f t="shared" si="186"/>
        <v>#N/A</v>
      </c>
      <c r="AG1003" s="122" t="e">
        <f t="shared" si="187"/>
        <v>#N/A</v>
      </c>
      <c r="AH1003" s="8" t="e">
        <f t="shared" si="188"/>
        <v>#N/A</v>
      </c>
      <c r="AI1003" s="122" t="e">
        <f t="shared" si="189"/>
        <v>#N/A</v>
      </c>
      <c r="AJ1003" s="100" t="e">
        <f t="shared" si="190"/>
        <v>#N/A</v>
      </c>
      <c r="AK1003" s="122" t="e">
        <f t="shared" si="191"/>
        <v>#N/A</v>
      </c>
    </row>
    <row r="1004" spans="1:37" x14ac:dyDescent="0.2">
      <c r="A1004" s="170">
        <f>'Fleet Input'!A1008</f>
        <v>0</v>
      </c>
      <c r="B1004" s="106" t="s">
        <v>111</v>
      </c>
      <c r="C1004" s="106" t="s">
        <v>112</v>
      </c>
      <c r="D1004" s="106" t="s">
        <v>210</v>
      </c>
      <c r="E1004" s="106" t="s">
        <v>209</v>
      </c>
      <c r="F1004" s="179">
        <f>'Fleet Input'!I1008</f>
        <v>0</v>
      </c>
      <c r="G1004" s="179">
        <f>'Fleet Input'!J1008</f>
        <v>0</v>
      </c>
      <c r="H1004" s="119" t="e">
        <f>VLOOKUP(AD1004,NOx_Calc!$E$4:$G$44,3,FALSE)/100</f>
        <v>#N/A</v>
      </c>
      <c r="I1004" s="119" t="e">
        <f>VLOOKUP(AD1004,NOx_Calc!$E$4:$H$44,4,FALSE)/100</f>
        <v>#N/A</v>
      </c>
      <c r="J1004" s="97" t="e">
        <f t="shared" si="180"/>
        <v>#N/A</v>
      </c>
      <c r="K1004" s="10" t="e">
        <f>IF(J1004&lt;&gt;"-",IF(X1004="A",'NOx Emission Factors'!$X$4*J1004,IF(X1004="L",'NOx Emission Factors'!$W$4*J1004,"?")),"-")</f>
        <v>#N/A</v>
      </c>
      <c r="L1004" s="10" t="str">
        <f>IF(F1004&lt;&gt;"",IF(X1004="A",F1004/'NOx Emission Factors'!$X$4,IF(X1004="L",F1004/'NOx Emission Factors'!$W$4,"?")),"-")</f>
        <v>?</v>
      </c>
      <c r="M1004" s="125" t="e">
        <f t="shared" si="181"/>
        <v>#DIV/0!</v>
      </c>
      <c r="N1004" s="125" t="e">
        <f t="shared" si="182"/>
        <v>#N/A</v>
      </c>
      <c r="O1004" s="170">
        <f>'Fleet Input'!B1008</f>
        <v>0</v>
      </c>
      <c r="P1004" s="170">
        <f>'Fleet Input'!C1008</f>
        <v>0</v>
      </c>
      <c r="Q1004" s="170">
        <f>'Fleet Input'!D1008</f>
        <v>0</v>
      </c>
      <c r="R1004" s="170">
        <f>'Fleet Input'!E1008</f>
        <v>0</v>
      </c>
      <c r="S1004" s="170">
        <f>'Fleet Input'!F1008</f>
        <v>0</v>
      </c>
      <c r="T1004" s="109" t="s">
        <v>237</v>
      </c>
      <c r="V1004" s="109" t="s">
        <v>196</v>
      </c>
      <c r="X1004" s="176">
        <f>'Fleet Input'!F1008</f>
        <v>0</v>
      </c>
      <c r="Y1004" s="170">
        <f>'Fleet Input'!G1008</f>
        <v>0</v>
      </c>
      <c r="Z1004" s="170">
        <f>'Fleet Input'!H1008</f>
        <v>0</v>
      </c>
      <c r="AA1004" s="114">
        <f t="shared" si="183"/>
        <v>0</v>
      </c>
      <c r="AB1004" s="176" t="str">
        <f>IF('Fleet Input'!K1008=0,"",'Fleet Input'!K1008)</f>
        <v/>
      </c>
      <c r="AC1004" s="176" t="str">
        <f>IF('Fleet Input'!L1008=0,"",'Fleet Input'!L1008)</f>
        <v/>
      </c>
      <c r="AD1004" s="117" t="str">
        <f t="shared" si="184"/>
        <v/>
      </c>
      <c r="AE1004" s="117" t="str">
        <f t="shared" si="185"/>
        <v>00</v>
      </c>
      <c r="AF1004" s="8" t="e">
        <f t="shared" si="186"/>
        <v>#N/A</v>
      </c>
      <c r="AG1004" s="122" t="e">
        <f t="shared" si="187"/>
        <v>#N/A</v>
      </c>
      <c r="AH1004" s="8" t="e">
        <f t="shared" si="188"/>
        <v>#N/A</v>
      </c>
      <c r="AI1004" s="122" t="e">
        <f t="shared" si="189"/>
        <v>#N/A</v>
      </c>
      <c r="AJ1004" s="100" t="e">
        <f t="shared" si="190"/>
        <v>#N/A</v>
      </c>
      <c r="AK1004" s="122" t="e">
        <f t="shared" si="191"/>
        <v>#N/A</v>
      </c>
    </row>
    <row r="1005" spans="1:37" x14ac:dyDescent="0.2">
      <c r="A1005" s="170">
        <f>'Fleet Input'!A1009</f>
        <v>0</v>
      </c>
      <c r="B1005" s="106" t="s">
        <v>111</v>
      </c>
      <c r="C1005" s="106" t="s">
        <v>112</v>
      </c>
      <c r="D1005" s="106" t="s">
        <v>210</v>
      </c>
      <c r="E1005" s="106" t="s">
        <v>209</v>
      </c>
      <c r="F1005" s="179">
        <f>'Fleet Input'!I1009</f>
        <v>0</v>
      </c>
      <c r="G1005" s="179">
        <f>'Fleet Input'!J1009</f>
        <v>0</v>
      </c>
      <c r="H1005" s="119" t="e">
        <f>VLOOKUP(AD1005,NOx_Calc!$E$4:$G$44,3,FALSE)/100</f>
        <v>#N/A</v>
      </c>
      <c r="I1005" s="119" t="e">
        <f>VLOOKUP(AD1005,NOx_Calc!$E$4:$H$44,4,FALSE)/100</f>
        <v>#N/A</v>
      </c>
      <c r="J1005" s="97" t="e">
        <f t="shared" si="180"/>
        <v>#N/A</v>
      </c>
      <c r="K1005" s="10" t="e">
        <f>IF(J1005&lt;&gt;"-",IF(X1005="A",'NOx Emission Factors'!$X$4*J1005,IF(X1005="L",'NOx Emission Factors'!$W$4*J1005,"?")),"-")</f>
        <v>#N/A</v>
      </c>
      <c r="L1005" s="10" t="str">
        <f>IF(F1005&lt;&gt;"",IF(X1005="A",F1005/'NOx Emission Factors'!$X$4,IF(X1005="L",F1005/'NOx Emission Factors'!$W$4,"?")),"-")</f>
        <v>?</v>
      </c>
      <c r="M1005" s="125" t="e">
        <f t="shared" si="181"/>
        <v>#DIV/0!</v>
      </c>
      <c r="N1005" s="125" t="e">
        <f t="shared" si="182"/>
        <v>#N/A</v>
      </c>
      <c r="O1005" s="170">
        <f>'Fleet Input'!B1009</f>
        <v>0</v>
      </c>
      <c r="P1005" s="170">
        <f>'Fleet Input'!C1009</f>
        <v>0</v>
      </c>
      <c r="Q1005" s="170">
        <f>'Fleet Input'!D1009</f>
        <v>0</v>
      </c>
      <c r="R1005" s="170">
        <f>'Fleet Input'!E1009</f>
        <v>0</v>
      </c>
      <c r="S1005" s="170">
        <f>'Fleet Input'!F1009</f>
        <v>0</v>
      </c>
      <c r="T1005" s="109" t="s">
        <v>237</v>
      </c>
      <c r="V1005" s="109" t="s">
        <v>196</v>
      </c>
      <c r="X1005" s="176">
        <f>'Fleet Input'!F1009</f>
        <v>0</v>
      </c>
      <c r="Y1005" s="170">
        <f>'Fleet Input'!G1009</f>
        <v>0</v>
      </c>
      <c r="Z1005" s="170">
        <f>'Fleet Input'!H1009</f>
        <v>0</v>
      </c>
      <c r="AA1005" s="114">
        <f t="shared" si="183"/>
        <v>0</v>
      </c>
      <c r="AB1005" s="176" t="str">
        <f>IF('Fleet Input'!K1009=0,"",'Fleet Input'!K1009)</f>
        <v/>
      </c>
      <c r="AC1005" s="176" t="str">
        <f>IF('Fleet Input'!L1009=0,"",'Fleet Input'!L1009)</f>
        <v/>
      </c>
      <c r="AD1005" s="117" t="str">
        <f t="shared" si="184"/>
        <v/>
      </c>
      <c r="AE1005" s="117" t="str">
        <f t="shared" si="185"/>
        <v>00</v>
      </c>
      <c r="AF1005" s="8" t="e">
        <f t="shared" si="186"/>
        <v>#N/A</v>
      </c>
      <c r="AG1005" s="122" t="e">
        <f t="shared" si="187"/>
        <v>#N/A</v>
      </c>
      <c r="AH1005" s="8" t="e">
        <f t="shared" si="188"/>
        <v>#N/A</v>
      </c>
      <c r="AI1005" s="122" t="e">
        <f t="shared" si="189"/>
        <v>#N/A</v>
      </c>
      <c r="AJ1005" s="100" t="e">
        <f t="shared" si="190"/>
        <v>#N/A</v>
      </c>
      <c r="AK1005" s="122" t="e">
        <f t="shared" si="191"/>
        <v>#N/A</v>
      </c>
    </row>
    <row r="1006" spans="1:37" x14ac:dyDescent="0.2">
      <c r="A1006" s="170">
        <f>'Fleet Input'!A1010</f>
        <v>0</v>
      </c>
      <c r="B1006" s="106" t="s">
        <v>111</v>
      </c>
      <c r="C1006" s="106" t="s">
        <v>112</v>
      </c>
      <c r="D1006" s="106" t="s">
        <v>210</v>
      </c>
      <c r="E1006" s="106" t="s">
        <v>209</v>
      </c>
      <c r="F1006" s="179">
        <f>'Fleet Input'!I1010</f>
        <v>0</v>
      </c>
      <c r="G1006" s="179">
        <f>'Fleet Input'!J1010</f>
        <v>0</v>
      </c>
      <c r="H1006" s="119" t="e">
        <f>VLOOKUP(AD1006,NOx_Calc!$E$4:$G$44,3,FALSE)/100</f>
        <v>#N/A</v>
      </c>
      <c r="I1006" s="119" t="e">
        <f>VLOOKUP(AD1006,NOx_Calc!$E$4:$H$44,4,FALSE)/100</f>
        <v>#N/A</v>
      </c>
      <c r="J1006" s="97" t="e">
        <f t="shared" si="180"/>
        <v>#N/A</v>
      </c>
      <c r="K1006" s="10" t="e">
        <f>IF(J1006&lt;&gt;"-",IF(X1006="A",'NOx Emission Factors'!$X$4*J1006,IF(X1006="L",'NOx Emission Factors'!$W$4*J1006,"?")),"-")</f>
        <v>#N/A</v>
      </c>
      <c r="L1006" s="10" t="str">
        <f>IF(F1006&lt;&gt;"",IF(X1006="A",F1006/'NOx Emission Factors'!$X$4,IF(X1006="L",F1006/'NOx Emission Factors'!$W$4,"?")),"-")</f>
        <v>?</v>
      </c>
      <c r="M1006" s="125" t="e">
        <f t="shared" si="181"/>
        <v>#DIV/0!</v>
      </c>
      <c r="N1006" s="125" t="e">
        <f t="shared" si="182"/>
        <v>#N/A</v>
      </c>
      <c r="O1006" s="170">
        <f>'Fleet Input'!B1010</f>
        <v>0</v>
      </c>
      <c r="P1006" s="170">
        <f>'Fleet Input'!C1010</f>
        <v>0</v>
      </c>
      <c r="Q1006" s="170">
        <f>'Fleet Input'!D1010</f>
        <v>0</v>
      </c>
      <c r="R1006" s="170">
        <f>'Fleet Input'!E1010</f>
        <v>0</v>
      </c>
      <c r="S1006" s="170">
        <f>'Fleet Input'!F1010</f>
        <v>0</v>
      </c>
      <c r="T1006" s="109" t="s">
        <v>237</v>
      </c>
      <c r="V1006" s="109" t="s">
        <v>196</v>
      </c>
      <c r="X1006" s="176">
        <f>'Fleet Input'!F1010</f>
        <v>0</v>
      </c>
      <c r="Y1006" s="170">
        <f>'Fleet Input'!G1010</f>
        <v>0</v>
      </c>
      <c r="Z1006" s="170">
        <f>'Fleet Input'!H1010</f>
        <v>0</v>
      </c>
      <c r="AA1006" s="114">
        <f t="shared" si="183"/>
        <v>0</v>
      </c>
      <c r="AB1006" s="176" t="str">
        <f>IF('Fleet Input'!K1010=0,"",'Fleet Input'!K1010)</f>
        <v/>
      </c>
      <c r="AC1006" s="176" t="str">
        <f>IF('Fleet Input'!L1010=0,"",'Fleet Input'!L1010)</f>
        <v/>
      </c>
      <c r="AD1006" s="117" t="str">
        <f t="shared" si="184"/>
        <v/>
      </c>
      <c r="AE1006" s="117" t="str">
        <f t="shared" si="185"/>
        <v>00</v>
      </c>
      <c r="AF1006" s="8" t="e">
        <f t="shared" si="186"/>
        <v>#N/A</v>
      </c>
      <c r="AG1006" s="122" t="e">
        <f t="shared" si="187"/>
        <v>#N/A</v>
      </c>
      <c r="AH1006" s="8" t="e">
        <f t="shared" si="188"/>
        <v>#N/A</v>
      </c>
      <c r="AI1006" s="122" t="e">
        <f t="shared" si="189"/>
        <v>#N/A</v>
      </c>
      <c r="AJ1006" s="100" t="e">
        <f t="shared" si="190"/>
        <v>#N/A</v>
      </c>
      <c r="AK1006" s="122" t="e">
        <f t="shared" si="191"/>
        <v>#N/A</v>
      </c>
    </row>
    <row r="1007" spans="1:37" x14ac:dyDescent="0.2">
      <c r="A1007" s="170">
        <f>'Fleet Input'!A1011</f>
        <v>0</v>
      </c>
      <c r="B1007" s="106" t="s">
        <v>111</v>
      </c>
      <c r="C1007" s="106" t="s">
        <v>112</v>
      </c>
      <c r="D1007" s="106" t="s">
        <v>210</v>
      </c>
      <c r="E1007" s="106" t="s">
        <v>209</v>
      </c>
      <c r="F1007" s="179">
        <f>'Fleet Input'!I1011</f>
        <v>0</v>
      </c>
      <c r="G1007" s="179">
        <f>'Fleet Input'!J1011</f>
        <v>0</v>
      </c>
      <c r="H1007" s="119" t="e">
        <f>VLOOKUP(AD1007,NOx_Calc!$E$4:$G$44,3,FALSE)/100</f>
        <v>#N/A</v>
      </c>
      <c r="I1007" s="119" t="e">
        <f>VLOOKUP(AD1007,NOx_Calc!$E$4:$H$44,4,FALSE)/100</f>
        <v>#N/A</v>
      </c>
      <c r="J1007" s="97" t="e">
        <f t="shared" si="180"/>
        <v>#N/A</v>
      </c>
      <c r="K1007" s="10" t="e">
        <f>IF(J1007&lt;&gt;"-",IF(X1007="A",'NOx Emission Factors'!$X$4*J1007,IF(X1007="L",'NOx Emission Factors'!$W$4*J1007,"?")),"-")</f>
        <v>#N/A</v>
      </c>
      <c r="L1007" s="10" t="str">
        <f>IF(F1007&lt;&gt;"",IF(X1007="A",F1007/'NOx Emission Factors'!$X$4,IF(X1007="L",F1007/'NOx Emission Factors'!$W$4,"?")),"-")</f>
        <v>?</v>
      </c>
      <c r="M1007" s="125" t="e">
        <f t="shared" si="181"/>
        <v>#DIV/0!</v>
      </c>
      <c r="N1007" s="125" t="e">
        <f t="shared" si="182"/>
        <v>#N/A</v>
      </c>
      <c r="O1007" s="170">
        <f>'Fleet Input'!B1011</f>
        <v>0</v>
      </c>
      <c r="P1007" s="170">
        <f>'Fleet Input'!C1011</f>
        <v>0</v>
      </c>
      <c r="Q1007" s="170">
        <f>'Fleet Input'!D1011</f>
        <v>0</v>
      </c>
      <c r="R1007" s="170">
        <f>'Fleet Input'!E1011</f>
        <v>0</v>
      </c>
      <c r="S1007" s="170">
        <f>'Fleet Input'!F1011</f>
        <v>0</v>
      </c>
      <c r="T1007" s="109" t="s">
        <v>237</v>
      </c>
      <c r="V1007" s="109" t="s">
        <v>196</v>
      </c>
      <c r="X1007" s="176">
        <f>'Fleet Input'!F1011</f>
        <v>0</v>
      </c>
      <c r="Y1007" s="170">
        <f>'Fleet Input'!G1011</f>
        <v>0</v>
      </c>
      <c r="Z1007" s="170">
        <f>'Fleet Input'!H1011</f>
        <v>0</v>
      </c>
      <c r="AA1007" s="114">
        <f t="shared" si="183"/>
        <v>0</v>
      </c>
      <c r="AB1007" s="176" t="str">
        <f>IF('Fleet Input'!K1011=0,"",'Fleet Input'!K1011)</f>
        <v/>
      </c>
      <c r="AC1007" s="176" t="str">
        <f>IF('Fleet Input'!L1011=0,"",'Fleet Input'!L1011)</f>
        <v/>
      </c>
      <c r="AD1007" s="117" t="str">
        <f t="shared" si="184"/>
        <v/>
      </c>
      <c r="AE1007" s="117" t="str">
        <f t="shared" si="185"/>
        <v>00</v>
      </c>
      <c r="AF1007" s="8" t="e">
        <f t="shared" si="186"/>
        <v>#N/A</v>
      </c>
      <c r="AG1007" s="122" t="e">
        <f t="shared" si="187"/>
        <v>#N/A</v>
      </c>
      <c r="AH1007" s="8" t="e">
        <f t="shared" si="188"/>
        <v>#N/A</v>
      </c>
      <c r="AI1007" s="122" t="e">
        <f t="shared" si="189"/>
        <v>#N/A</v>
      </c>
      <c r="AJ1007" s="100" t="e">
        <f t="shared" si="190"/>
        <v>#N/A</v>
      </c>
      <c r="AK1007" s="122" t="e">
        <f t="shared" si="191"/>
        <v>#N/A</v>
      </c>
    </row>
    <row r="1008" spans="1:37" x14ac:dyDescent="0.2">
      <c r="A1008" s="170">
        <f>'Fleet Input'!A1012</f>
        <v>0</v>
      </c>
      <c r="B1008" s="106" t="s">
        <v>111</v>
      </c>
      <c r="C1008" s="106" t="s">
        <v>112</v>
      </c>
      <c r="D1008" s="106" t="s">
        <v>210</v>
      </c>
      <c r="E1008" s="106" t="s">
        <v>209</v>
      </c>
      <c r="F1008" s="179">
        <f>'Fleet Input'!I1012</f>
        <v>0</v>
      </c>
      <c r="G1008" s="179">
        <f>'Fleet Input'!J1012</f>
        <v>0</v>
      </c>
      <c r="H1008" s="119" t="e">
        <f>VLOOKUP(AD1008,NOx_Calc!$E$4:$G$44,3,FALSE)/100</f>
        <v>#N/A</v>
      </c>
      <c r="I1008" s="119" t="e">
        <f>VLOOKUP(AD1008,NOx_Calc!$E$4:$H$44,4,FALSE)/100</f>
        <v>#N/A</v>
      </c>
      <c r="J1008" s="97" t="e">
        <f t="shared" si="180"/>
        <v>#N/A</v>
      </c>
      <c r="K1008" s="10" t="e">
        <f>IF(J1008&lt;&gt;"-",IF(X1008="A",'NOx Emission Factors'!$X$4*J1008,IF(X1008="L",'NOx Emission Factors'!$W$4*J1008,"?")),"-")</f>
        <v>#N/A</v>
      </c>
      <c r="L1008" s="10" t="str">
        <f>IF(F1008&lt;&gt;"",IF(X1008="A",F1008/'NOx Emission Factors'!$X$4,IF(X1008="L",F1008/'NOx Emission Factors'!$W$4,"?")),"-")</f>
        <v>?</v>
      </c>
      <c r="M1008" s="125" t="e">
        <f t="shared" si="181"/>
        <v>#DIV/0!</v>
      </c>
      <c r="N1008" s="125" t="e">
        <f t="shared" si="182"/>
        <v>#N/A</v>
      </c>
      <c r="O1008" s="170">
        <f>'Fleet Input'!B1012</f>
        <v>0</v>
      </c>
      <c r="P1008" s="170">
        <f>'Fleet Input'!C1012</f>
        <v>0</v>
      </c>
      <c r="Q1008" s="170">
        <f>'Fleet Input'!D1012</f>
        <v>0</v>
      </c>
      <c r="R1008" s="170">
        <f>'Fleet Input'!E1012</f>
        <v>0</v>
      </c>
      <c r="S1008" s="170">
        <f>'Fleet Input'!F1012</f>
        <v>0</v>
      </c>
      <c r="T1008" s="109" t="s">
        <v>237</v>
      </c>
      <c r="V1008" s="109" t="s">
        <v>196</v>
      </c>
      <c r="X1008" s="176">
        <f>'Fleet Input'!F1012</f>
        <v>0</v>
      </c>
      <c r="Y1008" s="170">
        <f>'Fleet Input'!G1012</f>
        <v>0</v>
      </c>
      <c r="Z1008" s="170">
        <f>'Fleet Input'!H1012</f>
        <v>0</v>
      </c>
      <c r="AA1008" s="114">
        <f t="shared" si="183"/>
        <v>0</v>
      </c>
      <c r="AB1008" s="176" t="str">
        <f>IF('Fleet Input'!K1012=0,"",'Fleet Input'!K1012)</f>
        <v/>
      </c>
      <c r="AC1008" s="176" t="str">
        <f>IF('Fleet Input'!L1012=0,"",'Fleet Input'!L1012)</f>
        <v/>
      </c>
      <c r="AD1008" s="117" t="str">
        <f t="shared" si="184"/>
        <v/>
      </c>
      <c r="AE1008" s="117" t="str">
        <f t="shared" si="185"/>
        <v>00</v>
      </c>
      <c r="AF1008" s="8" t="e">
        <f t="shared" si="186"/>
        <v>#N/A</v>
      </c>
      <c r="AG1008" s="122" t="e">
        <f t="shared" si="187"/>
        <v>#N/A</v>
      </c>
      <c r="AH1008" s="8" t="e">
        <f t="shared" si="188"/>
        <v>#N/A</v>
      </c>
      <c r="AI1008" s="122" t="e">
        <f t="shared" si="189"/>
        <v>#N/A</v>
      </c>
      <c r="AJ1008" s="100" t="e">
        <f t="shared" si="190"/>
        <v>#N/A</v>
      </c>
      <c r="AK1008" s="122" t="e">
        <f t="shared" si="191"/>
        <v>#N/A</v>
      </c>
    </row>
    <row r="1009" spans="1:37" x14ac:dyDescent="0.2">
      <c r="A1009" s="170">
        <f>'Fleet Input'!A1013</f>
        <v>0</v>
      </c>
      <c r="B1009" s="106" t="s">
        <v>111</v>
      </c>
      <c r="C1009" s="106" t="s">
        <v>112</v>
      </c>
      <c r="D1009" s="106" t="s">
        <v>210</v>
      </c>
      <c r="E1009" s="106" t="s">
        <v>209</v>
      </c>
      <c r="F1009" s="179">
        <f>'Fleet Input'!I1013</f>
        <v>0</v>
      </c>
      <c r="G1009" s="179">
        <f>'Fleet Input'!J1013</f>
        <v>0</v>
      </c>
      <c r="H1009" s="119" t="e">
        <f>VLOOKUP(AD1009,NOx_Calc!$E$4:$G$44,3,FALSE)/100</f>
        <v>#N/A</v>
      </c>
      <c r="I1009" s="119" t="e">
        <f>VLOOKUP(AD1009,NOx_Calc!$E$4:$H$44,4,FALSE)/100</f>
        <v>#N/A</v>
      </c>
      <c r="J1009" s="97" t="e">
        <f t="shared" si="180"/>
        <v>#N/A</v>
      </c>
      <c r="K1009" s="10" t="e">
        <f>IF(J1009&lt;&gt;"-",IF(X1009="A",'NOx Emission Factors'!$X$4*J1009,IF(X1009="L",'NOx Emission Factors'!$W$4*J1009,"?")),"-")</f>
        <v>#N/A</v>
      </c>
      <c r="L1009" s="10" t="str">
        <f>IF(F1009&lt;&gt;"",IF(X1009="A",F1009/'NOx Emission Factors'!$X$4,IF(X1009="L",F1009/'NOx Emission Factors'!$W$4,"?")),"-")</f>
        <v>?</v>
      </c>
      <c r="M1009" s="125" t="e">
        <f t="shared" si="181"/>
        <v>#DIV/0!</v>
      </c>
      <c r="N1009" s="125" t="e">
        <f t="shared" si="182"/>
        <v>#N/A</v>
      </c>
      <c r="O1009" s="170">
        <f>'Fleet Input'!B1013</f>
        <v>0</v>
      </c>
      <c r="P1009" s="170">
        <f>'Fleet Input'!C1013</f>
        <v>0</v>
      </c>
      <c r="Q1009" s="170">
        <f>'Fleet Input'!D1013</f>
        <v>0</v>
      </c>
      <c r="R1009" s="170">
        <f>'Fleet Input'!E1013</f>
        <v>0</v>
      </c>
      <c r="S1009" s="170">
        <f>'Fleet Input'!F1013</f>
        <v>0</v>
      </c>
      <c r="T1009" s="109" t="s">
        <v>237</v>
      </c>
      <c r="V1009" s="109" t="s">
        <v>196</v>
      </c>
      <c r="X1009" s="176">
        <f>'Fleet Input'!F1013</f>
        <v>0</v>
      </c>
      <c r="Y1009" s="170">
        <f>'Fleet Input'!G1013</f>
        <v>0</v>
      </c>
      <c r="Z1009" s="170">
        <f>'Fleet Input'!H1013</f>
        <v>0</v>
      </c>
      <c r="AA1009" s="114">
        <f t="shared" si="183"/>
        <v>0</v>
      </c>
      <c r="AB1009" s="176" t="str">
        <f>IF('Fleet Input'!K1013=0,"",'Fleet Input'!K1013)</f>
        <v/>
      </c>
      <c r="AC1009" s="176" t="str">
        <f>IF('Fleet Input'!L1013=0,"",'Fleet Input'!L1013)</f>
        <v/>
      </c>
      <c r="AD1009" s="117" t="str">
        <f t="shared" si="184"/>
        <v/>
      </c>
      <c r="AE1009" s="117" t="str">
        <f t="shared" si="185"/>
        <v>00</v>
      </c>
      <c r="AF1009" s="8" t="e">
        <f t="shared" si="186"/>
        <v>#N/A</v>
      </c>
      <c r="AG1009" s="122" t="e">
        <f t="shared" si="187"/>
        <v>#N/A</v>
      </c>
      <c r="AH1009" s="8" t="e">
        <f t="shared" si="188"/>
        <v>#N/A</v>
      </c>
      <c r="AI1009" s="122" t="e">
        <f t="shared" si="189"/>
        <v>#N/A</v>
      </c>
      <c r="AJ1009" s="100" t="e">
        <f t="shared" si="190"/>
        <v>#N/A</v>
      </c>
      <c r="AK1009" s="122" t="e">
        <f t="shared" si="191"/>
        <v>#N/A</v>
      </c>
    </row>
    <row r="1010" spans="1:37" x14ac:dyDescent="0.2">
      <c r="A1010" s="170">
        <f>'Fleet Input'!A1014</f>
        <v>0</v>
      </c>
      <c r="B1010" s="106" t="s">
        <v>111</v>
      </c>
      <c r="C1010" s="106" t="s">
        <v>112</v>
      </c>
      <c r="D1010" s="106" t="s">
        <v>150</v>
      </c>
      <c r="E1010" s="106" t="s">
        <v>204</v>
      </c>
      <c r="F1010" s="179">
        <f>'Fleet Input'!I1014</f>
        <v>0</v>
      </c>
      <c r="G1010" s="179">
        <f>'Fleet Input'!J1014</f>
        <v>0</v>
      </c>
      <c r="H1010" s="119" t="e">
        <f>VLOOKUP(AD1010,NOx_Calc!$E$4:$G$44,3,FALSE)/100</f>
        <v>#N/A</v>
      </c>
      <c r="I1010" s="119" t="e">
        <f>VLOOKUP(AD1010,NOx_Calc!$E$4:$H$44,4,FALSE)/100</f>
        <v>#N/A</v>
      </c>
      <c r="J1010" s="97" t="e">
        <f t="shared" si="180"/>
        <v>#N/A</v>
      </c>
      <c r="K1010" s="10" t="e">
        <f>IF(J1010&lt;&gt;"-",IF(X1010="A",'NOx Emission Factors'!$X$4*J1010,IF(X1010="L",'NOx Emission Factors'!$W$4*J1010,"?")),"-")</f>
        <v>#N/A</v>
      </c>
      <c r="L1010" s="10" t="str">
        <f>IF(F1010&lt;&gt;"",IF(X1010="A",F1010/'NOx Emission Factors'!$X$4,IF(X1010="L",F1010/'NOx Emission Factors'!$W$4,"?")),"-")</f>
        <v>?</v>
      </c>
      <c r="M1010" s="125" t="e">
        <f t="shared" si="181"/>
        <v>#DIV/0!</v>
      </c>
      <c r="N1010" s="125" t="e">
        <f t="shared" si="182"/>
        <v>#N/A</v>
      </c>
      <c r="O1010" s="170">
        <f>'Fleet Input'!B1014</f>
        <v>0</v>
      </c>
      <c r="P1010" s="170">
        <f>'Fleet Input'!C1014</f>
        <v>0</v>
      </c>
      <c r="Q1010" s="170">
        <f>'Fleet Input'!D1014</f>
        <v>0</v>
      </c>
      <c r="R1010" s="170">
        <f>'Fleet Input'!E1014</f>
        <v>0</v>
      </c>
      <c r="S1010" s="170">
        <f>'Fleet Input'!F1014</f>
        <v>0</v>
      </c>
      <c r="T1010" s="109" t="s">
        <v>237</v>
      </c>
      <c r="U1010" s="109" t="s">
        <v>190</v>
      </c>
      <c r="X1010" s="176">
        <f>'Fleet Input'!F1014</f>
        <v>0</v>
      </c>
      <c r="Y1010" s="170">
        <f>'Fleet Input'!G1014</f>
        <v>0</v>
      </c>
      <c r="Z1010" s="170">
        <f>'Fleet Input'!H1014</f>
        <v>0</v>
      </c>
      <c r="AA1010" s="114">
        <f t="shared" si="183"/>
        <v>0</v>
      </c>
      <c r="AB1010" s="176" t="str">
        <f>IF('Fleet Input'!K1014=0,"",'Fleet Input'!K1014)</f>
        <v/>
      </c>
      <c r="AC1010" s="176" t="str">
        <f>IF('Fleet Input'!L1014=0,"",'Fleet Input'!L1014)</f>
        <v/>
      </c>
      <c r="AD1010" s="117" t="str">
        <f t="shared" si="184"/>
        <v/>
      </c>
      <c r="AE1010" s="117" t="str">
        <f t="shared" si="185"/>
        <v>00</v>
      </c>
      <c r="AF1010" s="8" t="e">
        <f t="shared" si="186"/>
        <v>#N/A</v>
      </c>
      <c r="AG1010" s="122" t="e">
        <f t="shared" si="187"/>
        <v>#N/A</v>
      </c>
      <c r="AH1010" s="8" t="e">
        <f t="shared" si="188"/>
        <v>#N/A</v>
      </c>
      <c r="AI1010" s="122" t="e">
        <f t="shared" si="189"/>
        <v>#N/A</v>
      </c>
      <c r="AJ1010" s="100" t="e">
        <f t="shared" si="190"/>
        <v>#N/A</v>
      </c>
      <c r="AK1010" s="122" t="e">
        <f t="shared" si="191"/>
        <v>#N/A</v>
      </c>
    </row>
    <row r="1011" spans="1:37" x14ac:dyDescent="0.2">
      <c r="A1011" s="170">
        <f>'Fleet Input'!A1015</f>
        <v>0</v>
      </c>
      <c r="B1011" s="106" t="s">
        <v>111</v>
      </c>
      <c r="C1011" s="106" t="s">
        <v>112</v>
      </c>
      <c r="D1011" s="106" t="s">
        <v>210</v>
      </c>
      <c r="E1011" s="106" t="s">
        <v>209</v>
      </c>
      <c r="F1011" s="179">
        <f>'Fleet Input'!I1015</f>
        <v>0</v>
      </c>
      <c r="G1011" s="179">
        <f>'Fleet Input'!J1015</f>
        <v>0</v>
      </c>
      <c r="H1011" s="119" t="e">
        <f>VLOOKUP(AD1011,NOx_Calc!$E$4:$G$44,3,FALSE)/100</f>
        <v>#N/A</v>
      </c>
      <c r="I1011" s="119" t="e">
        <f>VLOOKUP(AD1011,NOx_Calc!$E$4:$H$44,4,FALSE)/100</f>
        <v>#N/A</v>
      </c>
      <c r="J1011" s="97" t="e">
        <f t="shared" si="180"/>
        <v>#N/A</v>
      </c>
      <c r="K1011" s="10" t="e">
        <f>IF(J1011&lt;&gt;"-",IF(X1011="A",'NOx Emission Factors'!$X$4*J1011,IF(X1011="L",'NOx Emission Factors'!$W$4*J1011,"?")),"-")</f>
        <v>#N/A</v>
      </c>
      <c r="L1011" s="10" t="str">
        <f>IF(F1011&lt;&gt;"",IF(X1011="A",F1011/'NOx Emission Factors'!$X$4,IF(X1011="L",F1011/'NOx Emission Factors'!$W$4,"?")),"-")</f>
        <v>?</v>
      </c>
      <c r="M1011" s="125" t="e">
        <f t="shared" si="181"/>
        <v>#DIV/0!</v>
      </c>
      <c r="N1011" s="125" t="e">
        <f t="shared" si="182"/>
        <v>#N/A</v>
      </c>
      <c r="O1011" s="170">
        <f>'Fleet Input'!B1015</f>
        <v>0</v>
      </c>
      <c r="P1011" s="170">
        <f>'Fleet Input'!C1015</f>
        <v>0</v>
      </c>
      <c r="Q1011" s="170">
        <f>'Fleet Input'!D1015</f>
        <v>0</v>
      </c>
      <c r="R1011" s="170">
        <f>'Fleet Input'!E1015</f>
        <v>0</v>
      </c>
      <c r="S1011" s="170">
        <f>'Fleet Input'!F1015</f>
        <v>0</v>
      </c>
      <c r="T1011" s="109" t="s">
        <v>237</v>
      </c>
      <c r="V1011" s="109" t="s">
        <v>196</v>
      </c>
      <c r="X1011" s="176">
        <f>'Fleet Input'!F1015</f>
        <v>0</v>
      </c>
      <c r="Y1011" s="170">
        <f>'Fleet Input'!G1015</f>
        <v>0</v>
      </c>
      <c r="Z1011" s="170">
        <f>'Fleet Input'!H1015</f>
        <v>0</v>
      </c>
      <c r="AA1011" s="114">
        <f t="shared" si="183"/>
        <v>0</v>
      </c>
      <c r="AB1011" s="176" t="str">
        <f>IF('Fleet Input'!K1015=0,"",'Fleet Input'!K1015)</f>
        <v/>
      </c>
      <c r="AC1011" s="176" t="str">
        <f>IF('Fleet Input'!L1015=0,"",'Fleet Input'!L1015)</f>
        <v/>
      </c>
      <c r="AD1011" s="117" t="str">
        <f t="shared" si="184"/>
        <v/>
      </c>
      <c r="AE1011" s="117" t="str">
        <f t="shared" si="185"/>
        <v>00</v>
      </c>
      <c r="AF1011" s="8" t="e">
        <f t="shared" si="186"/>
        <v>#N/A</v>
      </c>
      <c r="AG1011" s="122" t="e">
        <f t="shared" si="187"/>
        <v>#N/A</v>
      </c>
      <c r="AH1011" s="8" t="e">
        <f t="shared" si="188"/>
        <v>#N/A</v>
      </c>
      <c r="AI1011" s="122" t="e">
        <f t="shared" si="189"/>
        <v>#N/A</v>
      </c>
      <c r="AJ1011" s="100" t="e">
        <f t="shared" si="190"/>
        <v>#N/A</v>
      </c>
      <c r="AK1011" s="122" t="e">
        <f t="shared" si="191"/>
        <v>#N/A</v>
      </c>
    </row>
    <row r="1012" spans="1:37" x14ac:dyDescent="0.2">
      <c r="A1012" s="170">
        <f>'Fleet Input'!A1016</f>
        <v>0</v>
      </c>
      <c r="B1012" s="106" t="s">
        <v>111</v>
      </c>
      <c r="C1012" s="106" t="s">
        <v>112</v>
      </c>
      <c r="D1012" s="106" t="s">
        <v>150</v>
      </c>
      <c r="E1012" s="106" t="s">
        <v>204</v>
      </c>
      <c r="F1012" s="179">
        <f>'Fleet Input'!I1016</f>
        <v>0</v>
      </c>
      <c r="G1012" s="179">
        <f>'Fleet Input'!J1016</f>
        <v>0</v>
      </c>
      <c r="H1012" s="119" t="e">
        <f>VLOOKUP(AD1012,NOx_Calc!$E$4:$G$44,3,FALSE)/100</f>
        <v>#N/A</v>
      </c>
      <c r="I1012" s="119" t="e">
        <f>VLOOKUP(AD1012,NOx_Calc!$E$4:$H$44,4,FALSE)/100</f>
        <v>#N/A</v>
      </c>
      <c r="J1012" s="97" t="e">
        <f t="shared" si="180"/>
        <v>#N/A</v>
      </c>
      <c r="K1012" s="10" t="e">
        <f>IF(J1012&lt;&gt;"-",IF(X1012="A",'NOx Emission Factors'!$X$4*J1012,IF(X1012="L",'NOx Emission Factors'!$W$4*J1012,"?")),"-")</f>
        <v>#N/A</v>
      </c>
      <c r="L1012" s="10" t="str">
        <f>IF(F1012&lt;&gt;"",IF(X1012="A",F1012/'NOx Emission Factors'!$X$4,IF(X1012="L",F1012/'NOx Emission Factors'!$W$4,"?")),"-")</f>
        <v>?</v>
      </c>
      <c r="M1012" s="125" t="e">
        <f t="shared" si="181"/>
        <v>#DIV/0!</v>
      </c>
      <c r="N1012" s="125" t="e">
        <f t="shared" si="182"/>
        <v>#N/A</v>
      </c>
      <c r="O1012" s="170">
        <f>'Fleet Input'!B1016</f>
        <v>0</v>
      </c>
      <c r="P1012" s="170">
        <f>'Fleet Input'!C1016</f>
        <v>0</v>
      </c>
      <c r="Q1012" s="170">
        <f>'Fleet Input'!D1016</f>
        <v>0</v>
      </c>
      <c r="R1012" s="170">
        <f>'Fleet Input'!E1016</f>
        <v>0</v>
      </c>
      <c r="S1012" s="170">
        <f>'Fleet Input'!F1016</f>
        <v>0</v>
      </c>
      <c r="T1012" s="109" t="s">
        <v>237</v>
      </c>
      <c r="U1012" s="109" t="s">
        <v>190</v>
      </c>
      <c r="X1012" s="176">
        <f>'Fleet Input'!F1016</f>
        <v>0</v>
      </c>
      <c r="Y1012" s="170">
        <f>'Fleet Input'!G1016</f>
        <v>0</v>
      </c>
      <c r="Z1012" s="170">
        <f>'Fleet Input'!H1016</f>
        <v>0</v>
      </c>
      <c r="AA1012" s="114">
        <f t="shared" si="183"/>
        <v>0</v>
      </c>
      <c r="AB1012" s="176" t="str">
        <f>IF('Fleet Input'!K1016=0,"",'Fleet Input'!K1016)</f>
        <v/>
      </c>
      <c r="AC1012" s="176" t="str">
        <f>IF('Fleet Input'!L1016=0,"",'Fleet Input'!L1016)</f>
        <v/>
      </c>
      <c r="AD1012" s="117" t="str">
        <f t="shared" si="184"/>
        <v/>
      </c>
      <c r="AE1012" s="117" t="str">
        <f t="shared" si="185"/>
        <v>00</v>
      </c>
      <c r="AF1012" s="8" t="e">
        <f t="shared" si="186"/>
        <v>#N/A</v>
      </c>
      <c r="AG1012" s="122" t="e">
        <f t="shared" si="187"/>
        <v>#N/A</v>
      </c>
      <c r="AH1012" s="8" t="e">
        <f t="shared" si="188"/>
        <v>#N/A</v>
      </c>
      <c r="AI1012" s="122" t="e">
        <f t="shared" si="189"/>
        <v>#N/A</v>
      </c>
      <c r="AJ1012" s="100" t="e">
        <f t="shared" si="190"/>
        <v>#N/A</v>
      </c>
      <c r="AK1012" s="122" t="e">
        <f t="shared" si="191"/>
        <v>#N/A</v>
      </c>
    </row>
    <row r="1013" spans="1:37" x14ac:dyDescent="0.2">
      <c r="A1013" s="170">
        <f>'Fleet Input'!A1017</f>
        <v>0</v>
      </c>
      <c r="B1013" s="106" t="s">
        <v>111</v>
      </c>
      <c r="C1013" s="106" t="s">
        <v>125</v>
      </c>
      <c r="D1013" s="106" t="s">
        <v>126</v>
      </c>
      <c r="E1013" s="106" t="s">
        <v>290</v>
      </c>
      <c r="F1013" s="179">
        <f>'Fleet Input'!I1017</f>
        <v>0</v>
      </c>
      <c r="G1013" s="179">
        <f>'Fleet Input'!J1017</f>
        <v>0</v>
      </c>
      <c r="H1013" s="119" t="e">
        <f>VLOOKUP(AD1013,NOx_Calc!$E$4:$G$44,3,FALSE)/100</f>
        <v>#N/A</v>
      </c>
      <c r="I1013" s="119" t="e">
        <f>VLOOKUP(AD1013,NOx_Calc!$E$4:$H$44,4,FALSE)/100</f>
        <v>#N/A</v>
      </c>
      <c r="J1013" s="97" t="e">
        <f t="shared" si="180"/>
        <v>#N/A</v>
      </c>
      <c r="K1013" s="10" t="e">
        <f>IF(J1013&lt;&gt;"-",IF(X1013="A",'NOx Emission Factors'!$X$4*J1013,IF(X1013="L",'NOx Emission Factors'!$W$4*J1013,"?")),"-")</f>
        <v>#N/A</v>
      </c>
      <c r="L1013" s="10" t="str">
        <f>IF(F1013&lt;&gt;"",IF(X1013="A",F1013/'NOx Emission Factors'!$X$4,IF(X1013="L",F1013/'NOx Emission Factors'!$W$4,"?")),"-")</f>
        <v>?</v>
      </c>
      <c r="M1013" s="125" t="e">
        <f t="shared" si="181"/>
        <v>#DIV/0!</v>
      </c>
      <c r="N1013" s="125" t="e">
        <f t="shared" si="182"/>
        <v>#N/A</v>
      </c>
      <c r="O1013" s="170">
        <f>'Fleet Input'!B1017</f>
        <v>0</v>
      </c>
      <c r="P1013" s="170">
        <f>'Fleet Input'!C1017</f>
        <v>0</v>
      </c>
      <c r="Q1013" s="170">
        <f>'Fleet Input'!D1017</f>
        <v>0</v>
      </c>
      <c r="R1013" s="170">
        <f>'Fleet Input'!E1017</f>
        <v>0</v>
      </c>
      <c r="S1013" s="170">
        <f>'Fleet Input'!F1017</f>
        <v>0</v>
      </c>
      <c r="T1013" s="109" t="s">
        <v>237</v>
      </c>
      <c r="U1013" s="109" t="s">
        <v>190</v>
      </c>
      <c r="X1013" s="176">
        <f>'Fleet Input'!F1017</f>
        <v>0</v>
      </c>
      <c r="Y1013" s="170">
        <f>'Fleet Input'!G1017</f>
        <v>0</v>
      </c>
      <c r="Z1013" s="170">
        <f>'Fleet Input'!H1017</f>
        <v>0</v>
      </c>
      <c r="AA1013" s="114">
        <f t="shared" si="183"/>
        <v>0</v>
      </c>
      <c r="AB1013" s="176" t="str">
        <f>IF('Fleet Input'!K1017=0,"",'Fleet Input'!K1017)</f>
        <v/>
      </c>
      <c r="AC1013" s="176" t="str">
        <f>IF('Fleet Input'!L1017=0,"",'Fleet Input'!L1017)</f>
        <v/>
      </c>
      <c r="AD1013" s="117" t="str">
        <f t="shared" si="184"/>
        <v/>
      </c>
      <c r="AE1013" s="117" t="str">
        <f t="shared" si="185"/>
        <v>00</v>
      </c>
      <c r="AF1013" s="8" t="e">
        <f t="shared" si="186"/>
        <v>#N/A</v>
      </c>
      <c r="AG1013" s="122" t="e">
        <f t="shared" si="187"/>
        <v>#N/A</v>
      </c>
      <c r="AH1013" s="8" t="e">
        <f t="shared" si="188"/>
        <v>#N/A</v>
      </c>
      <c r="AI1013" s="122" t="e">
        <f t="shared" si="189"/>
        <v>#N/A</v>
      </c>
      <c r="AJ1013" s="100" t="e">
        <f t="shared" si="190"/>
        <v>#N/A</v>
      </c>
      <c r="AK1013" s="122" t="e">
        <f t="shared" si="191"/>
        <v>#N/A</v>
      </c>
    </row>
    <row r="1014" spans="1:37" x14ac:dyDescent="0.2">
      <c r="A1014" s="170">
        <f>'Fleet Input'!A1018</f>
        <v>0</v>
      </c>
      <c r="B1014" s="106" t="s">
        <v>111</v>
      </c>
      <c r="C1014" s="106" t="s">
        <v>112</v>
      </c>
      <c r="D1014" s="106" t="s">
        <v>124</v>
      </c>
      <c r="E1014" s="106" t="s">
        <v>128</v>
      </c>
      <c r="F1014" s="179">
        <f>'Fleet Input'!I1018</f>
        <v>0</v>
      </c>
      <c r="G1014" s="179">
        <f>'Fleet Input'!J1018</f>
        <v>0</v>
      </c>
      <c r="H1014" s="119" t="e">
        <f>VLOOKUP(AD1014,NOx_Calc!$E$4:$G$44,3,FALSE)/100</f>
        <v>#N/A</v>
      </c>
      <c r="I1014" s="119" t="e">
        <f>VLOOKUP(AD1014,NOx_Calc!$E$4:$H$44,4,FALSE)/100</f>
        <v>#N/A</v>
      </c>
      <c r="J1014" s="97" t="e">
        <f t="shared" si="180"/>
        <v>#N/A</v>
      </c>
      <c r="K1014" s="10" t="e">
        <f>IF(J1014&lt;&gt;"-",IF(X1014="A",'NOx Emission Factors'!$X$4*J1014,IF(X1014="L",'NOx Emission Factors'!$W$4*J1014,"?")),"-")</f>
        <v>#N/A</v>
      </c>
      <c r="L1014" s="10" t="str">
        <f>IF(F1014&lt;&gt;"",IF(X1014="A",F1014/'NOx Emission Factors'!$X$4,IF(X1014="L",F1014/'NOx Emission Factors'!$W$4,"?")),"-")</f>
        <v>?</v>
      </c>
      <c r="M1014" s="125" t="e">
        <f t="shared" si="181"/>
        <v>#DIV/0!</v>
      </c>
      <c r="N1014" s="125" t="e">
        <f t="shared" si="182"/>
        <v>#N/A</v>
      </c>
      <c r="O1014" s="170">
        <f>'Fleet Input'!B1018</f>
        <v>0</v>
      </c>
      <c r="P1014" s="170">
        <f>'Fleet Input'!C1018</f>
        <v>0</v>
      </c>
      <c r="Q1014" s="170">
        <f>'Fleet Input'!D1018</f>
        <v>0</v>
      </c>
      <c r="R1014" s="170">
        <f>'Fleet Input'!E1018</f>
        <v>0</v>
      </c>
      <c r="S1014" s="170">
        <f>'Fleet Input'!F1018</f>
        <v>0</v>
      </c>
      <c r="T1014" s="109" t="s">
        <v>241</v>
      </c>
      <c r="U1014" s="109" t="s">
        <v>19</v>
      </c>
      <c r="W1014" s="109" t="s">
        <v>798</v>
      </c>
      <c r="X1014" s="176">
        <f>'Fleet Input'!F1018</f>
        <v>0</v>
      </c>
      <c r="Y1014" s="170">
        <f>'Fleet Input'!G1018</f>
        <v>0</v>
      </c>
      <c r="Z1014" s="170">
        <f>'Fleet Input'!H1018</f>
        <v>0</v>
      </c>
      <c r="AA1014" s="114">
        <f t="shared" si="183"/>
        <v>0</v>
      </c>
      <c r="AB1014" s="176" t="str">
        <f>IF('Fleet Input'!K1018=0,"",'Fleet Input'!K1018)</f>
        <v/>
      </c>
      <c r="AC1014" s="176" t="str">
        <f>IF('Fleet Input'!L1018=0,"",'Fleet Input'!L1018)</f>
        <v/>
      </c>
      <c r="AD1014" s="117" t="str">
        <f t="shared" si="184"/>
        <v/>
      </c>
      <c r="AE1014" s="117" t="str">
        <f t="shared" si="185"/>
        <v>00</v>
      </c>
      <c r="AF1014" s="8" t="e">
        <f t="shared" si="186"/>
        <v>#N/A</v>
      </c>
      <c r="AG1014" s="122" t="e">
        <f t="shared" si="187"/>
        <v>#N/A</v>
      </c>
      <c r="AH1014" s="8" t="e">
        <f t="shared" si="188"/>
        <v>#N/A</v>
      </c>
      <c r="AI1014" s="122" t="e">
        <f t="shared" si="189"/>
        <v>#N/A</v>
      </c>
      <c r="AJ1014" s="100" t="e">
        <f t="shared" si="190"/>
        <v>#N/A</v>
      </c>
      <c r="AK1014" s="122" t="e">
        <f t="shared" si="191"/>
        <v>#N/A</v>
      </c>
    </row>
    <row r="1015" spans="1:37" x14ac:dyDescent="0.2">
      <c r="A1015" s="170">
        <f>'Fleet Input'!A1019</f>
        <v>0</v>
      </c>
      <c r="B1015" s="106" t="s">
        <v>111</v>
      </c>
      <c r="C1015" s="106" t="s">
        <v>112</v>
      </c>
      <c r="D1015" s="106" t="s">
        <v>124</v>
      </c>
      <c r="E1015" s="106" t="s">
        <v>128</v>
      </c>
      <c r="F1015" s="179">
        <f>'Fleet Input'!I1019</f>
        <v>0</v>
      </c>
      <c r="G1015" s="179">
        <f>'Fleet Input'!J1019</f>
        <v>0</v>
      </c>
      <c r="H1015" s="119" t="e">
        <f>VLOOKUP(AD1015,NOx_Calc!$E$4:$G$44,3,FALSE)/100</f>
        <v>#N/A</v>
      </c>
      <c r="I1015" s="119" t="e">
        <f>VLOOKUP(AD1015,NOx_Calc!$E$4:$H$44,4,FALSE)/100</f>
        <v>#N/A</v>
      </c>
      <c r="J1015" s="97" t="e">
        <f t="shared" si="180"/>
        <v>#N/A</v>
      </c>
      <c r="K1015" s="10" t="e">
        <f>IF(J1015&lt;&gt;"-",IF(X1015="A",'NOx Emission Factors'!$X$4*J1015,IF(X1015="L",'NOx Emission Factors'!$W$4*J1015,"?")),"-")</f>
        <v>#N/A</v>
      </c>
      <c r="L1015" s="10" t="str">
        <f>IF(F1015&lt;&gt;"",IF(X1015="A",F1015/'NOx Emission Factors'!$X$4,IF(X1015="L",F1015/'NOx Emission Factors'!$W$4,"?")),"-")</f>
        <v>?</v>
      </c>
      <c r="M1015" s="125" t="e">
        <f t="shared" si="181"/>
        <v>#DIV/0!</v>
      </c>
      <c r="N1015" s="125" t="e">
        <f t="shared" si="182"/>
        <v>#N/A</v>
      </c>
      <c r="O1015" s="170">
        <f>'Fleet Input'!B1019</f>
        <v>0</v>
      </c>
      <c r="P1015" s="170">
        <f>'Fleet Input'!C1019</f>
        <v>0</v>
      </c>
      <c r="Q1015" s="170">
        <f>'Fleet Input'!D1019</f>
        <v>0</v>
      </c>
      <c r="R1015" s="170">
        <f>'Fleet Input'!E1019</f>
        <v>0</v>
      </c>
      <c r="S1015" s="170">
        <f>'Fleet Input'!F1019</f>
        <v>0</v>
      </c>
      <c r="T1015" s="109" t="s">
        <v>241</v>
      </c>
      <c r="U1015" s="109" t="s">
        <v>19</v>
      </c>
      <c r="W1015" s="109" t="s">
        <v>798</v>
      </c>
      <c r="X1015" s="176">
        <f>'Fleet Input'!F1019</f>
        <v>0</v>
      </c>
      <c r="Y1015" s="170">
        <f>'Fleet Input'!G1019</f>
        <v>0</v>
      </c>
      <c r="Z1015" s="170">
        <f>'Fleet Input'!H1019</f>
        <v>0</v>
      </c>
      <c r="AA1015" s="114">
        <f t="shared" si="183"/>
        <v>0</v>
      </c>
      <c r="AB1015" s="176" t="str">
        <f>IF('Fleet Input'!K1019=0,"",'Fleet Input'!K1019)</f>
        <v/>
      </c>
      <c r="AC1015" s="176" t="str">
        <f>IF('Fleet Input'!L1019=0,"",'Fleet Input'!L1019)</f>
        <v/>
      </c>
      <c r="AD1015" s="117" t="str">
        <f t="shared" si="184"/>
        <v/>
      </c>
      <c r="AE1015" s="117" t="str">
        <f t="shared" si="185"/>
        <v>00</v>
      </c>
      <c r="AF1015" s="8" t="e">
        <f t="shared" si="186"/>
        <v>#N/A</v>
      </c>
      <c r="AG1015" s="122" t="e">
        <f t="shared" si="187"/>
        <v>#N/A</v>
      </c>
      <c r="AH1015" s="8" t="e">
        <f t="shared" si="188"/>
        <v>#N/A</v>
      </c>
      <c r="AI1015" s="122" t="e">
        <f t="shared" si="189"/>
        <v>#N/A</v>
      </c>
      <c r="AJ1015" s="100" t="e">
        <f t="shared" si="190"/>
        <v>#N/A</v>
      </c>
      <c r="AK1015" s="122" t="e">
        <f t="shared" si="191"/>
        <v>#N/A</v>
      </c>
    </row>
    <row r="1016" spans="1:37" x14ac:dyDescent="0.2">
      <c r="A1016" s="170">
        <f>'Fleet Input'!A1020</f>
        <v>0</v>
      </c>
      <c r="B1016" s="106" t="s">
        <v>111</v>
      </c>
      <c r="C1016" s="106" t="s">
        <v>112</v>
      </c>
      <c r="D1016" s="106" t="s">
        <v>113</v>
      </c>
      <c r="E1016" s="106" t="s">
        <v>760</v>
      </c>
      <c r="F1016" s="179">
        <f>'Fleet Input'!I1020</f>
        <v>0</v>
      </c>
      <c r="G1016" s="179">
        <f>'Fleet Input'!J1020</f>
        <v>0</v>
      </c>
      <c r="H1016" s="119" t="e">
        <f>VLOOKUP(AD1016,NOx_Calc!$E$4:$G$44,3,FALSE)/100</f>
        <v>#N/A</v>
      </c>
      <c r="I1016" s="119" t="e">
        <f>VLOOKUP(AD1016,NOx_Calc!$E$4:$H$44,4,FALSE)/100</f>
        <v>#N/A</v>
      </c>
      <c r="J1016" s="97" t="e">
        <f t="shared" si="180"/>
        <v>#N/A</v>
      </c>
      <c r="K1016" s="10" t="e">
        <f>IF(J1016&lt;&gt;"-",IF(X1016="A",'NOx Emission Factors'!$X$4*J1016,IF(X1016="L",'NOx Emission Factors'!$W$4*J1016,"?")),"-")</f>
        <v>#N/A</v>
      </c>
      <c r="L1016" s="10" t="str">
        <f>IF(F1016&lt;&gt;"",IF(X1016="A",F1016/'NOx Emission Factors'!$X$4,IF(X1016="L",F1016/'NOx Emission Factors'!$W$4,"?")),"-")</f>
        <v>?</v>
      </c>
      <c r="M1016" s="125" t="e">
        <f t="shared" si="181"/>
        <v>#DIV/0!</v>
      </c>
      <c r="N1016" s="125" t="e">
        <f t="shared" si="182"/>
        <v>#N/A</v>
      </c>
      <c r="O1016" s="170">
        <f>'Fleet Input'!B1020</f>
        <v>0</v>
      </c>
      <c r="P1016" s="170">
        <f>'Fleet Input'!C1020</f>
        <v>0</v>
      </c>
      <c r="Q1016" s="170">
        <f>'Fleet Input'!D1020</f>
        <v>0</v>
      </c>
      <c r="R1016" s="170">
        <f>'Fleet Input'!E1020</f>
        <v>0</v>
      </c>
      <c r="S1016" s="170">
        <f>'Fleet Input'!F1020</f>
        <v>0</v>
      </c>
      <c r="T1016" s="110" t="s">
        <v>241</v>
      </c>
      <c r="U1016" s="110" t="s">
        <v>197</v>
      </c>
      <c r="X1016" s="176">
        <f>'Fleet Input'!F1020</f>
        <v>0</v>
      </c>
      <c r="Y1016" s="170">
        <f>'Fleet Input'!G1020</f>
        <v>0</v>
      </c>
      <c r="Z1016" s="170">
        <f>'Fleet Input'!H1020</f>
        <v>0</v>
      </c>
      <c r="AA1016" s="114">
        <f t="shared" si="183"/>
        <v>0</v>
      </c>
      <c r="AB1016" s="176" t="str">
        <f>IF('Fleet Input'!K1020=0,"",'Fleet Input'!K1020)</f>
        <v/>
      </c>
      <c r="AC1016" s="176" t="str">
        <f>IF('Fleet Input'!L1020=0,"",'Fleet Input'!L1020)</f>
        <v/>
      </c>
      <c r="AD1016" s="117" t="str">
        <f t="shared" si="184"/>
        <v/>
      </c>
      <c r="AE1016" s="117" t="str">
        <f t="shared" si="185"/>
        <v>00</v>
      </c>
      <c r="AF1016" s="8" t="e">
        <f t="shared" si="186"/>
        <v>#N/A</v>
      </c>
      <c r="AG1016" s="122" t="e">
        <f t="shared" si="187"/>
        <v>#N/A</v>
      </c>
      <c r="AH1016" s="8" t="e">
        <f t="shared" si="188"/>
        <v>#N/A</v>
      </c>
      <c r="AI1016" s="122" t="e">
        <f t="shared" si="189"/>
        <v>#N/A</v>
      </c>
      <c r="AJ1016" s="100" t="e">
        <f t="shared" si="190"/>
        <v>#N/A</v>
      </c>
      <c r="AK1016" s="122" t="e">
        <f t="shared" si="191"/>
        <v>#N/A</v>
      </c>
    </row>
    <row r="1017" spans="1:37" x14ac:dyDescent="0.2">
      <c r="A1017" s="170">
        <f>'Fleet Input'!A1021</f>
        <v>0</v>
      </c>
      <c r="B1017" s="106" t="s">
        <v>111</v>
      </c>
      <c r="C1017" s="106" t="s">
        <v>112</v>
      </c>
      <c r="D1017" s="106" t="s">
        <v>136</v>
      </c>
      <c r="E1017" s="106" t="s">
        <v>207</v>
      </c>
      <c r="F1017" s="179">
        <f>'Fleet Input'!I1021</f>
        <v>0</v>
      </c>
      <c r="G1017" s="179">
        <f>'Fleet Input'!J1021</f>
        <v>0</v>
      </c>
      <c r="H1017" s="119" t="e">
        <f>VLOOKUP(AD1017,NOx_Calc!$E$4:$G$44,3,FALSE)/100</f>
        <v>#N/A</v>
      </c>
      <c r="I1017" s="119" t="e">
        <f>VLOOKUP(AD1017,NOx_Calc!$E$4:$H$44,4,FALSE)/100</f>
        <v>#N/A</v>
      </c>
      <c r="J1017" s="97" t="e">
        <f t="shared" si="180"/>
        <v>#N/A</v>
      </c>
      <c r="K1017" s="10" t="e">
        <f>IF(J1017&lt;&gt;"-",IF(X1017="A",'NOx Emission Factors'!$X$4*J1017,IF(X1017="L",'NOx Emission Factors'!$W$4*J1017,"?")),"-")</f>
        <v>#N/A</v>
      </c>
      <c r="L1017" s="10" t="str">
        <f>IF(F1017&lt;&gt;"",IF(X1017="A",F1017/'NOx Emission Factors'!$X$4,IF(X1017="L",F1017/'NOx Emission Factors'!$W$4,"?")),"-")</f>
        <v>?</v>
      </c>
      <c r="M1017" s="125" t="e">
        <f t="shared" si="181"/>
        <v>#DIV/0!</v>
      </c>
      <c r="N1017" s="125" t="e">
        <f t="shared" si="182"/>
        <v>#N/A</v>
      </c>
      <c r="O1017" s="170">
        <f>'Fleet Input'!B1021</f>
        <v>0</v>
      </c>
      <c r="P1017" s="170">
        <f>'Fleet Input'!C1021</f>
        <v>0</v>
      </c>
      <c r="Q1017" s="170">
        <f>'Fleet Input'!D1021</f>
        <v>0</v>
      </c>
      <c r="R1017" s="170">
        <f>'Fleet Input'!E1021</f>
        <v>0</v>
      </c>
      <c r="S1017" s="170">
        <f>'Fleet Input'!F1021</f>
        <v>0</v>
      </c>
      <c r="T1017" s="109" t="s">
        <v>241</v>
      </c>
      <c r="U1017" s="109" t="s">
        <v>202</v>
      </c>
      <c r="X1017" s="176">
        <f>'Fleet Input'!F1021</f>
        <v>0</v>
      </c>
      <c r="Y1017" s="170">
        <f>'Fleet Input'!G1021</f>
        <v>0</v>
      </c>
      <c r="Z1017" s="170">
        <f>'Fleet Input'!H1021</f>
        <v>0</v>
      </c>
      <c r="AA1017" s="114">
        <f t="shared" si="183"/>
        <v>0</v>
      </c>
      <c r="AB1017" s="176" t="str">
        <f>IF('Fleet Input'!K1021=0,"",'Fleet Input'!K1021)</f>
        <v/>
      </c>
      <c r="AC1017" s="176" t="str">
        <f>IF('Fleet Input'!L1021=0,"",'Fleet Input'!L1021)</f>
        <v/>
      </c>
      <c r="AD1017" s="117" t="str">
        <f t="shared" si="184"/>
        <v/>
      </c>
      <c r="AE1017" s="117" t="str">
        <f t="shared" si="185"/>
        <v>00</v>
      </c>
      <c r="AF1017" s="8" t="e">
        <f t="shared" si="186"/>
        <v>#N/A</v>
      </c>
      <c r="AG1017" s="122" t="e">
        <f t="shared" si="187"/>
        <v>#N/A</v>
      </c>
      <c r="AH1017" s="8" t="e">
        <f t="shared" si="188"/>
        <v>#N/A</v>
      </c>
      <c r="AI1017" s="122" t="e">
        <f t="shared" si="189"/>
        <v>#N/A</v>
      </c>
      <c r="AJ1017" s="100" t="e">
        <f t="shared" si="190"/>
        <v>#N/A</v>
      </c>
      <c r="AK1017" s="122" t="e">
        <f t="shared" si="191"/>
        <v>#N/A</v>
      </c>
    </row>
    <row r="1018" spans="1:37" x14ac:dyDescent="0.2">
      <c r="A1018" s="170">
        <f>'Fleet Input'!A1022</f>
        <v>0</v>
      </c>
      <c r="B1018" s="106" t="s">
        <v>111</v>
      </c>
      <c r="C1018" s="106" t="s">
        <v>112</v>
      </c>
      <c r="D1018" s="106" t="s">
        <v>136</v>
      </c>
      <c r="E1018" s="106" t="s">
        <v>207</v>
      </c>
      <c r="F1018" s="179">
        <f>'Fleet Input'!I1022</f>
        <v>0</v>
      </c>
      <c r="G1018" s="179">
        <f>'Fleet Input'!J1022</f>
        <v>0</v>
      </c>
      <c r="H1018" s="119" t="e">
        <f>VLOOKUP(AD1018,NOx_Calc!$E$4:$G$44,3,FALSE)/100</f>
        <v>#N/A</v>
      </c>
      <c r="I1018" s="119" t="e">
        <f>VLOOKUP(AD1018,NOx_Calc!$E$4:$H$44,4,FALSE)/100</f>
        <v>#N/A</v>
      </c>
      <c r="J1018" s="97" t="e">
        <f t="shared" si="180"/>
        <v>#N/A</v>
      </c>
      <c r="K1018" s="10" t="e">
        <f>IF(J1018&lt;&gt;"-",IF(X1018="A",'NOx Emission Factors'!$X$4*J1018,IF(X1018="L",'NOx Emission Factors'!$W$4*J1018,"?")),"-")</f>
        <v>#N/A</v>
      </c>
      <c r="L1018" s="10" t="str">
        <f>IF(F1018&lt;&gt;"",IF(X1018="A",F1018/'NOx Emission Factors'!$X$4,IF(X1018="L",F1018/'NOx Emission Factors'!$W$4,"?")),"-")</f>
        <v>?</v>
      </c>
      <c r="M1018" s="125" t="e">
        <f t="shared" si="181"/>
        <v>#DIV/0!</v>
      </c>
      <c r="N1018" s="125" t="e">
        <f t="shared" si="182"/>
        <v>#N/A</v>
      </c>
      <c r="O1018" s="170">
        <f>'Fleet Input'!B1022</f>
        <v>0</v>
      </c>
      <c r="P1018" s="170">
        <f>'Fleet Input'!C1022</f>
        <v>0</v>
      </c>
      <c r="Q1018" s="170">
        <f>'Fleet Input'!D1022</f>
        <v>0</v>
      </c>
      <c r="R1018" s="170">
        <f>'Fleet Input'!E1022</f>
        <v>0</v>
      </c>
      <c r="S1018" s="170">
        <f>'Fleet Input'!F1022</f>
        <v>0</v>
      </c>
      <c r="T1018" s="109" t="s">
        <v>241</v>
      </c>
      <c r="U1018" s="109" t="s">
        <v>202</v>
      </c>
      <c r="X1018" s="176">
        <f>'Fleet Input'!F1022</f>
        <v>0</v>
      </c>
      <c r="Y1018" s="170">
        <f>'Fleet Input'!G1022</f>
        <v>0</v>
      </c>
      <c r="Z1018" s="170">
        <f>'Fleet Input'!H1022</f>
        <v>0</v>
      </c>
      <c r="AA1018" s="114">
        <f t="shared" si="183"/>
        <v>0</v>
      </c>
      <c r="AB1018" s="176" t="str">
        <f>IF('Fleet Input'!K1022=0,"",'Fleet Input'!K1022)</f>
        <v/>
      </c>
      <c r="AC1018" s="176" t="str">
        <f>IF('Fleet Input'!L1022=0,"",'Fleet Input'!L1022)</f>
        <v/>
      </c>
      <c r="AD1018" s="117" t="str">
        <f t="shared" si="184"/>
        <v/>
      </c>
      <c r="AE1018" s="117" t="str">
        <f t="shared" si="185"/>
        <v>00</v>
      </c>
      <c r="AF1018" s="8" t="e">
        <f t="shared" si="186"/>
        <v>#N/A</v>
      </c>
      <c r="AG1018" s="122" t="e">
        <f t="shared" si="187"/>
        <v>#N/A</v>
      </c>
      <c r="AH1018" s="8" t="e">
        <f t="shared" si="188"/>
        <v>#N/A</v>
      </c>
      <c r="AI1018" s="122" t="e">
        <f t="shared" si="189"/>
        <v>#N/A</v>
      </c>
      <c r="AJ1018" s="100" t="e">
        <f t="shared" si="190"/>
        <v>#N/A</v>
      </c>
      <c r="AK1018" s="122" t="e">
        <f t="shared" si="191"/>
        <v>#N/A</v>
      </c>
    </row>
    <row r="1019" spans="1:37" x14ac:dyDescent="0.2">
      <c r="A1019" s="170">
        <f>'Fleet Input'!A1023</f>
        <v>0</v>
      </c>
      <c r="B1019" s="106" t="s">
        <v>111</v>
      </c>
      <c r="C1019" s="106" t="s">
        <v>120</v>
      </c>
      <c r="D1019" s="106" t="s">
        <v>121</v>
      </c>
      <c r="E1019" s="106" t="s">
        <v>209</v>
      </c>
      <c r="F1019" s="179">
        <f>'Fleet Input'!I1023</f>
        <v>0</v>
      </c>
      <c r="G1019" s="179">
        <f>'Fleet Input'!J1023</f>
        <v>0</v>
      </c>
      <c r="H1019" s="119" t="e">
        <f>VLOOKUP(AD1019,NOx_Calc!$E$4:$G$44,3,FALSE)/100</f>
        <v>#N/A</v>
      </c>
      <c r="I1019" s="119" t="e">
        <f>VLOOKUP(AD1019,NOx_Calc!$E$4:$H$44,4,FALSE)/100</f>
        <v>#N/A</v>
      </c>
      <c r="J1019" s="97" t="e">
        <f t="shared" si="180"/>
        <v>#N/A</v>
      </c>
      <c r="K1019" s="10" t="e">
        <f>IF(J1019&lt;&gt;"-",IF(X1019="A",'NOx Emission Factors'!$X$4*J1019,IF(X1019="L",'NOx Emission Factors'!$W$4*J1019,"?")),"-")</f>
        <v>#N/A</v>
      </c>
      <c r="L1019" s="10" t="str">
        <f>IF(F1019&lt;&gt;"",IF(X1019="A",F1019/'NOx Emission Factors'!$X$4,IF(X1019="L",F1019/'NOx Emission Factors'!$W$4,"?")),"-")</f>
        <v>?</v>
      </c>
      <c r="M1019" s="125" t="e">
        <f t="shared" si="181"/>
        <v>#DIV/0!</v>
      </c>
      <c r="N1019" s="125" t="e">
        <f t="shared" si="182"/>
        <v>#N/A</v>
      </c>
      <c r="O1019" s="170">
        <f>'Fleet Input'!B1023</f>
        <v>0</v>
      </c>
      <c r="P1019" s="170">
        <f>'Fleet Input'!C1023</f>
        <v>0</v>
      </c>
      <c r="Q1019" s="170">
        <f>'Fleet Input'!D1023</f>
        <v>0</v>
      </c>
      <c r="R1019" s="170">
        <f>'Fleet Input'!E1023</f>
        <v>0</v>
      </c>
      <c r="S1019" s="170">
        <f>'Fleet Input'!F1023</f>
        <v>0</v>
      </c>
      <c r="T1019" s="109" t="s">
        <v>237</v>
      </c>
      <c r="V1019" s="109" t="s">
        <v>196</v>
      </c>
      <c r="X1019" s="176">
        <f>'Fleet Input'!F1023</f>
        <v>0</v>
      </c>
      <c r="Y1019" s="170">
        <f>'Fleet Input'!G1023</f>
        <v>0</v>
      </c>
      <c r="Z1019" s="170">
        <f>'Fleet Input'!H1023</f>
        <v>0</v>
      </c>
      <c r="AA1019" s="114">
        <f t="shared" si="183"/>
        <v>0</v>
      </c>
      <c r="AB1019" s="176" t="str">
        <f>IF('Fleet Input'!K1023=0,"",'Fleet Input'!K1023)</f>
        <v/>
      </c>
      <c r="AC1019" s="176" t="str">
        <f>IF('Fleet Input'!L1023=0,"",'Fleet Input'!L1023)</f>
        <v/>
      </c>
      <c r="AD1019" s="117" t="str">
        <f t="shared" si="184"/>
        <v/>
      </c>
      <c r="AE1019" s="117" t="str">
        <f t="shared" si="185"/>
        <v>00</v>
      </c>
      <c r="AF1019" s="8" t="e">
        <f t="shared" si="186"/>
        <v>#N/A</v>
      </c>
      <c r="AG1019" s="122" t="e">
        <f t="shared" si="187"/>
        <v>#N/A</v>
      </c>
      <c r="AH1019" s="8" t="e">
        <f t="shared" si="188"/>
        <v>#N/A</v>
      </c>
      <c r="AI1019" s="122" t="e">
        <f t="shared" si="189"/>
        <v>#N/A</v>
      </c>
      <c r="AJ1019" s="100" t="e">
        <f t="shared" si="190"/>
        <v>#N/A</v>
      </c>
      <c r="AK1019" s="122" t="e">
        <f t="shared" si="191"/>
        <v>#N/A</v>
      </c>
    </row>
    <row r="1020" spans="1:37" x14ac:dyDescent="0.2">
      <c r="A1020" s="170">
        <f>'Fleet Input'!A1024</f>
        <v>0</v>
      </c>
      <c r="B1020" s="106" t="s">
        <v>111</v>
      </c>
      <c r="C1020" s="106" t="s">
        <v>211</v>
      </c>
      <c r="D1020" s="106" t="s">
        <v>212</v>
      </c>
      <c r="E1020" s="106" t="s">
        <v>209</v>
      </c>
      <c r="F1020" s="179">
        <f>'Fleet Input'!I1024</f>
        <v>0</v>
      </c>
      <c r="G1020" s="179">
        <f>'Fleet Input'!J1024</f>
        <v>0</v>
      </c>
      <c r="H1020" s="119" t="e">
        <f>VLOOKUP(AD1020,NOx_Calc!$E$4:$G$44,3,FALSE)/100</f>
        <v>#N/A</v>
      </c>
      <c r="I1020" s="119" t="e">
        <f>VLOOKUP(AD1020,NOx_Calc!$E$4:$H$44,4,FALSE)/100</f>
        <v>#N/A</v>
      </c>
      <c r="J1020" s="97" t="e">
        <f t="shared" si="180"/>
        <v>#N/A</v>
      </c>
      <c r="K1020" s="10" t="e">
        <f>IF(J1020&lt;&gt;"-",IF(X1020="A",'NOx Emission Factors'!$X$4*J1020,IF(X1020="L",'NOx Emission Factors'!$W$4*J1020,"?")),"-")</f>
        <v>#N/A</v>
      </c>
      <c r="L1020" s="10" t="str">
        <f>IF(F1020&lt;&gt;"",IF(X1020="A",F1020/'NOx Emission Factors'!$X$4,IF(X1020="L",F1020/'NOx Emission Factors'!$W$4,"?")),"-")</f>
        <v>?</v>
      </c>
      <c r="M1020" s="125" t="e">
        <f t="shared" si="181"/>
        <v>#DIV/0!</v>
      </c>
      <c r="N1020" s="125" t="e">
        <f t="shared" si="182"/>
        <v>#N/A</v>
      </c>
      <c r="O1020" s="170">
        <f>'Fleet Input'!B1024</f>
        <v>0</v>
      </c>
      <c r="P1020" s="170">
        <f>'Fleet Input'!C1024</f>
        <v>0</v>
      </c>
      <c r="Q1020" s="170">
        <f>'Fleet Input'!D1024</f>
        <v>0</v>
      </c>
      <c r="R1020" s="170">
        <f>'Fleet Input'!E1024</f>
        <v>0</v>
      </c>
      <c r="S1020" s="170">
        <f>'Fleet Input'!F1024</f>
        <v>0</v>
      </c>
      <c r="T1020" s="109" t="s">
        <v>237</v>
      </c>
      <c r="V1020" s="109" t="s">
        <v>196</v>
      </c>
      <c r="X1020" s="176">
        <f>'Fleet Input'!F1024</f>
        <v>0</v>
      </c>
      <c r="Y1020" s="170">
        <f>'Fleet Input'!G1024</f>
        <v>0</v>
      </c>
      <c r="Z1020" s="170">
        <f>'Fleet Input'!H1024</f>
        <v>0</v>
      </c>
      <c r="AA1020" s="114">
        <f t="shared" si="183"/>
        <v>0</v>
      </c>
      <c r="AB1020" s="176" t="str">
        <f>IF('Fleet Input'!K1024=0,"",'Fleet Input'!K1024)</f>
        <v/>
      </c>
      <c r="AC1020" s="176" t="str">
        <f>IF('Fleet Input'!L1024=0,"",'Fleet Input'!L1024)</f>
        <v/>
      </c>
      <c r="AD1020" s="117" t="str">
        <f t="shared" si="184"/>
        <v/>
      </c>
      <c r="AE1020" s="117" t="str">
        <f t="shared" si="185"/>
        <v>00</v>
      </c>
      <c r="AF1020" s="8" t="e">
        <f t="shared" si="186"/>
        <v>#N/A</v>
      </c>
      <c r="AG1020" s="122" t="e">
        <f t="shared" si="187"/>
        <v>#N/A</v>
      </c>
      <c r="AH1020" s="8" t="e">
        <f t="shared" si="188"/>
        <v>#N/A</v>
      </c>
      <c r="AI1020" s="122" t="e">
        <f t="shared" si="189"/>
        <v>#N/A</v>
      </c>
      <c r="AJ1020" s="100" t="e">
        <f t="shared" si="190"/>
        <v>#N/A</v>
      </c>
      <c r="AK1020" s="122" t="e">
        <f t="shared" si="191"/>
        <v>#N/A</v>
      </c>
    </row>
    <row r="1021" spans="1:37" x14ac:dyDescent="0.2">
      <c r="A1021" s="170">
        <f>'Fleet Input'!A1025</f>
        <v>0</v>
      </c>
      <c r="B1021" s="106" t="s">
        <v>111</v>
      </c>
      <c r="C1021" s="106" t="s">
        <v>116</v>
      </c>
      <c r="D1021" s="106" t="s">
        <v>118</v>
      </c>
      <c r="E1021" s="106" t="s">
        <v>213</v>
      </c>
      <c r="F1021" s="179">
        <f>'Fleet Input'!I1025</f>
        <v>0</v>
      </c>
      <c r="G1021" s="179">
        <f>'Fleet Input'!J1025</f>
        <v>0</v>
      </c>
      <c r="H1021" s="119" t="e">
        <f>VLOOKUP(AD1021,NOx_Calc!$E$4:$G$44,3,FALSE)/100</f>
        <v>#N/A</v>
      </c>
      <c r="I1021" s="119" t="e">
        <f>VLOOKUP(AD1021,NOx_Calc!$E$4:$H$44,4,FALSE)/100</f>
        <v>#N/A</v>
      </c>
      <c r="J1021" s="97" t="e">
        <f t="shared" si="180"/>
        <v>#N/A</v>
      </c>
      <c r="K1021" s="10" t="e">
        <f>IF(J1021&lt;&gt;"-",IF(X1021="A",'NOx Emission Factors'!$X$4*J1021,IF(X1021="L",'NOx Emission Factors'!$W$4*J1021,"?")),"-")</f>
        <v>#N/A</v>
      </c>
      <c r="L1021" s="10" t="str">
        <f>IF(F1021&lt;&gt;"",IF(X1021="A",F1021/'NOx Emission Factors'!$X$4,IF(X1021="L",F1021/'NOx Emission Factors'!$W$4,"?")),"-")</f>
        <v>?</v>
      </c>
      <c r="M1021" s="125" t="e">
        <f t="shared" si="181"/>
        <v>#DIV/0!</v>
      </c>
      <c r="N1021" s="125" t="e">
        <f t="shared" si="182"/>
        <v>#N/A</v>
      </c>
      <c r="O1021" s="170">
        <f>'Fleet Input'!B1025</f>
        <v>0</v>
      </c>
      <c r="P1021" s="170">
        <f>'Fleet Input'!C1025</f>
        <v>0</v>
      </c>
      <c r="Q1021" s="170">
        <f>'Fleet Input'!D1025</f>
        <v>0</v>
      </c>
      <c r="R1021" s="170">
        <f>'Fleet Input'!E1025</f>
        <v>0</v>
      </c>
      <c r="S1021" s="170">
        <f>'Fleet Input'!F1025</f>
        <v>0</v>
      </c>
      <c r="T1021" s="109" t="s">
        <v>237</v>
      </c>
      <c r="V1021" s="109" t="s">
        <v>196</v>
      </c>
      <c r="X1021" s="176">
        <f>'Fleet Input'!F1025</f>
        <v>0</v>
      </c>
      <c r="Y1021" s="170">
        <f>'Fleet Input'!G1025</f>
        <v>0</v>
      </c>
      <c r="Z1021" s="170">
        <f>'Fleet Input'!H1025</f>
        <v>0</v>
      </c>
      <c r="AA1021" s="114">
        <f t="shared" si="183"/>
        <v>0</v>
      </c>
      <c r="AB1021" s="176" t="str">
        <f>IF('Fleet Input'!K1025=0,"",'Fleet Input'!K1025)</f>
        <v/>
      </c>
      <c r="AC1021" s="176" t="str">
        <f>IF('Fleet Input'!L1025=0,"",'Fleet Input'!L1025)</f>
        <v/>
      </c>
      <c r="AD1021" s="117" t="str">
        <f t="shared" si="184"/>
        <v/>
      </c>
      <c r="AE1021" s="117" t="str">
        <f t="shared" si="185"/>
        <v>00</v>
      </c>
      <c r="AF1021" s="8" t="e">
        <f t="shared" si="186"/>
        <v>#N/A</v>
      </c>
      <c r="AG1021" s="122" t="e">
        <f t="shared" si="187"/>
        <v>#N/A</v>
      </c>
      <c r="AH1021" s="8" t="e">
        <f t="shared" si="188"/>
        <v>#N/A</v>
      </c>
      <c r="AI1021" s="122" t="e">
        <f t="shared" si="189"/>
        <v>#N/A</v>
      </c>
      <c r="AJ1021" s="100" t="e">
        <f t="shared" si="190"/>
        <v>#N/A</v>
      </c>
      <c r="AK1021" s="122" t="e">
        <f t="shared" si="191"/>
        <v>#N/A</v>
      </c>
    </row>
    <row r="1022" spans="1:37" x14ac:dyDescent="0.2">
      <c r="A1022" s="170">
        <f>'Fleet Input'!A1026</f>
        <v>0</v>
      </c>
      <c r="B1022" s="106" t="s">
        <v>111</v>
      </c>
      <c r="C1022" s="106" t="s">
        <v>120</v>
      </c>
      <c r="D1022" s="106" t="s">
        <v>214</v>
      </c>
      <c r="E1022" s="106" t="s">
        <v>213</v>
      </c>
      <c r="F1022" s="179">
        <f>'Fleet Input'!I1026</f>
        <v>0</v>
      </c>
      <c r="G1022" s="179">
        <f>'Fleet Input'!J1026</f>
        <v>0</v>
      </c>
      <c r="H1022" s="119" t="e">
        <f>VLOOKUP(AD1022,NOx_Calc!$E$4:$G$44,3,FALSE)/100</f>
        <v>#N/A</v>
      </c>
      <c r="I1022" s="119" t="e">
        <f>VLOOKUP(AD1022,NOx_Calc!$E$4:$H$44,4,FALSE)/100</f>
        <v>#N/A</v>
      </c>
      <c r="J1022" s="97" t="e">
        <f t="shared" si="180"/>
        <v>#N/A</v>
      </c>
      <c r="K1022" s="10" t="e">
        <f>IF(J1022&lt;&gt;"-",IF(X1022="A",'NOx Emission Factors'!$X$4*J1022,IF(X1022="L",'NOx Emission Factors'!$W$4*J1022,"?")),"-")</f>
        <v>#N/A</v>
      </c>
      <c r="L1022" s="10" t="str">
        <f>IF(F1022&lt;&gt;"",IF(X1022="A",F1022/'NOx Emission Factors'!$X$4,IF(X1022="L",F1022/'NOx Emission Factors'!$W$4,"?")),"-")</f>
        <v>?</v>
      </c>
      <c r="M1022" s="125" t="e">
        <f t="shared" si="181"/>
        <v>#DIV/0!</v>
      </c>
      <c r="N1022" s="125" t="e">
        <f t="shared" si="182"/>
        <v>#N/A</v>
      </c>
      <c r="O1022" s="170">
        <f>'Fleet Input'!B1026</f>
        <v>0</v>
      </c>
      <c r="P1022" s="170">
        <f>'Fleet Input'!C1026</f>
        <v>0</v>
      </c>
      <c r="Q1022" s="170">
        <f>'Fleet Input'!D1026</f>
        <v>0</v>
      </c>
      <c r="R1022" s="170">
        <f>'Fleet Input'!E1026</f>
        <v>0</v>
      </c>
      <c r="S1022" s="170">
        <f>'Fleet Input'!F1026</f>
        <v>0</v>
      </c>
      <c r="T1022" s="109" t="s">
        <v>237</v>
      </c>
      <c r="V1022" s="109" t="s">
        <v>196</v>
      </c>
      <c r="X1022" s="176">
        <f>'Fleet Input'!F1026</f>
        <v>0</v>
      </c>
      <c r="Y1022" s="170">
        <f>'Fleet Input'!G1026</f>
        <v>0</v>
      </c>
      <c r="Z1022" s="170">
        <f>'Fleet Input'!H1026</f>
        <v>0</v>
      </c>
      <c r="AA1022" s="114">
        <f t="shared" si="183"/>
        <v>0</v>
      </c>
      <c r="AB1022" s="176" t="str">
        <f>IF('Fleet Input'!K1026=0,"",'Fleet Input'!K1026)</f>
        <v/>
      </c>
      <c r="AC1022" s="176" t="str">
        <f>IF('Fleet Input'!L1026=0,"",'Fleet Input'!L1026)</f>
        <v/>
      </c>
      <c r="AD1022" s="117" t="str">
        <f t="shared" si="184"/>
        <v/>
      </c>
      <c r="AE1022" s="117" t="str">
        <f t="shared" si="185"/>
        <v>00</v>
      </c>
      <c r="AF1022" s="8" t="e">
        <f t="shared" si="186"/>
        <v>#N/A</v>
      </c>
      <c r="AG1022" s="122" t="e">
        <f t="shared" si="187"/>
        <v>#N/A</v>
      </c>
      <c r="AH1022" s="8" t="e">
        <f t="shared" si="188"/>
        <v>#N/A</v>
      </c>
      <c r="AI1022" s="122" t="e">
        <f t="shared" si="189"/>
        <v>#N/A</v>
      </c>
      <c r="AJ1022" s="100" t="e">
        <f t="shared" si="190"/>
        <v>#N/A</v>
      </c>
      <c r="AK1022" s="122" t="e">
        <f t="shared" si="191"/>
        <v>#N/A</v>
      </c>
    </row>
    <row r="1023" spans="1:37" x14ac:dyDescent="0.2">
      <c r="A1023" s="170">
        <f>'Fleet Input'!A1027</f>
        <v>0</v>
      </c>
      <c r="B1023" s="106" t="s">
        <v>111</v>
      </c>
      <c r="C1023" s="106" t="s">
        <v>116</v>
      </c>
      <c r="D1023" s="106" t="s">
        <v>118</v>
      </c>
      <c r="E1023" s="106" t="s">
        <v>209</v>
      </c>
      <c r="F1023" s="179">
        <f>'Fleet Input'!I1027</f>
        <v>0</v>
      </c>
      <c r="G1023" s="179">
        <f>'Fleet Input'!J1027</f>
        <v>0</v>
      </c>
      <c r="H1023" s="119" t="e">
        <f>VLOOKUP(AD1023,NOx_Calc!$E$4:$G$44,3,FALSE)/100</f>
        <v>#N/A</v>
      </c>
      <c r="I1023" s="119" t="e">
        <f>VLOOKUP(AD1023,NOx_Calc!$E$4:$H$44,4,FALSE)/100</f>
        <v>#N/A</v>
      </c>
      <c r="J1023" s="97" t="e">
        <f t="shared" si="180"/>
        <v>#N/A</v>
      </c>
      <c r="K1023" s="10" t="e">
        <f>IF(J1023&lt;&gt;"-",IF(X1023="A",'NOx Emission Factors'!$X$4*J1023,IF(X1023="L",'NOx Emission Factors'!$W$4*J1023,"?")),"-")</f>
        <v>#N/A</v>
      </c>
      <c r="L1023" s="10" t="str">
        <f>IF(F1023&lt;&gt;"",IF(X1023="A",F1023/'NOx Emission Factors'!$X$4,IF(X1023="L",F1023/'NOx Emission Factors'!$W$4,"?")),"-")</f>
        <v>?</v>
      </c>
      <c r="M1023" s="125" t="e">
        <f t="shared" si="181"/>
        <v>#DIV/0!</v>
      </c>
      <c r="N1023" s="125" t="e">
        <f t="shared" si="182"/>
        <v>#N/A</v>
      </c>
      <c r="O1023" s="170">
        <f>'Fleet Input'!B1027</f>
        <v>0</v>
      </c>
      <c r="P1023" s="170">
        <f>'Fleet Input'!C1027</f>
        <v>0</v>
      </c>
      <c r="Q1023" s="170">
        <f>'Fleet Input'!D1027</f>
        <v>0</v>
      </c>
      <c r="R1023" s="170">
        <f>'Fleet Input'!E1027</f>
        <v>0</v>
      </c>
      <c r="S1023" s="170">
        <f>'Fleet Input'!F1027</f>
        <v>0</v>
      </c>
      <c r="T1023" s="109" t="s">
        <v>237</v>
      </c>
      <c r="V1023" s="109" t="s">
        <v>196</v>
      </c>
      <c r="X1023" s="176">
        <f>'Fleet Input'!F1027</f>
        <v>0</v>
      </c>
      <c r="Y1023" s="170">
        <f>'Fleet Input'!G1027</f>
        <v>0</v>
      </c>
      <c r="Z1023" s="170">
        <f>'Fleet Input'!H1027</f>
        <v>0</v>
      </c>
      <c r="AA1023" s="114">
        <f t="shared" si="183"/>
        <v>0</v>
      </c>
      <c r="AB1023" s="176" t="str">
        <f>IF('Fleet Input'!K1027=0,"",'Fleet Input'!K1027)</f>
        <v/>
      </c>
      <c r="AC1023" s="176" t="str">
        <f>IF('Fleet Input'!L1027=0,"",'Fleet Input'!L1027)</f>
        <v/>
      </c>
      <c r="AD1023" s="117" t="str">
        <f t="shared" si="184"/>
        <v/>
      </c>
      <c r="AE1023" s="117" t="str">
        <f t="shared" si="185"/>
        <v>00</v>
      </c>
      <c r="AF1023" s="8" t="e">
        <f t="shared" si="186"/>
        <v>#N/A</v>
      </c>
      <c r="AG1023" s="122" t="e">
        <f t="shared" si="187"/>
        <v>#N/A</v>
      </c>
      <c r="AH1023" s="8" t="e">
        <f t="shared" si="188"/>
        <v>#N/A</v>
      </c>
      <c r="AI1023" s="122" t="e">
        <f t="shared" si="189"/>
        <v>#N/A</v>
      </c>
      <c r="AJ1023" s="100" t="e">
        <f t="shared" si="190"/>
        <v>#N/A</v>
      </c>
      <c r="AK1023" s="122" t="e">
        <f t="shared" si="191"/>
        <v>#N/A</v>
      </c>
    </row>
    <row r="1024" spans="1:37" x14ac:dyDescent="0.2">
      <c r="A1024" s="170">
        <f>'Fleet Input'!A1028</f>
        <v>0</v>
      </c>
      <c r="B1024" s="106" t="s">
        <v>111</v>
      </c>
      <c r="C1024" s="106" t="s">
        <v>120</v>
      </c>
      <c r="D1024" s="106" t="s">
        <v>123</v>
      </c>
      <c r="E1024" s="106" t="s">
        <v>209</v>
      </c>
      <c r="F1024" s="179">
        <f>'Fleet Input'!I1028</f>
        <v>0</v>
      </c>
      <c r="G1024" s="179">
        <f>'Fleet Input'!J1028</f>
        <v>0</v>
      </c>
      <c r="H1024" s="119" t="e">
        <f>VLOOKUP(AD1024,NOx_Calc!$E$4:$G$44,3,FALSE)/100</f>
        <v>#N/A</v>
      </c>
      <c r="I1024" s="119" t="e">
        <f>VLOOKUP(AD1024,NOx_Calc!$E$4:$H$44,4,FALSE)/100</f>
        <v>#N/A</v>
      </c>
      <c r="J1024" s="97" t="e">
        <f t="shared" si="180"/>
        <v>#N/A</v>
      </c>
      <c r="K1024" s="10" t="e">
        <f>IF(J1024&lt;&gt;"-",IF(X1024="A",'NOx Emission Factors'!$X$4*J1024,IF(X1024="L",'NOx Emission Factors'!$W$4*J1024,"?")),"-")</f>
        <v>#N/A</v>
      </c>
      <c r="L1024" s="10" t="str">
        <f>IF(F1024&lt;&gt;"",IF(X1024="A",F1024/'NOx Emission Factors'!$X$4,IF(X1024="L",F1024/'NOx Emission Factors'!$W$4,"?")),"-")</f>
        <v>?</v>
      </c>
      <c r="M1024" s="125" t="e">
        <f t="shared" si="181"/>
        <v>#DIV/0!</v>
      </c>
      <c r="N1024" s="125" t="e">
        <f t="shared" si="182"/>
        <v>#N/A</v>
      </c>
      <c r="O1024" s="170">
        <f>'Fleet Input'!B1028</f>
        <v>0</v>
      </c>
      <c r="P1024" s="170">
        <f>'Fleet Input'!C1028</f>
        <v>0</v>
      </c>
      <c r="Q1024" s="170">
        <f>'Fleet Input'!D1028</f>
        <v>0</v>
      </c>
      <c r="R1024" s="170">
        <f>'Fleet Input'!E1028</f>
        <v>0</v>
      </c>
      <c r="S1024" s="170">
        <f>'Fleet Input'!F1028</f>
        <v>0</v>
      </c>
      <c r="T1024" s="109" t="s">
        <v>237</v>
      </c>
      <c r="V1024" s="109" t="s">
        <v>196</v>
      </c>
      <c r="X1024" s="176">
        <f>'Fleet Input'!F1028</f>
        <v>0</v>
      </c>
      <c r="Y1024" s="170">
        <f>'Fleet Input'!G1028</f>
        <v>0</v>
      </c>
      <c r="Z1024" s="170">
        <f>'Fleet Input'!H1028</f>
        <v>0</v>
      </c>
      <c r="AA1024" s="114">
        <f t="shared" si="183"/>
        <v>0</v>
      </c>
      <c r="AB1024" s="176" t="str">
        <f>IF('Fleet Input'!K1028=0,"",'Fleet Input'!K1028)</f>
        <v/>
      </c>
      <c r="AC1024" s="176" t="str">
        <f>IF('Fleet Input'!L1028=0,"",'Fleet Input'!L1028)</f>
        <v/>
      </c>
      <c r="AD1024" s="117" t="str">
        <f t="shared" si="184"/>
        <v/>
      </c>
      <c r="AE1024" s="117" t="str">
        <f t="shared" si="185"/>
        <v>00</v>
      </c>
      <c r="AF1024" s="8" t="e">
        <f t="shared" si="186"/>
        <v>#N/A</v>
      </c>
      <c r="AG1024" s="122" t="e">
        <f t="shared" si="187"/>
        <v>#N/A</v>
      </c>
      <c r="AH1024" s="8" t="e">
        <f t="shared" si="188"/>
        <v>#N/A</v>
      </c>
      <c r="AI1024" s="122" t="e">
        <f t="shared" si="189"/>
        <v>#N/A</v>
      </c>
      <c r="AJ1024" s="100" t="e">
        <f t="shared" si="190"/>
        <v>#N/A</v>
      </c>
      <c r="AK1024" s="122" t="e">
        <f t="shared" si="191"/>
        <v>#N/A</v>
      </c>
    </row>
    <row r="1025" spans="1:37" x14ac:dyDescent="0.2">
      <c r="A1025" s="170">
        <f>'Fleet Input'!A1029</f>
        <v>0</v>
      </c>
      <c r="B1025" s="106" t="s">
        <v>111</v>
      </c>
      <c r="C1025" s="106" t="s">
        <v>120</v>
      </c>
      <c r="D1025" s="106" t="s">
        <v>123</v>
      </c>
      <c r="E1025" s="106" t="s">
        <v>209</v>
      </c>
      <c r="F1025" s="179">
        <f>'Fleet Input'!I1029</f>
        <v>0</v>
      </c>
      <c r="G1025" s="179">
        <f>'Fleet Input'!J1029</f>
        <v>0</v>
      </c>
      <c r="H1025" s="119" t="e">
        <f>VLOOKUP(AD1025,NOx_Calc!$E$4:$G$44,3,FALSE)/100</f>
        <v>#N/A</v>
      </c>
      <c r="I1025" s="119" t="e">
        <f>VLOOKUP(AD1025,NOx_Calc!$E$4:$H$44,4,FALSE)/100</f>
        <v>#N/A</v>
      </c>
      <c r="J1025" s="97" t="e">
        <f t="shared" si="180"/>
        <v>#N/A</v>
      </c>
      <c r="K1025" s="10" t="e">
        <f>IF(J1025&lt;&gt;"-",IF(X1025="A",'NOx Emission Factors'!$X$4*J1025,IF(X1025="L",'NOx Emission Factors'!$W$4*J1025,"?")),"-")</f>
        <v>#N/A</v>
      </c>
      <c r="L1025" s="10" t="str">
        <f>IF(F1025&lt;&gt;"",IF(X1025="A",F1025/'NOx Emission Factors'!$X$4,IF(X1025="L",F1025/'NOx Emission Factors'!$W$4,"?")),"-")</f>
        <v>?</v>
      </c>
      <c r="M1025" s="125" t="e">
        <f t="shared" si="181"/>
        <v>#DIV/0!</v>
      </c>
      <c r="N1025" s="125" t="e">
        <f t="shared" si="182"/>
        <v>#N/A</v>
      </c>
      <c r="O1025" s="170">
        <f>'Fleet Input'!B1029</f>
        <v>0</v>
      </c>
      <c r="P1025" s="170">
        <f>'Fleet Input'!C1029</f>
        <v>0</v>
      </c>
      <c r="Q1025" s="170">
        <f>'Fleet Input'!D1029</f>
        <v>0</v>
      </c>
      <c r="R1025" s="170">
        <f>'Fleet Input'!E1029</f>
        <v>0</v>
      </c>
      <c r="S1025" s="170">
        <f>'Fleet Input'!F1029</f>
        <v>0</v>
      </c>
      <c r="T1025" s="109" t="s">
        <v>237</v>
      </c>
      <c r="V1025" s="109" t="s">
        <v>196</v>
      </c>
      <c r="X1025" s="176">
        <f>'Fleet Input'!F1029</f>
        <v>0</v>
      </c>
      <c r="Y1025" s="170">
        <f>'Fleet Input'!G1029</f>
        <v>0</v>
      </c>
      <c r="Z1025" s="170">
        <f>'Fleet Input'!H1029</f>
        <v>0</v>
      </c>
      <c r="AA1025" s="114">
        <f t="shared" si="183"/>
        <v>0</v>
      </c>
      <c r="AB1025" s="176" t="str">
        <f>IF('Fleet Input'!K1029=0,"",'Fleet Input'!K1029)</f>
        <v/>
      </c>
      <c r="AC1025" s="176" t="str">
        <f>IF('Fleet Input'!L1029=0,"",'Fleet Input'!L1029)</f>
        <v/>
      </c>
      <c r="AD1025" s="117" t="str">
        <f t="shared" si="184"/>
        <v/>
      </c>
      <c r="AE1025" s="117" t="str">
        <f t="shared" si="185"/>
        <v>00</v>
      </c>
      <c r="AF1025" s="8" t="e">
        <f t="shared" si="186"/>
        <v>#N/A</v>
      </c>
      <c r="AG1025" s="122" t="e">
        <f t="shared" si="187"/>
        <v>#N/A</v>
      </c>
      <c r="AH1025" s="8" t="e">
        <f t="shared" si="188"/>
        <v>#N/A</v>
      </c>
      <c r="AI1025" s="122" t="e">
        <f t="shared" si="189"/>
        <v>#N/A</v>
      </c>
      <c r="AJ1025" s="100" t="e">
        <f t="shared" si="190"/>
        <v>#N/A</v>
      </c>
      <c r="AK1025" s="122" t="e">
        <f t="shared" si="191"/>
        <v>#N/A</v>
      </c>
    </row>
    <row r="1026" spans="1:37" x14ac:dyDescent="0.2">
      <c r="A1026" s="170">
        <f>'Fleet Input'!A1030</f>
        <v>0</v>
      </c>
      <c r="B1026" s="106" t="s">
        <v>111</v>
      </c>
      <c r="C1026" s="106" t="s">
        <v>167</v>
      </c>
      <c r="D1026" s="106" t="s">
        <v>215</v>
      </c>
      <c r="E1026" s="106" t="s">
        <v>209</v>
      </c>
      <c r="F1026" s="179">
        <f>'Fleet Input'!I1030</f>
        <v>0</v>
      </c>
      <c r="G1026" s="179">
        <f>'Fleet Input'!J1030</f>
        <v>0</v>
      </c>
      <c r="H1026" s="119" t="e">
        <f>VLOOKUP(AD1026,NOx_Calc!$E$4:$G$44,3,FALSE)/100</f>
        <v>#N/A</v>
      </c>
      <c r="I1026" s="119" t="e">
        <f>VLOOKUP(AD1026,NOx_Calc!$E$4:$H$44,4,FALSE)/100</f>
        <v>#N/A</v>
      </c>
      <c r="J1026" s="97" t="e">
        <f t="shared" si="180"/>
        <v>#N/A</v>
      </c>
      <c r="K1026" s="10" t="e">
        <f>IF(J1026&lt;&gt;"-",IF(X1026="A",'NOx Emission Factors'!$X$4*J1026,IF(X1026="L",'NOx Emission Factors'!$W$4*J1026,"?")),"-")</f>
        <v>#N/A</v>
      </c>
      <c r="L1026" s="10" t="str">
        <f>IF(F1026&lt;&gt;"",IF(X1026="A",F1026/'NOx Emission Factors'!$X$4,IF(X1026="L",F1026/'NOx Emission Factors'!$W$4,"?")),"-")</f>
        <v>?</v>
      </c>
      <c r="M1026" s="125" t="e">
        <f t="shared" si="181"/>
        <v>#DIV/0!</v>
      </c>
      <c r="N1026" s="125" t="e">
        <f t="shared" si="182"/>
        <v>#N/A</v>
      </c>
      <c r="O1026" s="170">
        <f>'Fleet Input'!B1030</f>
        <v>0</v>
      </c>
      <c r="P1026" s="170">
        <f>'Fleet Input'!C1030</f>
        <v>0</v>
      </c>
      <c r="Q1026" s="170">
        <f>'Fleet Input'!D1030</f>
        <v>0</v>
      </c>
      <c r="R1026" s="170">
        <f>'Fleet Input'!E1030</f>
        <v>0</v>
      </c>
      <c r="S1026" s="170">
        <f>'Fleet Input'!F1030</f>
        <v>0</v>
      </c>
      <c r="T1026" s="109" t="s">
        <v>237</v>
      </c>
      <c r="V1026" s="109" t="s">
        <v>196</v>
      </c>
      <c r="X1026" s="176">
        <f>'Fleet Input'!F1030</f>
        <v>0</v>
      </c>
      <c r="Y1026" s="170">
        <f>'Fleet Input'!G1030</f>
        <v>0</v>
      </c>
      <c r="Z1026" s="170">
        <f>'Fleet Input'!H1030</f>
        <v>0</v>
      </c>
      <c r="AA1026" s="114">
        <f t="shared" si="183"/>
        <v>0</v>
      </c>
      <c r="AB1026" s="176" t="str">
        <f>IF('Fleet Input'!K1030=0,"",'Fleet Input'!K1030)</f>
        <v/>
      </c>
      <c r="AC1026" s="176" t="str">
        <f>IF('Fleet Input'!L1030=0,"",'Fleet Input'!L1030)</f>
        <v/>
      </c>
      <c r="AD1026" s="117" t="str">
        <f t="shared" si="184"/>
        <v/>
      </c>
      <c r="AE1026" s="117" t="str">
        <f t="shared" si="185"/>
        <v>00</v>
      </c>
      <c r="AF1026" s="8" t="e">
        <f t="shared" si="186"/>
        <v>#N/A</v>
      </c>
      <c r="AG1026" s="122" t="e">
        <f t="shared" si="187"/>
        <v>#N/A</v>
      </c>
      <c r="AH1026" s="8" t="e">
        <f t="shared" si="188"/>
        <v>#N/A</v>
      </c>
      <c r="AI1026" s="122" t="e">
        <f t="shared" si="189"/>
        <v>#N/A</v>
      </c>
      <c r="AJ1026" s="100" t="e">
        <f t="shared" si="190"/>
        <v>#N/A</v>
      </c>
      <c r="AK1026" s="122" t="e">
        <f t="shared" si="191"/>
        <v>#N/A</v>
      </c>
    </row>
    <row r="1027" spans="1:37" x14ac:dyDescent="0.2">
      <c r="A1027" s="170">
        <f>'Fleet Input'!A1031</f>
        <v>0</v>
      </c>
      <c r="B1027" s="106" t="s">
        <v>111</v>
      </c>
      <c r="C1027" s="106" t="s">
        <v>116</v>
      </c>
      <c r="D1027" s="106" t="s">
        <v>122</v>
      </c>
      <c r="E1027" s="106" t="s">
        <v>209</v>
      </c>
      <c r="F1027" s="179">
        <f>'Fleet Input'!I1031</f>
        <v>0</v>
      </c>
      <c r="G1027" s="179">
        <f>'Fleet Input'!J1031</f>
        <v>0</v>
      </c>
      <c r="H1027" s="119" t="e">
        <f>VLOOKUP(AD1027,NOx_Calc!$E$4:$G$44,3,FALSE)/100</f>
        <v>#N/A</v>
      </c>
      <c r="I1027" s="119" t="e">
        <f>VLOOKUP(AD1027,NOx_Calc!$E$4:$H$44,4,FALSE)/100</f>
        <v>#N/A</v>
      </c>
      <c r="J1027" s="97" t="e">
        <f t="shared" ref="J1027:J1090" si="192">IF(G1027&lt;&gt;"",G1027*(1-H1027),"-")</f>
        <v>#N/A</v>
      </c>
      <c r="K1027" s="10" t="e">
        <f>IF(J1027&lt;&gt;"-",IF(X1027="A",'NOx Emission Factors'!$X$4*J1027,IF(X1027="L",'NOx Emission Factors'!$W$4*J1027,"?")),"-")</f>
        <v>#N/A</v>
      </c>
      <c r="L1027" s="10" t="str">
        <f>IF(F1027&lt;&gt;"",IF(X1027="A",F1027/'NOx Emission Factors'!$X$4,IF(X1027="L",F1027/'NOx Emission Factors'!$W$4,"?")),"-")</f>
        <v>?</v>
      </c>
      <c r="M1027" s="125" t="e">
        <f t="shared" ref="M1027:M1090" si="193">IF(G1027&lt;&gt;"",IF(F1027&lt;&gt;"",F1027/G1027,"-"),"-")</f>
        <v>#DIV/0!</v>
      </c>
      <c r="N1027" s="125" t="e">
        <f t="shared" ref="N1027:N1090" si="194">IF(J1027&lt;&gt;"-",IF(F1027&lt;&gt;"",F1027/J1027,"-"),"-")</f>
        <v>#N/A</v>
      </c>
      <c r="O1027" s="170">
        <f>'Fleet Input'!B1031</f>
        <v>0</v>
      </c>
      <c r="P1027" s="170">
        <f>'Fleet Input'!C1031</f>
        <v>0</v>
      </c>
      <c r="Q1027" s="170">
        <f>'Fleet Input'!D1031</f>
        <v>0</v>
      </c>
      <c r="R1027" s="170">
        <f>'Fleet Input'!E1031</f>
        <v>0</v>
      </c>
      <c r="S1027" s="170">
        <f>'Fleet Input'!F1031</f>
        <v>0</v>
      </c>
      <c r="T1027" s="109" t="s">
        <v>237</v>
      </c>
      <c r="V1027" s="109" t="s">
        <v>196</v>
      </c>
      <c r="X1027" s="176">
        <f>'Fleet Input'!F1031</f>
        <v>0</v>
      </c>
      <c r="Y1027" s="170">
        <f>'Fleet Input'!G1031</f>
        <v>0</v>
      </c>
      <c r="Z1027" s="170">
        <f>'Fleet Input'!H1031</f>
        <v>0</v>
      </c>
      <c r="AA1027" s="114">
        <f t="shared" ref="AA1027:AA1090" si="195">IF(Z1027="STAGE 1","E1",IF(Z1027="STAGE 2","E2",IF(Z1027="STAGE 3A","E3",IF(Z1027="STAGE 4","E4",Z1027))))</f>
        <v>0</v>
      </c>
      <c r="AB1027" s="176" t="str">
        <f>IF('Fleet Input'!K1031=0,"",'Fleet Input'!K1031)</f>
        <v/>
      </c>
      <c r="AC1027" s="176" t="str">
        <f>IF('Fleet Input'!L1031=0,"",'Fleet Input'!L1031)</f>
        <v/>
      </c>
      <c r="AD1027" s="117" t="str">
        <f t="shared" ref="AD1027:AD1090" si="196">CONCATENATE(AB1027,AC1027)</f>
        <v/>
      </c>
      <c r="AE1027" s="117" t="str">
        <f t="shared" ref="AE1027:AE1090" si="197">CONCATENATE(AD1027,AA1027,X1027)</f>
        <v>00</v>
      </c>
      <c r="AF1027" s="8" t="e">
        <f t="shared" ref="AF1027:AF1090" si="198">IF(F1027&gt;0,F1027,K1027)</f>
        <v>#N/A</v>
      </c>
      <c r="AG1027" s="122" t="e">
        <f t="shared" ref="AG1027:AG1090" si="199">IF(G1027&lt;&gt;"",G1027*H1027,(L1027*H1027)/(1-H1027))</f>
        <v>#N/A</v>
      </c>
      <c r="AH1027" s="8" t="e">
        <f t="shared" ref="AH1027:AH1090" si="200">I1027/(1-H1027)</f>
        <v>#N/A</v>
      </c>
      <c r="AI1027" s="122" t="e">
        <f t="shared" ref="AI1027:AI1090" si="201">AH1027*AF1027</f>
        <v>#N/A</v>
      </c>
      <c r="AJ1027" s="100" t="e">
        <f t="shared" ref="AJ1027:AJ1090" si="202">(1-H1027-I1027)/(1-H1027)</f>
        <v>#N/A</v>
      </c>
      <c r="AK1027" s="122" t="e">
        <f t="shared" ref="AK1027:AK1090" si="203">AJ1027*AF1027</f>
        <v>#N/A</v>
      </c>
    </row>
    <row r="1028" spans="1:37" x14ac:dyDescent="0.2">
      <c r="A1028" s="170">
        <f>'Fleet Input'!A1032</f>
        <v>0</v>
      </c>
      <c r="B1028" s="106" t="s">
        <v>111</v>
      </c>
      <c r="C1028" s="106" t="s">
        <v>120</v>
      </c>
      <c r="D1028" s="106" t="s">
        <v>121</v>
      </c>
      <c r="E1028" s="106" t="s">
        <v>209</v>
      </c>
      <c r="F1028" s="179">
        <f>'Fleet Input'!I1032</f>
        <v>0</v>
      </c>
      <c r="G1028" s="179">
        <f>'Fleet Input'!J1032</f>
        <v>0</v>
      </c>
      <c r="H1028" s="119" t="e">
        <f>VLOOKUP(AD1028,NOx_Calc!$E$4:$G$44,3,FALSE)/100</f>
        <v>#N/A</v>
      </c>
      <c r="I1028" s="119" t="e">
        <f>VLOOKUP(AD1028,NOx_Calc!$E$4:$H$44,4,FALSE)/100</f>
        <v>#N/A</v>
      </c>
      <c r="J1028" s="97" t="e">
        <f t="shared" si="192"/>
        <v>#N/A</v>
      </c>
      <c r="K1028" s="10" t="e">
        <f>IF(J1028&lt;&gt;"-",IF(X1028="A",'NOx Emission Factors'!$X$4*J1028,IF(X1028="L",'NOx Emission Factors'!$W$4*J1028,"?")),"-")</f>
        <v>#N/A</v>
      </c>
      <c r="L1028" s="10" t="str">
        <f>IF(F1028&lt;&gt;"",IF(X1028="A",F1028/'NOx Emission Factors'!$X$4,IF(X1028="L",F1028/'NOx Emission Factors'!$W$4,"?")),"-")</f>
        <v>?</v>
      </c>
      <c r="M1028" s="125" t="e">
        <f t="shared" si="193"/>
        <v>#DIV/0!</v>
      </c>
      <c r="N1028" s="125" t="e">
        <f t="shared" si="194"/>
        <v>#N/A</v>
      </c>
      <c r="O1028" s="170">
        <f>'Fleet Input'!B1032</f>
        <v>0</v>
      </c>
      <c r="P1028" s="170">
        <f>'Fleet Input'!C1032</f>
        <v>0</v>
      </c>
      <c r="Q1028" s="170">
        <f>'Fleet Input'!D1032</f>
        <v>0</v>
      </c>
      <c r="R1028" s="170">
        <f>'Fleet Input'!E1032</f>
        <v>0</v>
      </c>
      <c r="S1028" s="170">
        <f>'Fleet Input'!F1032</f>
        <v>0</v>
      </c>
      <c r="T1028" s="109" t="s">
        <v>237</v>
      </c>
      <c r="V1028" s="109" t="s">
        <v>196</v>
      </c>
      <c r="X1028" s="176">
        <f>'Fleet Input'!F1032</f>
        <v>0</v>
      </c>
      <c r="Y1028" s="170">
        <f>'Fleet Input'!G1032</f>
        <v>0</v>
      </c>
      <c r="Z1028" s="170">
        <f>'Fleet Input'!H1032</f>
        <v>0</v>
      </c>
      <c r="AA1028" s="114">
        <f t="shared" si="195"/>
        <v>0</v>
      </c>
      <c r="AB1028" s="176" t="str">
        <f>IF('Fleet Input'!K1032=0,"",'Fleet Input'!K1032)</f>
        <v/>
      </c>
      <c r="AC1028" s="176" t="str">
        <f>IF('Fleet Input'!L1032=0,"",'Fleet Input'!L1032)</f>
        <v/>
      </c>
      <c r="AD1028" s="117" t="str">
        <f t="shared" si="196"/>
        <v/>
      </c>
      <c r="AE1028" s="117" t="str">
        <f t="shared" si="197"/>
        <v>00</v>
      </c>
      <c r="AF1028" s="8" t="e">
        <f t="shared" si="198"/>
        <v>#N/A</v>
      </c>
      <c r="AG1028" s="122" t="e">
        <f t="shared" si="199"/>
        <v>#N/A</v>
      </c>
      <c r="AH1028" s="8" t="e">
        <f t="shared" si="200"/>
        <v>#N/A</v>
      </c>
      <c r="AI1028" s="122" t="e">
        <f t="shared" si="201"/>
        <v>#N/A</v>
      </c>
      <c r="AJ1028" s="100" t="e">
        <f t="shared" si="202"/>
        <v>#N/A</v>
      </c>
      <c r="AK1028" s="122" t="e">
        <f t="shared" si="203"/>
        <v>#N/A</v>
      </c>
    </row>
    <row r="1029" spans="1:37" x14ac:dyDescent="0.2">
      <c r="A1029" s="170">
        <f>'Fleet Input'!A1033</f>
        <v>0</v>
      </c>
      <c r="B1029" s="106" t="s">
        <v>111</v>
      </c>
      <c r="C1029" s="106" t="s">
        <v>112</v>
      </c>
      <c r="D1029" s="106" t="s">
        <v>124</v>
      </c>
      <c r="E1029" s="106" t="s">
        <v>130</v>
      </c>
      <c r="F1029" s="179">
        <f>'Fleet Input'!I1033</f>
        <v>0</v>
      </c>
      <c r="G1029" s="179">
        <f>'Fleet Input'!J1033</f>
        <v>0</v>
      </c>
      <c r="H1029" s="119" t="e">
        <f>VLOOKUP(AD1029,NOx_Calc!$E$4:$G$44,3,FALSE)/100</f>
        <v>#N/A</v>
      </c>
      <c r="I1029" s="119" t="e">
        <f>VLOOKUP(AD1029,NOx_Calc!$E$4:$H$44,4,FALSE)/100</f>
        <v>#N/A</v>
      </c>
      <c r="J1029" s="97" t="e">
        <f t="shared" si="192"/>
        <v>#N/A</v>
      </c>
      <c r="K1029" s="10" t="e">
        <f>IF(J1029&lt;&gt;"-",IF(X1029="A",'NOx Emission Factors'!$X$4*J1029,IF(X1029="L",'NOx Emission Factors'!$W$4*J1029,"?")),"-")</f>
        <v>#N/A</v>
      </c>
      <c r="L1029" s="10" t="str">
        <f>IF(F1029&lt;&gt;"",IF(X1029="A",F1029/'NOx Emission Factors'!$X$4,IF(X1029="L",F1029/'NOx Emission Factors'!$W$4,"?")),"-")</f>
        <v>?</v>
      </c>
      <c r="M1029" s="125" t="e">
        <f t="shared" si="193"/>
        <v>#DIV/0!</v>
      </c>
      <c r="N1029" s="125" t="e">
        <f t="shared" si="194"/>
        <v>#N/A</v>
      </c>
      <c r="O1029" s="170">
        <f>'Fleet Input'!B1033</f>
        <v>0</v>
      </c>
      <c r="P1029" s="170">
        <f>'Fleet Input'!C1033</f>
        <v>0</v>
      </c>
      <c r="Q1029" s="170">
        <f>'Fleet Input'!D1033</f>
        <v>0</v>
      </c>
      <c r="R1029" s="170">
        <f>'Fleet Input'!E1033</f>
        <v>0</v>
      </c>
      <c r="S1029" s="170">
        <f>'Fleet Input'!F1033</f>
        <v>0</v>
      </c>
      <c r="T1029" s="109" t="s">
        <v>241</v>
      </c>
      <c r="U1029" s="109" t="s">
        <v>19</v>
      </c>
      <c r="W1029" s="109" t="s">
        <v>796</v>
      </c>
      <c r="X1029" s="176">
        <f>'Fleet Input'!F1033</f>
        <v>0</v>
      </c>
      <c r="Y1029" s="170">
        <f>'Fleet Input'!G1033</f>
        <v>0</v>
      </c>
      <c r="Z1029" s="170">
        <f>'Fleet Input'!H1033</f>
        <v>0</v>
      </c>
      <c r="AA1029" s="114">
        <f t="shared" si="195"/>
        <v>0</v>
      </c>
      <c r="AB1029" s="176" t="str">
        <f>IF('Fleet Input'!K1033=0,"",'Fleet Input'!K1033)</f>
        <v/>
      </c>
      <c r="AC1029" s="176" t="str">
        <f>IF('Fleet Input'!L1033=0,"",'Fleet Input'!L1033)</f>
        <v/>
      </c>
      <c r="AD1029" s="117" t="str">
        <f t="shared" si="196"/>
        <v/>
      </c>
      <c r="AE1029" s="117" t="str">
        <f t="shared" si="197"/>
        <v>00</v>
      </c>
      <c r="AF1029" s="8" t="e">
        <f t="shared" si="198"/>
        <v>#N/A</v>
      </c>
      <c r="AG1029" s="122" t="e">
        <f t="shared" si="199"/>
        <v>#N/A</v>
      </c>
      <c r="AH1029" s="8" t="e">
        <f t="shared" si="200"/>
        <v>#N/A</v>
      </c>
      <c r="AI1029" s="122" t="e">
        <f t="shared" si="201"/>
        <v>#N/A</v>
      </c>
      <c r="AJ1029" s="100" t="e">
        <f t="shared" si="202"/>
        <v>#N/A</v>
      </c>
      <c r="AK1029" s="122" t="e">
        <f t="shared" si="203"/>
        <v>#N/A</v>
      </c>
    </row>
    <row r="1030" spans="1:37" x14ac:dyDescent="0.2">
      <c r="A1030" s="170">
        <f>'Fleet Input'!A1034</f>
        <v>0</v>
      </c>
      <c r="B1030" s="106" t="s">
        <v>111</v>
      </c>
      <c r="C1030" s="106" t="s">
        <v>131</v>
      </c>
      <c r="D1030" s="106" t="s">
        <v>132</v>
      </c>
      <c r="E1030" s="106" t="s">
        <v>128</v>
      </c>
      <c r="F1030" s="179">
        <f>'Fleet Input'!I1034</f>
        <v>0</v>
      </c>
      <c r="G1030" s="179">
        <f>'Fleet Input'!J1034</f>
        <v>0</v>
      </c>
      <c r="H1030" s="119" t="e">
        <f>VLOOKUP(AD1030,NOx_Calc!$E$4:$G$44,3,FALSE)/100</f>
        <v>#N/A</v>
      </c>
      <c r="I1030" s="119" t="e">
        <f>VLOOKUP(AD1030,NOx_Calc!$E$4:$H$44,4,FALSE)/100</f>
        <v>#N/A</v>
      </c>
      <c r="J1030" s="97" t="e">
        <f t="shared" si="192"/>
        <v>#N/A</v>
      </c>
      <c r="K1030" s="10" t="e">
        <f>IF(J1030&lt;&gt;"-",IF(X1030="A",'NOx Emission Factors'!$X$4*J1030,IF(X1030="L",'NOx Emission Factors'!$W$4*J1030,"?")),"-")</f>
        <v>#N/A</v>
      </c>
      <c r="L1030" s="10" t="str">
        <f>IF(F1030&lt;&gt;"",IF(X1030="A",F1030/'NOx Emission Factors'!$X$4,IF(X1030="L",F1030/'NOx Emission Factors'!$W$4,"?")),"-")</f>
        <v>?</v>
      </c>
      <c r="M1030" s="125" t="e">
        <f t="shared" si="193"/>
        <v>#DIV/0!</v>
      </c>
      <c r="N1030" s="125" t="e">
        <f t="shared" si="194"/>
        <v>#N/A</v>
      </c>
      <c r="O1030" s="170">
        <f>'Fleet Input'!B1034</f>
        <v>0</v>
      </c>
      <c r="P1030" s="170">
        <f>'Fleet Input'!C1034</f>
        <v>0</v>
      </c>
      <c r="Q1030" s="170">
        <f>'Fleet Input'!D1034</f>
        <v>0</v>
      </c>
      <c r="R1030" s="170">
        <f>'Fleet Input'!E1034</f>
        <v>0</v>
      </c>
      <c r="S1030" s="170">
        <f>'Fleet Input'!F1034</f>
        <v>0</v>
      </c>
      <c r="T1030" s="109" t="s">
        <v>241</v>
      </c>
      <c r="U1030" s="109" t="s">
        <v>19</v>
      </c>
      <c r="W1030" s="109" t="s">
        <v>798</v>
      </c>
      <c r="X1030" s="176">
        <f>'Fleet Input'!F1034</f>
        <v>0</v>
      </c>
      <c r="Y1030" s="170">
        <f>'Fleet Input'!G1034</f>
        <v>0</v>
      </c>
      <c r="Z1030" s="170">
        <f>'Fleet Input'!H1034</f>
        <v>0</v>
      </c>
      <c r="AA1030" s="114">
        <f t="shared" si="195"/>
        <v>0</v>
      </c>
      <c r="AB1030" s="176" t="str">
        <f>IF('Fleet Input'!K1034=0,"",'Fleet Input'!K1034)</f>
        <v/>
      </c>
      <c r="AC1030" s="176" t="str">
        <f>IF('Fleet Input'!L1034=0,"",'Fleet Input'!L1034)</f>
        <v/>
      </c>
      <c r="AD1030" s="117" t="str">
        <f t="shared" si="196"/>
        <v/>
      </c>
      <c r="AE1030" s="117" t="str">
        <f t="shared" si="197"/>
        <v>00</v>
      </c>
      <c r="AF1030" s="8" t="e">
        <f t="shared" si="198"/>
        <v>#N/A</v>
      </c>
      <c r="AG1030" s="122" t="e">
        <f t="shared" si="199"/>
        <v>#N/A</v>
      </c>
      <c r="AH1030" s="8" t="e">
        <f t="shared" si="200"/>
        <v>#N/A</v>
      </c>
      <c r="AI1030" s="122" t="e">
        <f t="shared" si="201"/>
        <v>#N/A</v>
      </c>
      <c r="AJ1030" s="100" t="e">
        <f t="shared" si="202"/>
        <v>#N/A</v>
      </c>
      <c r="AK1030" s="122" t="e">
        <f t="shared" si="203"/>
        <v>#N/A</v>
      </c>
    </row>
    <row r="1031" spans="1:37" x14ac:dyDescent="0.2">
      <c r="A1031" s="170">
        <f>'Fleet Input'!A1035</f>
        <v>0</v>
      </c>
      <c r="B1031" s="106" t="s">
        <v>111</v>
      </c>
      <c r="C1031" s="106" t="s">
        <v>133</v>
      </c>
      <c r="D1031" s="106" t="s">
        <v>134</v>
      </c>
      <c r="E1031" s="106" t="s">
        <v>748</v>
      </c>
      <c r="F1031" s="179">
        <f>'Fleet Input'!I1035</f>
        <v>0</v>
      </c>
      <c r="G1031" s="179">
        <f>'Fleet Input'!J1035</f>
        <v>0</v>
      </c>
      <c r="H1031" s="119" t="e">
        <f>VLOOKUP(AD1031,NOx_Calc!$E$4:$G$44,3,FALSE)/100</f>
        <v>#N/A</v>
      </c>
      <c r="I1031" s="119" t="e">
        <f>VLOOKUP(AD1031,NOx_Calc!$E$4:$H$44,4,FALSE)/100</f>
        <v>#N/A</v>
      </c>
      <c r="J1031" s="97" t="e">
        <f t="shared" si="192"/>
        <v>#N/A</v>
      </c>
      <c r="K1031" s="10" t="e">
        <f>IF(J1031&lt;&gt;"-",IF(X1031="A",'NOx Emission Factors'!$X$4*J1031,IF(X1031="L",'NOx Emission Factors'!$W$4*J1031,"?")),"-")</f>
        <v>#N/A</v>
      </c>
      <c r="L1031" s="10" t="str">
        <f>IF(F1031&lt;&gt;"",IF(X1031="A",F1031/'NOx Emission Factors'!$X$4,IF(X1031="L",F1031/'NOx Emission Factors'!$W$4,"?")),"-")</f>
        <v>?</v>
      </c>
      <c r="M1031" s="125" t="e">
        <f t="shared" si="193"/>
        <v>#DIV/0!</v>
      </c>
      <c r="N1031" s="125" t="e">
        <f t="shared" si="194"/>
        <v>#N/A</v>
      </c>
      <c r="O1031" s="170">
        <f>'Fleet Input'!B1035</f>
        <v>0</v>
      </c>
      <c r="P1031" s="170">
        <f>'Fleet Input'!C1035</f>
        <v>0</v>
      </c>
      <c r="Q1031" s="170">
        <f>'Fleet Input'!D1035</f>
        <v>0</v>
      </c>
      <c r="R1031" s="170">
        <f>'Fleet Input'!E1035</f>
        <v>0</v>
      </c>
      <c r="S1031" s="170">
        <f>'Fleet Input'!F1035</f>
        <v>0</v>
      </c>
      <c r="T1031" s="109" t="s">
        <v>237</v>
      </c>
      <c r="U1031" s="109" t="s">
        <v>190</v>
      </c>
      <c r="X1031" s="176">
        <f>'Fleet Input'!F1035</f>
        <v>0</v>
      </c>
      <c r="Y1031" s="170">
        <f>'Fleet Input'!G1035</f>
        <v>0</v>
      </c>
      <c r="Z1031" s="170">
        <f>'Fleet Input'!H1035</f>
        <v>0</v>
      </c>
      <c r="AA1031" s="114">
        <f t="shared" si="195"/>
        <v>0</v>
      </c>
      <c r="AB1031" s="176" t="str">
        <f>IF('Fleet Input'!K1035=0,"",'Fleet Input'!K1035)</f>
        <v/>
      </c>
      <c r="AC1031" s="176" t="str">
        <f>IF('Fleet Input'!L1035=0,"",'Fleet Input'!L1035)</f>
        <v/>
      </c>
      <c r="AD1031" s="117" t="str">
        <f t="shared" si="196"/>
        <v/>
      </c>
      <c r="AE1031" s="117" t="str">
        <f t="shared" si="197"/>
        <v>00</v>
      </c>
      <c r="AF1031" s="8" t="e">
        <f t="shared" si="198"/>
        <v>#N/A</v>
      </c>
      <c r="AG1031" s="122" t="e">
        <f t="shared" si="199"/>
        <v>#N/A</v>
      </c>
      <c r="AH1031" s="8" t="e">
        <f t="shared" si="200"/>
        <v>#N/A</v>
      </c>
      <c r="AI1031" s="122" t="e">
        <f t="shared" si="201"/>
        <v>#N/A</v>
      </c>
      <c r="AJ1031" s="100" t="e">
        <f t="shared" si="202"/>
        <v>#N/A</v>
      </c>
      <c r="AK1031" s="122" t="e">
        <f t="shared" si="203"/>
        <v>#N/A</v>
      </c>
    </row>
    <row r="1032" spans="1:37" x14ac:dyDescent="0.2">
      <c r="A1032" s="170">
        <f>'Fleet Input'!A1036</f>
        <v>0</v>
      </c>
      <c r="B1032" s="106" t="s">
        <v>111</v>
      </c>
      <c r="C1032" s="106" t="s">
        <v>133</v>
      </c>
      <c r="D1032" s="106" t="s">
        <v>134</v>
      </c>
      <c r="E1032" s="106" t="s">
        <v>748</v>
      </c>
      <c r="F1032" s="179">
        <f>'Fleet Input'!I1036</f>
        <v>0</v>
      </c>
      <c r="G1032" s="179">
        <f>'Fleet Input'!J1036</f>
        <v>0</v>
      </c>
      <c r="H1032" s="119" t="e">
        <f>VLOOKUP(AD1032,NOx_Calc!$E$4:$G$44,3,FALSE)/100</f>
        <v>#N/A</v>
      </c>
      <c r="I1032" s="119" t="e">
        <f>VLOOKUP(AD1032,NOx_Calc!$E$4:$H$44,4,FALSE)/100</f>
        <v>#N/A</v>
      </c>
      <c r="J1032" s="97" t="e">
        <f t="shared" si="192"/>
        <v>#N/A</v>
      </c>
      <c r="K1032" s="10" t="e">
        <f>IF(J1032&lt;&gt;"-",IF(X1032="A",'NOx Emission Factors'!$X$4*J1032,IF(X1032="L",'NOx Emission Factors'!$W$4*J1032,"?")),"-")</f>
        <v>#N/A</v>
      </c>
      <c r="L1032" s="10" t="str">
        <f>IF(F1032&lt;&gt;"",IF(X1032="A",F1032/'NOx Emission Factors'!$X$4,IF(X1032="L",F1032/'NOx Emission Factors'!$W$4,"?")),"-")</f>
        <v>?</v>
      </c>
      <c r="M1032" s="125" t="e">
        <f t="shared" si="193"/>
        <v>#DIV/0!</v>
      </c>
      <c r="N1032" s="125" t="e">
        <f t="shared" si="194"/>
        <v>#N/A</v>
      </c>
      <c r="O1032" s="170">
        <f>'Fleet Input'!B1036</f>
        <v>0</v>
      </c>
      <c r="P1032" s="170">
        <f>'Fleet Input'!C1036</f>
        <v>0</v>
      </c>
      <c r="Q1032" s="170">
        <f>'Fleet Input'!D1036</f>
        <v>0</v>
      </c>
      <c r="R1032" s="170">
        <f>'Fleet Input'!E1036</f>
        <v>0</v>
      </c>
      <c r="S1032" s="170">
        <f>'Fleet Input'!F1036</f>
        <v>0</v>
      </c>
      <c r="T1032" s="109" t="s">
        <v>237</v>
      </c>
      <c r="U1032" s="109" t="s">
        <v>190</v>
      </c>
      <c r="X1032" s="176">
        <f>'Fleet Input'!F1036</f>
        <v>0</v>
      </c>
      <c r="Y1032" s="170">
        <f>'Fleet Input'!G1036</f>
        <v>0</v>
      </c>
      <c r="Z1032" s="170">
        <f>'Fleet Input'!H1036</f>
        <v>0</v>
      </c>
      <c r="AA1032" s="114">
        <f t="shared" si="195"/>
        <v>0</v>
      </c>
      <c r="AB1032" s="176" t="str">
        <f>IF('Fleet Input'!K1036=0,"",'Fleet Input'!K1036)</f>
        <v/>
      </c>
      <c r="AC1032" s="176" t="str">
        <f>IF('Fleet Input'!L1036=0,"",'Fleet Input'!L1036)</f>
        <v/>
      </c>
      <c r="AD1032" s="117" t="str">
        <f t="shared" si="196"/>
        <v/>
      </c>
      <c r="AE1032" s="117" t="str">
        <f t="shared" si="197"/>
        <v>00</v>
      </c>
      <c r="AF1032" s="8" t="e">
        <f t="shared" si="198"/>
        <v>#N/A</v>
      </c>
      <c r="AG1032" s="122" t="e">
        <f t="shared" si="199"/>
        <v>#N/A</v>
      </c>
      <c r="AH1032" s="8" t="e">
        <f t="shared" si="200"/>
        <v>#N/A</v>
      </c>
      <c r="AI1032" s="122" t="e">
        <f t="shared" si="201"/>
        <v>#N/A</v>
      </c>
      <c r="AJ1032" s="100" t="e">
        <f t="shared" si="202"/>
        <v>#N/A</v>
      </c>
      <c r="AK1032" s="122" t="e">
        <f t="shared" si="203"/>
        <v>#N/A</v>
      </c>
    </row>
    <row r="1033" spans="1:37" x14ac:dyDescent="0.2">
      <c r="A1033" s="170">
        <f>'Fleet Input'!A1037</f>
        <v>0</v>
      </c>
      <c r="B1033" s="106" t="s">
        <v>111</v>
      </c>
      <c r="C1033" s="106" t="s">
        <v>133</v>
      </c>
      <c r="D1033" s="106" t="s">
        <v>134</v>
      </c>
      <c r="E1033" s="106" t="s">
        <v>748</v>
      </c>
      <c r="F1033" s="179">
        <f>'Fleet Input'!I1037</f>
        <v>0</v>
      </c>
      <c r="G1033" s="179">
        <f>'Fleet Input'!J1037</f>
        <v>0</v>
      </c>
      <c r="H1033" s="119" t="e">
        <f>VLOOKUP(AD1033,NOx_Calc!$E$4:$G$44,3,FALSE)/100</f>
        <v>#N/A</v>
      </c>
      <c r="I1033" s="119" t="e">
        <f>VLOOKUP(AD1033,NOx_Calc!$E$4:$H$44,4,FALSE)/100</f>
        <v>#N/A</v>
      </c>
      <c r="J1033" s="97" t="e">
        <f t="shared" si="192"/>
        <v>#N/A</v>
      </c>
      <c r="K1033" s="10" t="e">
        <f>IF(J1033&lt;&gt;"-",IF(X1033="A",'NOx Emission Factors'!$X$4*J1033,IF(X1033="L",'NOx Emission Factors'!$W$4*J1033,"?")),"-")</f>
        <v>#N/A</v>
      </c>
      <c r="L1033" s="10" t="str">
        <f>IF(F1033&lt;&gt;"",IF(X1033="A",F1033/'NOx Emission Factors'!$X$4,IF(X1033="L",F1033/'NOx Emission Factors'!$W$4,"?")),"-")</f>
        <v>?</v>
      </c>
      <c r="M1033" s="125" t="e">
        <f t="shared" si="193"/>
        <v>#DIV/0!</v>
      </c>
      <c r="N1033" s="125" t="e">
        <f t="shared" si="194"/>
        <v>#N/A</v>
      </c>
      <c r="O1033" s="170">
        <f>'Fleet Input'!B1037</f>
        <v>0</v>
      </c>
      <c r="P1033" s="170">
        <f>'Fleet Input'!C1037</f>
        <v>0</v>
      </c>
      <c r="Q1033" s="170">
        <f>'Fleet Input'!D1037</f>
        <v>0</v>
      </c>
      <c r="R1033" s="170">
        <f>'Fleet Input'!E1037</f>
        <v>0</v>
      </c>
      <c r="S1033" s="170">
        <f>'Fleet Input'!F1037</f>
        <v>0</v>
      </c>
      <c r="T1033" s="109" t="s">
        <v>237</v>
      </c>
      <c r="U1033" s="109" t="s">
        <v>190</v>
      </c>
      <c r="X1033" s="176">
        <f>'Fleet Input'!F1037</f>
        <v>0</v>
      </c>
      <c r="Y1033" s="170">
        <f>'Fleet Input'!G1037</f>
        <v>0</v>
      </c>
      <c r="Z1033" s="170">
        <f>'Fleet Input'!H1037</f>
        <v>0</v>
      </c>
      <c r="AA1033" s="114">
        <f t="shared" si="195"/>
        <v>0</v>
      </c>
      <c r="AB1033" s="176" t="str">
        <f>IF('Fleet Input'!K1037=0,"",'Fleet Input'!K1037)</f>
        <v/>
      </c>
      <c r="AC1033" s="176" t="str">
        <f>IF('Fleet Input'!L1037=0,"",'Fleet Input'!L1037)</f>
        <v/>
      </c>
      <c r="AD1033" s="117" t="str">
        <f t="shared" si="196"/>
        <v/>
      </c>
      <c r="AE1033" s="117" t="str">
        <f t="shared" si="197"/>
        <v>00</v>
      </c>
      <c r="AF1033" s="8" t="e">
        <f t="shared" si="198"/>
        <v>#N/A</v>
      </c>
      <c r="AG1033" s="122" t="e">
        <f t="shared" si="199"/>
        <v>#N/A</v>
      </c>
      <c r="AH1033" s="8" t="e">
        <f t="shared" si="200"/>
        <v>#N/A</v>
      </c>
      <c r="AI1033" s="122" t="e">
        <f t="shared" si="201"/>
        <v>#N/A</v>
      </c>
      <c r="AJ1033" s="100" t="e">
        <f t="shared" si="202"/>
        <v>#N/A</v>
      </c>
      <c r="AK1033" s="122" t="e">
        <f t="shared" si="203"/>
        <v>#N/A</v>
      </c>
    </row>
    <row r="1034" spans="1:37" x14ac:dyDescent="0.2">
      <c r="A1034" s="170">
        <f>'Fleet Input'!A1038</f>
        <v>0</v>
      </c>
      <c r="B1034" s="106" t="s">
        <v>111</v>
      </c>
      <c r="C1034" s="106" t="s">
        <v>133</v>
      </c>
      <c r="D1034" s="106" t="s">
        <v>134</v>
      </c>
      <c r="E1034" s="106" t="s">
        <v>748</v>
      </c>
      <c r="F1034" s="179">
        <f>'Fleet Input'!I1038</f>
        <v>0</v>
      </c>
      <c r="G1034" s="179">
        <f>'Fleet Input'!J1038</f>
        <v>0</v>
      </c>
      <c r="H1034" s="119" t="e">
        <f>VLOOKUP(AD1034,NOx_Calc!$E$4:$G$44,3,FALSE)/100</f>
        <v>#N/A</v>
      </c>
      <c r="I1034" s="119" t="e">
        <f>VLOOKUP(AD1034,NOx_Calc!$E$4:$H$44,4,FALSE)/100</f>
        <v>#N/A</v>
      </c>
      <c r="J1034" s="97" t="e">
        <f t="shared" si="192"/>
        <v>#N/A</v>
      </c>
      <c r="K1034" s="10" t="e">
        <f>IF(J1034&lt;&gt;"-",IF(X1034="A",'NOx Emission Factors'!$X$4*J1034,IF(X1034="L",'NOx Emission Factors'!$W$4*J1034,"?")),"-")</f>
        <v>#N/A</v>
      </c>
      <c r="L1034" s="10" t="str">
        <f>IF(F1034&lt;&gt;"",IF(X1034="A",F1034/'NOx Emission Factors'!$X$4,IF(X1034="L",F1034/'NOx Emission Factors'!$W$4,"?")),"-")</f>
        <v>?</v>
      </c>
      <c r="M1034" s="125" t="e">
        <f t="shared" si="193"/>
        <v>#DIV/0!</v>
      </c>
      <c r="N1034" s="125" t="e">
        <f t="shared" si="194"/>
        <v>#N/A</v>
      </c>
      <c r="O1034" s="170">
        <f>'Fleet Input'!B1038</f>
        <v>0</v>
      </c>
      <c r="P1034" s="170">
        <f>'Fleet Input'!C1038</f>
        <v>0</v>
      </c>
      <c r="Q1034" s="170">
        <f>'Fleet Input'!D1038</f>
        <v>0</v>
      </c>
      <c r="R1034" s="170">
        <f>'Fleet Input'!E1038</f>
        <v>0</v>
      </c>
      <c r="S1034" s="170">
        <f>'Fleet Input'!F1038</f>
        <v>0</v>
      </c>
      <c r="T1034" s="109" t="s">
        <v>237</v>
      </c>
      <c r="U1034" s="109" t="s">
        <v>190</v>
      </c>
      <c r="X1034" s="176">
        <f>'Fleet Input'!F1038</f>
        <v>0</v>
      </c>
      <c r="Y1034" s="170">
        <f>'Fleet Input'!G1038</f>
        <v>0</v>
      </c>
      <c r="Z1034" s="170">
        <f>'Fleet Input'!H1038</f>
        <v>0</v>
      </c>
      <c r="AA1034" s="114">
        <f t="shared" si="195"/>
        <v>0</v>
      </c>
      <c r="AB1034" s="176" t="str">
        <f>IF('Fleet Input'!K1038=0,"",'Fleet Input'!K1038)</f>
        <v/>
      </c>
      <c r="AC1034" s="176" t="str">
        <f>IF('Fleet Input'!L1038=0,"",'Fleet Input'!L1038)</f>
        <v/>
      </c>
      <c r="AD1034" s="117" t="str">
        <f t="shared" si="196"/>
        <v/>
      </c>
      <c r="AE1034" s="117" t="str">
        <f t="shared" si="197"/>
        <v>00</v>
      </c>
      <c r="AF1034" s="8" t="e">
        <f t="shared" si="198"/>
        <v>#N/A</v>
      </c>
      <c r="AG1034" s="122" t="e">
        <f t="shared" si="199"/>
        <v>#N/A</v>
      </c>
      <c r="AH1034" s="8" t="e">
        <f t="shared" si="200"/>
        <v>#N/A</v>
      </c>
      <c r="AI1034" s="122" t="e">
        <f t="shared" si="201"/>
        <v>#N/A</v>
      </c>
      <c r="AJ1034" s="100" t="e">
        <f t="shared" si="202"/>
        <v>#N/A</v>
      </c>
      <c r="AK1034" s="122" t="e">
        <f t="shared" si="203"/>
        <v>#N/A</v>
      </c>
    </row>
    <row r="1035" spans="1:37" x14ac:dyDescent="0.2">
      <c r="A1035" s="170">
        <f>'Fleet Input'!A1039</f>
        <v>0</v>
      </c>
      <c r="B1035" s="106" t="s">
        <v>111</v>
      </c>
      <c r="C1035" s="106" t="s">
        <v>133</v>
      </c>
      <c r="D1035" s="106" t="s">
        <v>134</v>
      </c>
      <c r="E1035" s="106" t="s">
        <v>748</v>
      </c>
      <c r="F1035" s="179">
        <f>'Fleet Input'!I1039</f>
        <v>0</v>
      </c>
      <c r="G1035" s="179">
        <f>'Fleet Input'!J1039</f>
        <v>0</v>
      </c>
      <c r="H1035" s="119" t="e">
        <f>VLOOKUP(AD1035,NOx_Calc!$E$4:$G$44,3,FALSE)/100</f>
        <v>#N/A</v>
      </c>
      <c r="I1035" s="119" t="e">
        <f>VLOOKUP(AD1035,NOx_Calc!$E$4:$H$44,4,FALSE)/100</f>
        <v>#N/A</v>
      </c>
      <c r="J1035" s="97" t="e">
        <f t="shared" si="192"/>
        <v>#N/A</v>
      </c>
      <c r="K1035" s="10" t="e">
        <f>IF(J1035&lt;&gt;"-",IF(X1035="A",'NOx Emission Factors'!$X$4*J1035,IF(X1035="L",'NOx Emission Factors'!$W$4*J1035,"?")),"-")</f>
        <v>#N/A</v>
      </c>
      <c r="L1035" s="10" t="str">
        <f>IF(F1035&lt;&gt;"",IF(X1035="A",F1035/'NOx Emission Factors'!$X$4,IF(X1035="L",F1035/'NOx Emission Factors'!$W$4,"?")),"-")</f>
        <v>?</v>
      </c>
      <c r="M1035" s="125" t="e">
        <f t="shared" si="193"/>
        <v>#DIV/0!</v>
      </c>
      <c r="N1035" s="125" t="e">
        <f t="shared" si="194"/>
        <v>#N/A</v>
      </c>
      <c r="O1035" s="170">
        <f>'Fleet Input'!B1039</f>
        <v>0</v>
      </c>
      <c r="P1035" s="170">
        <f>'Fleet Input'!C1039</f>
        <v>0</v>
      </c>
      <c r="Q1035" s="170">
        <f>'Fleet Input'!D1039</f>
        <v>0</v>
      </c>
      <c r="R1035" s="170">
        <f>'Fleet Input'!E1039</f>
        <v>0</v>
      </c>
      <c r="S1035" s="170">
        <f>'Fleet Input'!F1039</f>
        <v>0</v>
      </c>
      <c r="T1035" s="109" t="s">
        <v>237</v>
      </c>
      <c r="U1035" s="109" t="s">
        <v>190</v>
      </c>
      <c r="X1035" s="176">
        <f>'Fleet Input'!F1039</f>
        <v>0</v>
      </c>
      <c r="Y1035" s="170">
        <f>'Fleet Input'!G1039</f>
        <v>0</v>
      </c>
      <c r="Z1035" s="170">
        <f>'Fleet Input'!H1039</f>
        <v>0</v>
      </c>
      <c r="AA1035" s="114">
        <f t="shared" si="195"/>
        <v>0</v>
      </c>
      <c r="AB1035" s="176" t="str">
        <f>IF('Fleet Input'!K1039=0,"",'Fleet Input'!K1039)</f>
        <v/>
      </c>
      <c r="AC1035" s="176" t="str">
        <f>IF('Fleet Input'!L1039=0,"",'Fleet Input'!L1039)</f>
        <v/>
      </c>
      <c r="AD1035" s="117" t="str">
        <f t="shared" si="196"/>
        <v/>
      </c>
      <c r="AE1035" s="117" t="str">
        <f t="shared" si="197"/>
        <v>00</v>
      </c>
      <c r="AF1035" s="8" t="e">
        <f t="shared" si="198"/>
        <v>#N/A</v>
      </c>
      <c r="AG1035" s="122" t="e">
        <f t="shared" si="199"/>
        <v>#N/A</v>
      </c>
      <c r="AH1035" s="8" t="e">
        <f t="shared" si="200"/>
        <v>#N/A</v>
      </c>
      <c r="AI1035" s="122" t="e">
        <f t="shared" si="201"/>
        <v>#N/A</v>
      </c>
      <c r="AJ1035" s="100" t="e">
        <f t="shared" si="202"/>
        <v>#N/A</v>
      </c>
      <c r="AK1035" s="122" t="e">
        <f t="shared" si="203"/>
        <v>#N/A</v>
      </c>
    </row>
    <row r="1036" spans="1:37" x14ac:dyDescent="0.2">
      <c r="A1036" s="170">
        <f>'Fleet Input'!A1040</f>
        <v>0</v>
      </c>
      <c r="B1036" s="106" t="s">
        <v>111</v>
      </c>
      <c r="C1036" s="106" t="s">
        <v>133</v>
      </c>
      <c r="D1036" s="106" t="s">
        <v>134</v>
      </c>
      <c r="E1036" s="106" t="s">
        <v>748</v>
      </c>
      <c r="F1036" s="179">
        <f>'Fleet Input'!I1040</f>
        <v>0</v>
      </c>
      <c r="G1036" s="179">
        <f>'Fleet Input'!J1040</f>
        <v>0</v>
      </c>
      <c r="H1036" s="119" t="e">
        <f>VLOOKUP(AD1036,NOx_Calc!$E$4:$G$44,3,FALSE)/100</f>
        <v>#N/A</v>
      </c>
      <c r="I1036" s="119" t="e">
        <f>VLOOKUP(AD1036,NOx_Calc!$E$4:$H$44,4,FALSE)/100</f>
        <v>#N/A</v>
      </c>
      <c r="J1036" s="97" t="e">
        <f t="shared" si="192"/>
        <v>#N/A</v>
      </c>
      <c r="K1036" s="10" t="e">
        <f>IF(J1036&lt;&gt;"-",IF(X1036="A",'NOx Emission Factors'!$X$4*J1036,IF(X1036="L",'NOx Emission Factors'!$W$4*J1036,"?")),"-")</f>
        <v>#N/A</v>
      </c>
      <c r="L1036" s="10" t="str">
        <f>IF(F1036&lt;&gt;"",IF(X1036="A",F1036/'NOx Emission Factors'!$X$4,IF(X1036="L",F1036/'NOx Emission Factors'!$W$4,"?")),"-")</f>
        <v>?</v>
      </c>
      <c r="M1036" s="125" t="e">
        <f t="shared" si="193"/>
        <v>#DIV/0!</v>
      </c>
      <c r="N1036" s="125" t="e">
        <f t="shared" si="194"/>
        <v>#N/A</v>
      </c>
      <c r="O1036" s="170">
        <f>'Fleet Input'!B1040</f>
        <v>0</v>
      </c>
      <c r="P1036" s="170">
        <f>'Fleet Input'!C1040</f>
        <v>0</v>
      </c>
      <c r="Q1036" s="170">
        <f>'Fleet Input'!D1040</f>
        <v>0</v>
      </c>
      <c r="R1036" s="170">
        <f>'Fleet Input'!E1040</f>
        <v>0</v>
      </c>
      <c r="S1036" s="170">
        <f>'Fleet Input'!F1040</f>
        <v>0</v>
      </c>
      <c r="T1036" s="109" t="s">
        <v>237</v>
      </c>
      <c r="U1036" s="109" t="s">
        <v>190</v>
      </c>
      <c r="X1036" s="176">
        <f>'Fleet Input'!F1040</f>
        <v>0</v>
      </c>
      <c r="Y1036" s="170">
        <f>'Fleet Input'!G1040</f>
        <v>0</v>
      </c>
      <c r="Z1036" s="170">
        <f>'Fleet Input'!H1040</f>
        <v>0</v>
      </c>
      <c r="AA1036" s="114">
        <f t="shared" si="195"/>
        <v>0</v>
      </c>
      <c r="AB1036" s="176" t="str">
        <f>IF('Fleet Input'!K1040=0,"",'Fleet Input'!K1040)</f>
        <v/>
      </c>
      <c r="AC1036" s="176" t="str">
        <f>IF('Fleet Input'!L1040=0,"",'Fleet Input'!L1040)</f>
        <v/>
      </c>
      <c r="AD1036" s="117" t="str">
        <f t="shared" si="196"/>
        <v/>
      </c>
      <c r="AE1036" s="117" t="str">
        <f t="shared" si="197"/>
        <v>00</v>
      </c>
      <c r="AF1036" s="8" t="e">
        <f t="shared" si="198"/>
        <v>#N/A</v>
      </c>
      <c r="AG1036" s="122" t="e">
        <f t="shared" si="199"/>
        <v>#N/A</v>
      </c>
      <c r="AH1036" s="8" t="e">
        <f t="shared" si="200"/>
        <v>#N/A</v>
      </c>
      <c r="AI1036" s="122" t="e">
        <f t="shared" si="201"/>
        <v>#N/A</v>
      </c>
      <c r="AJ1036" s="100" t="e">
        <f t="shared" si="202"/>
        <v>#N/A</v>
      </c>
      <c r="AK1036" s="122" t="e">
        <f t="shared" si="203"/>
        <v>#N/A</v>
      </c>
    </row>
    <row r="1037" spans="1:37" x14ac:dyDescent="0.2">
      <c r="A1037" s="170">
        <f>'Fleet Input'!A1041</f>
        <v>0</v>
      </c>
      <c r="B1037" s="106" t="s">
        <v>111</v>
      </c>
      <c r="C1037" s="106" t="s">
        <v>112</v>
      </c>
      <c r="D1037" s="106" t="s">
        <v>124</v>
      </c>
      <c r="E1037" s="106" t="s">
        <v>128</v>
      </c>
      <c r="F1037" s="179">
        <f>'Fleet Input'!I1041</f>
        <v>0</v>
      </c>
      <c r="G1037" s="179">
        <f>'Fleet Input'!J1041</f>
        <v>0</v>
      </c>
      <c r="H1037" s="119" t="e">
        <f>VLOOKUP(AD1037,NOx_Calc!$E$4:$G$44,3,FALSE)/100</f>
        <v>#N/A</v>
      </c>
      <c r="I1037" s="119" t="e">
        <f>VLOOKUP(AD1037,NOx_Calc!$E$4:$H$44,4,FALSE)/100</f>
        <v>#N/A</v>
      </c>
      <c r="J1037" s="97" t="e">
        <f t="shared" si="192"/>
        <v>#N/A</v>
      </c>
      <c r="K1037" s="10" t="e">
        <f>IF(J1037&lt;&gt;"-",IF(X1037="A",'NOx Emission Factors'!$X$4*J1037,IF(X1037="L",'NOx Emission Factors'!$W$4*J1037,"?")),"-")</f>
        <v>#N/A</v>
      </c>
      <c r="L1037" s="10" t="str">
        <f>IF(F1037&lt;&gt;"",IF(X1037="A",F1037/'NOx Emission Factors'!$X$4,IF(X1037="L",F1037/'NOx Emission Factors'!$W$4,"?")),"-")</f>
        <v>?</v>
      </c>
      <c r="M1037" s="125" t="e">
        <f t="shared" si="193"/>
        <v>#DIV/0!</v>
      </c>
      <c r="N1037" s="125" t="e">
        <f t="shared" si="194"/>
        <v>#N/A</v>
      </c>
      <c r="O1037" s="170">
        <f>'Fleet Input'!B1041</f>
        <v>0</v>
      </c>
      <c r="P1037" s="170">
        <f>'Fleet Input'!C1041</f>
        <v>0</v>
      </c>
      <c r="Q1037" s="170">
        <f>'Fleet Input'!D1041</f>
        <v>0</v>
      </c>
      <c r="R1037" s="170">
        <f>'Fleet Input'!E1041</f>
        <v>0</v>
      </c>
      <c r="S1037" s="170">
        <f>'Fleet Input'!F1041</f>
        <v>0</v>
      </c>
      <c r="T1037" s="109" t="s">
        <v>241</v>
      </c>
      <c r="U1037" s="109" t="s">
        <v>19</v>
      </c>
      <c r="W1037" s="109" t="s">
        <v>798</v>
      </c>
      <c r="X1037" s="176">
        <f>'Fleet Input'!F1041</f>
        <v>0</v>
      </c>
      <c r="Y1037" s="170">
        <f>'Fleet Input'!G1041</f>
        <v>0</v>
      </c>
      <c r="Z1037" s="170">
        <f>'Fleet Input'!H1041</f>
        <v>0</v>
      </c>
      <c r="AA1037" s="114">
        <f t="shared" si="195"/>
        <v>0</v>
      </c>
      <c r="AB1037" s="176" t="str">
        <f>IF('Fleet Input'!K1041=0,"",'Fleet Input'!K1041)</f>
        <v/>
      </c>
      <c r="AC1037" s="176" t="str">
        <f>IF('Fleet Input'!L1041=0,"",'Fleet Input'!L1041)</f>
        <v/>
      </c>
      <c r="AD1037" s="117" t="str">
        <f t="shared" si="196"/>
        <v/>
      </c>
      <c r="AE1037" s="117" t="str">
        <f t="shared" si="197"/>
        <v>00</v>
      </c>
      <c r="AF1037" s="8" t="e">
        <f t="shared" si="198"/>
        <v>#N/A</v>
      </c>
      <c r="AG1037" s="122" t="e">
        <f t="shared" si="199"/>
        <v>#N/A</v>
      </c>
      <c r="AH1037" s="8" t="e">
        <f t="shared" si="200"/>
        <v>#N/A</v>
      </c>
      <c r="AI1037" s="122" t="e">
        <f t="shared" si="201"/>
        <v>#N/A</v>
      </c>
      <c r="AJ1037" s="100" t="e">
        <f t="shared" si="202"/>
        <v>#N/A</v>
      </c>
      <c r="AK1037" s="122" t="e">
        <f t="shared" si="203"/>
        <v>#N/A</v>
      </c>
    </row>
    <row r="1038" spans="1:37" x14ac:dyDescent="0.2">
      <c r="A1038" s="170">
        <f>'Fleet Input'!A1042</f>
        <v>0</v>
      </c>
      <c r="B1038" s="106" t="s">
        <v>111</v>
      </c>
      <c r="C1038" s="106" t="s">
        <v>112</v>
      </c>
      <c r="D1038" s="106" t="s">
        <v>124</v>
      </c>
      <c r="E1038" s="106" t="s">
        <v>130</v>
      </c>
      <c r="F1038" s="179">
        <f>'Fleet Input'!I1042</f>
        <v>0</v>
      </c>
      <c r="G1038" s="179">
        <f>'Fleet Input'!J1042</f>
        <v>0</v>
      </c>
      <c r="H1038" s="119" t="e">
        <f>VLOOKUP(AD1038,NOx_Calc!$E$4:$G$44,3,FALSE)/100</f>
        <v>#N/A</v>
      </c>
      <c r="I1038" s="119" t="e">
        <f>VLOOKUP(AD1038,NOx_Calc!$E$4:$H$44,4,FALSE)/100</f>
        <v>#N/A</v>
      </c>
      <c r="J1038" s="97" t="e">
        <f t="shared" si="192"/>
        <v>#N/A</v>
      </c>
      <c r="K1038" s="10" t="e">
        <f>IF(J1038&lt;&gt;"-",IF(X1038="A",'NOx Emission Factors'!$X$4*J1038,IF(X1038="L",'NOx Emission Factors'!$W$4*J1038,"?")),"-")</f>
        <v>#N/A</v>
      </c>
      <c r="L1038" s="10" t="str">
        <f>IF(F1038&lt;&gt;"",IF(X1038="A",F1038/'NOx Emission Factors'!$X$4,IF(X1038="L",F1038/'NOx Emission Factors'!$W$4,"?")),"-")</f>
        <v>?</v>
      </c>
      <c r="M1038" s="125" t="e">
        <f t="shared" si="193"/>
        <v>#DIV/0!</v>
      </c>
      <c r="N1038" s="125" t="e">
        <f t="shared" si="194"/>
        <v>#N/A</v>
      </c>
      <c r="O1038" s="170">
        <f>'Fleet Input'!B1042</f>
        <v>0</v>
      </c>
      <c r="P1038" s="170">
        <f>'Fleet Input'!C1042</f>
        <v>0</v>
      </c>
      <c r="Q1038" s="170">
        <f>'Fleet Input'!D1042</f>
        <v>0</v>
      </c>
      <c r="R1038" s="170">
        <f>'Fleet Input'!E1042</f>
        <v>0</v>
      </c>
      <c r="S1038" s="170">
        <f>'Fleet Input'!F1042</f>
        <v>0</v>
      </c>
      <c r="T1038" s="109" t="s">
        <v>241</v>
      </c>
      <c r="U1038" s="109" t="s">
        <v>19</v>
      </c>
      <c r="W1038" s="109" t="s">
        <v>796</v>
      </c>
      <c r="X1038" s="176">
        <f>'Fleet Input'!F1042</f>
        <v>0</v>
      </c>
      <c r="Y1038" s="170">
        <f>'Fleet Input'!G1042</f>
        <v>0</v>
      </c>
      <c r="Z1038" s="170">
        <f>'Fleet Input'!H1042</f>
        <v>0</v>
      </c>
      <c r="AA1038" s="114">
        <f t="shared" si="195"/>
        <v>0</v>
      </c>
      <c r="AB1038" s="176" t="str">
        <f>IF('Fleet Input'!K1042=0,"",'Fleet Input'!K1042)</f>
        <v/>
      </c>
      <c r="AC1038" s="176" t="str">
        <f>IF('Fleet Input'!L1042=0,"",'Fleet Input'!L1042)</f>
        <v/>
      </c>
      <c r="AD1038" s="117" t="str">
        <f t="shared" si="196"/>
        <v/>
      </c>
      <c r="AE1038" s="117" t="str">
        <f t="shared" si="197"/>
        <v>00</v>
      </c>
      <c r="AF1038" s="8" t="e">
        <f t="shared" si="198"/>
        <v>#N/A</v>
      </c>
      <c r="AG1038" s="122" t="e">
        <f t="shared" si="199"/>
        <v>#N/A</v>
      </c>
      <c r="AH1038" s="8" t="e">
        <f t="shared" si="200"/>
        <v>#N/A</v>
      </c>
      <c r="AI1038" s="122" t="e">
        <f t="shared" si="201"/>
        <v>#N/A</v>
      </c>
      <c r="AJ1038" s="100" t="e">
        <f t="shared" si="202"/>
        <v>#N/A</v>
      </c>
      <c r="AK1038" s="122" t="e">
        <f t="shared" si="203"/>
        <v>#N/A</v>
      </c>
    </row>
    <row r="1039" spans="1:37" x14ac:dyDescent="0.2">
      <c r="A1039" s="170">
        <f>'Fleet Input'!A1043</f>
        <v>0</v>
      </c>
      <c r="B1039" s="106" t="s">
        <v>111</v>
      </c>
      <c r="C1039" s="106" t="s">
        <v>112</v>
      </c>
      <c r="D1039" s="106" t="s">
        <v>113</v>
      </c>
      <c r="E1039" s="106" t="s">
        <v>114</v>
      </c>
      <c r="F1039" s="179">
        <f>'Fleet Input'!I1043</f>
        <v>0</v>
      </c>
      <c r="G1039" s="179">
        <f>'Fleet Input'!J1043</f>
        <v>0</v>
      </c>
      <c r="H1039" s="119" t="e">
        <f>VLOOKUP(AD1039,NOx_Calc!$E$4:$G$44,3,FALSE)/100</f>
        <v>#N/A</v>
      </c>
      <c r="I1039" s="119" t="e">
        <f>VLOOKUP(AD1039,NOx_Calc!$E$4:$H$44,4,FALSE)/100</f>
        <v>#N/A</v>
      </c>
      <c r="J1039" s="97" t="e">
        <f t="shared" si="192"/>
        <v>#N/A</v>
      </c>
      <c r="K1039" s="10" t="e">
        <f>IF(J1039&lt;&gt;"-",IF(X1039="A",'NOx Emission Factors'!$X$4*J1039,IF(X1039="L",'NOx Emission Factors'!$W$4*J1039,"?")),"-")</f>
        <v>#N/A</v>
      </c>
      <c r="L1039" s="10" t="str">
        <f>IF(F1039&lt;&gt;"",IF(X1039="A",F1039/'NOx Emission Factors'!$X$4,IF(X1039="L",F1039/'NOx Emission Factors'!$W$4,"?")),"-")</f>
        <v>?</v>
      </c>
      <c r="M1039" s="125" t="e">
        <f t="shared" si="193"/>
        <v>#DIV/0!</v>
      </c>
      <c r="N1039" s="125" t="e">
        <f t="shared" si="194"/>
        <v>#N/A</v>
      </c>
      <c r="O1039" s="170">
        <f>'Fleet Input'!B1043</f>
        <v>0</v>
      </c>
      <c r="P1039" s="170">
        <f>'Fleet Input'!C1043</f>
        <v>0</v>
      </c>
      <c r="Q1039" s="170">
        <f>'Fleet Input'!D1043</f>
        <v>0</v>
      </c>
      <c r="R1039" s="170">
        <f>'Fleet Input'!E1043</f>
        <v>0</v>
      </c>
      <c r="S1039" s="170">
        <f>'Fleet Input'!F1043</f>
        <v>0</v>
      </c>
      <c r="T1039" s="109" t="s">
        <v>241</v>
      </c>
      <c r="U1039" s="109" t="s">
        <v>20</v>
      </c>
      <c r="X1039" s="176">
        <f>'Fleet Input'!F1043</f>
        <v>0</v>
      </c>
      <c r="Y1039" s="170">
        <f>'Fleet Input'!G1043</f>
        <v>0</v>
      </c>
      <c r="Z1039" s="170">
        <f>'Fleet Input'!H1043</f>
        <v>0</v>
      </c>
      <c r="AA1039" s="114">
        <f t="shared" si="195"/>
        <v>0</v>
      </c>
      <c r="AB1039" s="176" t="str">
        <f>IF('Fleet Input'!K1043=0,"",'Fleet Input'!K1043)</f>
        <v/>
      </c>
      <c r="AC1039" s="176" t="str">
        <f>IF('Fleet Input'!L1043=0,"",'Fleet Input'!L1043)</f>
        <v/>
      </c>
      <c r="AD1039" s="117" t="str">
        <f t="shared" si="196"/>
        <v/>
      </c>
      <c r="AE1039" s="117" t="str">
        <f t="shared" si="197"/>
        <v>00</v>
      </c>
      <c r="AF1039" s="8" t="e">
        <f t="shared" si="198"/>
        <v>#N/A</v>
      </c>
      <c r="AG1039" s="122" t="e">
        <f t="shared" si="199"/>
        <v>#N/A</v>
      </c>
      <c r="AH1039" s="8" t="e">
        <f t="shared" si="200"/>
        <v>#N/A</v>
      </c>
      <c r="AI1039" s="122" t="e">
        <f t="shared" si="201"/>
        <v>#N/A</v>
      </c>
      <c r="AJ1039" s="100" t="e">
        <f t="shared" si="202"/>
        <v>#N/A</v>
      </c>
      <c r="AK1039" s="122" t="e">
        <f t="shared" si="203"/>
        <v>#N/A</v>
      </c>
    </row>
    <row r="1040" spans="1:37" x14ac:dyDescent="0.2">
      <c r="A1040" s="170">
        <f>'Fleet Input'!A1044</f>
        <v>0</v>
      </c>
      <c r="B1040" s="106" t="s">
        <v>111</v>
      </c>
      <c r="C1040" s="106" t="s">
        <v>112</v>
      </c>
      <c r="D1040" s="106" t="s">
        <v>136</v>
      </c>
      <c r="E1040" s="106" t="s">
        <v>137</v>
      </c>
      <c r="F1040" s="179">
        <f>'Fleet Input'!I1044</f>
        <v>0</v>
      </c>
      <c r="G1040" s="179">
        <f>'Fleet Input'!J1044</f>
        <v>0</v>
      </c>
      <c r="H1040" s="119" t="e">
        <f>VLOOKUP(AD1040,NOx_Calc!$E$4:$G$44,3,FALSE)/100</f>
        <v>#N/A</v>
      </c>
      <c r="I1040" s="119" t="e">
        <f>VLOOKUP(AD1040,NOx_Calc!$E$4:$H$44,4,FALSE)/100</f>
        <v>#N/A</v>
      </c>
      <c r="J1040" s="97" t="e">
        <f t="shared" si="192"/>
        <v>#N/A</v>
      </c>
      <c r="K1040" s="10" t="e">
        <f>IF(J1040&lt;&gt;"-",IF(X1040="A",'NOx Emission Factors'!$X$4*J1040,IF(X1040="L",'NOx Emission Factors'!$W$4*J1040,"?")),"-")</f>
        <v>#N/A</v>
      </c>
      <c r="L1040" s="10" t="str">
        <f>IF(F1040&lt;&gt;"",IF(X1040="A",F1040/'NOx Emission Factors'!$X$4,IF(X1040="L",F1040/'NOx Emission Factors'!$W$4,"?")),"-")</f>
        <v>?</v>
      </c>
      <c r="M1040" s="125" t="e">
        <f t="shared" si="193"/>
        <v>#DIV/0!</v>
      </c>
      <c r="N1040" s="125" t="e">
        <f t="shared" si="194"/>
        <v>#N/A</v>
      </c>
      <c r="O1040" s="170">
        <f>'Fleet Input'!B1044</f>
        <v>0</v>
      </c>
      <c r="P1040" s="170">
        <f>'Fleet Input'!C1044</f>
        <v>0</v>
      </c>
      <c r="Q1040" s="170">
        <f>'Fleet Input'!D1044</f>
        <v>0</v>
      </c>
      <c r="R1040" s="170">
        <f>'Fleet Input'!E1044</f>
        <v>0</v>
      </c>
      <c r="S1040" s="170">
        <f>'Fleet Input'!F1044</f>
        <v>0</v>
      </c>
      <c r="T1040" s="109" t="s">
        <v>237</v>
      </c>
      <c r="U1040" s="109" t="s">
        <v>190</v>
      </c>
      <c r="X1040" s="176">
        <f>'Fleet Input'!F1044</f>
        <v>0</v>
      </c>
      <c r="Y1040" s="170">
        <f>'Fleet Input'!G1044</f>
        <v>0</v>
      </c>
      <c r="Z1040" s="170">
        <f>'Fleet Input'!H1044</f>
        <v>0</v>
      </c>
      <c r="AA1040" s="114">
        <f t="shared" si="195"/>
        <v>0</v>
      </c>
      <c r="AB1040" s="176" t="str">
        <f>IF('Fleet Input'!K1044=0,"",'Fleet Input'!K1044)</f>
        <v/>
      </c>
      <c r="AC1040" s="176" t="str">
        <f>IF('Fleet Input'!L1044=0,"",'Fleet Input'!L1044)</f>
        <v/>
      </c>
      <c r="AD1040" s="117" t="str">
        <f t="shared" si="196"/>
        <v/>
      </c>
      <c r="AE1040" s="117" t="str">
        <f t="shared" si="197"/>
        <v>00</v>
      </c>
      <c r="AF1040" s="8" t="e">
        <f t="shared" si="198"/>
        <v>#N/A</v>
      </c>
      <c r="AG1040" s="122" t="e">
        <f t="shared" si="199"/>
        <v>#N/A</v>
      </c>
      <c r="AH1040" s="8" t="e">
        <f t="shared" si="200"/>
        <v>#N/A</v>
      </c>
      <c r="AI1040" s="122" t="e">
        <f t="shared" si="201"/>
        <v>#N/A</v>
      </c>
      <c r="AJ1040" s="100" t="e">
        <f t="shared" si="202"/>
        <v>#N/A</v>
      </c>
      <c r="AK1040" s="122" t="e">
        <f t="shared" si="203"/>
        <v>#N/A</v>
      </c>
    </row>
    <row r="1041" spans="1:37" x14ac:dyDescent="0.2">
      <c r="A1041" s="170">
        <f>'Fleet Input'!A1045</f>
        <v>0</v>
      </c>
      <c r="B1041" s="106" t="s">
        <v>111</v>
      </c>
      <c r="C1041" s="106" t="s">
        <v>112</v>
      </c>
      <c r="D1041" s="106" t="s">
        <v>136</v>
      </c>
      <c r="E1041" s="106" t="s">
        <v>137</v>
      </c>
      <c r="F1041" s="179">
        <f>'Fleet Input'!I1045</f>
        <v>0</v>
      </c>
      <c r="G1041" s="179">
        <f>'Fleet Input'!J1045</f>
        <v>0</v>
      </c>
      <c r="H1041" s="119" t="e">
        <f>VLOOKUP(AD1041,NOx_Calc!$E$4:$G$44,3,FALSE)/100</f>
        <v>#N/A</v>
      </c>
      <c r="I1041" s="119" t="e">
        <f>VLOOKUP(AD1041,NOx_Calc!$E$4:$H$44,4,FALSE)/100</f>
        <v>#N/A</v>
      </c>
      <c r="J1041" s="97" t="e">
        <f t="shared" si="192"/>
        <v>#N/A</v>
      </c>
      <c r="K1041" s="10" t="e">
        <f>IF(J1041&lt;&gt;"-",IF(X1041="A",'NOx Emission Factors'!$X$4*J1041,IF(X1041="L",'NOx Emission Factors'!$W$4*J1041,"?")),"-")</f>
        <v>#N/A</v>
      </c>
      <c r="L1041" s="10" t="str">
        <f>IF(F1041&lt;&gt;"",IF(X1041="A",F1041/'NOx Emission Factors'!$X$4,IF(X1041="L",F1041/'NOx Emission Factors'!$W$4,"?")),"-")</f>
        <v>?</v>
      </c>
      <c r="M1041" s="125" t="e">
        <f t="shared" si="193"/>
        <v>#DIV/0!</v>
      </c>
      <c r="N1041" s="125" t="e">
        <f t="shared" si="194"/>
        <v>#N/A</v>
      </c>
      <c r="O1041" s="170">
        <f>'Fleet Input'!B1045</f>
        <v>0</v>
      </c>
      <c r="P1041" s="170">
        <f>'Fleet Input'!C1045</f>
        <v>0</v>
      </c>
      <c r="Q1041" s="170">
        <f>'Fleet Input'!D1045</f>
        <v>0</v>
      </c>
      <c r="R1041" s="170">
        <f>'Fleet Input'!E1045</f>
        <v>0</v>
      </c>
      <c r="S1041" s="170">
        <f>'Fleet Input'!F1045</f>
        <v>0</v>
      </c>
      <c r="T1041" s="109" t="s">
        <v>237</v>
      </c>
      <c r="U1041" s="109" t="s">
        <v>190</v>
      </c>
      <c r="X1041" s="176">
        <f>'Fleet Input'!F1045</f>
        <v>0</v>
      </c>
      <c r="Y1041" s="170">
        <f>'Fleet Input'!G1045</f>
        <v>0</v>
      </c>
      <c r="Z1041" s="170">
        <f>'Fleet Input'!H1045</f>
        <v>0</v>
      </c>
      <c r="AA1041" s="114">
        <f t="shared" si="195"/>
        <v>0</v>
      </c>
      <c r="AB1041" s="176" t="str">
        <f>IF('Fleet Input'!K1045=0,"",'Fleet Input'!K1045)</f>
        <v/>
      </c>
      <c r="AC1041" s="176" t="str">
        <f>IF('Fleet Input'!L1045=0,"",'Fleet Input'!L1045)</f>
        <v/>
      </c>
      <c r="AD1041" s="117" t="str">
        <f t="shared" si="196"/>
        <v/>
      </c>
      <c r="AE1041" s="117" t="str">
        <f t="shared" si="197"/>
        <v>00</v>
      </c>
      <c r="AF1041" s="8" t="e">
        <f t="shared" si="198"/>
        <v>#N/A</v>
      </c>
      <c r="AG1041" s="122" t="e">
        <f t="shared" si="199"/>
        <v>#N/A</v>
      </c>
      <c r="AH1041" s="8" t="e">
        <f t="shared" si="200"/>
        <v>#N/A</v>
      </c>
      <c r="AI1041" s="122" t="e">
        <f t="shared" si="201"/>
        <v>#N/A</v>
      </c>
      <c r="AJ1041" s="100" t="e">
        <f t="shared" si="202"/>
        <v>#N/A</v>
      </c>
      <c r="AK1041" s="122" t="e">
        <f t="shared" si="203"/>
        <v>#N/A</v>
      </c>
    </row>
    <row r="1042" spans="1:37" x14ac:dyDescent="0.2">
      <c r="A1042" s="170">
        <f>'Fleet Input'!A1046</f>
        <v>0</v>
      </c>
      <c r="B1042" s="106" t="s">
        <v>111</v>
      </c>
      <c r="C1042" s="106" t="s">
        <v>112</v>
      </c>
      <c r="D1042" s="106" t="s">
        <v>136</v>
      </c>
      <c r="E1042" s="106" t="s">
        <v>137</v>
      </c>
      <c r="F1042" s="179">
        <f>'Fleet Input'!I1046</f>
        <v>0</v>
      </c>
      <c r="G1042" s="179">
        <f>'Fleet Input'!J1046</f>
        <v>0</v>
      </c>
      <c r="H1042" s="119" t="e">
        <f>VLOOKUP(AD1042,NOx_Calc!$E$4:$G$44,3,FALSE)/100</f>
        <v>#N/A</v>
      </c>
      <c r="I1042" s="119" t="e">
        <f>VLOOKUP(AD1042,NOx_Calc!$E$4:$H$44,4,FALSE)/100</f>
        <v>#N/A</v>
      </c>
      <c r="J1042" s="97" t="e">
        <f t="shared" si="192"/>
        <v>#N/A</v>
      </c>
      <c r="K1042" s="10" t="e">
        <f>IF(J1042&lt;&gt;"-",IF(X1042="A",'NOx Emission Factors'!$X$4*J1042,IF(X1042="L",'NOx Emission Factors'!$W$4*J1042,"?")),"-")</f>
        <v>#N/A</v>
      </c>
      <c r="L1042" s="10" t="str">
        <f>IF(F1042&lt;&gt;"",IF(X1042="A",F1042/'NOx Emission Factors'!$X$4,IF(X1042="L",F1042/'NOx Emission Factors'!$W$4,"?")),"-")</f>
        <v>?</v>
      </c>
      <c r="M1042" s="125" t="e">
        <f t="shared" si="193"/>
        <v>#DIV/0!</v>
      </c>
      <c r="N1042" s="125" t="e">
        <f t="shared" si="194"/>
        <v>#N/A</v>
      </c>
      <c r="O1042" s="170">
        <f>'Fleet Input'!B1046</f>
        <v>0</v>
      </c>
      <c r="P1042" s="170">
        <f>'Fleet Input'!C1046</f>
        <v>0</v>
      </c>
      <c r="Q1042" s="170">
        <f>'Fleet Input'!D1046</f>
        <v>0</v>
      </c>
      <c r="R1042" s="170">
        <f>'Fleet Input'!E1046</f>
        <v>0</v>
      </c>
      <c r="S1042" s="170">
        <f>'Fleet Input'!F1046</f>
        <v>0</v>
      </c>
      <c r="T1042" s="109" t="s">
        <v>237</v>
      </c>
      <c r="U1042" s="109" t="s">
        <v>190</v>
      </c>
      <c r="X1042" s="176">
        <f>'Fleet Input'!F1046</f>
        <v>0</v>
      </c>
      <c r="Y1042" s="170">
        <f>'Fleet Input'!G1046</f>
        <v>0</v>
      </c>
      <c r="Z1042" s="170">
        <f>'Fleet Input'!H1046</f>
        <v>0</v>
      </c>
      <c r="AA1042" s="114">
        <f t="shared" si="195"/>
        <v>0</v>
      </c>
      <c r="AB1042" s="176" t="str">
        <f>IF('Fleet Input'!K1046=0,"",'Fleet Input'!K1046)</f>
        <v/>
      </c>
      <c r="AC1042" s="176" t="str">
        <f>IF('Fleet Input'!L1046=0,"",'Fleet Input'!L1046)</f>
        <v/>
      </c>
      <c r="AD1042" s="117" t="str">
        <f t="shared" si="196"/>
        <v/>
      </c>
      <c r="AE1042" s="117" t="str">
        <f t="shared" si="197"/>
        <v>00</v>
      </c>
      <c r="AF1042" s="8" t="e">
        <f t="shared" si="198"/>
        <v>#N/A</v>
      </c>
      <c r="AG1042" s="122" t="e">
        <f t="shared" si="199"/>
        <v>#N/A</v>
      </c>
      <c r="AH1042" s="8" t="e">
        <f t="shared" si="200"/>
        <v>#N/A</v>
      </c>
      <c r="AI1042" s="122" t="e">
        <f t="shared" si="201"/>
        <v>#N/A</v>
      </c>
      <c r="AJ1042" s="100" t="e">
        <f t="shared" si="202"/>
        <v>#N/A</v>
      </c>
      <c r="AK1042" s="122" t="e">
        <f t="shared" si="203"/>
        <v>#N/A</v>
      </c>
    </row>
    <row r="1043" spans="1:37" x14ac:dyDescent="0.2">
      <c r="A1043" s="170">
        <f>'Fleet Input'!A1047</f>
        <v>0</v>
      </c>
      <c r="B1043" s="106" t="s">
        <v>111</v>
      </c>
      <c r="C1043" s="106" t="s">
        <v>125</v>
      </c>
      <c r="D1043" s="106" t="s">
        <v>126</v>
      </c>
      <c r="E1043" s="106" t="s">
        <v>137</v>
      </c>
      <c r="F1043" s="179">
        <f>'Fleet Input'!I1047</f>
        <v>0</v>
      </c>
      <c r="G1043" s="179">
        <f>'Fleet Input'!J1047</f>
        <v>0</v>
      </c>
      <c r="H1043" s="119" t="e">
        <f>VLOOKUP(AD1043,NOx_Calc!$E$4:$G$44,3,FALSE)/100</f>
        <v>#N/A</v>
      </c>
      <c r="I1043" s="119" t="e">
        <f>VLOOKUP(AD1043,NOx_Calc!$E$4:$H$44,4,FALSE)/100</f>
        <v>#N/A</v>
      </c>
      <c r="J1043" s="97" t="e">
        <f t="shared" si="192"/>
        <v>#N/A</v>
      </c>
      <c r="K1043" s="10" t="e">
        <f>IF(J1043&lt;&gt;"-",IF(X1043="A",'NOx Emission Factors'!$X$4*J1043,IF(X1043="L",'NOx Emission Factors'!$W$4*J1043,"?")),"-")</f>
        <v>#N/A</v>
      </c>
      <c r="L1043" s="10" t="str">
        <f>IF(F1043&lt;&gt;"",IF(X1043="A",F1043/'NOx Emission Factors'!$X$4,IF(X1043="L",F1043/'NOx Emission Factors'!$W$4,"?")),"-")</f>
        <v>?</v>
      </c>
      <c r="M1043" s="125" t="e">
        <f t="shared" si="193"/>
        <v>#DIV/0!</v>
      </c>
      <c r="N1043" s="125" t="e">
        <f t="shared" si="194"/>
        <v>#N/A</v>
      </c>
      <c r="O1043" s="170">
        <f>'Fleet Input'!B1047</f>
        <v>0</v>
      </c>
      <c r="P1043" s="170">
        <f>'Fleet Input'!C1047</f>
        <v>0</v>
      </c>
      <c r="Q1043" s="170">
        <f>'Fleet Input'!D1047</f>
        <v>0</v>
      </c>
      <c r="R1043" s="170">
        <f>'Fleet Input'!E1047</f>
        <v>0</v>
      </c>
      <c r="S1043" s="170">
        <f>'Fleet Input'!F1047</f>
        <v>0</v>
      </c>
      <c r="T1043" s="109" t="s">
        <v>237</v>
      </c>
      <c r="U1043" s="109" t="s">
        <v>190</v>
      </c>
      <c r="X1043" s="176">
        <f>'Fleet Input'!F1047</f>
        <v>0</v>
      </c>
      <c r="Y1043" s="170">
        <f>'Fleet Input'!G1047</f>
        <v>0</v>
      </c>
      <c r="Z1043" s="170">
        <f>'Fleet Input'!H1047</f>
        <v>0</v>
      </c>
      <c r="AA1043" s="114">
        <f t="shared" si="195"/>
        <v>0</v>
      </c>
      <c r="AB1043" s="176" t="str">
        <f>IF('Fleet Input'!K1047=0,"",'Fleet Input'!K1047)</f>
        <v/>
      </c>
      <c r="AC1043" s="176" t="str">
        <f>IF('Fleet Input'!L1047=0,"",'Fleet Input'!L1047)</f>
        <v/>
      </c>
      <c r="AD1043" s="117" t="str">
        <f t="shared" si="196"/>
        <v/>
      </c>
      <c r="AE1043" s="117" t="str">
        <f t="shared" si="197"/>
        <v>00</v>
      </c>
      <c r="AF1043" s="8" t="e">
        <f t="shared" si="198"/>
        <v>#N/A</v>
      </c>
      <c r="AG1043" s="122" t="e">
        <f t="shared" si="199"/>
        <v>#N/A</v>
      </c>
      <c r="AH1043" s="8" t="e">
        <f t="shared" si="200"/>
        <v>#N/A</v>
      </c>
      <c r="AI1043" s="122" t="e">
        <f t="shared" si="201"/>
        <v>#N/A</v>
      </c>
      <c r="AJ1043" s="100" t="e">
        <f t="shared" si="202"/>
        <v>#N/A</v>
      </c>
      <c r="AK1043" s="122" t="e">
        <f t="shared" si="203"/>
        <v>#N/A</v>
      </c>
    </row>
    <row r="1044" spans="1:37" x14ac:dyDescent="0.2">
      <c r="A1044" s="170">
        <f>'Fleet Input'!A1048</f>
        <v>0</v>
      </c>
      <c r="B1044" s="106" t="s">
        <v>111</v>
      </c>
      <c r="C1044" s="106" t="s">
        <v>112</v>
      </c>
      <c r="D1044" s="106" t="s">
        <v>136</v>
      </c>
      <c r="E1044" s="106" t="s">
        <v>137</v>
      </c>
      <c r="F1044" s="179">
        <f>'Fleet Input'!I1048</f>
        <v>0</v>
      </c>
      <c r="G1044" s="179">
        <f>'Fleet Input'!J1048</f>
        <v>0</v>
      </c>
      <c r="H1044" s="119" t="e">
        <f>VLOOKUP(AD1044,NOx_Calc!$E$4:$G$44,3,FALSE)/100</f>
        <v>#N/A</v>
      </c>
      <c r="I1044" s="119" t="e">
        <f>VLOOKUP(AD1044,NOx_Calc!$E$4:$H$44,4,FALSE)/100</f>
        <v>#N/A</v>
      </c>
      <c r="J1044" s="97" t="e">
        <f t="shared" si="192"/>
        <v>#N/A</v>
      </c>
      <c r="K1044" s="10" t="e">
        <f>IF(J1044&lt;&gt;"-",IF(X1044="A",'NOx Emission Factors'!$X$4*J1044,IF(X1044="L",'NOx Emission Factors'!$W$4*J1044,"?")),"-")</f>
        <v>#N/A</v>
      </c>
      <c r="L1044" s="10" t="str">
        <f>IF(F1044&lt;&gt;"",IF(X1044="A",F1044/'NOx Emission Factors'!$X$4,IF(X1044="L",F1044/'NOx Emission Factors'!$W$4,"?")),"-")</f>
        <v>?</v>
      </c>
      <c r="M1044" s="125" t="e">
        <f t="shared" si="193"/>
        <v>#DIV/0!</v>
      </c>
      <c r="N1044" s="125" t="e">
        <f t="shared" si="194"/>
        <v>#N/A</v>
      </c>
      <c r="O1044" s="170">
        <f>'Fleet Input'!B1048</f>
        <v>0</v>
      </c>
      <c r="P1044" s="170">
        <f>'Fleet Input'!C1048</f>
        <v>0</v>
      </c>
      <c r="Q1044" s="170">
        <f>'Fleet Input'!D1048</f>
        <v>0</v>
      </c>
      <c r="R1044" s="170">
        <f>'Fleet Input'!E1048</f>
        <v>0</v>
      </c>
      <c r="S1044" s="170">
        <f>'Fleet Input'!F1048</f>
        <v>0</v>
      </c>
      <c r="T1044" s="109" t="s">
        <v>237</v>
      </c>
      <c r="U1044" s="109" t="s">
        <v>190</v>
      </c>
      <c r="X1044" s="176">
        <f>'Fleet Input'!F1048</f>
        <v>0</v>
      </c>
      <c r="Y1044" s="170">
        <f>'Fleet Input'!G1048</f>
        <v>0</v>
      </c>
      <c r="Z1044" s="170">
        <f>'Fleet Input'!H1048</f>
        <v>0</v>
      </c>
      <c r="AA1044" s="114">
        <f t="shared" si="195"/>
        <v>0</v>
      </c>
      <c r="AB1044" s="176" t="str">
        <f>IF('Fleet Input'!K1048=0,"",'Fleet Input'!K1048)</f>
        <v/>
      </c>
      <c r="AC1044" s="176" t="str">
        <f>IF('Fleet Input'!L1048=0,"",'Fleet Input'!L1048)</f>
        <v/>
      </c>
      <c r="AD1044" s="117" t="str">
        <f t="shared" si="196"/>
        <v/>
      </c>
      <c r="AE1044" s="117" t="str">
        <f t="shared" si="197"/>
        <v>00</v>
      </c>
      <c r="AF1044" s="8" t="e">
        <f t="shared" si="198"/>
        <v>#N/A</v>
      </c>
      <c r="AG1044" s="122" t="e">
        <f t="shared" si="199"/>
        <v>#N/A</v>
      </c>
      <c r="AH1044" s="8" t="e">
        <f t="shared" si="200"/>
        <v>#N/A</v>
      </c>
      <c r="AI1044" s="122" t="e">
        <f t="shared" si="201"/>
        <v>#N/A</v>
      </c>
      <c r="AJ1044" s="100" t="e">
        <f t="shared" si="202"/>
        <v>#N/A</v>
      </c>
      <c r="AK1044" s="122" t="e">
        <f t="shared" si="203"/>
        <v>#N/A</v>
      </c>
    </row>
    <row r="1045" spans="1:37" x14ac:dyDescent="0.2">
      <c r="A1045" s="170">
        <f>'Fleet Input'!A1049</f>
        <v>0</v>
      </c>
      <c r="B1045" s="106" t="s">
        <v>111</v>
      </c>
      <c r="C1045" s="106" t="s">
        <v>112</v>
      </c>
      <c r="D1045" s="106" t="s">
        <v>136</v>
      </c>
      <c r="E1045" s="106" t="s">
        <v>137</v>
      </c>
      <c r="F1045" s="179">
        <f>'Fleet Input'!I1049</f>
        <v>0</v>
      </c>
      <c r="G1045" s="179">
        <f>'Fleet Input'!J1049</f>
        <v>0</v>
      </c>
      <c r="H1045" s="119" t="e">
        <f>VLOOKUP(AD1045,NOx_Calc!$E$4:$G$44,3,FALSE)/100</f>
        <v>#N/A</v>
      </c>
      <c r="I1045" s="119" t="e">
        <f>VLOOKUP(AD1045,NOx_Calc!$E$4:$H$44,4,FALSE)/100</f>
        <v>#N/A</v>
      </c>
      <c r="J1045" s="97" t="e">
        <f t="shared" si="192"/>
        <v>#N/A</v>
      </c>
      <c r="K1045" s="10" t="e">
        <f>IF(J1045&lt;&gt;"-",IF(X1045="A",'NOx Emission Factors'!$X$4*J1045,IF(X1045="L",'NOx Emission Factors'!$W$4*J1045,"?")),"-")</f>
        <v>#N/A</v>
      </c>
      <c r="L1045" s="10" t="str">
        <f>IF(F1045&lt;&gt;"",IF(X1045="A",F1045/'NOx Emission Factors'!$X$4,IF(X1045="L",F1045/'NOx Emission Factors'!$W$4,"?")),"-")</f>
        <v>?</v>
      </c>
      <c r="M1045" s="125" t="e">
        <f t="shared" si="193"/>
        <v>#DIV/0!</v>
      </c>
      <c r="N1045" s="125" t="e">
        <f t="shared" si="194"/>
        <v>#N/A</v>
      </c>
      <c r="O1045" s="170">
        <f>'Fleet Input'!B1049</f>
        <v>0</v>
      </c>
      <c r="P1045" s="170">
        <f>'Fleet Input'!C1049</f>
        <v>0</v>
      </c>
      <c r="Q1045" s="170">
        <f>'Fleet Input'!D1049</f>
        <v>0</v>
      </c>
      <c r="R1045" s="170">
        <f>'Fleet Input'!E1049</f>
        <v>0</v>
      </c>
      <c r="S1045" s="170">
        <f>'Fleet Input'!F1049</f>
        <v>0</v>
      </c>
      <c r="T1045" s="109" t="s">
        <v>237</v>
      </c>
      <c r="U1045" s="109" t="s">
        <v>190</v>
      </c>
      <c r="X1045" s="176">
        <f>'Fleet Input'!F1049</f>
        <v>0</v>
      </c>
      <c r="Y1045" s="170">
        <f>'Fleet Input'!G1049</f>
        <v>0</v>
      </c>
      <c r="Z1045" s="170">
        <f>'Fleet Input'!H1049</f>
        <v>0</v>
      </c>
      <c r="AA1045" s="114">
        <f t="shared" si="195"/>
        <v>0</v>
      </c>
      <c r="AB1045" s="176" t="str">
        <f>IF('Fleet Input'!K1049=0,"",'Fleet Input'!K1049)</f>
        <v/>
      </c>
      <c r="AC1045" s="176" t="str">
        <f>IF('Fleet Input'!L1049=0,"",'Fleet Input'!L1049)</f>
        <v/>
      </c>
      <c r="AD1045" s="117" t="str">
        <f t="shared" si="196"/>
        <v/>
      </c>
      <c r="AE1045" s="117" t="str">
        <f t="shared" si="197"/>
        <v>00</v>
      </c>
      <c r="AF1045" s="8" t="e">
        <f t="shared" si="198"/>
        <v>#N/A</v>
      </c>
      <c r="AG1045" s="122" t="e">
        <f t="shared" si="199"/>
        <v>#N/A</v>
      </c>
      <c r="AH1045" s="8" t="e">
        <f t="shared" si="200"/>
        <v>#N/A</v>
      </c>
      <c r="AI1045" s="122" t="e">
        <f t="shared" si="201"/>
        <v>#N/A</v>
      </c>
      <c r="AJ1045" s="100" t="e">
        <f t="shared" si="202"/>
        <v>#N/A</v>
      </c>
      <c r="AK1045" s="122" t="e">
        <f t="shared" si="203"/>
        <v>#N/A</v>
      </c>
    </row>
    <row r="1046" spans="1:37" x14ac:dyDescent="0.2">
      <c r="A1046" s="170">
        <f>'Fleet Input'!A1050</f>
        <v>0</v>
      </c>
      <c r="B1046" s="106" t="s">
        <v>111</v>
      </c>
      <c r="C1046" s="106" t="s">
        <v>112</v>
      </c>
      <c r="D1046" s="106" t="s">
        <v>124</v>
      </c>
      <c r="E1046" s="106" t="s">
        <v>128</v>
      </c>
      <c r="F1046" s="179">
        <f>'Fleet Input'!I1050</f>
        <v>0</v>
      </c>
      <c r="G1046" s="179">
        <f>'Fleet Input'!J1050</f>
        <v>0</v>
      </c>
      <c r="H1046" s="119" t="e">
        <f>VLOOKUP(AD1046,NOx_Calc!$E$4:$G$44,3,FALSE)/100</f>
        <v>#N/A</v>
      </c>
      <c r="I1046" s="119" t="e">
        <f>VLOOKUP(AD1046,NOx_Calc!$E$4:$H$44,4,FALSE)/100</f>
        <v>#N/A</v>
      </c>
      <c r="J1046" s="97" t="e">
        <f t="shared" si="192"/>
        <v>#N/A</v>
      </c>
      <c r="K1046" s="10" t="e">
        <f>IF(J1046&lt;&gt;"-",IF(X1046="A",'NOx Emission Factors'!$X$4*J1046,IF(X1046="L",'NOx Emission Factors'!$W$4*J1046,"?")),"-")</f>
        <v>#N/A</v>
      </c>
      <c r="L1046" s="10" t="str">
        <f>IF(F1046&lt;&gt;"",IF(X1046="A",F1046/'NOx Emission Factors'!$X$4,IF(X1046="L",F1046/'NOx Emission Factors'!$W$4,"?")),"-")</f>
        <v>?</v>
      </c>
      <c r="M1046" s="125" t="e">
        <f t="shared" si="193"/>
        <v>#DIV/0!</v>
      </c>
      <c r="N1046" s="125" t="e">
        <f t="shared" si="194"/>
        <v>#N/A</v>
      </c>
      <c r="O1046" s="170">
        <f>'Fleet Input'!B1050</f>
        <v>0</v>
      </c>
      <c r="P1046" s="170">
        <f>'Fleet Input'!C1050</f>
        <v>0</v>
      </c>
      <c r="Q1046" s="170">
        <f>'Fleet Input'!D1050</f>
        <v>0</v>
      </c>
      <c r="R1046" s="170">
        <f>'Fleet Input'!E1050</f>
        <v>0</v>
      </c>
      <c r="S1046" s="170">
        <f>'Fleet Input'!F1050</f>
        <v>0</v>
      </c>
      <c r="T1046" s="109" t="s">
        <v>241</v>
      </c>
      <c r="U1046" s="109" t="s">
        <v>19</v>
      </c>
      <c r="W1046" s="109" t="s">
        <v>798</v>
      </c>
      <c r="X1046" s="176">
        <f>'Fleet Input'!F1050</f>
        <v>0</v>
      </c>
      <c r="Y1046" s="170">
        <f>'Fleet Input'!G1050</f>
        <v>0</v>
      </c>
      <c r="Z1046" s="170">
        <f>'Fleet Input'!H1050</f>
        <v>0</v>
      </c>
      <c r="AA1046" s="114">
        <f t="shared" si="195"/>
        <v>0</v>
      </c>
      <c r="AB1046" s="176" t="str">
        <f>IF('Fleet Input'!K1050=0,"",'Fleet Input'!K1050)</f>
        <v/>
      </c>
      <c r="AC1046" s="176" t="str">
        <f>IF('Fleet Input'!L1050=0,"",'Fleet Input'!L1050)</f>
        <v/>
      </c>
      <c r="AD1046" s="117" t="str">
        <f t="shared" si="196"/>
        <v/>
      </c>
      <c r="AE1046" s="117" t="str">
        <f t="shared" si="197"/>
        <v>00</v>
      </c>
      <c r="AF1046" s="8" t="e">
        <f t="shared" si="198"/>
        <v>#N/A</v>
      </c>
      <c r="AG1046" s="122" t="e">
        <f t="shared" si="199"/>
        <v>#N/A</v>
      </c>
      <c r="AH1046" s="8" t="e">
        <f t="shared" si="200"/>
        <v>#N/A</v>
      </c>
      <c r="AI1046" s="122" t="e">
        <f t="shared" si="201"/>
        <v>#N/A</v>
      </c>
      <c r="AJ1046" s="100" t="e">
        <f t="shared" si="202"/>
        <v>#N/A</v>
      </c>
      <c r="AK1046" s="122" t="e">
        <f t="shared" si="203"/>
        <v>#N/A</v>
      </c>
    </row>
    <row r="1047" spans="1:37" x14ac:dyDescent="0.2">
      <c r="A1047" s="170">
        <f>'Fleet Input'!A1051</f>
        <v>0</v>
      </c>
      <c r="B1047" s="106" t="s">
        <v>111</v>
      </c>
      <c r="C1047" s="106" t="s">
        <v>112</v>
      </c>
      <c r="D1047" s="106" t="s">
        <v>124</v>
      </c>
      <c r="E1047" s="106" t="s">
        <v>128</v>
      </c>
      <c r="F1047" s="179">
        <f>'Fleet Input'!I1051</f>
        <v>0</v>
      </c>
      <c r="G1047" s="179">
        <f>'Fleet Input'!J1051</f>
        <v>0</v>
      </c>
      <c r="H1047" s="119" t="e">
        <f>VLOOKUP(AD1047,NOx_Calc!$E$4:$G$44,3,FALSE)/100</f>
        <v>#N/A</v>
      </c>
      <c r="I1047" s="119" t="e">
        <f>VLOOKUP(AD1047,NOx_Calc!$E$4:$H$44,4,FALSE)/100</f>
        <v>#N/A</v>
      </c>
      <c r="J1047" s="97" t="e">
        <f t="shared" si="192"/>
        <v>#N/A</v>
      </c>
      <c r="K1047" s="10" t="e">
        <f>IF(J1047&lt;&gt;"-",IF(X1047="A",'NOx Emission Factors'!$X$4*J1047,IF(X1047="L",'NOx Emission Factors'!$W$4*J1047,"?")),"-")</f>
        <v>#N/A</v>
      </c>
      <c r="L1047" s="10" t="str">
        <f>IF(F1047&lt;&gt;"",IF(X1047="A",F1047/'NOx Emission Factors'!$X$4,IF(X1047="L",F1047/'NOx Emission Factors'!$W$4,"?")),"-")</f>
        <v>?</v>
      </c>
      <c r="M1047" s="125" t="e">
        <f t="shared" si="193"/>
        <v>#DIV/0!</v>
      </c>
      <c r="N1047" s="125" t="e">
        <f t="shared" si="194"/>
        <v>#N/A</v>
      </c>
      <c r="O1047" s="170">
        <f>'Fleet Input'!B1051</f>
        <v>0</v>
      </c>
      <c r="P1047" s="170">
        <f>'Fleet Input'!C1051</f>
        <v>0</v>
      </c>
      <c r="Q1047" s="170">
        <f>'Fleet Input'!D1051</f>
        <v>0</v>
      </c>
      <c r="R1047" s="170">
        <f>'Fleet Input'!E1051</f>
        <v>0</v>
      </c>
      <c r="S1047" s="170">
        <f>'Fleet Input'!F1051</f>
        <v>0</v>
      </c>
      <c r="T1047" s="109" t="s">
        <v>241</v>
      </c>
      <c r="U1047" s="109" t="s">
        <v>19</v>
      </c>
      <c r="W1047" s="109" t="s">
        <v>798</v>
      </c>
      <c r="X1047" s="176">
        <f>'Fleet Input'!F1051</f>
        <v>0</v>
      </c>
      <c r="Y1047" s="170">
        <f>'Fleet Input'!G1051</f>
        <v>0</v>
      </c>
      <c r="Z1047" s="170">
        <f>'Fleet Input'!H1051</f>
        <v>0</v>
      </c>
      <c r="AA1047" s="114">
        <f t="shared" si="195"/>
        <v>0</v>
      </c>
      <c r="AB1047" s="176" t="str">
        <f>IF('Fleet Input'!K1051=0,"",'Fleet Input'!K1051)</f>
        <v/>
      </c>
      <c r="AC1047" s="176" t="str">
        <f>IF('Fleet Input'!L1051=0,"",'Fleet Input'!L1051)</f>
        <v/>
      </c>
      <c r="AD1047" s="117" t="str">
        <f t="shared" si="196"/>
        <v/>
      </c>
      <c r="AE1047" s="117" t="str">
        <f t="shared" si="197"/>
        <v>00</v>
      </c>
      <c r="AF1047" s="8" t="e">
        <f t="shared" si="198"/>
        <v>#N/A</v>
      </c>
      <c r="AG1047" s="122" t="e">
        <f t="shared" si="199"/>
        <v>#N/A</v>
      </c>
      <c r="AH1047" s="8" t="e">
        <f t="shared" si="200"/>
        <v>#N/A</v>
      </c>
      <c r="AI1047" s="122" t="e">
        <f t="shared" si="201"/>
        <v>#N/A</v>
      </c>
      <c r="AJ1047" s="100" t="e">
        <f t="shared" si="202"/>
        <v>#N/A</v>
      </c>
      <c r="AK1047" s="122" t="e">
        <f t="shared" si="203"/>
        <v>#N/A</v>
      </c>
    </row>
    <row r="1048" spans="1:37" x14ac:dyDescent="0.2">
      <c r="A1048" s="170">
        <f>'Fleet Input'!A1052</f>
        <v>0</v>
      </c>
      <c r="B1048" s="106" t="s">
        <v>111</v>
      </c>
      <c r="C1048" s="106" t="s">
        <v>112</v>
      </c>
      <c r="D1048" s="106" t="s">
        <v>136</v>
      </c>
      <c r="E1048" s="106" t="s">
        <v>207</v>
      </c>
      <c r="F1048" s="179">
        <f>'Fleet Input'!I1052</f>
        <v>0</v>
      </c>
      <c r="G1048" s="179">
        <f>'Fleet Input'!J1052</f>
        <v>0</v>
      </c>
      <c r="H1048" s="119" t="e">
        <f>VLOOKUP(AD1048,NOx_Calc!$E$4:$G$44,3,FALSE)/100</f>
        <v>#N/A</v>
      </c>
      <c r="I1048" s="119" t="e">
        <f>VLOOKUP(AD1048,NOx_Calc!$E$4:$H$44,4,FALSE)/100</f>
        <v>#N/A</v>
      </c>
      <c r="J1048" s="97" t="e">
        <f t="shared" si="192"/>
        <v>#N/A</v>
      </c>
      <c r="K1048" s="10" t="e">
        <f>IF(J1048&lt;&gt;"-",IF(X1048="A",'NOx Emission Factors'!$X$4*J1048,IF(X1048="L",'NOx Emission Factors'!$W$4*J1048,"?")),"-")</f>
        <v>#N/A</v>
      </c>
      <c r="L1048" s="10" t="str">
        <f>IF(F1048&lt;&gt;"",IF(X1048="A",F1048/'NOx Emission Factors'!$X$4,IF(X1048="L",F1048/'NOx Emission Factors'!$W$4,"?")),"-")</f>
        <v>?</v>
      </c>
      <c r="M1048" s="125" t="e">
        <f t="shared" si="193"/>
        <v>#DIV/0!</v>
      </c>
      <c r="N1048" s="125" t="e">
        <f t="shared" si="194"/>
        <v>#N/A</v>
      </c>
      <c r="O1048" s="170">
        <f>'Fleet Input'!B1052</f>
        <v>0</v>
      </c>
      <c r="P1048" s="170">
        <f>'Fleet Input'!C1052</f>
        <v>0</v>
      </c>
      <c r="Q1048" s="170">
        <f>'Fleet Input'!D1052</f>
        <v>0</v>
      </c>
      <c r="R1048" s="170">
        <f>'Fleet Input'!E1052</f>
        <v>0</v>
      </c>
      <c r="S1048" s="170">
        <f>'Fleet Input'!F1052</f>
        <v>0</v>
      </c>
      <c r="T1048" s="109" t="s">
        <v>241</v>
      </c>
      <c r="U1048" s="109" t="s">
        <v>202</v>
      </c>
      <c r="X1048" s="176">
        <f>'Fleet Input'!F1052</f>
        <v>0</v>
      </c>
      <c r="Y1048" s="170">
        <f>'Fleet Input'!G1052</f>
        <v>0</v>
      </c>
      <c r="Z1048" s="170">
        <f>'Fleet Input'!H1052</f>
        <v>0</v>
      </c>
      <c r="AA1048" s="114">
        <f t="shared" si="195"/>
        <v>0</v>
      </c>
      <c r="AB1048" s="176" t="str">
        <f>IF('Fleet Input'!K1052=0,"",'Fleet Input'!K1052)</f>
        <v/>
      </c>
      <c r="AC1048" s="176" t="str">
        <f>IF('Fleet Input'!L1052=0,"",'Fleet Input'!L1052)</f>
        <v/>
      </c>
      <c r="AD1048" s="117" t="str">
        <f t="shared" si="196"/>
        <v/>
      </c>
      <c r="AE1048" s="117" t="str">
        <f t="shared" si="197"/>
        <v>00</v>
      </c>
      <c r="AF1048" s="8" t="e">
        <f t="shared" si="198"/>
        <v>#N/A</v>
      </c>
      <c r="AG1048" s="122" t="e">
        <f t="shared" si="199"/>
        <v>#N/A</v>
      </c>
      <c r="AH1048" s="8" t="e">
        <f t="shared" si="200"/>
        <v>#N/A</v>
      </c>
      <c r="AI1048" s="122" t="e">
        <f t="shared" si="201"/>
        <v>#N/A</v>
      </c>
      <c r="AJ1048" s="100" t="e">
        <f t="shared" si="202"/>
        <v>#N/A</v>
      </c>
      <c r="AK1048" s="122" t="e">
        <f t="shared" si="203"/>
        <v>#N/A</v>
      </c>
    </row>
    <row r="1049" spans="1:37" x14ac:dyDescent="0.2">
      <c r="A1049" s="170">
        <f>'Fleet Input'!A1053</f>
        <v>0</v>
      </c>
      <c r="B1049" s="106" t="s">
        <v>111</v>
      </c>
      <c r="C1049" s="106" t="s">
        <v>112</v>
      </c>
      <c r="D1049" s="106" t="s">
        <v>136</v>
      </c>
      <c r="E1049" s="106" t="s">
        <v>207</v>
      </c>
      <c r="F1049" s="179">
        <f>'Fleet Input'!I1053</f>
        <v>0</v>
      </c>
      <c r="G1049" s="179">
        <f>'Fleet Input'!J1053</f>
        <v>0</v>
      </c>
      <c r="H1049" s="119" t="e">
        <f>VLOOKUP(AD1049,NOx_Calc!$E$4:$G$44,3,FALSE)/100</f>
        <v>#N/A</v>
      </c>
      <c r="I1049" s="119" t="e">
        <f>VLOOKUP(AD1049,NOx_Calc!$E$4:$H$44,4,FALSE)/100</f>
        <v>#N/A</v>
      </c>
      <c r="J1049" s="97" t="e">
        <f t="shared" si="192"/>
        <v>#N/A</v>
      </c>
      <c r="K1049" s="10" t="e">
        <f>IF(J1049&lt;&gt;"-",IF(X1049="A",'NOx Emission Factors'!$X$4*J1049,IF(X1049="L",'NOx Emission Factors'!$W$4*J1049,"?")),"-")</f>
        <v>#N/A</v>
      </c>
      <c r="L1049" s="10" t="str">
        <f>IF(F1049&lt;&gt;"",IF(X1049="A",F1049/'NOx Emission Factors'!$X$4,IF(X1049="L",F1049/'NOx Emission Factors'!$W$4,"?")),"-")</f>
        <v>?</v>
      </c>
      <c r="M1049" s="125" t="e">
        <f t="shared" si="193"/>
        <v>#DIV/0!</v>
      </c>
      <c r="N1049" s="125" t="e">
        <f t="shared" si="194"/>
        <v>#N/A</v>
      </c>
      <c r="O1049" s="170">
        <f>'Fleet Input'!B1053</f>
        <v>0</v>
      </c>
      <c r="P1049" s="170">
        <f>'Fleet Input'!C1053</f>
        <v>0</v>
      </c>
      <c r="Q1049" s="170">
        <f>'Fleet Input'!D1053</f>
        <v>0</v>
      </c>
      <c r="R1049" s="170">
        <f>'Fleet Input'!E1053</f>
        <v>0</v>
      </c>
      <c r="S1049" s="170">
        <f>'Fleet Input'!F1053</f>
        <v>0</v>
      </c>
      <c r="T1049" s="109" t="s">
        <v>241</v>
      </c>
      <c r="U1049" s="109" t="s">
        <v>202</v>
      </c>
      <c r="X1049" s="176">
        <f>'Fleet Input'!F1053</f>
        <v>0</v>
      </c>
      <c r="Y1049" s="170">
        <f>'Fleet Input'!G1053</f>
        <v>0</v>
      </c>
      <c r="Z1049" s="170">
        <f>'Fleet Input'!H1053</f>
        <v>0</v>
      </c>
      <c r="AA1049" s="114">
        <f t="shared" si="195"/>
        <v>0</v>
      </c>
      <c r="AB1049" s="176" t="str">
        <f>IF('Fleet Input'!K1053=0,"",'Fleet Input'!K1053)</f>
        <v/>
      </c>
      <c r="AC1049" s="176" t="str">
        <f>IF('Fleet Input'!L1053=0,"",'Fleet Input'!L1053)</f>
        <v/>
      </c>
      <c r="AD1049" s="117" t="str">
        <f t="shared" si="196"/>
        <v/>
      </c>
      <c r="AE1049" s="117" t="str">
        <f t="shared" si="197"/>
        <v>00</v>
      </c>
      <c r="AF1049" s="8" t="e">
        <f t="shared" si="198"/>
        <v>#N/A</v>
      </c>
      <c r="AG1049" s="122" t="e">
        <f t="shared" si="199"/>
        <v>#N/A</v>
      </c>
      <c r="AH1049" s="8" t="e">
        <f t="shared" si="200"/>
        <v>#N/A</v>
      </c>
      <c r="AI1049" s="122" t="e">
        <f t="shared" si="201"/>
        <v>#N/A</v>
      </c>
      <c r="AJ1049" s="100" t="e">
        <f t="shared" si="202"/>
        <v>#N/A</v>
      </c>
      <c r="AK1049" s="122" t="e">
        <f t="shared" si="203"/>
        <v>#N/A</v>
      </c>
    </row>
    <row r="1050" spans="1:37" x14ac:dyDescent="0.2">
      <c r="A1050" s="170">
        <f>'Fleet Input'!A1054</f>
        <v>0</v>
      </c>
      <c r="B1050" s="106" t="s">
        <v>111</v>
      </c>
      <c r="C1050" s="106" t="s">
        <v>112</v>
      </c>
      <c r="D1050" s="106" t="s">
        <v>136</v>
      </c>
      <c r="E1050" s="106" t="s">
        <v>207</v>
      </c>
      <c r="F1050" s="179">
        <f>'Fleet Input'!I1054</f>
        <v>0</v>
      </c>
      <c r="G1050" s="179">
        <f>'Fleet Input'!J1054</f>
        <v>0</v>
      </c>
      <c r="H1050" s="119" t="e">
        <f>VLOOKUP(AD1050,NOx_Calc!$E$4:$G$44,3,FALSE)/100</f>
        <v>#N/A</v>
      </c>
      <c r="I1050" s="119" t="e">
        <f>VLOOKUP(AD1050,NOx_Calc!$E$4:$H$44,4,FALSE)/100</f>
        <v>#N/A</v>
      </c>
      <c r="J1050" s="97" t="e">
        <f t="shared" si="192"/>
        <v>#N/A</v>
      </c>
      <c r="K1050" s="10" t="e">
        <f>IF(J1050&lt;&gt;"-",IF(X1050="A",'NOx Emission Factors'!$X$4*J1050,IF(X1050="L",'NOx Emission Factors'!$W$4*J1050,"?")),"-")</f>
        <v>#N/A</v>
      </c>
      <c r="L1050" s="10" t="str">
        <f>IF(F1050&lt;&gt;"",IF(X1050="A",F1050/'NOx Emission Factors'!$X$4,IF(X1050="L",F1050/'NOx Emission Factors'!$W$4,"?")),"-")</f>
        <v>?</v>
      </c>
      <c r="M1050" s="125" t="e">
        <f t="shared" si="193"/>
        <v>#DIV/0!</v>
      </c>
      <c r="N1050" s="125" t="e">
        <f t="shared" si="194"/>
        <v>#N/A</v>
      </c>
      <c r="O1050" s="170">
        <f>'Fleet Input'!B1054</f>
        <v>0</v>
      </c>
      <c r="P1050" s="170">
        <f>'Fleet Input'!C1054</f>
        <v>0</v>
      </c>
      <c r="Q1050" s="170">
        <f>'Fleet Input'!D1054</f>
        <v>0</v>
      </c>
      <c r="R1050" s="170">
        <f>'Fleet Input'!E1054</f>
        <v>0</v>
      </c>
      <c r="S1050" s="170">
        <f>'Fleet Input'!F1054</f>
        <v>0</v>
      </c>
      <c r="T1050" s="109" t="s">
        <v>241</v>
      </c>
      <c r="U1050" s="109" t="s">
        <v>202</v>
      </c>
      <c r="X1050" s="176">
        <f>'Fleet Input'!F1054</f>
        <v>0</v>
      </c>
      <c r="Y1050" s="170">
        <f>'Fleet Input'!G1054</f>
        <v>0</v>
      </c>
      <c r="Z1050" s="170">
        <f>'Fleet Input'!H1054</f>
        <v>0</v>
      </c>
      <c r="AA1050" s="114">
        <f t="shared" si="195"/>
        <v>0</v>
      </c>
      <c r="AB1050" s="176" t="str">
        <f>IF('Fleet Input'!K1054=0,"",'Fleet Input'!K1054)</f>
        <v/>
      </c>
      <c r="AC1050" s="176" t="str">
        <f>IF('Fleet Input'!L1054=0,"",'Fleet Input'!L1054)</f>
        <v/>
      </c>
      <c r="AD1050" s="117" t="str">
        <f t="shared" si="196"/>
        <v/>
      </c>
      <c r="AE1050" s="117" t="str">
        <f t="shared" si="197"/>
        <v>00</v>
      </c>
      <c r="AF1050" s="8" t="e">
        <f t="shared" si="198"/>
        <v>#N/A</v>
      </c>
      <c r="AG1050" s="122" t="e">
        <f t="shared" si="199"/>
        <v>#N/A</v>
      </c>
      <c r="AH1050" s="8" t="e">
        <f t="shared" si="200"/>
        <v>#N/A</v>
      </c>
      <c r="AI1050" s="122" t="e">
        <f t="shared" si="201"/>
        <v>#N/A</v>
      </c>
      <c r="AJ1050" s="100" t="e">
        <f t="shared" si="202"/>
        <v>#N/A</v>
      </c>
      <c r="AK1050" s="122" t="e">
        <f t="shared" si="203"/>
        <v>#N/A</v>
      </c>
    </row>
    <row r="1051" spans="1:37" x14ac:dyDescent="0.2">
      <c r="A1051" s="170">
        <f>'Fleet Input'!A1055</f>
        <v>0</v>
      </c>
      <c r="B1051" s="106" t="s">
        <v>111</v>
      </c>
      <c r="C1051" s="106" t="s">
        <v>112</v>
      </c>
      <c r="D1051" s="106" t="s">
        <v>113</v>
      </c>
      <c r="E1051" s="106" t="s">
        <v>114</v>
      </c>
      <c r="F1051" s="179">
        <f>'Fleet Input'!I1055</f>
        <v>0</v>
      </c>
      <c r="G1051" s="179">
        <f>'Fleet Input'!J1055</f>
        <v>0</v>
      </c>
      <c r="H1051" s="119" t="e">
        <f>VLOOKUP(AD1051,NOx_Calc!$E$4:$G$44,3,FALSE)/100</f>
        <v>#N/A</v>
      </c>
      <c r="I1051" s="119" t="e">
        <f>VLOOKUP(AD1051,NOx_Calc!$E$4:$H$44,4,FALSE)/100</f>
        <v>#N/A</v>
      </c>
      <c r="J1051" s="97" t="e">
        <f t="shared" si="192"/>
        <v>#N/A</v>
      </c>
      <c r="K1051" s="10" t="e">
        <f>IF(J1051&lt;&gt;"-",IF(X1051="A",'NOx Emission Factors'!$X$4*J1051,IF(X1051="L",'NOx Emission Factors'!$W$4*J1051,"?")),"-")</f>
        <v>#N/A</v>
      </c>
      <c r="L1051" s="10" t="str">
        <f>IF(F1051&lt;&gt;"",IF(X1051="A",F1051/'NOx Emission Factors'!$X$4,IF(X1051="L",F1051/'NOx Emission Factors'!$W$4,"?")),"-")</f>
        <v>?</v>
      </c>
      <c r="M1051" s="125" t="e">
        <f t="shared" si="193"/>
        <v>#DIV/0!</v>
      </c>
      <c r="N1051" s="125" t="e">
        <f t="shared" si="194"/>
        <v>#N/A</v>
      </c>
      <c r="O1051" s="170">
        <f>'Fleet Input'!B1055</f>
        <v>0</v>
      </c>
      <c r="P1051" s="170">
        <f>'Fleet Input'!C1055</f>
        <v>0</v>
      </c>
      <c r="Q1051" s="170">
        <f>'Fleet Input'!D1055</f>
        <v>0</v>
      </c>
      <c r="R1051" s="170">
        <f>'Fleet Input'!E1055</f>
        <v>0</v>
      </c>
      <c r="S1051" s="170">
        <f>'Fleet Input'!F1055</f>
        <v>0</v>
      </c>
      <c r="T1051" s="109" t="s">
        <v>241</v>
      </c>
      <c r="U1051" s="109" t="s">
        <v>20</v>
      </c>
      <c r="X1051" s="176">
        <f>'Fleet Input'!F1055</f>
        <v>0</v>
      </c>
      <c r="Y1051" s="170">
        <f>'Fleet Input'!G1055</f>
        <v>0</v>
      </c>
      <c r="Z1051" s="170">
        <f>'Fleet Input'!H1055</f>
        <v>0</v>
      </c>
      <c r="AA1051" s="114">
        <f t="shared" si="195"/>
        <v>0</v>
      </c>
      <c r="AB1051" s="176" t="str">
        <f>IF('Fleet Input'!K1055=0,"",'Fleet Input'!K1055)</f>
        <v/>
      </c>
      <c r="AC1051" s="176" t="str">
        <f>IF('Fleet Input'!L1055=0,"",'Fleet Input'!L1055)</f>
        <v/>
      </c>
      <c r="AD1051" s="117" t="str">
        <f t="shared" si="196"/>
        <v/>
      </c>
      <c r="AE1051" s="117" t="str">
        <f t="shared" si="197"/>
        <v>00</v>
      </c>
      <c r="AF1051" s="8" t="e">
        <f t="shared" si="198"/>
        <v>#N/A</v>
      </c>
      <c r="AG1051" s="122" t="e">
        <f t="shared" si="199"/>
        <v>#N/A</v>
      </c>
      <c r="AH1051" s="8" t="e">
        <f t="shared" si="200"/>
        <v>#N/A</v>
      </c>
      <c r="AI1051" s="122" t="e">
        <f t="shared" si="201"/>
        <v>#N/A</v>
      </c>
      <c r="AJ1051" s="100" t="e">
        <f t="shared" si="202"/>
        <v>#N/A</v>
      </c>
      <c r="AK1051" s="122" t="e">
        <f t="shared" si="203"/>
        <v>#N/A</v>
      </c>
    </row>
    <row r="1052" spans="1:37" x14ac:dyDescent="0.2">
      <c r="A1052" s="170">
        <f>'Fleet Input'!A1056</f>
        <v>0</v>
      </c>
      <c r="B1052" s="106" t="s">
        <v>111</v>
      </c>
      <c r="C1052" s="106" t="s">
        <v>112</v>
      </c>
      <c r="D1052" s="106" t="s">
        <v>124</v>
      </c>
      <c r="E1052" s="106" t="s">
        <v>130</v>
      </c>
      <c r="F1052" s="179">
        <f>'Fleet Input'!I1056</f>
        <v>0</v>
      </c>
      <c r="G1052" s="179">
        <f>'Fleet Input'!J1056</f>
        <v>0</v>
      </c>
      <c r="H1052" s="119" t="e">
        <f>VLOOKUP(AD1052,NOx_Calc!$E$4:$G$44,3,FALSE)/100</f>
        <v>#N/A</v>
      </c>
      <c r="I1052" s="119" t="e">
        <f>VLOOKUP(AD1052,NOx_Calc!$E$4:$H$44,4,FALSE)/100</f>
        <v>#N/A</v>
      </c>
      <c r="J1052" s="97" t="e">
        <f t="shared" si="192"/>
        <v>#N/A</v>
      </c>
      <c r="K1052" s="10" t="e">
        <f>IF(J1052&lt;&gt;"-",IF(X1052="A",'NOx Emission Factors'!$X$4*J1052,IF(X1052="L",'NOx Emission Factors'!$W$4*J1052,"?")),"-")</f>
        <v>#N/A</v>
      </c>
      <c r="L1052" s="10" t="str">
        <f>IF(F1052&lt;&gt;"",IF(X1052="A",F1052/'NOx Emission Factors'!$X$4,IF(X1052="L",F1052/'NOx Emission Factors'!$W$4,"?")),"-")</f>
        <v>?</v>
      </c>
      <c r="M1052" s="125" t="e">
        <f t="shared" si="193"/>
        <v>#DIV/0!</v>
      </c>
      <c r="N1052" s="125" t="e">
        <f t="shared" si="194"/>
        <v>#N/A</v>
      </c>
      <c r="O1052" s="170">
        <f>'Fleet Input'!B1056</f>
        <v>0</v>
      </c>
      <c r="P1052" s="170">
        <f>'Fleet Input'!C1056</f>
        <v>0</v>
      </c>
      <c r="Q1052" s="170">
        <f>'Fleet Input'!D1056</f>
        <v>0</v>
      </c>
      <c r="R1052" s="170">
        <f>'Fleet Input'!E1056</f>
        <v>0</v>
      </c>
      <c r="S1052" s="170">
        <f>'Fleet Input'!F1056</f>
        <v>0</v>
      </c>
      <c r="T1052" s="109" t="s">
        <v>241</v>
      </c>
      <c r="U1052" s="109" t="s">
        <v>19</v>
      </c>
      <c r="W1052" s="109" t="s">
        <v>796</v>
      </c>
      <c r="X1052" s="176">
        <f>'Fleet Input'!F1056</f>
        <v>0</v>
      </c>
      <c r="Y1052" s="170">
        <f>'Fleet Input'!G1056</f>
        <v>0</v>
      </c>
      <c r="Z1052" s="170">
        <f>'Fleet Input'!H1056</f>
        <v>0</v>
      </c>
      <c r="AA1052" s="114">
        <f t="shared" si="195"/>
        <v>0</v>
      </c>
      <c r="AB1052" s="176" t="str">
        <f>IF('Fleet Input'!K1056=0,"",'Fleet Input'!K1056)</f>
        <v/>
      </c>
      <c r="AC1052" s="176" t="str">
        <f>IF('Fleet Input'!L1056=0,"",'Fleet Input'!L1056)</f>
        <v/>
      </c>
      <c r="AD1052" s="117" t="str">
        <f t="shared" si="196"/>
        <v/>
      </c>
      <c r="AE1052" s="117" t="str">
        <f t="shared" si="197"/>
        <v>00</v>
      </c>
      <c r="AF1052" s="8" t="e">
        <f t="shared" si="198"/>
        <v>#N/A</v>
      </c>
      <c r="AG1052" s="122" t="e">
        <f t="shared" si="199"/>
        <v>#N/A</v>
      </c>
      <c r="AH1052" s="8" t="e">
        <f t="shared" si="200"/>
        <v>#N/A</v>
      </c>
      <c r="AI1052" s="122" t="e">
        <f t="shared" si="201"/>
        <v>#N/A</v>
      </c>
      <c r="AJ1052" s="100" t="e">
        <f t="shared" si="202"/>
        <v>#N/A</v>
      </c>
      <c r="AK1052" s="122" t="e">
        <f t="shared" si="203"/>
        <v>#N/A</v>
      </c>
    </row>
    <row r="1053" spans="1:37" x14ac:dyDescent="0.2">
      <c r="A1053" s="170">
        <f>'Fleet Input'!A1057</f>
        <v>0</v>
      </c>
      <c r="B1053" s="106" t="s">
        <v>111</v>
      </c>
      <c r="C1053" s="106" t="s">
        <v>112</v>
      </c>
      <c r="D1053" s="106" t="s">
        <v>124</v>
      </c>
      <c r="E1053" s="106" t="s">
        <v>128</v>
      </c>
      <c r="F1053" s="179">
        <f>'Fleet Input'!I1057</f>
        <v>0</v>
      </c>
      <c r="G1053" s="179">
        <f>'Fleet Input'!J1057</f>
        <v>0</v>
      </c>
      <c r="H1053" s="119" t="e">
        <f>VLOOKUP(AD1053,NOx_Calc!$E$4:$G$44,3,FALSE)/100</f>
        <v>#N/A</v>
      </c>
      <c r="I1053" s="119" t="e">
        <f>VLOOKUP(AD1053,NOx_Calc!$E$4:$H$44,4,FALSE)/100</f>
        <v>#N/A</v>
      </c>
      <c r="J1053" s="97" t="e">
        <f t="shared" si="192"/>
        <v>#N/A</v>
      </c>
      <c r="K1053" s="10" t="e">
        <f>IF(J1053&lt;&gt;"-",IF(X1053="A",'NOx Emission Factors'!$X$4*J1053,IF(X1053="L",'NOx Emission Factors'!$W$4*J1053,"?")),"-")</f>
        <v>#N/A</v>
      </c>
      <c r="L1053" s="10" t="str">
        <f>IF(F1053&lt;&gt;"",IF(X1053="A",F1053/'NOx Emission Factors'!$X$4,IF(X1053="L",F1053/'NOx Emission Factors'!$W$4,"?")),"-")</f>
        <v>?</v>
      </c>
      <c r="M1053" s="125" t="e">
        <f t="shared" si="193"/>
        <v>#DIV/0!</v>
      </c>
      <c r="N1053" s="125" t="e">
        <f t="shared" si="194"/>
        <v>#N/A</v>
      </c>
      <c r="O1053" s="170">
        <f>'Fleet Input'!B1057</f>
        <v>0</v>
      </c>
      <c r="P1053" s="170">
        <f>'Fleet Input'!C1057</f>
        <v>0</v>
      </c>
      <c r="Q1053" s="170">
        <f>'Fleet Input'!D1057</f>
        <v>0</v>
      </c>
      <c r="R1053" s="170">
        <f>'Fleet Input'!E1057</f>
        <v>0</v>
      </c>
      <c r="S1053" s="170">
        <f>'Fleet Input'!F1057</f>
        <v>0</v>
      </c>
      <c r="T1053" s="109" t="s">
        <v>241</v>
      </c>
      <c r="U1053" s="109" t="s">
        <v>19</v>
      </c>
      <c r="W1053" s="109" t="s">
        <v>798</v>
      </c>
      <c r="X1053" s="176">
        <f>'Fleet Input'!F1057</f>
        <v>0</v>
      </c>
      <c r="Y1053" s="170">
        <f>'Fleet Input'!G1057</f>
        <v>0</v>
      </c>
      <c r="Z1053" s="170">
        <f>'Fleet Input'!H1057</f>
        <v>0</v>
      </c>
      <c r="AA1053" s="114">
        <f t="shared" si="195"/>
        <v>0</v>
      </c>
      <c r="AB1053" s="176" t="str">
        <f>IF('Fleet Input'!K1057=0,"",'Fleet Input'!K1057)</f>
        <v/>
      </c>
      <c r="AC1053" s="176" t="str">
        <f>IF('Fleet Input'!L1057=0,"",'Fleet Input'!L1057)</f>
        <v/>
      </c>
      <c r="AD1053" s="117" t="str">
        <f t="shared" si="196"/>
        <v/>
      </c>
      <c r="AE1053" s="117" t="str">
        <f t="shared" si="197"/>
        <v>00</v>
      </c>
      <c r="AF1053" s="8" t="e">
        <f t="shared" si="198"/>
        <v>#N/A</v>
      </c>
      <c r="AG1053" s="122" t="e">
        <f t="shared" si="199"/>
        <v>#N/A</v>
      </c>
      <c r="AH1053" s="8" t="e">
        <f t="shared" si="200"/>
        <v>#N/A</v>
      </c>
      <c r="AI1053" s="122" t="e">
        <f t="shared" si="201"/>
        <v>#N/A</v>
      </c>
      <c r="AJ1053" s="100" t="e">
        <f t="shared" si="202"/>
        <v>#N/A</v>
      </c>
      <c r="AK1053" s="122" t="e">
        <f t="shared" si="203"/>
        <v>#N/A</v>
      </c>
    </row>
    <row r="1054" spans="1:37" x14ac:dyDescent="0.2">
      <c r="A1054" s="170">
        <f>'Fleet Input'!A1058</f>
        <v>0</v>
      </c>
      <c r="B1054" s="106" t="s">
        <v>111</v>
      </c>
      <c r="C1054" s="106" t="s">
        <v>112</v>
      </c>
      <c r="D1054" s="106" t="s">
        <v>124</v>
      </c>
      <c r="E1054" s="106" t="s">
        <v>130</v>
      </c>
      <c r="F1054" s="179">
        <f>'Fleet Input'!I1058</f>
        <v>0</v>
      </c>
      <c r="G1054" s="179">
        <f>'Fleet Input'!J1058</f>
        <v>0</v>
      </c>
      <c r="H1054" s="119" t="e">
        <f>VLOOKUP(AD1054,NOx_Calc!$E$4:$G$44,3,FALSE)/100</f>
        <v>#N/A</v>
      </c>
      <c r="I1054" s="119" t="e">
        <f>VLOOKUP(AD1054,NOx_Calc!$E$4:$H$44,4,FALSE)/100</f>
        <v>#N/A</v>
      </c>
      <c r="J1054" s="97" t="e">
        <f t="shared" si="192"/>
        <v>#N/A</v>
      </c>
      <c r="K1054" s="10" t="e">
        <f>IF(J1054&lt;&gt;"-",IF(X1054="A",'NOx Emission Factors'!$X$4*J1054,IF(X1054="L",'NOx Emission Factors'!$W$4*J1054,"?")),"-")</f>
        <v>#N/A</v>
      </c>
      <c r="L1054" s="10" t="str">
        <f>IF(F1054&lt;&gt;"",IF(X1054="A",F1054/'NOx Emission Factors'!$X$4,IF(X1054="L",F1054/'NOx Emission Factors'!$W$4,"?")),"-")</f>
        <v>?</v>
      </c>
      <c r="M1054" s="125" t="e">
        <f t="shared" si="193"/>
        <v>#DIV/0!</v>
      </c>
      <c r="N1054" s="125" t="e">
        <f t="shared" si="194"/>
        <v>#N/A</v>
      </c>
      <c r="O1054" s="170">
        <f>'Fleet Input'!B1058</f>
        <v>0</v>
      </c>
      <c r="P1054" s="170">
        <f>'Fleet Input'!C1058</f>
        <v>0</v>
      </c>
      <c r="Q1054" s="170">
        <f>'Fleet Input'!D1058</f>
        <v>0</v>
      </c>
      <c r="R1054" s="170">
        <f>'Fleet Input'!E1058</f>
        <v>0</v>
      </c>
      <c r="S1054" s="170">
        <f>'Fleet Input'!F1058</f>
        <v>0</v>
      </c>
      <c r="T1054" s="109" t="s">
        <v>241</v>
      </c>
      <c r="U1054" s="109" t="s">
        <v>19</v>
      </c>
      <c r="W1054" s="109" t="s">
        <v>796</v>
      </c>
      <c r="X1054" s="176">
        <f>'Fleet Input'!F1058</f>
        <v>0</v>
      </c>
      <c r="Y1054" s="170">
        <f>'Fleet Input'!G1058</f>
        <v>0</v>
      </c>
      <c r="Z1054" s="170">
        <f>'Fleet Input'!H1058</f>
        <v>0</v>
      </c>
      <c r="AA1054" s="114">
        <f t="shared" si="195"/>
        <v>0</v>
      </c>
      <c r="AB1054" s="176" t="str">
        <f>IF('Fleet Input'!K1058=0,"",'Fleet Input'!K1058)</f>
        <v/>
      </c>
      <c r="AC1054" s="176" t="str">
        <f>IF('Fleet Input'!L1058=0,"",'Fleet Input'!L1058)</f>
        <v/>
      </c>
      <c r="AD1054" s="117" t="str">
        <f t="shared" si="196"/>
        <v/>
      </c>
      <c r="AE1054" s="117" t="str">
        <f t="shared" si="197"/>
        <v>00</v>
      </c>
      <c r="AF1054" s="8" t="e">
        <f t="shared" si="198"/>
        <v>#N/A</v>
      </c>
      <c r="AG1054" s="122" t="e">
        <f t="shared" si="199"/>
        <v>#N/A</v>
      </c>
      <c r="AH1054" s="8" t="e">
        <f t="shared" si="200"/>
        <v>#N/A</v>
      </c>
      <c r="AI1054" s="122" t="e">
        <f t="shared" si="201"/>
        <v>#N/A</v>
      </c>
      <c r="AJ1054" s="100" t="e">
        <f t="shared" si="202"/>
        <v>#N/A</v>
      </c>
      <c r="AK1054" s="122" t="e">
        <f t="shared" si="203"/>
        <v>#N/A</v>
      </c>
    </row>
    <row r="1055" spans="1:37" x14ac:dyDescent="0.2">
      <c r="A1055" s="170">
        <f>'Fleet Input'!A1059</f>
        <v>0</v>
      </c>
      <c r="B1055" s="106" t="s">
        <v>111</v>
      </c>
      <c r="C1055" s="106" t="s">
        <v>112</v>
      </c>
      <c r="D1055" s="106" t="s">
        <v>124</v>
      </c>
      <c r="E1055" s="106" t="s">
        <v>128</v>
      </c>
      <c r="F1055" s="179">
        <f>'Fleet Input'!I1059</f>
        <v>0</v>
      </c>
      <c r="G1055" s="179">
        <f>'Fleet Input'!J1059</f>
        <v>0</v>
      </c>
      <c r="H1055" s="119" t="e">
        <f>VLOOKUP(AD1055,NOx_Calc!$E$4:$G$44,3,FALSE)/100</f>
        <v>#N/A</v>
      </c>
      <c r="I1055" s="119" t="e">
        <f>VLOOKUP(AD1055,NOx_Calc!$E$4:$H$44,4,FALSE)/100</f>
        <v>#N/A</v>
      </c>
      <c r="J1055" s="97" t="e">
        <f t="shared" si="192"/>
        <v>#N/A</v>
      </c>
      <c r="K1055" s="10" t="e">
        <f>IF(J1055&lt;&gt;"-",IF(X1055="A",'NOx Emission Factors'!$X$4*J1055,IF(X1055="L",'NOx Emission Factors'!$W$4*J1055,"?")),"-")</f>
        <v>#N/A</v>
      </c>
      <c r="L1055" s="10" t="str">
        <f>IF(F1055&lt;&gt;"",IF(X1055="A",F1055/'NOx Emission Factors'!$X$4,IF(X1055="L",F1055/'NOx Emission Factors'!$W$4,"?")),"-")</f>
        <v>?</v>
      </c>
      <c r="M1055" s="125" t="e">
        <f t="shared" si="193"/>
        <v>#DIV/0!</v>
      </c>
      <c r="N1055" s="125" t="e">
        <f t="shared" si="194"/>
        <v>#N/A</v>
      </c>
      <c r="O1055" s="170">
        <f>'Fleet Input'!B1059</f>
        <v>0</v>
      </c>
      <c r="P1055" s="170">
        <f>'Fleet Input'!C1059</f>
        <v>0</v>
      </c>
      <c r="Q1055" s="170">
        <f>'Fleet Input'!D1059</f>
        <v>0</v>
      </c>
      <c r="R1055" s="170">
        <f>'Fleet Input'!E1059</f>
        <v>0</v>
      </c>
      <c r="S1055" s="170">
        <f>'Fleet Input'!F1059</f>
        <v>0</v>
      </c>
      <c r="T1055" s="109" t="s">
        <v>241</v>
      </c>
      <c r="U1055" s="109" t="s">
        <v>19</v>
      </c>
      <c r="W1055" s="109" t="s">
        <v>798</v>
      </c>
      <c r="X1055" s="176">
        <f>'Fleet Input'!F1059</f>
        <v>0</v>
      </c>
      <c r="Y1055" s="170">
        <f>'Fleet Input'!G1059</f>
        <v>0</v>
      </c>
      <c r="Z1055" s="170">
        <f>'Fleet Input'!H1059</f>
        <v>0</v>
      </c>
      <c r="AA1055" s="114">
        <f t="shared" si="195"/>
        <v>0</v>
      </c>
      <c r="AB1055" s="176" t="str">
        <f>IF('Fleet Input'!K1059=0,"",'Fleet Input'!K1059)</f>
        <v/>
      </c>
      <c r="AC1055" s="176" t="str">
        <f>IF('Fleet Input'!L1059=0,"",'Fleet Input'!L1059)</f>
        <v/>
      </c>
      <c r="AD1055" s="117" t="str">
        <f t="shared" si="196"/>
        <v/>
      </c>
      <c r="AE1055" s="117" t="str">
        <f t="shared" si="197"/>
        <v>00</v>
      </c>
      <c r="AF1055" s="8" t="e">
        <f t="shared" si="198"/>
        <v>#N/A</v>
      </c>
      <c r="AG1055" s="122" t="e">
        <f t="shared" si="199"/>
        <v>#N/A</v>
      </c>
      <c r="AH1055" s="8" t="e">
        <f t="shared" si="200"/>
        <v>#N/A</v>
      </c>
      <c r="AI1055" s="122" t="e">
        <f t="shared" si="201"/>
        <v>#N/A</v>
      </c>
      <c r="AJ1055" s="100" t="e">
        <f t="shared" si="202"/>
        <v>#N/A</v>
      </c>
      <c r="AK1055" s="122" t="e">
        <f t="shared" si="203"/>
        <v>#N/A</v>
      </c>
    </row>
    <row r="1056" spans="1:37" x14ac:dyDescent="0.2">
      <c r="A1056" s="170">
        <f>'Fleet Input'!A1060</f>
        <v>0</v>
      </c>
      <c r="B1056" s="106" t="s">
        <v>111</v>
      </c>
      <c r="C1056" s="106" t="s">
        <v>112</v>
      </c>
      <c r="D1056" s="106" t="s">
        <v>124</v>
      </c>
      <c r="E1056" s="106" t="s">
        <v>128</v>
      </c>
      <c r="F1056" s="179">
        <f>'Fleet Input'!I1060</f>
        <v>0</v>
      </c>
      <c r="G1056" s="179">
        <f>'Fleet Input'!J1060</f>
        <v>0</v>
      </c>
      <c r="H1056" s="119" t="e">
        <f>VLOOKUP(AD1056,NOx_Calc!$E$4:$G$44,3,FALSE)/100</f>
        <v>#N/A</v>
      </c>
      <c r="I1056" s="119" t="e">
        <f>VLOOKUP(AD1056,NOx_Calc!$E$4:$H$44,4,FALSE)/100</f>
        <v>#N/A</v>
      </c>
      <c r="J1056" s="97" t="e">
        <f t="shared" si="192"/>
        <v>#N/A</v>
      </c>
      <c r="K1056" s="10" t="e">
        <f>IF(J1056&lt;&gt;"-",IF(X1056="A",'NOx Emission Factors'!$X$4*J1056,IF(X1056="L",'NOx Emission Factors'!$W$4*J1056,"?")),"-")</f>
        <v>#N/A</v>
      </c>
      <c r="L1056" s="10" t="str">
        <f>IF(F1056&lt;&gt;"",IF(X1056="A",F1056/'NOx Emission Factors'!$X$4,IF(X1056="L",F1056/'NOx Emission Factors'!$W$4,"?")),"-")</f>
        <v>?</v>
      </c>
      <c r="M1056" s="125" t="e">
        <f t="shared" si="193"/>
        <v>#DIV/0!</v>
      </c>
      <c r="N1056" s="125" t="e">
        <f t="shared" si="194"/>
        <v>#N/A</v>
      </c>
      <c r="O1056" s="170">
        <f>'Fleet Input'!B1060</f>
        <v>0</v>
      </c>
      <c r="P1056" s="170">
        <f>'Fleet Input'!C1060</f>
        <v>0</v>
      </c>
      <c r="Q1056" s="170">
        <f>'Fleet Input'!D1060</f>
        <v>0</v>
      </c>
      <c r="R1056" s="170">
        <f>'Fleet Input'!E1060</f>
        <v>0</v>
      </c>
      <c r="S1056" s="170">
        <f>'Fleet Input'!F1060</f>
        <v>0</v>
      </c>
      <c r="T1056" s="109" t="s">
        <v>241</v>
      </c>
      <c r="U1056" s="109" t="s">
        <v>19</v>
      </c>
      <c r="W1056" s="109" t="s">
        <v>798</v>
      </c>
      <c r="X1056" s="176">
        <f>'Fleet Input'!F1060</f>
        <v>0</v>
      </c>
      <c r="Y1056" s="170">
        <f>'Fleet Input'!G1060</f>
        <v>0</v>
      </c>
      <c r="Z1056" s="170">
        <f>'Fleet Input'!H1060</f>
        <v>0</v>
      </c>
      <c r="AA1056" s="114">
        <f t="shared" si="195"/>
        <v>0</v>
      </c>
      <c r="AB1056" s="176" t="str">
        <f>IF('Fleet Input'!K1060=0,"",'Fleet Input'!K1060)</f>
        <v/>
      </c>
      <c r="AC1056" s="176" t="str">
        <f>IF('Fleet Input'!L1060=0,"",'Fleet Input'!L1060)</f>
        <v/>
      </c>
      <c r="AD1056" s="117" t="str">
        <f t="shared" si="196"/>
        <v/>
      </c>
      <c r="AE1056" s="117" t="str">
        <f t="shared" si="197"/>
        <v>00</v>
      </c>
      <c r="AF1056" s="8" t="e">
        <f t="shared" si="198"/>
        <v>#N/A</v>
      </c>
      <c r="AG1056" s="122" t="e">
        <f t="shared" si="199"/>
        <v>#N/A</v>
      </c>
      <c r="AH1056" s="8" t="e">
        <f t="shared" si="200"/>
        <v>#N/A</v>
      </c>
      <c r="AI1056" s="122" t="e">
        <f t="shared" si="201"/>
        <v>#N/A</v>
      </c>
      <c r="AJ1056" s="100" t="e">
        <f t="shared" si="202"/>
        <v>#N/A</v>
      </c>
      <c r="AK1056" s="122" t="e">
        <f t="shared" si="203"/>
        <v>#N/A</v>
      </c>
    </row>
    <row r="1057" spans="1:37" x14ac:dyDescent="0.2">
      <c r="A1057" s="170">
        <f>'Fleet Input'!A1061</f>
        <v>0</v>
      </c>
      <c r="B1057" s="106" t="s">
        <v>111</v>
      </c>
      <c r="C1057" s="106" t="s">
        <v>133</v>
      </c>
      <c r="D1057" s="106" t="s">
        <v>247</v>
      </c>
      <c r="E1057" s="106" t="s">
        <v>750</v>
      </c>
      <c r="F1057" s="179">
        <f>'Fleet Input'!I1061</f>
        <v>0</v>
      </c>
      <c r="G1057" s="179">
        <f>'Fleet Input'!J1061</f>
        <v>0</v>
      </c>
      <c r="H1057" s="119" t="e">
        <f>VLOOKUP(AD1057,NOx_Calc!$E$4:$G$44,3,FALSE)/100</f>
        <v>#N/A</v>
      </c>
      <c r="I1057" s="119" t="e">
        <f>VLOOKUP(AD1057,NOx_Calc!$E$4:$H$44,4,FALSE)/100</f>
        <v>#N/A</v>
      </c>
      <c r="J1057" s="97" t="e">
        <f t="shared" si="192"/>
        <v>#N/A</v>
      </c>
      <c r="K1057" s="10" t="e">
        <f>IF(J1057&lt;&gt;"-",IF(X1057="A",'NOx Emission Factors'!$X$4*J1057,IF(X1057="L",'NOx Emission Factors'!$W$4*J1057,"?")),"-")</f>
        <v>#N/A</v>
      </c>
      <c r="L1057" s="10" t="str">
        <f>IF(F1057&lt;&gt;"",IF(X1057="A",F1057/'NOx Emission Factors'!$X$4,IF(X1057="L",F1057/'NOx Emission Factors'!$W$4,"?")),"-")</f>
        <v>?</v>
      </c>
      <c r="M1057" s="125" t="e">
        <f t="shared" si="193"/>
        <v>#DIV/0!</v>
      </c>
      <c r="N1057" s="125" t="e">
        <f t="shared" si="194"/>
        <v>#N/A</v>
      </c>
      <c r="O1057" s="170">
        <f>'Fleet Input'!B1061</f>
        <v>0</v>
      </c>
      <c r="P1057" s="170">
        <f>'Fleet Input'!C1061</f>
        <v>0</v>
      </c>
      <c r="Q1057" s="170">
        <f>'Fleet Input'!D1061</f>
        <v>0</v>
      </c>
      <c r="R1057" s="170">
        <f>'Fleet Input'!E1061</f>
        <v>0</v>
      </c>
      <c r="S1057" s="170">
        <f>'Fleet Input'!F1061</f>
        <v>0</v>
      </c>
      <c r="T1057" s="109" t="s">
        <v>242</v>
      </c>
      <c r="V1057" s="109" t="s">
        <v>30</v>
      </c>
      <c r="X1057" s="176">
        <f>'Fleet Input'!F1061</f>
        <v>0</v>
      </c>
      <c r="Y1057" s="170">
        <f>'Fleet Input'!G1061</f>
        <v>0</v>
      </c>
      <c r="Z1057" s="170">
        <f>'Fleet Input'!H1061</f>
        <v>0</v>
      </c>
      <c r="AA1057" s="114">
        <f t="shared" si="195"/>
        <v>0</v>
      </c>
      <c r="AB1057" s="176" t="str">
        <f>IF('Fleet Input'!K1061=0,"",'Fleet Input'!K1061)</f>
        <v/>
      </c>
      <c r="AC1057" s="176" t="str">
        <f>IF('Fleet Input'!L1061=0,"",'Fleet Input'!L1061)</f>
        <v/>
      </c>
      <c r="AD1057" s="117" t="str">
        <f t="shared" si="196"/>
        <v/>
      </c>
      <c r="AE1057" s="117" t="str">
        <f t="shared" si="197"/>
        <v>00</v>
      </c>
      <c r="AF1057" s="8" t="e">
        <f t="shared" si="198"/>
        <v>#N/A</v>
      </c>
      <c r="AG1057" s="122" t="e">
        <f t="shared" si="199"/>
        <v>#N/A</v>
      </c>
      <c r="AH1057" s="8" t="e">
        <f t="shared" si="200"/>
        <v>#N/A</v>
      </c>
      <c r="AI1057" s="122" t="e">
        <f t="shared" si="201"/>
        <v>#N/A</v>
      </c>
      <c r="AJ1057" s="100" t="e">
        <f t="shared" si="202"/>
        <v>#N/A</v>
      </c>
      <c r="AK1057" s="122" t="e">
        <f t="shared" si="203"/>
        <v>#N/A</v>
      </c>
    </row>
    <row r="1058" spans="1:37" x14ac:dyDescent="0.2">
      <c r="A1058" s="170">
        <f>'Fleet Input'!A1062</f>
        <v>0</v>
      </c>
      <c r="B1058" s="106" t="s">
        <v>111</v>
      </c>
      <c r="C1058" s="106" t="s">
        <v>133</v>
      </c>
      <c r="D1058" s="106" t="s">
        <v>247</v>
      </c>
      <c r="E1058" s="106" t="s">
        <v>750</v>
      </c>
      <c r="F1058" s="179">
        <f>'Fleet Input'!I1062</f>
        <v>0</v>
      </c>
      <c r="G1058" s="179">
        <f>'Fleet Input'!J1062</f>
        <v>0</v>
      </c>
      <c r="H1058" s="119" t="e">
        <f>VLOOKUP(AD1058,NOx_Calc!$E$4:$G$44,3,FALSE)/100</f>
        <v>#N/A</v>
      </c>
      <c r="I1058" s="119" t="e">
        <f>VLOOKUP(AD1058,NOx_Calc!$E$4:$H$44,4,FALSE)/100</f>
        <v>#N/A</v>
      </c>
      <c r="J1058" s="97" t="e">
        <f t="shared" si="192"/>
        <v>#N/A</v>
      </c>
      <c r="K1058" s="10" t="e">
        <f>IF(J1058&lt;&gt;"-",IF(X1058="A",'NOx Emission Factors'!$X$4*J1058,IF(X1058="L",'NOx Emission Factors'!$W$4*J1058,"?")),"-")</f>
        <v>#N/A</v>
      </c>
      <c r="L1058" s="10" t="str">
        <f>IF(F1058&lt;&gt;"",IF(X1058="A",F1058/'NOx Emission Factors'!$X$4,IF(X1058="L",F1058/'NOx Emission Factors'!$W$4,"?")),"-")</f>
        <v>?</v>
      </c>
      <c r="M1058" s="125" t="e">
        <f t="shared" si="193"/>
        <v>#DIV/0!</v>
      </c>
      <c r="N1058" s="125" t="e">
        <f t="shared" si="194"/>
        <v>#N/A</v>
      </c>
      <c r="O1058" s="170">
        <f>'Fleet Input'!B1062</f>
        <v>0</v>
      </c>
      <c r="P1058" s="170">
        <f>'Fleet Input'!C1062</f>
        <v>0</v>
      </c>
      <c r="Q1058" s="170">
        <f>'Fleet Input'!D1062</f>
        <v>0</v>
      </c>
      <c r="R1058" s="170">
        <f>'Fleet Input'!E1062</f>
        <v>0</v>
      </c>
      <c r="S1058" s="170">
        <f>'Fleet Input'!F1062</f>
        <v>0</v>
      </c>
      <c r="T1058" s="109" t="s">
        <v>242</v>
      </c>
      <c r="V1058" s="109" t="s">
        <v>30</v>
      </c>
      <c r="X1058" s="176">
        <f>'Fleet Input'!F1062</f>
        <v>0</v>
      </c>
      <c r="Y1058" s="170">
        <f>'Fleet Input'!G1062</f>
        <v>0</v>
      </c>
      <c r="Z1058" s="170">
        <f>'Fleet Input'!H1062</f>
        <v>0</v>
      </c>
      <c r="AA1058" s="114">
        <f t="shared" si="195"/>
        <v>0</v>
      </c>
      <c r="AB1058" s="176" t="str">
        <f>IF('Fleet Input'!K1062=0,"",'Fleet Input'!K1062)</f>
        <v/>
      </c>
      <c r="AC1058" s="176" t="str">
        <f>IF('Fleet Input'!L1062=0,"",'Fleet Input'!L1062)</f>
        <v/>
      </c>
      <c r="AD1058" s="117" t="str">
        <f t="shared" si="196"/>
        <v/>
      </c>
      <c r="AE1058" s="117" t="str">
        <f t="shared" si="197"/>
        <v>00</v>
      </c>
      <c r="AF1058" s="8" t="e">
        <f t="shared" si="198"/>
        <v>#N/A</v>
      </c>
      <c r="AG1058" s="122" t="e">
        <f t="shared" si="199"/>
        <v>#N/A</v>
      </c>
      <c r="AH1058" s="8" t="e">
        <f t="shared" si="200"/>
        <v>#N/A</v>
      </c>
      <c r="AI1058" s="122" t="e">
        <f t="shared" si="201"/>
        <v>#N/A</v>
      </c>
      <c r="AJ1058" s="100" t="e">
        <f t="shared" si="202"/>
        <v>#N/A</v>
      </c>
      <c r="AK1058" s="122" t="e">
        <f t="shared" si="203"/>
        <v>#N/A</v>
      </c>
    </row>
    <row r="1059" spans="1:37" x14ac:dyDescent="0.2">
      <c r="A1059" s="170">
        <f>'Fleet Input'!A1063</f>
        <v>0</v>
      </c>
      <c r="B1059" s="106" t="s">
        <v>111</v>
      </c>
      <c r="C1059" s="106" t="s">
        <v>133</v>
      </c>
      <c r="D1059" s="106" t="s">
        <v>271</v>
      </c>
      <c r="E1059" s="106" t="s">
        <v>750</v>
      </c>
      <c r="F1059" s="179">
        <f>'Fleet Input'!I1063</f>
        <v>0</v>
      </c>
      <c r="G1059" s="179">
        <f>'Fleet Input'!J1063</f>
        <v>0</v>
      </c>
      <c r="H1059" s="119" t="e">
        <f>VLOOKUP(AD1059,NOx_Calc!$E$4:$G$44,3,FALSE)/100</f>
        <v>#N/A</v>
      </c>
      <c r="I1059" s="119" t="e">
        <f>VLOOKUP(AD1059,NOx_Calc!$E$4:$H$44,4,FALSE)/100</f>
        <v>#N/A</v>
      </c>
      <c r="J1059" s="97" t="e">
        <f t="shared" si="192"/>
        <v>#N/A</v>
      </c>
      <c r="K1059" s="10" t="e">
        <f>IF(J1059&lt;&gt;"-",IF(X1059="A",'NOx Emission Factors'!$X$4*J1059,IF(X1059="L",'NOx Emission Factors'!$W$4*J1059,"?")),"-")</f>
        <v>#N/A</v>
      </c>
      <c r="L1059" s="10" t="str">
        <f>IF(F1059&lt;&gt;"",IF(X1059="A",F1059/'NOx Emission Factors'!$X$4,IF(X1059="L",F1059/'NOx Emission Factors'!$W$4,"?")),"-")</f>
        <v>?</v>
      </c>
      <c r="M1059" s="125" t="e">
        <f t="shared" si="193"/>
        <v>#DIV/0!</v>
      </c>
      <c r="N1059" s="125" t="e">
        <f t="shared" si="194"/>
        <v>#N/A</v>
      </c>
      <c r="O1059" s="170">
        <f>'Fleet Input'!B1063</f>
        <v>0</v>
      </c>
      <c r="P1059" s="170">
        <f>'Fleet Input'!C1063</f>
        <v>0</v>
      </c>
      <c r="Q1059" s="170">
        <f>'Fleet Input'!D1063</f>
        <v>0</v>
      </c>
      <c r="R1059" s="170">
        <f>'Fleet Input'!E1063</f>
        <v>0</v>
      </c>
      <c r="S1059" s="170">
        <f>'Fleet Input'!F1063</f>
        <v>0</v>
      </c>
      <c r="T1059" s="109" t="s">
        <v>242</v>
      </c>
      <c r="V1059" s="109" t="s">
        <v>30</v>
      </c>
      <c r="X1059" s="176">
        <f>'Fleet Input'!F1063</f>
        <v>0</v>
      </c>
      <c r="Y1059" s="170">
        <f>'Fleet Input'!G1063</f>
        <v>0</v>
      </c>
      <c r="Z1059" s="170">
        <f>'Fleet Input'!H1063</f>
        <v>0</v>
      </c>
      <c r="AA1059" s="114">
        <f t="shared" si="195"/>
        <v>0</v>
      </c>
      <c r="AB1059" s="176" t="str">
        <f>IF('Fleet Input'!K1063=0,"",'Fleet Input'!K1063)</f>
        <v/>
      </c>
      <c r="AC1059" s="176" t="str">
        <f>IF('Fleet Input'!L1063=0,"",'Fleet Input'!L1063)</f>
        <v/>
      </c>
      <c r="AD1059" s="117" t="str">
        <f t="shared" si="196"/>
        <v/>
      </c>
      <c r="AE1059" s="117" t="str">
        <f t="shared" si="197"/>
        <v>00</v>
      </c>
      <c r="AF1059" s="8" t="e">
        <f t="shared" si="198"/>
        <v>#N/A</v>
      </c>
      <c r="AG1059" s="122" t="e">
        <f t="shared" si="199"/>
        <v>#N/A</v>
      </c>
      <c r="AH1059" s="8" t="e">
        <f t="shared" si="200"/>
        <v>#N/A</v>
      </c>
      <c r="AI1059" s="122" t="e">
        <f t="shared" si="201"/>
        <v>#N/A</v>
      </c>
      <c r="AJ1059" s="100" t="e">
        <f t="shared" si="202"/>
        <v>#N/A</v>
      </c>
      <c r="AK1059" s="122" t="e">
        <f t="shared" si="203"/>
        <v>#N/A</v>
      </c>
    </row>
    <row r="1060" spans="1:37" x14ac:dyDescent="0.2">
      <c r="A1060" s="170">
        <f>'Fleet Input'!A1064</f>
        <v>0</v>
      </c>
      <c r="B1060" s="106" t="s">
        <v>111</v>
      </c>
      <c r="C1060" s="106" t="s">
        <v>133</v>
      </c>
      <c r="D1060" s="106" t="s">
        <v>134</v>
      </c>
      <c r="E1060" s="106" t="s">
        <v>219</v>
      </c>
      <c r="F1060" s="179">
        <f>'Fleet Input'!I1064</f>
        <v>0</v>
      </c>
      <c r="G1060" s="179">
        <f>'Fleet Input'!J1064</f>
        <v>0</v>
      </c>
      <c r="H1060" s="119" t="e">
        <f>VLOOKUP(AD1060,NOx_Calc!$E$4:$G$44,3,FALSE)/100</f>
        <v>#N/A</v>
      </c>
      <c r="I1060" s="119" t="e">
        <f>VLOOKUP(AD1060,NOx_Calc!$E$4:$H$44,4,FALSE)/100</f>
        <v>#N/A</v>
      </c>
      <c r="J1060" s="97" t="e">
        <f t="shared" si="192"/>
        <v>#N/A</v>
      </c>
      <c r="K1060" s="10" t="e">
        <f>IF(J1060&lt;&gt;"-",IF(X1060="A",'NOx Emission Factors'!$X$4*J1060,IF(X1060="L",'NOx Emission Factors'!$W$4*J1060,"?")),"-")</f>
        <v>#N/A</v>
      </c>
      <c r="L1060" s="10" t="str">
        <f>IF(F1060&lt;&gt;"",IF(X1060="A",F1060/'NOx Emission Factors'!$X$4,IF(X1060="L",F1060/'NOx Emission Factors'!$W$4,"?")),"-")</f>
        <v>?</v>
      </c>
      <c r="M1060" s="125" t="e">
        <f t="shared" si="193"/>
        <v>#DIV/0!</v>
      </c>
      <c r="N1060" s="125" t="e">
        <f t="shared" si="194"/>
        <v>#N/A</v>
      </c>
      <c r="O1060" s="170">
        <f>'Fleet Input'!B1064</f>
        <v>0</v>
      </c>
      <c r="P1060" s="170">
        <f>'Fleet Input'!C1064</f>
        <v>0</v>
      </c>
      <c r="Q1060" s="170">
        <f>'Fleet Input'!D1064</f>
        <v>0</v>
      </c>
      <c r="R1060" s="170">
        <f>'Fleet Input'!E1064</f>
        <v>0</v>
      </c>
      <c r="S1060" s="170">
        <f>'Fleet Input'!F1064</f>
        <v>0</v>
      </c>
      <c r="T1060" s="109" t="s">
        <v>34</v>
      </c>
      <c r="U1060" s="109" t="s">
        <v>202</v>
      </c>
      <c r="W1060" s="109" t="s">
        <v>800</v>
      </c>
      <c r="X1060" s="176">
        <f>'Fleet Input'!F1064</f>
        <v>0</v>
      </c>
      <c r="Y1060" s="170">
        <f>'Fleet Input'!G1064</f>
        <v>0</v>
      </c>
      <c r="Z1060" s="170">
        <f>'Fleet Input'!H1064</f>
        <v>0</v>
      </c>
      <c r="AA1060" s="114">
        <f t="shared" si="195"/>
        <v>0</v>
      </c>
      <c r="AB1060" s="176" t="str">
        <f>IF('Fleet Input'!K1064=0,"",'Fleet Input'!K1064)</f>
        <v/>
      </c>
      <c r="AC1060" s="176" t="str">
        <f>IF('Fleet Input'!L1064=0,"",'Fleet Input'!L1064)</f>
        <v/>
      </c>
      <c r="AD1060" s="117" t="str">
        <f t="shared" si="196"/>
        <v/>
      </c>
      <c r="AE1060" s="117" t="str">
        <f t="shared" si="197"/>
        <v>00</v>
      </c>
      <c r="AF1060" s="8" t="e">
        <f t="shared" si="198"/>
        <v>#N/A</v>
      </c>
      <c r="AG1060" s="122" t="e">
        <f t="shared" si="199"/>
        <v>#N/A</v>
      </c>
      <c r="AH1060" s="8" t="e">
        <f t="shared" si="200"/>
        <v>#N/A</v>
      </c>
      <c r="AI1060" s="122" t="e">
        <f t="shared" si="201"/>
        <v>#N/A</v>
      </c>
      <c r="AJ1060" s="100" t="e">
        <f t="shared" si="202"/>
        <v>#N/A</v>
      </c>
      <c r="AK1060" s="122" t="e">
        <f t="shared" si="203"/>
        <v>#N/A</v>
      </c>
    </row>
    <row r="1061" spans="1:37" x14ac:dyDescent="0.2">
      <c r="A1061" s="170">
        <f>'Fleet Input'!A1065</f>
        <v>0</v>
      </c>
      <c r="B1061" s="106" t="s">
        <v>111</v>
      </c>
      <c r="C1061" s="106" t="s">
        <v>133</v>
      </c>
      <c r="D1061" s="106" t="s">
        <v>134</v>
      </c>
      <c r="E1061" s="106" t="s">
        <v>219</v>
      </c>
      <c r="F1061" s="179">
        <f>'Fleet Input'!I1065</f>
        <v>0</v>
      </c>
      <c r="G1061" s="179">
        <f>'Fleet Input'!J1065</f>
        <v>0</v>
      </c>
      <c r="H1061" s="119" t="e">
        <f>VLOOKUP(AD1061,NOx_Calc!$E$4:$G$44,3,FALSE)/100</f>
        <v>#N/A</v>
      </c>
      <c r="I1061" s="119" t="e">
        <f>VLOOKUP(AD1061,NOx_Calc!$E$4:$H$44,4,FALSE)/100</f>
        <v>#N/A</v>
      </c>
      <c r="J1061" s="97" t="e">
        <f t="shared" si="192"/>
        <v>#N/A</v>
      </c>
      <c r="K1061" s="10" t="e">
        <f>IF(J1061&lt;&gt;"-",IF(X1061="A",'NOx Emission Factors'!$X$4*J1061,IF(X1061="L",'NOx Emission Factors'!$W$4*J1061,"?")),"-")</f>
        <v>#N/A</v>
      </c>
      <c r="L1061" s="10" t="str">
        <f>IF(F1061&lt;&gt;"",IF(X1061="A",F1061/'NOx Emission Factors'!$X$4,IF(X1061="L",F1061/'NOx Emission Factors'!$W$4,"?")),"-")</f>
        <v>?</v>
      </c>
      <c r="M1061" s="125" t="e">
        <f t="shared" si="193"/>
        <v>#DIV/0!</v>
      </c>
      <c r="N1061" s="125" t="e">
        <f t="shared" si="194"/>
        <v>#N/A</v>
      </c>
      <c r="O1061" s="170">
        <f>'Fleet Input'!B1065</f>
        <v>0</v>
      </c>
      <c r="P1061" s="170">
        <f>'Fleet Input'!C1065</f>
        <v>0</v>
      </c>
      <c r="Q1061" s="170">
        <f>'Fleet Input'!D1065</f>
        <v>0</v>
      </c>
      <c r="R1061" s="170">
        <f>'Fleet Input'!E1065</f>
        <v>0</v>
      </c>
      <c r="S1061" s="170">
        <f>'Fleet Input'!F1065</f>
        <v>0</v>
      </c>
      <c r="T1061" s="109" t="s">
        <v>34</v>
      </c>
      <c r="U1061" s="109" t="s">
        <v>202</v>
      </c>
      <c r="W1061" s="109" t="s">
        <v>800</v>
      </c>
      <c r="X1061" s="176">
        <f>'Fleet Input'!F1065</f>
        <v>0</v>
      </c>
      <c r="Y1061" s="170">
        <f>'Fleet Input'!G1065</f>
        <v>0</v>
      </c>
      <c r="Z1061" s="170">
        <f>'Fleet Input'!H1065</f>
        <v>0</v>
      </c>
      <c r="AA1061" s="114">
        <f t="shared" si="195"/>
        <v>0</v>
      </c>
      <c r="AB1061" s="176" t="str">
        <f>IF('Fleet Input'!K1065=0,"",'Fleet Input'!K1065)</f>
        <v/>
      </c>
      <c r="AC1061" s="176" t="str">
        <f>IF('Fleet Input'!L1065=0,"",'Fleet Input'!L1065)</f>
        <v/>
      </c>
      <c r="AD1061" s="117" t="str">
        <f t="shared" si="196"/>
        <v/>
      </c>
      <c r="AE1061" s="117" t="str">
        <f t="shared" si="197"/>
        <v>00</v>
      </c>
      <c r="AF1061" s="8" t="e">
        <f t="shared" si="198"/>
        <v>#N/A</v>
      </c>
      <c r="AG1061" s="122" t="e">
        <f t="shared" si="199"/>
        <v>#N/A</v>
      </c>
      <c r="AH1061" s="8" t="e">
        <f t="shared" si="200"/>
        <v>#N/A</v>
      </c>
      <c r="AI1061" s="122" t="e">
        <f t="shared" si="201"/>
        <v>#N/A</v>
      </c>
      <c r="AJ1061" s="100" t="e">
        <f t="shared" si="202"/>
        <v>#N/A</v>
      </c>
      <c r="AK1061" s="122" t="e">
        <f t="shared" si="203"/>
        <v>#N/A</v>
      </c>
    </row>
    <row r="1062" spans="1:37" x14ac:dyDescent="0.2">
      <c r="A1062" s="170">
        <f>'Fleet Input'!A1066</f>
        <v>0</v>
      </c>
      <c r="B1062" s="106" t="s">
        <v>111</v>
      </c>
      <c r="C1062" s="106" t="s">
        <v>133</v>
      </c>
      <c r="D1062" s="106" t="s">
        <v>134</v>
      </c>
      <c r="E1062" s="106" t="s">
        <v>219</v>
      </c>
      <c r="F1062" s="179">
        <f>'Fleet Input'!I1066</f>
        <v>0</v>
      </c>
      <c r="G1062" s="179">
        <f>'Fleet Input'!J1066</f>
        <v>0</v>
      </c>
      <c r="H1062" s="119" t="e">
        <f>VLOOKUP(AD1062,NOx_Calc!$E$4:$G$44,3,FALSE)/100</f>
        <v>#N/A</v>
      </c>
      <c r="I1062" s="119" t="e">
        <f>VLOOKUP(AD1062,NOx_Calc!$E$4:$H$44,4,FALSE)/100</f>
        <v>#N/A</v>
      </c>
      <c r="J1062" s="97" t="e">
        <f t="shared" si="192"/>
        <v>#N/A</v>
      </c>
      <c r="K1062" s="10" t="e">
        <f>IF(J1062&lt;&gt;"-",IF(X1062="A",'NOx Emission Factors'!$X$4*J1062,IF(X1062="L",'NOx Emission Factors'!$W$4*J1062,"?")),"-")</f>
        <v>#N/A</v>
      </c>
      <c r="L1062" s="10" t="str">
        <f>IF(F1062&lt;&gt;"",IF(X1062="A",F1062/'NOx Emission Factors'!$X$4,IF(X1062="L",F1062/'NOx Emission Factors'!$W$4,"?")),"-")</f>
        <v>?</v>
      </c>
      <c r="M1062" s="125" t="e">
        <f t="shared" si="193"/>
        <v>#DIV/0!</v>
      </c>
      <c r="N1062" s="125" t="e">
        <f t="shared" si="194"/>
        <v>#N/A</v>
      </c>
      <c r="O1062" s="170">
        <f>'Fleet Input'!B1066</f>
        <v>0</v>
      </c>
      <c r="P1062" s="170">
        <f>'Fleet Input'!C1066</f>
        <v>0</v>
      </c>
      <c r="Q1062" s="170">
        <f>'Fleet Input'!D1066</f>
        <v>0</v>
      </c>
      <c r="R1062" s="170">
        <f>'Fleet Input'!E1066</f>
        <v>0</v>
      </c>
      <c r="S1062" s="170">
        <f>'Fleet Input'!F1066</f>
        <v>0</v>
      </c>
      <c r="T1062" s="109" t="s">
        <v>34</v>
      </c>
      <c r="U1062" s="109" t="s">
        <v>202</v>
      </c>
      <c r="W1062" s="109" t="s">
        <v>800</v>
      </c>
      <c r="X1062" s="176">
        <f>'Fleet Input'!F1066</f>
        <v>0</v>
      </c>
      <c r="Y1062" s="170">
        <f>'Fleet Input'!G1066</f>
        <v>0</v>
      </c>
      <c r="Z1062" s="170">
        <f>'Fleet Input'!H1066</f>
        <v>0</v>
      </c>
      <c r="AA1062" s="114">
        <f t="shared" si="195"/>
        <v>0</v>
      </c>
      <c r="AB1062" s="176" t="str">
        <f>IF('Fleet Input'!K1066=0,"",'Fleet Input'!K1066)</f>
        <v/>
      </c>
      <c r="AC1062" s="176" t="str">
        <f>IF('Fleet Input'!L1066=0,"",'Fleet Input'!L1066)</f>
        <v/>
      </c>
      <c r="AD1062" s="117" t="str">
        <f t="shared" si="196"/>
        <v/>
      </c>
      <c r="AE1062" s="117" t="str">
        <f t="shared" si="197"/>
        <v>00</v>
      </c>
      <c r="AF1062" s="8" t="e">
        <f t="shared" si="198"/>
        <v>#N/A</v>
      </c>
      <c r="AG1062" s="122" t="e">
        <f t="shared" si="199"/>
        <v>#N/A</v>
      </c>
      <c r="AH1062" s="8" t="e">
        <f t="shared" si="200"/>
        <v>#N/A</v>
      </c>
      <c r="AI1062" s="122" t="e">
        <f t="shared" si="201"/>
        <v>#N/A</v>
      </c>
      <c r="AJ1062" s="100" t="e">
        <f t="shared" si="202"/>
        <v>#N/A</v>
      </c>
      <c r="AK1062" s="122" t="e">
        <f t="shared" si="203"/>
        <v>#N/A</v>
      </c>
    </row>
    <row r="1063" spans="1:37" x14ac:dyDescent="0.2">
      <c r="A1063" s="170">
        <f>'Fleet Input'!A1067</f>
        <v>0</v>
      </c>
      <c r="B1063" s="106" t="s">
        <v>111</v>
      </c>
      <c r="C1063" s="106" t="s">
        <v>133</v>
      </c>
      <c r="D1063" s="106" t="s">
        <v>134</v>
      </c>
      <c r="E1063" s="106" t="s">
        <v>219</v>
      </c>
      <c r="F1063" s="179">
        <f>'Fleet Input'!I1067</f>
        <v>0</v>
      </c>
      <c r="G1063" s="179">
        <f>'Fleet Input'!J1067</f>
        <v>0</v>
      </c>
      <c r="H1063" s="119" t="e">
        <f>VLOOKUP(AD1063,NOx_Calc!$E$4:$G$44,3,FALSE)/100</f>
        <v>#N/A</v>
      </c>
      <c r="I1063" s="119" t="e">
        <f>VLOOKUP(AD1063,NOx_Calc!$E$4:$H$44,4,FALSE)/100</f>
        <v>#N/A</v>
      </c>
      <c r="J1063" s="97" t="e">
        <f t="shared" si="192"/>
        <v>#N/A</v>
      </c>
      <c r="K1063" s="10" t="e">
        <f>IF(J1063&lt;&gt;"-",IF(X1063="A",'NOx Emission Factors'!$X$4*J1063,IF(X1063="L",'NOx Emission Factors'!$W$4*J1063,"?")),"-")</f>
        <v>#N/A</v>
      </c>
      <c r="L1063" s="10" t="str">
        <f>IF(F1063&lt;&gt;"",IF(X1063="A",F1063/'NOx Emission Factors'!$X$4,IF(X1063="L",F1063/'NOx Emission Factors'!$W$4,"?")),"-")</f>
        <v>?</v>
      </c>
      <c r="M1063" s="125" t="e">
        <f t="shared" si="193"/>
        <v>#DIV/0!</v>
      </c>
      <c r="N1063" s="125" t="e">
        <f t="shared" si="194"/>
        <v>#N/A</v>
      </c>
      <c r="O1063" s="170">
        <f>'Fleet Input'!B1067</f>
        <v>0</v>
      </c>
      <c r="P1063" s="170">
        <f>'Fleet Input'!C1067</f>
        <v>0</v>
      </c>
      <c r="Q1063" s="170">
        <f>'Fleet Input'!D1067</f>
        <v>0</v>
      </c>
      <c r="R1063" s="170">
        <f>'Fleet Input'!E1067</f>
        <v>0</v>
      </c>
      <c r="S1063" s="170">
        <f>'Fleet Input'!F1067</f>
        <v>0</v>
      </c>
      <c r="T1063" s="109" t="s">
        <v>34</v>
      </c>
      <c r="U1063" s="109" t="s">
        <v>202</v>
      </c>
      <c r="W1063" s="109" t="s">
        <v>800</v>
      </c>
      <c r="X1063" s="176">
        <f>'Fleet Input'!F1067</f>
        <v>0</v>
      </c>
      <c r="Y1063" s="170">
        <f>'Fleet Input'!G1067</f>
        <v>0</v>
      </c>
      <c r="Z1063" s="170">
        <f>'Fleet Input'!H1067</f>
        <v>0</v>
      </c>
      <c r="AA1063" s="114">
        <f t="shared" si="195"/>
        <v>0</v>
      </c>
      <c r="AB1063" s="176" t="str">
        <f>IF('Fleet Input'!K1067=0,"",'Fleet Input'!K1067)</f>
        <v/>
      </c>
      <c r="AC1063" s="176" t="str">
        <f>IF('Fleet Input'!L1067=0,"",'Fleet Input'!L1067)</f>
        <v/>
      </c>
      <c r="AD1063" s="117" t="str">
        <f t="shared" si="196"/>
        <v/>
      </c>
      <c r="AE1063" s="117" t="str">
        <f t="shared" si="197"/>
        <v>00</v>
      </c>
      <c r="AF1063" s="8" t="e">
        <f t="shared" si="198"/>
        <v>#N/A</v>
      </c>
      <c r="AG1063" s="122" t="e">
        <f t="shared" si="199"/>
        <v>#N/A</v>
      </c>
      <c r="AH1063" s="8" t="e">
        <f t="shared" si="200"/>
        <v>#N/A</v>
      </c>
      <c r="AI1063" s="122" t="e">
        <f t="shared" si="201"/>
        <v>#N/A</v>
      </c>
      <c r="AJ1063" s="100" t="e">
        <f t="shared" si="202"/>
        <v>#N/A</v>
      </c>
      <c r="AK1063" s="122" t="e">
        <f t="shared" si="203"/>
        <v>#N/A</v>
      </c>
    </row>
    <row r="1064" spans="1:37" x14ac:dyDescent="0.2">
      <c r="A1064" s="170">
        <f>'Fleet Input'!A1068</f>
        <v>0</v>
      </c>
      <c r="B1064" s="106" t="s">
        <v>111</v>
      </c>
      <c r="C1064" s="106" t="s">
        <v>133</v>
      </c>
      <c r="D1064" s="106" t="s">
        <v>134</v>
      </c>
      <c r="E1064" s="106" t="s">
        <v>219</v>
      </c>
      <c r="F1064" s="179">
        <f>'Fleet Input'!I1068</f>
        <v>0</v>
      </c>
      <c r="G1064" s="179">
        <f>'Fleet Input'!J1068</f>
        <v>0</v>
      </c>
      <c r="H1064" s="119" t="e">
        <f>VLOOKUP(AD1064,NOx_Calc!$E$4:$G$44,3,FALSE)/100</f>
        <v>#N/A</v>
      </c>
      <c r="I1064" s="119" t="e">
        <f>VLOOKUP(AD1064,NOx_Calc!$E$4:$H$44,4,FALSE)/100</f>
        <v>#N/A</v>
      </c>
      <c r="J1064" s="97" t="e">
        <f t="shared" si="192"/>
        <v>#N/A</v>
      </c>
      <c r="K1064" s="10" t="e">
        <f>IF(J1064&lt;&gt;"-",IF(X1064="A",'NOx Emission Factors'!$X$4*J1064,IF(X1064="L",'NOx Emission Factors'!$W$4*J1064,"?")),"-")</f>
        <v>#N/A</v>
      </c>
      <c r="L1064" s="10" t="str">
        <f>IF(F1064&lt;&gt;"",IF(X1064="A",F1064/'NOx Emission Factors'!$X$4,IF(X1064="L",F1064/'NOx Emission Factors'!$W$4,"?")),"-")</f>
        <v>?</v>
      </c>
      <c r="M1064" s="125" t="e">
        <f t="shared" si="193"/>
        <v>#DIV/0!</v>
      </c>
      <c r="N1064" s="125" t="e">
        <f t="shared" si="194"/>
        <v>#N/A</v>
      </c>
      <c r="O1064" s="170">
        <f>'Fleet Input'!B1068</f>
        <v>0</v>
      </c>
      <c r="P1064" s="170">
        <f>'Fleet Input'!C1068</f>
        <v>0</v>
      </c>
      <c r="Q1064" s="170">
        <f>'Fleet Input'!D1068</f>
        <v>0</v>
      </c>
      <c r="R1064" s="170">
        <f>'Fleet Input'!E1068</f>
        <v>0</v>
      </c>
      <c r="S1064" s="170">
        <f>'Fleet Input'!F1068</f>
        <v>0</v>
      </c>
      <c r="T1064" s="109" t="s">
        <v>34</v>
      </c>
      <c r="U1064" s="109" t="s">
        <v>202</v>
      </c>
      <c r="W1064" s="109" t="s">
        <v>800</v>
      </c>
      <c r="X1064" s="176">
        <f>'Fleet Input'!F1068</f>
        <v>0</v>
      </c>
      <c r="Y1064" s="170">
        <f>'Fleet Input'!G1068</f>
        <v>0</v>
      </c>
      <c r="Z1064" s="170">
        <f>'Fleet Input'!H1068</f>
        <v>0</v>
      </c>
      <c r="AA1064" s="114">
        <f t="shared" si="195"/>
        <v>0</v>
      </c>
      <c r="AB1064" s="176" t="str">
        <f>IF('Fleet Input'!K1068=0,"",'Fleet Input'!K1068)</f>
        <v/>
      </c>
      <c r="AC1064" s="176" t="str">
        <f>IF('Fleet Input'!L1068=0,"",'Fleet Input'!L1068)</f>
        <v/>
      </c>
      <c r="AD1064" s="117" t="str">
        <f t="shared" si="196"/>
        <v/>
      </c>
      <c r="AE1064" s="117" t="str">
        <f t="shared" si="197"/>
        <v>00</v>
      </c>
      <c r="AF1064" s="8" t="e">
        <f t="shared" si="198"/>
        <v>#N/A</v>
      </c>
      <c r="AG1064" s="122" t="e">
        <f t="shared" si="199"/>
        <v>#N/A</v>
      </c>
      <c r="AH1064" s="8" t="e">
        <f t="shared" si="200"/>
        <v>#N/A</v>
      </c>
      <c r="AI1064" s="122" t="e">
        <f t="shared" si="201"/>
        <v>#N/A</v>
      </c>
      <c r="AJ1064" s="100" t="e">
        <f t="shared" si="202"/>
        <v>#N/A</v>
      </c>
      <c r="AK1064" s="122" t="e">
        <f t="shared" si="203"/>
        <v>#N/A</v>
      </c>
    </row>
    <row r="1065" spans="1:37" x14ac:dyDescent="0.2">
      <c r="A1065" s="170">
        <f>'Fleet Input'!A1069</f>
        <v>0</v>
      </c>
      <c r="B1065" s="106" t="s">
        <v>111</v>
      </c>
      <c r="C1065" s="106" t="s">
        <v>133</v>
      </c>
      <c r="D1065" s="106" t="s">
        <v>134</v>
      </c>
      <c r="E1065" s="106" t="s">
        <v>219</v>
      </c>
      <c r="F1065" s="179">
        <f>'Fleet Input'!I1069</f>
        <v>0</v>
      </c>
      <c r="G1065" s="179">
        <f>'Fleet Input'!J1069</f>
        <v>0</v>
      </c>
      <c r="H1065" s="119" t="e">
        <f>VLOOKUP(AD1065,NOx_Calc!$E$4:$G$44,3,FALSE)/100</f>
        <v>#N/A</v>
      </c>
      <c r="I1065" s="119" t="e">
        <f>VLOOKUP(AD1065,NOx_Calc!$E$4:$H$44,4,FALSE)/100</f>
        <v>#N/A</v>
      </c>
      <c r="J1065" s="97" t="e">
        <f t="shared" si="192"/>
        <v>#N/A</v>
      </c>
      <c r="K1065" s="10" t="e">
        <f>IF(J1065&lt;&gt;"-",IF(X1065="A",'NOx Emission Factors'!$X$4*J1065,IF(X1065="L",'NOx Emission Factors'!$W$4*J1065,"?")),"-")</f>
        <v>#N/A</v>
      </c>
      <c r="L1065" s="10" t="str">
        <f>IF(F1065&lt;&gt;"",IF(X1065="A",F1065/'NOx Emission Factors'!$X$4,IF(X1065="L",F1065/'NOx Emission Factors'!$W$4,"?")),"-")</f>
        <v>?</v>
      </c>
      <c r="M1065" s="125" t="e">
        <f t="shared" si="193"/>
        <v>#DIV/0!</v>
      </c>
      <c r="N1065" s="125" t="e">
        <f t="shared" si="194"/>
        <v>#N/A</v>
      </c>
      <c r="O1065" s="170">
        <f>'Fleet Input'!B1069</f>
        <v>0</v>
      </c>
      <c r="P1065" s="170">
        <f>'Fleet Input'!C1069</f>
        <v>0</v>
      </c>
      <c r="Q1065" s="170">
        <f>'Fleet Input'!D1069</f>
        <v>0</v>
      </c>
      <c r="R1065" s="170">
        <f>'Fleet Input'!E1069</f>
        <v>0</v>
      </c>
      <c r="S1065" s="170">
        <f>'Fleet Input'!F1069</f>
        <v>0</v>
      </c>
      <c r="T1065" s="109" t="s">
        <v>34</v>
      </c>
      <c r="U1065" s="109" t="s">
        <v>202</v>
      </c>
      <c r="W1065" s="109" t="s">
        <v>800</v>
      </c>
      <c r="X1065" s="176">
        <f>'Fleet Input'!F1069</f>
        <v>0</v>
      </c>
      <c r="Y1065" s="170">
        <f>'Fleet Input'!G1069</f>
        <v>0</v>
      </c>
      <c r="Z1065" s="170">
        <f>'Fleet Input'!H1069</f>
        <v>0</v>
      </c>
      <c r="AA1065" s="114">
        <f t="shared" si="195"/>
        <v>0</v>
      </c>
      <c r="AB1065" s="176" t="str">
        <f>IF('Fleet Input'!K1069=0,"",'Fleet Input'!K1069)</f>
        <v/>
      </c>
      <c r="AC1065" s="176" t="str">
        <f>IF('Fleet Input'!L1069=0,"",'Fleet Input'!L1069)</f>
        <v/>
      </c>
      <c r="AD1065" s="117" t="str">
        <f t="shared" si="196"/>
        <v/>
      </c>
      <c r="AE1065" s="117" t="str">
        <f t="shared" si="197"/>
        <v>00</v>
      </c>
      <c r="AF1065" s="8" t="e">
        <f t="shared" si="198"/>
        <v>#N/A</v>
      </c>
      <c r="AG1065" s="122" t="e">
        <f t="shared" si="199"/>
        <v>#N/A</v>
      </c>
      <c r="AH1065" s="8" t="e">
        <f t="shared" si="200"/>
        <v>#N/A</v>
      </c>
      <c r="AI1065" s="122" t="e">
        <f t="shared" si="201"/>
        <v>#N/A</v>
      </c>
      <c r="AJ1065" s="100" t="e">
        <f t="shared" si="202"/>
        <v>#N/A</v>
      </c>
      <c r="AK1065" s="122" t="e">
        <f t="shared" si="203"/>
        <v>#N/A</v>
      </c>
    </row>
    <row r="1066" spans="1:37" x14ac:dyDescent="0.2">
      <c r="A1066" s="170">
        <f>'Fleet Input'!A1070</f>
        <v>0</v>
      </c>
      <c r="B1066" s="106" t="s">
        <v>111</v>
      </c>
      <c r="C1066" s="106" t="s">
        <v>133</v>
      </c>
      <c r="D1066" s="106" t="s">
        <v>134</v>
      </c>
      <c r="E1066" s="106" t="s">
        <v>219</v>
      </c>
      <c r="F1066" s="179">
        <f>'Fleet Input'!I1070</f>
        <v>0</v>
      </c>
      <c r="G1066" s="179">
        <f>'Fleet Input'!J1070</f>
        <v>0</v>
      </c>
      <c r="H1066" s="119" t="e">
        <f>VLOOKUP(AD1066,NOx_Calc!$E$4:$G$44,3,FALSE)/100</f>
        <v>#N/A</v>
      </c>
      <c r="I1066" s="119" t="e">
        <f>VLOOKUP(AD1066,NOx_Calc!$E$4:$H$44,4,FALSE)/100</f>
        <v>#N/A</v>
      </c>
      <c r="J1066" s="97" t="e">
        <f t="shared" si="192"/>
        <v>#N/A</v>
      </c>
      <c r="K1066" s="10" t="e">
        <f>IF(J1066&lt;&gt;"-",IF(X1066="A",'NOx Emission Factors'!$X$4*J1066,IF(X1066="L",'NOx Emission Factors'!$W$4*J1066,"?")),"-")</f>
        <v>#N/A</v>
      </c>
      <c r="L1066" s="10" t="str">
        <f>IF(F1066&lt;&gt;"",IF(X1066="A",F1066/'NOx Emission Factors'!$X$4,IF(X1066="L",F1066/'NOx Emission Factors'!$W$4,"?")),"-")</f>
        <v>?</v>
      </c>
      <c r="M1066" s="125" t="e">
        <f t="shared" si="193"/>
        <v>#DIV/0!</v>
      </c>
      <c r="N1066" s="125" t="e">
        <f t="shared" si="194"/>
        <v>#N/A</v>
      </c>
      <c r="O1066" s="170">
        <f>'Fleet Input'!B1070</f>
        <v>0</v>
      </c>
      <c r="P1066" s="170">
        <f>'Fleet Input'!C1070</f>
        <v>0</v>
      </c>
      <c r="Q1066" s="170">
        <f>'Fleet Input'!D1070</f>
        <v>0</v>
      </c>
      <c r="R1066" s="170">
        <f>'Fleet Input'!E1070</f>
        <v>0</v>
      </c>
      <c r="S1066" s="170">
        <f>'Fleet Input'!F1070</f>
        <v>0</v>
      </c>
      <c r="T1066" s="109" t="s">
        <v>34</v>
      </c>
      <c r="U1066" s="109" t="s">
        <v>202</v>
      </c>
      <c r="W1066" s="109" t="s">
        <v>800</v>
      </c>
      <c r="X1066" s="176">
        <f>'Fleet Input'!F1070</f>
        <v>0</v>
      </c>
      <c r="Y1066" s="170">
        <f>'Fleet Input'!G1070</f>
        <v>0</v>
      </c>
      <c r="Z1066" s="170">
        <f>'Fleet Input'!H1070</f>
        <v>0</v>
      </c>
      <c r="AA1066" s="114">
        <f t="shared" si="195"/>
        <v>0</v>
      </c>
      <c r="AB1066" s="176" t="str">
        <f>IF('Fleet Input'!K1070=0,"",'Fleet Input'!K1070)</f>
        <v/>
      </c>
      <c r="AC1066" s="176" t="str">
        <f>IF('Fleet Input'!L1070=0,"",'Fleet Input'!L1070)</f>
        <v/>
      </c>
      <c r="AD1066" s="117" t="str">
        <f t="shared" si="196"/>
        <v/>
      </c>
      <c r="AE1066" s="117" t="str">
        <f t="shared" si="197"/>
        <v>00</v>
      </c>
      <c r="AF1066" s="8" t="e">
        <f t="shared" si="198"/>
        <v>#N/A</v>
      </c>
      <c r="AG1066" s="122" t="e">
        <f t="shared" si="199"/>
        <v>#N/A</v>
      </c>
      <c r="AH1066" s="8" t="e">
        <f t="shared" si="200"/>
        <v>#N/A</v>
      </c>
      <c r="AI1066" s="122" t="e">
        <f t="shared" si="201"/>
        <v>#N/A</v>
      </c>
      <c r="AJ1066" s="100" t="e">
        <f t="shared" si="202"/>
        <v>#N/A</v>
      </c>
      <c r="AK1066" s="122" t="e">
        <f t="shared" si="203"/>
        <v>#N/A</v>
      </c>
    </row>
    <row r="1067" spans="1:37" x14ac:dyDescent="0.2">
      <c r="A1067" s="170">
        <f>'Fleet Input'!A1071</f>
        <v>0</v>
      </c>
      <c r="B1067" s="106" t="s">
        <v>111</v>
      </c>
      <c r="C1067" s="106" t="s">
        <v>133</v>
      </c>
      <c r="D1067" s="106" t="s">
        <v>134</v>
      </c>
      <c r="E1067" s="106" t="s">
        <v>219</v>
      </c>
      <c r="F1067" s="179">
        <f>'Fleet Input'!I1071</f>
        <v>0</v>
      </c>
      <c r="G1067" s="179">
        <f>'Fleet Input'!J1071</f>
        <v>0</v>
      </c>
      <c r="H1067" s="119" t="e">
        <f>VLOOKUP(AD1067,NOx_Calc!$E$4:$G$44,3,FALSE)/100</f>
        <v>#N/A</v>
      </c>
      <c r="I1067" s="119" t="e">
        <f>VLOOKUP(AD1067,NOx_Calc!$E$4:$H$44,4,FALSE)/100</f>
        <v>#N/A</v>
      </c>
      <c r="J1067" s="97" t="e">
        <f t="shared" si="192"/>
        <v>#N/A</v>
      </c>
      <c r="K1067" s="10" t="e">
        <f>IF(J1067&lt;&gt;"-",IF(X1067="A",'NOx Emission Factors'!$X$4*J1067,IF(X1067="L",'NOx Emission Factors'!$W$4*J1067,"?")),"-")</f>
        <v>#N/A</v>
      </c>
      <c r="L1067" s="10" t="str">
        <f>IF(F1067&lt;&gt;"",IF(X1067="A",F1067/'NOx Emission Factors'!$X$4,IF(X1067="L",F1067/'NOx Emission Factors'!$W$4,"?")),"-")</f>
        <v>?</v>
      </c>
      <c r="M1067" s="125" t="e">
        <f t="shared" si="193"/>
        <v>#DIV/0!</v>
      </c>
      <c r="N1067" s="125" t="e">
        <f t="shared" si="194"/>
        <v>#N/A</v>
      </c>
      <c r="O1067" s="170">
        <f>'Fleet Input'!B1071</f>
        <v>0</v>
      </c>
      <c r="P1067" s="170">
        <f>'Fleet Input'!C1071</f>
        <v>0</v>
      </c>
      <c r="Q1067" s="170">
        <f>'Fleet Input'!D1071</f>
        <v>0</v>
      </c>
      <c r="R1067" s="170">
        <f>'Fleet Input'!E1071</f>
        <v>0</v>
      </c>
      <c r="S1067" s="170">
        <f>'Fleet Input'!F1071</f>
        <v>0</v>
      </c>
      <c r="T1067" s="109" t="s">
        <v>34</v>
      </c>
      <c r="U1067" s="109" t="s">
        <v>202</v>
      </c>
      <c r="W1067" s="109" t="s">
        <v>800</v>
      </c>
      <c r="X1067" s="176">
        <f>'Fleet Input'!F1071</f>
        <v>0</v>
      </c>
      <c r="Y1067" s="170">
        <f>'Fleet Input'!G1071</f>
        <v>0</v>
      </c>
      <c r="Z1067" s="170">
        <f>'Fleet Input'!H1071</f>
        <v>0</v>
      </c>
      <c r="AA1067" s="114">
        <f t="shared" si="195"/>
        <v>0</v>
      </c>
      <c r="AB1067" s="176" t="str">
        <f>IF('Fleet Input'!K1071=0,"",'Fleet Input'!K1071)</f>
        <v/>
      </c>
      <c r="AC1067" s="176" t="str">
        <f>IF('Fleet Input'!L1071=0,"",'Fleet Input'!L1071)</f>
        <v/>
      </c>
      <c r="AD1067" s="117" t="str">
        <f t="shared" si="196"/>
        <v/>
      </c>
      <c r="AE1067" s="117" t="str">
        <f t="shared" si="197"/>
        <v>00</v>
      </c>
      <c r="AF1067" s="8" t="e">
        <f t="shared" si="198"/>
        <v>#N/A</v>
      </c>
      <c r="AG1067" s="122" t="e">
        <f t="shared" si="199"/>
        <v>#N/A</v>
      </c>
      <c r="AH1067" s="8" t="e">
        <f t="shared" si="200"/>
        <v>#N/A</v>
      </c>
      <c r="AI1067" s="122" t="e">
        <f t="shared" si="201"/>
        <v>#N/A</v>
      </c>
      <c r="AJ1067" s="100" t="e">
        <f t="shared" si="202"/>
        <v>#N/A</v>
      </c>
      <c r="AK1067" s="122" t="e">
        <f t="shared" si="203"/>
        <v>#N/A</v>
      </c>
    </row>
    <row r="1068" spans="1:37" x14ac:dyDescent="0.2">
      <c r="A1068" s="170">
        <f>'Fleet Input'!A1072</f>
        <v>0</v>
      </c>
      <c r="B1068" s="106" t="s">
        <v>111</v>
      </c>
      <c r="C1068" s="106" t="s">
        <v>133</v>
      </c>
      <c r="D1068" s="106" t="s">
        <v>134</v>
      </c>
      <c r="E1068" s="106" t="s">
        <v>219</v>
      </c>
      <c r="F1068" s="179">
        <f>'Fleet Input'!I1072</f>
        <v>0</v>
      </c>
      <c r="G1068" s="179">
        <f>'Fleet Input'!J1072</f>
        <v>0</v>
      </c>
      <c r="H1068" s="119" t="e">
        <f>VLOOKUP(AD1068,NOx_Calc!$E$4:$G$44,3,FALSE)/100</f>
        <v>#N/A</v>
      </c>
      <c r="I1068" s="119" t="e">
        <f>VLOOKUP(AD1068,NOx_Calc!$E$4:$H$44,4,FALSE)/100</f>
        <v>#N/A</v>
      </c>
      <c r="J1068" s="97" t="e">
        <f t="shared" si="192"/>
        <v>#N/A</v>
      </c>
      <c r="K1068" s="10" t="e">
        <f>IF(J1068&lt;&gt;"-",IF(X1068="A",'NOx Emission Factors'!$X$4*J1068,IF(X1068="L",'NOx Emission Factors'!$W$4*J1068,"?")),"-")</f>
        <v>#N/A</v>
      </c>
      <c r="L1068" s="10" t="str">
        <f>IF(F1068&lt;&gt;"",IF(X1068="A",F1068/'NOx Emission Factors'!$X$4,IF(X1068="L",F1068/'NOx Emission Factors'!$W$4,"?")),"-")</f>
        <v>?</v>
      </c>
      <c r="M1068" s="125" t="e">
        <f t="shared" si="193"/>
        <v>#DIV/0!</v>
      </c>
      <c r="N1068" s="125" t="e">
        <f t="shared" si="194"/>
        <v>#N/A</v>
      </c>
      <c r="O1068" s="170">
        <f>'Fleet Input'!B1072</f>
        <v>0</v>
      </c>
      <c r="P1068" s="170">
        <f>'Fleet Input'!C1072</f>
        <v>0</v>
      </c>
      <c r="Q1068" s="170">
        <f>'Fleet Input'!D1072</f>
        <v>0</v>
      </c>
      <c r="R1068" s="170">
        <f>'Fleet Input'!E1072</f>
        <v>0</v>
      </c>
      <c r="S1068" s="170">
        <f>'Fleet Input'!F1072</f>
        <v>0</v>
      </c>
      <c r="T1068" s="109" t="s">
        <v>34</v>
      </c>
      <c r="U1068" s="109" t="s">
        <v>202</v>
      </c>
      <c r="W1068" s="109" t="s">
        <v>800</v>
      </c>
      <c r="X1068" s="176">
        <f>'Fleet Input'!F1072</f>
        <v>0</v>
      </c>
      <c r="Y1068" s="170">
        <f>'Fleet Input'!G1072</f>
        <v>0</v>
      </c>
      <c r="Z1068" s="170">
        <f>'Fleet Input'!H1072</f>
        <v>0</v>
      </c>
      <c r="AA1068" s="114">
        <f t="shared" si="195"/>
        <v>0</v>
      </c>
      <c r="AB1068" s="176" t="str">
        <f>IF('Fleet Input'!K1072=0,"",'Fleet Input'!K1072)</f>
        <v/>
      </c>
      <c r="AC1068" s="176" t="str">
        <f>IF('Fleet Input'!L1072=0,"",'Fleet Input'!L1072)</f>
        <v/>
      </c>
      <c r="AD1068" s="117" t="str">
        <f t="shared" si="196"/>
        <v/>
      </c>
      <c r="AE1068" s="117" t="str">
        <f t="shared" si="197"/>
        <v>00</v>
      </c>
      <c r="AF1068" s="8" t="e">
        <f t="shared" si="198"/>
        <v>#N/A</v>
      </c>
      <c r="AG1068" s="122" t="e">
        <f t="shared" si="199"/>
        <v>#N/A</v>
      </c>
      <c r="AH1068" s="8" t="e">
        <f t="shared" si="200"/>
        <v>#N/A</v>
      </c>
      <c r="AI1068" s="122" t="e">
        <f t="shared" si="201"/>
        <v>#N/A</v>
      </c>
      <c r="AJ1068" s="100" t="e">
        <f t="shared" si="202"/>
        <v>#N/A</v>
      </c>
      <c r="AK1068" s="122" t="e">
        <f t="shared" si="203"/>
        <v>#N/A</v>
      </c>
    </row>
    <row r="1069" spans="1:37" x14ac:dyDescent="0.2">
      <c r="A1069" s="170">
        <f>'Fleet Input'!A1073</f>
        <v>0</v>
      </c>
      <c r="B1069" s="106" t="s">
        <v>111</v>
      </c>
      <c r="C1069" s="106" t="s">
        <v>133</v>
      </c>
      <c r="D1069" s="106" t="s">
        <v>134</v>
      </c>
      <c r="E1069" s="106" t="s">
        <v>219</v>
      </c>
      <c r="F1069" s="179">
        <f>'Fleet Input'!I1073</f>
        <v>0</v>
      </c>
      <c r="G1069" s="179">
        <f>'Fleet Input'!J1073</f>
        <v>0</v>
      </c>
      <c r="H1069" s="119" t="e">
        <f>VLOOKUP(AD1069,NOx_Calc!$E$4:$G$44,3,FALSE)/100</f>
        <v>#N/A</v>
      </c>
      <c r="I1069" s="119" t="e">
        <f>VLOOKUP(AD1069,NOx_Calc!$E$4:$H$44,4,FALSE)/100</f>
        <v>#N/A</v>
      </c>
      <c r="J1069" s="97" t="e">
        <f t="shared" si="192"/>
        <v>#N/A</v>
      </c>
      <c r="K1069" s="10" t="e">
        <f>IF(J1069&lt;&gt;"-",IF(X1069="A",'NOx Emission Factors'!$X$4*J1069,IF(X1069="L",'NOx Emission Factors'!$W$4*J1069,"?")),"-")</f>
        <v>#N/A</v>
      </c>
      <c r="L1069" s="10" t="str">
        <f>IF(F1069&lt;&gt;"",IF(X1069="A",F1069/'NOx Emission Factors'!$X$4,IF(X1069="L",F1069/'NOx Emission Factors'!$W$4,"?")),"-")</f>
        <v>?</v>
      </c>
      <c r="M1069" s="125" t="e">
        <f t="shared" si="193"/>
        <v>#DIV/0!</v>
      </c>
      <c r="N1069" s="125" t="e">
        <f t="shared" si="194"/>
        <v>#N/A</v>
      </c>
      <c r="O1069" s="170">
        <f>'Fleet Input'!B1073</f>
        <v>0</v>
      </c>
      <c r="P1069" s="170">
        <f>'Fleet Input'!C1073</f>
        <v>0</v>
      </c>
      <c r="Q1069" s="170">
        <f>'Fleet Input'!D1073</f>
        <v>0</v>
      </c>
      <c r="R1069" s="170">
        <f>'Fleet Input'!E1073</f>
        <v>0</v>
      </c>
      <c r="S1069" s="170">
        <f>'Fleet Input'!F1073</f>
        <v>0</v>
      </c>
      <c r="T1069" s="109" t="s">
        <v>34</v>
      </c>
      <c r="U1069" s="109" t="s">
        <v>202</v>
      </c>
      <c r="W1069" s="109" t="s">
        <v>800</v>
      </c>
      <c r="X1069" s="176">
        <f>'Fleet Input'!F1073</f>
        <v>0</v>
      </c>
      <c r="Y1069" s="170">
        <f>'Fleet Input'!G1073</f>
        <v>0</v>
      </c>
      <c r="Z1069" s="170">
        <f>'Fleet Input'!H1073</f>
        <v>0</v>
      </c>
      <c r="AA1069" s="114">
        <f t="shared" si="195"/>
        <v>0</v>
      </c>
      <c r="AB1069" s="176" t="str">
        <f>IF('Fleet Input'!K1073=0,"",'Fleet Input'!K1073)</f>
        <v/>
      </c>
      <c r="AC1069" s="176" t="str">
        <f>IF('Fleet Input'!L1073=0,"",'Fleet Input'!L1073)</f>
        <v/>
      </c>
      <c r="AD1069" s="117" t="str">
        <f t="shared" si="196"/>
        <v/>
      </c>
      <c r="AE1069" s="117" t="str">
        <f t="shared" si="197"/>
        <v>00</v>
      </c>
      <c r="AF1069" s="8" t="e">
        <f t="shared" si="198"/>
        <v>#N/A</v>
      </c>
      <c r="AG1069" s="122" t="e">
        <f t="shared" si="199"/>
        <v>#N/A</v>
      </c>
      <c r="AH1069" s="8" t="e">
        <f t="shared" si="200"/>
        <v>#N/A</v>
      </c>
      <c r="AI1069" s="122" t="e">
        <f t="shared" si="201"/>
        <v>#N/A</v>
      </c>
      <c r="AJ1069" s="100" t="e">
        <f t="shared" si="202"/>
        <v>#N/A</v>
      </c>
      <c r="AK1069" s="122" t="e">
        <f t="shared" si="203"/>
        <v>#N/A</v>
      </c>
    </row>
    <row r="1070" spans="1:37" x14ac:dyDescent="0.2">
      <c r="A1070" s="170">
        <f>'Fleet Input'!A1074</f>
        <v>0</v>
      </c>
      <c r="B1070" s="106" t="s">
        <v>111</v>
      </c>
      <c r="C1070" s="106" t="s">
        <v>133</v>
      </c>
      <c r="D1070" s="106" t="s">
        <v>134</v>
      </c>
      <c r="E1070" s="106" t="s">
        <v>219</v>
      </c>
      <c r="F1070" s="179">
        <f>'Fleet Input'!I1074</f>
        <v>0</v>
      </c>
      <c r="G1070" s="179">
        <f>'Fleet Input'!J1074</f>
        <v>0</v>
      </c>
      <c r="H1070" s="119" t="e">
        <f>VLOOKUP(AD1070,NOx_Calc!$E$4:$G$44,3,FALSE)/100</f>
        <v>#N/A</v>
      </c>
      <c r="I1070" s="119" t="e">
        <f>VLOOKUP(AD1070,NOx_Calc!$E$4:$H$44,4,FALSE)/100</f>
        <v>#N/A</v>
      </c>
      <c r="J1070" s="97" t="e">
        <f t="shared" si="192"/>
        <v>#N/A</v>
      </c>
      <c r="K1070" s="10" t="e">
        <f>IF(J1070&lt;&gt;"-",IF(X1070="A",'NOx Emission Factors'!$X$4*J1070,IF(X1070="L",'NOx Emission Factors'!$W$4*J1070,"?")),"-")</f>
        <v>#N/A</v>
      </c>
      <c r="L1070" s="10" t="str">
        <f>IF(F1070&lt;&gt;"",IF(X1070="A",F1070/'NOx Emission Factors'!$X$4,IF(X1070="L",F1070/'NOx Emission Factors'!$W$4,"?")),"-")</f>
        <v>?</v>
      </c>
      <c r="M1070" s="125" t="e">
        <f t="shared" si="193"/>
        <v>#DIV/0!</v>
      </c>
      <c r="N1070" s="125" t="e">
        <f t="shared" si="194"/>
        <v>#N/A</v>
      </c>
      <c r="O1070" s="170">
        <f>'Fleet Input'!B1074</f>
        <v>0</v>
      </c>
      <c r="P1070" s="170">
        <f>'Fleet Input'!C1074</f>
        <v>0</v>
      </c>
      <c r="Q1070" s="170">
        <f>'Fleet Input'!D1074</f>
        <v>0</v>
      </c>
      <c r="R1070" s="170">
        <f>'Fleet Input'!E1074</f>
        <v>0</v>
      </c>
      <c r="S1070" s="170">
        <f>'Fleet Input'!F1074</f>
        <v>0</v>
      </c>
      <c r="T1070" s="109" t="s">
        <v>34</v>
      </c>
      <c r="U1070" s="109" t="s">
        <v>202</v>
      </c>
      <c r="W1070" s="109" t="s">
        <v>800</v>
      </c>
      <c r="X1070" s="176">
        <f>'Fleet Input'!F1074</f>
        <v>0</v>
      </c>
      <c r="Y1070" s="170">
        <f>'Fleet Input'!G1074</f>
        <v>0</v>
      </c>
      <c r="Z1070" s="170">
        <f>'Fleet Input'!H1074</f>
        <v>0</v>
      </c>
      <c r="AA1070" s="114">
        <f t="shared" si="195"/>
        <v>0</v>
      </c>
      <c r="AB1070" s="176" t="str">
        <f>IF('Fleet Input'!K1074=0,"",'Fleet Input'!K1074)</f>
        <v/>
      </c>
      <c r="AC1070" s="176" t="str">
        <f>IF('Fleet Input'!L1074=0,"",'Fleet Input'!L1074)</f>
        <v/>
      </c>
      <c r="AD1070" s="117" t="str">
        <f t="shared" si="196"/>
        <v/>
      </c>
      <c r="AE1070" s="117" t="str">
        <f t="shared" si="197"/>
        <v>00</v>
      </c>
      <c r="AF1070" s="8" t="e">
        <f t="shared" si="198"/>
        <v>#N/A</v>
      </c>
      <c r="AG1070" s="122" t="e">
        <f t="shared" si="199"/>
        <v>#N/A</v>
      </c>
      <c r="AH1070" s="8" t="e">
        <f t="shared" si="200"/>
        <v>#N/A</v>
      </c>
      <c r="AI1070" s="122" t="e">
        <f t="shared" si="201"/>
        <v>#N/A</v>
      </c>
      <c r="AJ1070" s="100" t="e">
        <f t="shared" si="202"/>
        <v>#N/A</v>
      </c>
      <c r="AK1070" s="122" t="e">
        <f t="shared" si="203"/>
        <v>#N/A</v>
      </c>
    </row>
    <row r="1071" spans="1:37" x14ac:dyDescent="0.2">
      <c r="A1071" s="170">
        <f>'Fleet Input'!A1075</f>
        <v>0</v>
      </c>
      <c r="B1071" s="106" t="s">
        <v>111</v>
      </c>
      <c r="C1071" s="106" t="s">
        <v>133</v>
      </c>
      <c r="D1071" s="106" t="s">
        <v>134</v>
      </c>
      <c r="E1071" s="106" t="s">
        <v>219</v>
      </c>
      <c r="F1071" s="179">
        <f>'Fleet Input'!I1075</f>
        <v>0</v>
      </c>
      <c r="G1071" s="179">
        <f>'Fleet Input'!J1075</f>
        <v>0</v>
      </c>
      <c r="H1071" s="119" t="e">
        <f>VLOOKUP(AD1071,NOx_Calc!$E$4:$G$44,3,FALSE)/100</f>
        <v>#N/A</v>
      </c>
      <c r="I1071" s="119" t="e">
        <f>VLOOKUP(AD1071,NOx_Calc!$E$4:$H$44,4,FALSE)/100</f>
        <v>#N/A</v>
      </c>
      <c r="J1071" s="97" t="e">
        <f t="shared" si="192"/>
        <v>#N/A</v>
      </c>
      <c r="K1071" s="10" t="e">
        <f>IF(J1071&lt;&gt;"-",IF(X1071="A",'NOx Emission Factors'!$X$4*J1071,IF(X1071="L",'NOx Emission Factors'!$W$4*J1071,"?")),"-")</f>
        <v>#N/A</v>
      </c>
      <c r="L1071" s="10" t="str">
        <f>IF(F1071&lt;&gt;"",IF(X1071="A",F1071/'NOx Emission Factors'!$X$4,IF(X1071="L",F1071/'NOx Emission Factors'!$W$4,"?")),"-")</f>
        <v>?</v>
      </c>
      <c r="M1071" s="125" t="e">
        <f t="shared" si="193"/>
        <v>#DIV/0!</v>
      </c>
      <c r="N1071" s="125" t="e">
        <f t="shared" si="194"/>
        <v>#N/A</v>
      </c>
      <c r="O1071" s="170">
        <f>'Fleet Input'!B1075</f>
        <v>0</v>
      </c>
      <c r="P1071" s="170">
        <f>'Fleet Input'!C1075</f>
        <v>0</v>
      </c>
      <c r="Q1071" s="170">
        <f>'Fleet Input'!D1075</f>
        <v>0</v>
      </c>
      <c r="R1071" s="170">
        <f>'Fleet Input'!E1075</f>
        <v>0</v>
      </c>
      <c r="S1071" s="170">
        <f>'Fleet Input'!F1075</f>
        <v>0</v>
      </c>
      <c r="T1071" s="109" t="s">
        <v>34</v>
      </c>
      <c r="U1071" s="109" t="s">
        <v>202</v>
      </c>
      <c r="W1071" s="109" t="s">
        <v>800</v>
      </c>
      <c r="X1071" s="176">
        <f>'Fleet Input'!F1075</f>
        <v>0</v>
      </c>
      <c r="Y1071" s="170">
        <f>'Fleet Input'!G1075</f>
        <v>0</v>
      </c>
      <c r="Z1071" s="170">
        <f>'Fleet Input'!H1075</f>
        <v>0</v>
      </c>
      <c r="AA1071" s="114">
        <f t="shared" si="195"/>
        <v>0</v>
      </c>
      <c r="AB1071" s="176" t="str">
        <f>IF('Fleet Input'!K1075=0,"",'Fleet Input'!K1075)</f>
        <v/>
      </c>
      <c r="AC1071" s="176" t="str">
        <f>IF('Fleet Input'!L1075=0,"",'Fleet Input'!L1075)</f>
        <v/>
      </c>
      <c r="AD1071" s="117" t="str">
        <f t="shared" si="196"/>
        <v/>
      </c>
      <c r="AE1071" s="117" t="str">
        <f t="shared" si="197"/>
        <v>00</v>
      </c>
      <c r="AF1071" s="8" t="e">
        <f t="shared" si="198"/>
        <v>#N/A</v>
      </c>
      <c r="AG1071" s="122" t="e">
        <f t="shared" si="199"/>
        <v>#N/A</v>
      </c>
      <c r="AH1071" s="8" t="e">
        <f t="shared" si="200"/>
        <v>#N/A</v>
      </c>
      <c r="AI1071" s="122" t="e">
        <f t="shared" si="201"/>
        <v>#N/A</v>
      </c>
      <c r="AJ1071" s="100" t="e">
        <f t="shared" si="202"/>
        <v>#N/A</v>
      </c>
      <c r="AK1071" s="122" t="e">
        <f t="shared" si="203"/>
        <v>#N/A</v>
      </c>
    </row>
    <row r="1072" spans="1:37" x14ac:dyDescent="0.2">
      <c r="A1072" s="170">
        <f>'Fleet Input'!A1076</f>
        <v>0</v>
      </c>
      <c r="B1072" s="106" t="s">
        <v>111</v>
      </c>
      <c r="C1072" s="106" t="s">
        <v>133</v>
      </c>
      <c r="D1072" s="106" t="s">
        <v>134</v>
      </c>
      <c r="E1072" s="106" t="s">
        <v>219</v>
      </c>
      <c r="F1072" s="179">
        <f>'Fleet Input'!I1076</f>
        <v>0</v>
      </c>
      <c r="G1072" s="179">
        <f>'Fleet Input'!J1076</f>
        <v>0</v>
      </c>
      <c r="H1072" s="119" t="e">
        <f>VLOOKUP(AD1072,NOx_Calc!$E$4:$G$44,3,FALSE)/100</f>
        <v>#N/A</v>
      </c>
      <c r="I1072" s="119" t="e">
        <f>VLOOKUP(AD1072,NOx_Calc!$E$4:$H$44,4,FALSE)/100</f>
        <v>#N/A</v>
      </c>
      <c r="J1072" s="97" t="e">
        <f t="shared" si="192"/>
        <v>#N/A</v>
      </c>
      <c r="K1072" s="10" t="e">
        <f>IF(J1072&lt;&gt;"-",IF(X1072="A",'NOx Emission Factors'!$X$4*J1072,IF(X1072="L",'NOx Emission Factors'!$W$4*J1072,"?")),"-")</f>
        <v>#N/A</v>
      </c>
      <c r="L1072" s="10" t="str">
        <f>IF(F1072&lt;&gt;"",IF(X1072="A",F1072/'NOx Emission Factors'!$X$4,IF(X1072="L",F1072/'NOx Emission Factors'!$W$4,"?")),"-")</f>
        <v>?</v>
      </c>
      <c r="M1072" s="125" t="e">
        <f t="shared" si="193"/>
        <v>#DIV/0!</v>
      </c>
      <c r="N1072" s="125" t="e">
        <f t="shared" si="194"/>
        <v>#N/A</v>
      </c>
      <c r="O1072" s="170">
        <f>'Fleet Input'!B1076</f>
        <v>0</v>
      </c>
      <c r="P1072" s="170">
        <f>'Fleet Input'!C1076</f>
        <v>0</v>
      </c>
      <c r="Q1072" s="170">
        <f>'Fleet Input'!D1076</f>
        <v>0</v>
      </c>
      <c r="R1072" s="170">
        <f>'Fleet Input'!E1076</f>
        <v>0</v>
      </c>
      <c r="S1072" s="170">
        <f>'Fleet Input'!F1076</f>
        <v>0</v>
      </c>
      <c r="T1072" s="109" t="s">
        <v>34</v>
      </c>
      <c r="U1072" s="109" t="s">
        <v>202</v>
      </c>
      <c r="W1072" s="109" t="s">
        <v>800</v>
      </c>
      <c r="X1072" s="176">
        <f>'Fleet Input'!F1076</f>
        <v>0</v>
      </c>
      <c r="Y1072" s="170">
        <f>'Fleet Input'!G1076</f>
        <v>0</v>
      </c>
      <c r="Z1072" s="170">
        <f>'Fleet Input'!H1076</f>
        <v>0</v>
      </c>
      <c r="AA1072" s="114">
        <f t="shared" si="195"/>
        <v>0</v>
      </c>
      <c r="AB1072" s="176" t="str">
        <f>IF('Fleet Input'!K1076=0,"",'Fleet Input'!K1076)</f>
        <v/>
      </c>
      <c r="AC1072" s="176" t="str">
        <f>IF('Fleet Input'!L1076=0,"",'Fleet Input'!L1076)</f>
        <v/>
      </c>
      <c r="AD1072" s="117" t="str">
        <f t="shared" si="196"/>
        <v/>
      </c>
      <c r="AE1072" s="117" t="str">
        <f t="shared" si="197"/>
        <v>00</v>
      </c>
      <c r="AF1072" s="8" t="e">
        <f t="shared" si="198"/>
        <v>#N/A</v>
      </c>
      <c r="AG1072" s="122" t="e">
        <f t="shared" si="199"/>
        <v>#N/A</v>
      </c>
      <c r="AH1072" s="8" t="e">
        <f t="shared" si="200"/>
        <v>#N/A</v>
      </c>
      <c r="AI1072" s="122" t="e">
        <f t="shared" si="201"/>
        <v>#N/A</v>
      </c>
      <c r="AJ1072" s="100" t="e">
        <f t="shared" si="202"/>
        <v>#N/A</v>
      </c>
      <c r="AK1072" s="122" t="e">
        <f t="shared" si="203"/>
        <v>#N/A</v>
      </c>
    </row>
    <row r="1073" spans="1:37" x14ac:dyDescent="0.2">
      <c r="A1073" s="170">
        <f>'Fleet Input'!A1077</f>
        <v>0</v>
      </c>
      <c r="B1073" s="106" t="s">
        <v>111</v>
      </c>
      <c r="C1073" s="106" t="s">
        <v>133</v>
      </c>
      <c r="D1073" s="106" t="s">
        <v>134</v>
      </c>
      <c r="E1073" s="106" t="s">
        <v>219</v>
      </c>
      <c r="F1073" s="179">
        <f>'Fleet Input'!I1077</f>
        <v>0</v>
      </c>
      <c r="G1073" s="179">
        <f>'Fleet Input'!J1077</f>
        <v>0</v>
      </c>
      <c r="H1073" s="119" t="e">
        <f>VLOOKUP(AD1073,NOx_Calc!$E$4:$G$44,3,FALSE)/100</f>
        <v>#N/A</v>
      </c>
      <c r="I1073" s="119" t="e">
        <f>VLOOKUP(AD1073,NOx_Calc!$E$4:$H$44,4,FALSE)/100</f>
        <v>#N/A</v>
      </c>
      <c r="J1073" s="97" t="e">
        <f t="shared" si="192"/>
        <v>#N/A</v>
      </c>
      <c r="K1073" s="10" t="e">
        <f>IF(J1073&lt;&gt;"-",IF(X1073="A",'NOx Emission Factors'!$X$4*J1073,IF(X1073="L",'NOx Emission Factors'!$W$4*J1073,"?")),"-")</f>
        <v>#N/A</v>
      </c>
      <c r="L1073" s="10" t="str">
        <f>IF(F1073&lt;&gt;"",IF(X1073="A",F1073/'NOx Emission Factors'!$X$4,IF(X1073="L",F1073/'NOx Emission Factors'!$W$4,"?")),"-")</f>
        <v>?</v>
      </c>
      <c r="M1073" s="125" t="e">
        <f t="shared" si="193"/>
        <v>#DIV/0!</v>
      </c>
      <c r="N1073" s="125" t="e">
        <f t="shared" si="194"/>
        <v>#N/A</v>
      </c>
      <c r="O1073" s="170">
        <f>'Fleet Input'!B1077</f>
        <v>0</v>
      </c>
      <c r="P1073" s="170">
        <f>'Fleet Input'!C1077</f>
        <v>0</v>
      </c>
      <c r="Q1073" s="170">
        <f>'Fleet Input'!D1077</f>
        <v>0</v>
      </c>
      <c r="R1073" s="170">
        <f>'Fleet Input'!E1077</f>
        <v>0</v>
      </c>
      <c r="S1073" s="170">
        <f>'Fleet Input'!F1077</f>
        <v>0</v>
      </c>
      <c r="T1073" s="109" t="s">
        <v>34</v>
      </c>
      <c r="U1073" s="109" t="s">
        <v>202</v>
      </c>
      <c r="W1073" s="109" t="s">
        <v>800</v>
      </c>
      <c r="X1073" s="176">
        <f>'Fleet Input'!F1077</f>
        <v>0</v>
      </c>
      <c r="Y1073" s="170">
        <f>'Fleet Input'!G1077</f>
        <v>0</v>
      </c>
      <c r="Z1073" s="170">
        <f>'Fleet Input'!H1077</f>
        <v>0</v>
      </c>
      <c r="AA1073" s="114">
        <f t="shared" si="195"/>
        <v>0</v>
      </c>
      <c r="AB1073" s="176" t="str">
        <f>IF('Fleet Input'!K1077=0,"",'Fleet Input'!K1077)</f>
        <v/>
      </c>
      <c r="AC1073" s="176" t="str">
        <f>IF('Fleet Input'!L1077=0,"",'Fleet Input'!L1077)</f>
        <v/>
      </c>
      <c r="AD1073" s="117" t="str">
        <f t="shared" si="196"/>
        <v/>
      </c>
      <c r="AE1073" s="117" t="str">
        <f t="shared" si="197"/>
        <v>00</v>
      </c>
      <c r="AF1073" s="8" t="e">
        <f t="shared" si="198"/>
        <v>#N/A</v>
      </c>
      <c r="AG1073" s="122" t="e">
        <f t="shared" si="199"/>
        <v>#N/A</v>
      </c>
      <c r="AH1073" s="8" t="e">
        <f t="shared" si="200"/>
        <v>#N/A</v>
      </c>
      <c r="AI1073" s="122" t="e">
        <f t="shared" si="201"/>
        <v>#N/A</v>
      </c>
      <c r="AJ1073" s="100" t="e">
        <f t="shared" si="202"/>
        <v>#N/A</v>
      </c>
      <c r="AK1073" s="122" t="e">
        <f t="shared" si="203"/>
        <v>#N/A</v>
      </c>
    </row>
    <row r="1074" spans="1:37" x14ac:dyDescent="0.2">
      <c r="A1074" s="170">
        <f>'Fleet Input'!A1078</f>
        <v>0</v>
      </c>
      <c r="B1074" s="106" t="s">
        <v>111</v>
      </c>
      <c r="C1074" s="106" t="s">
        <v>133</v>
      </c>
      <c r="D1074" s="106" t="s">
        <v>134</v>
      </c>
      <c r="E1074" s="106" t="s">
        <v>219</v>
      </c>
      <c r="F1074" s="179">
        <f>'Fleet Input'!I1078</f>
        <v>0</v>
      </c>
      <c r="G1074" s="179">
        <f>'Fleet Input'!J1078</f>
        <v>0</v>
      </c>
      <c r="H1074" s="119" t="e">
        <f>VLOOKUP(AD1074,NOx_Calc!$E$4:$G$44,3,FALSE)/100</f>
        <v>#N/A</v>
      </c>
      <c r="I1074" s="119" t="e">
        <f>VLOOKUP(AD1074,NOx_Calc!$E$4:$H$44,4,FALSE)/100</f>
        <v>#N/A</v>
      </c>
      <c r="J1074" s="97" t="e">
        <f t="shared" si="192"/>
        <v>#N/A</v>
      </c>
      <c r="K1074" s="10" t="e">
        <f>IF(J1074&lt;&gt;"-",IF(X1074="A",'NOx Emission Factors'!$X$4*J1074,IF(X1074="L",'NOx Emission Factors'!$W$4*J1074,"?")),"-")</f>
        <v>#N/A</v>
      </c>
      <c r="L1074" s="10" t="str">
        <f>IF(F1074&lt;&gt;"",IF(X1074="A",F1074/'NOx Emission Factors'!$X$4,IF(X1074="L",F1074/'NOx Emission Factors'!$W$4,"?")),"-")</f>
        <v>?</v>
      </c>
      <c r="M1074" s="125" t="e">
        <f t="shared" si="193"/>
        <v>#DIV/0!</v>
      </c>
      <c r="N1074" s="125" t="e">
        <f t="shared" si="194"/>
        <v>#N/A</v>
      </c>
      <c r="O1074" s="170">
        <f>'Fleet Input'!B1078</f>
        <v>0</v>
      </c>
      <c r="P1074" s="170">
        <f>'Fleet Input'!C1078</f>
        <v>0</v>
      </c>
      <c r="Q1074" s="170">
        <f>'Fleet Input'!D1078</f>
        <v>0</v>
      </c>
      <c r="R1074" s="170">
        <f>'Fleet Input'!E1078</f>
        <v>0</v>
      </c>
      <c r="S1074" s="170">
        <f>'Fleet Input'!F1078</f>
        <v>0</v>
      </c>
      <c r="T1074" s="109" t="s">
        <v>34</v>
      </c>
      <c r="U1074" s="109" t="s">
        <v>202</v>
      </c>
      <c r="W1074" s="109" t="s">
        <v>800</v>
      </c>
      <c r="X1074" s="176">
        <f>'Fleet Input'!F1078</f>
        <v>0</v>
      </c>
      <c r="Y1074" s="170">
        <f>'Fleet Input'!G1078</f>
        <v>0</v>
      </c>
      <c r="Z1074" s="170">
        <f>'Fleet Input'!H1078</f>
        <v>0</v>
      </c>
      <c r="AA1074" s="114">
        <f t="shared" si="195"/>
        <v>0</v>
      </c>
      <c r="AB1074" s="176" t="str">
        <f>IF('Fleet Input'!K1078=0,"",'Fleet Input'!K1078)</f>
        <v/>
      </c>
      <c r="AC1074" s="176" t="str">
        <f>IF('Fleet Input'!L1078=0,"",'Fleet Input'!L1078)</f>
        <v/>
      </c>
      <c r="AD1074" s="117" t="str">
        <f t="shared" si="196"/>
        <v/>
      </c>
      <c r="AE1074" s="117" t="str">
        <f t="shared" si="197"/>
        <v>00</v>
      </c>
      <c r="AF1074" s="8" t="e">
        <f t="shared" si="198"/>
        <v>#N/A</v>
      </c>
      <c r="AG1074" s="122" t="e">
        <f t="shared" si="199"/>
        <v>#N/A</v>
      </c>
      <c r="AH1074" s="8" t="e">
        <f t="shared" si="200"/>
        <v>#N/A</v>
      </c>
      <c r="AI1074" s="122" t="e">
        <f t="shared" si="201"/>
        <v>#N/A</v>
      </c>
      <c r="AJ1074" s="100" t="e">
        <f t="shared" si="202"/>
        <v>#N/A</v>
      </c>
      <c r="AK1074" s="122" t="e">
        <f t="shared" si="203"/>
        <v>#N/A</v>
      </c>
    </row>
    <row r="1075" spans="1:37" x14ac:dyDescent="0.2">
      <c r="A1075" s="170">
        <f>'Fleet Input'!A1079</f>
        <v>0</v>
      </c>
      <c r="B1075" s="106" t="s">
        <v>111</v>
      </c>
      <c r="C1075" s="106" t="s">
        <v>133</v>
      </c>
      <c r="D1075" s="106" t="s">
        <v>134</v>
      </c>
      <c r="E1075" s="106" t="s">
        <v>219</v>
      </c>
      <c r="F1075" s="179">
        <f>'Fleet Input'!I1079</f>
        <v>0</v>
      </c>
      <c r="G1075" s="179">
        <f>'Fleet Input'!J1079</f>
        <v>0</v>
      </c>
      <c r="H1075" s="119" t="e">
        <f>VLOOKUP(AD1075,NOx_Calc!$E$4:$G$44,3,FALSE)/100</f>
        <v>#N/A</v>
      </c>
      <c r="I1075" s="119" t="e">
        <f>VLOOKUP(AD1075,NOx_Calc!$E$4:$H$44,4,FALSE)/100</f>
        <v>#N/A</v>
      </c>
      <c r="J1075" s="97" t="e">
        <f t="shared" si="192"/>
        <v>#N/A</v>
      </c>
      <c r="K1075" s="10" t="e">
        <f>IF(J1075&lt;&gt;"-",IF(X1075="A",'NOx Emission Factors'!$X$4*J1075,IF(X1075="L",'NOx Emission Factors'!$W$4*J1075,"?")),"-")</f>
        <v>#N/A</v>
      </c>
      <c r="L1075" s="10" t="str">
        <f>IF(F1075&lt;&gt;"",IF(X1075="A",F1075/'NOx Emission Factors'!$X$4,IF(X1075="L",F1075/'NOx Emission Factors'!$W$4,"?")),"-")</f>
        <v>?</v>
      </c>
      <c r="M1075" s="125" t="e">
        <f t="shared" si="193"/>
        <v>#DIV/0!</v>
      </c>
      <c r="N1075" s="125" t="e">
        <f t="shared" si="194"/>
        <v>#N/A</v>
      </c>
      <c r="O1075" s="170">
        <f>'Fleet Input'!B1079</f>
        <v>0</v>
      </c>
      <c r="P1075" s="170">
        <f>'Fleet Input'!C1079</f>
        <v>0</v>
      </c>
      <c r="Q1075" s="170">
        <f>'Fleet Input'!D1079</f>
        <v>0</v>
      </c>
      <c r="R1075" s="170">
        <f>'Fleet Input'!E1079</f>
        <v>0</v>
      </c>
      <c r="S1075" s="170">
        <f>'Fleet Input'!F1079</f>
        <v>0</v>
      </c>
      <c r="T1075" s="109" t="s">
        <v>34</v>
      </c>
      <c r="U1075" s="109" t="s">
        <v>202</v>
      </c>
      <c r="W1075" s="109" t="s">
        <v>800</v>
      </c>
      <c r="X1075" s="176">
        <f>'Fleet Input'!F1079</f>
        <v>0</v>
      </c>
      <c r="Y1075" s="170">
        <f>'Fleet Input'!G1079</f>
        <v>0</v>
      </c>
      <c r="Z1075" s="170">
        <f>'Fleet Input'!H1079</f>
        <v>0</v>
      </c>
      <c r="AA1075" s="114">
        <f t="shared" si="195"/>
        <v>0</v>
      </c>
      <c r="AB1075" s="176" t="str">
        <f>IF('Fleet Input'!K1079=0,"",'Fleet Input'!K1079)</f>
        <v/>
      </c>
      <c r="AC1075" s="176" t="str">
        <f>IF('Fleet Input'!L1079=0,"",'Fleet Input'!L1079)</f>
        <v/>
      </c>
      <c r="AD1075" s="117" t="str">
        <f t="shared" si="196"/>
        <v/>
      </c>
      <c r="AE1075" s="117" t="str">
        <f t="shared" si="197"/>
        <v>00</v>
      </c>
      <c r="AF1075" s="8" t="e">
        <f t="shared" si="198"/>
        <v>#N/A</v>
      </c>
      <c r="AG1075" s="122" t="e">
        <f t="shared" si="199"/>
        <v>#N/A</v>
      </c>
      <c r="AH1075" s="8" t="e">
        <f t="shared" si="200"/>
        <v>#N/A</v>
      </c>
      <c r="AI1075" s="122" t="e">
        <f t="shared" si="201"/>
        <v>#N/A</v>
      </c>
      <c r="AJ1075" s="100" t="e">
        <f t="shared" si="202"/>
        <v>#N/A</v>
      </c>
      <c r="AK1075" s="122" t="e">
        <f t="shared" si="203"/>
        <v>#N/A</v>
      </c>
    </row>
    <row r="1076" spans="1:37" x14ac:dyDescent="0.2">
      <c r="A1076" s="170">
        <f>'Fleet Input'!A1080</f>
        <v>0</v>
      </c>
      <c r="B1076" s="106" t="s">
        <v>111</v>
      </c>
      <c r="C1076" s="106" t="s">
        <v>133</v>
      </c>
      <c r="D1076" s="106" t="s">
        <v>134</v>
      </c>
      <c r="E1076" s="106" t="s">
        <v>219</v>
      </c>
      <c r="F1076" s="179">
        <f>'Fleet Input'!I1080</f>
        <v>0</v>
      </c>
      <c r="G1076" s="179">
        <f>'Fleet Input'!J1080</f>
        <v>0</v>
      </c>
      <c r="H1076" s="119" t="e">
        <f>VLOOKUP(AD1076,NOx_Calc!$E$4:$G$44,3,FALSE)/100</f>
        <v>#N/A</v>
      </c>
      <c r="I1076" s="119" t="e">
        <f>VLOOKUP(AD1076,NOx_Calc!$E$4:$H$44,4,FALSE)/100</f>
        <v>#N/A</v>
      </c>
      <c r="J1076" s="97" t="e">
        <f t="shared" si="192"/>
        <v>#N/A</v>
      </c>
      <c r="K1076" s="10" t="e">
        <f>IF(J1076&lt;&gt;"-",IF(X1076="A",'NOx Emission Factors'!$X$4*J1076,IF(X1076="L",'NOx Emission Factors'!$W$4*J1076,"?")),"-")</f>
        <v>#N/A</v>
      </c>
      <c r="L1076" s="10" t="str">
        <f>IF(F1076&lt;&gt;"",IF(X1076="A",F1076/'NOx Emission Factors'!$X$4,IF(X1076="L",F1076/'NOx Emission Factors'!$W$4,"?")),"-")</f>
        <v>?</v>
      </c>
      <c r="M1076" s="125" t="e">
        <f t="shared" si="193"/>
        <v>#DIV/0!</v>
      </c>
      <c r="N1076" s="125" t="e">
        <f t="shared" si="194"/>
        <v>#N/A</v>
      </c>
      <c r="O1076" s="170">
        <f>'Fleet Input'!B1080</f>
        <v>0</v>
      </c>
      <c r="P1076" s="170">
        <f>'Fleet Input'!C1080</f>
        <v>0</v>
      </c>
      <c r="Q1076" s="170">
        <f>'Fleet Input'!D1080</f>
        <v>0</v>
      </c>
      <c r="R1076" s="170">
        <f>'Fleet Input'!E1080</f>
        <v>0</v>
      </c>
      <c r="S1076" s="170">
        <f>'Fleet Input'!F1080</f>
        <v>0</v>
      </c>
      <c r="T1076" s="109" t="s">
        <v>34</v>
      </c>
      <c r="U1076" s="109" t="s">
        <v>202</v>
      </c>
      <c r="W1076" s="109" t="s">
        <v>800</v>
      </c>
      <c r="X1076" s="176">
        <f>'Fleet Input'!F1080</f>
        <v>0</v>
      </c>
      <c r="Y1076" s="170">
        <f>'Fleet Input'!G1080</f>
        <v>0</v>
      </c>
      <c r="Z1076" s="170">
        <f>'Fleet Input'!H1080</f>
        <v>0</v>
      </c>
      <c r="AA1076" s="114">
        <f t="shared" si="195"/>
        <v>0</v>
      </c>
      <c r="AB1076" s="176" t="str">
        <f>IF('Fleet Input'!K1080=0,"",'Fleet Input'!K1080)</f>
        <v/>
      </c>
      <c r="AC1076" s="176" t="str">
        <f>IF('Fleet Input'!L1080=0,"",'Fleet Input'!L1080)</f>
        <v/>
      </c>
      <c r="AD1076" s="117" t="str">
        <f t="shared" si="196"/>
        <v/>
      </c>
      <c r="AE1076" s="117" t="str">
        <f t="shared" si="197"/>
        <v>00</v>
      </c>
      <c r="AF1076" s="8" t="e">
        <f t="shared" si="198"/>
        <v>#N/A</v>
      </c>
      <c r="AG1076" s="122" t="e">
        <f t="shared" si="199"/>
        <v>#N/A</v>
      </c>
      <c r="AH1076" s="8" t="e">
        <f t="shared" si="200"/>
        <v>#N/A</v>
      </c>
      <c r="AI1076" s="122" t="e">
        <f t="shared" si="201"/>
        <v>#N/A</v>
      </c>
      <c r="AJ1076" s="100" t="e">
        <f t="shared" si="202"/>
        <v>#N/A</v>
      </c>
      <c r="AK1076" s="122" t="e">
        <f t="shared" si="203"/>
        <v>#N/A</v>
      </c>
    </row>
    <row r="1077" spans="1:37" x14ac:dyDescent="0.2">
      <c r="A1077" s="170">
        <f>'Fleet Input'!A1081</f>
        <v>0</v>
      </c>
      <c r="B1077" s="106" t="s">
        <v>111</v>
      </c>
      <c r="C1077" s="106" t="s">
        <v>133</v>
      </c>
      <c r="D1077" s="106" t="s">
        <v>134</v>
      </c>
      <c r="E1077" s="106" t="s">
        <v>219</v>
      </c>
      <c r="F1077" s="179">
        <f>'Fleet Input'!I1081</f>
        <v>0</v>
      </c>
      <c r="G1077" s="179">
        <f>'Fleet Input'!J1081</f>
        <v>0</v>
      </c>
      <c r="H1077" s="119" t="e">
        <f>VLOOKUP(AD1077,NOx_Calc!$E$4:$G$44,3,FALSE)/100</f>
        <v>#N/A</v>
      </c>
      <c r="I1077" s="119" t="e">
        <f>VLOOKUP(AD1077,NOx_Calc!$E$4:$H$44,4,FALSE)/100</f>
        <v>#N/A</v>
      </c>
      <c r="J1077" s="97" t="e">
        <f t="shared" si="192"/>
        <v>#N/A</v>
      </c>
      <c r="K1077" s="10" t="e">
        <f>IF(J1077&lt;&gt;"-",IF(X1077="A",'NOx Emission Factors'!$X$4*J1077,IF(X1077="L",'NOx Emission Factors'!$W$4*J1077,"?")),"-")</f>
        <v>#N/A</v>
      </c>
      <c r="L1077" s="10" t="str">
        <f>IF(F1077&lt;&gt;"",IF(X1077="A",F1077/'NOx Emission Factors'!$X$4,IF(X1077="L",F1077/'NOx Emission Factors'!$W$4,"?")),"-")</f>
        <v>?</v>
      </c>
      <c r="M1077" s="125" t="e">
        <f t="shared" si="193"/>
        <v>#DIV/0!</v>
      </c>
      <c r="N1077" s="125" t="e">
        <f t="shared" si="194"/>
        <v>#N/A</v>
      </c>
      <c r="O1077" s="170">
        <f>'Fleet Input'!B1081</f>
        <v>0</v>
      </c>
      <c r="P1077" s="170">
        <f>'Fleet Input'!C1081</f>
        <v>0</v>
      </c>
      <c r="Q1077" s="170">
        <f>'Fleet Input'!D1081</f>
        <v>0</v>
      </c>
      <c r="R1077" s="170">
        <f>'Fleet Input'!E1081</f>
        <v>0</v>
      </c>
      <c r="S1077" s="170">
        <f>'Fleet Input'!F1081</f>
        <v>0</v>
      </c>
      <c r="T1077" s="109" t="s">
        <v>34</v>
      </c>
      <c r="U1077" s="109" t="s">
        <v>202</v>
      </c>
      <c r="W1077" s="109" t="s">
        <v>800</v>
      </c>
      <c r="X1077" s="176">
        <f>'Fleet Input'!F1081</f>
        <v>0</v>
      </c>
      <c r="Y1077" s="170">
        <f>'Fleet Input'!G1081</f>
        <v>0</v>
      </c>
      <c r="Z1077" s="170">
        <f>'Fleet Input'!H1081</f>
        <v>0</v>
      </c>
      <c r="AA1077" s="114">
        <f t="shared" si="195"/>
        <v>0</v>
      </c>
      <c r="AB1077" s="176" t="str">
        <f>IF('Fleet Input'!K1081=0,"",'Fleet Input'!K1081)</f>
        <v/>
      </c>
      <c r="AC1077" s="176" t="str">
        <f>IF('Fleet Input'!L1081=0,"",'Fleet Input'!L1081)</f>
        <v/>
      </c>
      <c r="AD1077" s="117" t="str">
        <f t="shared" si="196"/>
        <v/>
      </c>
      <c r="AE1077" s="117" t="str">
        <f t="shared" si="197"/>
        <v>00</v>
      </c>
      <c r="AF1077" s="8" t="e">
        <f t="shared" si="198"/>
        <v>#N/A</v>
      </c>
      <c r="AG1077" s="122" t="e">
        <f t="shared" si="199"/>
        <v>#N/A</v>
      </c>
      <c r="AH1077" s="8" t="e">
        <f t="shared" si="200"/>
        <v>#N/A</v>
      </c>
      <c r="AI1077" s="122" t="e">
        <f t="shared" si="201"/>
        <v>#N/A</v>
      </c>
      <c r="AJ1077" s="100" t="e">
        <f t="shared" si="202"/>
        <v>#N/A</v>
      </c>
      <c r="AK1077" s="122" t="e">
        <f t="shared" si="203"/>
        <v>#N/A</v>
      </c>
    </row>
    <row r="1078" spans="1:37" x14ac:dyDescent="0.2">
      <c r="A1078" s="170">
        <f>'Fleet Input'!A1082</f>
        <v>0</v>
      </c>
      <c r="B1078" s="106" t="s">
        <v>111</v>
      </c>
      <c r="C1078" s="106" t="s">
        <v>133</v>
      </c>
      <c r="D1078" s="106" t="s">
        <v>134</v>
      </c>
      <c r="E1078" s="106" t="s">
        <v>219</v>
      </c>
      <c r="F1078" s="179">
        <f>'Fleet Input'!I1082</f>
        <v>0</v>
      </c>
      <c r="G1078" s="179">
        <f>'Fleet Input'!J1082</f>
        <v>0</v>
      </c>
      <c r="H1078" s="119" t="e">
        <f>VLOOKUP(AD1078,NOx_Calc!$E$4:$G$44,3,FALSE)/100</f>
        <v>#N/A</v>
      </c>
      <c r="I1078" s="119" t="e">
        <f>VLOOKUP(AD1078,NOx_Calc!$E$4:$H$44,4,FALSE)/100</f>
        <v>#N/A</v>
      </c>
      <c r="J1078" s="97" t="e">
        <f t="shared" si="192"/>
        <v>#N/A</v>
      </c>
      <c r="K1078" s="10" t="e">
        <f>IF(J1078&lt;&gt;"-",IF(X1078="A",'NOx Emission Factors'!$X$4*J1078,IF(X1078="L",'NOx Emission Factors'!$W$4*J1078,"?")),"-")</f>
        <v>#N/A</v>
      </c>
      <c r="L1078" s="10" t="str">
        <f>IF(F1078&lt;&gt;"",IF(X1078="A",F1078/'NOx Emission Factors'!$X$4,IF(X1078="L",F1078/'NOx Emission Factors'!$W$4,"?")),"-")</f>
        <v>?</v>
      </c>
      <c r="M1078" s="125" t="e">
        <f t="shared" si="193"/>
        <v>#DIV/0!</v>
      </c>
      <c r="N1078" s="125" t="e">
        <f t="shared" si="194"/>
        <v>#N/A</v>
      </c>
      <c r="O1078" s="170">
        <f>'Fleet Input'!B1082</f>
        <v>0</v>
      </c>
      <c r="P1078" s="170">
        <f>'Fleet Input'!C1082</f>
        <v>0</v>
      </c>
      <c r="Q1078" s="170">
        <f>'Fleet Input'!D1082</f>
        <v>0</v>
      </c>
      <c r="R1078" s="170">
        <f>'Fleet Input'!E1082</f>
        <v>0</v>
      </c>
      <c r="S1078" s="170">
        <f>'Fleet Input'!F1082</f>
        <v>0</v>
      </c>
      <c r="T1078" s="109" t="s">
        <v>34</v>
      </c>
      <c r="U1078" s="109" t="s">
        <v>202</v>
      </c>
      <c r="W1078" s="109" t="s">
        <v>800</v>
      </c>
      <c r="X1078" s="176">
        <f>'Fleet Input'!F1082</f>
        <v>0</v>
      </c>
      <c r="Y1078" s="170">
        <f>'Fleet Input'!G1082</f>
        <v>0</v>
      </c>
      <c r="Z1078" s="170">
        <f>'Fleet Input'!H1082</f>
        <v>0</v>
      </c>
      <c r="AA1078" s="114">
        <f t="shared" si="195"/>
        <v>0</v>
      </c>
      <c r="AB1078" s="176" t="str">
        <f>IF('Fleet Input'!K1082=0,"",'Fleet Input'!K1082)</f>
        <v/>
      </c>
      <c r="AC1078" s="176" t="str">
        <f>IF('Fleet Input'!L1082=0,"",'Fleet Input'!L1082)</f>
        <v/>
      </c>
      <c r="AD1078" s="117" t="str">
        <f t="shared" si="196"/>
        <v/>
      </c>
      <c r="AE1078" s="117" t="str">
        <f t="shared" si="197"/>
        <v>00</v>
      </c>
      <c r="AF1078" s="8" t="e">
        <f t="shared" si="198"/>
        <v>#N/A</v>
      </c>
      <c r="AG1078" s="122" t="e">
        <f t="shared" si="199"/>
        <v>#N/A</v>
      </c>
      <c r="AH1078" s="8" t="e">
        <f t="shared" si="200"/>
        <v>#N/A</v>
      </c>
      <c r="AI1078" s="122" t="e">
        <f t="shared" si="201"/>
        <v>#N/A</v>
      </c>
      <c r="AJ1078" s="100" t="e">
        <f t="shared" si="202"/>
        <v>#N/A</v>
      </c>
      <c r="AK1078" s="122" t="e">
        <f t="shared" si="203"/>
        <v>#N/A</v>
      </c>
    </row>
    <row r="1079" spans="1:37" x14ac:dyDescent="0.2">
      <c r="A1079" s="170">
        <f>'Fleet Input'!A1083</f>
        <v>0</v>
      </c>
      <c r="B1079" s="106" t="s">
        <v>111</v>
      </c>
      <c r="C1079" s="106" t="s">
        <v>133</v>
      </c>
      <c r="D1079" s="106" t="s">
        <v>134</v>
      </c>
      <c r="E1079" s="106" t="s">
        <v>219</v>
      </c>
      <c r="F1079" s="179">
        <f>'Fleet Input'!I1083</f>
        <v>0</v>
      </c>
      <c r="G1079" s="179">
        <f>'Fleet Input'!J1083</f>
        <v>0</v>
      </c>
      <c r="H1079" s="119" t="e">
        <f>VLOOKUP(AD1079,NOx_Calc!$E$4:$G$44,3,FALSE)/100</f>
        <v>#N/A</v>
      </c>
      <c r="I1079" s="119" t="e">
        <f>VLOOKUP(AD1079,NOx_Calc!$E$4:$H$44,4,FALSE)/100</f>
        <v>#N/A</v>
      </c>
      <c r="J1079" s="97" t="e">
        <f t="shared" si="192"/>
        <v>#N/A</v>
      </c>
      <c r="K1079" s="10" t="e">
        <f>IF(J1079&lt;&gt;"-",IF(X1079="A",'NOx Emission Factors'!$X$4*J1079,IF(X1079="L",'NOx Emission Factors'!$W$4*J1079,"?")),"-")</f>
        <v>#N/A</v>
      </c>
      <c r="L1079" s="10" t="str">
        <f>IF(F1079&lt;&gt;"",IF(X1079="A",F1079/'NOx Emission Factors'!$X$4,IF(X1079="L",F1079/'NOx Emission Factors'!$W$4,"?")),"-")</f>
        <v>?</v>
      </c>
      <c r="M1079" s="125" t="e">
        <f t="shared" si="193"/>
        <v>#DIV/0!</v>
      </c>
      <c r="N1079" s="125" t="e">
        <f t="shared" si="194"/>
        <v>#N/A</v>
      </c>
      <c r="O1079" s="170">
        <f>'Fleet Input'!B1083</f>
        <v>0</v>
      </c>
      <c r="P1079" s="170">
        <f>'Fleet Input'!C1083</f>
        <v>0</v>
      </c>
      <c r="Q1079" s="170">
        <f>'Fleet Input'!D1083</f>
        <v>0</v>
      </c>
      <c r="R1079" s="170">
        <f>'Fleet Input'!E1083</f>
        <v>0</v>
      </c>
      <c r="S1079" s="170">
        <f>'Fleet Input'!F1083</f>
        <v>0</v>
      </c>
      <c r="T1079" s="109" t="s">
        <v>34</v>
      </c>
      <c r="U1079" s="109" t="s">
        <v>202</v>
      </c>
      <c r="W1079" s="109" t="s">
        <v>800</v>
      </c>
      <c r="X1079" s="176">
        <f>'Fleet Input'!F1083</f>
        <v>0</v>
      </c>
      <c r="Y1079" s="170">
        <f>'Fleet Input'!G1083</f>
        <v>0</v>
      </c>
      <c r="Z1079" s="170">
        <f>'Fleet Input'!H1083</f>
        <v>0</v>
      </c>
      <c r="AA1079" s="114">
        <f t="shared" si="195"/>
        <v>0</v>
      </c>
      <c r="AB1079" s="176" t="str">
        <f>IF('Fleet Input'!K1083=0,"",'Fleet Input'!K1083)</f>
        <v/>
      </c>
      <c r="AC1079" s="176" t="str">
        <f>IF('Fleet Input'!L1083=0,"",'Fleet Input'!L1083)</f>
        <v/>
      </c>
      <c r="AD1079" s="117" t="str">
        <f t="shared" si="196"/>
        <v/>
      </c>
      <c r="AE1079" s="117" t="str">
        <f t="shared" si="197"/>
        <v>00</v>
      </c>
      <c r="AF1079" s="8" t="e">
        <f t="shared" si="198"/>
        <v>#N/A</v>
      </c>
      <c r="AG1079" s="122" t="e">
        <f t="shared" si="199"/>
        <v>#N/A</v>
      </c>
      <c r="AH1079" s="8" t="e">
        <f t="shared" si="200"/>
        <v>#N/A</v>
      </c>
      <c r="AI1079" s="122" t="e">
        <f t="shared" si="201"/>
        <v>#N/A</v>
      </c>
      <c r="AJ1079" s="100" t="e">
        <f t="shared" si="202"/>
        <v>#N/A</v>
      </c>
      <c r="AK1079" s="122" t="e">
        <f t="shared" si="203"/>
        <v>#N/A</v>
      </c>
    </row>
    <row r="1080" spans="1:37" x14ac:dyDescent="0.2">
      <c r="A1080" s="170">
        <f>'Fleet Input'!A1084</f>
        <v>0</v>
      </c>
      <c r="B1080" s="106" t="s">
        <v>111</v>
      </c>
      <c r="C1080" s="106" t="s">
        <v>133</v>
      </c>
      <c r="D1080" s="106" t="s">
        <v>134</v>
      </c>
      <c r="E1080" s="106" t="s">
        <v>219</v>
      </c>
      <c r="F1080" s="179">
        <f>'Fleet Input'!I1084</f>
        <v>0</v>
      </c>
      <c r="G1080" s="179">
        <f>'Fleet Input'!J1084</f>
        <v>0</v>
      </c>
      <c r="H1080" s="119" t="e">
        <f>VLOOKUP(AD1080,NOx_Calc!$E$4:$G$44,3,FALSE)/100</f>
        <v>#N/A</v>
      </c>
      <c r="I1080" s="119" t="e">
        <f>VLOOKUP(AD1080,NOx_Calc!$E$4:$H$44,4,FALSE)/100</f>
        <v>#N/A</v>
      </c>
      <c r="J1080" s="97" t="e">
        <f t="shared" si="192"/>
        <v>#N/A</v>
      </c>
      <c r="K1080" s="10" t="e">
        <f>IF(J1080&lt;&gt;"-",IF(X1080="A",'NOx Emission Factors'!$X$4*J1080,IF(X1080="L",'NOx Emission Factors'!$W$4*J1080,"?")),"-")</f>
        <v>#N/A</v>
      </c>
      <c r="L1080" s="10" t="str">
        <f>IF(F1080&lt;&gt;"",IF(X1080="A",F1080/'NOx Emission Factors'!$X$4,IF(X1080="L",F1080/'NOx Emission Factors'!$W$4,"?")),"-")</f>
        <v>?</v>
      </c>
      <c r="M1080" s="125" t="e">
        <f t="shared" si="193"/>
        <v>#DIV/0!</v>
      </c>
      <c r="N1080" s="125" t="e">
        <f t="shared" si="194"/>
        <v>#N/A</v>
      </c>
      <c r="O1080" s="170">
        <f>'Fleet Input'!B1084</f>
        <v>0</v>
      </c>
      <c r="P1080" s="170">
        <f>'Fleet Input'!C1084</f>
        <v>0</v>
      </c>
      <c r="Q1080" s="170">
        <f>'Fleet Input'!D1084</f>
        <v>0</v>
      </c>
      <c r="R1080" s="170">
        <f>'Fleet Input'!E1084</f>
        <v>0</v>
      </c>
      <c r="S1080" s="170">
        <f>'Fleet Input'!F1084</f>
        <v>0</v>
      </c>
      <c r="T1080" s="109" t="s">
        <v>34</v>
      </c>
      <c r="U1080" s="109" t="s">
        <v>202</v>
      </c>
      <c r="W1080" s="109" t="s">
        <v>800</v>
      </c>
      <c r="X1080" s="176">
        <f>'Fleet Input'!F1084</f>
        <v>0</v>
      </c>
      <c r="Y1080" s="170">
        <f>'Fleet Input'!G1084</f>
        <v>0</v>
      </c>
      <c r="Z1080" s="170">
        <f>'Fleet Input'!H1084</f>
        <v>0</v>
      </c>
      <c r="AA1080" s="114">
        <f t="shared" si="195"/>
        <v>0</v>
      </c>
      <c r="AB1080" s="176" t="str">
        <f>IF('Fleet Input'!K1084=0,"",'Fleet Input'!K1084)</f>
        <v/>
      </c>
      <c r="AC1080" s="176" t="str">
        <f>IF('Fleet Input'!L1084=0,"",'Fleet Input'!L1084)</f>
        <v/>
      </c>
      <c r="AD1080" s="117" t="str">
        <f t="shared" si="196"/>
        <v/>
      </c>
      <c r="AE1080" s="117" t="str">
        <f t="shared" si="197"/>
        <v>00</v>
      </c>
      <c r="AF1080" s="8" t="e">
        <f t="shared" si="198"/>
        <v>#N/A</v>
      </c>
      <c r="AG1080" s="122" t="e">
        <f t="shared" si="199"/>
        <v>#N/A</v>
      </c>
      <c r="AH1080" s="8" t="e">
        <f t="shared" si="200"/>
        <v>#N/A</v>
      </c>
      <c r="AI1080" s="122" t="e">
        <f t="shared" si="201"/>
        <v>#N/A</v>
      </c>
      <c r="AJ1080" s="100" t="e">
        <f t="shared" si="202"/>
        <v>#N/A</v>
      </c>
      <c r="AK1080" s="122" t="e">
        <f t="shared" si="203"/>
        <v>#N/A</v>
      </c>
    </row>
    <row r="1081" spans="1:37" x14ac:dyDescent="0.2">
      <c r="A1081" s="170">
        <f>'Fleet Input'!A1085</f>
        <v>0</v>
      </c>
      <c r="B1081" s="106" t="s">
        <v>111</v>
      </c>
      <c r="C1081" s="106" t="s">
        <v>133</v>
      </c>
      <c r="D1081" s="106" t="s">
        <v>134</v>
      </c>
      <c r="E1081" s="106" t="s">
        <v>219</v>
      </c>
      <c r="F1081" s="179">
        <f>'Fleet Input'!I1085</f>
        <v>0</v>
      </c>
      <c r="G1081" s="179">
        <f>'Fleet Input'!J1085</f>
        <v>0</v>
      </c>
      <c r="H1081" s="119" t="e">
        <f>VLOOKUP(AD1081,NOx_Calc!$E$4:$G$44,3,FALSE)/100</f>
        <v>#N/A</v>
      </c>
      <c r="I1081" s="119" t="e">
        <f>VLOOKUP(AD1081,NOx_Calc!$E$4:$H$44,4,FALSE)/100</f>
        <v>#N/A</v>
      </c>
      <c r="J1081" s="97" t="e">
        <f t="shared" si="192"/>
        <v>#N/A</v>
      </c>
      <c r="K1081" s="10" t="e">
        <f>IF(J1081&lt;&gt;"-",IF(X1081="A",'NOx Emission Factors'!$X$4*J1081,IF(X1081="L",'NOx Emission Factors'!$W$4*J1081,"?")),"-")</f>
        <v>#N/A</v>
      </c>
      <c r="L1081" s="10" t="str">
        <f>IF(F1081&lt;&gt;"",IF(X1081="A",F1081/'NOx Emission Factors'!$X$4,IF(X1081="L",F1081/'NOx Emission Factors'!$W$4,"?")),"-")</f>
        <v>?</v>
      </c>
      <c r="M1081" s="125" t="e">
        <f t="shared" si="193"/>
        <v>#DIV/0!</v>
      </c>
      <c r="N1081" s="125" t="e">
        <f t="shared" si="194"/>
        <v>#N/A</v>
      </c>
      <c r="O1081" s="170">
        <f>'Fleet Input'!B1085</f>
        <v>0</v>
      </c>
      <c r="P1081" s="170">
        <f>'Fleet Input'!C1085</f>
        <v>0</v>
      </c>
      <c r="Q1081" s="170">
        <f>'Fleet Input'!D1085</f>
        <v>0</v>
      </c>
      <c r="R1081" s="170">
        <f>'Fleet Input'!E1085</f>
        <v>0</v>
      </c>
      <c r="S1081" s="170">
        <f>'Fleet Input'!F1085</f>
        <v>0</v>
      </c>
      <c r="T1081" s="109" t="s">
        <v>34</v>
      </c>
      <c r="U1081" s="109" t="s">
        <v>202</v>
      </c>
      <c r="W1081" s="109" t="s">
        <v>800</v>
      </c>
      <c r="X1081" s="176">
        <f>'Fleet Input'!F1085</f>
        <v>0</v>
      </c>
      <c r="Y1081" s="170">
        <f>'Fleet Input'!G1085</f>
        <v>0</v>
      </c>
      <c r="Z1081" s="170">
        <f>'Fleet Input'!H1085</f>
        <v>0</v>
      </c>
      <c r="AA1081" s="114">
        <f t="shared" si="195"/>
        <v>0</v>
      </c>
      <c r="AB1081" s="176" t="str">
        <f>IF('Fleet Input'!K1085=0,"",'Fleet Input'!K1085)</f>
        <v/>
      </c>
      <c r="AC1081" s="176" t="str">
        <f>IF('Fleet Input'!L1085=0,"",'Fleet Input'!L1085)</f>
        <v/>
      </c>
      <c r="AD1081" s="117" t="str">
        <f t="shared" si="196"/>
        <v/>
      </c>
      <c r="AE1081" s="117" t="str">
        <f t="shared" si="197"/>
        <v>00</v>
      </c>
      <c r="AF1081" s="8" t="e">
        <f t="shared" si="198"/>
        <v>#N/A</v>
      </c>
      <c r="AG1081" s="122" t="e">
        <f t="shared" si="199"/>
        <v>#N/A</v>
      </c>
      <c r="AH1081" s="8" t="e">
        <f t="shared" si="200"/>
        <v>#N/A</v>
      </c>
      <c r="AI1081" s="122" t="e">
        <f t="shared" si="201"/>
        <v>#N/A</v>
      </c>
      <c r="AJ1081" s="100" t="e">
        <f t="shared" si="202"/>
        <v>#N/A</v>
      </c>
      <c r="AK1081" s="122" t="e">
        <f t="shared" si="203"/>
        <v>#N/A</v>
      </c>
    </row>
    <row r="1082" spans="1:37" x14ac:dyDescent="0.2">
      <c r="A1082" s="170">
        <f>'Fleet Input'!A1086</f>
        <v>0</v>
      </c>
      <c r="B1082" s="106" t="s">
        <v>111</v>
      </c>
      <c r="C1082" s="106" t="s">
        <v>133</v>
      </c>
      <c r="D1082" s="106" t="s">
        <v>134</v>
      </c>
      <c r="E1082" s="106" t="s">
        <v>219</v>
      </c>
      <c r="F1082" s="179">
        <f>'Fleet Input'!I1086</f>
        <v>0</v>
      </c>
      <c r="G1082" s="179">
        <f>'Fleet Input'!J1086</f>
        <v>0</v>
      </c>
      <c r="H1082" s="119" t="e">
        <f>VLOOKUP(AD1082,NOx_Calc!$E$4:$G$44,3,FALSE)/100</f>
        <v>#N/A</v>
      </c>
      <c r="I1082" s="119" t="e">
        <f>VLOOKUP(AD1082,NOx_Calc!$E$4:$H$44,4,FALSE)/100</f>
        <v>#N/A</v>
      </c>
      <c r="J1082" s="97" t="e">
        <f t="shared" si="192"/>
        <v>#N/A</v>
      </c>
      <c r="K1082" s="10" t="e">
        <f>IF(J1082&lt;&gt;"-",IF(X1082="A",'NOx Emission Factors'!$X$4*J1082,IF(X1082="L",'NOx Emission Factors'!$W$4*J1082,"?")),"-")</f>
        <v>#N/A</v>
      </c>
      <c r="L1082" s="10" t="str">
        <f>IF(F1082&lt;&gt;"",IF(X1082="A",F1082/'NOx Emission Factors'!$X$4,IF(X1082="L",F1082/'NOx Emission Factors'!$W$4,"?")),"-")</f>
        <v>?</v>
      </c>
      <c r="M1082" s="125" t="e">
        <f t="shared" si="193"/>
        <v>#DIV/0!</v>
      </c>
      <c r="N1082" s="125" t="e">
        <f t="shared" si="194"/>
        <v>#N/A</v>
      </c>
      <c r="O1082" s="170">
        <f>'Fleet Input'!B1086</f>
        <v>0</v>
      </c>
      <c r="P1082" s="170">
        <f>'Fleet Input'!C1086</f>
        <v>0</v>
      </c>
      <c r="Q1082" s="170">
        <f>'Fleet Input'!D1086</f>
        <v>0</v>
      </c>
      <c r="R1082" s="170">
        <f>'Fleet Input'!E1086</f>
        <v>0</v>
      </c>
      <c r="S1082" s="170">
        <f>'Fleet Input'!F1086</f>
        <v>0</v>
      </c>
      <c r="T1082" s="109" t="s">
        <v>34</v>
      </c>
      <c r="U1082" s="109" t="s">
        <v>202</v>
      </c>
      <c r="W1082" s="109" t="s">
        <v>800</v>
      </c>
      <c r="X1082" s="176">
        <f>'Fleet Input'!F1086</f>
        <v>0</v>
      </c>
      <c r="Y1082" s="170">
        <f>'Fleet Input'!G1086</f>
        <v>0</v>
      </c>
      <c r="Z1082" s="170">
        <f>'Fleet Input'!H1086</f>
        <v>0</v>
      </c>
      <c r="AA1082" s="114">
        <f t="shared" si="195"/>
        <v>0</v>
      </c>
      <c r="AB1082" s="176" t="str">
        <f>IF('Fleet Input'!K1086=0,"",'Fleet Input'!K1086)</f>
        <v/>
      </c>
      <c r="AC1082" s="176" t="str">
        <f>IF('Fleet Input'!L1086=0,"",'Fleet Input'!L1086)</f>
        <v/>
      </c>
      <c r="AD1082" s="117" t="str">
        <f t="shared" si="196"/>
        <v/>
      </c>
      <c r="AE1082" s="117" t="str">
        <f t="shared" si="197"/>
        <v>00</v>
      </c>
      <c r="AF1082" s="8" t="e">
        <f t="shared" si="198"/>
        <v>#N/A</v>
      </c>
      <c r="AG1082" s="122" t="e">
        <f t="shared" si="199"/>
        <v>#N/A</v>
      </c>
      <c r="AH1082" s="8" t="e">
        <f t="shared" si="200"/>
        <v>#N/A</v>
      </c>
      <c r="AI1082" s="122" t="e">
        <f t="shared" si="201"/>
        <v>#N/A</v>
      </c>
      <c r="AJ1082" s="100" t="e">
        <f t="shared" si="202"/>
        <v>#N/A</v>
      </c>
      <c r="AK1082" s="122" t="e">
        <f t="shared" si="203"/>
        <v>#N/A</v>
      </c>
    </row>
    <row r="1083" spans="1:37" x14ac:dyDescent="0.2">
      <c r="A1083" s="170">
        <f>'Fleet Input'!A1087</f>
        <v>0</v>
      </c>
      <c r="B1083" s="106" t="s">
        <v>111</v>
      </c>
      <c r="C1083" s="106" t="s">
        <v>133</v>
      </c>
      <c r="D1083" s="106" t="s">
        <v>134</v>
      </c>
      <c r="E1083" s="106" t="s">
        <v>219</v>
      </c>
      <c r="F1083" s="179">
        <f>'Fleet Input'!I1087</f>
        <v>0</v>
      </c>
      <c r="G1083" s="179">
        <f>'Fleet Input'!J1087</f>
        <v>0</v>
      </c>
      <c r="H1083" s="119" t="e">
        <f>VLOOKUP(AD1083,NOx_Calc!$E$4:$G$44,3,FALSE)/100</f>
        <v>#N/A</v>
      </c>
      <c r="I1083" s="119" t="e">
        <f>VLOOKUP(AD1083,NOx_Calc!$E$4:$H$44,4,FALSE)/100</f>
        <v>#N/A</v>
      </c>
      <c r="J1083" s="97" t="e">
        <f t="shared" si="192"/>
        <v>#N/A</v>
      </c>
      <c r="K1083" s="10" t="e">
        <f>IF(J1083&lt;&gt;"-",IF(X1083="A",'NOx Emission Factors'!$X$4*J1083,IF(X1083="L",'NOx Emission Factors'!$W$4*J1083,"?")),"-")</f>
        <v>#N/A</v>
      </c>
      <c r="L1083" s="10" t="str">
        <f>IF(F1083&lt;&gt;"",IF(X1083="A",F1083/'NOx Emission Factors'!$X$4,IF(X1083="L",F1083/'NOx Emission Factors'!$W$4,"?")),"-")</f>
        <v>?</v>
      </c>
      <c r="M1083" s="125" t="e">
        <f t="shared" si="193"/>
        <v>#DIV/0!</v>
      </c>
      <c r="N1083" s="125" t="e">
        <f t="shared" si="194"/>
        <v>#N/A</v>
      </c>
      <c r="O1083" s="170">
        <f>'Fleet Input'!B1087</f>
        <v>0</v>
      </c>
      <c r="P1083" s="170">
        <f>'Fleet Input'!C1087</f>
        <v>0</v>
      </c>
      <c r="Q1083" s="170">
        <f>'Fleet Input'!D1087</f>
        <v>0</v>
      </c>
      <c r="R1083" s="170">
        <f>'Fleet Input'!E1087</f>
        <v>0</v>
      </c>
      <c r="S1083" s="170">
        <f>'Fleet Input'!F1087</f>
        <v>0</v>
      </c>
      <c r="T1083" s="109" t="s">
        <v>34</v>
      </c>
      <c r="U1083" s="109" t="s">
        <v>202</v>
      </c>
      <c r="W1083" s="109" t="s">
        <v>800</v>
      </c>
      <c r="X1083" s="176">
        <f>'Fleet Input'!F1087</f>
        <v>0</v>
      </c>
      <c r="Y1083" s="170">
        <f>'Fleet Input'!G1087</f>
        <v>0</v>
      </c>
      <c r="Z1083" s="170">
        <f>'Fleet Input'!H1087</f>
        <v>0</v>
      </c>
      <c r="AA1083" s="114">
        <f t="shared" si="195"/>
        <v>0</v>
      </c>
      <c r="AB1083" s="176" t="str">
        <f>IF('Fleet Input'!K1087=0,"",'Fleet Input'!K1087)</f>
        <v/>
      </c>
      <c r="AC1083" s="176" t="str">
        <f>IF('Fleet Input'!L1087=0,"",'Fleet Input'!L1087)</f>
        <v/>
      </c>
      <c r="AD1083" s="117" t="str">
        <f t="shared" si="196"/>
        <v/>
      </c>
      <c r="AE1083" s="117" t="str">
        <f t="shared" si="197"/>
        <v>00</v>
      </c>
      <c r="AF1083" s="8" t="e">
        <f t="shared" si="198"/>
        <v>#N/A</v>
      </c>
      <c r="AG1083" s="122" t="e">
        <f t="shared" si="199"/>
        <v>#N/A</v>
      </c>
      <c r="AH1083" s="8" t="e">
        <f t="shared" si="200"/>
        <v>#N/A</v>
      </c>
      <c r="AI1083" s="122" t="e">
        <f t="shared" si="201"/>
        <v>#N/A</v>
      </c>
      <c r="AJ1083" s="100" t="e">
        <f t="shared" si="202"/>
        <v>#N/A</v>
      </c>
      <c r="AK1083" s="122" t="e">
        <f t="shared" si="203"/>
        <v>#N/A</v>
      </c>
    </row>
    <row r="1084" spans="1:37" x14ac:dyDescent="0.2">
      <c r="A1084" s="170">
        <f>'Fleet Input'!A1088</f>
        <v>0</v>
      </c>
      <c r="B1084" s="106" t="s">
        <v>111</v>
      </c>
      <c r="C1084" s="106" t="s">
        <v>133</v>
      </c>
      <c r="D1084" s="106" t="s">
        <v>134</v>
      </c>
      <c r="E1084" s="106" t="s">
        <v>219</v>
      </c>
      <c r="F1084" s="179">
        <f>'Fleet Input'!I1088</f>
        <v>0</v>
      </c>
      <c r="G1084" s="179">
        <f>'Fleet Input'!J1088</f>
        <v>0</v>
      </c>
      <c r="H1084" s="119" t="e">
        <f>VLOOKUP(AD1084,NOx_Calc!$E$4:$G$44,3,FALSE)/100</f>
        <v>#N/A</v>
      </c>
      <c r="I1084" s="119" t="e">
        <f>VLOOKUP(AD1084,NOx_Calc!$E$4:$H$44,4,FALSE)/100</f>
        <v>#N/A</v>
      </c>
      <c r="J1084" s="97" t="e">
        <f t="shared" si="192"/>
        <v>#N/A</v>
      </c>
      <c r="K1084" s="10" t="e">
        <f>IF(J1084&lt;&gt;"-",IF(X1084="A",'NOx Emission Factors'!$X$4*J1084,IF(X1084="L",'NOx Emission Factors'!$W$4*J1084,"?")),"-")</f>
        <v>#N/A</v>
      </c>
      <c r="L1084" s="10" t="str">
        <f>IF(F1084&lt;&gt;"",IF(X1084="A",F1084/'NOx Emission Factors'!$X$4,IF(X1084="L",F1084/'NOx Emission Factors'!$W$4,"?")),"-")</f>
        <v>?</v>
      </c>
      <c r="M1084" s="125" t="e">
        <f t="shared" si="193"/>
        <v>#DIV/0!</v>
      </c>
      <c r="N1084" s="125" t="e">
        <f t="shared" si="194"/>
        <v>#N/A</v>
      </c>
      <c r="O1084" s="170">
        <f>'Fleet Input'!B1088</f>
        <v>0</v>
      </c>
      <c r="P1084" s="170">
        <f>'Fleet Input'!C1088</f>
        <v>0</v>
      </c>
      <c r="Q1084" s="170">
        <f>'Fleet Input'!D1088</f>
        <v>0</v>
      </c>
      <c r="R1084" s="170">
        <f>'Fleet Input'!E1088</f>
        <v>0</v>
      </c>
      <c r="S1084" s="170">
        <f>'Fleet Input'!F1088</f>
        <v>0</v>
      </c>
      <c r="T1084" s="109" t="s">
        <v>34</v>
      </c>
      <c r="U1084" s="109" t="s">
        <v>202</v>
      </c>
      <c r="W1084" s="109" t="s">
        <v>800</v>
      </c>
      <c r="X1084" s="176">
        <f>'Fleet Input'!F1088</f>
        <v>0</v>
      </c>
      <c r="Y1084" s="170">
        <f>'Fleet Input'!G1088</f>
        <v>0</v>
      </c>
      <c r="Z1084" s="170">
        <f>'Fleet Input'!H1088</f>
        <v>0</v>
      </c>
      <c r="AA1084" s="114">
        <f t="shared" si="195"/>
        <v>0</v>
      </c>
      <c r="AB1084" s="176" t="str">
        <f>IF('Fleet Input'!K1088=0,"",'Fleet Input'!K1088)</f>
        <v/>
      </c>
      <c r="AC1084" s="176" t="str">
        <f>IF('Fleet Input'!L1088=0,"",'Fleet Input'!L1088)</f>
        <v/>
      </c>
      <c r="AD1084" s="117" t="str">
        <f t="shared" si="196"/>
        <v/>
      </c>
      <c r="AE1084" s="117" t="str">
        <f t="shared" si="197"/>
        <v>00</v>
      </c>
      <c r="AF1084" s="8" t="e">
        <f t="shared" si="198"/>
        <v>#N/A</v>
      </c>
      <c r="AG1084" s="122" t="e">
        <f t="shared" si="199"/>
        <v>#N/A</v>
      </c>
      <c r="AH1084" s="8" t="e">
        <f t="shared" si="200"/>
        <v>#N/A</v>
      </c>
      <c r="AI1084" s="122" t="e">
        <f t="shared" si="201"/>
        <v>#N/A</v>
      </c>
      <c r="AJ1084" s="100" t="e">
        <f t="shared" si="202"/>
        <v>#N/A</v>
      </c>
      <c r="AK1084" s="122" t="e">
        <f t="shared" si="203"/>
        <v>#N/A</v>
      </c>
    </row>
    <row r="1085" spans="1:37" x14ac:dyDescent="0.2">
      <c r="A1085" s="170">
        <f>'Fleet Input'!A1089</f>
        <v>0</v>
      </c>
      <c r="B1085" s="106" t="s">
        <v>111</v>
      </c>
      <c r="C1085" s="106" t="s">
        <v>133</v>
      </c>
      <c r="D1085" s="106" t="s">
        <v>134</v>
      </c>
      <c r="E1085" s="106" t="s">
        <v>219</v>
      </c>
      <c r="F1085" s="179">
        <f>'Fleet Input'!I1089</f>
        <v>0</v>
      </c>
      <c r="G1085" s="179">
        <f>'Fleet Input'!J1089</f>
        <v>0</v>
      </c>
      <c r="H1085" s="119" t="e">
        <f>VLOOKUP(AD1085,NOx_Calc!$E$4:$G$44,3,FALSE)/100</f>
        <v>#N/A</v>
      </c>
      <c r="I1085" s="119" t="e">
        <f>VLOOKUP(AD1085,NOx_Calc!$E$4:$H$44,4,FALSE)/100</f>
        <v>#N/A</v>
      </c>
      <c r="J1085" s="97" t="e">
        <f t="shared" si="192"/>
        <v>#N/A</v>
      </c>
      <c r="K1085" s="10" t="e">
        <f>IF(J1085&lt;&gt;"-",IF(X1085="A",'NOx Emission Factors'!$X$4*J1085,IF(X1085="L",'NOx Emission Factors'!$W$4*J1085,"?")),"-")</f>
        <v>#N/A</v>
      </c>
      <c r="L1085" s="10" t="str">
        <f>IF(F1085&lt;&gt;"",IF(X1085="A",F1085/'NOx Emission Factors'!$X$4,IF(X1085="L",F1085/'NOx Emission Factors'!$W$4,"?")),"-")</f>
        <v>?</v>
      </c>
      <c r="M1085" s="125" t="e">
        <f t="shared" si="193"/>
        <v>#DIV/0!</v>
      </c>
      <c r="N1085" s="125" t="e">
        <f t="shared" si="194"/>
        <v>#N/A</v>
      </c>
      <c r="O1085" s="170">
        <f>'Fleet Input'!B1089</f>
        <v>0</v>
      </c>
      <c r="P1085" s="170">
        <f>'Fleet Input'!C1089</f>
        <v>0</v>
      </c>
      <c r="Q1085" s="170">
        <f>'Fleet Input'!D1089</f>
        <v>0</v>
      </c>
      <c r="R1085" s="170">
        <f>'Fleet Input'!E1089</f>
        <v>0</v>
      </c>
      <c r="S1085" s="170">
        <f>'Fleet Input'!F1089</f>
        <v>0</v>
      </c>
      <c r="T1085" s="109" t="s">
        <v>34</v>
      </c>
      <c r="U1085" s="109" t="s">
        <v>202</v>
      </c>
      <c r="W1085" s="109" t="s">
        <v>800</v>
      </c>
      <c r="X1085" s="176">
        <f>'Fleet Input'!F1089</f>
        <v>0</v>
      </c>
      <c r="Y1085" s="170">
        <f>'Fleet Input'!G1089</f>
        <v>0</v>
      </c>
      <c r="Z1085" s="170">
        <f>'Fleet Input'!H1089</f>
        <v>0</v>
      </c>
      <c r="AA1085" s="114">
        <f t="shared" si="195"/>
        <v>0</v>
      </c>
      <c r="AB1085" s="176" t="str">
        <f>IF('Fleet Input'!K1089=0,"",'Fleet Input'!K1089)</f>
        <v/>
      </c>
      <c r="AC1085" s="176" t="str">
        <f>IF('Fleet Input'!L1089=0,"",'Fleet Input'!L1089)</f>
        <v/>
      </c>
      <c r="AD1085" s="117" t="str">
        <f t="shared" si="196"/>
        <v/>
      </c>
      <c r="AE1085" s="117" t="str">
        <f t="shared" si="197"/>
        <v>00</v>
      </c>
      <c r="AF1085" s="8" t="e">
        <f t="shared" si="198"/>
        <v>#N/A</v>
      </c>
      <c r="AG1085" s="122" t="e">
        <f t="shared" si="199"/>
        <v>#N/A</v>
      </c>
      <c r="AH1085" s="8" t="e">
        <f t="shared" si="200"/>
        <v>#N/A</v>
      </c>
      <c r="AI1085" s="122" t="e">
        <f t="shared" si="201"/>
        <v>#N/A</v>
      </c>
      <c r="AJ1085" s="100" t="e">
        <f t="shared" si="202"/>
        <v>#N/A</v>
      </c>
      <c r="AK1085" s="122" t="e">
        <f t="shared" si="203"/>
        <v>#N/A</v>
      </c>
    </row>
    <row r="1086" spans="1:37" x14ac:dyDescent="0.2">
      <c r="A1086" s="170">
        <f>'Fleet Input'!A1090</f>
        <v>0</v>
      </c>
      <c r="B1086" s="106" t="s">
        <v>111</v>
      </c>
      <c r="C1086" s="106" t="s">
        <v>133</v>
      </c>
      <c r="D1086" s="106" t="s">
        <v>134</v>
      </c>
      <c r="E1086" s="106" t="s">
        <v>219</v>
      </c>
      <c r="F1086" s="179">
        <f>'Fleet Input'!I1090</f>
        <v>0</v>
      </c>
      <c r="G1086" s="179">
        <f>'Fleet Input'!J1090</f>
        <v>0</v>
      </c>
      <c r="H1086" s="119" t="e">
        <f>VLOOKUP(AD1086,NOx_Calc!$E$4:$G$44,3,FALSE)/100</f>
        <v>#N/A</v>
      </c>
      <c r="I1086" s="119" t="e">
        <f>VLOOKUP(AD1086,NOx_Calc!$E$4:$H$44,4,FALSE)/100</f>
        <v>#N/A</v>
      </c>
      <c r="J1086" s="97" t="e">
        <f t="shared" si="192"/>
        <v>#N/A</v>
      </c>
      <c r="K1086" s="10" t="e">
        <f>IF(J1086&lt;&gt;"-",IF(X1086="A",'NOx Emission Factors'!$X$4*J1086,IF(X1086="L",'NOx Emission Factors'!$W$4*J1086,"?")),"-")</f>
        <v>#N/A</v>
      </c>
      <c r="L1086" s="10" t="str">
        <f>IF(F1086&lt;&gt;"",IF(X1086="A",F1086/'NOx Emission Factors'!$X$4,IF(X1086="L",F1086/'NOx Emission Factors'!$W$4,"?")),"-")</f>
        <v>?</v>
      </c>
      <c r="M1086" s="125" t="e">
        <f t="shared" si="193"/>
        <v>#DIV/0!</v>
      </c>
      <c r="N1086" s="125" t="e">
        <f t="shared" si="194"/>
        <v>#N/A</v>
      </c>
      <c r="O1086" s="170">
        <f>'Fleet Input'!B1090</f>
        <v>0</v>
      </c>
      <c r="P1086" s="170">
        <f>'Fleet Input'!C1090</f>
        <v>0</v>
      </c>
      <c r="Q1086" s="170">
        <f>'Fleet Input'!D1090</f>
        <v>0</v>
      </c>
      <c r="R1086" s="170">
        <f>'Fleet Input'!E1090</f>
        <v>0</v>
      </c>
      <c r="S1086" s="170">
        <f>'Fleet Input'!F1090</f>
        <v>0</v>
      </c>
      <c r="T1086" s="109" t="s">
        <v>34</v>
      </c>
      <c r="U1086" s="109" t="s">
        <v>202</v>
      </c>
      <c r="W1086" s="109" t="s">
        <v>800</v>
      </c>
      <c r="X1086" s="176">
        <f>'Fleet Input'!F1090</f>
        <v>0</v>
      </c>
      <c r="Y1086" s="170">
        <f>'Fleet Input'!G1090</f>
        <v>0</v>
      </c>
      <c r="Z1086" s="170">
        <f>'Fleet Input'!H1090</f>
        <v>0</v>
      </c>
      <c r="AA1086" s="114">
        <f t="shared" si="195"/>
        <v>0</v>
      </c>
      <c r="AB1086" s="176" t="str">
        <f>IF('Fleet Input'!K1090=0,"",'Fleet Input'!K1090)</f>
        <v/>
      </c>
      <c r="AC1086" s="176" t="str">
        <f>IF('Fleet Input'!L1090=0,"",'Fleet Input'!L1090)</f>
        <v/>
      </c>
      <c r="AD1086" s="117" t="str">
        <f t="shared" si="196"/>
        <v/>
      </c>
      <c r="AE1086" s="117" t="str">
        <f t="shared" si="197"/>
        <v>00</v>
      </c>
      <c r="AF1086" s="8" t="e">
        <f t="shared" si="198"/>
        <v>#N/A</v>
      </c>
      <c r="AG1086" s="122" t="e">
        <f t="shared" si="199"/>
        <v>#N/A</v>
      </c>
      <c r="AH1086" s="8" t="e">
        <f t="shared" si="200"/>
        <v>#N/A</v>
      </c>
      <c r="AI1086" s="122" t="e">
        <f t="shared" si="201"/>
        <v>#N/A</v>
      </c>
      <c r="AJ1086" s="100" t="e">
        <f t="shared" si="202"/>
        <v>#N/A</v>
      </c>
      <c r="AK1086" s="122" t="e">
        <f t="shared" si="203"/>
        <v>#N/A</v>
      </c>
    </row>
    <row r="1087" spans="1:37" x14ac:dyDescent="0.2">
      <c r="A1087" s="170">
        <f>'Fleet Input'!A1091</f>
        <v>0</v>
      </c>
      <c r="B1087" s="106" t="s">
        <v>111</v>
      </c>
      <c r="C1087" s="106" t="s">
        <v>133</v>
      </c>
      <c r="D1087" s="106" t="s">
        <v>134</v>
      </c>
      <c r="E1087" s="106" t="s">
        <v>219</v>
      </c>
      <c r="F1087" s="179">
        <f>'Fleet Input'!I1091</f>
        <v>0</v>
      </c>
      <c r="G1087" s="179">
        <f>'Fleet Input'!J1091</f>
        <v>0</v>
      </c>
      <c r="H1087" s="119" t="e">
        <f>VLOOKUP(AD1087,NOx_Calc!$E$4:$G$44,3,FALSE)/100</f>
        <v>#N/A</v>
      </c>
      <c r="I1087" s="119" t="e">
        <f>VLOOKUP(AD1087,NOx_Calc!$E$4:$H$44,4,FALSE)/100</f>
        <v>#N/A</v>
      </c>
      <c r="J1087" s="97" t="e">
        <f t="shared" si="192"/>
        <v>#N/A</v>
      </c>
      <c r="K1087" s="10" t="e">
        <f>IF(J1087&lt;&gt;"-",IF(X1087="A",'NOx Emission Factors'!$X$4*J1087,IF(X1087="L",'NOx Emission Factors'!$W$4*J1087,"?")),"-")</f>
        <v>#N/A</v>
      </c>
      <c r="L1087" s="10" t="str">
        <f>IF(F1087&lt;&gt;"",IF(X1087="A",F1087/'NOx Emission Factors'!$X$4,IF(X1087="L",F1087/'NOx Emission Factors'!$W$4,"?")),"-")</f>
        <v>?</v>
      </c>
      <c r="M1087" s="125" t="e">
        <f t="shared" si="193"/>
        <v>#DIV/0!</v>
      </c>
      <c r="N1087" s="125" t="e">
        <f t="shared" si="194"/>
        <v>#N/A</v>
      </c>
      <c r="O1087" s="170">
        <f>'Fleet Input'!B1091</f>
        <v>0</v>
      </c>
      <c r="P1087" s="170">
        <f>'Fleet Input'!C1091</f>
        <v>0</v>
      </c>
      <c r="Q1087" s="170">
        <f>'Fleet Input'!D1091</f>
        <v>0</v>
      </c>
      <c r="R1087" s="170">
        <f>'Fleet Input'!E1091</f>
        <v>0</v>
      </c>
      <c r="S1087" s="170">
        <f>'Fleet Input'!F1091</f>
        <v>0</v>
      </c>
      <c r="T1087" s="109" t="s">
        <v>34</v>
      </c>
      <c r="U1087" s="109" t="s">
        <v>202</v>
      </c>
      <c r="W1087" s="109" t="s">
        <v>800</v>
      </c>
      <c r="X1087" s="176">
        <f>'Fleet Input'!F1091</f>
        <v>0</v>
      </c>
      <c r="Y1087" s="170">
        <f>'Fleet Input'!G1091</f>
        <v>0</v>
      </c>
      <c r="Z1087" s="170">
        <f>'Fleet Input'!H1091</f>
        <v>0</v>
      </c>
      <c r="AA1087" s="114">
        <f t="shared" si="195"/>
        <v>0</v>
      </c>
      <c r="AB1087" s="176" t="str">
        <f>IF('Fleet Input'!K1091=0,"",'Fleet Input'!K1091)</f>
        <v/>
      </c>
      <c r="AC1087" s="176" t="str">
        <f>IF('Fleet Input'!L1091=0,"",'Fleet Input'!L1091)</f>
        <v/>
      </c>
      <c r="AD1087" s="117" t="str">
        <f t="shared" si="196"/>
        <v/>
      </c>
      <c r="AE1087" s="117" t="str">
        <f t="shared" si="197"/>
        <v>00</v>
      </c>
      <c r="AF1087" s="8" t="e">
        <f t="shared" si="198"/>
        <v>#N/A</v>
      </c>
      <c r="AG1087" s="122" t="e">
        <f t="shared" si="199"/>
        <v>#N/A</v>
      </c>
      <c r="AH1087" s="8" t="e">
        <f t="shared" si="200"/>
        <v>#N/A</v>
      </c>
      <c r="AI1087" s="122" t="e">
        <f t="shared" si="201"/>
        <v>#N/A</v>
      </c>
      <c r="AJ1087" s="100" t="e">
        <f t="shared" si="202"/>
        <v>#N/A</v>
      </c>
      <c r="AK1087" s="122" t="e">
        <f t="shared" si="203"/>
        <v>#N/A</v>
      </c>
    </row>
    <row r="1088" spans="1:37" x14ac:dyDescent="0.2">
      <c r="A1088" s="170">
        <f>'Fleet Input'!A1092</f>
        <v>0</v>
      </c>
      <c r="B1088" s="106" t="s">
        <v>111</v>
      </c>
      <c r="C1088" s="106" t="s">
        <v>133</v>
      </c>
      <c r="D1088" s="106" t="s">
        <v>134</v>
      </c>
      <c r="E1088" s="106" t="s">
        <v>219</v>
      </c>
      <c r="F1088" s="179">
        <f>'Fleet Input'!I1092</f>
        <v>0</v>
      </c>
      <c r="G1088" s="179">
        <f>'Fleet Input'!J1092</f>
        <v>0</v>
      </c>
      <c r="H1088" s="119" t="e">
        <f>VLOOKUP(AD1088,NOx_Calc!$E$4:$G$44,3,FALSE)/100</f>
        <v>#N/A</v>
      </c>
      <c r="I1088" s="119" t="e">
        <f>VLOOKUP(AD1088,NOx_Calc!$E$4:$H$44,4,FALSE)/100</f>
        <v>#N/A</v>
      </c>
      <c r="J1088" s="97" t="e">
        <f t="shared" si="192"/>
        <v>#N/A</v>
      </c>
      <c r="K1088" s="10" t="e">
        <f>IF(J1088&lt;&gt;"-",IF(X1088="A",'NOx Emission Factors'!$X$4*J1088,IF(X1088="L",'NOx Emission Factors'!$W$4*J1088,"?")),"-")</f>
        <v>#N/A</v>
      </c>
      <c r="L1088" s="10" t="str">
        <f>IF(F1088&lt;&gt;"",IF(X1088="A",F1088/'NOx Emission Factors'!$X$4,IF(X1088="L",F1088/'NOx Emission Factors'!$W$4,"?")),"-")</f>
        <v>?</v>
      </c>
      <c r="M1088" s="125" t="e">
        <f t="shared" si="193"/>
        <v>#DIV/0!</v>
      </c>
      <c r="N1088" s="125" t="e">
        <f t="shared" si="194"/>
        <v>#N/A</v>
      </c>
      <c r="O1088" s="170">
        <f>'Fleet Input'!B1092</f>
        <v>0</v>
      </c>
      <c r="P1088" s="170">
        <f>'Fleet Input'!C1092</f>
        <v>0</v>
      </c>
      <c r="Q1088" s="170">
        <f>'Fleet Input'!D1092</f>
        <v>0</v>
      </c>
      <c r="R1088" s="170">
        <f>'Fleet Input'!E1092</f>
        <v>0</v>
      </c>
      <c r="S1088" s="170">
        <f>'Fleet Input'!F1092</f>
        <v>0</v>
      </c>
      <c r="T1088" s="109" t="s">
        <v>34</v>
      </c>
      <c r="U1088" s="109" t="s">
        <v>202</v>
      </c>
      <c r="W1088" s="109" t="s">
        <v>800</v>
      </c>
      <c r="X1088" s="176">
        <f>'Fleet Input'!F1092</f>
        <v>0</v>
      </c>
      <c r="Y1088" s="170">
        <f>'Fleet Input'!G1092</f>
        <v>0</v>
      </c>
      <c r="Z1088" s="170">
        <f>'Fleet Input'!H1092</f>
        <v>0</v>
      </c>
      <c r="AA1088" s="114">
        <f t="shared" si="195"/>
        <v>0</v>
      </c>
      <c r="AB1088" s="176" t="str">
        <f>IF('Fleet Input'!K1092=0,"",'Fleet Input'!K1092)</f>
        <v/>
      </c>
      <c r="AC1088" s="176" t="str">
        <f>IF('Fleet Input'!L1092=0,"",'Fleet Input'!L1092)</f>
        <v/>
      </c>
      <c r="AD1088" s="117" t="str">
        <f t="shared" si="196"/>
        <v/>
      </c>
      <c r="AE1088" s="117" t="str">
        <f t="shared" si="197"/>
        <v>00</v>
      </c>
      <c r="AF1088" s="8" t="e">
        <f t="shared" si="198"/>
        <v>#N/A</v>
      </c>
      <c r="AG1088" s="122" t="e">
        <f t="shared" si="199"/>
        <v>#N/A</v>
      </c>
      <c r="AH1088" s="8" t="e">
        <f t="shared" si="200"/>
        <v>#N/A</v>
      </c>
      <c r="AI1088" s="122" t="e">
        <f t="shared" si="201"/>
        <v>#N/A</v>
      </c>
      <c r="AJ1088" s="100" t="e">
        <f t="shared" si="202"/>
        <v>#N/A</v>
      </c>
      <c r="AK1088" s="122" t="e">
        <f t="shared" si="203"/>
        <v>#N/A</v>
      </c>
    </row>
    <row r="1089" spans="1:37" x14ac:dyDescent="0.2">
      <c r="A1089" s="170">
        <f>'Fleet Input'!A1093</f>
        <v>0</v>
      </c>
      <c r="B1089" s="106" t="s">
        <v>111</v>
      </c>
      <c r="C1089" s="106" t="s">
        <v>133</v>
      </c>
      <c r="D1089" s="106" t="s">
        <v>134</v>
      </c>
      <c r="E1089" s="106" t="s">
        <v>219</v>
      </c>
      <c r="F1089" s="179">
        <f>'Fleet Input'!I1093</f>
        <v>0</v>
      </c>
      <c r="G1089" s="179">
        <f>'Fleet Input'!J1093</f>
        <v>0</v>
      </c>
      <c r="H1089" s="119" t="e">
        <f>VLOOKUP(AD1089,NOx_Calc!$E$4:$G$44,3,FALSE)/100</f>
        <v>#N/A</v>
      </c>
      <c r="I1089" s="119" t="e">
        <f>VLOOKUP(AD1089,NOx_Calc!$E$4:$H$44,4,FALSE)/100</f>
        <v>#N/A</v>
      </c>
      <c r="J1089" s="97" t="e">
        <f t="shared" si="192"/>
        <v>#N/A</v>
      </c>
      <c r="K1089" s="10" t="e">
        <f>IF(J1089&lt;&gt;"-",IF(X1089="A",'NOx Emission Factors'!$X$4*J1089,IF(X1089="L",'NOx Emission Factors'!$W$4*J1089,"?")),"-")</f>
        <v>#N/A</v>
      </c>
      <c r="L1089" s="10" t="str">
        <f>IF(F1089&lt;&gt;"",IF(X1089="A",F1089/'NOx Emission Factors'!$X$4,IF(X1089="L",F1089/'NOx Emission Factors'!$W$4,"?")),"-")</f>
        <v>?</v>
      </c>
      <c r="M1089" s="125" t="e">
        <f t="shared" si="193"/>
        <v>#DIV/0!</v>
      </c>
      <c r="N1089" s="125" t="e">
        <f t="shared" si="194"/>
        <v>#N/A</v>
      </c>
      <c r="O1089" s="170">
        <f>'Fleet Input'!B1093</f>
        <v>0</v>
      </c>
      <c r="P1089" s="170">
        <f>'Fleet Input'!C1093</f>
        <v>0</v>
      </c>
      <c r="Q1089" s="170">
        <f>'Fleet Input'!D1093</f>
        <v>0</v>
      </c>
      <c r="R1089" s="170">
        <f>'Fleet Input'!E1093</f>
        <v>0</v>
      </c>
      <c r="S1089" s="170">
        <f>'Fleet Input'!F1093</f>
        <v>0</v>
      </c>
      <c r="T1089" s="109" t="s">
        <v>34</v>
      </c>
      <c r="U1089" s="109" t="s">
        <v>202</v>
      </c>
      <c r="W1089" s="109" t="s">
        <v>800</v>
      </c>
      <c r="X1089" s="176">
        <f>'Fleet Input'!F1093</f>
        <v>0</v>
      </c>
      <c r="Y1089" s="170">
        <f>'Fleet Input'!G1093</f>
        <v>0</v>
      </c>
      <c r="Z1089" s="170">
        <f>'Fleet Input'!H1093</f>
        <v>0</v>
      </c>
      <c r="AA1089" s="114">
        <f t="shared" si="195"/>
        <v>0</v>
      </c>
      <c r="AB1089" s="176" t="str">
        <f>IF('Fleet Input'!K1093=0,"",'Fleet Input'!K1093)</f>
        <v/>
      </c>
      <c r="AC1089" s="176" t="str">
        <f>IF('Fleet Input'!L1093=0,"",'Fleet Input'!L1093)</f>
        <v/>
      </c>
      <c r="AD1089" s="117" t="str">
        <f t="shared" si="196"/>
        <v/>
      </c>
      <c r="AE1089" s="117" t="str">
        <f t="shared" si="197"/>
        <v>00</v>
      </c>
      <c r="AF1089" s="8" t="e">
        <f t="shared" si="198"/>
        <v>#N/A</v>
      </c>
      <c r="AG1089" s="122" t="e">
        <f t="shared" si="199"/>
        <v>#N/A</v>
      </c>
      <c r="AH1089" s="8" t="e">
        <f t="shared" si="200"/>
        <v>#N/A</v>
      </c>
      <c r="AI1089" s="122" t="e">
        <f t="shared" si="201"/>
        <v>#N/A</v>
      </c>
      <c r="AJ1089" s="100" t="e">
        <f t="shared" si="202"/>
        <v>#N/A</v>
      </c>
      <c r="AK1089" s="122" t="e">
        <f t="shared" si="203"/>
        <v>#N/A</v>
      </c>
    </row>
    <row r="1090" spans="1:37" x14ac:dyDescent="0.2">
      <c r="A1090" s="170">
        <f>'Fleet Input'!A1094</f>
        <v>0</v>
      </c>
      <c r="B1090" s="106" t="s">
        <v>111</v>
      </c>
      <c r="C1090" s="106" t="s">
        <v>133</v>
      </c>
      <c r="D1090" s="106" t="s">
        <v>134</v>
      </c>
      <c r="E1090" s="106" t="s">
        <v>219</v>
      </c>
      <c r="F1090" s="179">
        <f>'Fleet Input'!I1094</f>
        <v>0</v>
      </c>
      <c r="G1090" s="179">
        <f>'Fleet Input'!J1094</f>
        <v>0</v>
      </c>
      <c r="H1090" s="119" t="e">
        <f>VLOOKUP(AD1090,NOx_Calc!$E$4:$G$44,3,FALSE)/100</f>
        <v>#N/A</v>
      </c>
      <c r="I1090" s="119" t="e">
        <f>VLOOKUP(AD1090,NOx_Calc!$E$4:$H$44,4,FALSE)/100</f>
        <v>#N/A</v>
      </c>
      <c r="J1090" s="97" t="e">
        <f t="shared" si="192"/>
        <v>#N/A</v>
      </c>
      <c r="K1090" s="10" t="e">
        <f>IF(J1090&lt;&gt;"-",IF(X1090="A",'NOx Emission Factors'!$X$4*J1090,IF(X1090="L",'NOx Emission Factors'!$W$4*J1090,"?")),"-")</f>
        <v>#N/A</v>
      </c>
      <c r="L1090" s="10" t="str">
        <f>IF(F1090&lt;&gt;"",IF(X1090="A",F1090/'NOx Emission Factors'!$X$4,IF(X1090="L",F1090/'NOx Emission Factors'!$W$4,"?")),"-")</f>
        <v>?</v>
      </c>
      <c r="M1090" s="125" t="e">
        <f t="shared" si="193"/>
        <v>#DIV/0!</v>
      </c>
      <c r="N1090" s="125" t="e">
        <f t="shared" si="194"/>
        <v>#N/A</v>
      </c>
      <c r="O1090" s="170">
        <f>'Fleet Input'!B1094</f>
        <v>0</v>
      </c>
      <c r="P1090" s="170">
        <f>'Fleet Input'!C1094</f>
        <v>0</v>
      </c>
      <c r="Q1090" s="170">
        <f>'Fleet Input'!D1094</f>
        <v>0</v>
      </c>
      <c r="R1090" s="170">
        <f>'Fleet Input'!E1094</f>
        <v>0</v>
      </c>
      <c r="S1090" s="170">
        <f>'Fleet Input'!F1094</f>
        <v>0</v>
      </c>
      <c r="T1090" s="109" t="s">
        <v>34</v>
      </c>
      <c r="U1090" s="109" t="s">
        <v>202</v>
      </c>
      <c r="W1090" s="109" t="s">
        <v>800</v>
      </c>
      <c r="X1090" s="176">
        <f>'Fleet Input'!F1094</f>
        <v>0</v>
      </c>
      <c r="Y1090" s="170">
        <f>'Fleet Input'!G1094</f>
        <v>0</v>
      </c>
      <c r="Z1090" s="170">
        <f>'Fleet Input'!H1094</f>
        <v>0</v>
      </c>
      <c r="AA1090" s="114">
        <f t="shared" si="195"/>
        <v>0</v>
      </c>
      <c r="AB1090" s="176" t="str">
        <f>IF('Fleet Input'!K1094=0,"",'Fleet Input'!K1094)</f>
        <v/>
      </c>
      <c r="AC1090" s="176" t="str">
        <f>IF('Fleet Input'!L1094=0,"",'Fleet Input'!L1094)</f>
        <v/>
      </c>
      <c r="AD1090" s="117" t="str">
        <f t="shared" si="196"/>
        <v/>
      </c>
      <c r="AE1090" s="117" t="str">
        <f t="shared" si="197"/>
        <v>00</v>
      </c>
      <c r="AF1090" s="8" t="e">
        <f t="shared" si="198"/>
        <v>#N/A</v>
      </c>
      <c r="AG1090" s="122" t="e">
        <f t="shared" si="199"/>
        <v>#N/A</v>
      </c>
      <c r="AH1090" s="8" t="e">
        <f t="shared" si="200"/>
        <v>#N/A</v>
      </c>
      <c r="AI1090" s="122" t="e">
        <f t="shared" si="201"/>
        <v>#N/A</v>
      </c>
      <c r="AJ1090" s="100" t="e">
        <f t="shared" si="202"/>
        <v>#N/A</v>
      </c>
      <c r="AK1090" s="122" t="e">
        <f t="shared" si="203"/>
        <v>#N/A</v>
      </c>
    </row>
    <row r="1091" spans="1:37" x14ac:dyDescent="0.2">
      <c r="A1091" s="170">
        <f>'Fleet Input'!A1095</f>
        <v>0</v>
      </c>
      <c r="B1091" s="106" t="s">
        <v>111</v>
      </c>
      <c r="C1091" s="106" t="s">
        <v>133</v>
      </c>
      <c r="D1091" s="106" t="s">
        <v>134</v>
      </c>
      <c r="E1091" s="106" t="s">
        <v>219</v>
      </c>
      <c r="F1091" s="179">
        <f>'Fleet Input'!I1095</f>
        <v>0</v>
      </c>
      <c r="G1091" s="179">
        <f>'Fleet Input'!J1095</f>
        <v>0</v>
      </c>
      <c r="H1091" s="119" t="e">
        <f>VLOOKUP(AD1091,NOx_Calc!$E$4:$G$44,3,FALSE)/100</f>
        <v>#N/A</v>
      </c>
      <c r="I1091" s="119" t="e">
        <f>VLOOKUP(AD1091,NOx_Calc!$E$4:$H$44,4,FALSE)/100</f>
        <v>#N/A</v>
      </c>
      <c r="J1091" s="97" t="e">
        <f t="shared" ref="J1091:J1154" si="204">IF(G1091&lt;&gt;"",G1091*(1-H1091),"-")</f>
        <v>#N/A</v>
      </c>
      <c r="K1091" s="10" t="e">
        <f>IF(J1091&lt;&gt;"-",IF(X1091="A",'NOx Emission Factors'!$X$4*J1091,IF(X1091="L",'NOx Emission Factors'!$W$4*J1091,"?")),"-")</f>
        <v>#N/A</v>
      </c>
      <c r="L1091" s="10" t="str">
        <f>IF(F1091&lt;&gt;"",IF(X1091="A",F1091/'NOx Emission Factors'!$X$4,IF(X1091="L",F1091/'NOx Emission Factors'!$W$4,"?")),"-")</f>
        <v>?</v>
      </c>
      <c r="M1091" s="125" t="e">
        <f t="shared" ref="M1091:M1154" si="205">IF(G1091&lt;&gt;"",IF(F1091&lt;&gt;"",F1091/G1091,"-"),"-")</f>
        <v>#DIV/0!</v>
      </c>
      <c r="N1091" s="125" t="e">
        <f t="shared" ref="N1091:N1154" si="206">IF(J1091&lt;&gt;"-",IF(F1091&lt;&gt;"",F1091/J1091,"-"),"-")</f>
        <v>#N/A</v>
      </c>
      <c r="O1091" s="170">
        <f>'Fleet Input'!B1095</f>
        <v>0</v>
      </c>
      <c r="P1091" s="170">
        <f>'Fleet Input'!C1095</f>
        <v>0</v>
      </c>
      <c r="Q1091" s="170">
        <f>'Fleet Input'!D1095</f>
        <v>0</v>
      </c>
      <c r="R1091" s="170">
        <f>'Fleet Input'!E1095</f>
        <v>0</v>
      </c>
      <c r="S1091" s="170">
        <f>'Fleet Input'!F1095</f>
        <v>0</v>
      </c>
      <c r="T1091" s="109" t="s">
        <v>34</v>
      </c>
      <c r="U1091" s="109" t="s">
        <v>202</v>
      </c>
      <c r="W1091" s="109" t="s">
        <v>800</v>
      </c>
      <c r="X1091" s="176">
        <f>'Fleet Input'!F1095</f>
        <v>0</v>
      </c>
      <c r="Y1091" s="170">
        <f>'Fleet Input'!G1095</f>
        <v>0</v>
      </c>
      <c r="Z1091" s="170">
        <f>'Fleet Input'!H1095</f>
        <v>0</v>
      </c>
      <c r="AA1091" s="114">
        <f t="shared" ref="AA1091:AA1154" si="207">IF(Z1091="STAGE 1","E1",IF(Z1091="STAGE 2","E2",IF(Z1091="STAGE 3A","E3",IF(Z1091="STAGE 4","E4",Z1091))))</f>
        <v>0</v>
      </c>
      <c r="AB1091" s="176" t="str">
        <f>IF('Fleet Input'!K1095=0,"",'Fleet Input'!K1095)</f>
        <v/>
      </c>
      <c r="AC1091" s="176" t="str">
        <f>IF('Fleet Input'!L1095=0,"",'Fleet Input'!L1095)</f>
        <v/>
      </c>
      <c r="AD1091" s="117" t="str">
        <f t="shared" ref="AD1091:AD1154" si="208">CONCATENATE(AB1091,AC1091)</f>
        <v/>
      </c>
      <c r="AE1091" s="117" t="str">
        <f t="shared" ref="AE1091:AE1154" si="209">CONCATENATE(AD1091,AA1091,X1091)</f>
        <v>00</v>
      </c>
      <c r="AF1091" s="8" t="e">
        <f t="shared" ref="AF1091:AF1154" si="210">IF(F1091&gt;0,F1091,K1091)</f>
        <v>#N/A</v>
      </c>
      <c r="AG1091" s="122" t="e">
        <f t="shared" ref="AG1091:AG1154" si="211">IF(G1091&lt;&gt;"",G1091*H1091,(L1091*H1091)/(1-H1091))</f>
        <v>#N/A</v>
      </c>
      <c r="AH1091" s="8" t="e">
        <f t="shared" ref="AH1091:AH1154" si="212">I1091/(1-H1091)</f>
        <v>#N/A</v>
      </c>
      <c r="AI1091" s="122" t="e">
        <f t="shared" ref="AI1091:AI1154" si="213">AH1091*AF1091</f>
        <v>#N/A</v>
      </c>
      <c r="AJ1091" s="100" t="e">
        <f t="shared" ref="AJ1091:AJ1154" si="214">(1-H1091-I1091)/(1-H1091)</f>
        <v>#N/A</v>
      </c>
      <c r="AK1091" s="122" t="e">
        <f t="shared" ref="AK1091:AK1154" si="215">AJ1091*AF1091</f>
        <v>#N/A</v>
      </c>
    </row>
    <row r="1092" spans="1:37" x14ac:dyDescent="0.2">
      <c r="A1092" s="170">
        <f>'Fleet Input'!A1096</f>
        <v>0</v>
      </c>
      <c r="B1092" s="106" t="s">
        <v>111</v>
      </c>
      <c r="C1092" s="106" t="s">
        <v>133</v>
      </c>
      <c r="D1092" s="106" t="s">
        <v>134</v>
      </c>
      <c r="E1092" s="106" t="s">
        <v>219</v>
      </c>
      <c r="F1092" s="179">
        <f>'Fleet Input'!I1096</f>
        <v>0</v>
      </c>
      <c r="G1092" s="179">
        <f>'Fleet Input'!J1096</f>
        <v>0</v>
      </c>
      <c r="H1092" s="119" t="e">
        <f>VLOOKUP(AD1092,NOx_Calc!$E$4:$G$44,3,FALSE)/100</f>
        <v>#N/A</v>
      </c>
      <c r="I1092" s="119" t="e">
        <f>VLOOKUP(AD1092,NOx_Calc!$E$4:$H$44,4,FALSE)/100</f>
        <v>#N/A</v>
      </c>
      <c r="J1092" s="97" t="e">
        <f t="shared" si="204"/>
        <v>#N/A</v>
      </c>
      <c r="K1092" s="10" t="e">
        <f>IF(J1092&lt;&gt;"-",IF(X1092="A",'NOx Emission Factors'!$X$4*J1092,IF(X1092="L",'NOx Emission Factors'!$W$4*J1092,"?")),"-")</f>
        <v>#N/A</v>
      </c>
      <c r="L1092" s="10" t="str">
        <f>IF(F1092&lt;&gt;"",IF(X1092="A",F1092/'NOx Emission Factors'!$X$4,IF(X1092="L",F1092/'NOx Emission Factors'!$W$4,"?")),"-")</f>
        <v>?</v>
      </c>
      <c r="M1092" s="125" t="e">
        <f t="shared" si="205"/>
        <v>#DIV/0!</v>
      </c>
      <c r="N1092" s="125" t="e">
        <f t="shared" si="206"/>
        <v>#N/A</v>
      </c>
      <c r="O1092" s="170">
        <f>'Fleet Input'!B1096</f>
        <v>0</v>
      </c>
      <c r="P1092" s="170">
        <f>'Fleet Input'!C1096</f>
        <v>0</v>
      </c>
      <c r="Q1092" s="170">
        <f>'Fleet Input'!D1096</f>
        <v>0</v>
      </c>
      <c r="R1092" s="170">
        <f>'Fleet Input'!E1096</f>
        <v>0</v>
      </c>
      <c r="S1092" s="170">
        <f>'Fleet Input'!F1096</f>
        <v>0</v>
      </c>
      <c r="T1092" s="109" t="s">
        <v>34</v>
      </c>
      <c r="U1092" s="109" t="s">
        <v>202</v>
      </c>
      <c r="W1092" s="109" t="s">
        <v>800</v>
      </c>
      <c r="X1092" s="176">
        <f>'Fleet Input'!F1096</f>
        <v>0</v>
      </c>
      <c r="Y1092" s="170">
        <f>'Fleet Input'!G1096</f>
        <v>0</v>
      </c>
      <c r="Z1092" s="170">
        <f>'Fleet Input'!H1096</f>
        <v>0</v>
      </c>
      <c r="AA1092" s="114">
        <f t="shared" si="207"/>
        <v>0</v>
      </c>
      <c r="AB1092" s="176" t="str">
        <f>IF('Fleet Input'!K1096=0,"",'Fleet Input'!K1096)</f>
        <v/>
      </c>
      <c r="AC1092" s="176" t="str">
        <f>IF('Fleet Input'!L1096=0,"",'Fleet Input'!L1096)</f>
        <v/>
      </c>
      <c r="AD1092" s="117" t="str">
        <f t="shared" si="208"/>
        <v/>
      </c>
      <c r="AE1092" s="117" t="str">
        <f t="shared" si="209"/>
        <v>00</v>
      </c>
      <c r="AF1092" s="8" t="e">
        <f t="shared" si="210"/>
        <v>#N/A</v>
      </c>
      <c r="AG1092" s="122" t="e">
        <f t="shared" si="211"/>
        <v>#N/A</v>
      </c>
      <c r="AH1092" s="8" t="e">
        <f t="shared" si="212"/>
        <v>#N/A</v>
      </c>
      <c r="AI1092" s="122" t="e">
        <f t="shared" si="213"/>
        <v>#N/A</v>
      </c>
      <c r="AJ1092" s="100" t="e">
        <f t="shared" si="214"/>
        <v>#N/A</v>
      </c>
      <c r="AK1092" s="122" t="e">
        <f t="shared" si="215"/>
        <v>#N/A</v>
      </c>
    </row>
    <row r="1093" spans="1:37" x14ac:dyDescent="0.2">
      <c r="A1093" s="170">
        <f>'Fleet Input'!A1097</f>
        <v>0</v>
      </c>
      <c r="B1093" s="106" t="s">
        <v>111</v>
      </c>
      <c r="C1093" s="106" t="s">
        <v>133</v>
      </c>
      <c r="D1093" s="106" t="s">
        <v>134</v>
      </c>
      <c r="E1093" s="106" t="s">
        <v>219</v>
      </c>
      <c r="F1093" s="179">
        <f>'Fleet Input'!I1097</f>
        <v>0</v>
      </c>
      <c r="G1093" s="179">
        <f>'Fleet Input'!J1097</f>
        <v>0</v>
      </c>
      <c r="H1093" s="119" t="e">
        <f>VLOOKUP(AD1093,NOx_Calc!$E$4:$G$44,3,FALSE)/100</f>
        <v>#N/A</v>
      </c>
      <c r="I1093" s="119" t="e">
        <f>VLOOKUP(AD1093,NOx_Calc!$E$4:$H$44,4,FALSE)/100</f>
        <v>#N/A</v>
      </c>
      <c r="J1093" s="97" t="e">
        <f t="shared" si="204"/>
        <v>#N/A</v>
      </c>
      <c r="K1093" s="10" t="e">
        <f>IF(J1093&lt;&gt;"-",IF(X1093="A",'NOx Emission Factors'!$X$4*J1093,IF(X1093="L",'NOx Emission Factors'!$W$4*J1093,"?")),"-")</f>
        <v>#N/A</v>
      </c>
      <c r="L1093" s="10" t="str">
        <f>IF(F1093&lt;&gt;"",IF(X1093="A",F1093/'NOx Emission Factors'!$X$4,IF(X1093="L",F1093/'NOx Emission Factors'!$W$4,"?")),"-")</f>
        <v>?</v>
      </c>
      <c r="M1093" s="125" t="e">
        <f t="shared" si="205"/>
        <v>#DIV/0!</v>
      </c>
      <c r="N1093" s="125" t="e">
        <f t="shared" si="206"/>
        <v>#N/A</v>
      </c>
      <c r="O1093" s="170">
        <f>'Fleet Input'!B1097</f>
        <v>0</v>
      </c>
      <c r="P1093" s="170">
        <f>'Fleet Input'!C1097</f>
        <v>0</v>
      </c>
      <c r="Q1093" s="170">
        <f>'Fleet Input'!D1097</f>
        <v>0</v>
      </c>
      <c r="R1093" s="170">
        <f>'Fleet Input'!E1097</f>
        <v>0</v>
      </c>
      <c r="S1093" s="170">
        <f>'Fleet Input'!F1097</f>
        <v>0</v>
      </c>
      <c r="T1093" s="109" t="s">
        <v>34</v>
      </c>
      <c r="U1093" s="109" t="s">
        <v>202</v>
      </c>
      <c r="W1093" s="109" t="s">
        <v>800</v>
      </c>
      <c r="X1093" s="176">
        <f>'Fleet Input'!F1097</f>
        <v>0</v>
      </c>
      <c r="Y1093" s="170">
        <f>'Fleet Input'!G1097</f>
        <v>0</v>
      </c>
      <c r="Z1093" s="170">
        <f>'Fleet Input'!H1097</f>
        <v>0</v>
      </c>
      <c r="AA1093" s="114">
        <f t="shared" si="207"/>
        <v>0</v>
      </c>
      <c r="AB1093" s="176" t="str">
        <f>IF('Fleet Input'!K1097=0,"",'Fleet Input'!K1097)</f>
        <v/>
      </c>
      <c r="AC1093" s="176" t="str">
        <f>IF('Fleet Input'!L1097=0,"",'Fleet Input'!L1097)</f>
        <v/>
      </c>
      <c r="AD1093" s="117" t="str">
        <f t="shared" si="208"/>
        <v/>
      </c>
      <c r="AE1093" s="117" t="str">
        <f t="shared" si="209"/>
        <v>00</v>
      </c>
      <c r="AF1093" s="8" t="e">
        <f t="shared" si="210"/>
        <v>#N/A</v>
      </c>
      <c r="AG1093" s="122" t="e">
        <f t="shared" si="211"/>
        <v>#N/A</v>
      </c>
      <c r="AH1093" s="8" t="e">
        <f t="shared" si="212"/>
        <v>#N/A</v>
      </c>
      <c r="AI1093" s="122" t="e">
        <f t="shared" si="213"/>
        <v>#N/A</v>
      </c>
      <c r="AJ1093" s="100" t="e">
        <f t="shared" si="214"/>
        <v>#N/A</v>
      </c>
      <c r="AK1093" s="122" t="e">
        <f t="shared" si="215"/>
        <v>#N/A</v>
      </c>
    </row>
    <row r="1094" spans="1:37" x14ac:dyDescent="0.2">
      <c r="A1094" s="170">
        <f>'Fleet Input'!A1098</f>
        <v>0</v>
      </c>
      <c r="B1094" s="106" t="s">
        <v>111</v>
      </c>
      <c r="C1094" s="106" t="s">
        <v>133</v>
      </c>
      <c r="D1094" s="106" t="s">
        <v>134</v>
      </c>
      <c r="E1094" s="106" t="s">
        <v>219</v>
      </c>
      <c r="F1094" s="179">
        <f>'Fleet Input'!I1098</f>
        <v>0</v>
      </c>
      <c r="G1094" s="179">
        <f>'Fleet Input'!J1098</f>
        <v>0</v>
      </c>
      <c r="H1094" s="119" t="e">
        <f>VLOOKUP(AD1094,NOx_Calc!$E$4:$G$44,3,FALSE)/100</f>
        <v>#N/A</v>
      </c>
      <c r="I1094" s="119" t="e">
        <f>VLOOKUP(AD1094,NOx_Calc!$E$4:$H$44,4,FALSE)/100</f>
        <v>#N/A</v>
      </c>
      <c r="J1094" s="97" t="e">
        <f t="shared" si="204"/>
        <v>#N/A</v>
      </c>
      <c r="K1094" s="10" t="e">
        <f>IF(J1094&lt;&gt;"-",IF(X1094="A",'NOx Emission Factors'!$X$4*J1094,IF(X1094="L",'NOx Emission Factors'!$W$4*J1094,"?")),"-")</f>
        <v>#N/A</v>
      </c>
      <c r="L1094" s="10" t="str">
        <f>IF(F1094&lt;&gt;"",IF(X1094="A",F1094/'NOx Emission Factors'!$X$4,IF(X1094="L",F1094/'NOx Emission Factors'!$W$4,"?")),"-")</f>
        <v>?</v>
      </c>
      <c r="M1094" s="125" t="e">
        <f t="shared" si="205"/>
        <v>#DIV/0!</v>
      </c>
      <c r="N1094" s="125" t="e">
        <f t="shared" si="206"/>
        <v>#N/A</v>
      </c>
      <c r="O1094" s="170">
        <f>'Fleet Input'!B1098</f>
        <v>0</v>
      </c>
      <c r="P1094" s="170">
        <f>'Fleet Input'!C1098</f>
        <v>0</v>
      </c>
      <c r="Q1094" s="170">
        <f>'Fleet Input'!D1098</f>
        <v>0</v>
      </c>
      <c r="R1094" s="170">
        <f>'Fleet Input'!E1098</f>
        <v>0</v>
      </c>
      <c r="S1094" s="170">
        <f>'Fleet Input'!F1098</f>
        <v>0</v>
      </c>
      <c r="T1094" s="109" t="s">
        <v>34</v>
      </c>
      <c r="U1094" s="109" t="s">
        <v>202</v>
      </c>
      <c r="W1094" s="109" t="s">
        <v>800</v>
      </c>
      <c r="X1094" s="176">
        <f>'Fleet Input'!F1098</f>
        <v>0</v>
      </c>
      <c r="Y1094" s="170">
        <f>'Fleet Input'!G1098</f>
        <v>0</v>
      </c>
      <c r="Z1094" s="170">
        <f>'Fleet Input'!H1098</f>
        <v>0</v>
      </c>
      <c r="AA1094" s="114">
        <f t="shared" si="207"/>
        <v>0</v>
      </c>
      <c r="AB1094" s="176" t="str">
        <f>IF('Fleet Input'!K1098=0,"",'Fleet Input'!K1098)</f>
        <v/>
      </c>
      <c r="AC1094" s="176" t="str">
        <f>IF('Fleet Input'!L1098=0,"",'Fleet Input'!L1098)</f>
        <v/>
      </c>
      <c r="AD1094" s="117" t="str">
        <f t="shared" si="208"/>
        <v/>
      </c>
      <c r="AE1094" s="117" t="str">
        <f t="shared" si="209"/>
        <v>00</v>
      </c>
      <c r="AF1094" s="8" t="e">
        <f t="shared" si="210"/>
        <v>#N/A</v>
      </c>
      <c r="AG1094" s="122" t="e">
        <f t="shared" si="211"/>
        <v>#N/A</v>
      </c>
      <c r="AH1094" s="8" t="e">
        <f t="shared" si="212"/>
        <v>#N/A</v>
      </c>
      <c r="AI1094" s="122" t="e">
        <f t="shared" si="213"/>
        <v>#N/A</v>
      </c>
      <c r="AJ1094" s="100" t="e">
        <f t="shared" si="214"/>
        <v>#N/A</v>
      </c>
      <c r="AK1094" s="122" t="e">
        <f t="shared" si="215"/>
        <v>#N/A</v>
      </c>
    </row>
    <row r="1095" spans="1:37" x14ac:dyDescent="0.2">
      <c r="A1095" s="170">
        <f>'Fleet Input'!A1099</f>
        <v>0</v>
      </c>
      <c r="B1095" s="106" t="s">
        <v>111</v>
      </c>
      <c r="C1095" s="106" t="s">
        <v>133</v>
      </c>
      <c r="D1095" s="106" t="s">
        <v>134</v>
      </c>
      <c r="E1095" s="106" t="s">
        <v>219</v>
      </c>
      <c r="F1095" s="179">
        <f>'Fleet Input'!I1099</f>
        <v>0</v>
      </c>
      <c r="G1095" s="179">
        <f>'Fleet Input'!J1099</f>
        <v>0</v>
      </c>
      <c r="H1095" s="119" t="e">
        <f>VLOOKUP(AD1095,NOx_Calc!$E$4:$G$44,3,FALSE)/100</f>
        <v>#N/A</v>
      </c>
      <c r="I1095" s="119" t="e">
        <f>VLOOKUP(AD1095,NOx_Calc!$E$4:$H$44,4,FALSE)/100</f>
        <v>#N/A</v>
      </c>
      <c r="J1095" s="97" t="e">
        <f t="shared" si="204"/>
        <v>#N/A</v>
      </c>
      <c r="K1095" s="10" t="e">
        <f>IF(J1095&lt;&gt;"-",IF(X1095="A",'NOx Emission Factors'!$X$4*J1095,IF(X1095="L",'NOx Emission Factors'!$W$4*J1095,"?")),"-")</f>
        <v>#N/A</v>
      </c>
      <c r="L1095" s="10" t="str">
        <f>IF(F1095&lt;&gt;"",IF(X1095="A",F1095/'NOx Emission Factors'!$X$4,IF(X1095="L",F1095/'NOx Emission Factors'!$W$4,"?")),"-")</f>
        <v>?</v>
      </c>
      <c r="M1095" s="125" t="e">
        <f t="shared" si="205"/>
        <v>#DIV/0!</v>
      </c>
      <c r="N1095" s="125" t="e">
        <f t="shared" si="206"/>
        <v>#N/A</v>
      </c>
      <c r="O1095" s="170">
        <f>'Fleet Input'!B1099</f>
        <v>0</v>
      </c>
      <c r="P1095" s="170">
        <f>'Fleet Input'!C1099</f>
        <v>0</v>
      </c>
      <c r="Q1095" s="170">
        <f>'Fleet Input'!D1099</f>
        <v>0</v>
      </c>
      <c r="R1095" s="170">
        <f>'Fleet Input'!E1099</f>
        <v>0</v>
      </c>
      <c r="S1095" s="170">
        <f>'Fleet Input'!F1099</f>
        <v>0</v>
      </c>
      <c r="T1095" s="109" t="s">
        <v>34</v>
      </c>
      <c r="U1095" s="109" t="s">
        <v>202</v>
      </c>
      <c r="W1095" s="109" t="s">
        <v>800</v>
      </c>
      <c r="X1095" s="176">
        <f>'Fleet Input'!F1099</f>
        <v>0</v>
      </c>
      <c r="Y1095" s="170">
        <f>'Fleet Input'!G1099</f>
        <v>0</v>
      </c>
      <c r="Z1095" s="170">
        <f>'Fleet Input'!H1099</f>
        <v>0</v>
      </c>
      <c r="AA1095" s="114">
        <f t="shared" si="207"/>
        <v>0</v>
      </c>
      <c r="AB1095" s="176" t="str">
        <f>IF('Fleet Input'!K1099=0,"",'Fleet Input'!K1099)</f>
        <v/>
      </c>
      <c r="AC1095" s="176" t="str">
        <f>IF('Fleet Input'!L1099=0,"",'Fleet Input'!L1099)</f>
        <v/>
      </c>
      <c r="AD1095" s="117" t="str">
        <f t="shared" si="208"/>
        <v/>
      </c>
      <c r="AE1095" s="117" t="str">
        <f t="shared" si="209"/>
        <v>00</v>
      </c>
      <c r="AF1095" s="8" t="e">
        <f t="shared" si="210"/>
        <v>#N/A</v>
      </c>
      <c r="AG1095" s="122" t="e">
        <f t="shared" si="211"/>
        <v>#N/A</v>
      </c>
      <c r="AH1095" s="8" t="e">
        <f t="shared" si="212"/>
        <v>#N/A</v>
      </c>
      <c r="AI1095" s="122" t="e">
        <f t="shared" si="213"/>
        <v>#N/A</v>
      </c>
      <c r="AJ1095" s="100" t="e">
        <f t="shared" si="214"/>
        <v>#N/A</v>
      </c>
      <c r="AK1095" s="122" t="e">
        <f t="shared" si="215"/>
        <v>#N/A</v>
      </c>
    </row>
    <row r="1096" spans="1:37" x14ac:dyDescent="0.2">
      <c r="A1096" s="170">
        <f>'Fleet Input'!A1100</f>
        <v>0</v>
      </c>
      <c r="B1096" s="106" t="s">
        <v>111</v>
      </c>
      <c r="C1096" s="106" t="s">
        <v>133</v>
      </c>
      <c r="D1096" s="106" t="s">
        <v>134</v>
      </c>
      <c r="E1096" s="106" t="s">
        <v>219</v>
      </c>
      <c r="F1096" s="179">
        <f>'Fleet Input'!I1100</f>
        <v>0</v>
      </c>
      <c r="G1096" s="179">
        <f>'Fleet Input'!J1100</f>
        <v>0</v>
      </c>
      <c r="H1096" s="119" t="e">
        <f>VLOOKUP(AD1096,NOx_Calc!$E$4:$G$44,3,FALSE)/100</f>
        <v>#N/A</v>
      </c>
      <c r="I1096" s="119" t="e">
        <f>VLOOKUP(AD1096,NOx_Calc!$E$4:$H$44,4,FALSE)/100</f>
        <v>#N/A</v>
      </c>
      <c r="J1096" s="97" t="e">
        <f t="shared" si="204"/>
        <v>#N/A</v>
      </c>
      <c r="K1096" s="10" t="e">
        <f>IF(J1096&lt;&gt;"-",IF(X1096="A",'NOx Emission Factors'!$X$4*J1096,IF(X1096="L",'NOx Emission Factors'!$W$4*J1096,"?")),"-")</f>
        <v>#N/A</v>
      </c>
      <c r="L1096" s="10" t="str">
        <f>IF(F1096&lt;&gt;"",IF(X1096="A",F1096/'NOx Emission Factors'!$X$4,IF(X1096="L",F1096/'NOx Emission Factors'!$W$4,"?")),"-")</f>
        <v>?</v>
      </c>
      <c r="M1096" s="125" t="e">
        <f t="shared" si="205"/>
        <v>#DIV/0!</v>
      </c>
      <c r="N1096" s="125" t="e">
        <f t="shared" si="206"/>
        <v>#N/A</v>
      </c>
      <c r="O1096" s="170">
        <f>'Fleet Input'!B1100</f>
        <v>0</v>
      </c>
      <c r="P1096" s="170">
        <f>'Fleet Input'!C1100</f>
        <v>0</v>
      </c>
      <c r="Q1096" s="170">
        <f>'Fleet Input'!D1100</f>
        <v>0</v>
      </c>
      <c r="R1096" s="170">
        <f>'Fleet Input'!E1100</f>
        <v>0</v>
      </c>
      <c r="S1096" s="170">
        <f>'Fleet Input'!F1100</f>
        <v>0</v>
      </c>
      <c r="T1096" s="109" t="s">
        <v>34</v>
      </c>
      <c r="U1096" s="109" t="s">
        <v>202</v>
      </c>
      <c r="W1096" s="109" t="s">
        <v>800</v>
      </c>
      <c r="X1096" s="176">
        <f>'Fleet Input'!F1100</f>
        <v>0</v>
      </c>
      <c r="Y1096" s="170">
        <f>'Fleet Input'!G1100</f>
        <v>0</v>
      </c>
      <c r="Z1096" s="170">
        <f>'Fleet Input'!H1100</f>
        <v>0</v>
      </c>
      <c r="AA1096" s="114">
        <f t="shared" si="207"/>
        <v>0</v>
      </c>
      <c r="AB1096" s="176" t="str">
        <f>IF('Fleet Input'!K1100=0,"",'Fleet Input'!K1100)</f>
        <v/>
      </c>
      <c r="AC1096" s="176" t="str">
        <f>IF('Fleet Input'!L1100=0,"",'Fleet Input'!L1100)</f>
        <v/>
      </c>
      <c r="AD1096" s="117" t="str">
        <f t="shared" si="208"/>
        <v/>
      </c>
      <c r="AE1096" s="117" t="str">
        <f t="shared" si="209"/>
        <v>00</v>
      </c>
      <c r="AF1096" s="8" t="e">
        <f t="shared" si="210"/>
        <v>#N/A</v>
      </c>
      <c r="AG1096" s="122" t="e">
        <f t="shared" si="211"/>
        <v>#N/A</v>
      </c>
      <c r="AH1096" s="8" t="e">
        <f t="shared" si="212"/>
        <v>#N/A</v>
      </c>
      <c r="AI1096" s="122" t="e">
        <f t="shared" si="213"/>
        <v>#N/A</v>
      </c>
      <c r="AJ1096" s="100" t="e">
        <f t="shared" si="214"/>
        <v>#N/A</v>
      </c>
      <c r="AK1096" s="122" t="e">
        <f t="shared" si="215"/>
        <v>#N/A</v>
      </c>
    </row>
    <row r="1097" spans="1:37" x14ac:dyDescent="0.2">
      <c r="A1097" s="170">
        <f>'Fleet Input'!A1101</f>
        <v>0</v>
      </c>
      <c r="B1097" s="106" t="s">
        <v>111</v>
      </c>
      <c r="C1097" s="106" t="s">
        <v>133</v>
      </c>
      <c r="D1097" s="106" t="s">
        <v>134</v>
      </c>
      <c r="E1097" s="106" t="s">
        <v>219</v>
      </c>
      <c r="F1097" s="179">
        <f>'Fleet Input'!I1101</f>
        <v>0</v>
      </c>
      <c r="G1097" s="179">
        <f>'Fleet Input'!J1101</f>
        <v>0</v>
      </c>
      <c r="H1097" s="119" t="e">
        <f>VLOOKUP(AD1097,NOx_Calc!$E$4:$G$44,3,FALSE)/100</f>
        <v>#N/A</v>
      </c>
      <c r="I1097" s="119" t="e">
        <f>VLOOKUP(AD1097,NOx_Calc!$E$4:$H$44,4,FALSE)/100</f>
        <v>#N/A</v>
      </c>
      <c r="J1097" s="97" t="e">
        <f t="shared" si="204"/>
        <v>#N/A</v>
      </c>
      <c r="K1097" s="10" t="e">
        <f>IF(J1097&lt;&gt;"-",IF(X1097="A",'NOx Emission Factors'!$X$4*J1097,IF(X1097="L",'NOx Emission Factors'!$W$4*J1097,"?")),"-")</f>
        <v>#N/A</v>
      </c>
      <c r="L1097" s="10" t="str">
        <f>IF(F1097&lt;&gt;"",IF(X1097="A",F1097/'NOx Emission Factors'!$X$4,IF(X1097="L",F1097/'NOx Emission Factors'!$W$4,"?")),"-")</f>
        <v>?</v>
      </c>
      <c r="M1097" s="125" t="e">
        <f t="shared" si="205"/>
        <v>#DIV/0!</v>
      </c>
      <c r="N1097" s="125" t="e">
        <f t="shared" si="206"/>
        <v>#N/A</v>
      </c>
      <c r="O1097" s="170">
        <f>'Fleet Input'!B1101</f>
        <v>0</v>
      </c>
      <c r="P1097" s="170">
        <f>'Fleet Input'!C1101</f>
        <v>0</v>
      </c>
      <c r="Q1097" s="170">
        <f>'Fleet Input'!D1101</f>
        <v>0</v>
      </c>
      <c r="R1097" s="170">
        <f>'Fleet Input'!E1101</f>
        <v>0</v>
      </c>
      <c r="S1097" s="170">
        <f>'Fleet Input'!F1101</f>
        <v>0</v>
      </c>
      <c r="T1097" s="109" t="s">
        <v>34</v>
      </c>
      <c r="U1097" s="109" t="s">
        <v>202</v>
      </c>
      <c r="W1097" s="109" t="s">
        <v>800</v>
      </c>
      <c r="X1097" s="176">
        <f>'Fleet Input'!F1101</f>
        <v>0</v>
      </c>
      <c r="Y1097" s="170">
        <f>'Fleet Input'!G1101</f>
        <v>0</v>
      </c>
      <c r="Z1097" s="170">
        <f>'Fleet Input'!H1101</f>
        <v>0</v>
      </c>
      <c r="AA1097" s="114">
        <f t="shared" si="207"/>
        <v>0</v>
      </c>
      <c r="AB1097" s="176" t="str">
        <f>IF('Fleet Input'!K1101=0,"",'Fleet Input'!K1101)</f>
        <v/>
      </c>
      <c r="AC1097" s="176" t="str">
        <f>IF('Fleet Input'!L1101=0,"",'Fleet Input'!L1101)</f>
        <v/>
      </c>
      <c r="AD1097" s="117" t="str">
        <f t="shared" si="208"/>
        <v/>
      </c>
      <c r="AE1097" s="117" t="str">
        <f t="shared" si="209"/>
        <v>00</v>
      </c>
      <c r="AF1097" s="8" t="e">
        <f t="shared" si="210"/>
        <v>#N/A</v>
      </c>
      <c r="AG1097" s="122" t="e">
        <f t="shared" si="211"/>
        <v>#N/A</v>
      </c>
      <c r="AH1097" s="8" t="e">
        <f t="shared" si="212"/>
        <v>#N/A</v>
      </c>
      <c r="AI1097" s="122" t="e">
        <f t="shared" si="213"/>
        <v>#N/A</v>
      </c>
      <c r="AJ1097" s="100" t="e">
        <f t="shared" si="214"/>
        <v>#N/A</v>
      </c>
      <c r="AK1097" s="122" t="e">
        <f t="shared" si="215"/>
        <v>#N/A</v>
      </c>
    </row>
    <row r="1098" spans="1:37" x14ac:dyDescent="0.2">
      <c r="A1098" s="170">
        <f>'Fleet Input'!A1102</f>
        <v>0</v>
      </c>
      <c r="B1098" s="106" t="s">
        <v>111</v>
      </c>
      <c r="C1098" s="106" t="s">
        <v>133</v>
      </c>
      <c r="D1098" s="106" t="s">
        <v>134</v>
      </c>
      <c r="E1098" s="106" t="s">
        <v>219</v>
      </c>
      <c r="F1098" s="179">
        <f>'Fleet Input'!I1102</f>
        <v>0</v>
      </c>
      <c r="G1098" s="179">
        <f>'Fleet Input'!J1102</f>
        <v>0</v>
      </c>
      <c r="H1098" s="119" t="e">
        <f>VLOOKUP(AD1098,NOx_Calc!$E$4:$G$44,3,FALSE)/100</f>
        <v>#N/A</v>
      </c>
      <c r="I1098" s="119" t="e">
        <f>VLOOKUP(AD1098,NOx_Calc!$E$4:$H$44,4,FALSE)/100</f>
        <v>#N/A</v>
      </c>
      <c r="J1098" s="97" t="e">
        <f t="shared" si="204"/>
        <v>#N/A</v>
      </c>
      <c r="K1098" s="10" t="e">
        <f>IF(J1098&lt;&gt;"-",IF(X1098="A",'NOx Emission Factors'!$X$4*J1098,IF(X1098="L",'NOx Emission Factors'!$W$4*J1098,"?")),"-")</f>
        <v>#N/A</v>
      </c>
      <c r="L1098" s="10" t="str">
        <f>IF(F1098&lt;&gt;"",IF(X1098="A",F1098/'NOx Emission Factors'!$X$4,IF(X1098="L",F1098/'NOx Emission Factors'!$W$4,"?")),"-")</f>
        <v>?</v>
      </c>
      <c r="M1098" s="125" t="e">
        <f t="shared" si="205"/>
        <v>#DIV/0!</v>
      </c>
      <c r="N1098" s="125" t="e">
        <f t="shared" si="206"/>
        <v>#N/A</v>
      </c>
      <c r="O1098" s="170">
        <f>'Fleet Input'!B1102</f>
        <v>0</v>
      </c>
      <c r="P1098" s="170">
        <f>'Fleet Input'!C1102</f>
        <v>0</v>
      </c>
      <c r="Q1098" s="170">
        <f>'Fleet Input'!D1102</f>
        <v>0</v>
      </c>
      <c r="R1098" s="170">
        <f>'Fleet Input'!E1102</f>
        <v>0</v>
      </c>
      <c r="S1098" s="170">
        <f>'Fleet Input'!F1102</f>
        <v>0</v>
      </c>
      <c r="T1098" s="109" t="s">
        <v>34</v>
      </c>
      <c r="U1098" s="109" t="s">
        <v>202</v>
      </c>
      <c r="W1098" s="109" t="s">
        <v>800</v>
      </c>
      <c r="X1098" s="176">
        <f>'Fleet Input'!F1102</f>
        <v>0</v>
      </c>
      <c r="Y1098" s="170">
        <f>'Fleet Input'!G1102</f>
        <v>0</v>
      </c>
      <c r="Z1098" s="170">
        <f>'Fleet Input'!H1102</f>
        <v>0</v>
      </c>
      <c r="AA1098" s="114">
        <f t="shared" si="207"/>
        <v>0</v>
      </c>
      <c r="AB1098" s="176" t="str">
        <f>IF('Fleet Input'!K1102=0,"",'Fleet Input'!K1102)</f>
        <v/>
      </c>
      <c r="AC1098" s="176" t="str">
        <f>IF('Fleet Input'!L1102=0,"",'Fleet Input'!L1102)</f>
        <v/>
      </c>
      <c r="AD1098" s="117" t="str">
        <f t="shared" si="208"/>
        <v/>
      </c>
      <c r="AE1098" s="117" t="str">
        <f t="shared" si="209"/>
        <v>00</v>
      </c>
      <c r="AF1098" s="8" t="e">
        <f t="shared" si="210"/>
        <v>#N/A</v>
      </c>
      <c r="AG1098" s="122" t="e">
        <f t="shared" si="211"/>
        <v>#N/A</v>
      </c>
      <c r="AH1098" s="8" t="e">
        <f t="shared" si="212"/>
        <v>#N/A</v>
      </c>
      <c r="AI1098" s="122" t="e">
        <f t="shared" si="213"/>
        <v>#N/A</v>
      </c>
      <c r="AJ1098" s="100" t="e">
        <f t="shared" si="214"/>
        <v>#N/A</v>
      </c>
      <c r="AK1098" s="122" t="e">
        <f t="shared" si="215"/>
        <v>#N/A</v>
      </c>
    </row>
    <row r="1099" spans="1:37" x14ac:dyDescent="0.2">
      <c r="A1099" s="170">
        <f>'Fleet Input'!A1103</f>
        <v>0</v>
      </c>
      <c r="B1099" s="106" t="s">
        <v>111</v>
      </c>
      <c r="C1099" s="106" t="s">
        <v>133</v>
      </c>
      <c r="D1099" s="106" t="s">
        <v>134</v>
      </c>
      <c r="E1099" s="106" t="s">
        <v>219</v>
      </c>
      <c r="F1099" s="179">
        <f>'Fleet Input'!I1103</f>
        <v>0</v>
      </c>
      <c r="G1099" s="179">
        <f>'Fleet Input'!J1103</f>
        <v>0</v>
      </c>
      <c r="H1099" s="119" t="e">
        <f>VLOOKUP(AD1099,NOx_Calc!$E$4:$G$44,3,FALSE)/100</f>
        <v>#N/A</v>
      </c>
      <c r="I1099" s="119" t="e">
        <f>VLOOKUP(AD1099,NOx_Calc!$E$4:$H$44,4,FALSE)/100</f>
        <v>#N/A</v>
      </c>
      <c r="J1099" s="97" t="e">
        <f t="shared" si="204"/>
        <v>#N/A</v>
      </c>
      <c r="K1099" s="10" t="e">
        <f>IF(J1099&lt;&gt;"-",IF(X1099="A",'NOx Emission Factors'!$X$4*J1099,IF(X1099="L",'NOx Emission Factors'!$W$4*J1099,"?")),"-")</f>
        <v>#N/A</v>
      </c>
      <c r="L1099" s="10" t="str">
        <f>IF(F1099&lt;&gt;"",IF(X1099="A",F1099/'NOx Emission Factors'!$X$4,IF(X1099="L",F1099/'NOx Emission Factors'!$W$4,"?")),"-")</f>
        <v>?</v>
      </c>
      <c r="M1099" s="125" t="e">
        <f t="shared" si="205"/>
        <v>#DIV/0!</v>
      </c>
      <c r="N1099" s="125" t="e">
        <f t="shared" si="206"/>
        <v>#N/A</v>
      </c>
      <c r="O1099" s="170">
        <f>'Fleet Input'!B1103</f>
        <v>0</v>
      </c>
      <c r="P1099" s="170">
        <f>'Fleet Input'!C1103</f>
        <v>0</v>
      </c>
      <c r="Q1099" s="170">
        <f>'Fleet Input'!D1103</f>
        <v>0</v>
      </c>
      <c r="R1099" s="170">
        <f>'Fleet Input'!E1103</f>
        <v>0</v>
      </c>
      <c r="S1099" s="170">
        <f>'Fleet Input'!F1103</f>
        <v>0</v>
      </c>
      <c r="T1099" s="109" t="s">
        <v>34</v>
      </c>
      <c r="U1099" s="109" t="s">
        <v>202</v>
      </c>
      <c r="W1099" s="109" t="s">
        <v>800</v>
      </c>
      <c r="X1099" s="176">
        <f>'Fleet Input'!F1103</f>
        <v>0</v>
      </c>
      <c r="Y1099" s="170">
        <f>'Fleet Input'!G1103</f>
        <v>0</v>
      </c>
      <c r="Z1099" s="170">
        <f>'Fleet Input'!H1103</f>
        <v>0</v>
      </c>
      <c r="AA1099" s="114">
        <f t="shared" si="207"/>
        <v>0</v>
      </c>
      <c r="AB1099" s="176" t="str">
        <f>IF('Fleet Input'!K1103=0,"",'Fleet Input'!K1103)</f>
        <v/>
      </c>
      <c r="AC1099" s="176" t="str">
        <f>IF('Fleet Input'!L1103=0,"",'Fleet Input'!L1103)</f>
        <v/>
      </c>
      <c r="AD1099" s="117" t="str">
        <f t="shared" si="208"/>
        <v/>
      </c>
      <c r="AE1099" s="117" t="str">
        <f t="shared" si="209"/>
        <v>00</v>
      </c>
      <c r="AF1099" s="8" t="e">
        <f t="shared" si="210"/>
        <v>#N/A</v>
      </c>
      <c r="AG1099" s="122" t="e">
        <f t="shared" si="211"/>
        <v>#N/A</v>
      </c>
      <c r="AH1099" s="8" t="e">
        <f t="shared" si="212"/>
        <v>#N/A</v>
      </c>
      <c r="AI1099" s="122" t="e">
        <f t="shared" si="213"/>
        <v>#N/A</v>
      </c>
      <c r="AJ1099" s="100" t="e">
        <f t="shared" si="214"/>
        <v>#N/A</v>
      </c>
      <c r="AK1099" s="122" t="e">
        <f t="shared" si="215"/>
        <v>#N/A</v>
      </c>
    </row>
    <row r="1100" spans="1:37" x14ac:dyDescent="0.2">
      <c r="A1100" s="170">
        <f>'Fleet Input'!A1104</f>
        <v>0</v>
      </c>
      <c r="B1100" s="106" t="s">
        <v>111</v>
      </c>
      <c r="C1100" s="106" t="s">
        <v>133</v>
      </c>
      <c r="D1100" s="106" t="s">
        <v>134</v>
      </c>
      <c r="E1100" s="106" t="s">
        <v>219</v>
      </c>
      <c r="F1100" s="179">
        <f>'Fleet Input'!I1104</f>
        <v>0</v>
      </c>
      <c r="G1100" s="179">
        <f>'Fleet Input'!J1104</f>
        <v>0</v>
      </c>
      <c r="H1100" s="119" t="e">
        <f>VLOOKUP(AD1100,NOx_Calc!$E$4:$G$44,3,FALSE)/100</f>
        <v>#N/A</v>
      </c>
      <c r="I1100" s="119" t="e">
        <f>VLOOKUP(AD1100,NOx_Calc!$E$4:$H$44,4,FALSE)/100</f>
        <v>#N/A</v>
      </c>
      <c r="J1100" s="97" t="e">
        <f t="shared" si="204"/>
        <v>#N/A</v>
      </c>
      <c r="K1100" s="10" t="e">
        <f>IF(J1100&lt;&gt;"-",IF(X1100="A",'NOx Emission Factors'!$X$4*J1100,IF(X1100="L",'NOx Emission Factors'!$W$4*J1100,"?")),"-")</f>
        <v>#N/A</v>
      </c>
      <c r="L1100" s="10" t="str">
        <f>IF(F1100&lt;&gt;"",IF(X1100="A",F1100/'NOx Emission Factors'!$X$4,IF(X1100="L",F1100/'NOx Emission Factors'!$W$4,"?")),"-")</f>
        <v>?</v>
      </c>
      <c r="M1100" s="125" t="e">
        <f t="shared" si="205"/>
        <v>#DIV/0!</v>
      </c>
      <c r="N1100" s="125" t="e">
        <f t="shared" si="206"/>
        <v>#N/A</v>
      </c>
      <c r="O1100" s="170">
        <f>'Fleet Input'!B1104</f>
        <v>0</v>
      </c>
      <c r="P1100" s="170">
        <f>'Fleet Input'!C1104</f>
        <v>0</v>
      </c>
      <c r="Q1100" s="170">
        <f>'Fleet Input'!D1104</f>
        <v>0</v>
      </c>
      <c r="R1100" s="170">
        <f>'Fleet Input'!E1104</f>
        <v>0</v>
      </c>
      <c r="S1100" s="170">
        <f>'Fleet Input'!F1104</f>
        <v>0</v>
      </c>
      <c r="T1100" s="109" t="s">
        <v>34</v>
      </c>
      <c r="U1100" s="109" t="s">
        <v>202</v>
      </c>
      <c r="W1100" s="109" t="s">
        <v>800</v>
      </c>
      <c r="X1100" s="176">
        <f>'Fleet Input'!F1104</f>
        <v>0</v>
      </c>
      <c r="Y1100" s="170">
        <f>'Fleet Input'!G1104</f>
        <v>0</v>
      </c>
      <c r="Z1100" s="170">
        <f>'Fleet Input'!H1104</f>
        <v>0</v>
      </c>
      <c r="AA1100" s="114">
        <f t="shared" si="207"/>
        <v>0</v>
      </c>
      <c r="AB1100" s="176" t="str">
        <f>IF('Fleet Input'!K1104=0,"",'Fleet Input'!K1104)</f>
        <v/>
      </c>
      <c r="AC1100" s="176" t="str">
        <f>IF('Fleet Input'!L1104=0,"",'Fleet Input'!L1104)</f>
        <v/>
      </c>
      <c r="AD1100" s="117" t="str">
        <f t="shared" si="208"/>
        <v/>
      </c>
      <c r="AE1100" s="117" t="str">
        <f t="shared" si="209"/>
        <v>00</v>
      </c>
      <c r="AF1100" s="8" t="e">
        <f t="shared" si="210"/>
        <v>#N/A</v>
      </c>
      <c r="AG1100" s="122" t="e">
        <f t="shared" si="211"/>
        <v>#N/A</v>
      </c>
      <c r="AH1100" s="8" t="e">
        <f t="shared" si="212"/>
        <v>#N/A</v>
      </c>
      <c r="AI1100" s="122" t="e">
        <f t="shared" si="213"/>
        <v>#N/A</v>
      </c>
      <c r="AJ1100" s="100" t="e">
        <f t="shared" si="214"/>
        <v>#N/A</v>
      </c>
      <c r="AK1100" s="122" t="e">
        <f t="shared" si="215"/>
        <v>#N/A</v>
      </c>
    </row>
    <row r="1101" spans="1:37" x14ac:dyDescent="0.2">
      <c r="A1101" s="170">
        <f>'Fleet Input'!A1105</f>
        <v>0</v>
      </c>
      <c r="B1101" s="106" t="s">
        <v>111</v>
      </c>
      <c r="C1101" s="106" t="s">
        <v>133</v>
      </c>
      <c r="D1101" s="106" t="s">
        <v>134</v>
      </c>
      <c r="E1101" s="106" t="s">
        <v>219</v>
      </c>
      <c r="F1101" s="179">
        <f>'Fleet Input'!I1105</f>
        <v>0</v>
      </c>
      <c r="G1101" s="179">
        <f>'Fleet Input'!J1105</f>
        <v>0</v>
      </c>
      <c r="H1101" s="119" t="e">
        <f>VLOOKUP(AD1101,NOx_Calc!$E$4:$G$44,3,FALSE)/100</f>
        <v>#N/A</v>
      </c>
      <c r="I1101" s="119" t="e">
        <f>VLOOKUP(AD1101,NOx_Calc!$E$4:$H$44,4,FALSE)/100</f>
        <v>#N/A</v>
      </c>
      <c r="J1101" s="97" t="e">
        <f t="shared" si="204"/>
        <v>#N/A</v>
      </c>
      <c r="K1101" s="10" t="e">
        <f>IF(J1101&lt;&gt;"-",IF(X1101="A",'NOx Emission Factors'!$X$4*J1101,IF(X1101="L",'NOx Emission Factors'!$W$4*J1101,"?")),"-")</f>
        <v>#N/A</v>
      </c>
      <c r="L1101" s="10" t="str">
        <f>IF(F1101&lt;&gt;"",IF(X1101="A",F1101/'NOx Emission Factors'!$X$4,IF(X1101="L",F1101/'NOx Emission Factors'!$W$4,"?")),"-")</f>
        <v>?</v>
      </c>
      <c r="M1101" s="125" t="e">
        <f t="shared" si="205"/>
        <v>#DIV/0!</v>
      </c>
      <c r="N1101" s="125" t="e">
        <f t="shared" si="206"/>
        <v>#N/A</v>
      </c>
      <c r="O1101" s="170">
        <f>'Fleet Input'!B1105</f>
        <v>0</v>
      </c>
      <c r="P1101" s="170">
        <f>'Fleet Input'!C1105</f>
        <v>0</v>
      </c>
      <c r="Q1101" s="170">
        <f>'Fleet Input'!D1105</f>
        <v>0</v>
      </c>
      <c r="R1101" s="170">
        <f>'Fleet Input'!E1105</f>
        <v>0</v>
      </c>
      <c r="S1101" s="170">
        <f>'Fleet Input'!F1105</f>
        <v>0</v>
      </c>
      <c r="T1101" s="109" t="s">
        <v>34</v>
      </c>
      <c r="U1101" s="109" t="s">
        <v>202</v>
      </c>
      <c r="W1101" s="109" t="s">
        <v>800</v>
      </c>
      <c r="X1101" s="176">
        <f>'Fleet Input'!F1105</f>
        <v>0</v>
      </c>
      <c r="Y1101" s="170">
        <f>'Fleet Input'!G1105</f>
        <v>0</v>
      </c>
      <c r="Z1101" s="170">
        <f>'Fleet Input'!H1105</f>
        <v>0</v>
      </c>
      <c r="AA1101" s="114">
        <f t="shared" si="207"/>
        <v>0</v>
      </c>
      <c r="AB1101" s="176" t="str">
        <f>IF('Fleet Input'!K1105=0,"",'Fleet Input'!K1105)</f>
        <v/>
      </c>
      <c r="AC1101" s="176" t="str">
        <f>IF('Fleet Input'!L1105=0,"",'Fleet Input'!L1105)</f>
        <v/>
      </c>
      <c r="AD1101" s="117" t="str">
        <f t="shared" si="208"/>
        <v/>
      </c>
      <c r="AE1101" s="117" t="str">
        <f t="shared" si="209"/>
        <v>00</v>
      </c>
      <c r="AF1101" s="8" t="e">
        <f t="shared" si="210"/>
        <v>#N/A</v>
      </c>
      <c r="AG1101" s="122" t="e">
        <f t="shared" si="211"/>
        <v>#N/A</v>
      </c>
      <c r="AH1101" s="8" t="e">
        <f t="shared" si="212"/>
        <v>#N/A</v>
      </c>
      <c r="AI1101" s="122" t="e">
        <f t="shared" si="213"/>
        <v>#N/A</v>
      </c>
      <c r="AJ1101" s="100" t="e">
        <f t="shared" si="214"/>
        <v>#N/A</v>
      </c>
      <c r="AK1101" s="122" t="e">
        <f t="shared" si="215"/>
        <v>#N/A</v>
      </c>
    </row>
    <row r="1102" spans="1:37" x14ac:dyDescent="0.2">
      <c r="A1102" s="170">
        <f>'Fleet Input'!A1106</f>
        <v>0</v>
      </c>
      <c r="B1102" s="106" t="s">
        <v>111</v>
      </c>
      <c r="C1102" s="106" t="s">
        <v>133</v>
      </c>
      <c r="D1102" s="106" t="s">
        <v>134</v>
      </c>
      <c r="E1102" s="106" t="s">
        <v>219</v>
      </c>
      <c r="F1102" s="179">
        <f>'Fleet Input'!I1106</f>
        <v>0</v>
      </c>
      <c r="G1102" s="179">
        <f>'Fleet Input'!J1106</f>
        <v>0</v>
      </c>
      <c r="H1102" s="119" t="e">
        <f>VLOOKUP(AD1102,NOx_Calc!$E$4:$G$44,3,FALSE)/100</f>
        <v>#N/A</v>
      </c>
      <c r="I1102" s="119" t="e">
        <f>VLOOKUP(AD1102,NOx_Calc!$E$4:$H$44,4,FALSE)/100</f>
        <v>#N/A</v>
      </c>
      <c r="J1102" s="97" t="e">
        <f t="shared" si="204"/>
        <v>#N/A</v>
      </c>
      <c r="K1102" s="10" t="e">
        <f>IF(J1102&lt;&gt;"-",IF(X1102="A",'NOx Emission Factors'!$X$4*J1102,IF(X1102="L",'NOx Emission Factors'!$W$4*J1102,"?")),"-")</f>
        <v>#N/A</v>
      </c>
      <c r="L1102" s="10" t="str">
        <f>IF(F1102&lt;&gt;"",IF(X1102="A",F1102/'NOx Emission Factors'!$X$4,IF(X1102="L",F1102/'NOx Emission Factors'!$W$4,"?")),"-")</f>
        <v>?</v>
      </c>
      <c r="M1102" s="125" t="e">
        <f t="shared" si="205"/>
        <v>#DIV/0!</v>
      </c>
      <c r="N1102" s="125" t="e">
        <f t="shared" si="206"/>
        <v>#N/A</v>
      </c>
      <c r="O1102" s="170">
        <f>'Fleet Input'!B1106</f>
        <v>0</v>
      </c>
      <c r="P1102" s="170">
        <f>'Fleet Input'!C1106</f>
        <v>0</v>
      </c>
      <c r="Q1102" s="170">
        <f>'Fleet Input'!D1106</f>
        <v>0</v>
      </c>
      <c r="R1102" s="170">
        <f>'Fleet Input'!E1106</f>
        <v>0</v>
      </c>
      <c r="S1102" s="170">
        <f>'Fleet Input'!F1106</f>
        <v>0</v>
      </c>
      <c r="T1102" s="109" t="s">
        <v>34</v>
      </c>
      <c r="U1102" s="109" t="s">
        <v>202</v>
      </c>
      <c r="W1102" s="109" t="s">
        <v>800</v>
      </c>
      <c r="X1102" s="176">
        <f>'Fleet Input'!F1106</f>
        <v>0</v>
      </c>
      <c r="Y1102" s="170">
        <f>'Fleet Input'!G1106</f>
        <v>0</v>
      </c>
      <c r="Z1102" s="170">
        <f>'Fleet Input'!H1106</f>
        <v>0</v>
      </c>
      <c r="AA1102" s="114">
        <f t="shared" si="207"/>
        <v>0</v>
      </c>
      <c r="AB1102" s="176" t="str">
        <f>IF('Fleet Input'!K1106=0,"",'Fleet Input'!K1106)</f>
        <v/>
      </c>
      <c r="AC1102" s="176" t="str">
        <f>IF('Fleet Input'!L1106=0,"",'Fleet Input'!L1106)</f>
        <v/>
      </c>
      <c r="AD1102" s="117" t="str">
        <f t="shared" si="208"/>
        <v/>
      </c>
      <c r="AE1102" s="117" t="str">
        <f t="shared" si="209"/>
        <v>00</v>
      </c>
      <c r="AF1102" s="8" t="e">
        <f t="shared" si="210"/>
        <v>#N/A</v>
      </c>
      <c r="AG1102" s="122" t="e">
        <f t="shared" si="211"/>
        <v>#N/A</v>
      </c>
      <c r="AH1102" s="8" t="e">
        <f t="shared" si="212"/>
        <v>#N/A</v>
      </c>
      <c r="AI1102" s="122" t="e">
        <f t="shared" si="213"/>
        <v>#N/A</v>
      </c>
      <c r="AJ1102" s="100" t="e">
        <f t="shared" si="214"/>
        <v>#N/A</v>
      </c>
      <c r="AK1102" s="122" t="e">
        <f t="shared" si="215"/>
        <v>#N/A</v>
      </c>
    </row>
    <row r="1103" spans="1:37" x14ac:dyDescent="0.2">
      <c r="A1103" s="170">
        <f>'Fleet Input'!A1107</f>
        <v>0</v>
      </c>
      <c r="B1103" s="106" t="s">
        <v>111</v>
      </c>
      <c r="C1103" s="106" t="s">
        <v>133</v>
      </c>
      <c r="D1103" s="106" t="s">
        <v>134</v>
      </c>
      <c r="E1103" s="106" t="s">
        <v>219</v>
      </c>
      <c r="F1103" s="179">
        <f>'Fleet Input'!I1107</f>
        <v>0</v>
      </c>
      <c r="G1103" s="179">
        <f>'Fleet Input'!J1107</f>
        <v>0</v>
      </c>
      <c r="H1103" s="119" t="e">
        <f>VLOOKUP(AD1103,NOx_Calc!$E$4:$G$44,3,FALSE)/100</f>
        <v>#N/A</v>
      </c>
      <c r="I1103" s="119" t="e">
        <f>VLOOKUP(AD1103,NOx_Calc!$E$4:$H$44,4,FALSE)/100</f>
        <v>#N/A</v>
      </c>
      <c r="J1103" s="97" t="e">
        <f t="shared" si="204"/>
        <v>#N/A</v>
      </c>
      <c r="K1103" s="10" t="e">
        <f>IF(J1103&lt;&gt;"-",IF(X1103="A",'NOx Emission Factors'!$X$4*J1103,IF(X1103="L",'NOx Emission Factors'!$W$4*J1103,"?")),"-")</f>
        <v>#N/A</v>
      </c>
      <c r="L1103" s="10" t="str">
        <f>IF(F1103&lt;&gt;"",IF(X1103="A",F1103/'NOx Emission Factors'!$X$4,IF(X1103="L",F1103/'NOx Emission Factors'!$W$4,"?")),"-")</f>
        <v>?</v>
      </c>
      <c r="M1103" s="125" t="e">
        <f t="shared" si="205"/>
        <v>#DIV/0!</v>
      </c>
      <c r="N1103" s="125" t="e">
        <f t="shared" si="206"/>
        <v>#N/A</v>
      </c>
      <c r="O1103" s="170">
        <f>'Fleet Input'!B1107</f>
        <v>0</v>
      </c>
      <c r="P1103" s="170">
        <f>'Fleet Input'!C1107</f>
        <v>0</v>
      </c>
      <c r="Q1103" s="170">
        <f>'Fleet Input'!D1107</f>
        <v>0</v>
      </c>
      <c r="R1103" s="170">
        <f>'Fleet Input'!E1107</f>
        <v>0</v>
      </c>
      <c r="S1103" s="170">
        <f>'Fleet Input'!F1107</f>
        <v>0</v>
      </c>
      <c r="T1103" s="109" t="s">
        <v>34</v>
      </c>
      <c r="U1103" s="109" t="s">
        <v>202</v>
      </c>
      <c r="W1103" s="109" t="s">
        <v>800</v>
      </c>
      <c r="X1103" s="176">
        <f>'Fleet Input'!F1107</f>
        <v>0</v>
      </c>
      <c r="Y1103" s="170">
        <f>'Fleet Input'!G1107</f>
        <v>0</v>
      </c>
      <c r="Z1103" s="170">
        <f>'Fleet Input'!H1107</f>
        <v>0</v>
      </c>
      <c r="AA1103" s="114">
        <f t="shared" si="207"/>
        <v>0</v>
      </c>
      <c r="AB1103" s="176" t="str">
        <f>IF('Fleet Input'!K1107=0,"",'Fleet Input'!K1107)</f>
        <v/>
      </c>
      <c r="AC1103" s="176" t="str">
        <f>IF('Fleet Input'!L1107=0,"",'Fleet Input'!L1107)</f>
        <v/>
      </c>
      <c r="AD1103" s="117" t="str">
        <f t="shared" si="208"/>
        <v/>
      </c>
      <c r="AE1103" s="117" t="str">
        <f t="shared" si="209"/>
        <v>00</v>
      </c>
      <c r="AF1103" s="8" t="e">
        <f t="shared" si="210"/>
        <v>#N/A</v>
      </c>
      <c r="AG1103" s="122" t="e">
        <f t="shared" si="211"/>
        <v>#N/A</v>
      </c>
      <c r="AH1103" s="8" t="e">
        <f t="shared" si="212"/>
        <v>#N/A</v>
      </c>
      <c r="AI1103" s="122" t="e">
        <f t="shared" si="213"/>
        <v>#N/A</v>
      </c>
      <c r="AJ1103" s="100" t="e">
        <f t="shared" si="214"/>
        <v>#N/A</v>
      </c>
      <c r="AK1103" s="122" t="e">
        <f t="shared" si="215"/>
        <v>#N/A</v>
      </c>
    </row>
    <row r="1104" spans="1:37" x14ac:dyDescent="0.2">
      <c r="A1104" s="170">
        <f>'Fleet Input'!A1108</f>
        <v>0</v>
      </c>
      <c r="B1104" s="106" t="s">
        <v>111</v>
      </c>
      <c r="C1104" s="106" t="s">
        <v>133</v>
      </c>
      <c r="D1104" s="106" t="s">
        <v>134</v>
      </c>
      <c r="E1104" s="106" t="s">
        <v>219</v>
      </c>
      <c r="F1104" s="179">
        <f>'Fleet Input'!I1108</f>
        <v>0</v>
      </c>
      <c r="G1104" s="179">
        <f>'Fleet Input'!J1108</f>
        <v>0</v>
      </c>
      <c r="H1104" s="119" t="e">
        <f>VLOOKUP(AD1104,NOx_Calc!$E$4:$G$44,3,FALSE)/100</f>
        <v>#N/A</v>
      </c>
      <c r="I1104" s="119" t="e">
        <f>VLOOKUP(AD1104,NOx_Calc!$E$4:$H$44,4,FALSE)/100</f>
        <v>#N/A</v>
      </c>
      <c r="J1104" s="97" t="e">
        <f t="shared" si="204"/>
        <v>#N/A</v>
      </c>
      <c r="K1104" s="10" t="e">
        <f>IF(J1104&lt;&gt;"-",IF(X1104="A",'NOx Emission Factors'!$X$4*J1104,IF(X1104="L",'NOx Emission Factors'!$W$4*J1104,"?")),"-")</f>
        <v>#N/A</v>
      </c>
      <c r="L1104" s="10" t="str">
        <f>IF(F1104&lt;&gt;"",IF(X1104="A",F1104/'NOx Emission Factors'!$X$4,IF(X1104="L",F1104/'NOx Emission Factors'!$W$4,"?")),"-")</f>
        <v>?</v>
      </c>
      <c r="M1104" s="125" t="e">
        <f t="shared" si="205"/>
        <v>#DIV/0!</v>
      </c>
      <c r="N1104" s="125" t="e">
        <f t="shared" si="206"/>
        <v>#N/A</v>
      </c>
      <c r="O1104" s="170">
        <f>'Fleet Input'!B1108</f>
        <v>0</v>
      </c>
      <c r="P1104" s="170">
        <f>'Fleet Input'!C1108</f>
        <v>0</v>
      </c>
      <c r="Q1104" s="170">
        <f>'Fleet Input'!D1108</f>
        <v>0</v>
      </c>
      <c r="R1104" s="170">
        <f>'Fleet Input'!E1108</f>
        <v>0</v>
      </c>
      <c r="S1104" s="170">
        <f>'Fleet Input'!F1108</f>
        <v>0</v>
      </c>
      <c r="T1104" s="109" t="s">
        <v>34</v>
      </c>
      <c r="U1104" s="109" t="s">
        <v>202</v>
      </c>
      <c r="W1104" s="109" t="s">
        <v>800</v>
      </c>
      <c r="X1104" s="176">
        <f>'Fleet Input'!F1108</f>
        <v>0</v>
      </c>
      <c r="Y1104" s="170">
        <f>'Fleet Input'!G1108</f>
        <v>0</v>
      </c>
      <c r="Z1104" s="170">
        <f>'Fleet Input'!H1108</f>
        <v>0</v>
      </c>
      <c r="AA1104" s="114">
        <f t="shared" si="207"/>
        <v>0</v>
      </c>
      <c r="AB1104" s="176" t="str">
        <f>IF('Fleet Input'!K1108=0,"",'Fleet Input'!K1108)</f>
        <v/>
      </c>
      <c r="AC1104" s="176" t="str">
        <f>IF('Fleet Input'!L1108=0,"",'Fleet Input'!L1108)</f>
        <v/>
      </c>
      <c r="AD1104" s="117" t="str">
        <f t="shared" si="208"/>
        <v/>
      </c>
      <c r="AE1104" s="117" t="str">
        <f t="shared" si="209"/>
        <v>00</v>
      </c>
      <c r="AF1104" s="8" t="e">
        <f t="shared" si="210"/>
        <v>#N/A</v>
      </c>
      <c r="AG1104" s="122" t="e">
        <f t="shared" si="211"/>
        <v>#N/A</v>
      </c>
      <c r="AH1104" s="8" t="e">
        <f t="shared" si="212"/>
        <v>#N/A</v>
      </c>
      <c r="AI1104" s="122" t="e">
        <f t="shared" si="213"/>
        <v>#N/A</v>
      </c>
      <c r="AJ1104" s="100" t="e">
        <f t="shared" si="214"/>
        <v>#N/A</v>
      </c>
      <c r="AK1104" s="122" t="e">
        <f t="shared" si="215"/>
        <v>#N/A</v>
      </c>
    </row>
    <row r="1105" spans="1:37" x14ac:dyDescent="0.2">
      <c r="A1105" s="170">
        <f>'Fleet Input'!A1109</f>
        <v>0</v>
      </c>
      <c r="B1105" s="106" t="s">
        <v>111</v>
      </c>
      <c r="C1105" s="106" t="s">
        <v>133</v>
      </c>
      <c r="D1105" s="106" t="s">
        <v>134</v>
      </c>
      <c r="E1105" s="106" t="s">
        <v>219</v>
      </c>
      <c r="F1105" s="179">
        <f>'Fleet Input'!I1109</f>
        <v>0</v>
      </c>
      <c r="G1105" s="179">
        <f>'Fleet Input'!J1109</f>
        <v>0</v>
      </c>
      <c r="H1105" s="119" t="e">
        <f>VLOOKUP(AD1105,NOx_Calc!$E$4:$G$44,3,FALSE)/100</f>
        <v>#N/A</v>
      </c>
      <c r="I1105" s="119" t="e">
        <f>VLOOKUP(AD1105,NOx_Calc!$E$4:$H$44,4,FALSE)/100</f>
        <v>#N/A</v>
      </c>
      <c r="J1105" s="97" t="e">
        <f t="shared" si="204"/>
        <v>#N/A</v>
      </c>
      <c r="K1105" s="10" t="e">
        <f>IF(J1105&lt;&gt;"-",IF(X1105="A",'NOx Emission Factors'!$X$4*J1105,IF(X1105="L",'NOx Emission Factors'!$W$4*J1105,"?")),"-")</f>
        <v>#N/A</v>
      </c>
      <c r="L1105" s="10" t="str">
        <f>IF(F1105&lt;&gt;"",IF(X1105="A",F1105/'NOx Emission Factors'!$X$4,IF(X1105="L",F1105/'NOx Emission Factors'!$W$4,"?")),"-")</f>
        <v>?</v>
      </c>
      <c r="M1105" s="125" t="e">
        <f t="shared" si="205"/>
        <v>#DIV/0!</v>
      </c>
      <c r="N1105" s="125" t="e">
        <f t="shared" si="206"/>
        <v>#N/A</v>
      </c>
      <c r="O1105" s="170">
        <f>'Fleet Input'!B1109</f>
        <v>0</v>
      </c>
      <c r="P1105" s="170">
        <f>'Fleet Input'!C1109</f>
        <v>0</v>
      </c>
      <c r="Q1105" s="170">
        <f>'Fleet Input'!D1109</f>
        <v>0</v>
      </c>
      <c r="R1105" s="170">
        <f>'Fleet Input'!E1109</f>
        <v>0</v>
      </c>
      <c r="S1105" s="170">
        <f>'Fleet Input'!F1109</f>
        <v>0</v>
      </c>
      <c r="T1105" s="109" t="s">
        <v>34</v>
      </c>
      <c r="U1105" s="109" t="s">
        <v>202</v>
      </c>
      <c r="W1105" s="109" t="s">
        <v>800</v>
      </c>
      <c r="X1105" s="176">
        <f>'Fleet Input'!F1109</f>
        <v>0</v>
      </c>
      <c r="Y1105" s="170">
        <f>'Fleet Input'!G1109</f>
        <v>0</v>
      </c>
      <c r="Z1105" s="170">
        <f>'Fleet Input'!H1109</f>
        <v>0</v>
      </c>
      <c r="AA1105" s="114">
        <f t="shared" si="207"/>
        <v>0</v>
      </c>
      <c r="AB1105" s="176" t="str">
        <f>IF('Fleet Input'!K1109=0,"",'Fleet Input'!K1109)</f>
        <v/>
      </c>
      <c r="AC1105" s="176" t="str">
        <f>IF('Fleet Input'!L1109=0,"",'Fleet Input'!L1109)</f>
        <v/>
      </c>
      <c r="AD1105" s="117" t="str">
        <f t="shared" si="208"/>
        <v/>
      </c>
      <c r="AE1105" s="117" t="str">
        <f t="shared" si="209"/>
        <v>00</v>
      </c>
      <c r="AF1105" s="8" t="e">
        <f t="shared" si="210"/>
        <v>#N/A</v>
      </c>
      <c r="AG1105" s="122" t="e">
        <f t="shared" si="211"/>
        <v>#N/A</v>
      </c>
      <c r="AH1105" s="8" t="e">
        <f t="shared" si="212"/>
        <v>#N/A</v>
      </c>
      <c r="AI1105" s="122" t="e">
        <f t="shared" si="213"/>
        <v>#N/A</v>
      </c>
      <c r="AJ1105" s="100" t="e">
        <f t="shared" si="214"/>
        <v>#N/A</v>
      </c>
      <c r="AK1105" s="122" t="e">
        <f t="shared" si="215"/>
        <v>#N/A</v>
      </c>
    </row>
    <row r="1106" spans="1:37" x14ac:dyDescent="0.2">
      <c r="A1106" s="170">
        <f>'Fleet Input'!A1110</f>
        <v>0</v>
      </c>
      <c r="B1106" s="106" t="s">
        <v>111</v>
      </c>
      <c r="C1106" s="106" t="s">
        <v>133</v>
      </c>
      <c r="D1106" s="106" t="s">
        <v>134</v>
      </c>
      <c r="E1106" s="106" t="s">
        <v>219</v>
      </c>
      <c r="F1106" s="179">
        <f>'Fleet Input'!I1110</f>
        <v>0</v>
      </c>
      <c r="G1106" s="179">
        <f>'Fleet Input'!J1110</f>
        <v>0</v>
      </c>
      <c r="H1106" s="119" t="e">
        <f>VLOOKUP(AD1106,NOx_Calc!$E$4:$G$44,3,FALSE)/100</f>
        <v>#N/A</v>
      </c>
      <c r="I1106" s="119" t="e">
        <f>VLOOKUP(AD1106,NOx_Calc!$E$4:$H$44,4,FALSE)/100</f>
        <v>#N/A</v>
      </c>
      <c r="J1106" s="97" t="e">
        <f t="shared" si="204"/>
        <v>#N/A</v>
      </c>
      <c r="K1106" s="10" t="e">
        <f>IF(J1106&lt;&gt;"-",IF(X1106="A",'NOx Emission Factors'!$X$4*J1106,IF(X1106="L",'NOx Emission Factors'!$W$4*J1106,"?")),"-")</f>
        <v>#N/A</v>
      </c>
      <c r="L1106" s="10" t="str">
        <f>IF(F1106&lt;&gt;"",IF(X1106="A",F1106/'NOx Emission Factors'!$X$4,IF(X1106="L",F1106/'NOx Emission Factors'!$W$4,"?")),"-")</f>
        <v>?</v>
      </c>
      <c r="M1106" s="125" t="e">
        <f t="shared" si="205"/>
        <v>#DIV/0!</v>
      </c>
      <c r="N1106" s="125" t="e">
        <f t="shared" si="206"/>
        <v>#N/A</v>
      </c>
      <c r="O1106" s="170">
        <f>'Fleet Input'!B1110</f>
        <v>0</v>
      </c>
      <c r="P1106" s="170">
        <f>'Fleet Input'!C1110</f>
        <v>0</v>
      </c>
      <c r="Q1106" s="170">
        <f>'Fleet Input'!D1110</f>
        <v>0</v>
      </c>
      <c r="R1106" s="170">
        <f>'Fleet Input'!E1110</f>
        <v>0</v>
      </c>
      <c r="S1106" s="170">
        <f>'Fleet Input'!F1110</f>
        <v>0</v>
      </c>
      <c r="T1106" s="109" t="s">
        <v>34</v>
      </c>
      <c r="U1106" s="109" t="s">
        <v>202</v>
      </c>
      <c r="W1106" s="109" t="s">
        <v>800</v>
      </c>
      <c r="X1106" s="176">
        <f>'Fleet Input'!F1110</f>
        <v>0</v>
      </c>
      <c r="Y1106" s="170">
        <f>'Fleet Input'!G1110</f>
        <v>0</v>
      </c>
      <c r="Z1106" s="170">
        <f>'Fleet Input'!H1110</f>
        <v>0</v>
      </c>
      <c r="AA1106" s="114">
        <f t="shared" si="207"/>
        <v>0</v>
      </c>
      <c r="AB1106" s="176" t="str">
        <f>IF('Fleet Input'!K1110=0,"",'Fleet Input'!K1110)</f>
        <v/>
      </c>
      <c r="AC1106" s="176" t="str">
        <f>IF('Fleet Input'!L1110=0,"",'Fleet Input'!L1110)</f>
        <v/>
      </c>
      <c r="AD1106" s="117" t="str">
        <f t="shared" si="208"/>
        <v/>
      </c>
      <c r="AE1106" s="117" t="str">
        <f t="shared" si="209"/>
        <v>00</v>
      </c>
      <c r="AF1106" s="8" t="e">
        <f t="shared" si="210"/>
        <v>#N/A</v>
      </c>
      <c r="AG1106" s="122" t="e">
        <f t="shared" si="211"/>
        <v>#N/A</v>
      </c>
      <c r="AH1106" s="8" t="e">
        <f t="shared" si="212"/>
        <v>#N/A</v>
      </c>
      <c r="AI1106" s="122" t="e">
        <f t="shared" si="213"/>
        <v>#N/A</v>
      </c>
      <c r="AJ1106" s="100" t="e">
        <f t="shared" si="214"/>
        <v>#N/A</v>
      </c>
      <c r="AK1106" s="122" t="e">
        <f t="shared" si="215"/>
        <v>#N/A</v>
      </c>
    </row>
    <row r="1107" spans="1:37" x14ac:dyDescent="0.2">
      <c r="A1107" s="170">
        <f>'Fleet Input'!A1111</f>
        <v>0</v>
      </c>
      <c r="B1107" s="106" t="s">
        <v>111</v>
      </c>
      <c r="C1107" s="106" t="s">
        <v>133</v>
      </c>
      <c r="D1107" s="106" t="s">
        <v>134</v>
      </c>
      <c r="E1107" s="106" t="s">
        <v>219</v>
      </c>
      <c r="F1107" s="179">
        <f>'Fleet Input'!I1111</f>
        <v>0</v>
      </c>
      <c r="G1107" s="179">
        <f>'Fleet Input'!J1111</f>
        <v>0</v>
      </c>
      <c r="H1107" s="119" t="e">
        <f>VLOOKUP(AD1107,NOx_Calc!$E$4:$G$44,3,FALSE)/100</f>
        <v>#N/A</v>
      </c>
      <c r="I1107" s="119" t="e">
        <f>VLOOKUP(AD1107,NOx_Calc!$E$4:$H$44,4,FALSE)/100</f>
        <v>#N/A</v>
      </c>
      <c r="J1107" s="97" t="e">
        <f t="shared" si="204"/>
        <v>#N/A</v>
      </c>
      <c r="K1107" s="10" t="e">
        <f>IF(J1107&lt;&gt;"-",IF(X1107="A",'NOx Emission Factors'!$X$4*J1107,IF(X1107="L",'NOx Emission Factors'!$W$4*J1107,"?")),"-")</f>
        <v>#N/A</v>
      </c>
      <c r="L1107" s="10" t="str">
        <f>IF(F1107&lt;&gt;"",IF(X1107="A",F1107/'NOx Emission Factors'!$X$4,IF(X1107="L",F1107/'NOx Emission Factors'!$W$4,"?")),"-")</f>
        <v>?</v>
      </c>
      <c r="M1107" s="125" t="e">
        <f t="shared" si="205"/>
        <v>#DIV/0!</v>
      </c>
      <c r="N1107" s="125" t="e">
        <f t="shared" si="206"/>
        <v>#N/A</v>
      </c>
      <c r="O1107" s="170">
        <f>'Fleet Input'!B1111</f>
        <v>0</v>
      </c>
      <c r="P1107" s="170">
        <f>'Fleet Input'!C1111</f>
        <v>0</v>
      </c>
      <c r="Q1107" s="170">
        <f>'Fleet Input'!D1111</f>
        <v>0</v>
      </c>
      <c r="R1107" s="170">
        <f>'Fleet Input'!E1111</f>
        <v>0</v>
      </c>
      <c r="S1107" s="170">
        <f>'Fleet Input'!F1111</f>
        <v>0</v>
      </c>
      <c r="T1107" s="109" t="s">
        <v>34</v>
      </c>
      <c r="U1107" s="109" t="s">
        <v>202</v>
      </c>
      <c r="W1107" s="109" t="s">
        <v>800</v>
      </c>
      <c r="X1107" s="176">
        <f>'Fleet Input'!F1111</f>
        <v>0</v>
      </c>
      <c r="Y1107" s="170">
        <f>'Fleet Input'!G1111</f>
        <v>0</v>
      </c>
      <c r="Z1107" s="170">
        <f>'Fleet Input'!H1111</f>
        <v>0</v>
      </c>
      <c r="AA1107" s="114">
        <f t="shared" si="207"/>
        <v>0</v>
      </c>
      <c r="AB1107" s="176" t="str">
        <f>IF('Fleet Input'!K1111=0,"",'Fleet Input'!K1111)</f>
        <v/>
      </c>
      <c r="AC1107" s="176" t="str">
        <f>IF('Fleet Input'!L1111=0,"",'Fleet Input'!L1111)</f>
        <v/>
      </c>
      <c r="AD1107" s="117" t="str">
        <f t="shared" si="208"/>
        <v/>
      </c>
      <c r="AE1107" s="117" t="str">
        <f t="shared" si="209"/>
        <v>00</v>
      </c>
      <c r="AF1107" s="8" t="e">
        <f t="shared" si="210"/>
        <v>#N/A</v>
      </c>
      <c r="AG1107" s="122" t="e">
        <f t="shared" si="211"/>
        <v>#N/A</v>
      </c>
      <c r="AH1107" s="8" t="e">
        <f t="shared" si="212"/>
        <v>#N/A</v>
      </c>
      <c r="AI1107" s="122" t="e">
        <f t="shared" si="213"/>
        <v>#N/A</v>
      </c>
      <c r="AJ1107" s="100" t="e">
        <f t="shared" si="214"/>
        <v>#N/A</v>
      </c>
      <c r="AK1107" s="122" t="e">
        <f t="shared" si="215"/>
        <v>#N/A</v>
      </c>
    </row>
    <row r="1108" spans="1:37" x14ac:dyDescent="0.2">
      <c r="A1108" s="170">
        <f>'Fleet Input'!A1112</f>
        <v>0</v>
      </c>
      <c r="B1108" s="106" t="s">
        <v>111</v>
      </c>
      <c r="C1108" s="106" t="s">
        <v>133</v>
      </c>
      <c r="D1108" s="106" t="s">
        <v>134</v>
      </c>
      <c r="E1108" s="106" t="s">
        <v>219</v>
      </c>
      <c r="F1108" s="179">
        <f>'Fleet Input'!I1112</f>
        <v>0</v>
      </c>
      <c r="G1108" s="179">
        <f>'Fleet Input'!J1112</f>
        <v>0</v>
      </c>
      <c r="H1108" s="119" t="e">
        <f>VLOOKUP(AD1108,NOx_Calc!$E$4:$G$44,3,FALSE)/100</f>
        <v>#N/A</v>
      </c>
      <c r="I1108" s="119" t="e">
        <f>VLOOKUP(AD1108,NOx_Calc!$E$4:$H$44,4,FALSE)/100</f>
        <v>#N/A</v>
      </c>
      <c r="J1108" s="97" t="e">
        <f t="shared" si="204"/>
        <v>#N/A</v>
      </c>
      <c r="K1108" s="10" t="e">
        <f>IF(J1108&lt;&gt;"-",IF(X1108="A",'NOx Emission Factors'!$X$4*J1108,IF(X1108="L",'NOx Emission Factors'!$W$4*J1108,"?")),"-")</f>
        <v>#N/A</v>
      </c>
      <c r="L1108" s="10" t="str">
        <f>IF(F1108&lt;&gt;"",IF(X1108="A",F1108/'NOx Emission Factors'!$X$4,IF(X1108="L",F1108/'NOx Emission Factors'!$W$4,"?")),"-")</f>
        <v>?</v>
      </c>
      <c r="M1108" s="125" t="e">
        <f t="shared" si="205"/>
        <v>#DIV/0!</v>
      </c>
      <c r="N1108" s="125" t="e">
        <f t="shared" si="206"/>
        <v>#N/A</v>
      </c>
      <c r="O1108" s="170">
        <f>'Fleet Input'!B1112</f>
        <v>0</v>
      </c>
      <c r="P1108" s="170">
        <f>'Fleet Input'!C1112</f>
        <v>0</v>
      </c>
      <c r="Q1108" s="170">
        <f>'Fleet Input'!D1112</f>
        <v>0</v>
      </c>
      <c r="R1108" s="170">
        <f>'Fleet Input'!E1112</f>
        <v>0</v>
      </c>
      <c r="S1108" s="170">
        <f>'Fleet Input'!F1112</f>
        <v>0</v>
      </c>
      <c r="T1108" s="109" t="s">
        <v>34</v>
      </c>
      <c r="U1108" s="109" t="s">
        <v>202</v>
      </c>
      <c r="W1108" s="109" t="s">
        <v>800</v>
      </c>
      <c r="X1108" s="176">
        <f>'Fleet Input'!F1112</f>
        <v>0</v>
      </c>
      <c r="Y1108" s="170">
        <f>'Fleet Input'!G1112</f>
        <v>0</v>
      </c>
      <c r="Z1108" s="170">
        <f>'Fleet Input'!H1112</f>
        <v>0</v>
      </c>
      <c r="AA1108" s="114">
        <f t="shared" si="207"/>
        <v>0</v>
      </c>
      <c r="AB1108" s="176" t="str">
        <f>IF('Fleet Input'!K1112=0,"",'Fleet Input'!K1112)</f>
        <v/>
      </c>
      <c r="AC1108" s="176" t="str">
        <f>IF('Fleet Input'!L1112=0,"",'Fleet Input'!L1112)</f>
        <v/>
      </c>
      <c r="AD1108" s="117" t="str">
        <f t="shared" si="208"/>
        <v/>
      </c>
      <c r="AE1108" s="117" t="str">
        <f t="shared" si="209"/>
        <v>00</v>
      </c>
      <c r="AF1108" s="8" t="e">
        <f t="shared" si="210"/>
        <v>#N/A</v>
      </c>
      <c r="AG1108" s="122" t="e">
        <f t="shared" si="211"/>
        <v>#N/A</v>
      </c>
      <c r="AH1108" s="8" t="e">
        <f t="shared" si="212"/>
        <v>#N/A</v>
      </c>
      <c r="AI1108" s="122" t="e">
        <f t="shared" si="213"/>
        <v>#N/A</v>
      </c>
      <c r="AJ1108" s="100" t="e">
        <f t="shared" si="214"/>
        <v>#N/A</v>
      </c>
      <c r="AK1108" s="122" t="e">
        <f t="shared" si="215"/>
        <v>#N/A</v>
      </c>
    </row>
    <row r="1109" spans="1:37" x14ac:dyDescent="0.2">
      <c r="A1109" s="170">
        <f>'Fleet Input'!A1113</f>
        <v>0</v>
      </c>
      <c r="B1109" s="106" t="s">
        <v>111</v>
      </c>
      <c r="C1109" s="106" t="s">
        <v>133</v>
      </c>
      <c r="D1109" s="106" t="s">
        <v>134</v>
      </c>
      <c r="E1109" s="106" t="s">
        <v>219</v>
      </c>
      <c r="F1109" s="179">
        <f>'Fleet Input'!I1113</f>
        <v>0</v>
      </c>
      <c r="G1109" s="179">
        <f>'Fleet Input'!J1113</f>
        <v>0</v>
      </c>
      <c r="H1109" s="119" t="e">
        <f>VLOOKUP(AD1109,NOx_Calc!$E$4:$G$44,3,FALSE)/100</f>
        <v>#N/A</v>
      </c>
      <c r="I1109" s="119" t="e">
        <f>VLOOKUP(AD1109,NOx_Calc!$E$4:$H$44,4,FALSE)/100</f>
        <v>#N/A</v>
      </c>
      <c r="J1109" s="97" t="e">
        <f t="shared" si="204"/>
        <v>#N/A</v>
      </c>
      <c r="K1109" s="10" t="e">
        <f>IF(J1109&lt;&gt;"-",IF(X1109="A",'NOx Emission Factors'!$X$4*J1109,IF(X1109="L",'NOx Emission Factors'!$W$4*J1109,"?")),"-")</f>
        <v>#N/A</v>
      </c>
      <c r="L1109" s="10" t="str">
        <f>IF(F1109&lt;&gt;"",IF(X1109="A",F1109/'NOx Emission Factors'!$X$4,IF(X1109="L",F1109/'NOx Emission Factors'!$W$4,"?")),"-")</f>
        <v>?</v>
      </c>
      <c r="M1109" s="125" t="e">
        <f t="shared" si="205"/>
        <v>#DIV/0!</v>
      </c>
      <c r="N1109" s="125" t="e">
        <f t="shared" si="206"/>
        <v>#N/A</v>
      </c>
      <c r="O1109" s="170">
        <f>'Fleet Input'!B1113</f>
        <v>0</v>
      </c>
      <c r="P1109" s="170">
        <f>'Fleet Input'!C1113</f>
        <v>0</v>
      </c>
      <c r="Q1109" s="170">
        <f>'Fleet Input'!D1113</f>
        <v>0</v>
      </c>
      <c r="R1109" s="170">
        <f>'Fleet Input'!E1113</f>
        <v>0</v>
      </c>
      <c r="S1109" s="170">
        <f>'Fleet Input'!F1113</f>
        <v>0</v>
      </c>
      <c r="T1109" s="109" t="s">
        <v>34</v>
      </c>
      <c r="U1109" s="109" t="s">
        <v>202</v>
      </c>
      <c r="W1109" s="109" t="s">
        <v>800</v>
      </c>
      <c r="X1109" s="176">
        <f>'Fleet Input'!F1113</f>
        <v>0</v>
      </c>
      <c r="Y1109" s="170">
        <f>'Fleet Input'!G1113</f>
        <v>0</v>
      </c>
      <c r="Z1109" s="170">
        <f>'Fleet Input'!H1113</f>
        <v>0</v>
      </c>
      <c r="AA1109" s="114">
        <f t="shared" si="207"/>
        <v>0</v>
      </c>
      <c r="AB1109" s="176" t="str">
        <f>IF('Fleet Input'!K1113=0,"",'Fleet Input'!K1113)</f>
        <v/>
      </c>
      <c r="AC1109" s="176" t="str">
        <f>IF('Fleet Input'!L1113=0,"",'Fleet Input'!L1113)</f>
        <v/>
      </c>
      <c r="AD1109" s="117" t="str">
        <f t="shared" si="208"/>
        <v/>
      </c>
      <c r="AE1109" s="117" t="str">
        <f t="shared" si="209"/>
        <v>00</v>
      </c>
      <c r="AF1109" s="8" t="e">
        <f t="shared" si="210"/>
        <v>#N/A</v>
      </c>
      <c r="AG1109" s="122" t="e">
        <f t="shared" si="211"/>
        <v>#N/A</v>
      </c>
      <c r="AH1109" s="8" t="e">
        <f t="shared" si="212"/>
        <v>#N/A</v>
      </c>
      <c r="AI1109" s="122" t="e">
        <f t="shared" si="213"/>
        <v>#N/A</v>
      </c>
      <c r="AJ1109" s="100" t="e">
        <f t="shared" si="214"/>
        <v>#N/A</v>
      </c>
      <c r="AK1109" s="122" t="e">
        <f t="shared" si="215"/>
        <v>#N/A</v>
      </c>
    </row>
    <row r="1110" spans="1:37" x14ac:dyDescent="0.2">
      <c r="A1110" s="170">
        <f>'Fleet Input'!A1114</f>
        <v>0</v>
      </c>
      <c r="B1110" s="106" t="s">
        <v>111</v>
      </c>
      <c r="C1110" s="106" t="s">
        <v>133</v>
      </c>
      <c r="D1110" s="106" t="s">
        <v>134</v>
      </c>
      <c r="E1110" s="106" t="s">
        <v>219</v>
      </c>
      <c r="F1110" s="179">
        <f>'Fleet Input'!I1114</f>
        <v>0</v>
      </c>
      <c r="G1110" s="179">
        <f>'Fleet Input'!J1114</f>
        <v>0</v>
      </c>
      <c r="H1110" s="119" t="e">
        <f>VLOOKUP(AD1110,NOx_Calc!$E$4:$G$44,3,FALSE)/100</f>
        <v>#N/A</v>
      </c>
      <c r="I1110" s="119" t="e">
        <f>VLOOKUP(AD1110,NOx_Calc!$E$4:$H$44,4,FALSE)/100</f>
        <v>#N/A</v>
      </c>
      <c r="J1110" s="97" t="e">
        <f t="shared" si="204"/>
        <v>#N/A</v>
      </c>
      <c r="K1110" s="10" t="e">
        <f>IF(J1110&lt;&gt;"-",IF(X1110="A",'NOx Emission Factors'!$X$4*J1110,IF(X1110="L",'NOx Emission Factors'!$W$4*J1110,"?")),"-")</f>
        <v>#N/A</v>
      </c>
      <c r="L1110" s="10" t="str">
        <f>IF(F1110&lt;&gt;"",IF(X1110="A",F1110/'NOx Emission Factors'!$X$4,IF(X1110="L",F1110/'NOx Emission Factors'!$W$4,"?")),"-")</f>
        <v>?</v>
      </c>
      <c r="M1110" s="125" t="e">
        <f t="shared" si="205"/>
        <v>#DIV/0!</v>
      </c>
      <c r="N1110" s="125" t="e">
        <f t="shared" si="206"/>
        <v>#N/A</v>
      </c>
      <c r="O1110" s="170">
        <f>'Fleet Input'!B1114</f>
        <v>0</v>
      </c>
      <c r="P1110" s="170">
        <f>'Fleet Input'!C1114</f>
        <v>0</v>
      </c>
      <c r="Q1110" s="170">
        <f>'Fleet Input'!D1114</f>
        <v>0</v>
      </c>
      <c r="R1110" s="170">
        <f>'Fleet Input'!E1114</f>
        <v>0</v>
      </c>
      <c r="S1110" s="170">
        <f>'Fleet Input'!F1114</f>
        <v>0</v>
      </c>
      <c r="T1110" s="109" t="s">
        <v>34</v>
      </c>
      <c r="U1110" s="109" t="s">
        <v>202</v>
      </c>
      <c r="W1110" s="109" t="s">
        <v>800</v>
      </c>
      <c r="X1110" s="176">
        <f>'Fleet Input'!F1114</f>
        <v>0</v>
      </c>
      <c r="Y1110" s="170">
        <f>'Fleet Input'!G1114</f>
        <v>0</v>
      </c>
      <c r="Z1110" s="170">
        <f>'Fleet Input'!H1114</f>
        <v>0</v>
      </c>
      <c r="AA1110" s="114">
        <f t="shared" si="207"/>
        <v>0</v>
      </c>
      <c r="AB1110" s="176" t="str">
        <f>IF('Fleet Input'!K1114=0,"",'Fleet Input'!K1114)</f>
        <v/>
      </c>
      <c r="AC1110" s="176" t="str">
        <f>IF('Fleet Input'!L1114=0,"",'Fleet Input'!L1114)</f>
        <v/>
      </c>
      <c r="AD1110" s="117" t="str">
        <f t="shared" si="208"/>
        <v/>
      </c>
      <c r="AE1110" s="117" t="str">
        <f t="shared" si="209"/>
        <v>00</v>
      </c>
      <c r="AF1110" s="8" t="e">
        <f t="shared" si="210"/>
        <v>#N/A</v>
      </c>
      <c r="AG1110" s="122" t="e">
        <f t="shared" si="211"/>
        <v>#N/A</v>
      </c>
      <c r="AH1110" s="8" t="e">
        <f t="shared" si="212"/>
        <v>#N/A</v>
      </c>
      <c r="AI1110" s="122" t="e">
        <f t="shared" si="213"/>
        <v>#N/A</v>
      </c>
      <c r="AJ1110" s="100" t="e">
        <f t="shared" si="214"/>
        <v>#N/A</v>
      </c>
      <c r="AK1110" s="122" t="e">
        <f t="shared" si="215"/>
        <v>#N/A</v>
      </c>
    </row>
    <row r="1111" spans="1:37" x14ac:dyDescent="0.2">
      <c r="A1111" s="170">
        <f>'Fleet Input'!A1115</f>
        <v>0</v>
      </c>
      <c r="B1111" s="106" t="s">
        <v>111</v>
      </c>
      <c r="C1111" s="106" t="s">
        <v>133</v>
      </c>
      <c r="D1111" s="106" t="s">
        <v>134</v>
      </c>
      <c r="E1111" s="106" t="s">
        <v>219</v>
      </c>
      <c r="F1111" s="179">
        <f>'Fleet Input'!I1115</f>
        <v>0</v>
      </c>
      <c r="G1111" s="179">
        <f>'Fleet Input'!J1115</f>
        <v>0</v>
      </c>
      <c r="H1111" s="119" t="e">
        <f>VLOOKUP(AD1111,NOx_Calc!$E$4:$G$44,3,FALSE)/100</f>
        <v>#N/A</v>
      </c>
      <c r="I1111" s="119" t="e">
        <f>VLOOKUP(AD1111,NOx_Calc!$E$4:$H$44,4,FALSE)/100</f>
        <v>#N/A</v>
      </c>
      <c r="J1111" s="97" t="e">
        <f t="shared" si="204"/>
        <v>#N/A</v>
      </c>
      <c r="K1111" s="10" t="e">
        <f>IF(J1111&lt;&gt;"-",IF(X1111="A",'NOx Emission Factors'!$X$4*J1111,IF(X1111="L",'NOx Emission Factors'!$W$4*J1111,"?")),"-")</f>
        <v>#N/A</v>
      </c>
      <c r="L1111" s="10" t="str">
        <f>IF(F1111&lt;&gt;"",IF(X1111="A",F1111/'NOx Emission Factors'!$X$4,IF(X1111="L",F1111/'NOx Emission Factors'!$W$4,"?")),"-")</f>
        <v>?</v>
      </c>
      <c r="M1111" s="125" t="e">
        <f t="shared" si="205"/>
        <v>#DIV/0!</v>
      </c>
      <c r="N1111" s="125" t="e">
        <f t="shared" si="206"/>
        <v>#N/A</v>
      </c>
      <c r="O1111" s="170">
        <f>'Fleet Input'!B1115</f>
        <v>0</v>
      </c>
      <c r="P1111" s="170">
        <f>'Fleet Input'!C1115</f>
        <v>0</v>
      </c>
      <c r="Q1111" s="170">
        <f>'Fleet Input'!D1115</f>
        <v>0</v>
      </c>
      <c r="R1111" s="170">
        <f>'Fleet Input'!E1115</f>
        <v>0</v>
      </c>
      <c r="S1111" s="170">
        <f>'Fleet Input'!F1115</f>
        <v>0</v>
      </c>
      <c r="T1111" s="109" t="s">
        <v>34</v>
      </c>
      <c r="U1111" s="109" t="s">
        <v>202</v>
      </c>
      <c r="W1111" s="109" t="s">
        <v>800</v>
      </c>
      <c r="X1111" s="176">
        <f>'Fleet Input'!F1115</f>
        <v>0</v>
      </c>
      <c r="Y1111" s="170">
        <f>'Fleet Input'!G1115</f>
        <v>0</v>
      </c>
      <c r="Z1111" s="170">
        <f>'Fleet Input'!H1115</f>
        <v>0</v>
      </c>
      <c r="AA1111" s="114">
        <f t="shared" si="207"/>
        <v>0</v>
      </c>
      <c r="AB1111" s="176" t="str">
        <f>IF('Fleet Input'!K1115=0,"",'Fleet Input'!K1115)</f>
        <v/>
      </c>
      <c r="AC1111" s="176" t="str">
        <f>IF('Fleet Input'!L1115=0,"",'Fleet Input'!L1115)</f>
        <v/>
      </c>
      <c r="AD1111" s="117" t="str">
        <f t="shared" si="208"/>
        <v/>
      </c>
      <c r="AE1111" s="117" t="str">
        <f t="shared" si="209"/>
        <v>00</v>
      </c>
      <c r="AF1111" s="8" t="e">
        <f t="shared" si="210"/>
        <v>#N/A</v>
      </c>
      <c r="AG1111" s="122" t="e">
        <f t="shared" si="211"/>
        <v>#N/A</v>
      </c>
      <c r="AH1111" s="8" t="e">
        <f t="shared" si="212"/>
        <v>#N/A</v>
      </c>
      <c r="AI1111" s="122" t="e">
        <f t="shared" si="213"/>
        <v>#N/A</v>
      </c>
      <c r="AJ1111" s="100" t="e">
        <f t="shared" si="214"/>
        <v>#N/A</v>
      </c>
      <c r="AK1111" s="122" t="e">
        <f t="shared" si="215"/>
        <v>#N/A</v>
      </c>
    </row>
    <row r="1112" spans="1:37" x14ac:dyDescent="0.2">
      <c r="A1112" s="170">
        <f>'Fleet Input'!A1116</f>
        <v>0</v>
      </c>
      <c r="B1112" s="106" t="s">
        <v>111</v>
      </c>
      <c r="C1112" s="106" t="s">
        <v>133</v>
      </c>
      <c r="D1112" s="106" t="s">
        <v>134</v>
      </c>
      <c r="E1112" s="106" t="s">
        <v>219</v>
      </c>
      <c r="F1112" s="179">
        <f>'Fleet Input'!I1116</f>
        <v>0</v>
      </c>
      <c r="G1112" s="179">
        <f>'Fleet Input'!J1116</f>
        <v>0</v>
      </c>
      <c r="H1112" s="119" t="e">
        <f>VLOOKUP(AD1112,NOx_Calc!$E$4:$G$44,3,FALSE)/100</f>
        <v>#N/A</v>
      </c>
      <c r="I1112" s="119" t="e">
        <f>VLOOKUP(AD1112,NOx_Calc!$E$4:$H$44,4,FALSE)/100</f>
        <v>#N/A</v>
      </c>
      <c r="J1112" s="97" t="e">
        <f t="shared" si="204"/>
        <v>#N/A</v>
      </c>
      <c r="K1112" s="10" t="e">
        <f>IF(J1112&lt;&gt;"-",IF(X1112="A",'NOx Emission Factors'!$X$4*J1112,IF(X1112="L",'NOx Emission Factors'!$W$4*J1112,"?")),"-")</f>
        <v>#N/A</v>
      </c>
      <c r="L1112" s="10" t="str">
        <f>IF(F1112&lt;&gt;"",IF(X1112="A",F1112/'NOx Emission Factors'!$X$4,IF(X1112="L",F1112/'NOx Emission Factors'!$W$4,"?")),"-")</f>
        <v>?</v>
      </c>
      <c r="M1112" s="125" t="e">
        <f t="shared" si="205"/>
        <v>#DIV/0!</v>
      </c>
      <c r="N1112" s="125" t="e">
        <f t="shared" si="206"/>
        <v>#N/A</v>
      </c>
      <c r="O1112" s="170">
        <f>'Fleet Input'!B1116</f>
        <v>0</v>
      </c>
      <c r="P1112" s="170">
        <f>'Fleet Input'!C1116</f>
        <v>0</v>
      </c>
      <c r="Q1112" s="170">
        <f>'Fleet Input'!D1116</f>
        <v>0</v>
      </c>
      <c r="R1112" s="170">
        <f>'Fleet Input'!E1116</f>
        <v>0</v>
      </c>
      <c r="S1112" s="170">
        <f>'Fleet Input'!F1116</f>
        <v>0</v>
      </c>
      <c r="T1112" s="109" t="s">
        <v>34</v>
      </c>
      <c r="U1112" s="109" t="s">
        <v>202</v>
      </c>
      <c r="W1112" s="109" t="s">
        <v>800</v>
      </c>
      <c r="X1112" s="176">
        <f>'Fleet Input'!F1116</f>
        <v>0</v>
      </c>
      <c r="Y1112" s="170">
        <f>'Fleet Input'!G1116</f>
        <v>0</v>
      </c>
      <c r="Z1112" s="170">
        <f>'Fleet Input'!H1116</f>
        <v>0</v>
      </c>
      <c r="AA1112" s="114">
        <f t="shared" si="207"/>
        <v>0</v>
      </c>
      <c r="AB1112" s="176" t="str">
        <f>IF('Fleet Input'!K1116=0,"",'Fleet Input'!K1116)</f>
        <v/>
      </c>
      <c r="AC1112" s="176" t="str">
        <f>IF('Fleet Input'!L1116=0,"",'Fleet Input'!L1116)</f>
        <v/>
      </c>
      <c r="AD1112" s="117" t="str">
        <f t="shared" si="208"/>
        <v/>
      </c>
      <c r="AE1112" s="117" t="str">
        <f t="shared" si="209"/>
        <v>00</v>
      </c>
      <c r="AF1112" s="8" t="e">
        <f t="shared" si="210"/>
        <v>#N/A</v>
      </c>
      <c r="AG1112" s="122" t="e">
        <f t="shared" si="211"/>
        <v>#N/A</v>
      </c>
      <c r="AH1112" s="8" t="e">
        <f t="shared" si="212"/>
        <v>#N/A</v>
      </c>
      <c r="AI1112" s="122" t="e">
        <f t="shared" si="213"/>
        <v>#N/A</v>
      </c>
      <c r="AJ1112" s="100" t="e">
        <f t="shared" si="214"/>
        <v>#N/A</v>
      </c>
      <c r="AK1112" s="122" t="e">
        <f t="shared" si="215"/>
        <v>#N/A</v>
      </c>
    </row>
    <row r="1113" spans="1:37" x14ac:dyDescent="0.2">
      <c r="A1113" s="170">
        <f>'Fleet Input'!A1117</f>
        <v>0</v>
      </c>
      <c r="B1113" s="106" t="s">
        <v>111</v>
      </c>
      <c r="C1113" s="106" t="s">
        <v>133</v>
      </c>
      <c r="D1113" s="106" t="s">
        <v>134</v>
      </c>
      <c r="E1113" s="106" t="s">
        <v>219</v>
      </c>
      <c r="F1113" s="179">
        <f>'Fleet Input'!I1117</f>
        <v>0</v>
      </c>
      <c r="G1113" s="179">
        <f>'Fleet Input'!J1117</f>
        <v>0</v>
      </c>
      <c r="H1113" s="119" t="e">
        <f>VLOOKUP(AD1113,NOx_Calc!$E$4:$G$44,3,FALSE)/100</f>
        <v>#N/A</v>
      </c>
      <c r="I1113" s="119" t="e">
        <f>VLOOKUP(AD1113,NOx_Calc!$E$4:$H$44,4,FALSE)/100</f>
        <v>#N/A</v>
      </c>
      <c r="J1113" s="97" t="e">
        <f t="shared" si="204"/>
        <v>#N/A</v>
      </c>
      <c r="K1113" s="10" t="e">
        <f>IF(J1113&lt;&gt;"-",IF(X1113="A",'NOx Emission Factors'!$X$4*J1113,IF(X1113="L",'NOx Emission Factors'!$W$4*J1113,"?")),"-")</f>
        <v>#N/A</v>
      </c>
      <c r="L1113" s="10" t="str">
        <f>IF(F1113&lt;&gt;"",IF(X1113="A",F1113/'NOx Emission Factors'!$X$4,IF(X1113="L",F1113/'NOx Emission Factors'!$W$4,"?")),"-")</f>
        <v>?</v>
      </c>
      <c r="M1113" s="125" t="e">
        <f t="shared" si="205"/>
        <v>#DIV/0!</v>
      </c>
      <c r="N1113" s="125" t="e">
        <f t="shared" si="206"/>
        <v>#N/A</v>
      </c>
      <c r="O1113" s="170">
        <f>'Fleet Input'!B1117</f>
        <v>0</v>
      </c>
      <c r="P1113" s="170">
        <f>'Fleet Input'!C1117</f>
        <v>0</v>
      </c>
      <c r="Q1113" s="170">
        <f>'Fleet Input'!D1117</f>
        <v>0</v>
      </c>
      <c r="R1113" s="170">
        <f>'Fleet Input'!E1117</f>
        <v>0</v>
      </c>
      <c r="S1113" s="170">
        <f>'Fleet Input'!F1117</f>
        <v>0</v>
      </c>
      <c r="T1113" s="109" t="s">
        <v>34</v>
      </c>
      <c r="U1113" s="109" t="s">
        <v>202</v>
      </c>
      <c r="W1113" s="109" t="s">
        <v>800</v>
      </c>
      <c r="X1113" s="176">
        <f>'Fleet Input'!F1117</f>
        <v>0</v>
      </c>
      <c r="Y1113" s="170">
        <f>'Fleet Input'!G1117</f>
        <v>0</v>
      </c>
      <c r="Z1113" s="170">
        <f>'Fleet Input'!H1117</f>
        <v>0</v>
      </c>
      <c r="AA1113" s="114">
        <f t="shared" si="207"/>
        <v>0</v>
      </c>
      <c r="AB1113" s="176" t="str">
        <f>IF('Fleet Input'!K1117=0,"",'Fleet Input'!K1117)</f>
        <v/>
      </c>
      <c r="AC1113" s="176" t="str">
        <f>IF('Fleet Input'!L1117=0,"",'Fleet Input'!L1117)</f>
        <v/>
      </c>
      <c r="AD1113" s="117" t="str">
        <f t="shared" si="208"/>
        <v/>
      </c>
      <c r="AE1113" s="117" t="str">
        <f t="shared" si="209"/>
        <v>00</v>
      </c>
      <c r="AF1113" s="8" t="e">
        <f t="shared" si="210"/>
        <v>#N/A</v>
      </c>
      <c r="AG1113" s="122" t="e">
        <f t="shared" si="211"/>
        <v>#N/A</v>
      </c>
      <c r="AH1113" s="8" t="e">
        <f t="shared" si="212"/>
        <v>#N/A</v>
      </c>
      <c r="AI1113" s="122" t="e">
        <f t="shared" si="213"/>
        <v>#N/A</v>
      </c>
      <c r="AJ1113" s="100" t="e">
        <f t="shared" si="214"/>
        <v>#N/A</v>
      </c>
      <c r="AK1113" s="122" t="e">
        <f t="shared" si="215"/>
        <v>#N/A</v>
      </c>
    </row>
    <row r="1114" spans="1:37" x14ac:dyDescent="0.2">
      <c r="A1114" s="170">
        <f>'Fleet Input'!A1118</f>
        <v>0</v>
      </c>
      <c r="B1114" s="106" t="s">
        <v>111</v>
      </c>
      <c r="C1114" s="106" t="s">
        <v>133</v>
      </c>
      <c r="D1114" s="106" t="s">
        <v>134</v>
      </c>
      <c r="E1114" s="106" t="s">
        <v>219</v>
      </c>
      <c r="F1114" s="179">
        <f>'Fleet Input'!I1118</f>
        <v>0</v>
      </c>
      <c r="G1114" s="179">
        <f>'Fleet Input'!J1118</f>
        <v>0</v>
      </c>
      <c r="H1114" s="119" t="e">
        <f>VLOOKUP(AD1114,NOx_Calc!$E$4:$G$44,3,FALSE)/100</f>
        <v>#N/A</v>
      </c>
      <c r="I1114" s="119" t="e">
        <f>VLOOKUP(AD1114,NOx_Calc!$E$4:$H$44,4,FALSE)/100</f>
        <v>#N/A</v>
      </c>
      <c r="J1114" s="97" t="e">
        <f t="shared" si="204"/>
        <v>#N/A</v>
      </c>
      <c r="K1114" s="10" t="e">
        <f>IF(J1114&lt;&gt;"-",IF(X1114="A",'NOx Emission Factors'!$X$4*J1114,IF(X1114="L",'NOx Emission Factors'!$W$4*J1114,"?")),"-")</f>
        <v>#N/A</v>
      </c>
      <c r="L1114" s="10" t="str">
        <f>IF(F1114&lt;&gt;"",IF(X1114="A",F1114/'NOx Emission Factors'!$X$4,IF(X1114="L",F1114/'NOx Emission Factors'!$W$4,"?")),"-")</f>
        <v>?</v>
      </c>
      <c r="M1114" s="125" t="e">
        <f t="shared" si="205"/>
        <v>#DIV/0!</v>
      </c>
      <c r="N1114" s="125" t="e">
        <f t="shared" si="206"/>
        <v>#N/A</v>
      </c>
      <c r="O1114" s="170">
        <f>'Fleet Input'!B1118</f>
        <v>0</v>
      </c>
      <c r="P1114" s="170">
        <f>'Fleet Input'!C1118</f>
        <v>0</v>
      </c>
      <c r="Q1114" s="170">
        <f>'Fleet Input'!D1118</f>
        <v>0</v>
      </c>
      <c r="R1114" s="170">
        <f>'Fleet Input'!E1118</f>
        <v>0</v>
      </c>
      <c r="S1114" s="170">
        <f>'Fleet Input'!F1118</f>
        <v>0</v>
      </c>
      <c r="T1114" s="109" t="s">
        <v>34</v>
      </c>
      <c r="U1114" s="109" t="s">
        <v>202</v>
      </c>
      <c r="W1114" s="109" t="s">
        <v>800</v>
      </c>
      <c r="X1114" s="176">
        <f>'Fleet Input'!F1118</f>
        <v>0</v>
      </c>
      <c r="Y1114" s="170">
        <f>'Fleet Input'!G1118</f>
        <v>0</v>
      </c>
      <c r="Z1114" s="170">
        <f>'Fleet Input'!H1118</f>
        <v>0</v>
      </c>
      <c r="AA1114" s="114">
        <f t="shared" si="207"/>
        <v>0</v>
      </c>
      <c r="AB1114" s="176" t="str">
        <f>IF('Fleet Input'!K1118=0,"",'Fleet Input'!K1118)</f>
        <v/>
      </c>
      <c r="AC1114" s="176" t="str">
        <f>IF('Fleet Input'!L1118=0,"",'Fleet Input'!L1118)</f>
        <v/>
      </c>
      <c r="AD1114" s="117" t="str">
        <f t="shared" si="208"/>
        <v/>
      </c>
      <c r="AE1114" s="117" t="str">
        <f t="shared" si="209"/>
        <v>00</v>
      </c>
      <c r="AF1114" s="8" t="e">
        <f t="shared" si="210"/>
        <v>#N/A</v>
      </c>
      <c r="AG1114" s="122" t="e">
        <f t="shared" si="211"/>
        <v>#N/A</v>
      </c>
      <c r="AH1114" s="8" t="e">
        <f t="shared" si="212"/>
        <v>#N/A</v>
      </c>
      <c r="AI1114" s="122" t="e">
        <f t="shared" si="213"/>
        <v>#N/A</v>
      </c>
      <c r="AJ1114" s="100" t="e">
        <f t="shared" si="214"/>
        <v>#N/A</v>
      </c>
      <c r="AK1114" s="122" t="e">
        <f t="shared" si="215"/>
        <v>#N/A</v>
      </c>
    </row>
    <row r="1115" spans="1:37" x14ac:dyDescent="0.2">
      <c r="A1115" s="170">
        <f>'Fleet Input'!A1119</f>
        <v>0</v>
      </c>
      <c r="B1115" s="106" t="s">
        <v>111</v>
      </c>
      <c r="C1115" s="106" t="s">
        <v>133</v>
      </c>
      <c r="D1115" s="106" t="s">
        <v>134</v>
      </c>
      <c r="E1115" s="106" t="s">
        <v>219</v>
      </c>
      <c r="F1115" s="179">
        <f>'Fleet Input'!I1119</f>
        <v>0</v>
      </c>
      <c r="G1115" s="179">
        <f>'Fleet Input'!J1119</f>
        <v>0</v>
      </c>
      <c r="H1115" s="119" t="e">
        <f>VLOOKUP(AD1115,NOx_Calc!$E$4:$G$44,3,FALSE)/100</f>
        <v>#N/A</v>
      </c>
      <c r="I1115" s="119" t="e">
        <f>VLOOKUP(AD1115,NOx_Calc!$E$4:$H$44,4,FALSE)/100</f>
        <v>#N/A</v>
      </c>
      <c r="J1115" s="97" t="e">
        <f t="shared" si="204"/>
        <v>#N/A</v>
      </c>
      <c r="K1115" s="10" t="e">
        <f>IF(J1115&lt;&gt;"-",IF(X1115="A",'NOx Emission Factors'!$X$4*J1115,IF(X1115="L",'NOx Emission Factors'!$W$4*J1115,"?")),"-")</f>
        <v>#N/A</v>
      </c>
      <c r="L1115" s="10" t="str">
        <f>IF(F1115&lt;&gt;"",IF(X1115="A",F1115/'NOx Emission Factors'!$X$4,IF(X1115="L",F1115/'NOx Emission Factors'!$W$4,"?")),"-")</f>
        <v>?</v>
      </c>
      <c r="M1115" s="125" t="e">
        <f t="shared" si="205"/>
        <v>#DIV/0!</v>
      </c>
      <c r="N1115" s="125" t="e">
        <f t="shared" si="206"/>
        <v>#N/A</v>
      </c>
      <c r="O1115" s="170">
        <f>'Fleet Input'!B1119</f>
        <v>0</v>
      </c>
      <c r="P1115" s="170">
        <f>'Fleet Input'!C1119</f>
        <v>0</v>
      </c>
      <c r="Q1115" s="170">
        <f>'Fleet Input'!D1119</f>
        <v>0</v>
      </c>
      <c r="R1115" s="170">
        <f>'Fleet Input'!E1119</f>
        <v>0</v>
      </c>
      <c r="S1115" s="170">
        <f>'Fleet Input'!F1119</f>
        <v>0</v>
      </c>
      <c r="T1115" s="109" t="s">
        <v>34</v>
      </c>
      <c r="U1115" s="109" t="s">
        <v>202</v>
      </c>
      <c r="W1115" s="109" t="s">
        <v>800</v>
      </c>
      <c r="X1115" s="176">
        <f>'Fleet Input'!F1119</f>
        <v>0</v>
      </c>
      <c r="Y1115" s="170">
        <f>'Fleet Input'!G1119</f>
        <v>0</v>
      </c>
      <c r="Z1115" s="170">
        <f>'Fleet Input'!H1119</f>
        <v>0</v>
      </c>
      <c r="AA1115" s="114">
        <f t="shared" si="207"/>
        <v>0</v>
      </c>
      <c r="AB1115" s="176" t="str">
        <f>IF('Fleet Input'!K1119=0,"",'Fleet Input'!K1119)</f>
        <v/>
      </c>
      <c r="AC1115" s="176" t="str">
        <f>IF('Fleet Input'!L1119=0,"",'Fleet Input'!L1119)</f>
        <v/>
      </c>
      <c r="AD1115" s="117" t="str">
        <f t="shared" si="208"/>
        <v/>
      </c>
      <c r="AE1115" s="117" t="str">
        <f t="shared" si="209"/>
        <v>00</v>
      </c>
      <c r="AF1115" s="8" t="e">
        <f t="shared" si="210"/>
        <v>#N/A</v>
      </c>
      <c r="AG1115" s="122" t="e">
        <f t="shared" si="211"/>
        <v>#N/A</v>
      </c>
      <c r="AH1115" s="8" t="e">
        <f t="shared" si="212"/>
        <v>#N/A</v>
      </c>
      <c r="AI1115" s="122" t="e">
        <f t="shared" si="213"/>
        <v>#N/A</v>
      </c>
      <c r="AJ1115" s="100" t="e">
        <f t="shared" si="214"/>
        <v>#N/A</v>
      </c>
      <c r="AK1115" s="122" t="e">
        <f t="shared" si="215"/>
        <v>#N/A</v>
      </c>
    </row>
    <row r="1116" spans="1:37" x14ac:dyDescent="0.2">
      <c r="A1116" s="170">
        <f>'Fleet Input'!A1120</f>
        <v>0</v>
      </c>
      <c r="B1116" s="106" t="s">
        <v>111</v>
      </c>
      <c r="C1116" s="106" t="s">
        <v>133</v>
      </c>
      <c r="D1116" s="106" t="s">
        <v>134</v>
      </c>
      <c r="E1116" s="106" t="s">
        <v>219</v>
      </c>
      <c r="F1116" s="179">
        <f>'Fleet Input'!I1120</f>
        <v>0</v>
      </c>
      <c r="G1116" s="179">
        <f>'Fleet Input'!J1120</f>
        <v>0</v>
      </c>
      <c r="H1116" s="119" t="e">
        <f>VLOOKUP(AD1116,NOx_Calc!$E$4:$G$44,3,FALSE)/100</f>
        <v>#N/A</v>
      </c>
      <c r="I1116" s="119" t="e">
        <f>VLOOKUP(AD1116,NOx_Calc!$E$4:$H$44,4,FALSE)/100</f>
        <v>#N/A</v>
      </c>
      <c r="J1116" s="97" t="e">
        <f t="shared" si="204"/>
        <v>#N/A</v>
      </c>
      <c r="K1116" s="10" t="e">
        <f>IF(J1116&lt;&gt;"-",IF(X1116="A",'NOx Emission Factors'!$X$4*J1116,IF(X1116="L",'NOx Emission Factors'!$W$4*J1116,"?")),"-")</f>
        <v>#N/A</v>
      </c>
      <c r="L1116" s="10" t="str">
        <f>IF(F1116&lt;&gt;"",IF(X1116="A",F1116/'NOx Emission Factors'!$X$4,IF(X1116="L",F1116/'NOx Emission Factors'!$W$4,"?")),"-")</f>
        <v>?</v>
      </c>
      <c r="M1116" s="125" t="e">
        <f t="shared" si="205"/>
        <v>#DIV/0!</v>
      </c>
      <c r="N1116" s="125" t="e">
        <f t="shared" si="206"/>
        <v>#N/A</v>
      </c>
      <c r="O1116" s="170">
        <f>'Fleet Input'!B1120</f>
        <v>0</v>
      </c>
      <c r="P1116" s="170">
        <f>'Fleet Input'!C1120</f>
        <v>0</v>
      </c>
      <c r="Q1116" s="170">
        <f>'Fleet Input'!D1120</f>
        <v>0</v>
      </c>
      <c r="R1116" s="170">
        <f>'Fleet Input'!E1120</f>
        <v>0</v>
      </c>
      <c r="S1116" s="170">
        <f>'Fleet Input'!F1120</f>
        <v>0</v>
      </c>
      <c r="T1116" s="109" t="s">
        <v>34</v>
      </c>
      <c r="U1116" s="109" t="s">
        <v>202</v>
      </c>
      <c r="W1116" s="109" t="s">
        <v>800</v>
      </c>
      <c r="X1116" s="176">
        <f>'Fleet Input'!F1120</f>
        <v>0</v>
      </c>
      <c r="Y1116" s="170">
        <f>'Fleet Input'!G1120</f>
        <v>0</v>
      </c>
      <c r="Z1116" s="170">
        <f>'Fleet Input'!H1120</f>
        <v>0</v>
      </c>
      <c r="AA1116" s="114">
        <f t="shared" si="207"/>
        <v>0</v>
      </c>
      <c r="AB1116" s="176" t="str">
        <f>IF('Fleet Input'!K1120=0,"",'Fleet Input'!K1120)</f>
        <v/>
      </c>
      <c r="AC1116" s="176" t="str">
        <f>IF('Fleet Input'!L1120=0,"",'Fleet Input'!L1120)</f>
        <v/>
      </c>
      <c r="AD1116" s="117" t="str">
        <f t="shared" si="208"/>
        <v/>
      </c>
      <c r="AE1116" s="117" t="str">
        <f t="shared" si="209"/>
        <v>00</v>
      </c>
      <c r="AF1116" s="8" t="e">
        <f t="shared" si="210"/>
        <v>#N/A</v>
      </c>
      <c r="AG1116" s="122" t="e">
        <f t="shared" si="211"/>
        <v>#N/A</v>
      </c>
      <c r="AH1116" s="8" t="e">
        <f t="shared" si="212"/>
        <v>#N/A</v>
      </c>
      <c r="AI1116" s="122" t="e">
        <f t="shared" si="213"/>
        <v>#N/A</v>
      </c>
      <c r="AJ1116" s="100" t="e">
        <f t="shared" si="214"/>
        <v>#N/A</v>
      </c>
      <c r="AK1116" s="122" t="e">
        <f t="shared" si="215"/>
        <v>#N/A</v>
      </c>
    </row>
    <row r="1117" spans="1:37" x14ac:dyDescent="0.2">
      <c r="A1117" s="170">
        <f>'Fleet Input'!A1121</f>
        <v>0</v>
      </c>
      <c r="B1117" s="106" t="s">
        <v>111</v>
      </c>
      <c r="C1117" s="106" t="s">
        <v>133</v>
      </c>
      <c r="D1117" s="106" t="s">
        <v>134</v>
      </c>
      <c r="E1117" s="106" t="s">
        <v>219</v>
      </c>
      <c r="F1117" s="179">
        <f>'Fleet Input'!I1121</f>
        <v>0</v>
      </c>
      <c r="G1117" s="179">
        <f>'Fleet Input'!J1121</f>
        <v>0</v>
      </c>
      <c r="H1117" s="119" t="e">
        <f>VLOOKUP(AD1117,NOx_Calc!$E$4:$G$44,3,FALSE)/100</f>
        <v>#N/A</v>
      </c>
      <c r="I1117" s="119" t="e">
        <f>VLOOKUP(AD1117,NOx_Calc!$E$4:$H$44,4,FALSE)/100</f>
        <v>#N/A</v>
      </c>
      <c r="J1117" s="97" t="e">
        <f t="shared" si="204"/>
        <v>#N/A</v>
      </c>
      <c r="K1117" s="10" t="e">
        <f>IF(J1117&lt;&gt;"-",IF(X1117="A",'NOx Emission Factors'!$X$4*J1117,IF(X1117="L",'NOx Emission Factors'!$W$4*J1117,"?")),"-")</f>
        <v>#N/A</v>
      </c>
      <c r="L1117" s="10" t="str">
        <f>IF(F1117&lt;&gt;"",IF(X1117="A",F1117/'NOx Emission Factors'!$X$4,IF(X1117="L",F1117/'NOx Emission Factors'!$W$4,"?")),"-")</f>
        <v>?</v>
      </c>
      <c r="M1117" s="125" t="e">
        <f t="shared" si="205"/>
        <v>#DIV/0!</v>
      </c>
      <c r="N1117" s="125" t="e">
        <f t="shared" si="206"/>
        <v>#N/A</v>
      </c>
      <c r="O1117" s="170">
        <f>'Fleet Input'!B1121</f>
        <v>0</v>
      </c>
      <c r="P1117" s="170">
        <f>'Fleet Input'!C1121</f>
        <v>0</v>
      </c>
      <c r="Q1117" s="170">
        <f>'Fleet Input'!D1121</f>
        <v>0</v>
      </c>
      <c r="R1117" s="170">
        <f>'Fleet Input'!E1121</f>
        <v>0</v>
      </c>
      <c r="S1117" s="170">
        <f>'Fleet Input'!F1121</f>
        <v>0</v>
      </c>
      <c r="T1117" s="109" t="s">
        <v>34</v>
      </c>
      <c r="U1117" s="109" t="s">
        <v>202</v>
      </c>
      <c r="W1117" s="109" t="s">
        <v>800</v>
      </c>
      <c r="X1117" s="176">
        <f>'Fleet Input'!F1121</f>
        <v>0</v>
      </c>
      <c r="Y1117" s="170">
        <f>'Fleet Input'!G1121</f>
        <v>0</v>
      </c>
      <c r="Z1117" s="170">
        <f>'Fleet Input'!H1121</f>
        <v>0</v>
      </c>
      <c r="AA1117" s="114">
        <f t="shared" si="207"/>
        <v>0</v>
      </c>
      <c r="AB1117" s="176" t="str">
        <f>IF('Fleet Input'!K1121=0,"",'Fleet Input'!K1121)</f>
        <v/>
      </c>
      <c r="AC1117" s="176" t="str">
        <f>IF('Fleet Input'!L1121=0,"",'Fleet Input'!L1121)</f>
        <v/>
      </c>
      <c r="AD1117" s="117" t="str">
        <f t="shared" si="208"/>
        <v/>
      </c>
      <c r="AE1117" s="117" t="str">
        <f t="shared" si="209"/>
        <v>00</v>
      </c>
      <c r="AF1117" s="8" t="e">
        <f t="shared" si="210"/>
        <v>#N/A</v>
      </c>
      <c r="AG1117" s="122" t="e">
        <f t="shared" si="211"/>
        <v>#N/A</v>
      </c>
      <c r="AH1117" s="8" t="e">
        <f t="shared" si="212"/>
        <v>#N/A</v>
      </c>
      <c r="AI1117" s="122" t="e">
        <f t="shared" si="213"/>
        <v>#N/A</v>
      </c>
      <c r="AJ1117" s="100" t="e">
        <f t="shared" si="214"/>
        <v>#N/A</v>
      </c>
      <c r="AK1117" s="122" t="e">
        <f t="shared" si="215"/>
        <v>#N/A</v>
      </c>
    </row>
    <row r="1118" spans="1:37" x14ac:dyDescent="0.2">
      <c r="A1118" s="170">
        <f>'Fleet Input'!A1122</f>
        <v>0</v>
      </c>
      <c r="B1118" s="106" t="s">
        <v>111</v>
      </c>
      <c r="C1118" s="106" t="s">
        <v>133</v>
      </c>
      <c r="D1118" s="106" t="s">
        <v>134</v>
      </c>
      <c r="E1118" s="106" t="s">
        <v>219</v>
      </c>
      <c r="F1118" s="179">
        <f>'Fleet Input'!I1122</f>
        <v>0</v>
      </c>
      <c r="G1118" s="179">
        <f>'Fleet Input'!J1122</f>
        <v>0</v>
      </c>
      <c r="H1118" s="119" t="e">
        <f>VLOOKUP(AD1118,NOx_Calc!$E$4:$G$44,3,FALSE)/100</f>
        <v>#N/A</v>
      </c>
      <c r="I1118" s="119" t="e">
        <f>VLOOKUP(AD1118,NOx_Calc!$E$4:$H$44,4,FALSE)/100</f>
        <v>#N/A</v>
      </c>
      <c r="J1118" s="97" t="e">
        <f t="shared" si="204"/>
        <v>#N/A</v>
      </c>
      <c r="K1118" s="10" t="e">
        <f>IF(J1118&lt;&gt;"-",IF(X1118="A",'NOx Emission Factors'!$X$4*J1118,IF(X1118="L",'NOx Emission Factors'!$W$4*J1118,"?")),"-")</f>
        <v>#N/A</v>
      </c>
      <c r="L1118" s="10" t="str">
        <f>IF(F1118&lt;&gt;"",IF(X1118="A",F1118/'NOx Emission Factors'!$X$4,IF(X1118="L",F1118/'NOx Emission Factors'!$W$4,"?")),"-")</f>
        <v>?</v>
      </c>
      <c r="M1118" s="125" t="e">
        <f t="shared" si="205"/>
        <v>#DIV/0!</v>
      </c>
      <c r="N1118" s="125" t="e">
        <f t="shared" si="206"/>
        <v>#N/A</v>
      </c>
      <c r="O1118" s="170">
        <f>'Fleet Input'!B1122</f>
        <v>0</v>
      </c>
      <c r="P1118" s="170">
        <f>'Fleet Input'!C1122</f>
        <v>0</v>
      </c>
      <c r="Q1118" s="170">
        <f>'Fleet Input'!D1122</f>
        <v>0</v>
      </c>
      <c r="R1118" s="170">
        <f>'Fleet Input'!E1122</f>
        <v>0</v>
      </c>
      <c r="S1118" s="170">
        <f>'Fleet Input'!F1122</f>
        <v>0</v>
      </c>
      <c r="T1118" s="109" t="s">
        <v>34</v>
      </c>
      <c r="U1118" s="109" t="s">
        <v>202</v>
      </c>
      <c r="W1118" s="109" t="s">
        <v>800</v>
      </c>
      <c r="X1118" s="176">
        <f>'Fleet Input'!F1122</f>
        <v>0</v>
      </c>
      <c r="Y1118" s="170">
        <f>'Fleet Input'!G1122</f>
        <v>0</v>
      </c>
      <c r="Z1118" s="170">
        <f>'Fleet Input'!H1122</f>
        <v>0</v>
      </c>
      <c r="AA1118" s="114">
        <f t="shared" si="207"/>
        <v>0</v>
      </c>
      <c r="AB1118" s="176" t="str">
        <f>IF('Fleet Input'!K1122=0,"",'Fleet Input'!K1122)</f>
        <v/>
      </c>
      <c r="AC1118" s="176" t="str">
        <f>IF('Fleet Input'!L1122=0,"",'Fleet Input'!L1122)</f>
        <v/>
      </c>
      <c r="AD1118" s="117" t="str">
        <f t="shared" si="208"/>
        <v/>
      </c>
      <c r="AE1118" s="117" t="str">
        <f t="shared" si="209"/>
        <v>00</v>
      </c>
      <c r="AF1118" s="8" t="e">
        <f t="shared" si="210"/>
        <v>#N/A</v>
      </c>
      <c r="AG1118" s="122" t="e">
        <f t="shared" si="211"/>
        <v>#N/A</v>
      </c>
      <c r="AH1118" s="8" t="e">
        <f t="shared" si="212"/>
        <v>#N/A</v>
      </c>
      <c r="AI1118" s="122" t="e">
        <f t="shared" si="213"/>
        <v>#N/A</v>
      </c>
      <c r="AJ1118" s="100" t="e">
        <f t="shared" si="214"/>
        <v>#N/A</v>
      </c>
      <c r="AK1118" s="122" t="e">
        <f t="shared" si="215"/>
        <v>#N/A</v>
      </c>
    </row>
    <row r="1119" spans="1:37" x14ac:dyDescent="0.2">
      <c r="A1119" s="170">
        <f>'Fleet Input'!A1123</f>
        <v>0</v>
      </c>
      <c r="B1119" s="106" t="s">
        <v>111</v>
      </c>
      <c r="C1119" s="106" t="s">
        <v>133</v>
      </c>
      <c r="D1119" s="106" t="s">
        <v>134</v>
      </c>
      <c r="E1119" s="106" t="s">
        <v>219</v>
      </c>
      <c r="F1119" s="179">
        <f>'Fleet Input'!I1123</f>
        <v>0</v>
      </c>
      <c r="G1119" s="179">
        <f>'Fleet Input'!J1123</f>
        <v>0</v>
      </c>
      <c r="H1119" s="119" t="e">
        <f>VLOOKUP(AD1119,NOx_Calc!$E$4:$G$44,3,FALSE)/100</f>
        <v>#N/A</v>
      </c>
      <c r="I1119" s="119" t="e">
        <f>VLOOKUP(AD1119,NOx_Calc!$E$4:$H$44,4,FALSE)/100</f>
        <v>#N/A</v>
      </c>
      <c r="J1119" s="97" t="e">
        <f t="shared" si="204"/>
        <v>#N/A</v>
      </c>
      <c r="K1119" s="10" t="e">
        <f>IF(J1119&lt;&gt;"-",IF(X1119="A",'NOx Emission Factors'!$X$4*J1119,IF(X1119="L",'NOx Emission Factors'!$W$4*J1119,"?")),"-")</f>
        <v>#N/A</v>
      </c>
      <c r="L1119" s="10" t="str">
        <f>IF(F1119&lt;&gt;"",IF(X1119="A",F1119/'NOx Emission Factors'!$X$4,IF(X1119="L",F1119/'NOx Emission Factors'!$W$4,"?")),"-")</f>
        <v>?</v>
      </c>
      <c r="M1119" s="125" t="e">
        <f t="shared" si="205"/>
        <v>#DIV/0!</v>
      </c>
      <c r="N1119" s="125" t="e">
        <f t="shared" si="206"/>
        <v>#N/A</v>
      </c>
      <c r="O1119" s="170">
        <f>'Fleet Input'!B1123</f>
        <v>0</v>
      </c>
      <c r="P1119" s="170">
        <f>'Fleet Input'!C1123</f>
        <v>0</v>
      </c>
      <c r="Q1119" s="170">
        <f>'Fleet Input'!D1123</f>
        <v>0</v>
      </c>
      <c r="R1119" s="170">
        <f>'Fleet Input'!E1123</f>
        <v>0</v>
      </c>
      <c r="S1119" s="170">
        <f>'Fleet Input'!F1123</f>
        <v>0</v>
      </c>
      <c r="T1119" s="109" t="s">
        <v>34</v>
      </c>
      <c r="U1119" s="109" t="s">
        <v>202</v>
      </c>
      <c r="W1119" s="109" t="s">
        <v>800</v>
      </c>
      <c r="X1119" s="176">
        <f>'Fleet Input'!F1123</f>
        <v>0</v>
      </c>
      <c r="Y1119" s="170">
        <f>'Fleet Input'!G1123</f>
        <v>0</v>
      </c>
      <c r="Z1119" s="170">
        <f>'Fleet Input'!H1123</f>
        <v>0</v>
      </c>
      <c r="AA1119" s="114">
        <f t="shared" si="207"/>
        <v>0</v>
      </c>
      <c r="AB1119" s="176" t="str">
        <f>IF('Fleet Input'!K1123=0,"",'Fleet Input'!K1123)</f>
        <v/>
      </c>
      <c r="AC1119" s="176" t="str">
        <f>IF('Fleet Input'!L1123=0,"",'Fleet Input'!L1123)</f>
        <v/>
      </c>
      <c r="AD1119" s="117" t="str">
        <f t="shared" si="208"/>
        <v/>
      </c>
      <c r="AE1119" s="117" t="str">
        <f t="shared" si="209"/>
        <v>00</v>
      </c>
      <c r="AF1119" s="8" t="e">
        <f t="shared" si="210"/>
        <v>#N/A</v>
      </c>
      <c r="AG1119" s="122" t="e">
        <f t="shared" si="211"/>
        <v>#N/A</v>
      </c>
      <c r="AH1119" s="8" t="e">
        <f t="shared" si="212"/>
        <v>#N/A</v>
      </c>
      <c r="AI1119" s="122" t="e">
        <f t="shared" si="213"/>
        <v>#N/A</v>
      </c>
      <c r="AJ1119" s="100" t="e">
        <f t="shared" si="214"/>
        <v>#N/A</v>
      </c>
      <c r="AK1119" s="122" t="e">
        <f t="shared" si="215"/>
        <v>#N/A</v>
      </c>
    </row>
    <row r="1120" spans="1:37" x14ac:dyDescent="0.2">
      <c r="A1120" s="170">
        <f>'Fleet Input'!A1124</f>
        <v>0</v>
      </c>
      <c r="B1120" s="106" t="s">
        <v>111</v>
      </c>
      <c r="C1120" s="106" t="s">
        <v>133</v>
      </c>
      <c r="D1120" s="106" t="s">
        <v>134</v>
      </c>
      <c r="E1120" s="106" t="s">
        <v>219</v>
      </c>
      <c r="F1120" s="179">
        <f>'Fleet Input'!I1124</f>
        <v>0</v>
      </c>
      <c r="G1120" s="179">
        <f>'Fleet Input'!J1124</f>
        <v>0</v>
      </c>
      <c r="H1120" s="119" t="e">
        <f>VLOOKUP(AD1120,NOx_Calc!$E$4:$G$44,3,FALSE)/100</f>
        <v>#N/A</v>
      </c>
      <c r="I1120" s="119" t="e">
        <f>VLOOKUP(AD1120,NOx_Calc!$E$4:$H$44,4,FALSE)/100</f>
        <v>#N/A</v>
      </c>
      <c r="J1120" s="97" t="e">
        <f t="shared" si="204"/>
        <v>#N/A</v>
      </c>
      <c r="K1120" s="10" t="e">
        <f>IF(J1120&lt;&gt;"-",IF(X1120="A",'NOx Emission Factors'!$X$4*J1120,IF(X1120="L",'NOx Emission Factors'!$W$4*J1120,"?")),"-")</f>
        <v>#N/A</v>
      </c>
      <c r="L1120" s="10" t="str">
        <f>IF(F1120&lt;&gt;"",IF(X1120="A",F1120/'NOx Emission Factors'!$X$4,IF(X1120="L",F1120/'NOx Emission Factors'!$W$4,"?")),"-")</f>
        <v>?</v>
      </c>
      <c r="M1120" s="125" t="e">
        <f t="shared" si="205"/>
        <v>#DIV/0!</v>
      </c>
      <c r="N1120" s="125" t="e">
        <f t="shared" si="206"/>
        <v>#N/A</v>
      </c>
      <c r="O1120" s="170">
        <f>'Fleet Input'!B1124</f>
        <v>0</v>
      </c>
      <c r="P1120" s="170">
        <f>'Fleet Input'!C1124</f>
        <v>0</v>
      </c>
      <c r="Q1120" s="170">
        <f>'Fleet Input'!D1124</f>
        <v>0</v>
      </c>
      <c r="R1120" s="170">
        <f>'Fleet Input'!E1124</f>
        <v>0</v>
      </c>
      <c r="S1120" s="170">
        <f>'Fleet Input'!F1124</f>
        <v>0</v>
      </c>
      <c r="T1120" s="109" t="s">
        <v>34</v>
      </c>
      <c r="U1120" s="109" t="s">
        <v>202</v>
      </c>
      <c r="W1120" s="109" t="s">
        <v>800</v>
      </c>
      <c r="X1120" s="176">
        <f>'Fleet Input'!F1124</f>
        <v>0</v>
      </c>
      <c r="Y1120" s="170">
        <f>'Fleet Input'!G1124</f>
        <v>0</v>
      </c>
      <c r="Z1120" s="170">
        <f>'Fleet Input'!H1124</f>
        <v>0</v>
      </c>
      <c r="AA1120" s="114">
        <f t="shared" si="207"/>
        <v>0</v>
      </c>
      <c r="AB1120" s="176" t="str">
        <f>IF('Fleet Input'!K1124=0,"",'Fleet Input'!K1124)</f>
        <v/>
      </c>
      <c r="AC1120" s="176" t="str">
        <f>IF('Fleet Input'!L1124=0,"",'Fleet Input'!L1124)</f>
        <v/>
      </c>
      <c r="AD1120" s="117" t="str">
        <f t="shared" si="208"/>
        <v/>
      </c>
      <c r="AE1120" s="117" t="str">
        <f t="shared" si="209"/>
        <v>00</v>
      </c>
      <c r="AF1120" s="8" t="e">
        <f t="shared" si="210"/>
        <v>#N/A</v>
      </c>
      <c r="AG1120" s="122" t="e">
        <f t="shared" si="211"/>
        <v>#N/A</v>
      </c>
      <c r="AH1120" s="8" t="e">
        <f t="shared" si="212"/>
        <v>#N/A</v>
      </c>
      <c r="AI1120" s="122" t="e">
        <f t="shared" si="213"/>
        <v>#N/A</v>
      </c>
      <c r="AJ1120" s="100" t="e">
        <f t="shared" si="214"/>
        <v>#N/A</v>
      </c>
      <c r="AK1120" s="122" t="e">
        <f t="shared" si="215"/>
        <v>#N/A</v>
      </c>
    </row>
    <row r="1121" spans="1:37" x14ac:dyDescent="0.2">
      <c r="A1121" s="170">
        <f>'Fleet Input'!A1125</f>
        <v>0</v>
      </c>
      <c r="B1121" s="106" t="s">
        <v>111</v>
      </c>
      <c r="C1121" s="106" t="s">
        <v>133</v>
      </c>
      <c r="D1121" s="106" t="s">
        <v>134</v>
      </c>
      <c r="E1121" s="106" t="s">
        <v>219</v>
      </c>
      <c r="F1121" s="179">
        <f>'Fleet Input'!I1125</f>
        <v>0</v>
      </c>
      <c r="G1121" s="179">
        <f>'Fleet Input'!J1125</f>
        <v>0</v>
      </c>
      <c r="H1121" s="119" t="e">
        <f>VLOOKUP(AD1121,NOx_Calc!$E$4:$G$44,3,FALSE)/100</f>
        <v>#N/A</v>
      </c>
      <c r="I1121" s="119" t="e">
        <f>VLOOKUP(AD1121,NOx_Calc!$E$4:$H$44,4,FALSE)/100</f>
        <v>#N/A</v>
      </c>
      <c r="J1121" s="97" t="e">
        <f t="shared" si="204"/>
        <v>#N/A</v>
      </c>
      <c r="K1121" s="10" t="e">
        <f>IF(J1121&lt;&gt;"-",IF(X1121="A",'NOx Emission Factors'!$X$4*J1121,IF(X1121="L",'NOx Emission Factors'!$W$4*J1121,"?")),"-")</f>
        <v>#N/A</v>
      </c>
      <c r="L1121" s="10" t="str">
        <f>IF(F1121&lt;&gt;"",IF(X1121="A",F1121/'NOx Emission Factors'!$X$4,IF(X1121="L",F1121/'NOx Emission Factors'!$W$4,"?")),"-")</f>
        <v>?</v>
      </c>
      <c r="M1121" s="125" t="e">
        <f t="shared" si="205"/>
        <v>#DIV/0!</v>
      </c>
      <c r="N1121" s="125" t="e">
        <f t="shared" si="206"/>
        <v>#N/A</v>
      </c>
      <c r="O1121" s="170">
        <f>'Fleet Input'!B1125</f>
        <v>0</v>
      </c>
      <c r="P1121" s="170">
        <f>'Fleet Input'!C1125</f>
        <v>0</v>
      </c>
      <c r="Q1121" s="170">
        <f>'Fleet Input'!D1125</f>
        <v>0</v>
      </c>
      <c r="R1121" s="170">
        <f>'Fleet Input'!E1125</f>
        <v>0</v>
      </c>
      <c r="S1121" s="170">
        <f>'Fleet Input'!F1125</f>
        <v>0</v>
      </c>
      <c r="T1121" s="109" t="s">
        <v>34</v>
      </c>
      <c r="U1121" s="109" t="s">
        <v>202</v>
      </c>
      <c r="W1121" s="109" t="s">
        <v>800</v>
      </c>
      <c r="X1121" s="176">
        <f>'Fleet Input'!F1125</f>
        <v>0</v>
      </c>
      <c r="Y1121" s="170">
        <f>'Fleet Input'!G1125</f>
        <v>0</v>
      </c>
      <c r="Z1121" s="170">
        <f>'Fleet Input'!H1125</f>
        <v>0</v>
      </c>
      <c r="AA1121" s="114">
        <f t="shared" si="207"/>
        <v>0</v>
      </c>
      <c r="AB1121" s="176" t="str">
        <f>IF('Fleet Input'!K1125=0,"",'Fleet Input'!K1125)</f>
        <v/>
      </c>
      <c r="AC1121" s="176" t="str">
        <f>IF('Fleet Input'!L1125=0,"",'Fleet Input'!L1125)</f>
        <v/>
      </c>
      <c r="AD1121" s="117" t="str">
        <f t="shared" si="208"/>
        <v/>
      </c>
      <c r="AE1121" s="117" t="str">
        <f t="shared" si="209"/>
        <v>00</v>
      </c>
      <c r="AF1121" s="8" t="e">
        <f t="shared" si="210"/>
        <v>#N/A</v>
      </c>
      <c r="AG1121" s="122" t="e">
        <f t="shared" si="211"/>
        <v>#N/A</v>
      </c>
      <c r="AH1121" s="8" t="e">
        <f t="shared" si="212"/>
        <v>#N/A</v>
      </c>
      <c r="AI1121" s="122" t="e">
        <f t="shared" si="213"/>
        <v>#N/A</v>
      </c>
      <c r="AJ1121" s="100" t="e">
        <f t="shared" si="214"/>
        <v>#N/A</v>
      </c>
      <c r="AK1121" s="122" t="e">
        <f t="shared" si="215"/>
        <v>#N/A</v>
      </c>
    </row>
    <row r="1122" spans="1:37" x14ac:dyDescent="0.2">
      <c r="A1122" s="170">
        <f>'Fleet Input'!A1126</f>
        <v>0</v>
      </c>
      <c r="B1122" s="106" t="s">
        <v>111</v>
      </c>
      <c r="C1122" s="106" t="s">
        <v>133</v>
      </c>
      <c r="D1122" s="106" t="s">
        <v>134</v>
      </c>
      <c r="E1122" s="106" t="s">
        <v>219</v>
      </c>
      <c r="F1122" s="179">
        <f>'Fleet Input'!I1126</f>
        <v>0</v>
      </c>
      <c r="G1122" s="179">
        <f>'Fleet Input'!J1126</f>
        <v>0</v>
      </c>
      <c r="H1122" s="119" t="e">
        <f>VLOOKUP(AD1122,NOx_Calc!$E$4:$G$44,3,FALSE)/100</f>
        <v>#N/A</v>
      </c>
      <c r="I1122" s="119" t="e">
        <f>VLOOKUP(AD1122,NOx_Calc!$E$4:$H$44,4,FALSE)/100</f>
        <v>#N/A</v>
      </c>
      <c r="J1122" s="97" t="e">
        <f t="shared" si="204"/>
        <v>#N/A</v>
      </c>
      <c r="K1122" s="10" t="e">
        <f>IF(J1122&lt;&gt;"-",IF(X1122="A",'NOx Emission Factors'!$X$4*J1122,IF(X1122="L",'NOx Emission Factors'!$W$4*J1122,"?")),"-")</f>
        <v>#N/A</v>
      </c>
      <c r="L1122" s="10" t="str">
        <f>IF(F1122&lt;&gt;"",IF(X1122="A",F1122/'NOx Emission Factors'!$X$4,IF(X1122="L",F1122/'NOx Emission Factors'!$W$4,"?")),"-")</f>
        <v>?</v>
      </c>
      <c r="M1122" s="125" t="e">
        <f t="shared" si="205"/>
        <v>#DIV/0!</v>
      </c>
      <c r="N1122" s="125" t="e">
        <f t="shared" si="206"/>
        <v>#N/A</v>
      </c>
      <c r="O1122" s="170">
        <f>'Fleet Input'!B1126</f>
        <v>0</v>
      </c>
      <c r="P1122" s="170">
        <f>'Fleet Input'!C1126</f>
        <v>0</v>
      </c>
      <c r="Q1122" s="170">
        <f>'Fleet Input'!D1126</f>
        <v>0</v>
      </c>
      <c r="R1122" s="170">
        <f>'Fleet Input'!E1126</f>
        <v>0</v>
      </c>
      <c r="S1122" s="170">
        <f>'Fleet Input'!F1126</f>
        <v>0</v>
      </c>
      <c r="T1122" s="109" t="s">
        <v>34</v>
      </c>
      <c r="U1122" s="109" t="s">
        <v>202</v>
      </c>
      <c r="W1122" s="109" t="s">
        <v>800</v>
      </c>
      <c r="X1122" s="176">
        <f>'Fleet Input'!F1126</f>
        <v>0</v>
      </c>
      <c r="Y1122" s="170">
        <f>'Fleet Input'!G1126</f>
        <v>0</v>
      </c>
      <c r="Z1122" s="170">
        <f>'Fleet Input'!H1126</f>
        <v>0</v>
      </c>
      <c r="AA1122" s="114">
        <f t="shared" si="207"/>
        <v>0</v>
      </c>
      <c r="AB1122" s="176" t="str">
        <f>IF('Fleet Input'!K1126=0,"",'Fleet Input'!K1126)</f>
        <v/>
      </c>
      <c r="AC1122" s="176" t="str">
        <f>IF('Fleet Input'!L1126=0,"",'Fleet Input'!L1126)</f>
        <v/>
      </c>
      <c r="AD1122" s="117" t="str">
        <f t="shared" si="208"/>
        <v/>
      </c>
      <c r="AE1122" s="117" t="str">
        <f t="shared" si="209"/>
        <v>00</v>
      </c>
      <c r="AF1122" s="8" t="e">
        <f t="shared" si="210"/>
        <v>#N/A</v>
      </c>
      <c r="AG1122" s="122" t="e">
        <f t="shared" si="211"/>
        <v>#N/A</v>
      </c>
      <c r="AH1122" s="8" t="e">
        <f t="shared" si="212"/>
        <v>#N/A</v>
      </c>
      <c r="AI1122" s="122" t="e">
        <f t="shared" si="213"/>
        <v>#N/A</v>
      </c>
      <c r="AJ1122" s="100" t="e">
        <f t="shared" si="214"/>
        <v>#N/A</v>
      </c>
      <c r="AK1122" s="122" t="e">
        <f t="shared" si="215"/>
        <v>#N/A</v>
      </c>
    </row>
    <row r="1123" spans="1:37" x14ac:dyDescent="0.2">
      <c r="A1123" s="170">
        <f>'Fleet Input'!A1127</f>
        <v>0</v>
      </c>
      <c r="B1123" s="106" t="s">
        <v>111</v>
      </c>
      <c r="C1123" s="106" t="s">
        <v>133</v>
      </c>
      <c r="D1123" s="106" t="s">
        <v>134</v>
      </c>
      <c r="E1123" s="106" t="s">
        <v>219</v>
      </c>
      <c r="F1123" s="179">
        <f>'Fleet Input'!I1127</f>
        <v>0</v>
      </c>
      <c r="G1123" s="179">
        <f>'Fleet Input'!J1127</f>
        <v>0</v>
      </c>
      <c r="H1123" s="119" t="e">
        <f>VLOOKUP(AD1123,NOx_Calc!$E$4:$G$44,3,FALSE)/100</f>
        <v>#N/A</v>
      </c>
      <c r="I1123" s="119" t="e">
        <f>VLOOKUP(AD1123,NOx_Calc!$E$4:$H$44,4,FALSE)/100</f>
        <v>#N/A</v>
      </c>
      <c r="J1123" s="97" t="e">
        <f t="shared" si="204"/>
        <v>#N/A</v>
      </c>
      <c r="K1123" s="10" t="e">
        <f>IF(J1123&lt;&gt;"-",IF(X1123="A",'NOx Emission Factors'!$X$4*J1123,IF(X1123="L",'NOx Emission Factors'!$W$4*J1123,"?")),"-")</f>
        <v>#N/A</v>
      </c>
      <c r="L1123" s="10" t="str">
        <f>IF(F1123&lt;&gt;"",IF(X1123="A",F1123/'NOx Emission Factors'!$X$4,IF(X1123="L",F1123/'NOx Emission Factors'!$W$4,"?")),"-")</f>
        <v>?</v>
      </c>
      <c r="M1123" s="125" t="e">
        <f t="shared" si="205"/>
        <v>#DIV/0!</v>
      </c>
      <c r="N1123" s="125" t="e">
        <f t="shared" si="206"/>
        <v>#N/A</v>
      </c>
      <c r="O1123" s="170">
        <f>'Fleet Input'!B1127</f>
        <v>0</v>
      </c>
      <c r="P1123" s="170">
        <f>'Fleet Input'!C1127</f>
        <v>0</v>
      </c>
      <c r="Q1123" s="170">
        <f>'Fleet Input'!D1127</f>
        <v>0</v>
      </c>
      <c r="R1123" s="170">
        <f>'Fleet Input'!E1127</f>
        <v>0</v>
      </c>
      <c r="S1123" s="170">
        <f>'Fleet Input'!F1127</f>
        <v>0</v>
      </c>
      <c r="T1123" s="109" t="s">
        <v>34</v>
      </c>
      <c r="U1123" s="109" t="s">
        <v>202</v>
      </c>
      <c r="W1123" s="109" t="s">
        <v>800</v>
      </c>
      <c r="X1123" s="176">
        <f>'Fleet Input'!F1127</f>
        <v>0</v>
      </c>
      <c r="Y1123" s="170">
        <f>'Fleet Input'!G1127</f>
        <v>0</v>
      </c>
      <c r="Z1123" s="170">
        <f>'Fleet Input'!H1127</f>
        <v>0</v>
      </c>
      <c r="AA1123" s="114">
        <f t="shared" si="207"/>
        <v>0</v>
      </c>
      <c r="AB1123" s="176" t="str">
        <f>IF('Fleet Input'!K1127=0,"",'Fleet Input'!K1127)</f>
        <v/>
      </c>
      <c r="AC1123" s="176" t="str">
        <f>IF('Fleet Input'!L1127=0,"",'Fleet Input'!L1127)</f>
        <v/>
      </c>
      <c r="AD1123" s="117" t="str">
        <f t="shared" si="208"/>
        <v/>
      </c>
      <c r="AE1123" s="117" t="str">
        <f t="shared" si="209"/>
        <v>00</v>
      </c>
      <c r="AF1123" s="8" t="e">
        <f t="shared" si="210"/>
        <v>#N/A</v>
      </c>
      <c r="AG1123" s="122" t="e">
        <f t="shared" si="211"/>
        <v>#N/A</v>
      </c>
      <c r="AH1123" s="8" t="e">
        <f t="shared" si="212"/>
        <v>#N/A</v>
      </c>
      <c r="AI1123" s="122" t="e">
        <f t="shared" si="213"/>
        <v>#N/A</v>
      </c>
      <c r="AJ1123" s="100" t="e">
        <f t="shared" si="214"/>
        <v>#N/A</v>
      </c>
      <c r="AK1123" s="122" t="e">
        <f t="shared" si="215"/>
        <v>#N/A</v>
      </c>
    </row>
    <row r="1124" spans="1:37" x14ac:dyDescent="0.2">
      <c r="A1124" s="170">
        <f>'Fleet Input'!A1128</f>
        <v>0</v>
      </c>
      <c r="B1124" s="106" t="s">
        <v>111</v>
      </c>
      <c r="C1124" s="106" t="s">
        <v>133</v>
      </c>
      <c r="D1124" s="106" t="s">
        <v>134</v>
      </c>
      <c r="E1124" s="106" t="s">
        <v>219</v>
      </c>
      <c r="F1124" s="179">
        <f>'Fleet Input'!I1128</f>
        <v>0</v>
      </c>
      <c r="G1124" s="179">
        <f>'Fleet Input'!J1128</f>
        <v>0</v>
      </c>
      <c r="H1124" s="119" t="e">
        <f>VLOOKUP(AD1124,NOx_Calc!$E$4:$G$44,3,FALSE)/100</f>
        <v>#N/A</v>
      </c>
      <c r="I1124" s="119" t="e">
        <f>VLOOKUP(AD1124,NOx_Calc!$E$4:$H$44,4,FALSE)/100</f>
        <v>#N/A</v>
      </c>
      <c r="J1124" s="97" t="e">
        <f t="shared" si="204"/>
        <v>#N/A</v>
      </c>
      <c r="K1124" s="10" t="e">
        <f>IF(J1124&lt;&gt;"-",IF(X1124="A",'NOx Emission Factors'!$X$4*J1124,IF(X1124="L",'NOx Emission Factors'!$W$4*J1124,"?")),"-")</f>
        <v>#N/A</v>
      </c>
      <c r="L1124" s="10" t="str">
        <f>IF(F1124&lt;&gt;"",IF(X1124="A",F1124/'NOx Emission Factors'!$X$4,IF(X1124="L",F1124/'NOx Emission Factors'!$W$4,"?")),"-")</f>
        <v>?</v>
      </c>
      <c r="M1124" s="125" t="e">
        <f t="shared" si="205"/>
        <v>#DIV/0!</v>
      </c>
      <c r="N1124" s="125" t="e">
        <f t="shared" si="206"/>
        <v>#N/A</v>
      </c>
      <c r="O1124" s="170">
        <f>'Fleet Input'!B1128</f>
        <v>0</v>
      </c>
      <c r="P1124" s="170">
        <f>'Fleet Input'!C1128</f>
        <v>0</v>
      </c>
      <c r="Q1124" s="170">
        <f>'Fleet Input'!D1128</f>
        <v>0</v>
      </c>
      <c r="R1124" s="170">
        <f>'Fleet Input'!E1128</f>
        <v>0</v>
      </c>
      <c r="S1124" s="170">
        <f>'Fleet Input'!F1128</f>
        <v>0</v>
      </c>
      <c r="T1124" s="109" t="s">
        <v>34</v>
      </c>
      <c r="U1124" s="109" t="s">
        <v>202</v>
      </c>
      <c r="W1124" s="109" t="s">
        <v>800</v>
      </c>
      <c r="X1124" s="176">
        <f>'Fleet Input'!F1128</f>
        <v>0</v>
      </c>
      <c r="Y1124" s="170">
        <f>'Fleet Input'!G1128</f>
        <v>0</v>
      </c>
      <c r="Z1124" s="170">
        <f>'Fleet Input'!H1128</f>
        <v>0</v>
      </c>
      <c r="AA1124" s="114">
        <f t="shared" si="207"/>
        <v>0</v>
      </c>
      <c r="AB1124" s="176" t="str">
        <f>IF('Fleet Input'!K1128=0,"",'Fleet Input'!K1128)</f>
        <v/>
      </c>
      <c r="AC1124" s="176" t="str">
        <f>IF('Fleet Input'!L1128=0,"",'Fleet Input'!L1128)</f>
        <v/>
      </c>
      <c r="AD1124" s="117" t="str">
        <f t="shared" si="208"/>
        <v/>
      </c>
      <c r="AE1124" s="117" t="str">
        <f t="shared" si="209"/>
        <v>00</v>
      </c>
      <c r="AF1124" s="8" t="e">
        <f t="shared" si="210"/>
        <v>#N/A</v>
      </c>
      <c r="AG1124" s="122" t="e">
        <f t="shared" si="211"/>
        <v>#N/A</v>
      </c>
      <c r="AH1124" s="8" t="e">
        <f t="shared" si="212"/>
        <v>#N/A</v>
      </c>
      <c r="AI1124" s="122" t="e">
        <f t="shared" si="213"/>
        <v>#N/A</v>
      </c>
      <c r="AJ1124" s="100" t="e">
        <f t="shared" si="214"/>
        <v>#N/A</v>
      </c>
      <c r="AK1124" s="122" t="e">
        <f t="shared" si="215"/>
        <v>#N/A</v>
      </c>
    </row>
    <row r="1125" spans="1:37" x14ac:dyDescent="0.2">
      <c r="A1125" s="170">
        <f>'Fleet Input'!A1129</f>
        <v>0</v>
      </c>
      <c r="B1125" s="106" t="s">
        <v>111</v>
      </c>
      <c r="C1125" s="106" t="s">
        <v>133</v>
      </c>
      <c r="D1125" s="106" t="s">
        <v>134</v>
      </c>
      <c r="E1125" s="106" t="s">
        <v>219</v>
      </c>
      <c r="F1125" s="179">
        <f>'Fleet Input'!I1129</f>
        <v>0</v>
      </c>
      <c r="G1125" s="179">
        <f>'Fleet Input'!J1129</f>
        <v>0</v>
      </c>
      <c r="H1125" s="119" t="e">
        <f>VLOOKUP(AD1125,NOx_Calc!$E$4:$G$44,3,FALSE)/100</f>
        <v>#N/A</v>
      </c>
      <c r="I1125" s="119" t="e">
        <f>VLOOKUP(AD1125,NOx_Calc!$E$4:$H$44,4,FALSE)/100</f>
        <v>#N/A</v>
      </c>
      <c r="J1125" s="97" t="e">
        <f t="shared" si="204"/>
        <v>#N/A</v>
      </c>
      <c r="K1125" s="10" t="e">
        <f>IF(J1125&lt;&gt;"-",IF(X1125="A",'NOx Emission Factors'!$X$4*J1125,IF(X1125="L",'NOx Emission Factors'!$W$4*J1125,"?")),"-")</f>
        <v>#N/A</v>
      </c>
      <c r="L1125" s="10" t="str">
        <f>IF(F1125&lt;&gt;"",IF(X1125="A",F1125/'NOx Emission Factors'!$X$4,IF(X1125="L",F1125/'NOx Emission Factors'!$W$4,"?")),"-")</f>
        <v>?</v>
      </c>
      <c r="M1125" s="125" t="e">
        <f t="shared" si="205"/>
        <v>#DIV/0!</v>
      </c>
      <c r="N1125" s="125" t="e">
        <f t="shared" si="206"/>
        <v>#N/A</v>
      </c>
      <c r="O1125" s="170">
        <f>'Fleet Input'!B1129</f>
        <v>0</v>
      </c>
      <c r="P1125" s="170">
        <f>'Fleet Input'!C1129</f>
        <v>0</v>
      </c>
      <c r="Q1125" s="170">
        <f>'Fleet Input'!D1129</f>
        <v>0</v>
      </c>
      <c r="R1125" s="170">
        <f>'Fleet Input'!E1129</f>
        <v>0</v>
      </c>
      <c r="S1125" s="170">
        <f>'Fleet Input'!F1129</f>
        <v>0</v>
      </c>
      <c r="T1125" s="109" t="s">
        <v>34</v>
      </c>
      <c r="U1125" s="109" t="s">
        <v>202</v>
      </c>
      <c r="W1125" s="109" t="s">
        <v>800</v>
      </c>
      <c r="X1125" s="176">
        <f>'Fleet Input'!F1129</f>
        <v>0</v>
      </c>
      <c r="Y1125" s="170">
        <f>'Fleet Input'!G1129</f>
        <v>0</v>
      </c>
      <c r="Z1125" s="170">
        <f>'Fleet Input'!H1129</f>
        <v>0</v>
      </c>
      <c r="AA1125" s="114">
        <f t="shared" si="207"/>
        <v>0</v>
      </c>
      <c r="AB1125" s="176" t="str">
        <f>IF('Fleet Input'!K1129=0,"",'Fleet Input'!K1129)</f>
        <v/>
      </c>
      <c r="AC1125" s="176" t="str">
        <f>IF('Fleet Input'!L1129=0,"",'Fleet Input'!L1129)</f>
        <v/>
      </c>
      <c r="AD1125" s="117" t="str">
        <f t="shared" si="208"/>
        <v/>
      </c>
      <c r="AE1125" s="117" t="str">
        <f t="shared" si="209"/>
        <v>00</v>
      </c>
      <c r="AF1125" s="8" t="e">
        <f t="shared" si="210"/>
        <v>#N/A</v>
      </c>
      <c r="AG1125" s="122" t="e">
        <f t="shared" si="211"/>
        <v>#N/A</v>
      </c>
      <c r="AH1125" s="8" t="e">
        <f t="shared" si="212"/>
        <v>#N/A</v>
      </c>
      <c r="AI1125" s="122" t="e">
        <f t="shared" si="213"/>
        <v>#N/A</v>
      </c>
      <c r="AJ1125" s="100" t="e">
        <f t="shared" si="214"/>
        <v>#N/A</v>
      </c>
      <c r="AK1125" s="122" t="e">
        <f t="shared" si="215"/>
        <v>#N/A</v>
      </c>
    </row>
    <row r="1126" spans="1:37" x14ac:dyDescent="0.2">
      <c r="A1126" s="170">
        <f>'Fleet Input'!A1130</f>
        <v>0</v>
      </c>
      <c r="B1126" s="106" t="s">
        <v>111</v>
      </c>
      <c r="C1126" s="106" t="s">
        <v>133</v>
      </c>
      <c r="D1126" s="106" t="s">
        <v>134</v>
      </c>
      <c r="E1126" s="106" t="s">
        <v>219</v>
      </c>
      <c r="F1126" s="179">
        <f>'Fleet Input'!I1130</f>
        <v>0</v>
      </c>
      <c r="G1126" s="179">
        <f>'Fleet Input'!J1130</f>
        <v>0</v>
      </c>
      <c r="H1126" s="119" t="e">
        <f>VLOOKUP(AD1126,NOx_Calc!$E$4:$G$44,3,FALSE)/100</f>
        <v>#N/A</v>
      </c>
      <c r="I1126" s="119" t="e">
        <f>VLOOKUP(AD1126,NOx_Calc!$E$4:$H$44,4,FALSE)/100</f>
        <v>#N/A</v>
      </c>
      <c r="J1126" s="97" t="e">
        <f t="shared" si="204"/>
        <v>#N/A</v>
      </c>
      <c r="K1126" s="10" t="e">
        <f>IF(J1126&lt;&gt;"-",IF(X1126="A",'NOx Emission Factors'!$X$4*J1126,IF(X1126="L",'NOx Emission Factors'!$W$4*J1126,"?")),"-")</f>
        <v>#N/A</v>
      </c>
      <c r="L1126" s="10" t="str">
        <f>IF(F1126&lt;&gt;"",IF(X1126="A",F1126/'NOx Emission Factors'!$X$4,IF(X1126="L",F1126/'NOx Emission Factors'!$W$4,"?")),"-")</f>
        <v>?</v>
      </c>
      <c r="M1126" s="125" t="e">
        <f t="shared" si="205"/>
        <v>#DIV/0!</v>
      </c>
      <c r="N1126" s="125" t="e">
        <f t="shared" si="206"/>
        <v>#N/A</v>
      </c>
      <c r="O1126" s="170">
        <f>'Fleet Input'!B1130</f>
        <v>0</v>
      </c>
      <c r="P1126" s="170">
        <f>'Fleet Input'!C1130</f>
        <v>0</v>
      </c>
      <c r="Q1126" s="170">
        <f>'Fleet Input'!D1130</f>
        <v>0</v>
      </c>
      <c r="R1126" s="170">
        <f>'Fleet Input'!E1130</f>
        <v>0</v>
      </c>
      <c r="S1126" s="170">
        <f>'Fleet Input'!F1130</f>
        <v>0</v>
      </c>
      <c r="T1126" s="109" t="s">
        <v>34</v>
      </c>
      <c r="U1126" s="109" t="s">
        <v>202</v>
      </c>
      <c r="W1126" s="109" t="s">
        <v>800</v>
      </c>
      <c r="X1126" s="176">
        <f>'Fleet Input'!F1130</f>
        <v>0</v>
      </c>
      <c r="Y1126" s="170">
        <f>'Fleet Input'!G1130</f>
        <v>0</v>
      </c>
      <c r="Z1126" s="170">
        <f>'Fleet Input'!H1130</f>
        <v>0</v>
      </c>
      <c r="AA1126" s="114">
        <f t="shared" si="207"/>
        <v>0</v>
      </c>
      <c r="AB1126" s="176" t="str">
        <f>IF('Fleet Input'!K1130=0,"",'Fleet Input'!K1130)</f>
        <v/>
      </c>
      <c r="AC1126" s="176" t="str">
        <f>IF('Fleet Input'!L1130=0,"",'Fleet Input'!L1130)</f>
        <v/>
      </c>
      <c r="AD1126" s="117" t="str">
        <f t="shared" si="208"/>
        <v/>
      </c>
      <c r="AE1126" s="117" t="str">
        <f t="shared" si="209"/>
        <v>00</v>
      </c>
      <c r="AF1126" s="8" t="e">
        <f t="shared" si="210"/>
        <v>#N/A</v>
      </c>
      <c r="AG1126" s="122" t="e">
        <f t="shared" si="211"/>
        <v>#N/A</v>
      </c>
      <c r="AH1126" s="8" t="e">
        <f t="shared" si="212"/>
        <v>#N/A</v>
      </c>
      <c r="AI1126" s="122" t="e">
        <f t="shared" si="213"/>
        <v>#N/A</v>
      </c>
      <c r="AJ1126" s="100" t="e">
        <f t="shared" si="214"/>
        <v>#N/A</v>
      </c>
      <c r="AK1126" s="122" t="e">
        <f t="shared" si="215"/>
        <v>#N/A</v>
      </c>
    </row>
    <row r="1127" spans="1:37" x14ac:dyDescent="0.2">
      <c r="A1127" s="170">
        <f>'Fleet Input'!A1131</f>
        <v>0</v>
      </c>
      <c r="B1127" s="106" t="s">
        <v>111</v>
      </c>
      <c r="C1127" s="106" t="s">
        <v>133</v>
      </c>
      <c r="D1127" s="106" t="s">
        <v>134</v>
      </c>
      <c r="E1127" s="106" t="s">
        <v>219</v>
      </c>
      <c r="F1127" s="179">
        <f>'Fleet Input'!I1131</f>
        <v>0</v>
      </c>
      <c r="G1127" s="179">
        <f>'Fleet Input'!J1131</f>
        <v>0</v>
      </c>
      <c r="H1127" s="119" t="e">
        <f>VLOOKUP(AD1127,NOx_Calc!$E$4:$G$44,3,FALSE)/100</f>
        <v>#N/A</v>
      </c>
      <c r="I1127" s="119" t="e">
        <f>VLOOKUP(AD1127,NOx_Calc!$E$4:$H$44,4,FALSE)/100</f>
        <v>#N/A</v>
      </c>
      <c r="J1127" s="97" t="e">
        <f t="shared" si="204"/>
        <v>#N/A</v>
      </c>
      <c r="K1127" s="10" t="e">
        <f>IF(J1127&lt;&gt;"-",IF(X1127="A",'NOx Emission Factors'!$X$4*J1127,IF(X1127="L",'NOx Emission Factors'!$W$4*J1127,"?")),"-")</f>
        <v>#N/A</v>
      </c>
      <c r="L1127" s="10" t="str">
        <f>IF(F1127&lt;&gt;"",IF(X1127="A",F1127/'NOx Emission Factors'!$X$4,IF(X1127="L",F1127/'NOx Emission Factors'!$W$4,"?")),"-")</f>
        <v>?</v>
      </c>
      <c r="M1127" s="125" t="e">
        <f t="shared" si="205"/>
        <v>#DIV/0!</v>
      </c>
      <c r="N1127" s="125" t="e">
        <f t="shared" si="206"/>
        <v>#N/A</v>
      </c>
      <c r="O1127" s="170">
        <f>'Fleet Input'!B1131</f>
        <v>0</v>
      </c>
      <c r="P1127" s="170">
        <f>'Fleet Input'!C1131</f>
        <v>0</v>
      </c>
      <c r="Q1127" s="170">
        <f>'Fleet Input'!D1131</f>
        <v>0</v>
      </c>
      <c r="R1127" s="170">
        <f>'Fleet Input'!E1131</f>
        <v>0</v>
      </c>
      <c r="S1127" s="170">
        <f>'Fleet Input'!F1131</f>
        <v>0</v>
      </c>
      <c r="T1127" s="109" t="s">
        <v>34</v>
      </c>
      <c r="U1127" s="109" t="s">
        <v>202</v>
      </c>
      <c r="W1127" s="109" t="s">
        <v>800</v>
      </c>
      <c r="X1127" s="176">
        <f>'Fleet Input'!F1131</f>
        <v>0</v>
      </c>
      <c r="Y1127" s="170">
        <f>'Fleet Input'!G1131</f>
        <v>0</v>
      </c>
      <c r="Z1127" s="170">
        <f>'Fleet Input'!H1131</f>
        <v>0</v>
      </c>
      <c r="AA1127" s="114">
        <f t="shared" si="207"/>
        <v>0</v>
      </c>
      <c r="AB1127" s="176" t="str">
        <f>IF('Fleet Input'!K1131=0,"",'Fleet Input'!K1131)</f>
        <v/>
      </c>
      <c r="AC1127" s="176" t="str">
        <f>IF('Fleet Input'!L1131=0,"",'Fleet Input'!L1131)</f>
        <v/>
      </c>
      <c r="AD1127" s="117" t="str">
        <f t="shared" si="208"/>
        <v/>
      </c>
      <c r="AE1127" s="117" t="str">
        <f t="shared" si="209"/>
        <v>00</v>
      </c>
      <c r="AF1127" s="8" t="e">
        <f t="shared" si="210"/>
        <v>#N/A</v>
      </c>
      <c r="AG1127" s="122" t="e">
        <f t="shared" si="211"/>
        <v>#N/A</v>
      </c>
      <c r="AH1127" s="8" t="e">
        <f t="shared" si="212"/>
        <v>#N/A</v>
      </c>
      <c r="AI1127" s="122" t="e">
        <f t="shared" si="213"/>
        <v>#N/A</v>
      </c>
      <c r="AJ1127" s="100" t="e">
        <f t="shared" si="214"/>
        <v>#N/A</v>
      </c>
      <c r="AK1127" s="122" t="e">
        <f t="shared" si="215"/>
        <v>#N/A</v>
      </c>
    </row>
    <row r="1128" spans="1:37" x14ac:dyDescent="0.2">
      <c r="A1128" s="170">
        <f>'Fleet Input'!A1132</f>
        <v>0</v>
      </c>
      <c r="B1128" s="106" t="s">
        <v>111</v>
      </c>
      <c r="C1128" s="106" t="s">
        <v>133</v>
      </c>
      <c r="D1128" s="106" t="s">
        <v>134</v>
      </c>
      <c r="E1128" s="106" t="s">
        <v>219</v>
      </c>
      <c r="F1128" s="179">
        <f>'Fleet Input'!I1132</f>
        <v>0</v>
      </c>
      <c r="G1128" s="179">
        <f>'Fleet Input'!J1132</f>
        <v>0</v>
      </c>
      <c r="H1128" s="119" t="e">
        <f>VLOOKUP(AD1128,NOx_Calc!$E$4:$G$44,3,FALSE)/100</f>
        <v>#N/A</v>
      </c>
      <c r="I1128" s="119" t="e">
        <f>VLOOKUP(AD1128,NOx_Calc!$E$4:$H$44,4,FALSE)/100</f>
        <v>#N/A</v>
      </c>
      <c r="J1128" s="97" t="e">
        <f t="shared" si="204"/>
        <v>#N/A</v>
      </c>
      <c r="K1128" s="10" t="e">
        <f>IF(J1128&lt;&gt;"-",IF(X1128="A",'NOx Emission Factors'!$X$4*J1128,IF(X1128="L",'NOx Emission Factors'!$W$4*J1128,"?")),"-")</f>
        <v>#N/A</v>
      </c>
      <c r="L1128" s="10" t="str">
        <f>IF(F1128&lt;&gt;"",IF(X1128="A",F1128/'NOx Emission Factors'!$X$4,IF(X1128="L",F1128/'NOx Emission Factors'!$W$4,"?")),"-")</f>
        <v>?</v>
      </c>
      <c r="M1128" s="125" t="e">
        <f t="shared" si="205"/>
        <v>#DIV/0!</v>
      </c>
      <c r="N1128" s="125" t="e">
        <f t="shared" si="206"/>
        <v>#N/A</v>
      </c>
      <c r="O1128" s="170">
        <f>'Fleet Input'!B1132</f>
        <v>0</v>
      </c>
      <c r="P1128" s="170">
        <f>'Fleet Input'!C1132</f>
        <v>0</v>
      </c>
      <c r="Q1128" s="170">
        <f>'Fleet Input'!D1132</f>
        <v>0</v>
      </c>
      <c r="R1128" s="170">
        <f>'Fleet Input'!E1132</f>
        <v>0</v>
      </c>
      <c r="S1128" s="170">
        <f>'Fleet Input'!F1132</f>
        <v>0</v>
      </c>
      <c r="T1128" s="109" t="s">
        <v>34</v>
      </c>
      <c r="U1128" s="109" t="s">
        <v>202</v>
      </c>
      <c r="W1128" s="109" t="s">
        <v>800</v>
      </c>
      <c r="X1128" s="176">
        <f>'Fleet Input'!F1132</f>
        <v>0</v>
      </c>
      <c r="Y1128" s="170">
        <f>'Fleet Input'!G1132</f>
        <v>0</v>
      </c>
      <c r="Z1128" s="170">
        <f>'Fleet Input'!H1132</f>
        <v>0</v>
      </c>
      <c r="AA1128" s="114">
        <f t="shared" si="207"/>
        <v>0</v>
      </c>
      <c r="AB1128" s="176" t="str">
        <f>IF('Fleet Input'!K1132=0,"",'Fleet Input'!K1132)</f>
        <v/>
      </c>
      <c r="AC1128" s="176" t="str">
        <f>IF('Fleet Input'!L1132=0,"",'Fleet Input'!L1132)</f>
        <v/>
      </c>
      <c r="AD1128" s="117" t="str">
        <f t="shared" si="208"/>
        <v/>
      </c>
      <c r="AE1128" s="117" t="str">
        <f t="shared" si="209"/>
        <v>00</v>
      </c>
      <c r="AF1128" s="8" t="e">
        <f t="shared" si="210"/>
        <v>#N/A</v>
      </c>
      <c r="AG1128" s="122" t="e">
        <f t="shared" si="211"/>
        <v>#N/A</v>
      </c>
      <c r="AH1128" s="8" t="e">
        <f t="shared" si="212"/>
        <v>#N/A</v>
      </c>
      <c r="AI1128" s="122" t="e">
        <f t="shared" si="213"/>
        <v>#N/A</v>
      </c>
      <c r="AJ1128" s="100" t="e">
        <f t="shared" si="214"/>
        <v>#N/A</v>
      </c>
      <c r="AK1128" s="122" t="e">
        <f t="shared" si="215"/>
        <v>#N/A</v>
      </c>
    </row>
    <row r="1129" spans="1:37" x14ac:dyDescent="0.2">
      <c r="A1129" s="170">
        <f>'Fleet Input'!A1133</f>
        <v>0</v>
      </c>
      <c r="B1129" s="106" t="s">
        <v>111</v>
      </c>
      <c r="C1129" s="106" t="s">
        <v>133</v>
      </c>
      <c r="D1129" s="106" t="s">
        <v>134</v>
      </c>
      <c r="E1129" s="106" t="s">
        <v>219</v>
      </c>
      <c r="F1129" s="179">
        <f>'Fleet Input'!I1133</f>
        <v>0</v>
      </c>
      <c r="G1129" s="179">
        <f>'Fleet Input'!J1133</f>
        <v>0</v>
      </c>
      <c r="H1129" s="119" t="e">
        <f>VLOOKUP(AD1129,NOx_Calc!$E$4:$G$44,3,FALSE)/100</f>
        <v>#N/A</v>
      </c>
      <c r="I1129" s="119" t="e">
        <f>VLOOKUP(AD1129,NOx_Calc!$E$4:$H$44,4,FALSE)/100</f>
        <v>#N/A</v>
      </c>
      <c r="J1129" s="97" t="e">
        <f t="shared" si="204"/>
        <v>#N/A</v>
      </c>
      <c r="K1129" s="10" t="e">
        <f>IF(J1129&lt;&gt;"-",IF(X1129="A",'NOx Emission Factors'!$X$4*J1129,IF(X1129="L",'NOx Emission Factors'!$W$4*J1129,"?")),"-")</f>
        <v>#N/A</v>
      </c>
      <c r="L1129" s="10" t="str">
        <f>IF(F1129&lt;&gt;"",IF(X1129="A",F1129/'NOx Emission Factors'!$X$4,IF(X1129="L",F1129/'NOx Emission Factors'!$W$4,"?")),"-")</f>
        <v>?</v>
      </c>
      <c r="M1129" s="125" t="e">
        <f t="shared" si="205"/>
        <v>#DIV/0!</v>
      </c>
      <c r="N1129" s="125" t="e">
        <f t="shared" si="206"/>
        <v>#N/A</v>
      </c>
      <c r="O1129" s="170">
        <f>'Fleet Input'!B1133</f>
        <v>0</v>
      </c>
      <c r="P1129" s="170">
        <f>'Fleet Input'!C1133</f>
        <v>0</v>
      </c>
      <c r="Q1129" s="170">
        <f>'Fleet Input'!D1133</f>
        <v>0</v>
      </c>
      <c r="R1129" s="170">
        <f>'Fleet Input'!E1133</f>
        <v>0</v>
      </c>
      <c r="S1129" s="170">
        <f>'Fleet Input'!F1133</f>
        <v>0</v>
      </c>
      <c r="T1129" s="109" t="s">
        <v>34</v>
      </c>
      <c r="U1129" s="109" t="s">
        <v>202</v>
      </c>
      <c r="W1129" s="109" t="s">
        <v>800</v>
      </c>
      <c r="X1129" s="176">
        <f>'Fleet Input'!F1133</f>
        <v>0</v>
      </c>
      <c r="Y1129" s="170">
        <f>'Fleet Input'!G1133</f>
        <v>0</v>
      </c>
      <c r="Z1129" s="170">
        <f>'Fleet Input'!H1133</f>
        <v>0</v>
      </c>
      <c r="AA1129" s="114">
        <f t="shared" si="207"/>
        <v>0</v>
      </c>
      <c r="AB1129" s="176" t="str">
        <f>IF('Fleet Input'!K1133=0,"",'Fleet Input'!K1133)</f>
        <v/>
      </c>
      <c r="AC1129" s="176" t="str">
        <f>IF('Fleet Input'!L1133=0,"",'Fleet Input'!L1133)</f>
        <v/>
      </c>
      <c r="AD1129" s="117" t="str">
        <f t="shared" si="208"/>
        <v/>
      </c>
      <c r="AE1129" s="117" t="str">
        <f t="shared" si="209"/>
        <v>00</v>
      </c>
      <c r="AF1129" s="8" t="e">
        <f t="shared" si="210"/>
        <v>#N/A</v>
      </c>
      <c r="AG1129" s="122" t="e">
        <f t="shared" si="211"/>
        <v>#N/A</v>
      </c>
      <c r="AH1129" s="8" t="e">
        <f t="shared" si="212"/>
        <v>#N/A</v>
      </c>
      <c r="AI1129" s="122" t="e">
        <f t="shared" si="213"/>
        <v>#N/A</v>
      </c>
      <c r="AJ1129" s="100" t="e">
        <f t="shared" si="214"/>
        <v>#N/A</v>
      </c>
      <c r="AK1129" s="122" t="e">
        <f t="shared" si="215"/>
        <v>#N/A</v>
      </c>
    </row>
    <row r="1130" spans="1:37" x14ac:dyDescent="0.2">
      <c r="A1130" s="170">
        <f>'Fleet Input'!A1134</f>
        <v>0</v>
      </c>
      <c r="B1130" s="106" t="s">
        <v>111</v>
      </c>
      <c r="C1130" s="106" t="s">
        <v>133</v>
      </c>
      <c r="D1130" s="106" t="s">
        <v>134</v>
      </c>
      <c r="E1130" s="106" t="s">
        <v>219</v>
      </c>
      <c r="F1130" s="179">
        <f>'Fleet Input'!I1134</f>
        <v>0</v>
      </c>
      <c r="G1130" s="179">
        <f>'Fleet Input'!J1134</f>
        <v>0</v>
      </c>
      <c r="H1130" s="119" t="e">
        <f>VLOOKUP(AD1130,NOx_Calc!$E$4:$G$44,3,FALSE)/100</f>
        <v>#N/A</v>
      </c>
      <c r="I1130" s="119" t="e">
        <f>VLOOKUP(AD1130,NOx_Calc!$E$4:$H$44,4,FALSE)/100</f>
        <v>#N/A</v>
      </c>
      <c r="J1130" s="97" t="e">
        <f t="shared" si="204"/>
        <v>#N/A</v>
      </c>
      <c r="K1130" s="10" t="e">
        <f>IF(J1130&lt;&gt;"-",IF(X1130="A",'NOx Emission Factors'!$X$4*J1130,IF(X1130="L",'NOx Emission Factors'!$W$4*J1130,"?")),"-")</f>
        <v>#N/A</v>
      </c>
      <c r="L1130" s="10" t="str">
        <f>IF(F1130&lt;&gt;"",IF(X1130="A",F1130/'NOx Emission Factors'!$X$4,IF(X1130="L",F1130/'NOx Emission Factors'!$W$4,"?")),"-")</f>
        <v>?</v>
      </c>
      <c r="M1130" s="125" t="e">
        <f t="shared" si="205"/>
        <v>#DIV/0!</v>
      </c>
      <c r="N1130" s="125" t="e">
        <f t="shared" si="206"/>
        <v>#N/A</v>
      </c>
      <c r="O1130" s="170">
        <f>'Fleet Input'!B1134</f>
        <v>0</v>
      </c>
      <c r="P1130" s="170">
        <f>'Fleet Input'!C1134</f>
        <v>0</v>
      </c>
      <c r="Q1130" s="170">
        <f>'Fleet Input'!D1134</f>
        <v>0</v>
      </c>
      <c r="R1130" s="170">
        <f>'Fleet Input'!E1134</f>
        <v>0</v>
      </c>
      <c r="S1130" s="170">
        <f>'Fleet Input'!F1134</f>
        <v>0</v>
      </c>
      <c r="T1130" s="109" t="s">
        <v>34</v>
      </c>
      <c r="U1130" s="109" t="s">
        <v>202</v>
      </c>
      <c r="W1130" s="109" t="s">
        <v>800</v>
      </c>
      <c r="X1130" s="176">
        <f>'Fleet Input'!F1134</f>
        <v>0</v>
      </c>
      <c r="Y1130" s="170">
        <f>'Fleet Input'!G1134</f>
        <v>0</v>
      </c>
      <c r="Z1130" s="170">
        <f>'Fleet Input'!H1134</f>
        <v>0</v>
      </c>
      <c r="AA1130" s="114">
        <f t="shared" si="207"/>
        <v>0</v>
      </c>
      <c r="AB1130" s="176" t="str">
        <f>IF('Fleet Input'!K1134=0,"",'Fleet Input'!K1134)</f>
        <v/>
      </c>
      <c r="AC1130" s="176" t="str">
        <f>IF('Fleet Input'!L1134=0,"",'Fleet Input'!L1134)</f>
        <v/>
      </c>
      <c r="AD1130" s="117" t="str">
        <f t="shared" si="208"/>
        <v/>
      </c>
      <c r="AE1130" s="117" t="str">
        <f t="shared" si="209"/>
        <v>00</v>
      </c>
      <c r="AF1130" s="8" t="e">
        <f t="shared" si="210"/>
        <v>#N/A</v>
      </c>
      <c r="AG1130" s="122" t="e">
        <f t="shared" si="211"/>
        <v>#N/A</v>
      </c>
      <c r="AH1130" s="8" t="e">
        <f t="shared" si="212"/>
        <v>#N/A</v>
      </c>
      <c r="AI1130" s="122" t="e">
        <f t="shared" si="213"/>
        <v>#N/A</v>
      </c>
      <c r="AJ1130" s="100" t="e">
        <f t="shared" si="214"/>
        <v>#N/A</v>
      </c>
      <c r="AK1130" s="122" t="e">
        <f t="shared" si="215"/>
        <v>#N/A</v>
      </c>
    </row>
    <row r="1131" spans="1:37" x14ac:dyDescent="0.2">
      <c r="A1131" s="170">
        <f>'Fleet Input'!A1135</f>
        <v>0</v>
      </c>
      <c r="B1131" s="106" t="s">
        <v>111</v>
      </c>
      <c r="C1131" s="106" t="s">
        <v>133</v>
      </c>
      <c r="D1131" s="106" t="s">
        <v>134</v>
      </c>
      <c r="E1131" s="106" t="s">
        <v>219</v>
      </c>
      <c r="F1131" s="179">
        <f>'Fleet Input'!I1135</f>
        <v>0</v>
      </c>
      <c r="G1131" s="179">
        <f>'Fleet Input'!J1135</f>
        <v>0</v>
      </c>
      <c r="H1131" s="119" t="e">
        <f>VLOOKUP(AD1131,NOx_Calc!$E$4:$G$44,3,FALSE)/100</f>
        <v>#N/A</v>
      </c>
      <c r="I1131" s="119" t="e">
        <f>VLOOKUP(AD1131,NOx_Calc!$E$4:$H$44,4,FALSE)/100</f>
        <v>#N/A</v>
      </c>
      <c r="J1131" s="97" t="e">
        <f t="shared" si="204"/>
        <v>#N/A</v>
      </c>
      <c r="K1131" s="10" t="e">
        <f>IF(J1131&lt;&gt;"-",IF(X1131="A",'NOx Emission Factors'!$X$4*J1131,IF(X1131="L",'NOx Emission Factors'!$W$4*J1131,"?")),"-")</f>
        <v>#N/A</v>
      </c>
      <c r="L1131" s="10" t="str">
        <f>IF(F1131&lt;&gt;"",IF(X1131="A",F1131/'NOx Emission Factors'!$X$4,IF(X1131="L",F1131/'NOx Emission Factors'!$W$4,"?")),"-")</f>
        <v>?</v>
      </c>
      <c r="M1131" s="125" t="e">
        <f t="shared" si="205"/>
        <v>#DIV/0!</v>
      </c>
      <c r="N1131" s="125" t="e">
        <f t="shared" si="206"/>
        <v>#N/A</v>
      </c>
      <c r="O1131" s="170">
        <f>'Fleet Input'!B1135</f>
        <v>0</v>
      </c>
      <c r="P1131" s="170">
        <f>'Fleet Input'!C1135</f>
        <v>0</v>
      </c>
      <c r="Q1131" s="170">
        <f>'Fleet Input'!D1135</f>
        <v>0</v>
      </c>
      <c r="R1131" s="170">
        <f>'Fleet Input'!E1135</f>
        <v>0</v>
      </c>
      <c r="S1131" s="170">
        <f>'Fleet Input'!F1135</f>
        <v>0</v>
      </c>
      <c r="T1131" s="109" t="s">
        <v>34</v>
      </c>
      <c r="U1131" s="109" t="s">
        <v>202</v>
      </c>
      <c r="W1131" s="109" t="s">
        <v>800</v>
      </c>
      <c r="X1131" s="176">
        <f>'Fleet Input'!F1135</f>
        <v>0</v>
      </c>
      <c r="Y1131" s="170">
        <f>'Fleet Input'!G1135</f>
        <v>0</v>
      </c>
      <c r="Z1131" s="170">
        <f>'Fleet Input'!H1135</f>
        <v>0</v>
      </c>
      <c r="AA1131" s="114">
        <f t="shared" si="207"/>
        <v>0</v>
      </c>
      <c r="AB1131" s="176" t="str">
        <f>IF('Fleet Input'!K1135=0,"",'Fleet Input'!K1135)</f>
        <v/>
      </c>
      <c r="AC1131" s="176" t="str">
        <f>IF('Fleet Input'!L1135=0,"",'Fleet Input'!L1135)</f>
        <v/>
      </c>
      <c r="AD1131" s="117" t="str">
        <f t="shared" si="208"/>
        <v/>
      </c>
      <c r="AE1131" s="117" t="str">
        <f t="shared" si="209"/>
        <v>00</v>
      </c>
      <c r="AF1131" s="8" t="e">
        <f t="shared" si="210"/>
        <v>#N/A</v>
      </c>
      <c r="AG1131" s="122" t="e">
        <f t="shared" si="211"/>
        <v>#N/A</v>
      </c>
      <c r="AH1131" s="8" t="e">
        <f t="shared" si="212"/>
        <v>#N/A</v>
      </c>
      <c r="AI1131" s="122" t="e">
        <f t="shared" si="213"/>
        <v>#N/A</v>
      </c>
      <c r="AJ1131" s="100" t="e">
        <f t="shared" si="214"/>
        <v>#N/A</v>
      </c>
      <c r="AK1131" s="122" t="e">
        <f t="shared" si="215"/>
        <v>#N/A</v>
      </c>
    </row>
    <row r="1132" spans="1:37" x14ac:dyDescent="0.2">
      <c r="A1132" s="170">
        <f>'Fleet Input'!A1136</f>
        <v>0</v>
      </c>
      <c r="B1132" s="106" t="s">
        <v>111</v>
      </c>
      <c r="C1132" s="106" t="s">
        <v>133</v>
      </c>
      <c r="D1132" s="106" t="s">
        <v>134</v>
      </c>
      <c r="E1132" s="106" t="s">
        <v>219</v>
      </c>
      <c r="F1132" s="179">
        <f>'Fleet Input'!I1136</f>
        <v>0</v>
      </c>
      <c r="G1132" s="179">
        <f>'Fleet Input'!J1136</f>
        <v>0</v>
      </c>
      <c r="H1132" s="119" t="e">
        <f>VLOOKUP(AD1132,NOx_Calc!$E$4:$G$44,3,FALSE)/100</f>
        <v>#N/A</v>
      </c>
      <c r="I1132" s="119" t="e">
        <f>VLOOKUP(AD1132,NOx_Calc!$E$4:$H$44,4,FALSE)/100</f>
        <v>#N/A</v>
      </c>
      <c r="J1132" s="97" t="e">
        <f t="shared" si="204"/>
        <v>#N/A</v>
      </c>
      <c r="K1132" s="10" t="e">
        <f>IF(J1132&lt;&gt;"-",IF(X1132="A",'NOx Emission Factors'!$X$4*J1132,IF(X1132="L",'NOx Emission Factors'!$W$4*J1132,"?")),"-")</f>
        <v>#N/A</v>
      </c>
      <c r="L1132" s="10" t="str">
        <f>IF(F1132&lt;&gt;"",IF(X1132="A",F1132/'NOx Emission Factors'!$X$4,IF(X1132="L",F1132/'NOx Emission Factors'!$W$4,"?")),"-")</f>
        <v>?</v>
      </c>
      <c r="M1132" s="125" t="e">
        <f t="shared" si="205"/>
        <v>#DIV/0!</v>
      </c>
      <c r="N1132" s="125" t="e">
        <f t="shared" si="206"/>
        <v>#N/A</v>
      </c>
      <c r="O1132" s="170">
        <f>'Fleet Input'!B1136</f>
        <v>0</v>
      </c>
      <c r="P1132" s="170">
        <f>'Fleet Input'!C1136</f>
        <v>0</v>
      </c>
      <c r="Q1132" s="170">
        <f>'Fleet Input'!D1136</f>
        <v>0</v>
      </c>
      <c r="R1132" s="170">
        <f>'Fleet Input'!E1136</f>
        <v>0</v>
      </c>
      <c r="S1132" s="170">
        <f>'Fleet Input'!F1136</f>
        <v>0</v>
      </c>
      <c r="T1132" s="109" t="s">
        <v>34</v>
      </c>
      <c r="U1132" s="109" t="s">
        <v>202</v>
      </c>
      <c r="W1132" s="109" t="s">
        <v>800</v>
      </c>
      <c r="X1132" s="176">
        <f>'Fleet Input'!F1136</f>
        <v>0</v>
      </c>
      <c r="Y1132" s="170">
        <f>'Fleet Input'!G1136</f>
        <v>0</v>
      </c>
      <c r="Z1132" s="170">
        <f>'Fleet Input'!H1136</f>
        <v>0</v>
      </c>
      <c r="AA1132" s="114">
        <f t="shared" si="207"/>
        <v>0</v>
      </c>
      <c r="AB1132" s="176" t="str">
        <f>IF('Fleet Input'!K1136=0,"",'Fleet Input'!K1136)</f>
        <v/>
      </c>
      <c r="AC1132" s="176" t="str">
        <f>IF('Fleet Input'!L1136=0,"",'Fleet Input'!L1136)</f>
        <v/>
      </c>
      <c r="AD1132" s="117" t="str">
        <f t="shared" si="208"/>
        <v/>
      </c>
      <c r="AE1132" s="117" t="str">
        <f t="shared" si="209"/>
        <v>00</v>
      </c>
      <c r="AF1132" s="8" t="e">
        <f t="shared" si="210"/>
        <v>#N/A</v>
      </c>
      <c r="AG1132" s="122" t="e">
        <f t="shared" si="211"/>
        <v>#N/A</v>
      </c>
      <c r="AH1132" s="8" t="e">
        <f t="shared" si="212"/>
        <v>#N/A</v>
      </c>
      <c r="AI1132" s="122" t="e">
        <f t="shared" si="213"/>
        <v>#N/A</v>
      </c>
      <c r="AJ1132" s="100" t="e">
        <f t="shared" si="214"/>
        <v>#N/A</v>
      </c>
      <c r="AK1132" s="122" t="e">
        <f t="shared" si="215"/>
        <v>#N/A</v>
      </c>
    </row>
    <row r="1133" spans="1:37" x14ac:dyDescent="0.2">
      <c r="A1133" s="170">
        <f>'Fleet Input'!A1137</f>
        <v>0</v>
      </c>
      <c r="B1133" s="106" t="s">
        <v>111</v>
      </c>
      <c r="C1133" s="106" t="s">
        <v>133</v>
      </c>
      <c r="D1133" s="106" t="s">
        <v>134</v>
      </c>
      <c r="E1133" s="106" t="s">
        <v>219</v>
      </c>
      <c r="F1133" s="179">
        <f>'Fleet Input'!I1137</f>
        <v>0</v>
      </c>
      <c r="G1133" s="179">
        <f>'Fleet Input'!J1137</f>
        <v>0</v>
      </c>
      <c r="H1133" s="119" t="e">
        <f>VLOOKUP(AD1133,NOx_Calc!$E$4:$G$44,3,FALSE)/100</f>
        <v>#N/A</v>
      </c>
      <c r="I1133" s="119" t="e">
        <f>VLOOKUP(AD1133,NOx_Calc!$E$4:$H$44,4,FALSE)/100</f>
        <v>#N/A</v>
      </c>
      <c r="J1133" s="97" t="e">
        <f t="shared" si="204"/>
        <v>#N/A</v>
      </c>
      <c r="K1133" s="10" t="e">
        <f>IF(J1133&lt;&gt;"-",IF(X1133="A",'NOx Emission Factors'!$X$4*J1133,IF(X1133="L",'NOx Emission Factors'!$W$4*J1133,"?")),"-")</f>
        <v>#N/A</v>
      </c>
      <c r="L1133" s="10" t="str">
        <f>IF(F1133&lt;&gt;"",IF(X1133="A",F1133/'NOx Emission Factors'!$X$4,IF(X1133="L",F1133/'NOx Emission Factors'!$W$4,"?")),"-")</f>
        <v>?</v>
      </c>
      <c r="M1133" s="125" t="e">
        <f t="shared" si="205"/>
        <v>#DIV/0!</v>
      </c>
      <c r="N1133" s="125" t="e">
        <f t="shared" si="206"/>
        <v>#N/A</v>
      </c>
      <c r="O1133" s="170">
        <f>'Fleet Input'!B1137</f>
        <v>0</v>
      </c>
      <c r="P1133" s="170">
        <f>'Fleet Input'!C1137</f>
        <v>0</v>
      </c>
      <c r="Q1133" s="170">
        <f>'Fleet Input'!D1137</f>
        <v>0</v>
      </c>
      <c r="R1133" s="170">
        <f>'Fleet Input'!E1137</f>
        <v>0</v>
      </c>
      <c r="S1133" s="170">
        <f>'Fleet Input'!F1137</f>
        <v>0</v>
      </c>
      <c r="T1133" s="109" t="s">
        <v>34</v>
      </c>
      <c r="U1133" s="109" t="s">
        <v>202</v>
      </c>
      <c r="W1133" s="109" t="s">
        <v>800</v>
      </c>
      <c r="X1133" s="176">
        <f>'Fleet Input'!F1137</f>
        <v>0</v>
      </c>
      <c r="Y1133" s="170">
        <f>'Fleet Input'!G1137</f>
        <v>0</v>
      </c>
      <c r="Z1133" s="170">
        <f>'Fleet Input'!H1137</f>
        <v>0</v>
      </c>
      <c r="AA1133" s="114">
        <f t="shared" si="207"/>
        <v>0</v>
      </c>
      <c r="AB1133" s="176" t="str">
        <f>IF('Fleet Input'!K1137=0,"",'Fleet Input'!K1137)</f>
        <v/>
      </c>
      <c r="AC1133" s="176" t="str">
        <f>IF('Fleet Input'!L1137=0,"",'Fleet Input'!L1137)</f>
        <v/>
      </c>
      <c r="AD1133" s="117" t="str">
        <f t="shared" si="208"/>
        <v/>
      </c>
      <c r="AE1133" s="117" t="str">
        <f t="shared" si="209"/>
        <v>00</v>
      </c>
      <c r="AF1133" s="8" t="e">
        <f t="shared" si="210"/>
        <v>#N/A</v>
      </c>
      <c r="AG1133" s="122" t="e">
        <f t="shared" si="211"/>
        <v>#N/A</v>
      </c>
      <c r="AH1133" s="8" t="e">
        <f t="shared" si="212"/>
        <v>#N/A</v>
      </c>
      <c r="AI1133" s="122" t="e">
        <f t="shared" si="213"/>
        <v>#N/A</v>
      </c>
      <c r="AJ1133" s="100" t="e">
        <f t="shared" si="214"/>
        <v>#N/A</v>
      </c>
      <c r="AK1133" s="122" t="e">
        <f t="shared" si="215"/>
        <v>#N/A</v>
      </c>
    </row>
    <row r="1134" spans="1:37" x14ac:dyDescent="0.2">
      <c r="A1134" s="170">
        <f>'Fleet Input'!A1138</f>
        <v>0</v>
      </c>
      <c r="B1134" s="106" t="s">
        <v>111</v>
      </c>
      <c r="C1134" s="106" t="s">
        <v>133</v>
      </c>
      <c r="D1134" s="106" t="s">
        <v>134</v>
      </c>
      <c r="E1134" s="106" t="s">
        <v>219</v>
      </c>
      <c r="F1134" s="179">
        <f>'Fleet Input'!I1138</f>
        <v>0</v>
      </c>
      <c r="G1134" s="179">
        <f>'Fleet Input'!J1138</f>
        <v>0</v>
      </c>
      <c r="H1134" s="119" t="e">
        <f>VLOOKUP(AD1134,NOx_Calc!$E$4:$G$44,3,FALSE)/100</f>
        <v>#N/A</v>
      </c>
      <c r="I1134" s="119" t="e">
        <f>VLOOKUP(AD1134,NOx_Calc!$E$4:$H$44,4,FALSE)/100</f>
        <v>#N/A</v>
      </c>
      <c r="J1134" s="97" t="e">
        <f t="shared" si="204"/>
        <v>#N/A</v>
      </c>
      <c r="K1134" s="10" t="e">
        <f>IF(J1134&lt;&gt;"-",IF(X1134="A",'NOx Emission Factors'!$X$4*J1134,IF(X1134="L",'NOx Emission Factors'!$W$4*J1134,"?")),"-")</f>
        <v>#N/A</v>
      </c>
      <c r="L1134" s="10" t="str">
        <f>IF(F1134&lt;&gt;"",IF(X1134="A",F1134/'NOx Emission Factors'!$X$4,IF(X1134="L",F1134/'NOx Emission Factors'!$W$4,"?")),"-")</f>
        <v>?</v>
      </c>
      <c r="M1134" s="125" t="e">
        <f t="shared" si="205"/>
        <v>#DIV/0!</v>
      </c>
      <c r="N1134" s="125" t="e">
        <f t="shared" si="206"/>
        <v>#N/A</v>
      </c>
      <c r="O1134" s="170">
        <f>'Fleet Input'!B1138</f>
        <v>0</v>
      </c>
      <c r="P1134" s="170">
        <f>'Fleet Input'!C1138</f>
        <v>0</v>
      </c>
      <c r="Q1134" s="170">
        <f>'Fleet Input'!D1138</f>
        <v>0</v>
      </c>
      <c r="R1134" s="170">
        <f>'Fleet Input'!E1138</f>
        <v>0</v>
      </c>
      <c r="S1134" s="170">
        <f>'Fleet Input'!F1138</f>
        <v>0</v>
      </c>
      <c r="T1134" s="109" t="s">
        <v>34</v>
      </c>
      <c r="U1134" s="109" t="s">
        <v>202</v>
      </c>
      <c r="W1134" s="109" t="s">
        <v>800</v>
      </c>
      <c r="X1134" s="176">
        <f>'Fleet Input'!F1138</f>
        <v>0</v>
      </c>
      <c r="Y1134" s="170">
        <f>'Fleet Input'!G1138</f>
        <v>0</v>
      </c>
      <c r="Z1134" s="170">
        <f>'Fleet Input'!H1138</f>
        <v>0</v>
      </c>
      <c r="AA1134" s="114">
        <f t="shared" si="207"/>
        <v>0</v>
      </c>
      <c r="AB1134" s="176" t="str">
        <f>IF('Fleet Input'!K1138=0,"",'Fleet Input'!K1138)</f>
        <v/>
      </c>
      <c r="AC1134" s="176" t="str">
        <f>IF('Fleet Input'!L1138=0,"",'Fleet Input'!L1138)</f>
        <v/>
      </c>
      <c r="AD1134" s="117" t="str">
        <f t="shared" si="208"/>
        <v/>
      </c>
      <c r="AE1134" s="117" t="str">
        <f t="shared" si="209"/>
        <v>00</v>
      </c>
      <c r="AF1134" s="8" t="e">
        <f t="shared" si="210"/>
        <v>#N/A</v>
      </c>
      <c r="AG1134" s="122" t="e">
        <f t="shared" si="211"/>
        <v>#N/A</v>
      </c>
      <c r="AH1134" s="8" t="e">
        <f t="shared" si="212"/>
        <v>#N/A</v>
      </c>
      <c r="AI1134" s="122" t="e">
        <f t="shared" si="213"/>
        <v>#N/A</v>
      </c>
      <c r="AJ1134" s="100" t="e">
        <f t="shared" si="214"/>
        <v>#N/A</v>
      </c>
      <c r="AK1134" s="122" t="e">
        <f t="shared" si="215"/>
        <v>#N/A</v>
      </c>
    </row>
    <row r="1135" spans="1:37" x14ac:dyDescent="0.2">
      <c r="A1135" s="170">
        <f>'Fleet Input'!A1139</f>
        <v>0</v>
      </c>
      <c r="B1135" s="106" t="s">
        <v>111</v>
      </c>
      <c r="C1135" s="106" t="s">
        <v>133</v>
      </c>
      <c r="D1135" s="106" t="s">
        <v>134</v>
      </c>
      <c r="E1135" s="106" t="s">
        <v>219</v>
      </c>
      <c r="F1135" s="179">
        <f>'Fleet Input'!I1139</f>
        <v>0</v>
      </c>
      <c r="G1135" s="179">
        <f>'Fleet Input'!J1139</f>
        <v>0</v>
      </c>
      <c r="H1135" s="119" t="e">
        <f>VLOOKUP(AD1135,NOx_Calc!$E$4:$G$44,3,FALSE)/100</f>
        <v>#N/A</v>
      </c>
      <c r="I1135" s="119" t="e">
        <f>VLOOKUP(AD1135,NOx_Calc!$E$4:$H$44,4,FALSE)/100</f>
        <v>#N/A</v>
      </c>
      <c r="J1135" s="97" t="e">
        <f t="shared" si="204"/>
        <v>#N/A</v>
      </c>
      <c r="K1135" s="10" t="e">
        <f>IF(J1135&lt;&gt;"-",IF(X1135="A",'NOx Emission Factors'!$X$4*J1135,IF(X1135="L",'NOx Emission Factors'!$W$4*J1135,"?")),"-")</f>
        <v>#N/A</v>
      </c>
      <c r="L1135" s="10" t="str">
        <f>IF(F1135&lt;&gt;"",IF(X1135="A",F1135/'NOx Emission Factors'!$X$4,IF(X1135="L",F1135/'NOx Emission Factors'!$W$4,"?")),"-")</f>
        <v>?</v>
      </c>
      <c r="M1135" s="125" t="e">
        <f t="shared" si="205"/>
        <v>#DIV/0!</v>
      </c>
      <c r="N1135" s="125" t="e">
        <f t="shared" si="206"/>
        <v>#N/A</v>
      </c>
      <c r="O1135" s="170">
        <f>'Fleet Input'!B1139</f>
        <v>0</v>
      </c>
      <c r="P1135" s="170">
        <f>'Fleet Input'!C1139</f>
        <v>0</v>
      </c>
      <c r="Q1135" s="170">
        <f>'Fleet Input'!D1139</f>
        <v>0</v>
      </c>
      <c r="R1135" s="170">
        <f>'Fleet Input'!E1139</f>
        <v>0</v>
      </c>
      <c r="S1135" s="170">
        <f>'Fleet Input'!F1139</f>
        <v>0</v>
      </c>
      <c r="T1135" s="109" t="s">
        <v>34</v>
      </c>
      <c r="U1135" s="109" t="s">
        <v>202</v>
      </c>
      <c r="W1135" s="109" t="s">
        <v>800</v>
      </c>
      <c r="X1135" s="176">
        <f>'Fleet Input'!F1139</f>
        <v>0</v>
      </c>
      <c r="Y1135" s="170">
        <f>'Fleet Input'!G1139</f>
        <v>0</v>
      </c>
      <c r="Z1135" s="170">
        <f>'Fleet Input'!H1139</f>
        <v>0</v>
      </c>
      <c r="AA1135" s="114">
        <f t="shared" si="207"/>
        <v>0</v>
      </c>
      <c r="AB1135" s="176" t="str">
        <f>IF('Fleet Input'!K1139=0,"",'Fleet Input'!K1139)</f>
        <v/>
      </c>
      <c r="AC1135" s="176" t="str">
        <f>IF('Fleet Input'!L1139=0,"",'Fleet Input'!L1139)</f>
        <v/>
      </c>
      <c r="AD1135" s="117" t="str">
        <f t="shared" si="208"/>
        <v/>
      </c>
      <c r="AE1135" s="117" t="str">
        <f t="shared" si="209"/>
        <v>00</v>
      </c>
      <c r="AF1135" s="8" t="e">
        <f t="shared" si="210"/>
        <v>#N/A</v>
      </c>
      <c r="AG1135" s="122" t="e">
        <f t="shared" si="211"/>
        <v>#N/A</v>
      </c>
      <c r="AH1135" s="8" t="e">
        <f t="shared" si="212"/>
        <v>#N/A</v>
      </c>
      <c r="AI1135" s="122" t="e">
        <f t="shared" si="213"/>
        <v>#N/A</v>
      </c>
      <c r="AJ1135" s="100" t="e">
        <f t="shared" si="214"/>
        <v>#N/A</v>
      </c>
      <c r="AK1135" s="122" t="e">
        <f t="shared" si="215"/>
        <v>#N/A</v>
      </c>
    </row>
    <row r="1136" spans="1:37" x14ac:dyDescent="0.2">
      <c r="A1136" s="170">
        <f>'Fleet Input'!A1140</f>
        <v>0</v>
      </c>
      <c r="B1136" s="106" t="s">
        <v>111</v>
      </c>
      <c r="C1136" s="106" t="s">
        <v>133</v>
      </c>
      <c r="D1136" s="106" t="s">
        <v>134</v>
      </c>
      <c r="E1136" s="106" t="s">
        <v>219</v>
      </c>
      <c r="F1136" s="179">
        <f>'Fleet Input'!I1140</f>
        <v>0</v>
      </c>
      <c r="G1136" s="179">
        <f>'Fleet Input'!J1140</f>
        <v>0</v>
      </c>
      <c r="H1136" s="119" t="e">
        <f>VLOOKUP(AD1136,NOx_Calc!$E$4:$G$44,3,FALSE)/100</f>
        <v>#N/A</v>
      </c>
      <c r="I1136" s="119" t="e">
        <f>VLOOKUP(AD1136,NOx_Calc!$E$4:$H$44,4,FALSE)/100</f>
        <v>#N/A</v>
      </c>
      <c r="J1136" s="97" t="e">
        <f t="shared" si="204"/>
        <v>#N/A</v>
      </c>
      <c r="K1136" s="10" t="e">
        <f>IF(J1136&lt;&gt;"-",IF(X1136="A",'NOx Emission Factors'!$X$4*J1136,IF(X1136="L",'NOx Emission Factors'!$W$4*J1136,"?")),"-")</f>
        <v>#N/A</v>
      </c>
      <c r="L1136" s="10" t="str">
        <f>IF(F1136&lt;&gt;"",IF(X1136="A",F1136/'NOx Emission Factors'!$X$4,IF(X1136="L",F1136/'NOx Emission Factors'!$W$4,"?")),"-")</f>
        <v>?</v>
      </c>
      <c r="M1136" s="125" t="e">
        <f t="shared" si="205"/>
        <v>#DIV/0!</v>
      </c>
      <c r="N1136" s="125" t="e">
        <f t="shared" si="206"/>
        <v>#N/A</v>
      </c>
      <c r="O1136" s="170">
        <f>'Fleet Input'!B1140</f>
        <v>0</v>
      </c>
      <c r="P1136" s="170">
        <f>'Fleet Input'!C1140</f>
        <v>0</v>
      </c>
      <c r="Q1136" s="170">
        <f>'Fleet Input'!D1140</f>
        <v>0</v>
      </c>
      <c r="R1136" s="170">
        <f>'Fleet Input'!E1140</f>
        <v>0</v>
      </c>
      <c r="S1136" s="170">
        <f>'Fleet Input'!F1140</f>
        <v>0</v>
      </c>
      <c r="T1136" s="109" t="s">
        <v>34</v>
      </c>
      <c r="U1136" s="109" t="s">
        <v>202</v>
      </c>
      <c r="W1136" s="109" t="s">
        <v>800</v>
      </c>
      <c r="X1136" s="176">
        <f>'Fleet Input'!F1140</f>
        <v>0</v>
      </c>
      <c r="Y1136" s="170">
        <f>'Fleet Input'!G1140</f>
        <v>0</v>
      </c>
      <c r="Z1136" s="170">
        <f>'Fleet Input'!H1140</f>
        <v>0</v>
      </c>
      <c r="AA1136" s="114">
        <f t="shared" si="207"/>
        <v>0</v>
      </c>
      <c r="AB1136" s="176" t="str">
        <f>IF('Fleet Input'!K1140=0,"",'Fleet Input'!K1140)</f>
        <v/>
      </c>
      <c r="AC1136" s="176" t="str">
        <f>IF('Fleet Input'!L1140=0,"",'Fleet Input'!L1140)</f>
        <v/>
      </c>
      <c r="AD1136" s="117" t="str">
        <f t="shared" si="208"/>
        <v/>
      </c>
      <c r="AE1136" s="117" t="str">
        <f t="shared" si="209"/>
        <v>00</v>
      </c>
      <c r="AF1136" s="8" t="e">
        <f t="shared" si="210"/>
        <v>#N/A</v>
      </c>
      <c r="AG1136" s="122" t="e">
        <f t="shared" si="211"/>
        <v>#N/A</v>
      </c>
      <c r="AH1136" s="8" t="e">
        <f t="shared" si="212"/>
        <v>#N/A</v>
      </c>
      <c r="AI1136" s="122" t="e">
        <f t="shared" si="213"/>
        <v>#N/A</v>
      </c>
      <c r="AJ1136" s="100" t="e">
        <f t="shared" si="214"/>
        <v>#N/A</v>
      </c>
      <c r="AK1136" s="122" t="e">
        <f t="shared" si="215"/>
        <v>#N/A</v>
      </c>
    </row>
    <row r="1137" spans="1:37" x14ac:dyDescent="0.2">
      <c r="A1137" s="170">
        <f>'Fleet Input'!A1141</f>
        <v>0</v>
      </c>
      <c r="B1137" s="106" t="s">
        <v>111</v>
      </c>
      <c r="C1137" s="106" t="s">
        <v>133</v>
      </c>
      <c r="D1137" s="106" t="s">
        <v>134</v>
      </c>
      <c r="E1137" s="106" t="s">
        <v>219</v>
      </c>
      <c r="F1137" s="179">
        <f>'Fleet Input'!I1141</f>
        <v>0</v>
      </c>
      <c r="G1137" s="179">
        <f>'Fleet Input'!J1141</f>
        <v>0</v>
      </c>
      <c r="H1137" s="119" t="e">
        <f>VLOOKUP(AD1137,NOx_Calc!$E$4:$G$44,3,FALSE)/100</f>
        <v>#N/A</v>
      </c>
      <c r="I1137" s="119" t="e">
        <f>VLOOKUP(AD1137,NOx_Calc!$E$4:$H$44,4,FALSE)/100</f>
        <v>#N/A</v>
      </c>
      <c r="J1137" s="97" t="e">
        <f t="shared" si="204"/>
        <v>#N/A</v>
      </c>
      <c r="K1137" s="10" t="e">
        <f>IF(J1137&lt;&gt;"-",IF(X1137="A",'NOx Emission Factors'!$X$4*J1137,IF(X1137="L",'NOx Emission Factors'!$W$4*J1137,"?")),"-")</f>
        <v>#N/A</v>
      </c>
      <c r="L1137" s="10" t="str">
        <f>IF(F1137&lt;&gt;"",IF(X1137="A",F1137/'NOx Emission Factors'!$X$4,IF(X1137="L",F1137/'NOx Emission Factors'!$W$4,"?")),"-")</f>
        <v>?</v>
      </c>
      <c r="M1137" s="125" t="e">
        <f t="shared" si="205"/>
        <v>#DIV/0!</v>
      </c>
      <c r="N1137" s="125" t="e">
        <f t="shared" si="206"/>
        <v>#N/A</v>
      </c>
      <c r="O1137" s="170">
        <f>'Fleet Input'!B1141</f>
        <v>0</v>
      </c>
      <c r="P1137" s="170">
        <f>'Fleet Input'!C1141</f>
        <v>0</v>
      </c>
      <c r="Q1137" s="170">
        <f>'Fleet Input'!D1141</f>
        <v>0</v>
      </c>
      <c r="R1137" s="170">
        <f>'Fleet Input'!E1141</f>
        <v>0</v>
      </c>
      <c r="S1137" s="170">
        <f>'Fleet Input'!F1141</f>
        <v>0</v>
      </c>
      <c r="T1137" s="109" t="s">
        <v>34</v>
      </c>
      <c r="U1137" s="109" t="s">
        <v>202</v>
      </c>
      <c r="W1137" s="109" t="s">
        <v>800</v>
      </c>
      <c r="X1137" s="176">
        <f>'Fleet Input'!F1141</f>
        <v>0</v>
      </c>
      <c r="Y1137" s="170">
        <f>'Fleet Input'!G1141</f>
        <v>0</v>
      </c>
      <c r="Z1137" s="170">
        <f>'Fleet Input'!H1141</f>
        <v>0</v>
      </c>
      <c r="AA1137" s="114">
        <f t="shared" si="207"/>
        <v>0</v>
      </c>
      <c r="AB1137" s="176" t="str">
        <f>IF('Fleet Input'!K1141=0,"",'Fleet Input'!K1141)</f>
        <v/>
      </c>
      <c r="AC1137" s="176" t="str">
        <f>IF('Fleet Input'!L1141=0,"",'Fleet Input'!L1141)</f>
        <v/>
      </c>
      <c r="AD1137" s="117" t="str">
        <f t="shared" si="208"/>
        <v/>
      </c>
      <c r="AE1137" s="117" t="str">
        <f t="shared" si="209"/>
        <v>00</v>
      </c>
      <c r="AF1137" s="8" t="e">
        <f t="shared" si="210"/>
        <v>#N/A</v>
      </c>
      <c r="AG1137" s="122" t="e">
        <f t="shared" si="211"/>
        <v>#N/A</v>
      </c>
      <c r="AH1137" s="8" t="e">
        <f t="shared" si="212"/>
        <v>#N/A</v>
      </c>
      <c r="AI1137" s="122" t="e">
        <f t="shared" si="213"/>
        <v>#N/A</v>
      </c>
      <c r="AJ1137" s="100" t="e">
        <f t="shared" si="214"/>
        <v>#N/A</v>
      </c>
      <c r="AK1137" s="122" t="e">
        <f t="shared" si="215"/>
        <v>#N/A</v>
      </c>
    </row>
    <row r="1138" spans="1:37" x14ac:dyDescent="0.2">
      <c r="A1138" s="170">
        <f>'Fleet Input'!A1142</f>
        <v>0</v>
      </c>
      <c r="B1138" s="106" t="s">
        <v>111</v>
      </c>
      <c r="C1138" s="106" t="s">
        <v>112</v>
      </c>
      <c r="D1138" s="106" t="s">
        <v>124</v>
      </c>
      <c r="E1138" s="106" t="s">
        <v>130</v>
      </c>
      <c r="F1138" s="179">
        <f>'Fleet Input'!I1142</f>
        <v>0</v>
      </c>
      <c r="G1138" s="179">
        <f>'Fleet Input'!J1142</f>
        <v>0</v>
      </c>
      <c r="H1138" s="119" t="e">
        <f>VLOOKUP(AD1138,NOx_Calc!$E$4:$G$44,3,FALSE)/100</f>
        <v>#N/A</v>
      </c>
      <c r="I1138" s="119" t="e">
        <f>VLOOKUP(AD1138,NOx_Calc!$E$4:$H$44,4,FALSE)/100</f>
        <v>#N/A</v>
      </c>
      <c r="J1138" s="97" t="e">
        <f t="shared" si="204"/>
        <v>#N/A</v>
      </c>
      <c r="K1138" s="10" t="e">
        <f>IF(J1138&lt;&gt;"-",IF(X1138="A",'NOx Emission Factors'!$X$4*J1138,IF(X1138="L",'NOx Emission Factors'!$W$4*J1138,"?")),"-")</f>
        <v>#N/A</v>
      </c>
      <c r="L1138" s="10" t="str">
        <f>IF(F1138&lt;&gt;"",IF(X1138="A",F1138/'NOx Emission Factors'!$X$4,IF(X1138="L",F1138/'NOx Emission Factors'!$W$4,"?")),"-")</f>
        <v>?</v>
      </c>
      <c r="M1138" s="125" t="e">
        <f t="shared" si="205"/>
        <v>#DIV/0!</v>
      </c>
      <c r="N1138" s="125" t="e">
        <f t="shared" si="206"/>
        <v>#N/A</v>
      </c>
      <c r="O1138" s="170">
        <f>'Fleet Input'!B1142</f>
        <v>0</v>
      </c>
      <c r="P1138" s="170">
        <f>'Fleet Input'!C1142</f>
        <v>0</v>
      </c>
      <c r="Q1138" s="170">
        <f>'Fleet Input'!D1142</f>
        <v>0</v>
      </c>
      <c r="R1138" s="170">
        <f>'Fleet Input'!E1142</f>
        <v>0</v>
      </c>
      <c r="S1138" s="170">
        <f>'Fleet Input'!F1142</f>
        <v>0</v>
      </c>
      <c r="T1138" s="109" t="s">
        <v>241</v>
      </c>
      <c r="U1138" s="109" t="s">
        <v>19</v>
      </c>
      <c r="W1138" s="109" t="s">
        <v>796</v>
      </c>
      <c r="X1138" s="176">
        <f>'Fleet Input'!F1142</f>
        <v>0</v>
      </c>
      <c r="Y1138" s="170">
        <f>'Fleet Input'!G1142</f>
        <v>0</v>
      </c>
      <c r="Z1138" s="170">
        <f>'Fleet Input'!H1142</f>
        <v>0</v>
      </c>
      <c r="AA1138" s="114">
        <f t="shared" si="207"/>
        <v>0</v>
      </c>
      <c r="AB1138" s="176" t="str">
        <f>IF('Fleet Input'!K1142=0,"",'Fleet Input'!K1142)</f>
        <v/>
      </c>
      <c r="AC1138" s="176" t="str">
        <f>IF('Fleet Input'!L1142=0,"",'Fleet Input'!L1142)</f>
        <v/>
      </c>
      <c r="AD1138" s="117" t="str">
        <f t="shared" si="208"/>
        <v/>
      </c>
      <c r="AE1138" s="117" t="str">
        <f t="shared" si="209"/>
        <v>00</v>
      </c>
      <c r="AF1138" s="8" t="e">
        <f t="shared" si="210"/>
        <v>#N/A</v>
      </c>
      <c r="AG1138" s="122" t="e">
        <f t="shared" si="211"/>
        <v>#N/A</v>
      </c>
      <c r="AH1138" s="8" t="e">
        <f t="shared" si="212"/>
        <v>#N/A</v>
      </c>
      <c r="AI1138" s="122" t="e">
        <f t="shared" si="213"/>
        <v>#N/A</v>
      </c>
      <c r="AJ1138" s="100" t="e">
        <f t="shared" si="214"/>
        <v>#N/A</v>
      </c>
      <c r="AK1138" s="122" t="e">
        <f t="shared" si="215"/>
        <v>#N/A</v>
      </c>
    </row>
    <row r="1139" spans="1:37" x14ac:dyDescent="0.2">
      <c r="A1139" s="170">
        <f>'Fleet Input'!A1143</f>
        <v>0</v>
      </c>
      <c r="B1139" s="106" t="s">
        <v>111</v>
      </c>
      <c r="C1139" s="106" t="s">
        <v>112</v>
      </c>
      <c r="D1139" s="106" t="s">
        <v>124</v>
      </c>
      <c r="E1139" s="106" t="s">
        <v>130</v>
      </c>
      <c r="F1139" s="179">
        <f>'Fleet Input'!I1143</f>
        <v>0</v>
      </c>
      <c r="G1139" s="179">
        <f>'Fleet Input'!J1143</f>
        <v>0</v>
      </c>
      <c r="H1139" s="119" t="e">
        <f>VLOOKUP(AD1139,NOx_Calc!$E$4:$G$44,3,FALSE)/100</f>
        <v>#N/A</v>
      </c>
      <c r="I1139" s="119" t="e">
        <f>VLOOKUP(AD1139,NOx_Calc!$E$4:$H$44,4,FALSE)/100</f>
        <v>#N/A</v>
      </c>
      <c r="J1139" s="97" t="e">
        <f t="shared" si="204"/>
        <v>#N/A</v>
      </c>
      <c r="K1139" s="10" t="e">
        <f>IF(J1139&lt;&gt;"-",IF(X1139="A",'NOx Emission Factors'!$X$4*J1139,IF(X1139="L",'NOx Emission Factors'!$W$4*J1139,"?")),"-")</f>
        <v>#N/A</v>
      </c>
      <c r="L1139" s="10" t="str">
        <f>IF(F1139&lt;&gt;"",IF(X1139="A",F1139/'NOx Emission Factors'!$X$4,IF(X1139="L",F1139/'NOx Emission Factors'!$W$4,"?")),"-")</f>
        <v>?</v>
      </c>
      <c r="M1139" s="125" t="e">
        <f t="shared" si="205"/>
        <v>#DIV/0!</v>
      </c>
      <c r="N1139" s="125" t="e">
        <f t="shared" si="206"/>
        <v>#N/A</v>
      </c>
      <c r="O1139" s="170">
        <f>'Fleet Input'!B1143</f>
        <v>0</v>
      </c>
      <c r="P1139" s="170">
        <f>'Fleet Input'!C1143</f>
        <v>0</v>
      </c>
      <c r="Q1139" s="170">
        <f>'Fleet Input'!D1143</f>
        <v>0</v>
      </c>
      <c r="R1139" s="170">
        <f>'Fleet Input'!E1143</f>
        <v>0</v>
      </c>
      <c r="S1139" s="170">
        <f>'Fleet Input'!F1143</f>
        <v>0</v>
      </c>
      <c r="T1139" s="109" t="s">
        <v>241</v>
      </c>
      <c r="U1139" s="109" t="s">
        <v>19</v>
      </c>
      <c r="W1139" s="109" t="s">
        <v>796</v>
      </c>
      <c r="X1139" s="176">
        <f>'Fleet Input'!F1143</f>
        <v>0</v>
      </c>
      <c r="Y1139" s="170">
        <f>'Fleet Input'!G1143</f>
        <v>0</v>
      </c>
      <c r="Z1139" s="170">
        <f>'Fleet Input'!H1143</f>
        <v>0</v>
      </c>
      <c r="AA1139" s="114">
        <f t="shared" si="207"/>
        <v>0</v>
      </c>
      <c r="AB1139" s="176" t="str">
        <f>IF('Fleet Input'!K1143=0,"",'Fleet Input'!K1143)</f>
        <v/>
      </c>
      <c r="AC1139" s="176" t="str">
        <f>IF('Fleet Input'!L1143=0,"",'Fleet Input'!L1143)</f>
        <v/>
      </c>
      <c r="AD1139" s="117" t="str">
        <f t="shared" si="208"/>
        <v/>
      </c>
      <c r="AE1139" s="117" t="str">
        <f t="shared" si="209"/>
        <v>00</v>
      </c>
      <c r="AF1139" s="8" t="e">
        <f t="shared" si="210"/>
        <v>#N/A</v>
      </c>
      <c r="AG1139" s="122" t="e">
        <f t="shared" si="211"/>
        <v>#N/A</v>
      </c>
      <c r="AH1139" s="8" t="e">
        <f t="shared" si="212"/>
        <v>#N/A</v>
      </c>
      <c r="AI1139" s="122" t="e">
        <f t="shared" si="213"/>
        <v>#N/A</v>
      </c>
      <c r="AJ1139" s="100" t="e">
        <f t="shared" si="214"/>
        <v>#N/A</v>
      </c>
      <c r="AK1139" s="122" t="e">
        <f t="shared" si="215"/>
        <v>#N/A</v>
      </c>
    </row>
    <row r="1140" spans="1:37" x14ac:dyDescent="0.2">
      <c r="A1140" s="170">
        <f>'Fleet Input'!A1144</f>
        <v>0</v>
      </c>
      <c r="B1140" s="106" t="s">
        <v>111</v>
      </c>
      <c r="C1140" s="106" t="s">
        <v>112</v>
      </c>
      <c r="D1140" s="106" t="s">
        <v>124</v>
      </c>
      <c r="E1140" s="106" t="s">
        <v>128</v>
      </c>
      <c r="F1140" s="179">
        <f>'Fleet Input'!I1144</f>
        <v>0</v>
      </c>
      <c r="G1140" s="179">
        <f>'Fleet Input'!J1144</f>
        <v>0</v>
      </c>
      <c r="H1140" s="119" t="e">
        <f>VLOOKUP(AD1140,NOx_Calc!$E$4:$G$44,3,FALSE)/100</f>
        <v>#N/A</v>
      </c>
      <c r="I1140" s="119" t="e">
        <f>VLOOKUP(AD1140,NOx_Calc!$E$4:$H$44,4,FALSE)/100</f>
        <v>#N/A</v>
      </c>
      <c r="J1140" s="97" t="e">
        <f t="shared" si="204"/>
        <v>#N/A</v>
      </c>
      <c r="K1140" s="10" t="e">
        <f>IF(J1140&lt;&gt;"-",IF(X1140="A",'NOx Emission Factors'!$X$4*J1140,IF(X1140="L",'NOx Emission Factors'!$W$4*J1140,"?")),"-")</f>
        <v>#N/A</v>
      </c>
      <c r="L1140" s="10" t="str">
        <f>IF(F1140&lt;&gt;"",IF(X1140="A",F1140/'NOx Emission Factors'!$X$4,IF(X1140="L",F1140/'NOx Emission Factors'!$W$4,"?")),"-")</f>
        <v>?</v>
      </c>
      <c r="M1140" s="125" t="e">
        <f t="shared" si="205"/>
        <v>#DIV/0!</v>
      </c>
      <c r="N1140" s="125" t="e">
        <f t="shared" si="206"/>
        <v>#N/A</v>
      </c>
      <c r="O1140" s="170">
        <f>'Fleet Input'!B1144</f>
        <v>0</v>
      </c>
      <c r="P1140" s="170">
        <f>'Fleet Input'!C1144</f>
        <v>0</v>
      </c>
      <c r="Q1140" s="170">
        <f>'Fleet Input'!D1144</f>
        <v>0</v>
      </c>
      <c r="R1140" s="170">
        <f>'Fleet Input'!E1144</f>
        <v>0</v>
      </c>
      <c r="S1140" s="170">
        <f>'Fleet Input'!F1144</f>
        <v>0</v>
      </c>
      <c r="T1140" s="109" t="s">
        <v>241</v>
      </c>
      <c r="U1140" s="109" t="s">
        <v>19</v>
      </c>
      <c r="W1140" s="109" t="s">
        <v>798</v>
      </c>
      <c r="X1140" s="176">
        <f>'Fleet Input'!F1144</f>
        <v>0</v>
      </c>
      <c r="Y1140" s="170">
        <f>'Fleet Input'!G1144</f>
        <v>0</v>
      </c>
      <c r="Z1140" s="170">
        <f>'Fleet Input'!H1144</f>
        <v>0</v>
      </c>
      <c r="AA1140" s="114">
        <f t="shared" si="207"/>
        <v>0</v>
      </c>
      <c r="AB1140" s="176" t="str">
        <f>IF('Fleet Input'!K1144=0,"",'Fleet Input'!K1144)</f>
        <v/>
      </c>
      <c r="AC1140" s="176" t="str">
        <f>IF('Fleet Input'!L1144=0,"",'Fleet Input'!L1144)</f>
        <v/>
      </c>
      <c r="AD1140" s="117" t="str">
        <f t="shared" si="208"/>
        <v/>
      </c>
      <c r="AE1140" s="117" t="str">
        <f t="shared" si="209"/>
        <v>00</v>
      </c>
      <c r="AF1140" s="8" t="e">
        <f t="shared" si="210"/>
        <v>#N/A</v>
      </c>
      <c r="AG1140" s="122" t="e">
        <f t="shared" si="211"/>
        <v>#N/A</v>
      </c>
      <c r="AH1140" s="8" t="e">
        <f t="shared" si="212"/>
        <v>#N/A</v>
      </c>
      <c r="AI1140" s="122" t="e">
        <f t="shared" si="213"/>
        <v>#N/A</v>
      </c>
      <c r="AJ1140" s="100" t="e">
        <f t="shared" si="214"/>
        <v>#N/A</v>
      </c>
      <c r="AK1140" s="122" t="e">
        <f t="shared" si="215"/>
        <v>#N/A</v>
      </c>
    </row>
    <row r="1141" spans="1:37" x14ac:dyDescent="0.2">
      <c r="A1141" s="170">
        <f>'Fleet Input'!A1145</f>
        <v>0</v>
      </c>
      <c r="B1141" s="106" t="s">
        <v>111</v>
      </c>
      <c r="C1141" s="106" t="s">
        <v>120</v>
      </c>
      <c r="D1141" s="106" t="s">
        <v>177</v>
      </c>
      <c r="E1141" s="106" t="s">
        <v>143</v>
      </c>
      <c r="F1141" s="179">
        <f>'Fleet Input'!I1145</f>
        <v>0</v>
      </c>
      <c r="G1141" s="179">
        <f>'Fleet Input'!J1145</f>
        <v>0</v>
      </c>
      <c r="H1141" s="119" t="e">
        <f>VLOOKUP(AD1141,NOx_Calc!$E$4:$G$44,3,FALSE)/100</f>
        <v>#N/A</v>
      </c>
      <c r="I1141" s="119" t="e">
        <f>VLOOKUP(AD1141,NOx_Calc!$E$4:$H$44,4,FALSE)/100</f>
        <v>#N/A</v>
      </c>
      <c r="J1141" s="97" t="e">
        <f t="shared" si="204"/>
        <v>#N/A</v>
      </c>
      <c r="K1141" s="10" t="e">
        <f>IF(J1141&lt;&gt;"-",IF(X1141="A",'NOx Emission Factors'!$X$4*J1141,IF(X1141="L",'NOx Emission Factors'!$W$4*J1141,"?")),"-")</f>
        <v>#N/A</v>
      </c>
      <c r="L1141" s="10" t="str">
        <f>IF(F1141&lt;&gt;"",IF(X1141="A",F1141/'NOx Emission Factors'!$X$4,IF(X1141="L",F1141/'NOx Emission Factors'!$W$4,"?")),"-")</f>
        <v>?</v>
      </c>
      <c r="M1141" s="125" t="e">
        <f t="shared" si="205"/>
        <v>#DIV/0!</v>
      </c>
      <c r="N1141" s="125" t="e">
        <f t="shared" si="206"/>
        <v>#N/A</v>
      </c>
      <c r="O1141" s="170">
        <f>'Fleet Input'!B1145</f>
        <v>0</v>
      </c>
      <c r="P1141" s="170">
        <f>'Fleet Input'!C1145</f>
        <v>0</v>
      </c>
      <c r="Q1141" s="170">
        <f>'Fleet Input'!D1145</f>
        <v>0</v>
      </c>
      <c r="R1141" s="170">
        <f>'Fleet Input'!E1145</f>
        <v>0</v>
      </c>
      <c r="S1141" s="170">
        <f>'Fleet Input'!F1145</f>
        <v>0</v>
      </c>
      <c r="T1141" s="109" t="s">
        <v>237</v>
      </c>
      <c r="U1141" s="109" t="s">
        <v>190</v>
      </c>
      <c r="X1141" s="176">
        <f>'Fleet Input'!F1145</f>
        <v>0</v>
      </c>
      <c r="Y1141" s="170">
        <f>'Fleet Input'!G1145</f>
        <v>0</v>
      </c>
      <c r="Z1141" s="170">
        <f>'Fleet Input'!H1145</f>
        <v>0</v>
      </c>
      <c r="AA1141" s="114">
        <f t="shared" si="207"/>
        <v>0</v>
      </c>
      <c r="AB1141" s="176" t="str">
        <f>IF('Fleet Input'!K1145=0,"",'Fleet Input'!K1145)</f>
        <v/>
      </c>
      <c r="AC1141" s="176" t="str">
        <f>IF('Fleet Input'!L1145=0,"",'Fleet Input'!L1145)</f>
        <v/>
      </c>
      <c r="AD1141" s="117" t="str">
        <f t="shared" si="208"/>
        <v/>
      </c>
      <c r="AE1141" s="117" t="str">
        <f t="shared" si="209"/>
        <v>00</v>
      </c>
      <c r="AF1141" s="8" t="e">
        <f t="shared" si="210"/>
        <v>#N/A</v>
      </c>
      <c r="AG1141" s="122" t="e">
        <f t="shared" si="211"/>
        <v>#N/A</v>
      </c>
      <c r="AH1141" s="8" t="e">
        <f t="shared" si="212"/>
        <v>#N/A</v>
      </c>
      <c r="AI1141" s="122" t="e">
        <f t="shared" si="213"/>
        <v>#N/A</v>
      </c>
      <c r="AJ1141" s="100" t="e">
        <f t="shared" si="214"/>
        <v>#N/A</v>
      </c>
      <c r="AK1141" s="122" t="e">
        <f t="shared" si="215"/>
        <v>#N/A</v>
      </c>
    </row>
    <row r="1142" spans="1:37" x14ac:dyDescent="0.2">
      <c r="A1142" s="170">
        <f>'Fleet Input'!A1146</f>
        <v>0</v>
      </c>
      <c r="B1142" s="106" t="s">
        <v>111</v>
      </c>
      <c r="C1142" s="106" t="s">
        <v>116</v>
      </c>
      <c r="D1142" s="106" t="s">
        <v>117</v>
      </c>
      <c r="E1142" s="106" t="s">
        <v>143</v>
      </c>
      <c r="F1142" s="179">
        <f>'Fleet Input'!I1146</f>
        <v>0</v>
      </c>
      <c r="G1142" s="179">
        <f>'Fleet Input'!J1146</f>
        <v>0</v>
      </c>
      <c r="H1142" s="119" t="e">
        <f>VLOOKUP(AD1142,NOx_Calc!$E$4:$G$44,3,FALSE)/100</f>
        <v>#N/A</v>
      </c>
      <c r="I1142" s="119" t="e">
        <f>VLOOKUP(AD1142,NOx_Calc!$E$4:$H$44,4,FALSE)/100</f>
        <v>#N/A</v>
      </c>
      <c r="J1142" s="97" t="e">
        <f t="shared" si="204"/>
        <v>#N/A</v>
      </c>
      <c r="K1142" s="10" t="e">
        <f>IF(J1142&lt;&gt;"-",IF(X1142="A",'NOx Emission Factors'!$X$4*J1142,IF(X1142="L",'NOx Emission Factors'!$W$4*J1142,"?")),"-")</f>
        <v>#N/A</v>
      </c>
      <c r="L1142" s="10" t="str">
        <f>IF(F1142&lt;&gt;"",IF(X1142="A",F1142/'NOx Emission Factors'!$X$4,IF(X1142="L",F1142/'NOx Emission Factors'!$W$4,"?")),"-")</f>
        <v>?</v>
      </c>
      <c r="M1142" s="125" t="e">
        <f t="shared" si="205"/>
        <v>#DIV/0!</v>
      </c>
      <c r="N1142" s="125" t="e">
        <f t="shared" si="206"/>
        <v>#N/A</v>
      </c>
      <c r="O1142" s="170">
        <f>'Fleet Input'!B1146</f>
        <v>0</v>
      </c>
      <c r="P1142" s="170">
        <f>'Fleet Input'!C1146</f>
        <v>0</v>
      </c>
      <c r="Q1142" s="170">
        <f>'Fleet Input'!D1146</f>
        <v>0</v>
      </c>
      <c r="R1142" s="170">
        <f>'Fleet Input'!E1146</f>
        <v>0</v>
      </c>
      <c r="S1142" s="170">
        <f>'Fleet Input'!F1146</f>
        <v>0</v>
      </c>
      <c r="T1142" s="109" t="s">
        <v>237</v>
      </c>
      <c r="U1142" s="109" t="s">
        <v>190</v>
      </c>
      <c r="X1142" s="176">
        <f>'Fleet Input'!F1146</f>
        <v>0</v>
      </c>
      <c r="Y1142" s="170">
        <f>'Fleet Input'!G1146</f>
        <v>0</v>
      </c>
      <c r="Z1142" s="170">
        <f>'Fleet Input'!H1146</f>
        <v>0</v>
      </c>
      <c r="AA1142" s="114">
        <f t="shared" si="207"/>
        <v>0</v>
      </c>
      <c r="AB1142" s="176" t="str">
        <f>IF('Fleet Input'!K1146=0,"",'Fleet Input'!K1146)</f>
        <v/>
      </c>
      <c r="AC1142" s="176" t="str">
        <f>IF('Fleet Input'!L1146=0,"",'Fleet Input'!L1146)</f>
        <v/>
      </c>
      <c r="AD1142" s="117" t="str">
        <f t="shared" si="208"/>
        <v/>
      </c>
      <c r="AE1142" s="117" t="str">
        <f t="shared" si="209"/>
        <v>00</v>
      </c>
      <c r="AF1142" s="8" t="e">
        <f t="shared" si="210"/>
        <v>#N/A</v>
      </c>
      <c r="AG1142" s="122" t="e">
        <f t="shared" si="211"/>
        <v>#N/A</v>
      </c>
      <c r="AH1142" s="8" t="e">
        <f t="shared" si="212"/>
        <v>#N/A</v>
      </c>
      <c r="AI1142" s="122" t="e">
        <f t="shared" si="213"/>
        <v>#N/A</v>
      </c>
      <c r="AJ1142" s="100" t="e">
        <f t="shared" si="214"/>
        <v>#N/A</v>
      </c>
      <c r="AK1142" s="122" t="e">
        <f t="shared" si="215"/>
        <v>#N/A</v>
      </c>
    </row>
    <row r="1143" spans="1:37" x14ac:dyDescent="0.2">
      <c r="A1143" s="170">
        <f>'Fleet Input'!A1147</f>
        <v>0</v>
      </c>
      <c r="B1143" s="106" t="s">
        <v>111</v>
      </c>
      <c r="C1143" s="106" t="s">
        <v>116</v>
      </c>
      <c r="D1143" s="106" t="s">
        <v>118</v>
      </c>
      <c r="E1143" s="106" t="s">
        <v>267</v>
      </c>
      <c r="F1143" s="179">
        <f>'Fleet Input'!I1147</f>
        <v>0</v>
      </c>
      <c r="G1143" s="179">
        <f>'Fleet Input'!J1147</f>
        <v>0</v>
      </c>
      <c r="H1143" s="119" t="e">
        <f>VLOOKUP(AD1143,NOx_Calc!$E$4:$G$44,3,FALSE)/100</f>
        <v>#N/A</v>
      </c>
      <c r="I1143" s="119" t="e">
        <f>VLOOKUP(AD1143,NOx_Calc!$E$4:$H$44,4,FALSE)/100</f>
        <v>#N/A</v>
      </c>
      <c r="J1143" s="97" t="e">
        <f t="shared" si="204"/>
        <v>#N/A</v>
      </c>
      <c r="K1143" s="10" t="e">
        <f>IF(J1143&lt;&gt;"-",IF(X1143="A",'NOx Emission Factors'!$X$4*J1143,IF(X1143="L",'NOx Emission Factors'!$W$4*J1143,"?")),"-")</f>
        <v>#N/A</v>
      </c>
      <c r="L1143" s="10" t="str">
        <f>IF(F1143&lt;&gt;"",IF(X1143="A",F1143/'NOx Emission Factors'!$X$4,IF(X1143="L",F1143/'NOx Emission Factors'!$W$4,"?")),"-")</f>
        <v>?</v>
      </c>
      <c r="M1143" s="125" t="e">
        <f t="shared" si="205"/>
        <v>#DIV/0!</v>
      </c>
      <c r="N1143" s="125" t="e">
        <f t="shared" si="206"/>
        <v>#N/A</v>
      </c>
      <c r="O1143" s="170">
        <f>'Fleet Input'!B1147</f>
        <v>0</v>
      </c>
      <c r="P1143" s="170">
        <f>'Fleet Input'!C1147</f>
        <v>0</v>
      </c>
      <c r="Q1143" s="170">
        <f>'Fleet Input'!D1147</f>
        <v>0</v>
      </c>
      <c r="R1143" s="170">
        <f>'Fleet Input'!E1147</f>
        <v>0</v>
      </c>
      <c r="S1143" s="170">
        <f>'Fleet Input'!F1147</f>
        <v>0</v>
      </c>
      <c r="T1143" s="109" t="s">
        <v>237</v>
      </c>
      <c r="U1143" s="109" t="s">
        <v>190</v>
      </c>
      <c r="X1143" s="176">
        <f>'Fleet Input'!F1147</f>
        <v>0</v>
      </c>
      <c r="Y1143" s="170">
        <f>'Fleet Input'!G1147</f>
        <v>0</v>
      </c>
      <c r="Z1143" s="170">
        <f>'Fleet Input'!H1147</f>
        <v>0</v>
      </c>
      <c r="AA1143" s="114">
        <f t="shared" si="207"/>
        <v>0</v>
      </c>
      <c r="AB1143" s="176" t="str">
        <f>IF('Fleet Input'!K1147=0,"",'Fleet Input'!K1147)</f>
        <v/>
      </c>
      <c r="AC1143" s="176" t="str">
        <f>IF('Fleet Input'!L1147=0,"",'Fleet Input'!L1147)</f>
        <v/>
      </c>
      <c r="AD1143" s="117" t="str">
        <f t="shared" si="208"/>
        <v/>
      </c>
      <c r="AE1143" s="117" t="str">
        <f t="shared" si="209"/>
        <v>00</v>
      </c>
      <c r="AF1143" s="8" t="e">
        <f t="shared" si="210"/>
        <v>#N/A</v>
      </c>
      <c r="AG1143" s="122" t="e">
        <f t="shared" si="211"/>
        <v>#N/A</v>
      </c>
      <c r="AH1143" s="8" t="e">
        <f t="shared" si="212"/>
        <v>#N/A</v>
      </c>
      <c r="AI1143" s="122" t="e">
        <f t="shared" si="213"/>
        <v>#N/A</v>
      </c>
      <c r="AJ1143" s="100" t="e">
        <f t="shared" si="214"/>
        <v>#N/A</v>
      </c>
      <c r="AK1143" s="122" t="e">
        <f t="shared" si="215"/>
        <v>#N/A</v>
      </c>
    </row>
    <row r="1144" spans="1:37" x14ac:dyDescent="0.2">
      <c r="A1144" s="170">
        <f>'Fleet Input'!A1148</f>
        <v>0</v>
      </c>
      <c r="B1144" s="106" t="s">
        <v>111</v>
      </c>
      <c r="C1144" s="106" t="s">
        <v>116</v>
      </c>
      <c r="D1144" s="106" t="s">
        <v>117</v>
      </c>
      <c r="E1144" s="106" t="s">
        <v>143</v>
      </c>
      <c r="F1144" s="179">
        <f>'Fleet Input'!I1148</f>
        <v>0</v>
      </c>
      <c r="G1144" s="179">
        <f>'Fleet Input'!J1148</f>
        <v>0</v>
      </c>
      <c r="H1144" s="119" t="e">
        <f>VLOOKUP(AD1144,NOx_Calc!$E$4:$G$44,3,FALSE)/100</f>
        <v>#N/A</v>
      </c>
      <c r="I1144" s="119" t="e">
        <f>VLOOKUP(AD1144,NOx_Calc!$E$4:$H$44,4,FALSE)/100</f>
        <v>#N/A</v>
      </c>
      <c r="J1144" s="97" t="e">
        <f t="shared" si="204"/>
        <v>#N/A</v>
      </c>
      <c r="K1144" s="10" t="e">
        <f>IF(J1144&lt;&gt;"-",IF(X1144="A",'NOx Emission Factors'!$X$4*J1144,IF(X1144="L",'NOx Emission Factors'!$W$4*J1144,"?")),"-")</f>
        <v>#N/A</v>
      </c>
      <c r="L1144" s="10" t="str">
        <f>IF(F1144&lt;&gt;"",IF(X1144="A",F1144/'NOx Emission Factors'!$X$4,IF(X1144="L",F1144/'NOx Emission Factors'!$W$4,"?")),"-")</f>
        <v>?</v>
      </c>
      <c r="M1144" s="125" t="e">
        <f t="shared" si="205"/>
        <v>#DIV/0!</v>
      </c>
      <c r="N1144" s="125" t="e">
        <f t="shared" si="206"/>
        <v>#N/A</v>
      </c>
      <c r="O1144" s="170">
        <f>'Fleet Input'!B1148</f>
        <v>0</v>
      </c>
      <c r="P1144" s="170">
        <f>'Fleet Input'!C1148</f>
        <v>0</v>
      </c>
      <c r="Q1144" s="170">
        <f>'Fleet Input'!D1148</f>
        <v>0</v>
      </c>
      <c r="R1144" s="170">
        <f>'Fleet Input'!E1148</f>
        <v>0</v>
      </c>
      <c r="S1144" s="170">
        <f>'Fleet Input'!F1148</f>
        <v>0</v>
      </c>
      <c r="T1144" s="109" t="s">
        <v>237</v>
      </c>
      <c r="U1144" s="109" t="s">
        <v>190</v>
      </c>
      <c r="X1144" s="176">
        <f>'Fleet Input'!F1148</f>
        <v>0</v>
      </c>
      <c r="Y1144" s="170">
        <f>'Fleet Input'!G1148</f>
        <v>0</v>
      </c>
      <c r="Z1144" s="170">
        <f>'Fleet Input'!H1148</f>
        <v>0</v>
      </c>
      <c r="AA1144" s="114">
        <f t="shared" si="207"/>
        <v>0</v>
      </c>
      <c r="AB1144" s="176" t="str">
        <f>IF('Fleet Input'!K1148=0,"",'Fleet Input'!K1148)</f>
        <v/>
      </c>
      <c r="AC1144" s="176" t="str">
        <f>IF('Fleet Input'!L1148=0,"",'Fleet Input'!L1148)</f>
        <v/>
      </c>
      <c r="AD1144" s="117" t="str">
        <f t="shared" si="208"/>
        <v/>
      </c>
      <c r="AE1144" s="117" t="str">
        <f t="shared" si="209"/>
        <v>00</v>
      </c>
      <c r="AF1144" s="8" t="e">
        <f t="shared" si="210"/>
        <v>#N/A</v>
      </c>
      <c r="AG1144" s="122" t="e">
        <f t="shared" si="211"/>
        <v>#N/A</v>
      </c>
      <c r="AH1144" s="8" t="e">
        <f t="shared" si="212"/>
        <v>#N/A</v>
      </c>
      <c r="AI1144" s="122" t="e">
        <f t="shared" si="213"/>
        <v>#N/A</v>
      </c>
      <c r="AJ1144" s="100" t="e">
        <f t="shared" si="214"/>
        <v>#N/A</v>
      </c>
      <c r="AK1144" s="122" t="e">
        <f t="shared" si="215"/>
        <v>#N/A</v>
      </c>
    </row>
    <row r="1145" spans="1:37" x14ac:dyDescent="0.2">
      <c r="A1145" s="170">
        <f>'Fleet Input'!A1149</f>
        <v>0</v>
      </c>
      <c r="B1145" s="106" t="s">
        <v>111</v>
      </c>
      <c r="C1145" s="106" t="s">
        <v>116</v>
      </c>
      <c r="D1145" s="106" t="s">
        <v>166</v>
      </c>
      <c r="E1145" s="106" t="s">
        <v>143</v>
      </c>
      <c r="F1145" s="179">
        <f>'Fleet Input'!I1149</f>
        <v>0</v>
      </c>
      <c r="G1145" s="179">
        <f>'Fleet Input'!J1149</f>
        <v>0</v>
      </c>
      <c r="H1145" s="119" t="e">
        <f>VLOOKUP(AD1145,NOx_Calc!$E$4:$G$44,3,FALSE)/100</f>
        <v>#N/A</v>
      </c>
      <c r="I1145" s="119" t="e">
        <f>VLOOKUP(AD1145,NOx_Calc!$E$4:$H$44,4,FALSE)/100</f>
        <v>#N/A</v>
      </c>
      <c r="J1145" s="97" t="e">
        <f t="shared" si="204"/>
        <v>#N/A</v>
      </c>
      <c r="K1145" s="10" t="e">
        <f>IF(J1145&lt;&gt;"-",IF(X1145="A",'NOx Emission Factors'!$X$4*J1145,IF(X1145="L",'NOx Emission Factors'!$W$4*J1145,"?")),"-")</f>
        <v>#N/A</v>
      </c>
      <c r="L1145" s="10" t="str">
        <f>IF(F1145&lt;&gt;"",IF(X1145="A",F1145/'NOx Emission Factors'!$X$4,IF(X1145="L",F1145/'NOx Emission Factors'!$W$4,"?")),"-")</f>
        <v>?</v>
      </c>
      <c r="M1145" s="125" t="e">
        <f t="shared" si="205"/>
        <v>#DIV/0!</v>
      </c>
      <c r="N1145" s="125" t="e">
        <f t="shared" si="206"/>
        <v>#N/A</v>
      </c>
      <c r="O1145" s="170">
        <f>'Fleet Input'!B1149</f>
        <v>0</v>
      </c>
      <c r="P1145" s="170">
        <f>'Fleet Input'!C1149</f>
        <v>0</v>
      </c>
      <c r="Q1145" s="170">
        <f>'Fleet Input'!D1149</f>
        <v>0</v>
      </c>
      <c r="R1145" s="170">
        <f>'Fleet Input'!E1149</f>
        <v>0</v>
      </c>
      <c r="S1145" s="170">
        <f>'Fleet Input'!F1149</f>
        <v>0</v>
      </c>
      <c r="T1145" s="109" t="s">
        <v>237</v>
      </c>
      <c r="U1145" s="109" t="s">
        <v>190</v>
      </c>
      <c r="X1145" s="176">
        <f>'Fleet Input'!F1149</f>
        <v>0</v>
      </c>
      <c r="Y1145" s="170">
        <f>'Fleet Input'!G1149</f>
        <v>0</v>
      </c>
      <c r="Z1145" s="170">
        <f>'Fleet Input'!H1149</f>
        <v>0</v>
      </c>
      <c r="AA1145" s="114">
        <f t="shared" si="207"/>
        <v>0</v>
      </c>
      <c r="AB1145" s="176" t="str">
        <f>IF('Fleet Input'!K1149=0,"",'Fleet Input'!K1149)</f>
        <v/>
      </c>
      <c r="AC1145" s="176" t="str">
        <f>IF('Fleet Input'!L1149=0,"",'Fleet Input'!L1149)</f>
        <v/>
      </c>
      <c r="AD1145" s="117" t="str">
        <f t="shared" si="208"/>
        <v/>
      </c>
      <c r="AE1145" s="117" t="str">
        <f t="shared" si="209"/>
        <v>00</v>
      </c>
      <c r="AF1145" s="8" t="e">
        <f t="shared" si="210"/>
        <v>#N/A</v>
      </c>
      <c r="AG1145" s="122" t="e">
        <f t="shared" si="211"/>
        <v>#N/A</v>
      </c>
      <c r="AH1145" s="8" t="e">
        <f t="shared" si="212"/>
        <v>#N/A</v>
      </c>
      <c r="AI1145" s="122" t="e">
        <f t="shared" si="213"/>
        <v>#N/A</v>
      </c>
      <c r="AJ1145" s="100" t="e">
        <f t="shared" si="214"/>
        <v>#N/A</v>
      </c>
      <c r="AK1145" s="122" t="e">
        <f t="shared" si="215"/>
        <v>#N/A</v>
      </c>
    </row>
    <row r="1146" spans="1:37" x14ac:dyDescent="0.2">
      <c r="A1146" s="170">
        <f>'Fleet Input'!A1150</f>
        <v>0</v>
      </c>
      <c r="B1146" s="106" t="s">
        <v>111</v>
      </c>
      <c r="C1146" s="106" t="s">
        <v>116</v>
      </c>
      <c r="D1146" s="106" t="s">
        <v>117</v>
      </c>
      <c r="E1146" s="106" t="s">
        <v>143</v>
      </c>
      <c r="F1146" s="179">
        <f>'Fleet Input'!I1150</f>
        <v>0</v>
      </c>
      <c r="G1146" s="179">
        <f>'Fleet Input'!J1150</f>
        <v>0</v>
      </c>
      <c r="H1146" s="119" t="e">
        <f>VLOOKUP(AD1146,NOx_Calc!$E$4:$G$44,3,FALSE)/100</f>
        <v>#N/A</v>
      </c>
      <c r="I1146" s="119" t="e">
        <f>VLOOKUP(AD1146,NOx_Calc!$E$4:$H$44,4,FALSE)/100</f>
        <v>#N/A</v>
      </c>
      <c r="J1146" s="97" t="e">
        <f t="shared" si="204"/>
        <v>#N/A</v>
      </c>
      <c r="K1146" s="10" t="e">
        <f>IF(J1146&lt;&gt;"-",IF(X1146="A",'NOx Emission Factors'!$X$4*J1146,IF(X1146="L",'NOx Emission Factors'!$W$4*J1146,"?")),"-")</f>
        <v>#N/A</v>
      </c>
      <c r="L1146" s="10" t="str">
        <f>IF(F1146&lt;&gt;"",IF(X1146="A",F1146/'NOx Emission Factors'!$X$4,IF(X1146="L",F1146/'NOx Emission Factors'!$W$4,"?")),"-")</f>
        <v>?</v>
      </c>
      <c r="M1146" s="125" t="e">
        <f t="shared" si="205"/>
        <v>#DIV/0!</v>
      </c>
      <c r="N1146" s="125" t="e">
        <f t="shared" si="206"/>
        <v>#N/A</v>
      </c>
      <c r="O1146" s="170">
        <f>'Fleet Input'!B1150</f>
        <v>0</v>
      </c>
      <c r="P1146" s="170">
        <f>'Fleet Input'!C1150</f>
        <v>0</v>
      </c>
      <c r="Q1146" s="170">
        <f>'Fleet Input'!D1150</f>
        <v>0</v>
      </c>
      <c r="R1146" s="170">
        <f>'Fleet Input'!E1150</f>
        <v>0</v>
      </c>
      <c r="S1146" s="170">
        <f>'Fleet Input'!F1150</f>
        <v>0</v>
      </c>
      <c r="T1146" s="109" t="s">
        <v>237</v>
      </c>
      <c r="U1146" s="109" t="s">
        <v>190</v>
      </c>
      <c r="X1146" s="176">
        <f>'Fleet Input'!F1150</f>
        <v>0</v>
      </c>
      <c r="Y1146" s="170">
        <f>'Fleet Input'!G1150</f>
        <v>0</v>
      </c>
      <c r="Z1146" s="170">
        <f>'Fleet Input'!H1150</f>
        <v>0</v>
      </c>
      <c r="AA1146" s="114">
        <f t="shared" si="207"/>
        <v>0</v>
      </c>
      <c r="AB1146" s="176" t="str">
        <f>IF('Fleet Input'!K1150=0,"",'Fleet Input'!K1150)</f>
        <v/>
      </c>
      <c r="AC1146" s="176" t="str">
        <f>IF('Fleet Input'!L1150=0,"",'Fleet Input'!L1150)</f>
        <v/>
      </c>
      <c r="AD1146" s="117" t="str">
        <f t="shared" si="208"/>
        <v/>
      </c>
      <c r="AE1146" s="117" t="str">
        <f t="shared" si="209"/>
        <v>00</v>
      </c>
      <c r="AF1146" s="8" t="e">
        <f t="shared" si="210"/>
        <v>#N/A</v>
      </c>
      <c r="AG1146" s="122" t="e">
        <f t="shared" si="211"/>
        <v>#N/A</v>
      </c>
      <c r="AH1146" s="8" t="e">
        <f t="shared" si="212"/>
        <v>#N/A</v>
      </c>
      <c r="AI1146" s="122" t="e">
        <f t="shared" si="213"/>
        <v>#N/A</v>
      </c>
      <c r="AJ1146" s="100" t="e">
        <f t="shared" si="214"/>
        <v>#N/A</v>
      </c>
      <c r="AK1146" s="122" t="e">
        <f t="shared" si="215"/>
        <v>#N/A</v>
      </c>
    </row>
    <row r="1147" spans="1:37" x14ac:dyDescent="0.2">
      <c r="A1147" s="170">
        <f>'Fleet Input'!A1151</f>
        <v>0</v>
      </c>
      <c r="B1147" s="106" t="s">
        <v>111</v>
      </c>
      <c r="C1147" s="106" t="s">
        <v>116</v>
      </c>
      <c r="D1147" s="106" t="s">
        <v>118</v>
      </c>
      <c r="E1147" s="106" t="s">
        <v>267</v>
      </c>
      <c r="F1147" s="179">
        <f>'Fleet Input'!I1151</f>
        <v>0</v>
      </c>
      <c r="G1147" s="179">
        <f>'Fleet Input'!J1151</f>
        <v>0</v>
      </c>
      <c r="H1147" s="119" t="e">
        <f>VLOOKUP(AD1147,NOx_Calc!$E$4:$G$44,3,FALSE)/100</f>
        <v>#N/A</v>
      </c>
      <c r="I1147" s="119" t="e">
        <f>VLOOKUP(AD1147,NOx_Calc!$E$4:$H$44,4,FALSE)/100</f>
        <v>#N/A</v>
      </c>
      <c r="J1147" s="97" t="e">
        <f t="shared" si="204"/>
        <v>#N/A</v>
      </c>
      <c r="K1147" s="10" t="e">
        <f>IF(J1147&lt;&gt;"-",IF(X1147="A",'NOx Emission Factors'!$X$4*J1147,IF(X1147="L",'NOx Emission Factors'!$W$4*J1147,"?")),"-")</f>
        <v>#N/A</v>
      </c>
      <c r="L1147" s="10" t="str">
        <f>IF(F1147&lt;&gt;"",IF(X1147="A",F1147/'NOx Emission Factors'!$X$4,IF(X1147="L",F1147/'NOx Emission Factors'!$W$4,"?")),"-")</f>
        <v>?</v>
      </c>
      <c r="M1147" s="125" t="e">
        <f t="shared" si="205"/>
        <v>#DIV/0!</v>
      </c>
      <c r="N1147" s="125" t="e">
        <f t="shared" si="206"/>
        <v>#N/A</v>
      </c>
      <c r="O1147" s="170">
        <f>'Fleet Input'!B1151</f>
        <v>0</v>
      </c>
      <c r="P1147" s="170">
        <f>'Fleet Input'!C1151</f>
        <v>0</v>
      </c>
      <c r="Q1147" s="170">
        <f>'Fleet Input'!D1151</f>
        <v>0</v>
      </c>
      <c r="R1147" s="170">
        <f>'Fleet Input'!E1151</f>
        <v>0</v>
      </c>
      <c r="S1147" s="170">
        <f>'Fleet Input'!F1151</f>
        <v>0</v>
      </c>
      <c r="T1147" s="109" t="s">
        <v>237</v>
      </c>
      <c r="U1147" s="109" t="s">
        <v>190</v>
      </c>
      <c r="X1147" s="176">
        <f>'Fleet Input'!F1151</f>
        <v>0</v>
      </c>
      <c r="Y1147" s="170">
        <f>'Fleet Input'!G1151</f>
        <v>0</v>
      </c>
      <c r="Z1147" s="170">
        <f>'Fleet Input'!H1151</f>
        <v>0</v>
      </c>
      <c r="AA1147" s="114">
        <f t="shared" si="207"/>
        <v>0</v>
      </c>
      <c r="AB1147" s="176" t="str">
        <f>IF('Fleet Input'!K1151=0,"",'Fleet Input'!K1151)</f>
        <v/>
      </c>
      <c r="AC1147" s="176" t="str">
        <f>IF('Fleet Input'!L1151=0,"",'Fleet Input'!L1151)</f>
        <v/>
      </c>
      <c r="AD1147" s="117" t="str">
        <f t="shared" si="208"/>
        <v/>
      </c>
      <c r="AE1147" s="117" t="str">
        <f t="shared" si="209"/>
        <v>00</v>
      </c>
      <c r="AF1147" s="8" t="e">
        <f t="shared" si="210"/>
        <v>#N/A</v>
      </c>
      <c r="AG1147" s="122" t="e">
        <f t="shared" si="211"/>
        <v>#N/A</v>
      </c>
      <c r="AH1147" s="8" t="e">
        <f t="shared" si="212"/>
        <v>#N/A</v>
      </c>
      <c r="AI1147" s="122" t="e">
        <f t="shared" si="213"/>
        <v>#N/A</v>
      </c>
      <c r="AJ1147" s="100" t="e">
        <f t="shared" si="214"/>
        <v>#N/A</v>
      </c>
      <c r="AK1147" s="122" t="e">
        <f t="shared" si="215"/>
        <v>#N/A</v>
      </c>
    </row>
    <row r="1148" spans="1:37" x14ac:dyDescent="0.2">
      <c r="A1148" s="170">
        <f>'Fleet Input'!A1152</f>
        <v>0</v>
      </c>
      <c r="B1148" s="106" t="s">
        <v>111</v>
      </c>
      <c r="C1148" s="106" t="s">
        <v>112</v>
      </c>
      <c r="D1148" s="106" t="s">
        <v>150</v>
      </c>
      <c r="E1148" s="106" t="s">
        <v>267</v>
      </c>
      <c r="F1148" s="179">
        <f>'Fleet Input'!I1152</f>
        <v>0</v>
      </c>
      <c r="G1148" s="179">
        <f>'Fleet Input'!J1152</f>
        <v>0</v>
      </c>
      <c r="H1148" s="119" t="e">
        <f>VLOOKUP(AD1148,NOx_Calc!$E$4:$G$44,3,FALSE)/100</f>
        <v>#N/A</v>
      </c>
      <c r="I1148" s="119" t="e">
        <f>VLOOKUP(AD1148,NOx_Calc!$E$4:$H$44,4,FALSE)/100</f>
        <v>#N/A</v>
      </c>
      <c r="J1148" s="97" t="e">
        <f t="shared" si="204"/>
        <v>#N/A</v>
      </c>
      <c r="K1148" s="10" t="e">
        <f>IF(J1148&lt;&gt;"-",IF(X1148="A",'NOx Emission Factors'!$X$4*J1148,IF(X1148="L",'NOx Emission Factors'!$W$4*J1148,"?")),"-")</f>
        <v>#N/A</v>
      </c>
      <c r="L1148" s="10" t="str">
        <f>IF(F1148&lt;&gt;"",IF(X1148="A",F1148/'NOx Emission Factors'!$X$4,IF(X1148="L",F1148/'NOx Emission Factors'!$W$4,"?")),"-")</f>
        <v>?</v>
      </c>
      <c r="M1148" s="125" t="e">
        <f t="shared" si="205"/>
        <v>#DIV/0!</v>
      </c>
      <c r="N1148" s="125" t="e">
        <f t="shared" si="206"/>
        <v>#N/A</v>
      </c>
      <c r="O1148" s="170">
        <f>'Fleet Input'!B1152</f>
        <v>0</v>
      </c>
      <c r="P1148" s="170">
        <f>'Fleet Input'!C1152</f>
        <v>0</v>
      </c>
      <c r="Q1148" s="170">
        <f>'Fleet Input'!D1152</f>
        <v>0</v>
      </c>
      <c r="R1148" s="170">
        <f>'Fleet Input'!E1152</f>
        <v>0</v>
      </c>
      <c r="S1148" s="170">
        <f>'Fleet Input'!F1152</f>
        <v>0</v>
      </c>
      <c r="T1148" s="109" t="s">
        <v>237</v>
      </c>
      <c r="U1148" s="109" t="s">
        <v>190</v>
      </c>
      <c r="X1148" s="176">
        <f>'Fleet Input'!F1152</f>
        <v>0</v>
      </c>
      <c r="Y1148" s="170">
        <f>'Fleet Input'!G1152</f>
        <v>0</v>
      </c>
      <c r="Z1148" s="170">
        <f>'Fleet Input'!H1152</f>
        <v>0</v>
      </c>
      <c r="AA1148" s="114">
        <f t="shared" si="207"/>
        <v>0</v>
      </c>
      <c r="AB1148" s="176" t="str">
        <f>IF('Fleet Input'!K1152=0,"",'Fleet Input'!K1152)</f>
        <v/>
      </c>
      <c r="AC1148" s="176" t="str">
        <f>IF('Fleet Input'!L1152=0,"",'Fleet Input'!L1152)</f>
        <v/>
      </c>
      <c r="AD1148" s="117" t="str">
        <f t="shared" si="208"/>
        <v/>
      </c>
      <c r="AE1148" s="117" t="str">
        <f t="shared" si="209"/>
        <v>00</v>
      </c>
      <c r="AF1148" s="8" t="e">
        <f t="shared" si="210"/>
        <v>#N/A</v>
      </c>
      <c r="AG1148" s="122" t="e">
        <f t="shared" si="211"/>
        <v>#N/A</v>
      </c>
      <c r="AH1148" s="8" t="e">
        <f t="shared" si="212"/>
        <v>#N/A</v>
      </c>
      <c r="AI1148" s="122" t="e">
        <f t="shared" si="213"/>
        <v>#N/A</v>
      </c>
      <c r="AJ1148" s="100" t="e">
        <f t="shared" si="214"/>
        <v>#N/A</v>
      </c>
      <c r="AK1148" s="122" t="e">
        <f t="shared" si="215"/>
        <v>#N/A</v>
      </c>
    </row>
    <row r="1149" spans="1:37" x14ac:dyDescent="0.2">
      <c r="A1149" s="170">
        <f>'Fleet Input'!A1153</f>
        <v>0</v>
      </c>
      <c r="B1149" s="106" t="s">
        <v>111</v>
      </c>
      <c r="C1149" s="106" t="s">
        <v>116</v>
      </c>
      <c r="D1149" s="106" t="s">
        <v>117</v>
      </c>
      <c r="E1149" s="106" t="s">
        <v>749</v>
      </c>
      <c r="F1149" s="179">
        <f>'Fleet Input'!I1153</f>
        <v>0</v>
      </c>
      <c r="G1149" s="179">
        <f>'Fleet Input'!J1153</f>
        <v>0</v>
      </c>
      <c r="H1149" s="119" t="e">
        <f>VLOOKUP(AD1149,NOx_Calc!$E$4:$G$44,3,FALSE)/100</f>
        <v>#N/A</v>
      </c>
      <c r="I1149" s="119" t="e">
        <f>VLOOKUP(AD1149,NOx_Calc!$E$4:$H$44,4,FALSE)/100</f>
        <v>#N/A</v>
      </c>
      <c r="J1149" s="97" t="e">
        <f t="shared" si="204"/>
        <v>#N/A</v>
      </c>
      <c r="K1149" s="10" t="e">
        <f>IF(J1149&lt;&gt;"-",IF(X1149="A",'NOx Emission Factors'!$X$4*J1149,IF(X1149="L",'NOx Emission Factors'!$W$4*J1149,"?")),"-")</f>
        <v>#N/A</v>
      </c>
      <c r="L1149" s="10" t="str">
        <f>IF(F1149&lt;&gt;"",IF(X1149="A",F1149/'NOx Emission Factors'!$X$4,IF(X1149="L",F1149/'NOx Emission Factors'!$W$4,"?")),"-")</f>
        <v>?</v>
      </c>
      <c r="M1149" s="125" t="e">
        <f t="shared" si="205"/>
        <v>#DIV/0!</v>
      </c>
      <c r="N1149" s="125" t="e">
        <f t="shared" si="206"/>
        <v>#N/A</v>
      </c>
      <c r="O1149" s="170">
        <f>'Fleet Input'!B1153</f>
        <v>0</v>
      </c>
      <c r="P1149" s="170">
        <f>'Fleet Input'!C1153</f>
        <v>0</v>
      </c>
      <c r="Q1149" s="170">
        <f>'Fleet Input'!D1153</f>
        <v>0</v>
      </c>
      <c r="R1149" s="170">
        <f>'Fleet Input'!E1153</f>
        <v>0</v>
      </c>
      <c r="S1149" s="170">
        <f>'Fleet Input'!F1153</f>
        <v>0</v>
      </c>
      <c r="T1149" s="109" t="s">
        <v>237</v>
      </c>
      <c r="U1149" s="109" t="s">
        <v>190</v>
      </c>
      <c r="X1149" s="176">
        <f>'Fleet Input'!F1153</f>
        <v>0</v>
      </c>
      <c r="Y1149" s="170">
        <f>'Fleet Input'!G1153</f>
        <v>0</v>
      </c>
      <c r="Z1149" s="170">
        <f>'Fleet Input'!H1153</f>
        <v>0</v>
      </c>
      <c r="AA1149" s="114">
        <f t="shared" si="207"/>
        <v>0</v>
      </c>
      <c r="AB1149" s="176" t="str">
        <f>IF('Fleet Input'!K1153=0,"",'Fleet Input'!K1153)</f>
        <v/>
      </c>
      <c r="AC1149" s="176" t="str">
        <f>IF('Fleet Input'!L1153=0,"",'Fleet Input'!L1153)</f>
        <v/>
      </c>
      <c r="AD1149" s="117" t="str">
        <f t="shared" si="208"/>
        <v/>
      </c>
      <c r="AE1149" s="117" t="str">
        <f t="shared" si="209"/>
        <v>00</v>
      </c>
      <c r="AF1149" s="8" t="e">
        <f t="shared" si="210"/>
        <v>#N/A</v>
      </c>
      <c r="AG1149" s="122" t="e">
        <f t="shared" si="211"/>
        <v>#N/A</v>
      </c>
      <c r="AH1149" s="8" t="e">
        <f t="shared" si="212"/>
        <v>#N/A</v>
      </c>
      <c r="AI1149" s="122" t="e">
        <f t="shared" si="213"/>
        <v>#N/A</v>
      </c>
      <c r="AJ1149" s="100" t="e">
        <f t="shared" si="214"/>
        <v>#N/A</v>
      </c>
      <c r="AK1149" s="122" t="e">
        <f t="shared" si="215"/>
        <v>#N/A</v>
      </c>
    </row>
    <row r="1150" spans="1:37" x14ac:dyDescent="0.2">
      <c r="A1150" s="170">
        <f>'Fleet Input'!A1154</f>
        <v>0</v>
      </c>
      <c r="B1150" s="106" t="s">
        <v>111</v>
      </c>
      <c r="C1150" s="106" t="s">
        <v>112</v>
      </c>
      <c r="D1150" s="106" t="s">
        <v>124</v>
      </c>
      <c r="E1150" s="106" t="s">
        <v>130</v>
      </c>
      <c r="F1150" s="179">
        <f>'Fleet Input'!I1154</f>
        <v>0</v>
      </c>
      <c r="G1150" s="179">
        <f>'Fleet Input'!J1154</f>
        <v>0</v>
      </c>
      <c r="H1150" s="119" t="e">
        <f>VLOOKUP(AD1150,NOx_Calc!$E$4:$G$44,3,FALSE)/100</f>
        <v>#N/A</v>
      </c>
      <c r="I1150" s="119" t="e">
        <f>VLOOKUP(AD1150,NOx_Calc!$E$4:$H$44,4,FALSE)/100</f>
        <v>#N/A</v>
      </c>
      <c r="J1150" s="97" t="e">
        <f t="shared" si="204"/>
        <v>#N/A</v>
      </c>
      <c r="K1150" s="10" t="e">
        <f>IF(J1150&lt;&gt;"-",IF(X1150="A",'NOx Emission Factors'!$X$4*J1150,IF(X1150="L",'NOx Emission Factors'!$W$4*J1150,"?")),"-")</f>
        <v>#N/A</v>
      </c>
      <c r="L1150" s="10" t="str">
        <f>IF(F1150&lt;&gt;"",IF(X1150="A",F1150/'NOx Emission Factors'!$X$4,IF(X1150="L",F1150/'NOx Emission Factors'!$W$4,"?")),"-")</f>
        <v>?</v>
      </c>
      <c r="M1150" s="125" t="e">
        <f t="shared" si="205"/>
        <v>#DIV/0!</v>
      </c>
      <c r="N1150" s="125" t="e">
        <f t="shared" si="206"/>
        <v>#N/A</v>
      </c>
      <c r="O1150" s="170">
        <f>'Fleet Input'!B1154</f>
        <v>0</v>
      </c>
      <c r="P1150" s="170">
        <f>'Fleet Input'!C1154</f>
        <v>0</v>
      </c>
      <c r="Q1150" s="170">
        <f>'Fleet Input'!D1154</f>
        <v>0</v>
      </c>
      <c r="R1150" s="170">
        <f>'Fleet Input'!E1154</f>
        <v>0</v>
      </c>
      <c r="S1150" s="170">
        <f>'Fleet Input'!F1154</f>
        <v>0</v>
      </c>
      <c r="T1150" s="109" t="s">
        <v>241</v>
      </c>
      <c r="U1150" s="109" t="s">
        <v>19</v>
      </c>
      <c r="W1150" s="109" t="s">
        <v>796</v>
      </c>
      <c r="X1150" s="176">
        <f>'Fleet Input'!F1154</f>
        <v>0</v>
      </c>
      <c r="Y1150" s="170">
        <f>'Fleet Input'!G1154</f>
        <v>0</v>
      </c>
      <c r="Z1150" s="170">
        <f>'Fleet Input'!H1154</f>
        <v>0</v>
      </c>
      <c r="AA1150" s="114">
        <f t="shared" si="207"/>
        <v>0</v>
      </c>
      <c r="AB1150" s="176" t="str">
        <f>IF('Fleet Input'!K1154=0,"",'Fleet Input'!K1154)</f>
        <v/>
      </c>
      <c r="AC1150" s="176" t="str">
        <f>IF('Fleet Input'!L1154=0,"",'Fleet Input'!L1154)</f>
        <v/>
      </c>
      <c r="AD1150" s="117" t="str">
        <f t="shared" si="208"/>
        <v/>
      </c>
      <c r="AE1150" s="117" t="str">
        <f t="shared" si="209"/>
        <v>00</v>
      </c>
      <c r="AF1150" s="8" t="e">
        <f t="shared" si="210"/>
        <v>#N/A</v>
      </c>
      <c r="AG1150" s="122" t="e">
        <f t="shared" si="211"/>
        <v>#N/A</v>
      </c>
      <c r="AH1150" s="8" t="e">
        <f t="shared" si="212"/>
        <v>#N/A</v>
      </c>
      <c r="AI1150" s="122" t="e">
        <f t="shared" si="213"/>
        <v>#N/A</v>
      </c>
      <c r="AJ1150" s="100" t="e">
        <f t="shared" si="214"/>
        <v>#N/A</v>
      </c>
      <c r="AK1150" s="122" t="e">
        <f t="shared" si="215"/>
        <v>#N/A</v>
      </c>
    </row>
    <row r="1151" spans="1:37" x14ac:dyDescent="0.2">
      <c r="A1151" s="170">
        <f>'Fleet Input'!A1155</f>
        <v>0</v>
      </c>
      <c r="B1151" s="106" t="s">
        <v>111</v>
      </c>
      <c r="C1151" s="106" t="s">
        <v>112</v>
      </c>
      <c r="D1151" s="106" t="s">
        <v>124</v>
      </c>
      <c r="E1151" s="106" t="s">
        <v>130</v>
      </c>
      <c r="F1151" s="179">
        <f>'Fleet Input'!I1155</f>
        <v>0</v>
      </c>
      <c r="G1151" s="179">
        <f>'Fleet Input'!J1155</f>
        <v>0</v>
      </c>
      <c r="H1151" s="119" t="e">
        <f>VLOOKUP(AD1151,NOx_Calc!$E$4:$G$44,3,FALSE)/100</f>
        <v>#N/A</v>
      </c>
      <c r="I1151" s="119" t="e">
        <f>VLOOKUP(AD1151,NOx_Calc!$E$4:$H$44,4,FALSE)/100</f>
        <v>#N/A</v>
      </c>
      <c r="J1151" s="97" t="e">
        <f t="shared" si="204"/>
        <v>#N/A</v>
      </c>
      <c r="K1151" s="10" t="e">
        <f>IF(J1151&lt;&gt;"-",IF(X1151="A",'NOx Emission Factors'!$X$4*J1151,IF(X1151="L",'NOx Emission Factors'!$W$4*J1151,"?")),"-")</f>
        <v>#N/A</v>
      </c>
      <c r="L1151" s="10" t="str">
        <f>IF(F1151&lt;&gt;"",IF(X1151="A",F1151/'NOx Emission Factors'!$X$4,IF(X1151="L",F1151/'NOx Emission Factors'!$W$4,"?")),"-")</f>
        <v>?</v>
      </c>
      <c r="M1151" s="125" t="e">
        <f t="shared" si="205"/>
        <v>#DIV/0!</v>
      </c>
      <c r="N1151" s="125" t="e">
        <f t="shared" si="206"/>
        <v>#N/A</v>
      </c>
      <c r="O1151" s="170">
        <f>'Fleet Input'!B1155</f>
        <v>0</v>
      </c>
      <c r="P1151" s="170">
        <f>'Fleet Input'!C1155</f>
        <v>0</v>
      </c>
      <c r="Q1151" s="170">
        <f>'Fleet Input'!D1155</f>
        <v>0</v>
      </c>
      <c r="R1151" s="170">
        <f>'Fleet Input'!E1155</f>
        <v>0</v>
      </c>
      <c r="S1151" s="170">
        <f>'Fleet Input'!F1155</f>
        <v>0</v>
      </c>
      <c r="T1151" s="109" t="s">
        <v>241</v>
      </c>
      <c r="U1151" s="109" t="s">
        <v>19</v>
      </c>
      <c r="W1151" s="109" t="s">
        <v>796</v>
      </c>
      <c r="X1151" s="176">
        <f>'Fleet Input'!F1155</f>
        <v>0</v>
      </c>
      <c r="Y1151" s="170">
        <f>'Fleet Input'!G1155</f>
        <v>0</v>
      </c>
      <c r="Z1151" s="170">
        <f>'Fleet Input'!H1155</f>
        <v>0</v>
      </c>
      <c r="AA1151" s="114">
        <f t="shared" si="207"/>
        <v>0</v>
      </c>
      <c r="AB1151" s="176" t="str">
        <f>IF('Fleet Input'!K1155=0,"",'Fleet Input'!K1155)</f>
        <v/>
      </c>
      <c r="AC1151" s="176" t="str">
        <f>IF('Fleet Input'!L1155=0,"",'Fleet Input'!L1155)</f>
        <v/>
      </c>
      <c r="AD1151" s="117" t="str">
        <f t="shared" si="208"/>
        <v/>
      </c>
      <c r="AE1151" s="117" t="str">
        <f t="shared" si="209"/>
        <v>00</v>
      </c>
      <c r="AF1151" s="8" t="e">
        <f t="shared" si="210"/>
        <v>#N/A</v>
      </c>
      <c r="AG1151" s="122" t="e">
        <f t="shared" si="211"/>
        <v>#N/A</v>
      </c>
      <c r="AH1151" s="8" t="e">
        <f t="shared" si="212"/>
        <v>#N/A</v>
      </c>
      <c r="AI1151" s="122" t="e">
        <f t="shared" si="213"/>
        <v>#N/A</v>
      </c>
      <c r="AJ1151" s="100" t="e">
        <f t="shared" si="214"/>
        <v>#N/A</v>
      </c>
      <c r="AK1151" s="122" t="e">
        <f t="shared" si="215"/>
        <v>#N/A</v>
      </c>
    </row>
    <row r="1152" spans="1:37" x14ac:dyDescent="0.2">
      <c r="A1152" s="170">
        <f>'Fleet Input'!A1156</f>
        <v>0</v>
      </c>
      <c r="B1152" s="106" t="s">
        <v>111</v>
      </c>
      <c r="C1152" s="106" t="s">
        <v>112</v>
      </c>
      <c r="D1152" s="106" t="s">
        <v>124</v>
      </c>
      <c r="E1152" s="106" t="s">
        <v>130</v>
      </c>
      <c r="F1152" s="179">
        <f>'Fleet Input'!I1156</f>
        <v>0</v>
      </c>
      <c r="G1152" s="179">
        <f>'Fleet Input'!J1156</f>
        <v>0</v>
      </c>
      <c r="H1152" s="119" t="e">
        <f>VLOOKUP(AD1152,NOx_Calc!$E$4:$G$44,3,FALSE)/100</f>
        <v>#N/A</v>
      </c>
      <c r="I1152" s="119" t="e">
        <f>VLOOKUP(AD1152,NOx_Calc!$E$4:$H$44,4,FALSE)/100</f>
        <v>#N/A</v>
      </c>
      <c r="J1152" s="97" t="e">
        <f t="shared" si="204"/>
        <v>#N/A</v>
      </c>
      <c r="K1152" s="10" t="e">
        <f>IF(J1152&lt;&gt;"-",IF(X1152="A",'NOx Emission Factors'!$X$4*J1152,IF(X1152="L",'NOx Emission Factors'!$W$4*J1152,"?")),"-")</f>
        <v>#N/A</v>
      </c>
      <c r="L1152" s="10" t="str">
        <f>IF(F1152&lt;&gt;"",IF(X1152="A",F1152/'NOx Emission Factors'!$X$4,IF(X1152="L",F1152/'NOx Emission Factors'!$W$4,"?")),"-")</f>
        <v>?</v>
      </c>
      <c r="M1152" s="125" t="e">
        <f t="shared" si="205"/>
        <v>#DIV/0!</v>
      </c>
      <c r="N1152" s="125" t="e">
        <f t="shared" si="206"/>
        <v>#N/A</v>
      </c>
      <c r="O1152" s="170">
        <f>'Fleet Input'!B1156</f>
        <v>0</v>
      </c>
      <c r="P1152" s="170">
        <f>'Fleet Input'!C1156</f>
        <v>0</v>
      </c>
      <c r="Q1152" s="170">
        <f>'Fleet Input'!D1156</f>
        <v>0</v>
      </c>
      <c r="R1152" s="170">
        <f>'Fleet Input'!E1156</f>
        <v>0</v>
      </c>
      <c r="S1152" s="170">
        <f>'Fleet Input'!F1156</f>
        <v>0</v>
      </c>
      <c r="T1152" s="109" t="s">
        <v>241</v>
      </c>
      <c r="U1152" s="109" t="s">
        <v>19</v>
      </c>
      <c r="W1152" s="109" t="s">
        <v>796</v>
      </c>
      <c r="X1152" s="176">
        <f>'Fleet Input'!F1156</f>
        <v>0</v>
      </c>
      <c r="Y1152" s="170">
        <f>'Fleet Input'!G1156</f>
        <v>0</v>
      </c>
      <c r="Z1152" s="170">
        <f>'Fleet Input'!H1156</f>
        <v>0</v>
      </c>
      <c r="AA1152" s="114">
        <f t="shared" si="207"/>
        <v>0</v>
      </c>
      <c r="AB1152" s="176" t="str">
        <f>IF('Fleet Input'!K1156=0,"",'Fleet Input'!K1156)</f>
        <v/>
      </c>
      <c r="AC1152" s="176" t="str">
        <f>IF('Fleet Input'!L1156=0,"",'Fleet Input'!L1156)</f>
        <v/>
      </c>
      <c r="AD1152" s="117" t="str">
        <f t="shared" si="208"/>
        <v/>
      </c>
      <c r="AE1152" s="117" t="str">
        <f t="shared" si="209"/>
        <v>00</v>
      </c>
      <c r="AF1152" s="8" t="e">
        <f t="shared" si="210"/>
        <v>#N/A</v>
      </c>
      <c r="AG1152" s="122" t="e">
        <f t="shared" si="211"/>
        <v>#N/A</v>
      </c>
      <c r="AH1152" s="8" t="e">
        <f t="shared" si="212"/>
        <v>#N/A</v>
      </c>
      <c r="AI1152" s="122" t="e">
        <f t="shared" si="213"/>
        <v>#N/A</v>
      </c>
      <c r="AJ1152" s="100" t="e">
        <f t="shared" si="214"/>
        <v>#N/A</v>
      </c>
      <c r="AK1152" s="122" t="e">
        <f t="shared" si="215"/>
        <v>#N/A</v>
      </c>
    </row>
    <row r="1153" spans="1:37" x14ac:dyDescent="0.2">
      <c r="A1153" s="170">
        <f>'Fleet Input'!A1157</f>
        <v>0</v>
      </c>
      <c r="B1153" s="106" t="s">
        <v>111</v>
      </c>
      <c r="C1153" s="106" t="s">
        <v>112</v>
      </c>
      <c r="D1153" s="106" t="s">
        <v>124</v>
      </c>
      <c r="E1153" s="106" t="s">
        <v>130</v>
      </c>
      <c r="F1153" s="179">
        <f>'Fleet Input'!I1157</f>
        <v>0</v>
      </c>
      <c r="G1153" s="179">
        <f>'Fleet Input'!J1157</f>
        <v>0</v>
      </c>
      <c r="H1153" s="119" t="e">
        <f>VLOOKUP(AD1153,NOx_Calc!$E$4:$G$44,3,FALSE)/100</f>
        <v>#N/A</v>
      </c>
      <c r="I1153" s="119" t="e">
        <f>VLOOKUP(AD1153,NOx_Calc!$E$4:$H$44,4,FALSE)/100</f>
        <v>#N/A</v>
      </c>
      <c r="J1153" s="97" t="e">
        <f t="shared" si="204"/>
        <v>#N/A</v>
      </c>
      <c r="K1153" s="10" t="e">
        <f>IF(J1153&lt;&gt;"-",IF(X1153="A",'NOx Emission Factors'!$X$4*J1153,IF(X1153="L",'NOx Emission Factors'!$W$4*J1153,"?")),"-")</f>
        <v>#N/A</v>
      </c>
      <c r="L1153" s="10" t="str">
        <f>IF(F1153&lt;&gt;"",IF(X1153="A",F1153/'NOx Emission Factors'!$X$4,IF(X1153="L",F1153/'NOx Emission Factors'!$W$4,"?")),"-")</f>
        <v>?</v>
      </c>
      <c r="M1153" s="125" t="e">
        <f t="shared" si="205"/>
        <v>#DIV/0!</v>
      </c>
      <c r="N1153" s="125" t="e">
        <f t="shared" si="206"/>
        <v>#N/A</v>
      </c>
      <c r="O1153" s="170">
        <f>'Fleet Input'!B1157</f>
        <v>0</v>
      </c>
      <c r="P1153" s="170">
        <f>'Fleet Input'!C1157</f>
        <v>0</v>
      </c>
      <c r="Q1153" s="170">
        <f>'Fleet Input'!D1157</f>
        <v>0</v>
      </c>
      <c r="R1153" s="170">
        <f>'Fleet Input'!E1157</f>
        <v>0</v>
      </c>
      <c r="S1153" s="170">
        <f>'Fleet Input'!F1157</f>
        <v>0</v>
      </c>
      <c r="T1153" s="109" t="s">
        <v>241</v>
      </c>
      <c r="U1153" s="109" t="s">
        <v>19</v>
      </c>
      <c r="W1153" s="109" t="s">
        <v>796</v>
      </c>
      <c r="X1153" s="176">
        <f>'Fleet Input'!F1157</f>
        <v>0</v>
      </c>
      <c r="Y1153" s="170">
        <f>'Fleet Input'!G1157</f>
        <v>0</v>
      </c>
      <c r="Z1153" s="170">
        <f>'Fleet Input'!H1157</f>
        <v>0</v>
      </c>
      <c r="AA1153" s="114">
        <f t="shared" si="207"/>
        <v>0</v>
      </c>
      <c r="AB1153" s="176" t="str">
        <f>IF('Fleet Input'!K1157=0,"",'Fleet Input'!K1157)</f>
        <v/>
      </c>
      <c r="AC1153" s="176" t="str">
        <f>IF('Fleet Input'!L1157=0,"",'Fleet Input'!L1157)</f>
        <v/>
      </c>
      <c r="AD1153" s="117" t="str">
        <f t="shared" si="208"/>
        <v/>
      </c>
      <c r="AE1153" s="117" t="str">
        <f t="shared" si="209"/>
        <v>00</v>
      </c>
      <c r="AF1153" s="8" t="e">
        <f t="shared" si="210"/>
        <v>#N/A</v>
      </c>
      <c r="AG1153" s="122" t="e">
        <f t="shared" si="211"/>
        <v>#N/A</v>
      </c>
      <c r="AH1153" s="8" t="e">
        <f t="shared" si="212"/>
        <v>#N/A</v>
      </c>
      <c r="AI1153" s="122" t="e">
        <f t="shared" si="213"/>
        <v>#N/A</v>
      </c>
      <c r="AJ1153" s="100" t="e">
        <f t="shared" si="214"/>
        <v>#N/A</v>
      </c>
      <c r="AK1153" s="122" t="e">
        <f t="shared" si="215"/>
        <v>#N/A</v>
      </c>
    </row>
    <row r="1154" spans="1:37" x14ac:dyDescent="0.2">
      <c r="A1154" s="170">
        <f>'Fleet Input'!A1158</f>
        <v>0</v>
      </c>
      <c r="B1154" s="106" t="s">
        <v>111</v>
      </c>
      <c r="C1154" s="106" t="s">
        <v>112</v>
      </c>
      <c r="D1154" s="106" t="s">
        <v>124</v>
      </c>
      <c r="E1154" s="106" t="s">
        <v>128</v>
      </c>
      <c r="F1154" s="179">
        <f>'Fleet Input'!I1158</f>
        <v>0</v>
      </c>
      <c r="G1154" s="179">
        <f>'Fleet Input'!J1158</f>
        <v>0</v>
      </c>
      <c r="H1154" s="119" t="e">
        <f>VLOOKUP(AD1154,NOx_Calc!$E$4:$G$44,3,FALSE)/100</f>
        <v>#N/A</v>
      </c>
      <c r="I1154" s="119" t="e">
        <f>VLOOKUP(AD1154,NOx_Calc!$E$4:$H$44,4,FALSE)/100</f>
        <v>#N/A</v>
      </c>
      <c r="J1154" s="97" t="e">
        <f t="shared" si="204"/>
        <v>#N/A</v>
      </c>
      <c r="K1154" s="10" t="e">
        <f>IF(J1154&lt;&gt;"-",IF(X1154="A",'NOx Emission Factors'!$X$4*J1154,IF(X1154="L",'NOx Emission Factors'!$W$4*J1154,"?")),"-")</f>
        <v>#N/A</v>
      </c>
      <c r="L1154" s="10" t="str">
        <f>IF(F1154&lt;&gt;"",IF(X1154="A",F1154/'NOx Emission Factors'!$X$4,IF(X1154="L",F1154/'NOx Emission Factors'!$W$4,"?")),"-")</f>
        <v>?</v>
      </c>
      <c r="M1154" s="125" t="e">
        <f t="shared" si="205"/>
        <v>#DIV/0!</v>
      </c>
      <c r="N1154" s="125" t="e">
        <f t="shared" si="206"/>
        <v>#N/A</v>
      </c>
      <c r="O1154" s="170">
        <f>'Fleet Input'!B1158</f>
        <v>0</v>
      </c>
      <c r="P1154" s="170">
        <f>'Fleet Input'!C1158</f>
        <v>0</v>
      </c>
      <c r="Q1154" s="170">
        <f>'Fleet Input'!D1158</f>
        <v>0</v>
      </c>
      <c r="R1154" s="170">
        <f>'Fleet Input'!E1158</f>
        <v>0</v>
      </c>
      <c r="S1154" s="170">
        <f>'Fleet Input'!F1158</f>
        <v>0</v>
      </c>
      <c r="T1154" s="109" t="s">
        <v>241</v>
      </c>
      <c r="U1154" s="109" t="s">
        <v>19</v>
      </c>
      <c r="W1154" s="109" t="s">
        <v>798</v>
      </c>
      <c r="X1154" s="176">
        <f>'Fleet Input'!F1158</f>
        <v>0</v>
      </c>
      <c r="Y1154" s="170">
        <f>'Fleet Input'!G1158</f>
        <v>0</v>
      </c>
      <c r="Z1154" s="170">
        <f>'Fleet Input'!H1158</f>
        <v>0</v>
      </c>
      <c r="AA1154" s="114">
        <f t="shared" si="207"/>
        <v>0</v>
      </c>
      <c r="AB1154" s="176" t="str">
        <f>IF('Fleet Input'!K1158=0,"",'Fleet Input'!K1158)</f>
        <v/>
      </c>
      <c r="AC1154" s="176" t="str">
        <f>IF('Fleet Input'!L1158=0,"",'Fleet Input'!L1158)</f>
        <v/>
      </c>
      <c r="AD1154" s="117" t="str">
        <f t="shared" si="208"/>
        <v/>
      </c>
      <c r="AE1154" s="117" t="str">
        <f t="shared" si="209"/>
        <v>00</v>
      </c>
      <c r="AF1154" s="8" t="e">
        <f t="shared" si="210"/>
        <v>#N/A</v>
      </c>
      <c r="AG1154" s="122" t="e">
        <f t="shared" si="211"/>
        <v>#N/A</v>
      </c>
      <c r="AH1154" s="8" t="e">
        <f t="shared" si="212"/>
        <v>#N/A</v>
      </c>
      <c r="AI1154" s="122" t="e">
        <f t="shared" si="213"/>
        <v>#N/A</v>
      </c>
      <c r="AJ1154" s="100" t="e">
        <f t="shared" si="214"/>
        <v>#N/A</v>
      </c>
      <c r="AK1154" s="122" t="e">
        <f t="shared" si="215"/>
        <v>#N/A</v>
      </c>
    </row>
    <row r="1155" spans="1:37" x14ac:dyDescent="0.2">
      <c r="A1155" s="170">
        <f>'Fleet Input'!A1159</f>
        <v>0</v>
      </c>
      <c r="B1155" s="106" t="s">
        <v>111</v>
      </c>
      <c r="C1155" s="106" t="s">
        <v>112</v>
      </c>
      <c r="D1155" s="106" t="s">
        <v>124</v>
      </c>
      <c r="E1155" s="106" t="s">
        <v>130</v>
      </c>
      <c r="F1155" s="179">
        <f>'Fleet Input'!I1159</f>
        <v>0</v>
      </c>
      <c r="G1155" s="179">
        <f>'Fleet Input'!J1159</f>
        <v>0</v>
      </c>
      <c r="H1155" s="119" t="e">
        <f>VLOOKUP(AD1155,NOx_Calc!$E$4:$G$44,3,FALSE)/100</f>
        <v>#N/A</v>
      </c>
      <c r="I1155" s="119" t="e">
        <f>VLOOKUP(AD1155,NOx_Calc!$E$4:$H$44,4,FALSE)/100</f>
        <v>#N/A</v>
      </c>
      <c r="J1155" s="97" t="e">
        <f t="shared" ref="J1155:J1218" si="216">IF(G1155&lt;&gt;"",G1155*(1-H1155),"-")</f>
        <v>#N/A</v>
      </c>
      <c r="K1155" s="10" t="e">
        <f>IF(J1155&lt;&gt;"-",IF(X1155="A",'NOx Emission Factors'!$X$4*J1155,IF(X1155="L",'NOx Emission Factors'!$W$4*J1155,"?")),"-")</f>
        <v>#N/A</v>
      </c>
      <c r="L1155" s="10" t="str">
        <f>IF(F1155&lt;&gt;"",IF(X1155="A",F1155/'NOx Emission Factors'!$X$4,IF(X1155="L",F1155/'NOx Emission Factors'!$W$4,"?")),"-")</f>
        <v>?</v>
      </c>
      <c r="M1155" s="125" t="e">
        <f t="shared" ref="M1155:M1218" si="217">IF(G1155&lt;&gt;"",IF(F1155&lt;&gt;"",F1155/G1155,"-"),"-")</f>
        <v>#DIV/0!</v>
      </c>
      <c r="N1155" s="125" t="e">
        <f t="shared" ref="N1155:N1218" si="218">IF(J1155&lt;&gt;"-",IF(F1155&lt;&gt;"",F1155/J1155,"-"),"-")</f>
        <v>#N/A</v>
      </c>
      <c r="O1155" s="170">
        <f>'Fleet Input'!B1159</f>
        <v>0</v>
      </c>
      <c r="P1155" s="170">
        <f>'Fleet Input'!C1159</f>
        <v>0</v>
      </c>
      <c r="Q1155" s="170">
        <f>'Fleet Input'!D1159</f>
        <v>0</v>
      </c>
      <c r="R1155" s="170">
        <f>'Fleet Input'!E1159</f>
        <v>0</v>
      </c>
      <c r="S1155" s="170">
        <f>'Fleet Input'!F1159</f>
        <v>0</v>
      </c>
      <c r="T1155" s="109" t="s">
        <v>241</v>
      </c>
      <c r="U1155" s="109" t="s">
        <v>19</v>
      </c>
      <c r="W1155" s="109" t="s">
        <v>796</v>
      </c>
      <c r="X1155" s="176">
        <f>'Fleet Input'!F1159</f>
        <v>0</v>
      </c>
      <c r="Y1155" s="170">
        <f>'Fleet Input'!G1159</f>
        <v>0</v>
      </c>
      <c r="Z1155" s="170">
        <f>'Fleet Input'!H1159</f>
        <v>0</v>
      </c>
      <c r="AA1155" s="114">
        <f t="shared" ref="AA1155:AA1218" si="219">IF(Z1155="STAGE 1","E1",IF(Z1155="STAGE 2","E2",IF(Z1155="STAGE 3A","E3",IF(Z1155="STAGE 4","E4",Z1155))))</f>
        <v>0</v>
      </c>
      <c r="AB1155" s="176" t="str">
        <f>IF('Fleet Input'!K1159=0,"",'Fleet Input'!K1159)</f>
        <v/>
      </c>
      <c r="AC1155" s="176" t="str">
        <f>IF('Fleet Input'!L1159=0,"",'Fleet Input'!L1159)</f>
        <v/>
      </c>
      <c r="AD1155" s="117" t="str">
        <f t="shared" ref="AD1155:AD1218" si="220">CONCATENATE(AB1155,AC1155)</f>
        <v/>
      </c>
      <c r="AE1155" s="117" t="str">
        <f t="shared" ref="AE1155:AE1218" si="221">CONCATENATE(AD1155,AA1155,X1155)</f>
        <v>00</v>
      </c>
      <c r="AF1155" s="8" t="e">
        <f t="shared" ref="AF1155:AF1218" si="222">IF(F1155&gt;0,F1155,K1155)</f>
        <v>#N/A</v>
      </c>
      <c r="AG1155" s="122" t="e">
        <f t="shared" ref="AG1155:AG1218" si="223">IF(G1155&lt;&gt;"",G1155*H1155,(L1155*H1155)/(1-H1155))</f>
        <v>#N/A</v>
      </c>
      <c r="AH1155" s="8" t="e">
        <f t="shared" ref="AH1155:AH1218" si="224">I1155/(1-H1155)</f>
        <v>#N/A</v>
      </c>
      <c r="AI1155" s="122" t="e">
        <f t="shared" ref="AI1155:AI1218" si="225">AH1155*AF1155</f>
        <v>#N/A</v>
      </c>
      <c r="AJ1155" s="100" t="e">
        <f t="shared" ref="AJ1155:AJ1218" si="226">(1-H1155-I1155)/(1-H1155)</f>
        <v>#N/A</v>
      </c>
      <c r="AK1155" s="122" t="e">
        <f t="shared" ref="AK1155:AK1218" si="227">AJ1155*AF1155</f>
        <v>#N/A</v>
      </c>
    </row>
    <row r="1156" spans="1:37" x14ac:dyDescent="0.2">
      <c r="A1156" s="170">
        <f>'Fleet Input'!A1160</f>
        <v>0</v>
      </c>
      <c r="B1156" s="106" t="s">
        <v>111</v>
      </c>
      <c r="C1156" s="106" t="s">
        <v>112</v>
      </c>
      <c r="D1156" s="106" t="s">
        <v>124</v>
      </c>
      <c r="E1156" s="106" t="s">
        <v>130</v>
      </c>
      <c r="F1156" s="179">
        <f>'Fleet Input'!I1160</f>
        <v>0</v>
      </c>
      <c r="G1156" s="179">
        <f>'Fleet Input'!J1160</f>
        <v>0</v>
      </c>
      <c r="H1156" s="119" t="e">
        <f>VLOOKUP(AD1156,NOx_Calc!$E$4:$G$44,3,FALSE)/100</f>
        <v>#N/A</v>
      </c>
      <c r="I1156" s="119" t="e">
        <f>VLOOKUP(AD1156,NOx_Calc!$E$4:$H$44,4,FALSE)/100</f>
        <v>#N/A</v>
      </c>
      <c r="J1156" s="97" t="e">
        <f t="shared" si="216"/>
        <v>#N/A</v>
      </c>
      <c r="K1156" s="10" t="e">
        <f>IF(J1156&lt;&gt;"-",IF(X1156="A",'NOx Emission Factors'!$X$4*J1156,IF(X1156="L",'NOx Emission Factors'!$W$4*J1156,"?")),"-")</f>
        <v>#N/A</v>
      </c>
      <c r="L1156" s="10" t="str">
        <f>IF(F1156&lt;&gt;"",IF(X1156="A",F1156/'NOx Emission Factors'!$X$4,IF(X1156="L",F1156/'NOx Emission Factors'!$W$4,"?")),"-")</f>
        <v>?</v>
      </c>
      <c r="M1156" s="125" t="e">
        <f t="shared" si="217"/>
        <v>#DIV/0!</v>
      </c>
      <c r="N1156" s="125" t="e">
        <f t="shared" si="218"/>
        <v>#N/A</v>
      </c>
      <c r="O1156" s="170">
        <f>'Fleet Input'!B1160</f>
        <v>0</v>
      </c>
      <c r="P1156" s="170">
        <f>'Fleet Input'!C1160</f>
        <v>0</v>
      </c>
      <c r="Q1156" s="170">
        <f>'Fleet Input'!D1160</f>
        <v>0</v>
      </c>
      <c r="R1156" s="170">
        <f>'Fleet Input'!E1160</f>
        <v>0</v>
      </c>
      <c r="S1156" s="170">
        <f>'Fleet Input'!F1160</f>
        <v>0</v>
      </c>
      <c r="T1156" s="109" t="s">
        <v>241</v>
      </c>
      <c r="U1156" s="109" t="s">
        <v>19</v>
      </c>
      <c r="W1156" s="109" t="s">
        <v>796</v>
      </c>
      <c r="X1156" s="176">
        <f>'Fleet Input'!F1160</f>
        <v>0</v>
      </c>
      <c r="Y1156" s="170">
        <f>'Fleet Input'!G1160</f>
        <v>0</v>
      </c>
      <c r="Z1156" s="170">
        <f>'Fleet Input'!H1160</f>
        <v>0</v>
      </c>
      <c r="AA1156" s="114">
        <f t="shared" si="219"/>
        <v>0</v>
      </c>
      <c r="AB1156" s="176" t="str">
        <f>IF('Fleet Input'!K1160=0,"",'Fleet Input'!K1160)</f>
        <v/>
      </c>
      <c r="AC1156" s="176" t="str">
        <f>IF('Fleet Input'!L1160=0,"",'Fleet Input'!L1160)</f>
        <v/>
      </c>
      <c r="AD1156" s="117" t="str">
        <f t="shared" si="220"/>
        <v/>
      </c>
      <c r="AE1156" s="117" t="str">
        <f t="shared" si="221"/>
        <v>00</v>
      </c>
      <c r="AF1156" s="8" t="e">
        <f t="shared" si="222"/>
        <v>#N/A</v>
      </c>
      <c r="AG1156" s="122" t="e">
        <f t="shared" si="223"/>
        <v>#N/A</v>
      </c>
      <c r="AH1156" s="8" t="e">
        <f t="shared" si="224"/>
        <v>#N/A</v>
      </c>
      <c r="AI1156" s="122" t="e">
        <f t="shared" si="225"/>
        <v>#N/A</v>
      </c>
      <c r="AJ1156" s="100" t="e">
        <f t="shared" si="226"/>
        <v>#N/A</v>
      </c>
      <c r="AK1156" s="122" t="e">
        <f t="shared" si="227"/>
        <v>#N/A</v>
      </c>
    </row>
    <row r="1157" spans="1:37" x14ac:dyDescent="0.2">
      <c r="A1157" s="170">
        <f>'Fleet Input'!A1161</f>
        <v>0</v>
      </c>
      <c r="B1157" s="106" t="s">
        <v>111</v>
      </c>
      <c r="C1157" s="106" t="s">
        <v>116</v>
      </c>
      <c r="D1157" s="106" t="s">
        <v>122</v>
      </c>
      <c r="E1157" s="106" t="s">
        <v>209</v>
      </c>
      <c r="F1157" s="179">
        <f>'Fleet Input'!I1161</f>
        <v>0</v>
      </c>
      <c r="G1157" s="179">
        <f>'Fleet Input'!J1161</f>
        <v>0</v>
      </c>
      <c r="H1157" s="119" t="e">
        <f>VLOOKUP(AD1157,NOx_Calc!$E$4:$G$44,3,FALSE)/100</f>
        <v>#N/A</v>
      </c>
      <c r="I1157" s="119" t="e">
        <f>VLOOKUP(AD1157,NOx_Calc!$E$4:$H$44,4,FALSE)/100</f>
        <v>#N/A</v>
      </c>
      <c r="J1157" s="97" t="e">
        <f t="shared" si="216"/>
        <v>#N/A</v>
      </c>
      <c r="K1157" s="10" t="e">
        <f>IF(J1157&lt;&gt;"-",IF(X1157="A",'NOx Emission Factors'!$X$4*J1157,IF(X1157="L",'NOx Emission Factors'!$W$4*J1157,"?")),"-")</f>
        <v>#N/A</v>
      </c>
      <c r="L1157" s="10" t="str">
        <f>IF(F1157&lt;&gt;"",IF(X1157="A",F1157/'NOx Emission Factors'!$X$4,IF(X1157="L",F1157/'NOx Emission Factors'!$W$4,"?")),"-")</f>
        <v>?</v>
      </c>
      <c r="M1157" s="125" t="e">
        <f t="shared" si="217"/>
        <v>#DIV/0!</v>
      </c>
      <c r="N1157" s="125" t="e">
        <f t="shared" si="218"/>
        <v>#N/A</v>
      </c>
      <c r="O1157" s="170">
        <f>'Fleet Input'!B1161</f>
        <v>0</v>
      </c>
      <c r="P1157" s="170">
        <f>'Fleet Input'!C1161</f>
        <v>0</v>
      </c>
      <c r="Q1157" s="170">
        <f>'Fleet Input'!D1161</f>
        <v>0</v>
      </c>
      <c r="R1157" s="170">
        <f>'Fleet Input'!E1161</f>
        <v>0</v>
      </c>
      <c r="S1157" s="170">
        <f>'Fleet Input'!F1161</f>
        <v>0</v>
      </c>
      <c r="T1157" s="109" t="s">
        <v>237</v>
      </c>
      <c r="V1157" s="109" t="s">
        <v>196</v>
      </c>
      <c r="X1157" s="176">
        <f>'Fleet Input'!F1161</f>
        <v>0</v>
      </c>
      <c r="Y1157" s="170">
        <f>'Fleet Input'!G1161</f>
        <v>0</v>
      </c>
      <c r="Z1157" s="170">
        <f>'Fleet Input'!H1161</f>
        <v>0</v>
      </c>
      <c r="AA1157" s="114">
        <f t="shared" si="219"/>
        <v>0</v>
      </c>
      <c r="AB1157" s="176" t="str">
        <f>IF('Fleet Input'!K1161=0,"",'Fleet Input'!K1161)</f>
        <v/>
      </c>
      <c r="AC1157" s="176" t="str">
        <f>IF('Fleet Input'!L1161=0,"",'Fleet Input'!L1161)</f>
        <v/>
      </c>
      <c r="AD1157" s="117" t="str">
        <f t="shared" si="220"/>
        <v/>
      </c>
      <c r="AE1157" s="117" t="str">
        <f t="shared" si="221"/>
        <v>00</v>
      </c>
      <c r="AF1157" s="8" t="e">
        <f t="shared" si="222"/>
        <v>#N/A</v>
      </c>
      <c r="AG1157" s="122" t="e">
        <f t="shared" si="223"/>
        <v>#N/A</v>
      </c>
      <c r="AH1157" s="8" t="e">
        <f t="shared" si="224"/>
        <v>#N/A</v>
      </c>
      <c r="AI1157" s="122" t="e">
        <f t="shared" si="225"/>
        <v>#N/A</v>
      </c>
      <c r="AJ1157" s="100" t="e">
        <f t="shared" si="226"/>
        <v>#N/A</v>
      </c>
      <c r="AK1157" s="122" t="e">
        <f t="shared" si="227"/>
        <v>#N/A</v>
      </c>
    </row>
    <row r="1158" spans="1:37" x14ac:dyDescent="0.2">
      <c r="A1158" s="170">
        <f>'Fleet Input'!A1162</f>
        <v>0</v>
      </c>
      <c r="B1158" s="106" t="s">
        <v>111</v>
      </c>
      <c r="C1158" s="106" t="s">
        <v>211</v>
      </c>
      <c r="D1158" s="106" t="s">
        <v>212</v>
      </c>
      <c r="E1158" s="106" t="s">
        <v>209</v>
      </c>
      <c r="F1158" s="179">
        <f>'Fleet Input'!I1162</f>
        <v>0</v>
      </c>
      <c r="G1158" s="179">
        <f>'Fleet Input'!J1162</f>
        <v>0</v>
      </c>
      <c r="H1158" s="119" t="e">
        <f>VLOOKUP(AD1158,NOx_Calc!$E$4:$G$44,3,FALSE)/100</f>
        <v>#N/A</v>
      </c>
      <c r="I1158" s="119" t="e">
        <f>VLOOKUP(AD1158,NOx_Calc!$E$4:$H$44,4,FALSE)/100</f>
        <v>#N/A</v>
      </c>
      <c r="J1158" s="97" t="e">
        <f t="shared" si="216"/>
        <v>#N/A</v>
      </c>
      <c r="K1158" s="10" t="e">
        <f>IF(J1158&lt;&gt;"-",IF(X1158="A",'NOx Emission Factors'!$X$4*J1158,IF(X1158="L",'NOx Emission Factors'!$W$4*J1158,"?")),"-")</f>
        <v>#N/A</v>
      </c>
      <c r="L1158" s="10" t="str">
        <f>IF(F1158&lt;&gt;"",IF(X1158="A",F1158/'NOx Emission Factors'!$X$4,IF(X1158="L",F1158/'NOx Emission Factors'!$W$4,"?")),"-")</f>
        <v>?</v>
      </c>
      <c r="M1158" s="125" t="e">
        <f t="shared" si="217"/>
        <v>#DIV/0!</v>
      </c>
      <c r="N1158" s="125" t="e">
        <f t="shared" si="218"/>
        <v>#N/A</v>
      </c>
      <c r="O1158" s="170">
        <f>'Fleet Input'!B1162</f>
        <v>0</v>
      </c>
      <c r="P1158" s="170">
        <f>'Fleet Input'!C1162</f>
        <v>0</v>
      </c>
      <c r="Q1158" s="170">
        <f>'Fleet Input'!D1162</f>
        <v>0</v>
      </c>
      <c r="R1158" s="170">
        <f>'Fleet Input'!E1162</f>
        <v>0</v>
      </c>
      <c r="S1158" s="170">
        <f>'Fleet Input'!F1162</f>
        <v>0</v>
      </c>
      <c r="T1158" s="109" t="s">
        <v>237</v>
      </c>
      <c r="V1158" s="109" t="s">
        <v>196</v>
      </c>
      <c r="X1158" s="176">
        <f>'Fleet Input'!F1162</f>
        <v>0</v>
      </c>
      <c r="Y1158" s="170">
        <f>'Fleet Input'!G1162</f>
        <v>0</v>
      </c>
      <c r="Z1158" s="170">
        <f>'Fleet Input'!H1162</f>
        <v>0</v>
      </c>
      <c r="AA1158" s="114">
        <f t="shared" si="219"/>
        <v>0</v>
      </c>
      <c r="AB1158" s="176" t="str">
        <f>IF('Fleet Input'!K1162=0,"",'Fleet Input'!K1162)</f>
        <v/>
      </c>
      <c r="AC1158" s="176" t="str">
        <f>IF('Fleet Input'!L1162=0,"",'Fleet Input'!L1162)</f>
        <v/>
      </c>
      <c r="AD1158" s="117" t="str">
        <f t="shared" si="220"/>
        <v/>
      </c>
      <c r="AE1158" s="117" t="str">
        <f t="shared" si="221"/>
        <v>00</v>
      </c>
      <c r="AF1158" s="8" t="e">
        <f t="shared" si="222"/>
        <v>#N/A</v>
      </c>
      <c r="AG1158" s="122" t="e">
        <f t="shared" si="223"/>
        <v>#N/A</v>
      </c>
      <c r="AH1158" s="8" t="e">
        <f t="shared" si="224"/>
        <v>#N/A</v>
      </c>
      <c r="AI1158" s="122" t="e">
        <f t="shared" si="225"/>
        <v>#N/A</v>
      </c>
      <c r="AJ1158" s="100" t="e">
        <f t="shared" si="226"/>
        <v>#N/A</v>
      </c>
      <c r="AK1158" s="122" t="e">
        <f t="shared" si="227"/>
        <v>#N/A</v>
      </c>
    </row>
    <row r="1159" spans="1:37" x14ac:dyDescent="0.2">
      <c r="A1159" s="170">
        <f>'Fleet Input'!A1163</f>
        <v>0</v>
      </c>
      <c r="B1159" s="106" t="s">
        <v>111</v>
      </c>
      <c r="C1159" s="106" t="s">
        <v>112</v>
      </c>
      <c r="D1159" s="106" t="s">
        <v>124</v>
      </c>
      <c r="E1159" s="106" t="s">
        <v>130</v>
      </c>
      <c r="F1159" s="179">
        <f>'Fleet Input'!I1163</f>
        <v>0</v>
      </c>
      <c r="G1159" s="179">
        <f>'Fleet Input'!J1163</f>
        <v>0</v>
      </c>
      <c r="H1159" s="119" t="e">
        <f>VLOOKUP(AD1159,NOx_Calc!$E$4:$G$44,3,FALSE)/100</f>
        <v>#N/A</v>
      </c>
      <c r="I1159" s="119" t="e">
        <f>VLOOKUP(AD1159,NOx_Calc!$E$4:$H$44,4,FALSE)/100</f>
        <v>#N/A</v>
      </c>
      <c r="J1159" s="97" t="e">
        <f t="shared" si="216"/>
        <v>#N/A</v>
      </c>
      <c r="K1159" s="10" t="e">
        <f>IF(J1159&lt;&gt;"-",IF(X1159="A",'NOx Emission Factors'!$X$4*J1159,IF(X1159="L",'NOx Emission Factors'!$W$4*J1159,"?")),"-")</f>
        <v>#N/A</v>
      </c>
      <c r="L1159" s="10" t="str">
        <f>IF(F1159&lt;&gt;"",IF(X1159="A",F1159/'NOx Emission Factors'!$X$4,IF(X1159="L",F1159/'NOx Emission Factors'!$W$4,"?")),"-")</f>
        <v>?</v>
      </c>
      <c r="M1159" s="125" t="e">
        <f t="shared" si="217"/>
        <v>#DIV/0!</v>
      </c>
      <c r="N1159" s="125" t="e">
        <f t="shared" si="218"/>
        <v>#N/A</v>
      </c>
      <c r="O1159" s="170">
        <f>'Fleet Input'!B1163</f>
        <v>0</v>
      </c>
      <c r="P1159" s="170">
        <f>'Fleet Input'!C1163</f>
        <v>0</v>
      </c>
      <c r="Q1159" s="170">
        <f>'Fleet Input'!D1163</f>
        <v>0</v>
      </c>
      <c r="R1159" s="170">
        <f>'Fleet Input'!E1163</f>
        <v>0</v>
      </c>
      <c r="S1159" s="170">
        <f>'Fleet Input'!F1163</f>
        <v>0</v>
      </c>
      <c r="T1159" s="109" t="s">
        <v>241</v>
      </c>
      <c r="U1159" s="109" t="s">
        <v>19</v>
      </c>
      <c r="W1159" s="109" t="s">
        <v>796</v>
      </c>
      <c r="X1159" s="176">
        <f>'Fleet Input'!F1163</f>
        <v>0</v>
      </c>
      <c r="Y1159" s="170">
        <f>'Fleet Input'!G1163</f>
        <v>0</v>
      </c>
      <c r="Z1159" s="170">
        <f>'Fleet Input'!H1163</f>
        <v>0</v>
      </c>
      <c r="AA1159" s="114">
        <f t="shared" si="219"/>
        <v>0</v>
      </c>
      <c r="AB1159" s="176" t="str">
        <f>IF('Fleet Input'!K1163=0,"",'Fleet Input'!K1163)</f>
        <v/>
      </c>
      <c r="AC1159" s="176" t="str">
        <f>IF('Fleet Input'!L1163=0,"",'Fleet Input'!L1163)</f>
        <v/>
      </c>
      <c r="AD1159" s="117" t="str">
        <f t="shared" si="220"/>
        <v/>
      </c>
      <c r="AE1159" s="117" t="str">
        <f t="shared" si="221"/>
        <v>00</v>
      </c>
      <c r="AF1159" s="8" t="e">
        <f t="shared" si="222"/>
        <v>#N/A</v>
      </c>
      <c r="AG1159" s="122" t="e">
        <f t="shared" si="223"/>
        <v>#N/A</v>
      </c>
      <c r="AH1159" s="8" t="e">
        <f t="shared" si="224"/>
        <v>#N/A</v>
      </c>
      <c r="AI1159" s="122" t="e">
        <f t="shared" si="225"/>
        <v>#N/A</v>
      </c>
      <c r="AJ1159" s="100" t="e">
        <f t="shared" si="226"/>
        <v>#N/A</v>
      </c>
      <c r="AK1159" s="122" t="e">
        <f t="shared" si="227"/>
        <v>#N/A</v>
      </c>
    </row>
    <row r="1160" spans="1:37" x14ac:dyDescent="0.2">
      <c r="A1160" s="170">
        <f>'Fleet Input'!A1164</f>
        <v>0</v>
      </c>
      <c r="B1160" s="106" t="s">
        <v>111</v>
      </c>
      <c r="C1160" s="106" t="s">
        <v>112</v>
      </c>
      <c r="D1160" s="106" t="s">
        <v>124</v>
      </c>
      <c r="E1160" s="106" t="s">
        <v>128</v>
      </c>
      <c r="F1160" s="179">
        <f>'Fleet Input'!I1164</f>
        <v>0</v>
      </c>
      <c r="G1160" s="179">
        <f>'Fleet Input'!J1164</f>
        <v>0</v>
      </c>
      <c r="H1160" s="119" t="e">
        <f>VLOOKUP(AD1160,NOx_Calc!$E$4:$G$44,3,FALSE)/100</f>
        <v>#N/A</v>
      </c>
      <c r="I1160" s="119" t="e">
        <f>VLOOKUP(AD1160,NOx_Calc!$E$4:$H$44,4,FALSE)/100</f>
        <v>#N/A</v>
      </c>
      <c r="J1160" s="97" t="e">
        <f t="shared" si="216"/>
        <v>#N/A</v>
      </c>
      <c r="K1160" s="10" t="e">
        <f>IF(J1160&lt;&gt;"-",IF(X1160="A",'NOx Emission Factors'!$X$4*J1160,IF(X1160="L",'NOx Emission Factors'!$W$4*J1160,"?")),"-")</f>
        <v>#N/A</v>
      </c>
      <c r="L1160" s="10" t="str">
        <f>IF(F1160&lt;&gt;"",IF(X1160="A",F1160/'NOx Emission Factors'!$X$4,IF(X1160="L",F1160/'NOx Emission Factors'!$W$4,"?")),"-")</f>
        <v>?</v>
      </c>
      <c r="M1160" s="125" t="e">
        <f t="shared" si="217"/>
        <v>#DIV/0!</v>
      </c>
      <c r="N1160" s="125" t="e">
        <f t="shared" si="218"/>
        <v>#N/A</v>
      </c>
      <c r="O1160" s="170">
        <f>'Fleet Input'!B1164</f>
        <v>0</v>
      </c>
      <c r="P1160" s="170">
        <f>'Fleet Input'!C1164</f>
        <v>0</v>
      </c>
      <c r="Q1160" s="170">
        <f>'Fleet Input'!D1164</f>
        <v>0</v>
      </c>
      <c r="R1160" s="170">
        <f>'Fleet Input'!E1164</f>
        <v>0</v>
      </c>
      <c r="S1160" s="170">
        <f>'Fleet Input'!F1164</f>
        <v>0</v>
      </c>
      <c r="T1160" s="109" t="s">
        <v>241</v>
      </c>
      <c r="U1160" s="109" t="s">
        <v>19</v>
      </c>
      <c r="W1160" s="109" t="s">
        <v>798</v>
      </c>
      <c r="X1160" s="176">
        <f>'Fleet Input'!F1164</f>
        <v>0</v>
      </c>
      <c r="Y1160" s="170">
        <f>'Fleet Input'!G1164</f>
        <v>0</v>
      </c>
      <c r="Z1160" s="170">
        <f>'Fleet Input'!H1164</f>
        <v>0</v>
      </c>
      <c r="AA1160" s="114">
        <f t="shared" si="219"/>
        <v>0</v>
      </c>
      <c r="AB1160" s="176" t="str">
        <f>IF('Fleet Input'!K1164=0,"",'Fleet Input'!K1164)</f>
        <v/>
      </c>
      <c r="AC1160" s="176" t="str">
        <f>IF('Fleet Input'!L1164=0,"",'Fleet Input'!L1164)</f>
        <v/>
      </c>
      <c r="AD1160" s="117" t="str">
        <f t="shared" si="220"/>
        <v/>
      </c>
      <c r="AE1160" s="117" t="str">
        <f t="shared" si="221"/>
        <v>00</v>
      </c>
      <c r="AF1160" s="8" t="e">
        <f t="shared" si="222"/>
        <v>#N/A</v>
      </c>
      <c r="AG1160" s="122" t="e">
        <f t="shared" si="223"/>
        <v>#N/A</v>
      </c>
      <c r="AH1160" s="8" t="e">
        <f t="shared" si="224"/>
        <v>#N/A</v>
      </c>
      <c r="AI1160" s="122" t="e">
        <f t="shared" si="225"/>
        <v>#N/A</v>
      </c>
      <c r="AJ1160" s="100" t="e">
        <f t="shared" si="226"/>
        <v>#N/A</v>
      </c>
      <c r="AK1160" s="122" t="e">
        <f t="shared" si="227"/>
        <v>#N/A</v>
      </c>
    </row>
    <row r="1161" spans="1:37" x14ac:dyDescent="0.2">
      <c r="A1161" s="170">
        <f>'Fleet Input'!A1165</f>
        <v>0</v>
      </c>
      <c r="B1161" s="106" t="s">
        <v>111</v>
      </c>
      <c r="C1161" s="106" t="s">
        <v>112</v>
      </c>
      <c r="D1161" s="106" t="s">
        <v>124</v>
      </c>
      <c r="E1161" s="106" t="s">
        <v>130</v>
      </c>
      <c r="F1161" s="179">
        <f>'Fleet Input'!I1165</f>
        <v>0</v>
      </c>
      <c r="G1161" s="179">
        <f>'Fleet Input'!J1165</f>
        <v>0</v>
      </c>
      <c r="H1161" s="119" t="e">
        <f>VLOOKUP(AD1161,NOx_Calc!$E$4:$G$44,3,FALSE)/100</f>
        <v>#N/A</v>
      </c>
      <c r="I1161" s="119" t="e">
        <f>VLOOKUP(AD1161,NOx_Calc!$E$4:$H$44,4,FALSE)/100</f>
        <v>#N/A</v>
      </c>
      <c r="J1161" s="97" t="e">
        <f t="shared" si="216"/>
        <v>#N/A</v>
      </c>
      <c r="K1161" s="10" t="e">
        <f>IF(J1161&lt;&gt;"-",IF(X1161="A",'NOx Emission Factors'!$X$4*J1161,IF(X1161="L",'NOx Emission Factors'!$W$4*J1161,"?")),"-")</f>
        <v>#N/A</v>
      </c>
      <c r="L1161" s="10" t="str">
        <f>IF(F1161&lt;&gt;"",IF(X1161="A",F1161/'NOx Emission Factors'!$X$4,IF(X1161="L",F1161/'NOx Emission Factors'!$W$4,"?")),"-")</f>
        <v>?</v>
      </c>
      <c r="M1161" s="125" t="e">
        <f t="shared" si="217"/>
        <v>#DIV/0!</v>
      </c>
      <c r="N1161" s="125" t="e">
        <f t="shared" si="218"/>
        <v>#N/A</v>
      </c>
      <c r="O1161" s="170">
        <f>'Fleet Input'!B1165</f>
        <v>0</v>
      </c>
      <c r="P1161" s="170">
        <f>'Fleet Input'!C1165</f>
        <v>0</v>
      </c>
      <c r="Q1161" s="170">
        <f>'Fleet Input'!D1165</f>
        <v>0</v>
      </c>
      <c r="R1161" s="170">
        <f>'Fleet Input'!E1165</f>
        <v>0</v>
      </c>
      <c r="S1161" s="170">
        <f>'Fleet Input'!F1165</f>
        <v>0</v>
      </c>
      <c r="T1161" s="109" t="s">
        <v>241</v>
      </c>
      <c r="U1161" s="109" t="s">
        <v>19</v>
      </c>
      <c r="W1161" s="109" t="s">
        <v>796</v>
      </c>
      <c r="X1161" s="176">
        <f>'Fleet Input'!F1165</f>
        <v>0</v>
      </c>
      <c r="Y1161" s="170">
        <f>'Fleet Input'!G1165</f>
        <v>0</v>
      </c>
      <c r="Z1161" s="170">
        <f>'Fleet Input'!H1165</f>
        <v>0</v>
      </c>
      <c r="AA1161" s="114">
        <f t="shared" si="219"/>
        <v>0</v>
      </c>
      <c r="AB1161" s="176" t="str">
        <f>IF('Fleet Input'!K1165=0,"",'Fleet Input'!K1165)</f>
        <v/>
      </c>
      <c r="AC1161" s="176" t="str">
        <f>IF('Fleet Input'!L1165=0,"",'Fleet Input'!L1165)</f>
        <v/>
      </c>
      <c r="AD1161" s="117" t="str">
        <f t="shared" si="220"/>
        <v/>
      </c>
      <c r="AE1161" s="117" t="str">
        <f t="shared" si="221"/>
        <v>00</v>
      </c>
      <c r="AF1161" s="8" t="e">
        <f t="shared" si="222"/>
        <v>#N/A</v>
      </c>
      <c r="AG1161" s="122" t="e">
        <f t="shared" si="223"/>
        <v>#N/A</v>
      </c>
      <c r="AH1161" s="8" t="e">
        <f t="shared" si="224"/>
        <v>#N/A</v>
      </c>
      <c r="AI1161" s="122" t="e">
        <f t="shared" si="225"/>
        <v>#N/A</v>
      </c>
      <c r="AJ1161" s="100" t="e">
        <f t="shared" si="226"/>
        <v>#N/A</v>
      </c>
      <c r="AK1161" s="122" t="e">
        <f t="shared" si="227"/>
        <v>#N/A</v>
      </c>
    </row>
    <row r="1162" spans="1:37" x14ac:dyDescent="0.2">
      <c r="A1162" s="170">
        <f>'Fleet Input'!A1166</f>
        <v>0</v>
      </c>
      <c r="B1162" s="106" t="s">
        <v>111</v>
      </c>
      <c r="C1162" s="106" t="s">
        <v>112</v>
      </c>
      <c r="D1162" s="106" t="s">
        <v>124</v>
      </c>
      <c r="E1162" s="106" t="s">
        <v>128</v>
      </c>
      <c r="F1162" s="179">
        <f>'Fleet Input'!I1166</f>
        <v>0</v>
      </c>
      <c r="G1162" s="179">
        <f>'Fleet Input'!J1166</f>
        <v>0</v>
      </c>
      <c r="H1162" s="119" t="e">
        <f>VLOOKUP(AD1162,NOx_Calc!$E$4:$G$44,3,FALSE)/100</f>
        <v>#N/A</v>
      </c>
      <c r="I1162" s="119" t="e">
        <f>VLOOKUP(AD1162,NOx_Calc!$E$4:$H$44,4,FALSE)/100</f>
        <v>#N/A</v>
      </c>
      <c r="J1162" s="97" t="e">
        <f t="shared" si="216"/>
        <v>#N/A</v>
      </c>
      <c r="K1162" s="10" t="e">
        <f>IF(J1162&lt;&gt;"-",IF(X1162="A",'NOx Emission Factors'!$X$4*J1162,IF(X1162="L",'NOx Emission Factors'!$W$4*J1162,"?")),"-")</f>
        <v>#N/A</v>
      </c>
      <c r="L1162" s="10" t="str">
        <f>IF(F1162&lt;&gt;"",IF(X1162="A",F1162/'NOx Emission Factors'!$X$4,IF(X1162="L",F1162/'NOx Emission Factors'!$W$4,"?")),"-")</f>
        <v>?</v>
      </c>
      <c r="M1162" s="125" t="e">
        <f t="shared" si="217"/>
        <v>#DIV/0!</v>
      </c>
      <c r="N1162" s="125" t="e">
        <f t="shared" si="218"/>
        <v>#N/A</v>
      </c>
      <c r="O1162" s="170">
        <f>'Fleet Input'!B1166</f>
        <v>0</v>
      </c>
      <c r="P1162" s="170">
        <f>'Fleet Input'!C1166</f>
        <v>0</v>
      </c>
      <c r="Q1162" s="170">
        <f>'Fleet Input'!D1166</f>
        <v>0</v>
      </c>
      <c r="R1162" s="170">
        <f>'Fleet Input'!E1166</f>
        <v>0</v>
      </c>
      <c r="S1162" s="170">
        <f>'Fleet Input'!F1166</f>
        <v>0</v>
      </c>
      <c r="T1162" s="109" t="s">
        <v>241</v>
      </c>
      <c r="U1162" s="109" t="s">
        <v>19</v>
      </c>
      <c r="W1162" s="109" t="s">
        <v>798</v>
      </c>
      <c r="X1162" s="176">
        <f>'Fleet Input'!F1166</f>
        <v>0</v>
      </c>
      <c r="Y1162" s="170">
        <f>'Fleet Input'!G1166</f>
        <v>0</v>
      </c>
      <c r="Z1162" s="170">
        <f>'Fleet Input'!H1166</f>
        <v>0</v>
      </c>
      <c r="AA1162" s="114">
        <f t="shared" si="219"/>
        <v>0</v>
      </c>
      <c r="AB1162" s="176" t="str">
        <f>IF('Fleet Input'!K1166=0,"",'Fleet Input'!K1166)</f>
        <v/>
      </c>
      <c r="AC1162" s="176" t="str">
        <f>IF('Fleet Input'!L1166=0,"",'Fleet Input'!L1166)</f>
        <v/>
      </c>
      <c r="AD1162" s="117" t="str">
        <f t="shared" si="220"/>
        <v/>
      </c>
      <c r="AE1162" s="117" t="str">
        <f t="shared" si="221"/>
        <v>00</v>
      </c>
      <c r="AF1162" s="8" t="e">
        <f t="shared" si="222"/>
        <v>#N/A</v>
      </c>
      <c r="AG1162" s="122" t="e">
        <f t="shared" si="223"/>
        <v>#N/A</v>
      </c>
      <c r="AH1162" s="8" t="e">
        <f t="shared" si="224"/>
        <v>#N/A</v>
      </c>
      <c r="AI1162" s="122" t="e">
        <f t="shared" si="225"/>
        <v>#N/A</v>
      </c>
      <c r="AJ1162" s="100" t="e">
        <f t="shared" si="226"/>
        <v>#N/A</v>
      </c>
      <c r="AK1162" s="122" t="e">
        <f t="shared" si="227"/>
        <v>#N/A</v>
      </c>
    </row>
    <row r="1163" spans="1:37" x14ac:dyDescent="0.2">
      <c r="A1163" s="170">
        <f>'Fleet Input'!A1167</f>
        <v>0</v>
      </c>
      <c r="B1163" s="106" t="s">
        <v>111</v>
      </c>
      <c r="C1163" s="106" t="s">
        <v>112</v>
      </c>
      <c r="D1163" s="106" t="s">
        <v>124</v>
      </c>
      <c r="E1163" s="106" t="s">
        <v>128</v>
      </c>
      <c r="F1163" s="179">
        <f>'Fleet Input'!I1167</f>
        <v>0</v>
      </c>
      <c r="G1163" s="179">
        <f>'Fleet Input'!J1167</f>
        <v>0</v>
      </c>
      <c r="H1163" s="119" t="e">
        <f>VLOOKUP(AD1163,NOx_Calc!$E$4:$G$44,3,FALSE)/100</f>
        <v>#N/A</v>
      </c>
      <c r="I1163" s="119" t="e">
        <f>VLOOKUP(AD1163,NOx_Calc!$E$4:$H$44,4,FALSE)/100</f>
        <v>#N/A</v>
      </c>
      <c r="J1163" s="97" t="e">
        <f t="shared" si="216"/>
        <v>#N/A</v>
      </c>
      <c r="K1163" s="10" t="e">
        <f>IF(J1163&lt;&gt;"-",IF(X1163="A",'NOx Emission Factors'!$X$4*J1163,IF(X1163="L",'NOx Emission Factors'!$W$4*J1163,"?")),"-")</f>
        <v>#N/A</v>
      </c>
      <c r="L1163" s="10" t="str">
        <f>IF(F1163&lt;&gt;"",IF(X1163="A",F1163/'NOx Emission Factors'!$X$4,IF(X1163="L",F1163/'NOx Emission Factors'!$W$4,"?")),"-")</f>
        <v>?</v>
      </c>
      <c r="M1163" s="125" t="e">
        <f t="shared" si="217"/>
        <v>#DIV/0!</v>
      </c>
      <c r="N1163" s="125" t="e">
        <f t="shared" si="218"/>
        <v>#N/A</v>
      </c>
      <c r="O1163" s="170">
        <f>'Fleet Input'!B1167</f>
        <v>0</v>
      </c>
      <c r="P1163" s="170">
        <f>'Fleet Input'!C1167</f>
        <v>0</v>
      </c>
      <c r="Q1163" s="170">
        <f>'Fleet Input'!D1167</f>
        <v>0</v>
      </c>
      <c r="R1163" s="170">
        <f>'Fleet Input'!E1167</f>
        <v>0</v>
      </c>
      <c r="S1163" s="170">
        <f>'Fleet Input'!F1167</f>
        <v>0</v>
      </c>
      <c r="T1163" s="109" t="s">
        <v>241</v>
      </c>
      <c r="U1163" s="109" t="s">
        <v>19</v>
      </c>
      <c r="W1163" s="109" t="s">
        <v>798</v>
      </c>
      <c r="X1163" s="176">
        <f>'Fleet Input'!F1167</f>
        <v>0</v>
      </c>
      <c r="Y1163" s="170">
        <f>'Fleet Input'!G1167</f>
        <v>0</v>
      </c>
      <c r="Z1163" s="170">
        <f>'Fleet Input'!H1167</f>
        <v>0</v>
      </c>
      <c r="AA1163" s="114">
        <f t="shared" si="219"/>
        <v>0</v>
      </c>
      <c r="AB1163" s="176" t="str">
        <f>IF('Fleet Input'!K1167=0,"",'Fleet Input'!K1167)</f>
        <v/>
      </c>
      <c r="AC1163" s="176" t="str">
        <f>IF('Fleet Input'!L1167=0,"",'Fleet Input'!L1167)</f>
        <v/>
      </c>
      <c r="AD1163" s="117" t="str">
        <f t="shared" si="220"/>
        <v/>
      </c>
      <c r="AE1163" s="117" t="str">
        <f t="shared" si="221"/>
        <v>00</v>
      </c>
      <c r="AF1163" s="8" t="e">
        <f t="shared" si="222"/>
        <v>#N/A</v>
      </c>
      <c r="AG1163" s="122" t="e">
        <f t="shared" si="223"/>
        <v>#N/A</v>
      </c>
      <c r="AH1163" s="8" t="e">
        <f t="shared" si="224"/>
        <v>#N/A</v>
      </c>
      <c r="AI1163" s="122" t="e">
        <f t="shared" si="225"/>
        <v>#N/A</v>
      </c>
      <c r="AJ1163" s="100" t="e">
        <f t="shared" si="226"/>
        <v>#N/A</v>
      </c>
      <c r="AK1163" s="122" t="e">
        <f t="shared" si="227"/>
        <v>#N/A</v>
      </c>
    </row>
    <row r="1164" spans="1:37" x14ac:dyDescent="0.2">
      <c r="A1164" s="170">
        <f>'Fleet Input'!A1168</f>
        <v>0</v>
      </c>
      <c r="B1164" s="106" t="s">
        <v>111</v>
      </c>
      <c r="C1164" s="106" t="s">
        <v>112</v>
      </c>
      <c r="D1164" s="106" t="s">
        <v>124</v>
      </c>
      <c r="E1164" s="106" t="s">
        <v>130</v>
      </c>
      <c r="F1164" s="179">
        <f>'Fleet Input'!I1168</f>
        <v>0</v>
      </c>
      <c r="G1164" s="179">
        <f>'Fleet Input'!J1168</f>
        <v>0</v>
      </c>
      <c r="H1164" s="119" t="e">
        <f>VLOOKUP(AD1164,NOx_Calc!$E$4:$G$44,3,FALSE)/100</f>
        <v>#N/A</v>
      </c>
      <c r="I1164" s="119" t="e">
        <f>VLOOKUP(AD1164,NOx_Calc!$E$4:$H$44,4,FALSE)/100</f>
        <v>#N/A</v>
      </c>
      <c r="J1164" s="97" t="e">
        <f t="shared" si="216"/>
        <v>#N/A</v>
      </c>
      <c r="K1164" s="10" t="e">
        <f>IF(J1164&lt;&gt;"-",IF(X1164="A",'NOx Emission Factors'!$X$4*J1164,IF(X1164="L",'NOx Emission Factors'!$W$4*J1164,"?")),"-")</f>
        <v>#N/A</v>
      </c>
      <c r="L1164" s="10" t="str">
        <f>IF(F1164&lt;&gt;"",IF(X1164="A",F1164/'NOx Emission Factors'!$X$4,IF(X1164="L",F1164/'NOx Emission Factors'!$W$4,"?")),"-")</f>
        <v>?</v>
      </c>
      <c r="M1164" s="125" t="e">
        <f t="shared" si="217"/>
        <v>#DIV/0!</v>
      </c>
      <c r="N1164" s="125" t="e">
        <f t="shared" si="218"/>
        <v>#N/A</v>
      </c>
      <c r="O1164" s="170">
        <f>'Fleet Input'!B1168</f>
        <v>0</v>
      </c>
      <c r="P1164" s="170">
        <f>'Fleet Input'!C1168</f>
        <v>0</v>
      </c>
      <c r="Q1164" s="170">
        <f>'Fleet Input'!D1168</f>
        <v>0</v>
      </c>
      <c r="R1164" s="170">
        <f>'Fleet Input'!E1168</f>
        <v>0</v>
      </c>
      <c r="S1164" s="170">
        <f>'Fleet Input'!F1168</f>
        <v>0</v>
      </c>
      <c r="T1164" s="109" t="s">
        <v>241</v>
      </c>
      <c r="U1164" s="109" t="s">
        <v>19</v>
      </c>
      <c r="W1164" s="109" t="s">
        <v>796</v>
      </c>
      <c r="X1164" s="176">
        <f>'Fleet Input'!F1168</f>
        <v>0</v>
      </c>
      <c r="Y1164" s="170">
        <f>'Fleet Input'!G1168</f>
        <v>0</v>
      </c>
      <c r="Z1164" s="170">
        <f>'Fleet Input'!H1168</f>
        <v>0</v>
      </c>
      <c r="AA1164" s="114">
        <f t="shared" si="219"/>
        <v>0</v>
      </c>
      <c r="AB1164" s="176" t="str">
        <f>IF('Fleet Input'!K1168=0,"",'Fleet Input'!K1168)</f>
        <v/>
      </c>
      <c r="AC1164" s="176" t="str">
        <f>IF('Fleet Input'!L1168=0,"",'Fleet Input'!L1168)</f>
        <v/>
      </c>
      <c r="AD1164" s="117" t="str">
        <f t="shared" si="220"/>
        <v/>
      </c>
      <c r="AE1164" s="117" t="str">
        <f t="shared" si="221"/>
        <v>00</v>
      </c>
      <c r="AF1164" s="8" t="e">
        <f t="shared" si="222"/>
        <v>#N/A</v>
      </c>
      <c r="AG1164" s="122" t="e">
        <f t="shared" si="223"/>
        <v>#N/A</v>
      </c>
      <c r="AH1164" s="8" t="e">
        <f t="shared" si="224"/>
        <v>#N/A</v>
      </c>
      <c r="AI1164" s="122" t="e">
        <f t="shared" si="225"/>
        <v>#N/A</v>
      </c>
      <c r="AJ1164" s="100" t="e">
        <f t="shared" si="226"/>
        <v>#N/A</v>
      </c>
      <c r="AK1164" s="122" t="e">
        <f t="shared" si="227"/>
        <v>#N/A</v>
      </c>
    </row>
    <row r="1165" spans="1:37" x14ac:dyDescent="0.2">
      <c r="A1165" s="170">
        <f>'Fleet Input'!A1169</f>
        <v>0</v>
      </c>
      <c r="B1165" s="106" t="s">
        <v>111</v>
      </c>
      <c r="C1165" s="106" t="s">
        <v>116</v>
      </c>
      <c r="D1165" s="106" t="s">
        <v>166</v>
      </c>
      <c r="E1165" s="106" t="s">
        <v>143</v>
      </c>
      <c r="F1165" s="179">
        <f>'Fleet Input'!I1169</f>
        <v>0</v>
      </c>
      <c r="G1165" s="179">
        <f>'Fleet Input'!J1169</f>
        <v>0</v>
      </c>
      <c r="H1165" s="119" t="e">
        <f>VLOOKUP(AD1165,NOx_Calc!$E$4:$G$44,3,FALSE)/100</f>
        <v>#N/A</v>
      </c>
      <c r="I1165" s="119" t="e">
        <f>VLOOKUP(AD1165,NOx_Calc!$E$4:$H$44,4,FALSE)/100</f>
        <v>#N/A</v>
      </c>
      <c r="J1165" s="97" t="e">
        <f t="shared" si="216"/>
        <v>#N/A</v>
      </c>
      <c r="K1165" s="10" t="e">
        <f>IF(J1165&lt;&gt;"-",IF(X1165="A",'NOx Emission Factors'!$X$4*J1165,IF(X1165="L",'NOx Emission Factors'!$W$4*J1165,"?")),"-")</f>
        <v>#N/A</v>
      </c>
      <c r="L1165" s="10" t="str">
        <f>IF(F1165&lt;&gt;"",IF(X1165="A",F1165/'NOx Emission Factors'!$X$4,IF(X1165="L",F1165/'NOx Emission Factors'!$W$4,"?")),"-")</f>
        <v>?</v>
      </c>
      <c r="M1165" s="125" t="e">
        <f t="shared" si="217"/>
        <v>#DIV/0!</v>
      </c>
      <c r="N1165" s="125" t="e">
        <f t="shared" si="218"/>
        <v>#N/A</v>
      </c>
      <c r="O1165" s="170">
        <f>'Fleet Input'!B1169</f>
        <v>0</v>
      </c>
      <c r="P1165" s="170">
        <f>'Fleet Input'!C1169</f>
        <v>0</v>
      </c>
      <c r="Q1165" s="170">
        <f>'Fleet Input'!D1169</f>
        <v>0</v>
      </c>
      <c r="R1165" s="170">
        <f>'Fleet Input'!E1169</f>
        <v>0</v>
      </c>
      <c r="S1165" s="170">
        <f>'Fleet Input'!F1169</f>
        <v>0</v>
      </c>
      <c r="T1165" s="109" t="s">
        <v>239</v>
      </c>
      <c r="U1165" s="109" t="s">
        <v>194</v>
      </c>
      <c r="X1165" s="176">
        <f>'Fleet Input'!F1169</f>
        <v>0</v>
      </c>
      <c r="Y1165" s="170">
        <f>'Fleet Input'!G1169</f>
        <v>0</v>
      </c>
      <c r="Z1165" s="170">
        <f>'Fleet Input'!H1169</f>
        <v>0</v>
      </c>
      <c r="AA1165" s="114">
        <f t="shared" si="219"/>
        <v>0</v>
      </c>
      <c r="AB1165" s="176" t="str">
        <f>IF('Fleet Input'!K1169=0,"",'Fleet Input'!K1169)</f>
        <v/>
      </c>
      <c r="AC1165" s="176" t="str">
        <f>IF('Fleet Input'!L1169=0,"",'Fleet Input'!L1169)</f>
        <v/>
      </c>
      <c r="AD1165" s="117" t="str">
        <f t="shared" si="220"/>
        <v/>
      </c>
      <c r="AE1165" s="117" t="str">
        <f t="shared" si="221"/>
        <v>00</v>
      </c>
      <c r="AF1165" s="8" t="e">
        <f t="shared" si="222"/>
        <v>#N/A</v>
      </c>
      <c r="AG1165" s="122" t="e">
        <f t="shared" si="223"/>
        <v>#N/A</v>
      </c>
      <c r="AH1165" s="8" t="e">
        <f t="shared" si="224"/>
        <v>#N/A</v>
      </c>
      <c r="AI1165" s="122" t="e">
        <f t="shared" si="225"/>
        <v>#N/A</v>
      </c>
      <c r="AJ1165" s="100" t="e">
        <f t="shared" si="226"/>
        <v>#N/A</v>
      </c>
      <c r="AK1165" s="122" t="e">
        <f t="shared" si="227"/>
        <v>#N/A</v>
      </c>
    </row>
    <row r="1166" spans="1:37" x14ac:dyDescent="0.2">
      <c r="A1166" s="170">
        <f>'Fleet Input'!A1170</f>
        <v>0</v>
      </c>
      <c r="B1166" s="106" t="s">
        <v>111</v>
      </c>
      <c r="C1166" s="106" t="s">
        <v>116</v>
      </c>
      <c r="D1166" s="106" t="s">
        <v>117</v>
      </c>
      <c r="E1166" s="106" t="s">
        <v>143</v>
      </c>
      <c r="F1166" s="179">
        <f>'Fleet Input'!I1170</f>
        <v>0</v>
      </c>
      <c r="G1166" s="179">
        <f>'Fleet Input'!J1170</f>
        <v>0</v>
      </c>
      <c r="H1166" s="119" t="e">
        <f>VLOOKUP(AD1166,NOx_Calc!$E$4:$G$44,3,FALSE)/100</f>
        <v>#N/A</v>
      </c>
      <c r="I1166" s="119" t="e">
        <f>VLOOKUP(AD1166,NOx_Calc!$E$4:$H$44,4,FALSE)/100</f>
        <v>#N/A</v>
      </c>
      <c r="J1166" s="97" t="e">
        <f t="shared" si="216"/>
        <v>#N/A</v>
      </c>
      <c r="K1166" s="10" t="e">
        <f>IF(J1166&lt;&gt;"-",IF(X1166="A",'NOx Emission Factors'!$X$4*J1166,IF(X1166="L",'NOx Emission Factors'!$W$4*J1166,"?")),"-")</f>
        <v>#N/A</v>
      </c>
      <c r="L1166" s="10" t="str">
        <f>IF(F1166&lt;&gt;"",IF(X1166="A",F1166/'NOx Emission Factors'!$X$4,IF(X1166="L",F1166/'NOx Emission Factors'!$W$4,"?")),"-")</f>
        <v>?</v>
      </c>
      <c r="M1166" s="125" t="e">
        <f t="shared" si="217"/>
        <v>#DIV/0!</v>
      </c>
      <c r="N1166" s="125" t="e">
        <f t="shared" si="218"/>
        <v>#N/A</v>
      </c>
      <c r="O1166" s="170">
        <f>'Fleet Input'!B1170</f>
        <v>0</v>
      </c>
      <c r="P1166" s="170">
        <f>'Fleet Input'!C1170</f>
        <v>0</v>
      </c>
      <c r="Q1166" s="170">
        <f>'Fleet Input'!D1170</f>
        <v>0</v>
      </c>
      <c r="R1166" s="170">
        <f>'Fleet Input'!E1170</f>
        <v>0</v>
      </c>
      <c r="S1166" s="170">
        <f>'Fleet Input'!F1170</f>
        <v>0</v>
      </c>
      <c r="T1166" s="109" t="s">
        <v>239</v>
      </c>
      <c r="U1166" s="109" t="s">
        <v>194</v>
      </c>
      <c r="X1166" s="176">
        <f>'Fleet Input'!F1170</f>
        <v>0</v>
      </c>
      <c r="Y1166" s="170">
        <f>'Fleet Input'!G1170</f>
        <v>0</v>
      </c>
      <c r="Z1166" s="170">
        <f>'Fleet Input'!H1170</f>
        <v>0</v>
      </c>
      <c r="AA1166" s="114">
        <f t="shared" si="219"/>
        <v>0</v>
      </c>
      <c r="AB1166" s="176" t="str">
        <f>IF('Fleet Input'!K1170=0,"",'Fleet Input'!K1170)</f>
        <v/>
      </c>
      <c r="AC1166" s="176" t="str">
        <f>IF('Fleet Input'!L1170=0,"",'Fleet Input'!L1170)</f>
        <v/>
      </c>
      <c r="AD1166" s="117" t="str">
        <f t="shared" si="220"/>
        <v/>
      </c>
      <c r="AE1166" s="117" t="str">
        <f t="shared" si="221"/>
        <v>00</v>
      </c>
      <c r="AF1166" s="8" t="e">
        <f t="shared" si="222"/>
        <v>#N/A</v>
      </c>
      <c r="AG1166" s="122" t="e">
        <f t="shared" si="223"/>
        <v>#N/A</v>
      </c>
      <c r="AH1166" s="8" t="e">
        <f t="shared" si="224"/>
        <v>#N/A</v>
      </c>
      <c r="AI1166" s="122" t="e">
        <f t="shared" si="225"/>
        <v>#N/A</v>
      </c>
      <c r="AJ1166" s="100" t="e">
        <f t="shared" si="226"/>
        <v>#N/A</v>
      </c>
      <c r="AK1166" s="122" t="e">
        <f t="shared" si="227"/>
        <v>#N/A</v>
      </c>
    </row>
    <row r="1167" spans="1:37" x14ac:dyDescent="0.2">
      <c r="A1167" s="170">
        <f>'Fleet Input'!A1171</f>
        <v>0</v>
      </c>
      <c r="B1167" s="106" t="s">
        <v>111</v>
      </c>
      <c r="C1167" s="106" t="s">
        <v>116</v>
      </c>
      <c r="D1167" s="106" t="s">
        <v>117</v>
      </c>
      <c r="E1167" s="106" t="s">
        <v>143</v>
      </c>
      <c r="F1167" s="179">
        <f>'Fleet Input'!I1171</f>
        <v>0</v>
      </c>
      <c r="G1167" s="179">
        <f>'Fleet Input'!J1171</f>
        <v>0</v>
      </c>
      <c r="H1167" s="119" t="e">
        <f>VLOOKUP(AD1167,NOx_Calc!$E$4:$G$44,3,FALSE)/100</f>
        <v>#N/A</v>
      </c>
      <c r="I1167" s="119" t="e">
        <f>VLOOKUP(AD1167,NOx_Calc!$E$4:$H$44,4,FALSE)/100</f>
        <v>#N/A</v>
      </c>
      <c r="J1167" s="97" t="e">
        <f t="shared" si="216"/>
        <v>#N/A</v>
      </c>
      <c r="K1167" s="10" t="e">
        <f>IF(J1167&lt;&gt;"-",IF(X1167="A",'NOx Emission Factors'!$X$4*J1167,IF(X1167="L",'NOx Emission Factors'!$W$4*J1167,"?")),"-")</f>
        <v>#N/A</v>
      </c>
      <c r="L1167" s="10" t="str">
        <f>IF(F1167&lt;&gt;"",IF(X1167="A",F1167/'NOx Emission Factors'!$X$4,IF(X1167="L",F1167/'NOx Emission Factors'!$W$4,"?")),"-")</f>
        <v>?</v>
      </c>
      <c r="M1167" s="125" t="e">
        <f t="shared" si="217"/>
        <v>#DIV/0!</v>
      </c>
      <c r="N1167" s="125" t="e">
        <f t="shared" si="218"/>
        <v>#N/A</v>
      </c>
      <c r="O1167" s="170">
        <f>'Fleet Input'!B1171</f>
        <v>0</v>
      </c>
      <c r="P1167" s="170">
        <f>'Fleet Input'!C1171</f>
        <v>0</v>
      </c>
      <c r="Q1167" s="170">
        <f>'Fleet Input'!D1171</f>
        <v>0</v>
      </c>
      <c r="R1167" s="170">
        <f>'Fleet Input'!E1171</f>
        <v>0</v>
      </c>
      <c r="S1167" s="170">
        <f>'Fleet Input'!F1171</f>
        <v>0</v>
      </c>
      <c r="T1167" s="109" t="s">
        <v>239</v>
      </c>
      <c r="U1167" s="109" t="s">
        <v>194</v>
      </c>
      <c r="X1167" s="176">
        <f>'Fleet Input'!F1171</f>
        <v>0</v>
      </c>
      <c r="Y1167" s="170">
        <f>'Fleet Input'!G1171</f>
        <v>0</v>
      </c>
      <c r="Z1167" s="170">
        <f>'Fleet Input'!H1171</f>
        <v>0</v>
      </c>
      <c r="AA1167" s="114">
        <f t="shared" si="219"/>
        <v>0</v>
      </c>
      <c r="AB1167" s="176" t="str">
        <f>IF('Fleet Input'!K1171=0,"",'Fleet Input'!K1171)</f>
        <v/>
      </c>
      <c r="AC1167" s="176" t="str">
        <f>IF('Fleet Input'!L1171=0,"",'Fleet Input'!L1171)</f>
        <v/>
      </c>
      <c r="AD1167" s="117" t="str">
        <f t="shared" si="220"/>
        <v/>
      </c>
      <c r="AE1167" s="117" t="str">
        <f t="shared" si="221"/>
        <v>00</v>
      </c>
      <c r="AF1167" s="8" t="e">
        <f t="shared" si="222"/>
        <v>#N/A</v>
      </c>
      <c r="AG1167" s="122" t="e">
        <f t="shared" si="223"/>
        <v>#N/A</v>
      </c>
      <c r="AH1167" s="8" t="e">
        <f t="shared" si="224"/>
        <v>#N/A</v>
      </c>
      <c r="AI1167" s="122" t="e">
        <f t="shared" si="225"/>
        <v>#N/A</v>
      </c>
      <c r="AJ1167" s="100" t="e">
        <f t="shared" si="226"/>
        <v>#N/A</v>
      </c>
      <c r="AK1167" s="122" t="e">
        <f t="shared" si="227"/>
        <v>#N/A</v>
      </c>
    </row>
    <row r="1168" spans="1:37" x14ac:dyDescent="0.2">
      <c r="A1168" s="170">
        <f>'Fleet Input'!A1172</f>
        <v>0</v>
      </c>
      <c r="B1168" s="106" t="s">
        <v>111</v>
      </c>
      <c r="C1168" s="106" t="s">
        <v>116</v>
      </c>
      <c r="D1168" s="106" t="s">
        <v>166</v>
      </c>
      <c r="E1168" s="106" t="s">
        <v>143</v>
      </c>
      <c r="F1168" s="179">
        <f>'Fleet Input'!I1172</f>
        <v>0</v>
      </c>
      <c r="G1168" s="179">
        <f>'Fleet Input'!J1172</f>
        <v>0</v>
      </c>
      <c r="H1168" s="119" t="e">
        <f>VLOOKUP(AD1168,NOx_Calc!$E$4:$G$44,3,FALSE)/100</f>
        <v>#N/A</v>
      </c>
      <c r="I1168" s="119" t="e">
        <f>VLOOKUP(AD1168,NOx_Calc!$E$4:$H$44,4,FALSE)/100</f>
        <v>#N/A</v>
      </c>
      <c r="J1168" s="97" t="e">
        <f t="shared" si="216"/>
        <v>#N/A</v>
      </c>
      <c r="K1168" s="10" t="e">
        <f>IF(J1168&lt;&gt;"-",IF(X1168="A",'NOx Emission Factors'!$X$4*J1168,IF(X1168="L",'NOx Emission Factors'!$W$4*J1168,"?")),"-")</f>
        <v>#N/A</v>
      </c>
      <c r="L1168" s="10" t="str">
        <f>IF(F1168&lt;&gt;"",IF(X1168="A",F1168/'NOx Emission Factors'!$X$4,IF(X1168="L",F1168/'NOx Emission Factors'!$W$4,"?")),"-")</f>
        <v>?</v>
      </c>
      <c r="M1168" s="125" t="e">
        <f t="shared" si="217"/>
        <v>#DIV/0!</v>
      </c>
      <c r="N1168" s="125" t="e">
        <f t="shared" si="218"/>
        <v>#N/A</v>
      </c>
      <c r="O1168" s="170">
        <f>'Fleet Input'!B1172</f>
        <v>0</v>
      </c>
      <c r="P1168" s="170">
        <f>'Fleet Input'!C1172</f>
        <v>0</v>
      </c>
      <c r="Q1168" s="170">
        <f>'Fleet Input'!D1172</f>
        <v>0</v>
      </c>
      <c r="R1168" s="170">
        <f>'Fleet Input'!E1172</f>
        <v>0</v>
      </c>
      <c r="S1168" s="170">
        <f>'Fleet Input'!F1172</f>
        <v>0</v>
      </c>
      <c r="T1168" s="109" t="s">
        <v>239</v>
      </c>
      <c r="U1168" s="109" t="s">
        <v>194</v>
      </c>
      <c r="X1168" s="176">
        <f>'Fleet Input'!F1172</f>
        <v>0</v>
      </c>
      <c r="Y1168" s="170">
        <f>'Fleet Input'!G1172</f>
        <v>0</v>
      </c>
      <c r="Z1168" s="170">
        <f>'Fleet Input'!H1172</f>
        <v>0</v>
      </c>
      <c r="AA1168" s="114">
        <f t="shared" si="219"/>
        <v>0</v>
      </c>
      <c r="AB1168" s="176" t="str">
        <f>IF('Fleet Input'!K1172=0,"",'Fleet Input'!K1172)</f>
        <v/>
      </c>
      <c r="AC1168" s="176" t="str">
        <f>IF('Fleet Input'!L1172=0,"",'Fleet Input'!L1172)</f>
        <v/>
      </c>
      <c r="AD1168" s="117" t="str">
        <f t="shared" si="220"/>
        <v/>
      </c>
      <c r="AE1168" s="117" t="str">
        <f t="shared" si="221"/>
        <v>00</v>
      </c>
      <c r="AF1168" s="8" t="e">
        <f t="shared" si="222"/>
        <v>#N/A</v>
      </c>
      <c r="AG1168" s="122" t="e">
        <f t="shared" si="223"/>
        <v>#N/A</v>
      </c>
      <c r="AH1168" s="8" t="e">
        <f t="shared" si="224"/>
        <v>#N/A</v>
      </c>
      <c r="AI1168" s="122" t="e">
        <f t="shared" si="225"/>
        <v>#N/A</v>
      </c>
      <c r="AJ1168" s="100" t="e">
        <f t="shared" si="226"/>
        <v>#N/A</v>
      </c>
      <c r="AK1168" s="122" t="e">
        <f t="shared" si="227"/>
        <v>#N/A</v>
      </c>
    </row>
    <row r="1169" spans="1:37" x14ac:dyDescent="0.2">
      <c r="A1169" s="170">
        <f>'Fleet Input'!A1173</f>
        <v>0</v>
      </c>
      <c r="B1169" s="106" t="s">
        <v>111</v>
      </c>
      <c r="C1169" s="106" t="s">
        <v>116</v>
      </c>
      <c r="D1169" s="106" t="s">
        <v>117</v>
      </c>
      <c r="E1169" s="106" t="s">
        <v>143</v>
      </c>
      <c r="F1169" s="179">
        <f>'Fleet Input'!I1173</f>
        <v>0</v>
      </c>
      <c r="G1169" s="179">
        <f>'Fleet Input'!J1173</f>
        <v>0</v>
      </c>
      <c r="H1169" s="119" t="e">
        <f>VLOOKUP(AD1169,NOx_Calc!$E$4:$G$44,3,FALSE)/100</f>
        <v>#N/A</v>
      </c>
      <c r="I1169" s="119" t="e">
        <f>VLOOKUP(AD1169,NOx_Calc!$E$4:$H$44,4,FALSE)/100</f>
        <v>#N/A</v>
      </c>
      <c r="J1169" s="97" t="e">
        <f t="shared" si="216"/>
        <v>#N/A</v>
      </c>
      <c r="K1169" s="10" t="e">
        <f>IF(J1169&lt;&gt;"-",IF(X1169="A",'NOx Emission Factors'!$X$4*J1169,IF(X1169="L",'NOx Emission Factors'!$W$4*J1169,"?")),"-")</f>
        <v>#N/A</v>
      </c>
      <c r="L1169" s="10" t="str">
        <f>IF(F1169&lt;&gt;"",IF(X1169="A",F1169/'NOx Emission Factors'!$X$4,IF(X1169="L",F1169/'NOx Emission Factors'!$W$4,"?")),"-")</f>
        <v>?</v>
      </c>
      <c r="M1169" s="125" t="e">
        <f t="shared" si="217"/>
        <v>#DIV/0!</v>
      </c>
      <c r="N1169" s="125" t="e">
        <f t="shared" si="218"/>
        <v>#N/A</v>
      </c>
      <c r="O1169" s="170">
        <f>'Fleet Input'!B1173</f>
        <v>0</v>
      </c>
      <c r="P1169" s="170">
        <f>'Fleet Input'!C1173</f>
        <v>0</v>
      </c>
      <c r="Q1169" s="170">
        <f>'Fleet Input'!D1173</f>
        <v>0</v>
      </c>
      <c r="R1169" s="170">
        <f>'Fleet Input'!E1173</f>
        <v>0</v>
      </c>
      <c r="S1169" s="170">
        <f>'Fleet Input'!F1173</f>
        <v>0</v>
      </c>
      <c r="T1169" s="109" t="s">
        <v>239</v>
      </c>
      <c r="U1169" s="109" t="s">
        <v>194</v>
      </c>
      <c r="X1169" s="176">
        <f>'Fleet Input'!F1173</f>
        <v>0</v>
      </c>
      <c r="Y1169" s="170">
        <f>'Fleet Input'!G1173</f>
        <v>0</v>
      </c>
      <c r="Z1169" s="170">
        <f>'Fleet Input'!H1173</f>
        <v>0</v>
      </c>
      <c r="AA1169" s="114">
        <f t="shared" si="219"/>
        <v>0</v>
      </c>
      <c r="AB1169" s="176" t="str">
        <f>IF('Fleet Input'!K1173=0,"",'Fleet Input'!K1173)</f>
        <v/>
      </c>
      <c r="AC1169" s="176" t="str">
        <f>IF('Fleet Input'!L1173=0,"",'Fleet Input'!L1173)</f>
        <v/>
      </c>
      <c r="AD1169" s="117" t="str">
        <f t="shared" si="220"/>
        <v/>
      </c>
      <c r="AE1169" s="117" t="str">
        <f t="shared" si="221"/>
        <v>00</v>
      </c>
      <c r="AF1169" s="8" t="e">
        <f t="shared" si="222"/>
        <v>#N/A</v>
      </c>
      <c r="AG1169" s="122" t="e">
        <f t="shared" si="223"/>
        <v>#N/A</v>
      </c>
      <c r="AH1169" s="8" t="e">
        <f t="shared" si="224"/>
        <v>#N/A</v>
      </c>
      <c r="AI1169" s="122" t="e">
        <f t="shared" si="225"/>
        <v>#N/A</v>
      </c>
      <c r="AJ1169" s="100" t="e">
        <f t="shared" si="226"/>
        <v>#N/A</v>
      </c>
      <c r="AK1169" s="122" t="e">
        <f t="shared" si="227"/>
        <v>#N/A</v>
      </c>
    </row>
    <row r="1170" spans="1:37" x14ac:dyDescent="0.2">
      <c r="A1170" s="170">
        <f>'Fleet Input'!A1174</f>
        <v>0</v>
      </c>
      <c r="B1170" s="106" t="s">
        <v>111</v>
      </c>
      <c r="C1170" s="106" t="s">
        <v>116</v>
      </c>
      <c r="D1170" s="106" t="s">
        <v>117</v>
      </c>
      <c r="E1170" s="106" t="s">
        <v>143</v>
      </c>
      <c r="F1170" s="179">
        <f>'Fleet Input'!I1174</f>
        <v>0</v>
      </c>
      <c r="G1170" s="179">
        <f>'Fleet Input'!J1174</f>
        <v>0</v>
      </c>
      <c r="H1170" s="119" t="e">
        <f>VLOOKUP(AD1170,NOx_Calc!$E$4:$G$44,3,FALSE)/100</f>
        <v>#N/A</v>
      </c>
      <c r="I1170" s="119" t="e">
        <f>VLOOKUP(AD1170,NOx_Calc!$E$4:$H$44,4,FALSE)/100</f>
        <v>#N/A</v>
      </c>
      <c r="J1170" s="97" t="e">
        <f t="shared" si="216"/>
        <v>#N/A</v>
      </c>
      <c r="K1170" s="10" t="e">
        <f>IF(J1170&lt;&gt;"-",IF(X1170="A",'NOx Emission Factors'!$X$4*J1170,IF(X1170="L",'NOx Emission Factors'!$W$4*J1170,"?")),"-")</f>
        <v>#N/A</v>
      </c>
      <c r="L1170" s="10" t="str">
        <f>IF(F1170&lt;&gt;"",IF(X1170="A",F1170/'NOx Emission Factors'!$X$4,IF(X1170="L",F1170/'NOx Emission Factors'!$W$4,"?")),"-")</f>
        <v>?</v>
      </c>
      <c r="M1170" s="125" t="e">
        <f t="shared" si="217"/>
        <v>#DIV/0!</v>
      </c>
      <c r="N1170" s="125" t="e">
        <f t="shared" si="218"/>
        <v>#N/A</v>
      </c>
      <c r="O1170" s="170">
        <f>'Fleet Input'!B1174</f>
        <v>0</v>
      </c>
      <c r="P1170" s="170">
        <f>'Fleet Input'!C1174</f>
        <v>0</v>
      </c>
      <c r="Q1170" s="170">
        <f>'Fleet Input'!D1174</f>
        <v>0</v>
      </c>
      <c r="R1170" s="170">
        <f>'Fleet Input'!E1174</f>
        <v>0</v>
      </c>
      <c r="S1170" s="170">
        <f>'Fleet Input'!F1174</f>
        <v>0</v>
      </c>
      <c r="T1170" s="109" t="s">
        <v>239</v>
      </c>
      <c r="U1170" s="109" t="s">
        <v>194</v>
      </c>
      <c r="X1170" s="176">
        <f>'Fleet Input'!F1174</f>
        <v>0</v>
      </c>
      <c r="Y1170" s="170">
        <f>'Fleet Input'!G1174</f>
        <v>0</v>
      </c>
      <c r="Z1170" s="170">
        <f>'Fleet Input'!H1174</f>
        <v>0</v>
      </c>
      <c r="AA1170" s="114">
        <f t="shared" si="219"/>
        <v>0</v>
      </c>
      <c r="AB1170" s="176" t="str">
        <f>IF('Fleet Input'!K1174=0,"",'Fleet Input'!K1174)</f>
        <v/>
      </c>
      <c r="AC1170" s="176" t="str">
        <f>IF('Fleet Input'!L1174=0,"",'Fleet Input'!L1174)</f>
        <v/>
      </c>
      <c r="AD1170" s="117" t="str">
        <f t="shared" si="220"/>
        <v/>
      </c>
      <c r="AE1170" s="117" t="str">
        <f t="shared" si="221"/>
        <v>00</v>
      </c>
      <c r="AF1170" s="8" t="e">
        <f t="shared" si="222"/>
        <v>#N/A</v>
      </c>
      <c r="AG1170" s="122" t="e">
        <f t="shared" si="223"/>
        <v>#N/A</v>
      </c>
      <c r="AH1170" s="8" t="e">
        <f t="shared" si="224"/>
        <v>#N/A</v>
      </c>
      <c r="AI1170" s="122" t="e">
        <f t="shared" si="225"/>
        <v>#N/A</v>
      </c>
      <c r="AJ1170" s="100" t="e">
        <f t="shared" si="226"/>
        <v>#N/A</v>
      </c>
      <c r="AK1170" s="122" t="e">
        <f t="shared" si="227"/>
        <v>#N/A</v>
      </c>
    </row>
    <row r="1171" spans="1:37" x14ac:dyDescent="0.2">
      <c r="A1171" s="170">
        <f>'Fleet Input'!A1175</f>
        <v>0</v>
      </c>
      <c r="B1171" s="106" t="s">
        <v>111</v>
      </c>
      <c r="C1171" s="106" t="s">
        <v>116</v>
      </c>
      <c r="D1171" s="106" t="s">
        <v>117</v>
      </c>
      <c r="E1171" s="106" t="s">
        <v>143</v>
      </c>
      <c r="F1171" s="179">
        <f>'Fleet Input'!I1175</f>
        <v>0</v>
      </c>
      <c r="G1171" s="179">
        <f>'Fleet Input'!J1175</f>
        <v>0</v>
      </c>
      <c r="H1171" s="119" t="e">
        <f>VLOOKUP(AD1171,NOx_Calc!$E$4:$G$44,3,FALSE)/100</f>
        <v>#N/A</v>
      </c>
      <c r="I1171" s="119" t="e">
        <f>VLOOKUP(AD1171,NOx_Calc!$E$4:$H$44,4,FALSE)/100</f>
        <v>#N/A</v>
      </c>
      <c r="J1171" s="97" t="e">
        <f t="shared" si="216"/>
        <v>#N/A</v>
      </c>
      <c r="K1171" s="10" t="e">
        <f>IF(J1171&lt;&gt;"-",IF(X1171="A",'NOx Emission Factors'!$X$4*J1171,IF(X1171="L",'NOx Emission Factors'!$W$4*J1171,"?")),"-")</f>
        <v>#N/A</v>
      </c>
      <c r="L1171" s="10" t="str">
        <f>IF(F1171&lt;&gt;"",IF(X1171="A",F1171/'NOx Emission Factors'!$X$4,IF(X1171="L",F1171/'NOx Emission Factors'!$W$4,"?")),"-")</f>
        <v>?</v>
      </c>
      <c r="M1171" s="125" t="e">
        <f t="shared" si="217"/>
        <v>#DIV/0!</v>
      </c>
      <c r="N1171" s="125" t="e">
        <f t="shared" si="218"/>
        <v>#N/A</v>
      </c>
      <c r="O1171" s="170">
        <f>'Fleet Input'!B1175</f>
        <v>0</v>
      </c>
      <c r="P1171" s="170">
        <f>'Fleet Input'!C1175</f>
        <v>0</v>
      </c>
      <c r="Q1171" s="170">
        <f>'Fleet Input'!D1175</f>
        <v>0</v>
      </c>
      <c r="R1171" s="170">
        <f>'Fleet Input'!E1175</f>
        <v>0</v>
      </c>
      <c r="S1171" s="170">
        <f>'Fleet Input'!F1175</f>
        <v>0</v>
      </c>
      <c r="T1171" s="109" t="s">
        <v>239</v>
      </c>
      <c r="U1171" s="109" t="s">
        <v>194</v>
      </c>
      <c r="X1171" s="176">
        <f>'Fleet Input'!F1175</f>
        <v>0</v>
      </c>
      <c r="Y1171" s="170">
        <f>'Fleet Input'!G1175</f>
        <v>0</v>
      </c>
      <c r="Z1171" s="170">
        <f>'Fleet Input'!H1175</f>
        <v>0</v>
      </c>
      <c r="AA1171" s="114">
        <f t="shared" si="219"/>
        <v>0</v>
      </c>
      <c r="AB1171" s="176" t="str">
        <f>IF('Fleet Input'!K1175=0,"",'Fleet Input'!K1175)</f>
        <v/>
      </c>
      <c r="AC1171" s="176" t="str">
        <f>IF('Fleet Input'!L1175=0,"",'Fleet Input'!L1175)</f>
        <v/>
      </c>
      <c r="AD1171" s="117" t="str">
        <f t="shared" si="220"/>
        <v/>
      </c>
      <c r="AE1171" s="117" t="str">
        <f t="shared" si="221"/>
        <v>00</v>
      </c>
      <c r="AF1171" s="8" t="e">
        <f t="shared" si="222"/>
        <v>#N/A</v>
      </c>
      <c r="AG1171" s="122" t="e">
        <f t="shared" si="223"/>
        <v>#N/A</v>
      </c>
      <c r="AH1171" s="8" t="e">
        <f t="shared" si="224"/>
        <v>#N/A</v>
      </c>
      <c r="AI1171" s="122" t="e">
        <f t="shared" si="225"/>
        <v>#N/A</v>
      </c>
      <c r="AJ1171" s="100" t="e">
        <f t="shared" si="226"/>
        <v>#N/A</v>
      </c>
      <c r="AK1171" s="122" t="e">
        <f t="shared" si="227"/>
        <v>#N/A</v>
      </c>
    </row>
    <row r="1172" spans="1:37" x14ac:dyDescent="0.2">
      <c r="A1172" s="170">
        <f>'Fleet Input'!A1176</f>
        <v>0</v>
      </c>
      <c r="B1172" s="106" t="s">
        <v>111</v>
      </c>
      <c r="C1172" s="106" t="s">
        <v>112</v>
      </c>
      <c r="D1172" s="106" t="s">
        <v>182</v>
      </c>
      <c r="E1172" s="106" t="s">
        <v>154</v>
      </c>
      <c r="F1172" s="179">
        <f>'Fleet Input'!I1176</f>
        <v>0</v>
      </c>
      <c r="G1172" s="179">
        <f>'Fleet Input'!J1176</f>
        <v>0</v>
      </c>
      <c r="H1172" s="119" t="e">
        <f>VLOOKUP(AD1172,NOx_Calc!$E$4:$G$44,3,FALSE)/100</f>
        <v>#N/A</v>
      </c>
      <c r="I1172" s="119" t="e">
        <f>VLOOKUP(AD1172,NOx_Calc!$E$4:$H$44,4,FALSE)/100</f>
        <v>#N/A</v>
      </c>
      <c r="J1172" s="97" t="e">
        <f t="shared" si="216"/>
        <v>#N/A</v>
      </c>
      <c r="K1172" s="10" t="e">
        <f>IF(J1172&lt;&gt;"-",IF(X1172="A",'NOx Emission Factors'!$X$4*J1172,IF(X1172="L",'NOx Emission Factors'!$W$4*J1172,"?")),"-")</f>
        <v>#N/A</v>
      </c>
      <c r="L1172" s="10" t="str">
        <f>IF(F1172&lt;&gt;"",IF(X1172="A",F1172/'NOx Emission Factors'!$X$4,IF(X1172="L",F1172/'NOx Emission Factors'!$W$4,"?")),"-")</f>
        <v>?</v>
      </c>
      <c r="M1172" s="125" t="e">
        <f t="shared" si="217"/>
        <v>#DIV/0!</v>
      </c>
      <c r="N1172" s="125" t="e">
        <f t="shared" si="218"/>
        <v>#N/A</v>
      </c>
      <c r="O1172" s="170">
        <f>'Fleet Input'!B1176</f>
        <v>0</v>
      </c>
      <c r="P1172" s="170">
        <f>'Fleet Input'!C1176</f>
        <v>0</v>
      </c>
      <c r="Q1172" s="170">
        <f>'Fleet Input'!D1176</f>
        <v>0</v>
      </c>
      <c r="R1172" s="170">
        <f>'Fleet Input'!E1176</f>
        <v>0</v>
      </c>
      <c r="S1172" s="170">
        <f>'Fleet Input'!F1176</f>
        <v>0</v>
      </c>
      <c r="T1172" s="109" t="s">
        <v>237</v>
      </c>
      <c r="U1172" s="109" t="s">
        <v>187</v>
      </c>
      <c r="X1172" s="176">
        <f>'Fleet Input'!F1176</f>
        <v>0</v>
      </c>
      <c r="Y1172" s="170">
        <f>'Fleet Input'!G1176</f>
        <v>0</v>
      </c>
      <c r="Z1172" s="170">
        <f>'Fleet Input'!H1176</f>
        <v>0</v>
      </c>
      <c r="AA1172" s="114">
        <f t="shared" si="219"/>
        <v>0</v>
      </c>
      <c r="AB1172" s="176" t="str">
        <f>IF('Fleet Input'!K1176=0,"",'Fleet Input'!K1176)</f>
        <v/>
      </c>
      <c r="AC1172" s="176" t="str">
        <f>IF('Fleet Input'!L1176=0,"",'Fleet Input'!L1176)</f>
        <v/>
      </c>
      <c r="AD1172" s="117" t="str">
        <f t="shared" si="220"/>
        <v/>
      </c>
      <c r="AE1172" s="117" t="str">
        <f t="shared" si="221"/>
        <v>00</v>
      </c>
      <c r="AF1172" s="8" t="e">
        <f t="shared" si="222"/>
        <v>#N/A</v>
      </c>
      <c r="AG1172" s="122" t="e">
        <f t="shared" si="223"/>
        <v>#N/A</v>
      </c>
      <c r="AH1172" s="8" t="e">
        <f t="shared" si="224"/>
        <v>#N/A</v>
      </c>
      <c r="AI1172" s="122" t="e">
        <f t="shared" si="225"/>
        <v>#N/A</v>
      </c>
      <c r="AJ1172" s="100" t="e">
        <f t="shared" si="226"/>
        <v>#N/A</v>
      </c>
      <c r="AK1172" s="122" t="e">
        <f t="shared" si="227"/>
        <v>#N/A</v>
      </c>
    </row>
    <row r="1173" spans="1:37" x14ac:dyDescent="0.2">
      <c r="A1173" s="170">
        <f>'Fleet Input'!A1177</f>
        <v>0</v>
      </c>
      <c r="B1173" s="106" t="s">
        <v>111</v>
      </c>
      <c r="C1173" s="106" t="s">
        <v>112</v>
      </c>
      <c r="D1173" s="106" t="s">
        <v>182</v>
      </c>
      <c r="E1173" s="106" t="s">
        <v>154</v>
      </c>
      <c r="F1173" s="179">
        <f>'Fleet Input'!I1177</f>
        <v>0</v>
      </c>
      <c r="G1173" s="179">
        <f>'Fleet Input'!J1177</f>
        <v>0</v>
      </c>
      <c r="H1173" s="119" t="e">
        <f>VLOOKUP(AD1173,NOx_Calc!$E$4:$G$44,3,FALSE)/100</f>
        <v>#N/A</v>
      </c>
      <c r="I1173" s="119" t="e">
        <f>VLOOKUP(AD1173,NOx_Calc!$E$4:$H$44,4,FALSE)/100</f>
        <v>#N/A</v>
      </c>
      <c r="J1173" s="97" t="e">
        <f t="shared" si="216"/>
        <v>#N/A</v>
      </c>
      <c r="K1173" s="10" t="e">
        <f>IF(J1173&lt;&gt;"-",IF(X1173="A",'NOx Emission Factors'!$X$4*J1173,IF(X1173="L",'NOx Emission Factors'!$W$4*J1173,"?")),"-")</f>
        <v>#N/A</v>
      </c>
      <c r="L1173" s="10" t="str">
        <f>IF(F1173&lt;&gt;"",IF(X1173="A",F1173/'NOx Emission Factors'!$X$4,IF(X1173="L",F1173/'NOx Emission Factors'!$W$4,"?")),"-")</f>
        <v>?</v>
      </c>
      <c r="M1173" s="125" t="e">
        <f t="shared" si="217"/>
        <v>#DIV/0!</v>
      </c>
      <c r="N1173" s="125" t="e">
        <f t="shared" si="218"/>
        <v>#N/A</v>
      </c>
      <c r="O1173" s="170">
        <f>'Fleet Input'!B1177</f>
        <v>0</v>
      </c>
      <c r="P1173" s="170">
        <f>'Fleet Input'!C1177</f>
        <v>0</v>
      </c>
      <c r="Q1173" s="170">
        <f>'Fleet Input'!D1177</f>
        <v>0</v>
      </c>
      <c r="R1173" s="170">
        <f>'Fleet Input'!E1177</f>
        <v>0</v>
      </c>
      <c r="S1173" s="170">
        <f>'Fleet Input'!F1177</f>
        <v>0</v>
      </c>
      <c r="T1173" s="109" t="s">
        <v>237</v>
      </c>
      <c r="U1173" s="109" t="s">
        <v>187</v>
      </c>
      <c r="X1173" s="176">
        <f>'Fleet Input'!F1177</f>
        <v>0</v>
      </c>
      <c r="Y1173" s="170">
        <f>'Fleet Input'!G1177</f>
        <v>0</v>
      </c>
      <c r="Z1173" s="170">
        <f>'Fleet Input'!H1177</f>
        <v>0</v>
      </c>
      <c r="AA1173" s="114">
        <f t="shared" si="219"/>
        <v>0</v>
      </c>
      <c r="AB1173" s="176" t="str">
        <f>IF('Fleet Input'!K1177=0,"",'Fleet Input'!K1177)</f>
        <v/>
      </c>
      <c r="AC1173" s="176" t="str">
        <f>IF('Fleet Input'!L1177=0,"",'Fleet Input'!L1177)</f>
        <v/>
      </c>
      <c r="AD1173" s="117" t="str">
        <f t="shared" si="220"/>
        <v/>
      </c>
      <c r="AE1173" s="117" t="str">
        <f t="shared" si="221"/>
        <v>00</v>
      </c>
      <c r="AF1173" s="8" t="e">
        <f t="shared" si="222"/>
        <v>#N/A</v>
      </c>
      <c r="AG1173" s="122" t="e">
        <f t="shared" si="223"/>
        <v>#N/A</v>
      </c>
      <c r="AH1173" s="8" t="e">
        <f t="shared" si="224"/>
        <v>#N/A</v>
      </c>
      <c r="AI1173" s="122" t="e">
        <f t="shared" si="225"/>
        <v>#N/A</v>
      </c>
      <c r="AJ1173" s="100" t="e">
        <f t="shared" si="226"/>
        <v>#N/A</v>
      </c>
      <c r="AK1173" s="122" t="e">
        <f t="shared" si="227"/>
        <v>#N/A</v>
      </c>
    </row>
    <row r="1174" spans="1:37" x14ac:dyDescent="0.2">
      <c r="A1174" s="170">
        <f>'Fleet Input'!A1178</f>
        <v>0</v>
      </c>
      <c r="B1174" s="106" t="s">
        <v>111</v>
      </c>
      <c r="C1174" s="106" t="s">
        <v>112</v>
      </c>
      <c r="D1174" s="106" t="s">
        <v>182</v>
      </c>
      <c r="E1174" s="106" t="s">
        <v>154</v>
      </c>
      <c r="F1174" s="179">
        <f>'Fleet Input'!I1178</f>
        <v>0</v>
      </c>
      <c r="G1174" s="179">
        <f>'Fleet Input'!J1178</f>
        <v>0</v>
      </c>
      <c r="H1174" s="119" t="e">
        <f>VLOOKUP(AD1174,NOx_Calc!$E$4:$G$44,3,FALSE)/100</f>
        <v>#N/A</v>
      </c>
      <c r="I1174" s="119" t="e">
        <f>VLOOKUP(AD1174,NOx_Calc!$E$4:$H$44,4,FALSE)/100</f>
        <v>#N/A</v>
      </c>
      <c r="J1174" s="97" t="e">
        <f t="shared" si="216"/>
        <v>#N/A</v>
      </c>
      <c r="K1174" s="10" t="e">
        <f>IF(J1174&lt;&gt;"-",IF(X1174="A",'NOx Emission Factors'!$X$4*J1174,IF(X1174="L",'NOx Emission Factors'!$W$4*J1174,"?")),"-")</f>
        <v>#N/A</v>
      </c>
      <c r="L1174" s="10" t="str">
        <f>IF(F1174&lt;&gt;"",IF(X1174="A",F1174/'NOx Emission Factors'!$X$4,IF(X1174="L",F1174/'NOx Emission Factors'!$W$4,"?")),"-")</f>
        <v>?</v>
      </c>
      <c r="M1174" s="125" t="e">
        <f t="shared" si="217"/>
        <v>#DIV/0!</v>
      </c>
      <c r="N1174" s="125" t="e">
        <f t="shared" si="218"/>
        <v>#N/A</v>
      </c>
      <c r="O1174" s="170">
        <f>'Fleet Input'!B1178</f>
        <v>0</v>
      </c>
      <c r="P1174" s="170">
        <f>'Fleet Input'!C1178</f>
        <v>0</v>
      </c>
      <c r="Q1174" s="170">
        <f>'Fleet Input'!D1178</f>
        <v>0</v>
      </c>
      <c r="R1174" s="170">
        <f>'Fleet Input'!E1178</f>
        <v>0</v>
      </c>
      <c r="S1174" s="170">
        <f>'Fleet Input'!F1178</f>
        <v>0</v>
      </c>
      <c r="T1174" s="109" t="s">
        <v>237</v>
      </c>
      <c r="U1174" s="109" t="s">
        <v>187</v>
      </c>
      <c r="X1174" s="176">
        <f>'Fleet Input'!F1178</f>
        <v>0</v>
      </c>
      <c r="Y1174" s="170">
        <f>'Fleet Input'!G1178</f>
        <v>0</v>
      </c>
      <c r="Z1174" s="170">
        <f>'Fleet Input'!H1178</f>
        <v>0</v>
      </c>
      <c r="AA1174" s="114">
        <f t="shared" si="219"/>
        <v>0</v>
      </c>
      <c r="AB1174" s="176" t="str">
        <f>IF('Fleet Input'!K1178=0,"",'Fleet Input'!K1178)</f>
        <v/>
      </c>
      <c r="AC1174" s="176" t="str">
        <f>IF('Fleet Input'!L1178=0,"",'Fleet Input'!L1178)</f>
        <v/>
      </c>
      <c r="AD1174" s="117" t="str">
        <f t="shared" si="220"/>
        <v/>
      </c>
      <c r="AE1174" s="117" t="str">
        <f t="shared" si="221"/>
        <v>00</v>
      </c>
      <c r="AF1174" s="8" t="e">
        <f t="shared" si="222"/>
        <v>#N/A</v>
      </c>
      <c r="AG1174" s="122" t="e">
        <f t="shared" si="223"/>
        <v>#N/A</v>
      </c>
      <c r="AH1174" s="8" t="e">
        <f t="shared" si="224"/>
        <v>#N/A</v>
      </c>
      <c r="AI1174" s="122" t="e">
        <f t="shared" si="225"/>
        <v>#N/A</v>
      </c>
      <c r="AJ1174" s="100" t="e">
        <f t="shared" si="226"/>
        <v>#N/A</v>
      </c>
      <c r="AK1174" s="122" t="e">
        <f t="shared" si="227"/>
        <v>#N/A</v>
      </c>
    </row>
    <row r="1175" spans="1:37" x14ac:dyDescent="0.2">
      <c r="A1175" s="170">
        <f>'Fleet Input'!A1179</f>
        <v>0</v>
      </c>
      <c r="B1175" s="106" t="s">
        <v>111</v>
      </c>
      <c r="C1175" s="106" t="s">
        <v>112</v>
      </c>
      <c r="D1175" s="106" t="s">
        <v>216</v>
      </c>
      <c r="E1175" s="106" t="s">
        <v>761</v>
      </c>
      <c r="F1175" s="179">
        <f>'Fleet Input'!I1179</f>
        <v>0</v>
      </c>
      <c r="G1175" s="179">
        <f>'Fleet Input'!J1179</f>
        <v>0</v>
      </c>
      <c r="H1175" s="119" t="e">
        <f>VLOOKUP(AD1175,NOx_Calc!$E$4:$G$44,3,FALSE)/100</f>
        <v>#N/A</v>
      </c>
      <c r="I1175" s="119" t="e">
        <f>VLOOKUP(AD1175,NOx_Calc!$E$4:$H$44,4,FALSE)/100</f>
        <v>#N/A</v>
      </c>
      <c r="J1175" s="97" t="e">
        <f t="shared" si="216"/>
        <v>#N/A</v>
      </c>
      <c r="K1175" s="10" t="e">
        <f>IF(J1175&lt;&gt;"-",IF(X1175="A",'NOx Emission Factors'!$X$4*J1175,IF(X1175="L",'NOx Emission Factors'!$W$4*J1175,"?")),"-")</f>
        <v>#N/A</v>
      </c>
      <c r="L1175" s="10" t="str">
        <f>IF(F1175&lt;&gt;"",IF(X1175="A",F1175/'NOx Emission Factors'!$X$4,IF(X1175="L",F1175/'NOx Emission Factors'!$W$4,"?")),"-")</f>
        <v>?</v>
      </c>
      <c r="M1175" s="125" t="e">
        <f t="shared" si="217"/>
        <v>#DIV/0!</v>
      </c>
      <c r="N1175" s="125" t="e">
        <f t="shared" si="218"/>
        <v>#N/A</v>
      </c>
      <c r="O1175" s="170">
        <f>'Fleet Input'!B1179</f>
        <v>0</v>
      </c>
      <c r="P1175" s="170">
        <f>'Fleet Input'!C1179</f>
        <v>0</v>
      </c>
      <c r="Q1175" s="170">
        <f>'Fleet Input'!D1179</f>
        <v>0</v>
      </c>
      <c r="R1175" s="170">
        <f>'Fleet Input'!E1179</f>
        <v>0</v>
      </c>
      <c r="S1175" s="170">
        <f>'Fleet Input'!F1179</f>
        <v>0</v>
      </c>
      <c r="T1175" s="109" t="s">
        <v>237</v>
      </c>
      <c r="U1175" s="109" t="s">
        <v>190</v>
      </c>
      <c r="X1175" s="176">
        <f>'Fleet Input'!F1179</f>
        <v>0</v>
      </c>
      <c r="Y1175" s="170">
        <f>'Fleet Input'!G1179</f>
        <v>0</v>
      </c>
      <c r="Z1175" s="170">
        <f>'Fleet Input'!H1179</f>
        <v>0</v>
      </c>
      <c r="AA1175" s="114">
        <f t="shared" si="219"/>
        <v>0</v>
      </c>
      <c r="AB1175" s="176" t="str">
        <f>IF('Fleet Input'!K1179=0,"",'Fleet Input'!K1179)</f>
        <v/>
      </c>
      <c r="AC1175" s="176" t="str">
        <f>IF('Fleet Input'!L1179=0,"",'Fleet Input'!L1179)</f>
        <v/>
      </c>
      <c r="AD1175" s="117" t="str">
        <f t="shared" si="220"/>
        <v/>
      </c>
      <c r="AE1175" s="117" t="str">
        <f t="shared" si="221"/>
        <v>00</v>
      </c>
      <c r="AF1175" s="8" t="e">
        <f t="shared" si="222"/>
        <v>#N/A</v>
      </c>
      <c r="AG1175" s="122" t="e">
        <f t="shared" si="223"/>
        <v>#N/A</v>
      </c>
      <c r="AH1175" s="8" t="e">
        <f t="shared" si="224"/>
        <v>#N/A</v>
      </c>
      <c r="AI1175" s="122" t="e">
        <f t="shared" si="225"/>
        <v>#N/A</v>
      </c>
      <c r="AJ1175" s="100" t="e">
        <f t="shared" si="226"/>
        <v>#N/A</v>
      </c>
      <c r="AK1175" s="122" t="e">
        <f t="shared" si="227"/>
        <v>#N/A</v>
      </c>
    </row>
    <row r="1176" spans="1:37" x14ac:dyDescent="0.2">
      <c r="A1176" s="170">
        <f>'Fleet Input'!A1180</f>
        <v>0</v>
      </c>
      <c r="B1176" s="106" t="s">
        <v>111</v>
      </c>
      <c r="C1176" s="106" t="s">
        <v>112</v>
      </c>
      <c r="D1176" s="106" t="s">
        <v>216</v>
      </c>
      <c r="E1176" s="106" t="s">
        <v>761</v>
      </c>
      <c r="F1176" s="179">
        <f>'Fleet Input'!I1180</f>
        <v>0</v>
      </c>
      <c r="G1176" s="179">
        <f>'Fleet Input'!J1180</f>
        <v>0</v>
      </c>
      <c r="H1176" s="119" t="e">
        <f>VLOOKUP(AD1176,NOx_Calc!$E$4:$G$44,3,FALSE)/100</f>
        <v>#N/A</v>
      </c>
      <c r="I1176" s="119" t="e">
        <f>VLOOKUP(AD1176,NOx_Calc!$E$4:$H$44,4,FALSE)/100</f>
        <v>#N/A</v>
      </c>
      <c r="J1176" s="97" t="e">
        <f t="shared" si="216"/>
        <v>#N/A</v>
      </c>
      <c r="K1176" s="10" t="e">
        <f>IF(J1176&lt;&gt;"-",IF(X1176="A",'NOx Emission Factors'!$X$4*J1176,IF(X1176="L",'NOx Emission Factors'!$W$4*J1176,"?")),"-")</f>
        <v>#N/A</v>
      </c>
      <c r="L1176" s="10" t="str">
        <f>IF(F1176&lt;&gt;"",IF(X1176="A",F1176/'NOx Emission Factors'!$X$4,IF(X1176="L",F1176/'NOx Emission Factors'!$W$4,"?")),"-")</f>
        <v>?</v>
      </c>
      <c r="M1176" s="125" t="e">
        <f t="shared" si="217"/>
        <v>#DIV/0!</v>
      </c>
      <c r="N1176" s="125" t="e">
        <f t="shared" si="218"/>
        <v>#N/A</v>
      </c>
      <c r="O1176" s="170">
        <f>'Fleet Input'!B1180</f>
        <v>0</v>
      </c>
      <c r="P1176" s="170">
        <f>'Fleet Input'!C1180</f>
        <v>0</v>
      </c>
      <c r="Q1176" s="170">
        <f>'Fleet Input'!D1180</f>
        <v>0</v>
      </c>
      <c r="R1176" s="170">
        <f>'Fleet Input'!E1180</f>
        <v>0</v>
      </c>
      <c r="S1176" s="170">
        <f>'Fleet Input'!F1180</f>
        <v>0</v>
      </c>
      <c r="T1176" s="109" t="s">
        <v>237</v>
      </c>
      <c r="U1176" s="109" t="s">
        <v>190</v>
      </c>
      <c r="X1176" s="176">
        <f>'Fleet Input'!F1180</f>
        <v>0</v>
      </c>
      <c r="Y1176" s="170">
        <f>'Fleet Input'!G1180</f>
        <v>0</v>
      </c>
      <c r="Z1176" s="170">
        <f>'Fleet Input'!H1180</f>
        <v>0</v>
      </c>
      <c r="AA1176" s="114">
        <f t="shared" si="219"/>
        <v>0</v>
      </c>
      <c r="AB1176" s="176" t="str">
        <f>IF('Fleet Input'!K1180=0,"",'Fleet Input'!K1180)</f>
        <v/>
      </c>
      <c r="AC1176" s="176" t="str">
        <f>IF('Fleet Input'!L1180=0,"",'Fleet Input'!L1180)</f>
        <v/>
      </c>
      <c r="AD1176" s="117" t="str">
        <f t="shared" si="220"/>
        <v/>
      </c>
      <c r="AE1176" s="117" t="str">
        <f t="shared" si="221"/>
        <v>00</v>
      </c>
      <c r="AF1176" s="8" t="e">
        <f t="shared" si="222"/>
        <v>#N/A</v>
      </c>
      <c r="AG1176" s="122" t="e">
        <f t="shared" si="223"/>
        <v>#N/A</v>
      </c>
      <c r="AH1176" s="8" t="e">
        <f t="shared" si="224"/>
        <v>#N/A</v>
      </c>
      <c r="AI1176" s="122" t="e">
        <f t="shared" si="225"/>
        <v>#N/A</v>
      </c>
      <c r="AJ1176" s="100" t="e">
        <f t="shared" si="226"/>
        <v>#N/A</v>
      </c>
      <c r="AK1176" s="122" t="e">
        <f t="shared" si="227"/>
        <v>#N/A</v>
      </c>
    </row>
    <row r="1177" spans="1:37" x14ac:dyDescent="0.2">
      <c r="A1177" s="170">
        <f>'Fleet Input'!A1181</f>
        <v>0</v>
      </c>
      <c r="B1177" s="106" t="s">
        <v>111</v>
      </c>
      <c r="C1177" s="106" t="s">
        <v>112</v>
      </c>
      <c r="D1177" s="106" t="s">
        <v>136</v>
      </c>
      <c r="E1177" s="106" t="s">
        <v>249</v>
      </c>
      <c r="F1177" s="179">
        <f>'Fleet Input'!I1181</f>
        <v>0</v>
      </c>
      <c r="G1177" s="179">
        <f>'Fleet Input'!J1181</f>
        <v>0</v>
      </c>
      <c r="H1177" s="119" t="e">
        <f>VLOOKUP(AD1177,NOx_Calc!$E$4:$G$44,3,FALSE)/100</f>
        <v>#N/A</v>
      </c>
      <c r="I1177" s="119" t="e">
        <f>VLOOKUP(AD1177,NOx_Calc!$E$4:$H$44,4,FALSE)/100</f>
        <v>#N/A</v>
      </c>
      <c r="J1177" s="97" t="e">
        <f t="shared" si="216"/>
        <v>#N/A</v>
      </c>
      <c r="K1177" s="10" t="e">
        <f>IF(J1177&lt;&gt;"-",IF(X1177="A",'NOx Emission Factors'!$X$4*J1177,IF(X1177="L",'NOx Emission Factors'!$W$4*J1177,"?")),"-")</f>
        <v>#N/A</v>
      </c>
      <c r="L1177" s="10" t="str">
        <f>IF(F1177&lt;&gt;"",IF(X1177="A",F1177/'NOx Emission Factors'!$X$4,IF(X1177="L",F1177/'NOx Emission Factors'!$W$4,"?")),"-")</f>
        <v>?</v>
      </c>
      <c r="M1177" s="125" t="e">
        <f t="shared" si="217"/>
        <v>#DIV/0!</v>
      </c>
      <c r="N1177" s="125" t="e">
        <f t="shared" si="218"/>
        <v>#N/A</v>
      </c>
      <c r="O1177" s="170">
        <f>'Fleet Input'!B1181</f>
        <v>0</v>
      </c>
      <c r="P1177" s="170">
        <f>'Fleet Input'!C1181</f>
        <v>0</v>
      </c>
      <c r="Q1177" s="170">
        <f>'Fleet Input'!D1181</f>
        <v>0</v>
      </c>
      <c r="R1177" s="170">
        <f>'Fleet Input'!E1181</f>
        <v>0</v>
      </c>
      <c r="S1177" s="170">
        <f>'Fleet Input'!F1181</f>
        <v>0</v>
      </c>
      <c r="T1177" s="109" t="s">
        <v>241</v>
      </c>
      <c r="U1177" s="109" t="s">
        <v>24</v>
      </c>
      <c r="W1177" s="109" t="s">
        <v>868</v>
      </c>
      <c r="X1177" s="176">
        <f>'Fleet Input'!F1181</f>
        <v>0</v>
      </c>
      <c r="Y1177" s="170">
        <f>'Fleet Input'!G1181</f>
        <v>0</v>
      </c>
      <c r="Z1177" s="170">
        <f>'Fleet Input'!H1181</f>
        <v>0</v>
      </c>
      <c r="AA1177" s="114">
        <f t="shared" si="219"/>
        <v>0</v>
      </c>
      <c r="AB1177" s="176" t="str">
        <f>IF('Fleet Input'!K1181=0,"",'Fleet Input'!K1181)</f>
        <v/>
      </c>
      <c r="AC1177" s="176" t="str">
        <f>IF('Fleet Input'!L1181=0,"",'Fleet Input'!L1181)</f>
        <v/>
      </c>
      <c r="AD1177" s="117" t="str">
        <f t="shared" si="220"/>
        <v/>
      </c>
      <c r="AE1177" s="117" t="str">
        <f t="shared" si="221"/>
        <v>00</v>
      </c>
      <c r="AF1177" s="8" t="e">
        <f t="shared" si="222"/>
        <v>#N/A</v>
      </c>
      <c r="AG1177" s="122" t="e">
        <f t="shared" si="223"/>
        <v>#N/A</v>
      </c>
      <c r="AH1177" s="8" t="e">
        <f t="shared" si="224"/>
        <v>#N/A</v>
      </c>
      <c r="AI1177" s="122" t="e">
        <f t="shared" si="225"/>
        <v>#N/A</v>
      </c>
      <c r="AJ1177" s="100" t="e">
        <f t="shared" si="226"/>
        <v>#N/A</v>
      </c>
      <c r="AK1177" s="122" t="e">
        <f t="shared" si="227"/>
        <v>#N/A</v>
      </c>
    </row>
    <row r="1178" spans="1:37" x14ac:dyDescent="0.2">
      <c r="A1178" s="170">
        <f>'Fleet Input'!A1182</f>
        <v>0</v>
      </c>
      <c r="B1178" s="106" t="s">
        <v>111</v>
      </c>
      <c r="C1178" s="106" t="s">
        <v>116</v>
      </c>
      <c r="D1178" s="106" t="s">
        <v>174</v>
      </c>
      <c r="E1178" s="106" t="s">
        <v>263</v>
      </c>
      <c r="F1178" s="179">
        <f>'Fleet Input'!I1182</f>
        <v>0</v>
      </c>
      <c r="G1178" s="179">
        <f>'Fleet Input'!J1182</f>
        <v>0</v>
      </c>
      <c r="H1178" s="119" t="e">
        <f>VLOOKUP(AD1178,NOx_Calc!$E$4:$G$44,3,FALSE)/100</f>
        <v>#N/A</v>
      </c>
      <c r="I1178" s="119" t="e">
        <f>VLOOKUP(AD1178,NOx_Calc!$E$4:$H$44,4,FALSE)/100</f>
        <v>#N/A</v>
      </c>
      <c r="J1178" s="97" t="e">
        <f t="shared" si="216"/>
        <v>#N/A</v>
      </c>
      <c r="K1178" s="10" t="e">
        <f>IF(J1178&lt;&gt;"-",IF(X1178="A",'NOx Emission Factors'!$X$4*J1178,IF(X1178="L",'NOx Emission Factors'!$W$4*J1178,"?")),"-")</f>
        <v>#N/A</v>
      </c>
      <c r="L1178" s="10" t="str">
        <f>IF(F1178&lt;&gt;"",IF(X1178="A",F1178/'NOx Emission Factors'!$X$4,IF(X1178="L",F1178/'NOx Emission Factors'!$W$4,"?")),"-")</f>
        <v>?</v>
      </c>
      <c r="M1178" s="125" t="e">
        <f t="shared" si="217"/>
        <v>#DIV/0!</v>
      </c>
      <c r="N1178" s="125" t="e">
        <f t="shared" si="218"/>
        <v>#N/A</v>
      </c>
      <c r="O1178" s="170">
        <f>'Fleet Input'!B1182</f>
        <v>0</v>
      </c>
      <c r="P1178" s="170">
        <f>'Fleet Input'!C1182</f>
        <v>0</v>
      </c>
      <c r="Q1178" s="170">
        <f>'Fleet Input'!D1182</f>
        <v>0</v>
      </c>
      <c r="R1178" s="170">
        <f>'Fleet Input'!E1182</f>
        <v>0</v>
      </c>
      <c r="S1178" s="170">
        <f>'Fleet Input'!F1182</f>
        <v>0</v>
      </c>
      <c r="T1178" s="109" t="s">
        <v>237</v>
      </c>
      <c r="U1178" s="109" t="s">
        <v>190</v>
      </c>
      <c r="X1178" s="176">
        <f>'Fleet Input'!F1182</f>
        <v>0</v>
      </c>
      <c r="Y1178" s="170">
        <f>'Fleet Input'!G1182</f>
        <v>0</v>
      </c>
      <c r="Z1178" s="170">
        <f>'Fleet Input'!H1182</f>
        <v>0</v>
      </c>
      <c r="AA1178" s="114">
        <f t="shared" si="219"/>
        <v>0</v>
      </c>
      <c r="AB1178" s="176" t="str">
        <f>IF('Fleet Input'!K1182=0,"",'Fleet Input'!K1182)</f>
        <v/>
      </c>
      <c r="AC1178" s="176" t="str">
        <f>IF('Fleet Input'!L1182=0,"",'Fleet Input'!L1182)</f>
        <v/>
      </c>
      <c r="AD1178" s="117" t="str">
        <f t="shared" si="220"/>
        <v/>
      </c>
      <c r="AE1178" s="117" t="str">
        <f t="shared" si="221"/>
        <v>00</v>
      </c>
      <c r="AF1178" s="8" t="e">
        <f t="shared" si="222"/>
        <v>#N/A</v>
      </c>
      <c r="AG1178" s="122" t="e">
        <f t="shared" si="223"/>
        <v>#N/A</v>
      </c>
      <c r="AH1178" s="8" t="e">
        <f t="shared" si="224"/>
        <v>#N/A</v>
      </c>
      <c r="AI1178" s="122" t="e">
        <f t="shared" si="225"/>
        <v>#N/A</v>
      </c>
      <c r="AJ1178" s="100" t="e">
        <f t="shared" si="226"/>
        <v>#N/A</v>
      </c>
      <c r="AK1178" s="122" t="e">
        <f t="shared" si="227"/>
        <v>#N/A</v>
      </c>
    </row>
    <row r="1179" spans="1:37" x14ac:dyDescent="0.2">
      <c r="A1179" s="170">
        <f>'Fleet Input'!A1183</f>
        <v>0</v>
      </c>
      <c r="B1179" s="106" t="s">
        <v>111</v>
      </c>
      <c r="C1179" s="106" t="s">
        <v>116</v>
      </c>
      <c r="D1179" s="106" t="s">
        <v>117</v>
      </c>
      <c r="E1179" s="106" t="s">
        <v>263</v>
      </c>
      <c r="F1179" s="179">
        <f>'Fleet Input'!I1183</f>
        <v>0</v>
      </c>
      <c r="G1179" s="179">
        <f>'Fleet Input'!J1183</f>
        <v>0</v>
      </c>
      <c r="H1179" s="119" t="e">
        <f>VLOOKUP(AD1179,NOx_Calc!$E$4:$G$44,3,FALSE)/100</f>
        <v>#N/A</v>
      </c>
      <c r="I1179" s="119" t="e">
        <f>VLOOKUP(AD1179,NOx_Calc!$E$4:$H$44,4,FALSE)/100</f>
        <v>#N/A</v>
      </c>
      <c r="J1179" s="97" t="e">
        <f t="shared" si="216"/>
        <v>#N/A</v>
      </c>
      <c r="K1179" s="10" t="e">
        <f>IF(J1179&lt;&gt;"-",IF(X1179="A",'NOx Emission Factors'!$X$4*J1179,IF(X1179="L",'NOx Emission Factors'!$W$4*J1179,"?")),"-")</f>
        <v>#N/A</v>
      </c>
      <c r="L1179" s="10" t="str">
        <f>IF(F1179&lt;&gt;"",IF(X1179="A",F1179/'NOx Emission Factors'!$X$4,IF(X1179="L",F1179/'NOx Emission Factors'!$W$4,"?")),"-")</f>
        <v>?</v>
      </c>
      <c r="M1179" s="125" t="e">
        <f t="shared" si="217"/>
        <v>#DIV/0!</v>
      </c>
      <c r="N1179" s="125" t="e">
        <f t="shared" si="218"/>
        <v>#N/A</v>
      </c>
      <c r="O1179" s="170">
        <f>'Fleet Input'!B1183</f>
        <v>0</v>
      </c>
      <c r="P1179" s="170">
        <f>'Fleet Input'!C1183</f>
        <v>0</v>
      </c>
      <c r="Q1179" s="170">
        <f>'Fleet Input'!D1183</f>
        <v>0</v>
      </c>
      <c r="R1179" s="170">
        <f>'Fleet Input'!E1183</f>
        <v>0</v>
      </c>
      <c r="S1179" s="170">
        <f>'Fleet Input'!F1183</f>
        <v>0</v>
      </c>
      <c r="T1179" s="109" t="s">
        <v>237</v>
      </c>
      <c r="U1179" s="109" t="s">
        <v>190</v>
      </c>
      <c r="X1179" s="176">
        <f>'Fleet Input'!F1183</f>
        <v>0</v>
      </c>
      <c r="Y1179" s="170">
        <f>'Fleet Input'!G1183</f>
        <v>0</v>
      </c>
      <c r="Z1179" s="170">
        <f>'Fleet Input'!H1183</f>
        <v>0</v>
      </c>
      <c r="AA1179" s="114">
        <f t="shared" si="219"/>
        <v>0</v>
      </c>
      <c r="AB1179" s="176" t="str">
        <f>IF('Fleet Input'!K1183=0,"",'Fleet Input'!K1183)</f>
        <v/>
      </c>
      <c r="AC1179" s="176" t="str">
        <f>IF('Fleet Input'!L1183=0,"",'Fleet Input'!L1183)</f>
        <v/>
      </c>
      <c r="AD1179" s="117" t="str">
        <f t="shared" si="220"/>
        <v/>
      </c>
      <c r="AE1179" s="117" t="str">
        <f t="shared" si="221"/>
        <v>00</v>
      </c>
      <c r="AF1179" s="8" t="e">
        <f t="shared" si="222"/>
        <v>#N/A</v>
      </c>
      <c r="AG1179" s="122" t="e">
        <f t="shared" si="223"/>
        <v>#N/A</v>
      </c>
      <c r="AH1179" s="8" t="e">
        <f t="shared" si="224"/>
        <v>#N/A</v>
      </c>
      <c r="AI1179" s="122" t="e">
        <f t="shared" si="225"/>
        <v>#N/A</v>
      </c>
      <c r="AJ1179" s="100" t="e">
        <f t="shared" si="226"/>
        <v>#N/A</v>
      </c>
      <c r="AK1179" s="122" t="e">
        <f t="shared" si="227"/>
        <v>#N/A</v>
      </c>
    </row>
    <row r="1180" spans="1:37" x14ac:dyDescent="0.2">
      <c r="A1180" s="170">
        <f>'Fleet Input'!A1184</f>
        <v>0</v>
      </c>
      <c r="B1180" s="106" t="s">
        <v>111</v>
      </c>
      <c r="C1180" s="106" t="s">
        <v>116</v>
      </c>
      <c r="D1180" s="106" t="s">
        <v>117</v>
      </c>
      <c r="E1180" s="106" t="s">
        <v>263</v>
      </c>
      <c r="F1180" s="179">
        <f>'Fleet Input'!I1184</f>
        <v>0</v>
      </c>
      <c r="G1180" s="179">
        <f>'Fleet Input'!J1184</f>
        <v>0</v>
      </c>
      <c r="H1180" s="119" t="e">
        <f>VLOOKUP(AD1180,NOx_Calc!$E$4:$G$44,3,FALSE)/100</f>
        <v>#N/A</v>
      </c>
      <c r="I1180" s="119" t="e">
        <f>VLOOKUP(AD1180,NOx_Calc!$E$4:$H$44,4,FALSE)/100</f>
        <v>#N/A</v>
      </c>
      <c r="J1180" s="97" t="e">
        <f t="shared" si="216"/>
        <v>#N/A</v>
      </c>
      <c r="K1180" s="10" t="e">
        <f>IF(J1180&lt;&gt;"-",IF(X1180="A",'NOx Emission Factors'!$X$4*J1180,IF(X1180="L",'NOx Emission Factors'!$W$4*J1180,"?")),"-")</f>
        <v>#N/A</v>
      </c>
      <c r="L1180" s="10" t="str">
        <f>IF(F1180&lt;&gt;"",IF(X1180="A",F1180/'NOx Emission Factors'!$X$4,IF(X1180="L",F1180/'NOx Emission Factors'!$W$4,"?")),"-")</f>
        <v>?</v>
      </c>
      <c r="M1180" s="125" t="e">
        <f t="shared" si="217"/>
        <v>#DIV/0!</v>
      </c>
      <c r="N1180" s="125" t="e">
        <f t="shared" si="218"/>
        <v>#N/A</v>
      </c>
      <c r="O1180" s="170">
        <f>'Fleet Input'!B1184</f>
        <v>0</v>
      </c>
      <c r="P1180" s="170">
        <f>'Fleet Input'!C1184</f>
        <v>0</v>
      </c>
      <c r="Q1180" s="170">
        <f>'Fleet Input'!D1184</f>
        <v>0</v>
      </c>
      <c r="R1180" s="170">
        <f>'Fleet Input'!E1184</f>
        <v>0</v>
      </c>
      <c r="S1180" s="170">
        <f>'Fleet Input'!F1184</f>
        <v>0</v>
      </c>
      <c r="T1180" s="109" t="s">
        <v>237</v>
      </c>
      <c r="U1180" s="109" t="s">
        <v>190</v>
      </c>
      <c r="X1180" s="176">
        <f>'Fleet Input'!F1184</f>
        <v>0</v>
      </c>
      <c r="Y1180" s="170">
        <f>'Fleet Input'!G1184</f>
        <v>0</v>
      </c>
      <c r="Z1180" s="170">
        <f>'Fleet Input'!H1184</f>
        <v>0</v>
      </c>
      <c r="AA1180" s="114">
        <f t="shared" si="219"/>
        <v>0</v>
      </c>
      <c r="AB1180" s="176" t="str">
        <f>IF('Fleet Input'!K1184=0,"",'Fleet Input'!K1184)</f>
        <v/>
      </c>
      <c r="AC1180" s="176" t="str">
        <f>IF('Fleet Input'!L1184=0,"",'Fleet Input'!L1184)</f>
        <v/>
      </c>
      <c r="AD1180" s="117" t="str">
        <f t="shared" si="220"/>
        <v/>
      </c>
      <c r="AE1180" s="117" t="str">
        <f t="shared" si="221"/>
        <v>00</v>
      </c>
      <c r="AF1180" s="8" t="e">
        <f t="shared" si="222"/>
        <v>#N/A</v>
      </c>
      <c r="AG1180" s="122" t="e">
        <f t="shared" si="223"/>
        <v>#N/A</v>
      </c>
      <c r="AH1180" s="8" t="e">
        <f t="shared" si="224"/>
        <v>#N/A</v>
      </c>
      <c r="AI1180" s="122" t="e">
        <f t="shared" si="225"/>
        <v>#N/A</v>
      </c>
      <c r="AJ1180" s="100" t="e">
        <f t="shared" si="226"/>
        <v>#N/A</v>
      </c>
      <c r="AK1180" s="122" t="e">
        <f t="shared" si="227"/>
        <v>#N/A</v>
      </c>
    </row>
    <row r="1181" spans="1:37" x14ac:dyDescent="0.2">
      <c r="A1181" s="170">
        <f>'Fleet Input'!A1185</f>
        <v>0</v>
      </c>
      <c r="B1181" s="106" t="s">
        <v>111</v>
      </c>
      <c r="C1181" s="106" t="s">
        <v>112</v>
      </c>
      <c r="D1181" s="106" t="s">
        <v>136</v>
      </c>
      <c r="E1181" s="106" t="s">
        <v>206</v>
      </c>
      <c r="F1181" s="179">
        <f>'Fleet Input'!I1185</f>
        <v>0</v>
      </c>
      <c r="G1181" s="179">
        <f>'Fleet Input'!J1185</f>
        <v>0</v>
      </c>
      <c r="H1181" s="119" t="e">
        <f>VLOOKUP(AD1181,NOx_Calc!$E$4:$G$44,3,FALSE)/100</f>
        <v>#N/A</v>
      </c>
      <c r="I1181" s="119" t="e">
        <f>VLOOKUP(AD1181,NOx_Calc!$E$4:$H$44,4,FALSE)/100</f>
        <v>#N/A</v>
      </c>
      <c r="J1181" s="97" t="e">
        <f t="shared" si="216"/>
        <v>#N/A</v>
      </c>
      <c r="K1181" s="10" t="e">
        <f>IF(J1181&lt;&gt;"-",IF(X1181="A",'NOx Emission Factors'!$X$4*J1181,IF(X1181="L",'NOx Emission Factors'!$W$4*J1181,"?")),"-")</f>
        <v>#N/A</v>
      </c>
      <c r="L1181" s="10" t="str">
        <f>IF(F1181&lt;&gt;"",IF(X1181="A",F1181/'NOx Emission Factors'!$X$4,IF(X1181="L",F1181/'NOx Emission Factors'!$W$4,"?")),"-")</f>
        <v>?</v>
      </c>
      <c r="M1181" s="125" t="e">
        <f t="shared" si="217"/>
        <v>#DIV/0!</v>
      </c>
      <c r="N1181" s="125" t="e">
        <f t="shared" si="218"/>
        <v>#N/A</v>
      </c>
      <c r="O1181" s="170">
        <f>'Fleet Input'!B1185</f>
        <v>0</v>
      </c>
      <c r="P1181" s="170">
        <f>'Fleet Input'!C1185</f>
        <v>0</v>
      </c>
      <c r="Q1181" s="170">
        <f>'Fleet Input'!D1185</f>
        <v>0</v>
      </c>
      <c r="R1181" s="170">
        <f>'Fleet Input'!E1185</f>
        <v>0</v>
      </c>
      <c r="S1181" s="170">
        <f>'Fleet Input'!F1185</f>
        <v>0</v>
      </c>
      <c r="T1181" s="109" t="s">
        <v>237</v>
      </c>
      <c r="U1181" s="109" t="s">
        <v>190</v>
      </c>
      <c r="X1181" s="176">
        <f>'Fleet Input'!F1185</f>
        <v>0</v>
      </c>
      <c r="Y1181" s="170">
        <f>'Fleet Input'!G1185</f>
        <v>0</v>
      </c>
      <c r="Z1181" s="170">
        <f>'Fleet Input'!H1185</f>
        <v>0</v>
      </c>
      <c r="AA1181" s="114">
        <f t="shared" si="219"/>
        <v>0</v>
      </c>
      <c r="AB1181" s="176" t="str">
        <f>IF('Fleet Input'!K1185=0,"",'Fleet Input'!K1185)</f>
        <v/>
      </c>
      <c r="AC1181" s="176" t="str">
        <f>IF('Fleet Input'!L1185=0,"",'Fleet Input'!L1185)</f>
        <v/>
      </c>
      <c r="AD1181" s="117" t="str">
        <f t="shared" si="220"/>
        <v/>
      </c>
      <c r="AE1181" s="117" t="str">
        <f t="shared" si="221"/>
        <v>00</v>
      </c>
      <c r="AF1181" s="8" t="e">
        <f t="shared" si="222"/>
        <v>#N/A</v>
      </c>
      <c r="AG1181" s="122" t="e">
        <f t="shared" si="223"/>
        <v>#N/A</v>
      </c>
      <c r="AH1181" s="8" t="e">
        <f t="shared" si="224"/>
        <v>#N/A</v>
      </c>
      <c r="AI1181" s="122" t="e">
        <f t="shared" si="225"/>
        <v>#N/A</v>
      </c>
      <c r="AJ1181" s="100" t="e">
        <f t="shared" si="226"/>
        <v>#N/A</v>
      </c>
      <c r="AK1181" s="122" t="e">
        <f t="shared" si="227"/>
        <v>#N/A</v>
      </c>
    </row>
    <row r="1182" spans="1:37" x14ac:dyDescent="0.2">
      <c r="A1182" s="170">
        <f>'Fleet Input'!A1186</f>
        <v>0</v>
      </c>
      <c r="B1182" s="106" t="s">
        <v>111</v>
      </c>
      <c r="C1182" s="106" t="s">
        <v>125</v>
      </c>
      <c r="D1182" s="106" t="s">
        <v>126</v>
      </c>
      <c r="E1182" s="106" t="s">
        <v>290</v>
      </c>
      <c r="F1182" s="179">
        <f>'Fleet Input'!I1186</f>
        <v>0</v>
      </c>
      <c r="G1182" s="179">
        <f>'Fleet Input'!J1186</f>
        <v>0</v>
      </c>
      <c r="H1182" s="119" t="e">
        <f>VLOOKUP(AD1182,NOx_Calc!$E$4:$G$44,3,FALSE)/100</f>
        <v>#N/A</v>
      </c>
      <c r="I1182" s="119" t="e">
        <f>VLOOKUP(AD1182,NOx_Calc!$E$4:$H$44,4,FALSE)/100</f>
        <v>#N/A</v>
      </c>
      <c r="J1182" s="97" t="e">
        <f t="shared" si="216"/>
        <v>#N/A</v>
      </c>
      <c r="K1182" s="10" t="e">
        <f>IF(J1182&lt;&gt;"-",IF(X1182="A",'NOx Emission Factors'!$X$4*J1182,IF(X1182="L",'NOx Emission Factors'!$W$4*J1182,"?")),"-")</f>
        <v>#N/A</v>
      </c>
      <c r="L1182" s="10" t="str">
        <f>IF(F1182&lt;&gt;"",IF(X1182="A",F1182/'NOx Emission Factors'!$X$4,IF(X1182="L",F1182/'NOx Emission Factors'!$W$4,"?")),"-")</f>
        <v>?</v>
      </c>
      <c r="M1182" s="125" t="e">
        <f t="shared" si="217"/>
        <v>#DIV/0!</v>
      </c>
      <c r="N1182" s="125" t="e">
        <f t="shared" si="218"/>
        <v>#N/A</v>
      </c>
      <c r="O1182" s="170">
        <f>'Fleet Input'!B1186</f>
        <v>0</v>
      </c>
      <c r="P1182" s="170">
        <f>'Fleet Input'!C1186</f>
        <v>0</v>
      </c>
      <c r="Q1182" s="170">
        <f>'Fleet Input'!D1186</f>
        <v>0</v>
      </c>
      <c r="R1182" s="170">
        <f>'Fleet Input'!E1186</f>
        <v>0</v>
      </c>
      <c r="S1182" s="170">
        <f>'Fleet Input'!F1186</f>
        <v>0</v>
      </c>
      <c r="T1182" s="109" t="s">
        <v>237</v>
      </c>
      <c r="U1182" s="109" t="s">
        <v>190</v>
      </c>
      <c r="X1182" s="176">
        <f>'Fleet Input'!F1186</f>
        <v>0</v>
      </c>
      <c r="Y1182" s="170">
        <f>'Fleet Input'!G1186</f>
        <v>0</v>
      </c>
      <c r="Z1182" s="170">
        <f>'Fleet Input'!H1186</f>
        <v>0</v>
      </c>
      <c r="AA1182" s="114">
        <f t="shared" si="219"/>
        <v>0</v>
      </c>
      <c r="AB1182" s="176" t="str">
        <f>IF('Fleet Input'!K1186=0,"",'Fleet Input'!K1186)</f>
        <v/>
      </c>
      <c r="AC1182" s="176" t="str">
        <f>IF('Fleet Input'!L1186=0,"",'Fleet Input'!L1186)</f>
        <v/>
      </c>
      <c r="AD1182" s="117" t="str">
        <f t="shared" si="220"/>
        <v/>
      </c>
      <c r="AE1182" s="117" t="str">
        <f t="shared" si="221"/>
        <v>00</v>
      </c>
      <c r="AF1182" s="8" t="e">
        <f t="shared" si="222"/>
        <v>#N/A</v>
      </c>
      <c r="AG1182" s="122" t="e">
        <f t="shared" si="223"/>
        <v>#N/A</v>
      </c>
      <c r="AH1182" s="8" t="e">
        <f t="shared" si="224"/>
        <v>#N/A</v>
      </c>
      <c r="AI1182" s="122" t="e">
        <f t="shared" si="225"/>
        <v>#N/A</v>
      </c>
      <c r="AJ1182" s="100" t="e">
        <f t="shared" si="226"/>
        <v>#N/A</v>
      </c>
      <c r="AK1182" s="122" t="e">
        <f t="shared" si="227"/>
        <v>#N/A</v>
      </c>
    </row>
    <row r="1183" spans="1:37" x14ac:dyDescent="0.2">
      <c r="A1183" s="170">
        <f>'Fleet Input'!A1187</f>
        <v>0</v>
      </c>
      <c r="B1183" s="106" t="s">
        <v>111</v>
      </c>
      <c r="C1183" s="106" t="s">
        <v>175</v>
      </c>
      <c r="D1183" s="106" t="s">
        <v>176</v>
      </c>
      <c r="E1183" s="106" t="s">
        <v>269</v>
      </c>
      <c r="F1183" s="179">
        <f>'Fleet Input'!I1187</f>
        <v>0</v>
      </c>
      <c r="G1183" s="179">
        <f>'Fleet Input'!J1187</f>
        <v>0</v>
      </c>
      <c r="H1183" s="119" t="e">
        <f>VLOOKUP(AD1183,NOx_Calc!$E$4:$G$44,3,FALSE)/100</f>
        <v>#N/A</v>
      </c>
      <c r="I1183" s="119" t="e">
        <f>VLOOKUP(AD1183,NOx_Calc!$E$4:$H$44,4,FALSE)/100</f>
        <v>#N/A</v>
      </c>
      <c r="J1183" s="97" t="e">
        <f t="shared" si="216"/>
        <v>#N/A</v>
      </c>
      <c r="K1183" s="10" t="e">
        <f>IF(J1183&lt;&gt;"-",IF(X1183="A",'NOx Emission Factors'!$X$4*J1183,IF(X1183="L",'NOx Emission Factors'!$W$4*J1183,"?")),"-")</f>
        <v>#N/A</v>
      </c>
      <c r="L1183" s="10" t="str">
        <f>IF(F1183&lt;&gt;"",IF(X1183="A",F1183/'NOx Emission Factors'!$X$4,IF(X1183="L",F1183/'NOx Emission Factors'!$W$4,"?")),"-")</f>
        <v>?</v>
      </c>
      <c r="M1183" s="125" t="e">
        <f t="shared" si="217"/>
        <v>#DIV/0!</v>
      </c>
      <c r="N1183" s="125" t="e">
        <f t="shared" si="218"/>
        <v>#N/A</v>
      </c>
      <c r="O1183" s="170">
        <f>'Fleet Input'!B1187</f>
        <v>0</v>
      </c>
      <c r="P1183" s="170">
        <f>'Fleet Input'!C1187</f>
        <v>0</v>
      </c>
      <c r="Q1183" s="170">
        <f>'Fleet Input'!D1187</f>
        <v>0</v>
      </c>
      <c r="R1183" s="170">
        <f>'Fleet Input'!E1187</f>
        <v>0</v>
      </c>
      <c r="S1183" s="170">
        <f>'Fleet Input'!F1187</f>
        <v>0</v>
      </c>
      <c r="T1183" s="109" t="s">
        <v>237</v>
      </c>
      <c r="U1183" s="109" t="s">
        <v>190</v>
      </c>
      <c r="X1183" s="176">
        <f>'Fleet Input'!F1187</f>
        <v>0</v>
      </c>
      <c r="Y1183" s="170">
        <f>'Fleet Input'!G1187</f>
        <v>0</v>
      </c>
      <c r="Z1183" s="170">
        <f>'Fleet Input'!H1187</f>
        <v>0</v>
      </c>
      <c r="AA1183" s="114">
        <f t="shared" si="219"/>
        <v>0</v>
      </c>
      <c r="AB1183" s="176" t="str">
        <f>IF('Fleet Input'!K1187=0,"",'Fleet Input'!K1187)</f>
        <v/>
      </c>
      <c r="AC1183" s="176" t="str">
        <f>IF('Fleet Input'!L1187=0,"",'Fleet Input'!L1187)</f>
        <v/>
      </c>
      <c r="AD1183" s="117" t="str">
        <f t="shared" si="220"/>
        <v/>
      </c>
      <c r="AE1183" s="117" t="str">
        <f t="shared" si="221"/>
        <v>00</v>
      </c>
      <c r="AF1183" s="8" t="e">
        <f t="shared" si="222"/>
        <v>#N/A</v>
      </c>
      <c r="AG1183" s="122" t="e">
        <f t="shared" si="223"/>
        <v>#N/A</v>
      </c>
      <c r="AH1183" s="8" t="e">
        <f t="shared" si="224"/>
        <v>#N/A</v>
      </c>
      <c r="AI1183" s="122" t="e">
        <f t="shared" si="225"/>
        <v>#N/A</v>
      </c>
      <c r="AJ1183" s="100" t="e">
        <f t="shared" si="226"/>
        <v>#N/A</v>
      </c>
      <c r="AK1183" s="122" t="e">
        <f t="shared" si="227"/>
        <v>#N/A</v>
      </c>
    </row>
    <row r="1184" spans="1:37" x14ac:dyDescent="0.2">
      <c r="A1184" s="170">
        <f>'Fleet Input'!A1188</f>
        <v>0</v>
      </c>
      <c r="B1184" s="106" t="s">
        <v>111</v>
      </c>
      <c r="C1184" s="106" t="s">
        <v>112</v>
      </c>
      <c r="D1184" s="106" t="s">
        <v>136</v>
      </c>
      <c r="E1184" s="106" t="s">
        <v>753</v>
      </c>
      <c r="F1184" s="179">
        <f>'Fleet Input'!I1188</f>
        <v>0</v>
      </c>
      <c r="G1184" s="179">
        <f>'Fleet Input'!J1188</f>
        <v>0</v>
      </c>
      <c r="H1184" s="119" t="e">
        <f>VLOOKUP(AD1184,NOx_Calc!$E$4:$G$44,3,FALSE)/100</f>
        <v>#N/A</v>
      </c>
      <c r="I1184" s="119" t="e">
        <f>VLOOKUP(AD1184,NOx_Calc!$E$4:$H$44,4,FALSE)/100</f>
        <v>#N/A</v>
      </c>
      <c r="J1184" s="97" t="e">
        <f t="shared" si="216"/>
        <v>#N/A</v>
      </c>
      <c r="K1184" s="10" t="e">
        <f>IF(J1184&lt;&gt;"-",IF(X1184="A",'NOx Emission Factors'!$X$4*J1184,IF(X1184="L",'NOx Emission Factors'!$W$4*J1184,"?")),"-")</f>
        <v>#N/A</v>
      </c>
      <c r="L1184" s="10" t="str">
        <f>IF(F1184&lt;&gt;"",IF(X1184="A",F1184/'NOx Emission Factors'!$X$4,IF(X1184="L",F1184/'NOx Emission Factors'!$W$4,"?")),"-")</f>
        <v>?</v>
      </c>
      <c r="M1184" s="125" t="e">
        <f t="shared" si="217"/>
        <v>#DIV/0!</v>
      </c>
      <c r="N1184" s="125" t="e">
        <f t="shared" si="218"/>
        <v>#N/A</v>
      </c>
      <c r="O1184" s="170">
        <f>'Fleet Input'!B1188</f>
        <v>0</v>
      </c>
      <c r="P1184" s="170">
        <f>'Fleet Input'!C1188</f>
        <v>0</v>
      </c>
      <c r="Q1184" s="170">
        <f>'Fleet Input'!D1188</f>
        <v>0</v>
      </c>
      <c r="R1184" s="170">
        <f>'Fleet Input'!E1188</f>
        <v>0</v>
      </c>
      <c r="S1184" s="170">
        <f>'Fleet Input'!F1188</f>
        <v>0</v>
      </c>
      <c r="T1184" s="109" t="s">
        <v>237</v>
      </c>
      <c r="U1184" s="109" t="s">
        <v>190</v>
      </c>
      <c r="X1184" s="176">
        <f>'Fleet Input'!F1188</f>
        <v>0</v>
      </c>
      <c r="Y1184" s="170">
        <f>'Fleet Input'!G1188</f>
        <v>0</v>
      </c>
      <c r="Z1184" s="170">
        <f>'Fleet Input'!H1188</f>
        <v>0</v>
      </c>
      <c r="AA1184" s="114">
        <f t="shared" si="219"/>
        <v>0</v>
      </c>
      <c r="AB1184" s="176" t="str">
        <f>IF('Fleet Input'!K1188=0,"",'Fleet Input'!K1188)</f>
        <v/>
      </c>
      <c r="AC1184" s="176" t="str">
        <f>IF('Fleet Input'!L1188=0,"",'Fleet Input'!L1188)</f>
        <v/>
      </c>
      <c r="AD1184" s="117" t="str">
        <f t="shared" si="220"/>
        <v/>
      </c>
      <c r="AE1184" s="117" t="str">
        <f t="shared" si="221"/>
        <v>00</v>
      </c>
      <c r="AF1184" s="8" t="e">
        <f t="shared" si="222"/>
        <v>#N/A</v>
      </c>
      <c r="AG1184" s="122" t="e">
        <f t="shared" si="223"/>
        <v>#N/A</v>
      </c>
      <c r="AH1184" s="8" t="e">
        <f t="shared" si="224"/>
        <v>#N/A</v>
      </c>
      <c r="AI1184" s="122" t="e">
        <f t="shared" si="225"/>
        <v>#N/A</v>
      </c>
      <c r="AJ1184" s="100" t="e">
        <f t="shared" si="226"/>
        <v>#N/A</v>
      </c>
      <c r="AK1184" s="122" t="e">
        <f t="shared" si="227"/>
        <v>#N/A</v>
      </c>
    </row>
    <row r="1185" spans="1:37" x14ac:dyDescent="0.2">
      <c r="A1185" s="170">
        <f>'Fleet Input'!A1189</f>
        <v>0</v>
      </c>
      <c r="B1185" s="106" t="s">
        <v>111</v>
      </c>
      <c r="C1185" s="106" t="s">
        <v>112</v>
      </c>
      <c r="D1185" s="106" t="s">
        <v>262</v>
      </c>
      <c r="E1185" s="106" t="s">
        <v>753</v>
      </c>
      <c r="F1185" s="179">
        <f>'Fleet Input'!I1189</f>
        <v>0</v>
      </c>
      <c r="G1185" s="179">
        <f>'Fleet Input'!J1189</f>
        <v>0</v>
      </c>
      <c r="H1185" s="119" t="e">
        <f>VLOOKUP(AD1185,NOx_Calc!$E$4:$G$44,3,FALSE)/100</f>
        <v>#N/A</v>
      </c>
      <c r="I1185" s="119" t="e">
        <f>VLOOKUP(AD1185,NOx_Calc!$E$4:$H$44,4,FALSE)/100</f>
        <v>#N/A</v>
      </c>
      <c r="J1185" s="97" t="e">
        <f t="shared" si="216"/>
        <v>#N/A</v>
      </c>
      <c r="K1185" s="10" t="e">
        <f>IF(J1185&lt;&gt;"-",IF(X1185="A",'NOx Emission Factors'!$X$4*J1185,IF(X1185="L",'NOx Emission Factors'!$W$4*J1185,"?")),"-")</f>
        <v>#N/A</v>
      </c>
      <c r="L1185" s="10" t="str">
        <f>IF(F1185&lt;&gt;"",IF(X1185="A",F1185/'NOx Emission Factors'!$X$4,IF(X1185="L",F1185/'NOx Emission Factors'!$W$4,"?")),"-")</f>
        <v>?</v>
      </c>
      <c r="M1185" s="125" t="e">
        <f t="shared" si="217"/>
        <v>#DIV/0!</v>
      </c>
      <c r="N1185" s="125" t="e">
        <f t="shared" si="218"/>
        <v>#N/A</v>
      </c>
      <c r="O1185" s="170">
        <f>'Fleet Input'!B1189</f>
        <v>0</v>
      </c>
      <c r="P1185" s="170">
        <f>'Fleet Input'!C1189</f>
        <v>0</v>
      </c>
      <c r="Q1185" s="170">
        <f>'Fleet Input'!D1189</f>
        <v>0</v>
      </c>
      <c r="R1185" s="170">
        <f>'Fleet Input'!E1189</f>
        <v>0</v>
      </c>
      <c r="S1185" s="170">
        <f>'Fleet Input'!F1189</f>
        <v>0</v>
      </c>
      <c r="T1185" s="109" t="s">
        <v>237</v>
      </c>
      <c r="U1185" s="109" t="s">
        <v>190</v>
      </c>
      <c r="X1185" s="176">
        <f>'Fleet Input'!F1189</f>
        <v>0</v>
      </c>
      <c r="Y1185" s="170">
        <f>'Fleet Input'!G1189</f>
        <v>0</v>
      </c>
      <c r="Z1185" s="170">
        <f>'Fleet Input'!H1189</f>
        <v>0</v>
      </c>
      <c r="AA1185" s="114">
        <f t="shared" si="219"/>
        <v>0</v>
      </c>
      <c r="AB1185" s="176" t="str">
        <f>IF('Fleet Input'!K1189=0,"",'Fleet Input'!K1189)</f>
        <v/>
      </c>
      <c r="AC1185" s="176" t="str">
        <f>IF('Fleet Input'!L1189=0,"",'Fleet Input'!L1189)</f>
        <v/>
      </c>
      <c r="AD1185" s="117" t="str">
        <f t="shared" si="220"/>
        <v/>
      </c>
      <c r="AE1185" s="117" t="str">
        <f t="shared" si="221"/>
        <v>00</v>
      </c>
      <c r="AF1185" s="8" t="e">
        <f t="shared" si="222"/>
        <v>#N/A</v>
      </c>
      <c r="AG1185" s="122" t="e">
        <f t="shared" si="223"/>
        <v>#N/A</v>
      </c>
      <c r="AH1185" s="8" t="e">
        <f t="shared" si="224"/>
        <v>#N/A</v>
      </c>
      <c r="AI1185" s="122" t="e">
        <f t="shared" si="225"/>
        <v>#N/A</v>
      </c>
      <c r="AJ1185" s="100" t="e">
        <f t="shared" si="226"/>
        <v>#N/A</v>
      </c>
      <c r="AK1185" s="122" t="e">
        <f t="shared" si="227"/>
        <v>#N/A</v>
      </c>
    </row>
    <row r="1186" spans="1:37" x14ac:dyDescent="0.2">
      <c r="A1186" s="170">
        <f>'Fleet Input'!A1190</f>
        <v>0</v>
      </c>
      <c r="B1186" s="106" t="s">
        <v>111</v>
      </c>
      <c r="C1186" s="106" t="s">
        <v>112</v>
      </c>
      <c r="D1186" s="106" t="s">
        <v>262</v>
      </c>
      <c r="E1186" s="106" t="s">
        <v>753</v>
      </c>
      <c r="F1186" s="179">
        <f>'Fleet Input'!I1190</f>
        <v>0</v>
      </c>
      <c r="G1186" s="179">
        <f>'Fleet Input'!J1190</f>
        <v>0</v>
      </c>
      <c r="H1186" s="119" t="e">
        <f>VLOOKUP(AD1186,NOx_Calc!$E$4:$G$44,3,FALSE)/100</f>
        <v>#N/A</v>
      </c>
      <c r="I1186" s="119" t="e">
        <f>VLOOKUP(AD1186,NOx_Calc!$E$4:$H$44,4,FALSE)/100</f>
        <v>#N/A</v>
      </c>
      <c r="J1186" s="97" t="e">
        <f t="shared" si="216"/>
        <v>#N/A</v>
      </c>
      <c r="K1186" s="10" t="e">
        <f>IF(J1186&lt;&gt;"-",IF(X1186="A",'NOx Emission Factors'!$X$4*J1186,IF(X1186="L",'NOx Emission Factors'!$W$4*J1186,"?")),"-")</f>
        <v>#N/A</v>
      </c>
      <c r="L1186" s="10" t="str">
        <f>IF(F1186&lt;&gt;"",IF(X1186="A",F1186/'NOx Emission Factors'!$X$4,IF(X1186="L",F1186/'NOx Emission Factors'!$W$4,"?")),"-")</f>
        <v>?</v>
      </c>
      <c r="M1186" s="125" t="e">
        <f t="shared" si="217"/>
        <v>#DIV/0!</v>
      </c>
      <c r="N1186" s="125" t="e">
        <f t="shared" si="218"/>
        <v>#N/A</v>
      </c>
      <c r="O1186" s="170">
        <f>'Fleet Input'!B1190</f>
        <v>0</v>
      </c>
      <c r="P1186" s="170">
        <f>'Fleet Input'!C1190</f>
        <v>0</v>
      </c>
      <c r="Q1186" s="170">
        <f>'Fleet Input'!D1190</f>
        <v>0</v>
      </c>
      <c r="R1186" s="170">
        <f>'Fleet Input'!E1190</f>
        <v>0</v>
      </c>
      <c r="S1186" s="170">
        <f>'Fleet Input'!F1190</f>
        <v>0</v>
      </c>
      <c r="T1186" s="109" t="s">
        <v>237</v>
      </c>
      <c r="U1186" s="109" t="s">
        <v>190</v>
      </c>
      <c r="X1186" s="176">
        <f>'Fleet Input'!F1190</f>
        <v>0</v>
      </c>
      <c r="Y1186" s="170">
        <f>'Fleet Input'!G1190</f>
        <v>0</v>
      </c>
      <c r="Z1186" s="170">
        <f>'Fleet Input'!H1190</f>
        <v>0</v>
      </c>
      <c r="AA1186" s="114">
        <f t="shared" si="219"/>
        <v>0</v>
      </c>
      <c r="AB1186" s="176" t="str">
        <f>IF('Fleet Input'!K1190=0,"",'Fleet Input'!K1190)</f>
        <v/>
      </c>
      <c r="AC1186" s="176" t="str">
        <f>IF('Fleet Input'!L1190=0,"",'Fleet Input'!L1190)</f>
        <v/>
      </c>
      <c r="AD1186" s="117" t="str">
        <f t="shared" si="220"/>
        <v/>
      </c>
      <c r="AE1186" s="117" t="str">
        <f t="shared" si="221"/>
        <v>00</v>
      </c>
      <c r="AF1186" s="8" t="e">
        <f t="shared" si="222"/>
        <v>#N/A</v>
      </c>
      <c r="AG1186" s="122" t="e">
        <f t="shared" si="223"/>
        <v>#N/A</v>
      </c>
      <c r="AH1186" s="8" t="e">
        <f t="shared" si="224"/>
        <v>#N/A</v>
      </c>
      <c r="AI1186" s="122" t="e">
        <f t="shared" si="225"/>
        <v>#N/A</v>
      </c>
      <c r="AJ1186" s="100" t="e">
        <f t="shared" si="226"/>
        <v>#N/A</v>
      </c>
      <c r="AK1186" s="122" t="e">
        <f t="shared" si="227"/>
        <v>#N/A</v>
      </c>
    </row>
    <row r="1187" spans="1:37" x14ac:dyDescent="0.2">
      <c r="A1187" s="170">
        <f>'Fleet Input'!A1191</f>
        <v>0</v>
      </c>
      <c r="B1187" s="106" t="s">
        <v>111</v>
      </c>
      <c r="C1187" s="106" t="s">
        <v>112</v>
      </c>
      <c r="D1187" s="106" t="s">
        <v>136</v>
      </c>
      <c r="E1187" s="106" t="s">
        <v>753</v>
      </c>
      <c r="F1187" s="179">
        <f>'Fleet Input'!I1191</f>
        <v>0</v>
      </c>
      <c r="G1187" s="179">
        <f>'Fleet Input'!J1191</f>
        <v>0</v>
      </c>
      <c r="H1187" s="119" t="e">
        <f>VLOOKUP(AD1187,NOx_Calc!$E$4:$G$44,3,FALSE)/100</f>
        <v>#N/A</v>
      </c>
      <c r="I1187" s="119" t="e">
        <f>VLOOKUP(AD1187,NOx_Calc!$E$4:$H$44,4,FALSE)/100</f>
        <v>#N/A</v>
      </c>
      <c r="J1187" s="97" t="e">
        <f t="shared" si="216"/>
        <v>#N/A</v>
      </c>
      <c r="K1187" s="10" t="e">
        <f>IF(J1187&lt;&gt;"-",IF(X1187="A",'NOx Emission Factors'!$X$4*J1187,IF(X1187="L",'NOx Emission Factors'!$W$4*J1187,"?")),"-")</f>
        <v>#N/A</v>
      </c>
      <c r="L1187" s="10" t="str">
        <f>IF(F1187&lt;&gt;"",IF(X1187="A",F1187/'NOx Emission Factors'!$X$4,IF(X1187="L",F1187/'NOx Emission Factors'!$W$4,"?")),"-")</f>
        <v>?</v>
      </c>
      <c r="M1187" s="125" t="e">
        <f t="shared" si="217"/>
        <v>#DIV/0!</v>
      </c>
      <c r="N1187" s="125" t="e">
        <f t="shared" si="218"/>
        <v>#N/A</v>
      </c>
      <c r="O1187" s="170">
        <f>'Fleet Input'!B1191</f>
        <v>0</v>
      </c>
      <c r="P1187" s="170">
        <f>'Fleet Input'!C1191</f>
        <v>0</v>
      </c>
      <c r="Q1187" s="170">
        <f>'Fleet Input'!D1191</f>
        <v>0</v>
      </c>
      <c r="R1187" s="170">
        <f>'Fleet Input'!E1191</f>
        <v>0</v>
      </c>
      <c r="S1187" s="170">
        <f>'Fleet Input'!F1191</f>
        <v>0</v>
      </c>
      <c r="T1187" s="109" t="s">
        <v>237</v>
      </c>
      <c r="U1187" s="109" t="s">
        <v>190</v>
      </c>
      <c r="X1187" s="176">
        <f>'Fleet Input'!F1191</f>
        <v>0</v>
      </c>
      <c r="Y1187" s="170">
        <f>'Fleet Input'!G1191</f>
        <v>0</v>
      </c>
      <c r="Z1187" s="170">
        <f>'Fleet Input'!H1191</f>
        <v>0</v>
      </c>
      <c r="AA1187" s="114">
        <f t="shared" si="219"/>
        <v>0</v>
      </c>
      <c r="AB1187" s="176" t="str">
        <f>IF('Fleet Input'!K1191=0,"",'Fleet Input'!K1191)</f>
        <v/>
      </c>
      <c r="AC1187" s="176" t="str">
        <f>IF('Fleet Input'!L1191=0,"",'Fleet Input'!L1191)</f>
        <v/>
      </c>
      <c r="AD1187" s="117" t="str">
        <f t="shared" si="220"/>
        <v/>
      </c>
      <c r="AE1187" s="117" t="str">
        <f t="shared" si="221"/>
        <v>00</v>
      </c>
      <c r="AF1187" s="8" t="e">
        <f t="shared" si="222"/>
        <v>#N/A</v>
      </c>
      <c r="AG1187" s="122" t="e">
        <f t="shared" si="223"/>
        <v>#N/A</v>
      </c>
      <c r="AH1187" s="8" t="e">
        <f t="shared" si="224"/>
        <v>#N/A</v>
      </c>
      <c r="AI1187" s="122" t="e">
        <f t="shared" si="225"/>
        <v>#N/A</v>
      </c>
      <c r="AJ1187" s="100" t="e">
        <f t="shared" si="226"/>
        <v>#N/A</v>
      </c>
      <c r="AK1187" s="122" t="e">
        <f t="shared" si="227"/>
        <v>#N/A</v>
      </c>
    </row>
    <row r="1188" spans="1:37" x14ac:dyDescent="0.2">
      <c r="A1188" s="170">
        <f>'Fleet Input'!A1192</f>
        <v>0</v>
      </c>
      <c r="B1188" s="106" t="s">
        <v>111</v>
      </c>
      <c r="C1188" s="106" t="s">
        <v>112</v>
      </c>
      <c r="D1188" s="106" t="s">
        <v>262</v>
      </c>
      <c r="E1188" s="106" t="s">
        <v>753</v>
      </c>
      <c r="F1188" s="179">
        <f>'Fleet Input'!I1192</f>
        <v>0</v>
      </c>
      <c r="G1188" s="179">
        <f>'Fleet Input'!J1192</f>
        <v>0</v>
      </c>
      <c r="H1188" s="119" t="e">
        <f>VLOOKUP(AD1188,NOx_Calc!$E$4:$G$44,3,FALSE)/100</f>
        <v>#N/A</v>
      </c>
      <c r="I1188" s="119" t="e">
        <f>VLOOKUP(AD1188,NOx_Calc!$E$4:$H$44,4,FALSE)/100</f>
        <v>#N/A</v>
      </c>
      <c r="J1188" s="97" t="e">
        <f t="shared" si="216"/>
        <v>#N/A</v>
      </c>
      <c r="K1188" s="10" t="e">
        <f>IF(J1188&lt;&gt;"-",IF(X1188="A",'NOx Emission Factors'!$X$4*J1188,IF(X1188="L",'NOx Emission Factors'!$W$4*J1188,"?")),"-")</f>
        <v>#N/A</v>
      </c>
      <c r="L1188" s="10" t="str">
        <f>IF(F1188&lt;&gt;"",IF(X1188="A",F1188/'NOx Emission Factors'!$X$4,IF(X1188="L",F1188/'NOx Emission Factors'!$W$4,"?")),"-")</f>
        <v>?</v>
      </c>
      <c r="M1188" s="125" t="e">
        <f t="shared" si="217"/>
        <v>#DIV/0!</v>
      </c>
      <c r="N1188" s="125" t="e">
        <f t="shared" si="218"/>
        <v>#N/A</v>
      </c>
      <c r="O1188" s="170">
        <f>'Fleet Input'!B1192</f>
        <v>0</v>
      </c>
      <c r="P1188" s="170">
        <f>'Fleet Input'!C1192</f>
        <v>0</v>
      </c>
      <c r="Q1188" s="170">
        <f>'Fleet Input'!D1192</f>
        <v>0</v>
      </c>
      <c r="R1188" s="170">
        <f>'Fleet Input'!E1192</f>
        <v>0</v>
      </c>
      <c r="S1188" s="170">
        <f>'Fleet Input'!F1192</f>
        <v>0</v>
      </c>
      <c r="T1188" s="109" t="s">
        <v>237</v>
      </c>
      <c r="U1188" s="109" t="s">
        <v>190</v>
      </c>
      <c r="X1188" s="176">
        <f>'Fleet Input'!F1192</f>
        <v>0</v>
      </c>
      <c r="Y1188" s="170">
        <f>'Fleet Input'!G1192</f>
        <v>0</v>
      </c>
      <c r="Z1188" s="170">
        <f>'Fleet Input'!H1192</f>
        <v>0</v>
      </c>
      <c r="AA1188" s="114">
        <f t="shared" si="219"/>
        <v>0</v>
      </c>
      <c r="AB1188" s="176" t="str">
        <f>IF('Fleet Input'!K1192=0,"",'Fleet Input'!K1192)</f>
        <v/>
      </c>
      <c r="AC1188" s="176" t="str">
        <f>IF('Fleet Input'!L1192=0,"",'Fleet Input'!L1192)</f>
        <v/>
      </c>
      <c r="AD1188" s="117" t="str">
        <f t="shared" si="220"/>
        <v/>
      </c>
      <c r="AE1188" s="117" t="str">
        <f t="shared" si="221"/>
        <v>00</v>
      </c>
      <c r="AF1188" s="8" t="e">
        <f t="shared" si="222"/>
        <v>#N/A</v>
      </c>
      <c r="AG1188" s="122" t="e">
        <f t="shared" si="223"/>
        <v>#N/A</v>
      </c>
      <c r="AH1188" s="8" t="e">
        <f t="shared" si="224"/>
        <v>#N/A</v>
      </c>
      <c r="AI1188" s="122" t="e">
        <f t="shared" si="225"/>
        <v>#N/A</v>
      </c>
      <c r="AJ1188" s="100" t="e">
        <f t="shared" si="226"/>
        <v>#N/A</v>
      </c>
      <c r="AK1188" s="122" t="e">
        <f t="shared" si="227"/>
        <v>#N/A</v>
      </c>
    </row>
    <row r="1189" spans="1:37" x14ac:dyDescent="0.2">
      <c r="A1189" s="170">
        <f>'Fleet Input'!A1193</f>
        <v>0</v>
      </c>
      <c r="B1189" s="106" t="s">
        <v>111</v>
      </c>
      <c r="C1189" s="106" t="s">
        <v>112</v>
      </c>
      <c r="D1189" s="106" t="s">
        <v>136</v>
      </c>
      <c r="E1189" s="106" t="s">
        <v>753</v>
      </c>
      <c r="F1189" s="179">
        <f>'Fleet Input'!I1193</f>
        <v>0</v>
      </c>
      <c r="G1189" s="179">
        <f>'Fleet Input'!J1193</f>
        <v>0</v>
      </c>
      <c r="H1189" s="119" t="e">
        <f>VLOOKUP(AD1189,NOx_Calc!$E$4:$G$44,3,FALSE)/100</f>
        <v>#N/A</v>
      </c>
      <c r="I1189" s="119" t="e">
        <f>VLOOKUP(AD1189,NOx_Calc!$E$4:$H$44,4,FALSE)/100</f>
        <v>#N/A</v>
      </c>
      <c r="J1189" s="97" t="e">
        <f t="shared" si="216"/>
        <v>#N/A</v>
      </c>
      <c r="K1189" s="10" t="e">
        <f>IF(J1189&lt;&gt;"-",IF(X1189="A",'NOx Emission Factors'!$X$4*J1189,IF(X1189="L",'NOx Emission Factors'!$W$4*J1189,"?")),"-")</f>
        <v>#N/A</v>
      </c>
      <c r="L1189" s="10" t="str">
        <f>IF(F1189&lt;&gt;"",IF(X1189="A",F1189/'NOx Emission Factors'!$X$4,IF(X1189="L",F1189/'NOx Emission Factors'!$W$4,"?")),"-")</f>
        <v>?</v>
      </c>
      <c r="M1189" s="125" t="e">
        <f t="shared" si="217"/>
        <v>#DIV/0!</v>
      </c>
      <c r="N1189" s="125" t="e">
        <f t="shared" si="218"/>
        <v>#N/A</v>
      </c>
      <c r="O1189" s="170">
        <f>'Fleet Input'!B1193</f>
        <v>0</v>
      </c>
      <c r="P1189" s="170">
        <f>'Fleet Input'!C1193</f>
        <v>0</v>
      </c>
      <c r="Q1189" s="170">
        <f>'Fleet Input'!D1193</f>
        <v>0</v>
      </c>
      <c r="R1189" s="170">
        <f>'Fleet Input'!E1193</f>
        <v>0</v>
      </c>
      <c r="S1189" s="170">
        <f>'Fleet Input'!F1193</f>
        <v>0</v>
      </c>
      <c r="T1189" s="109" t="s">
        <v>237</v>
      </c>
      <c r="U1189" s="109" t="s">
        <v>190</v>
      </c>
      <c r="X1189" s="176">
        <f>'Fleet Input'!F1193</f>
        <v>0</v>
      </c>
      <c r="Y1189" s="170">
        <f>'Fleet Input'!G1193</f>
        <v>0</v>
      </c>
      <c r="Z1189" s="170">
        <f>'Fleet Input'!H1193</f>
        <v>0</v>
      </c>
      <c r="AA1189" s="114">
        <f t="shared" si="219"/>
        <v>0</v>
      </c>
      <c r="AB1189" s="176" t="str">
        <f>IF('Fleet Input'!K1193=0,"",'Fleet Input'!K1193)</f>
        <v/>
      </c>
      <c r="AC1189" s="176" t="str">
        <f>IF('Fleet Input'!L1193=0,"",'Fleet Input'!L1193)</f>
        <v/>
      </c>
      <c r="AD1189" s="117" t="str">
        <f t="shared" si="220"/>
        <v/>
      </c>
      <c r="AE1189" s="117" t="str">
        <f t="shared" si="221"/>
        <v>00</v>
      </c>
      <c r="AF1189" s="8" t="e">
        <f t="shared" si="222"/>
        <v>#N/A</v>
      </c>
      <c r="AG1189" s="122" t="e">
        <f t="shared" si="223"/>
        <v>#N/A</v>
      </c>
      <c r="AH1189" s="8" t="e">
        <f t="shared" si="224"/>
        <v>#N/A</v>
      </c>
      <c r="AI1189" s="122" t="e">
        <f t="shared" si="225"/>
        <v>#N/A</v>
      </c>
      <c r="AJ1189" s="100" t="e">
        <f t="shared" si="226"/>
        <v>#N/A</v>
      </c>
      <c r="AK1189" s="122" t="e">
        <f t="shared" si="227"/>
        <v>#N/A</v>
      </c>
    </row>
    <row r="1190" spans="1:37" x14ac:dyDescent="0.2">
      <c r="A1190" s="170">
        <f>'Fleet Input'!A1194</f>
        <v>0</v>
      </c>
      <c r="B1190" s="106" t="s">
        <v>111</v>
      </c>
      <c r="C1190" s="106" t="s">
        <v>125</v>
      </c>
      <c r="D1190" s="106" t="s">
        <v>126</v>
      </c>
      <c r="E1190" s="106" t="s">
        <v>753</v>
      </c>
      <c r="F1190" s="179">
        <f>'Fleet Input'!I1194</f>
        <v>0</v>
      </c>
      <c r="G1190" s="179">
        <f>'Fleet Input'!J1194</f>
        <v>0</v>
      </c>
      <c r="H1190" s="119" t="e">
        <f>VLOOKUP(AD1190,NOx_Calc!$E$4:$G$44,3,FALSE)/100</f>
        <v>#N/A</v>
      </c>
      <c r="I1190" s="119" t="e">
        <f>VLOOKUP(AD1190,NOx_Calc!$E$4:$H$44,4,FALSE)/100</f>
        <v>#N/A</v>
      </c>
      <c r="J1190" s="97" t="e">
        <f t="shared" si="216"/>
        <v>#N/A</v>
      </c>
      <c r="K1190" s="10" t="e">
        <f>IF(J1190&lt;&gt;"-",IF(X1190="A",'NOx Emission Factors'!$X$4*J1190,IF(X1190="L",'NOx Emission Factors'!$W$4*J1190,"?")),"-")</f>
        <v>#N/A</v>
      </c>
      <c r="L1190" s="10" t="str">
        <f>IF(F1190&lt;&gt;"",IF(X1190="A",F1190/'NOx Emission Factors'!$X$4,IF(X1190="L",F1190/'NOx Emission Factors'!$W$4,"?")),"-")</f>
        <v>?</v>
      </c>
      <c r="M1190" s="125" t="e">
        <f t="shared" si="217"/>
        <v>#DIV/0!</v>
      </c>
      <c r="N1190" s="125" t="e">
        <f t="shared" si="218"/>
        <v>#N/A</v>
      </c>
      <c r="O1190" s="170">
        <f>'Fleet Input'!B1194</f>
        <v>0</v>
      </c>
      <c r="P1190" s="170">
        <f>'Fleet Input'!C1194</f>
        <v>0</v>
      </c>
      <c r="Q1190" s="170">
        <f>'Fleet Input'!D1194</f>
        <v>0</v>
      </c>
      <c r="R1190" s="170">
        <f>'Fleet Input'!E1194</f>
        <v>0</v>
      </c>
      <c r="S1190" s="170">
        <f>'Fleet Input'!F1194</f>
        <v>0</v>
      </c>
      <c r="T1190" s="109" t="s">
        <v>237</v>
      </c>
      <c r="U1190" s="109" t="s">
        <v>190</v>
      </c>
      <c r="X1190" s="176">
        <f>'Fleet Input'!F1194</f>
        <v>0</v>
      </c>
      <c r="Y1190" s="170">
        <f>'Fleet Input'!G1194</f>
        <v>0</v>
      </c>
      <c r="Z1190" s="170">
        <f>'Fleet Input'!H1194</f>
        <v>0</v>
      </c>
      <c r="AA1190" s="114">
        <f t="shared" si="219"/>
        <v>0</v>
      </c>
      <c r="AB1190" s="176" t="str">
        <f>IF('Fleet Input'!K1194=0,"",'Fleet Input'!K1194)</f>
        <v/>
      </c>
      <c r="AC1190" s="176" t="str">
        <f>IF('Fleet Input'!L1194=0,"",'Fleet Input'!L1194)</f>
        <v/>
      </c>
      <c r="AD1190" s="117" t="str">
        <f t="shared" si="220"/>
        <v/>
      </c>
      <c r="AE1190" s="117" t="str">
        <f t="shared" si="221"/>
        <v>00</v>
      </c>
      <c r="AF1190" s="8" t="e">
        <f t="shared" si="222"/>
        <v>#N/A</v>
      </c>
      <c r="AG1190" s="122" t="e">
        <f t="shared" si="223"/>
        <v>#N/A</v>
      </c>
      <c r="AH1190" s="8" t="e">
        <f t="shared" si="224"/>
        <v>#N/A</v>
      </c>
      <c r="AI1190" s="122" t="e">
        <f t="shared" si="225"/>
        <v>#N/A</v>
      </c>
      <c r="AJ1190" s="100" t="e">
        <f t="shared" si="226"/>
        <v>#N/A</v>
      </c>
      <c r="AK1190" s="122" t="e">
        <f t="shared" si="227"/>
        <v>#N/A</v>
      </c>
    </row>
    <row r="1191" spans="1:37" x14ac:dyDescent="0.2">
      <c r="A1191" s="170">
        <f>'Fleet Input'!A1195</f>
        <v>0</v>
      </c>
      <c r="B1191" s="106" t="s">
        <v>111</v>
      </c>
      <c r="C1191" s="106" t="s">
        <v>125</v>
      </c>
      <c r="D1191" s="106" t="s">
        <v>126</v>
      </c>
      <c r="E1191" s="106" t="s">
        <v>753</v>
      </c>
      <c r="F1191" s="179">
        <f>'Fleet Input'!I1195</f>
        <v>0</v>
      </c>
      <c r="G1191" s="179">
        <f>'Fleet Input'!J1195</f>
        <v>0</v>
      </c>
      <c r="H1191" s="119" t="e">
        <f>VLOOKUP(AD1191,NOx_Calc!$E$4:$G$44,3,FALSE)/100</f>
        <v>#N/A</v>
      </c>
      <c r="I1191" s="119" t="e">
        <f>VLOOKUP(AD1191,NOx_Calc!$E$4:$H$44,4,FALSE)/100</f>
        <v>#N/A</v>
      </c>
      <c r="J1191" s="97" t="e">
        <f t="shared" si="216"/>
        <v>#N/A</v>
      </c>
      <c r="K1191" s="10" t="e">
        <f>IF(J1191&lt;&gt;"-",IF(X1191="A",'NOx Emission Factors'!$X$4*J1191,IF(X1191="L",'NOx Emission Factors'!$W$4*J1191,"?")),"-")</f>
        <v>#N/A</v>
      </c>
      <c r="L1191" s="10" t="str">
        <f>IF(F1191&lt;&gt;"",IF(X1191="A",F1191/'NOx Emission Factors'!$X$4,IF(X1191="L",F1191/'NOx Emission Factors'!$W$4,"?")),"-")</f>
        <v>?</v>
      </c>
      <c r="M1191" s="125" t="e">
        <f t="shared" si="217"/>
        <v>#DIV/0!</v>
      </c>
      <c r="N1191" s="125" t="e">
        <f t="shared" si="218"/>
        <v>#N/A</v>
      </c>
      <c r="O1191" s="170">
        <f>'Fleet Input'!B1195</f>
        <v>0</v>
      </c>
      <c r="P1191" s="170">
        <f>'Fleet Input'!C1195</f>
        <v>0</v>
      </c>
      <c r="Q1191" s="170">
        <f>'Fleet Input'!D1195</f>
        <v>0</v>
      </c>
      <c r="R1191" s="170">
        <f>'Fleet Input'!E1195</f>
        <v>0</v>
      </c>
      <c r="S1191" s="170">
        <f>'Fleet Input'!F1195</f>
        <v>0</v>
      </c>
      <c r="T1191" s="109" t="s">
        <v>237</v>
      </c>
      <c r="U1191" s="109" t="s">
        <v>190</v>
      </c>
      <c r="X1191" s="176">
        <f>'Fleet Input'!F1195</f>
        <v>0</v>
      </c>
      <c r="Y1191" s="170">
        <f>'Fleet Input'!G1195</f>
        <v>0</v>
      </c>
      <c r="Z1191" s="170">
        <f>'Fleet Input'!H1195</f>
        <v>0</v>
      </c>
      <c r="AA1191" s="114">
        <f t="shared" si="219"/>
        <v>0</v>
      </c>
      <c r="AB1191" s="176" t="str">
        <f>IF('Fleet Input'!K1195=0,"",'Fleet Input'!K1195)</f>
        <v/>
      </c>
      <c r="AC1191" s="176" t="str">
        <f>IF('Fleet Input'!L1195=0,"",'Fleet Input'!L1195)</f>
        <v/>
      </c>
      <c r="AD1191" s="117" t="str">
        <f t="shared" si="220"/>
        <v/>
      </c>
      <c r="AE1191" s="117" t="str">
        <f t="shared" si="221"/>
        <v>00</v>
      </c>
      <c r="AF1191" s="8" t="e">
        <f t="shared" si="222"/>
        <v>#N/A</v>
      </c>
      <c r="AG1191" s="122" t="e">
        <f t="shared" si="223"/>
        <v>#N/A</v>
      </c>
      <c r="AH1191" s="8" t="e">
        <f t="shared" si="224"/>
        <v>#N/A</v>
      </c>
      <c r="AI1191" s="122" t="e">
        <f t="shared" si="225"/>
        <v>#N/A</v>
      </c>
      <c r="AJ1191" s="100" t="e">
        <f t="shared" si="226"/>
        <v>#N/A</v>
      </c>
      <c r="AK1191" s="122" t="e">
        <f t="shared" si="227"/>
        <v>#N/A</v>
      </c>
    </row>
    <row r="1192" spans="1:37" x14ac:dyDescent="0.2">
      <c r="A1192" s="170">
        <f>'Fleet Input'!A1196</f>
        <v>0</v>
      </c>
      <c r="B1192" s="106" t="s">
        <v>111</v>
      </c>
      <c r="C1192" s="106" t="s">
        <v>125</v>
      </c>
      <c r="D1192" s="106" t="s">
        <v>126</v>
      </c>
      <c r="E1192" s="106" t="s">
        <v>753</v>
      </c>
      <c r="F1192" s="179">
        <f>'Fleet Input'!I1196</f>
        <v>0</v>
      </c>
      <c r="G1192" s="179">
        <f>'Fleet Input'!J1196</f>
        <v>0</v>
      </c>
      <c r="H1192" s="119" t="e">
        <f>VLOOKUP(AD1192,NOx_Calc!$E$4:$G$44,3,FALSE)/100</f>
        <v>#N/A</v>
      </c>
      <c r="I1192" s="119" t="e">
        <f>VLOOKUP(AD1192,NOx_Calc!$E$4:$H$44,4,FALSE)/100</f>
        <v>#N/A</v>
      </c>
      <c r="J1192" s="97" t="e">
        <f t="shared" si="216"/>
        <v>#N/A</v>
      </c>
      <c r="K1192" s="10" t="e">
        <f>IF(J1192&lt;&gt;"-",IF(X1192="A",'NOx Emission Factors'!$X$4*J1192,IF(X1192="L",'NOx Emission Factors'!$W$4*J1192,"?")),"-")</f>
        <v>#N/A</v>
      </c>
      <c r="L1192" s="10" t="str">
        <f>IF(F1192&lt;&gt;"",IF(X1192="A",F1192/'NOx Emission Factors'!$X$4,IF(X1192="L",F1192/'NOx Emission Factors'!$W$4,"?")),"-")</f>
        <v>?</v>
      </c>
      <c r="M1192" s="125" t="e">
        <f t="shared" si="217"/>
        <v>#DIV/0!</v>
      </c>
      <c r="N1192" s="125" t="e">
        <f t="shared" si="218"/>
        <v>#N/A</v>
      </c>
      <c r="O1192" s="170">
        <f>'Fleet Input'!B1196</f>
        <v>0</v>
      </c>
      <c r="P1192" s="170">
        <f>'Fleet Input'!C1196</f>
        <v>0</v>
      </c>
      <c r="Q1192" s="170">
        <f>'Fleet Input'!D1196</f>
        <v>0</v>
      </c>
      <c r="R1192" s="170">
        <f>'Fleet Input'!E1196</f>
        <v>0</v>
      </c>
      <c r="S1192" s="170">
        <f>'Fleet Input'!F1196</f>
        <v>0</v>
      </c>
      <c r="T1192" s="109" t="s">
        <v>237</v>
      </c>
      <c r="U1192" s="109" t="s">
        <v>190</v>
      </c>
      <c r="X1192" s="176">
        <f>'Fleet Input'!F1196</f>
        <v>0</v>
      </c>
      <c r="Y1192" s="170">
        <f>'Fleet Input'!G1196</f>
        <v>0</v>
      </c>
      <c r="Z1192" s="170">
        <f>'Fleet Input'!H1196</f>
        <v>0</v>
      </c>
      <c r="AA1192" s="114">
        <f t="shared" si="219"/>
        <v>0</v>
      </c>
      <c r="AB1192" s="176" t="str">
        <f>IF('Fleet Input'!K1196=0,"",'Fleet Input'!K1196)</f>
        <v/>
      </c>
      <c r="AC1192" s="176" t="str">
        <f>IF('Fleet Input'!L1196=0,"",'Fleet Input'!L1196)</f>
        <v/>
      </c>
      <c r="AD1192" s="117" t="str">
        <f t="shared" si="220"/>
        <v/>
      </c>
      <c r="AE1192" s="117" t="str">
        <f t="shared" si="221"/>
        <v>00</v>
      </c>
      <c r="AF1192" s="8" t="e">
        <f t="shared" si="222"/>
        <v>#N/A</v>
      </c>
      <c r="AG1192" s="122" t="e">
        <f t="shared" si="223"/>
        <v>#N/A</v>
      </c>
      <c r="AH1192" s="8" t="e">
        <f t="shared" si="224"/>
        <v>#N/A</v>
      </c>
      <c r="AI1192" s="122" t="e">
        <f t="shared" si="225"/>
        <v>#N/A</v>
      </c>
      <c r="AJ1192" s="100" t="e">
        <f t="shared" si="226"/>
        <v>#N/A</v>
      </c>
      <c r="AK1192" s="122" t="e">
        <f t="shared" si="227"/>
        <v>#N/A</v>
      </c>
    </row>
    <row r="1193" spans="1:37" x14ac:dyDescent="0.2">
      <c r="A1193" s="170">
        <f>'Fleet Input'!A1197</f>
        <v>0</v>
      </c>
      <c r="B1193" s="106" t="s">
        <v>111</v>
      </c>
      <c r="C1193" s="106" t="s">
        <v>112</v>
      </c>
      <c r="D1193" s="106" t="s">
        <v>136</v>
      </c>
      <c r="E1193" s="106" t="s">
        <v>753</v>
      </c>
      <c r="F1193" s="179">
        <f>'Fleet Input'!I1197</f>
        <v>0</v>
      </c>
      <c r="G1193" s="179">
        <f>'Fleet Input'!J1197</f>
        <v>0</v>
      </c>
      <c r="H1193" s="119" t="e">
        <f>VLOOKUP(AD1193,NOx_Calc!$E$4:$G$44,3,FALSE)/100</f>
        <v>#N/A</v>
      </c>
      <c r="I1193" s="119" t="e">
        <f>VLOOKUP(AD1193,NOx_Calc!$E$4:$H$44,4,FALSE)/100</f>
        <v>#N/A</v>
      </c>
      <c r="J1193" s="97" t="e">
        <f t="shared" si="216"/>
        <v>#N/A</v>
      </c>
      <c r="K1193" s="10" t="e">
        <f>IF(J1193&lt;&gt;"-",IF(X1193="A",'NOx Emission Factors'!$X$4*J1193,IF(X1193="L",'NOx Emission Factors'!$W$4*J1193,"?")),"-")</f>
        <v>#N/A</v>
      </c>
      <c r="L1193" s="10" t="str">
        <f>IF(F1193&lt;&gt;"",IF(X1193="A",F1193/'NOx Emission Factors'!$X$4,IF(X1193="L",F1193/'NOx Emission Factors'!$W$4,"?")),"-")</f>
        <v>?</v>
      </c>
      <c r="M1193" s="125" t="e">
        <f t="shared" si="217"/>
        <v>#DIV/0!</v>
      </c>
      <c r="N1193" s="125" t="e">
        <f t="shared" si="218"/>
        <v>#N/A</v>
      </c>
      <c r="O1193" s="170">
        <f>'Fleet Input'!B1197</f>
        <v>0</v>
      </c>
      <c r="P1193" s="170">
        <f>'Fleet Input'!C1197</f>
        <v>0</v>
      </c>
      <c r="Q1193" s="170">
        <f>'Fleet Input'!D1197</f>
        <v>0</v>
      </c>
      <c r="R1193" s="170">
        <f>'Fleet Input'!E1197</f>
        <v>0</v>
      </c>
      <c r="S1193" s="170">
        <f>'Fleet Input'!F1197</f>
        <v>0</v>
      </c>
      <c r="T1193" s="109" t="s">
        <v>237</v>
      </c>
      <c r="U1193" s="109" t="s">
        <v>190</v>
      </c>
      <c r="X1193" s="176">
        <f>'Fleet Input'!F1197</f>
        <v>0</v>
      </c>
      <c r="Y1193" s="170">
        <f>'Fleet Input'!G1197</f>
        <v>0</v>
      </c>
      <c r="Z1193" s="170">
        <f>'Fleet Input'!H1197</f>
        <v>0</v>
      </c>
      <c r="AA1193" s="114">
        <f t="shared" si="219"/>
        <v>0</v>
      </c>
      <c r="AB1193" s="176" t="str">
        <f>IF('Fleet Input'!K1197=0,"",'Fleet Input'!K1197)</f>
        <v/>
      </c>
      <c r="AC1193" s="176" t="str">
        <f>IF('Fleet Input'!L1197=0,"",'Fleet Input'!L1197)</f>
        <v/>
      </c>
      <c r="AD1193" s="117" t="str">
        <f t="shared" si="220"/>
        <v/>
      </c>
      <c r="AE1193" s="117" t="str">
        <f t="shared" si="221"/>
        <v>00</v>
      </c>
      <c r="AF1193" s="8" t="e">
        <f t="shared" si="222"/>
        <v>#N/A</v>
      </c>
      <c r="AG1193" s="122" t="e">
        <f t="shared" si="223"/>
        <v>#N/A</v>
      </c>
      <c r="AH1193" s="8" t="e">
        <f t="shared" si="224"/>
        <v>#N/A</v>
      </c>
      <c r="AI1193" s="122" t="e">
        <f t="shared" si="225"/>
        <v>#N/A</v>
      </c>
      <c r="AJ1193" s="100" t="e">
        <f t="shared" si="226"/>
        <v>#N/A</v>
      </c>
      <c r="AK1193" s="122" t="e">
        <f t="shared" si="227"/>
        <v>#N/A</v>
      </c>
    </row>
    <row r="1194" spans="1:37" x14ac:dyDescent="0.2">
      <c r="A1194" s="170">
        <f>'Fleet Input'!A1198</f>
        <v>0</v>
      </c>
      <c r="B1194" s="106" t="s">
        <v>111</v>
      </c>
      <c r="C1194" s="106" t="s">
        <v>112</v>
      </c>
      <c r="D1194" s="106" t="s">
        <v>136</v>
      </c>
      <c r="E1194" s="106" t="s">
        <v>753</v>
      </c>
      <c r="F1194" s="179">
        <f>'Fleet Input'!I1198</f>
        <v>0</v>
      </c>
      <c r="G1194" s="179">
        <f>'Fleet Input'!J1198</f>
        <v>0</v>
      </c>
      <c r="H1194" s="119" t="e">
        <f>VLOOKUP(AD1194,NOx_Calc!$E$4:$G$44,3,FALSE)/100</f>
        <v>#N/A</v>
      </c>
      <c r="I1194" s="119" t="e">
        <f>VLOOKUP(AD1194,NOx_Calc!$E$4:$H$44,4,FALSE)/100</f>
        <v>#N/A</v>
      </c>
      <c r="J1194" s="97" t="e">
        <f t="shared" si="216"/>
        <v>#N/A</v>
      </c>
      <c r="K1194" s="10" t="e">
        <f>IF(J1194&lt;&gt;"-",IF(X1194="A",'NOx Emission Factors'!$X$4*J1194,IF(X1194="L",'NOx Emission Factors'!$W$4*J1194,"?")),"-")</f>
        <v>#N/A</v>
      </c>
      <c r="L1194" s="10" t="str">
        <f>IF(F1194&lt;&gt;"",IF(X1194="A",F1194/'NOx Emission Factors'!$X$4,IF(X1194="L",F1194/'NOx Emission Factors'!$W$4,"?")),"-")</f>
        <v>?</v>
      </c>
      <c r="M1194" s="125" t="e">
        <f t="shared" si="217"/>
        <v>#DIV/0!</v>
      </c>
      <c r="N1194" s="125" t="e">
        <f t="shared" si="218"/>
        <v>#N/A</v>
      </c>
      <c r="O1194" s="170">
        <f>'Fleet Input'!B1198</f>
        <v>0</v>
      </c>
      <c r="P1194" s="170">
        <f>'Fleet Input'!C1198</f>
        <v>0</v>
      </c>
      <c r="Q1194" s="170">
        <f>'Fleet Input'!D1198</f>
        <v>0</v>
      </c>
      <c r="R1194" s="170">
        <f>'Fleet Input'!E1198</f>
        <v>0</v>
      </c>
      <c r="S1194" s="170">
        <f>'Fleet Input'!F1198</f>
        <v>0</v>
      </c>
      <c r="T1194" s="109" t="s">
        <v>237</v>
      </c>
      <c r="U1194" s="109" t="s">
        <v>190</v>
      </c>
      <c r="X1194" s="176">
        <f>'Fleet Input'!F1198</f>
        <v>0</v>
      </c>
      <c r="Y1194" s="170">
        <f>'Fleet Input'!G1198</f>
        <v>0</v>
      </c>
      <c r="Z1194" s="170">
        <f>'Fleet Input'!H1198</f>
        <v>0</v>
      </c>
      <c r="AA1194" s="114">
        <f t="shared" si="219"/>
        <v>0</v>
      </c>
      <c r="AB1194" s="176" t="str">
        <f>IF('Fleet Input'!K1198=0,"",'Fleet Input'!K1198)</f>
        <v/>
      </c>
      <c r="AC1194" s="176" t="str">
        <f>IF('Fleet Input'!L1198=0,"",'Fleet Input'!L1198)</f>
        <v/>
      </c>
      <c r="AD1194" s="117" t="str">
        <f t="shared" si="220"/>
        <v/>
      </c>
      <c r="AE1194" s="117" t="str">
        <f t="shared" si="221"/>
        <v>00</v>
      </c>
      <c r="AF1194" s="8" t="e">
        <f t="shared" si="222"/>
        <v>#N/A</v>
      </c>
      <c r="AG1194" s="122" t="e">
        <f t="shared" si="223"/>
        <v>#N/A</v>
      </c>
      <c r="AH1194" s="8" t="e">
        <f t="shared" si="224"/>
        <v>#N/A</v>
      </c>
      <c r="AI1194" s="122" t="e">
        <f t="shared" si="225"/>
        <v>#N/A</v>
      </c>
      <c r="AJ1194" s="100" t="e">
        <f t="shared" si="226"/>
        <v>#N/A</v>
      </c>
      <c r="AK1194" s="122" t="e">
        <f t="shared" si="227"/>
        <v>#N/A</v>
      </c>
    </row>
    <row r="1195" spans="1:37" x14ac:dyDescent="0.2">
      <c r="A1195" s="170">
        <f>'Fleet Input'!A1199</f>
        <v>0</v>
      </c>
      <c r="B1195" s="106" t="s">
        <v>111</v>
      </c>
      <c r="C1195" s="106" t="s">
        <v>112</v>
      </c>
      <c r="D1195" s="106" t="s">
        <v>262</v>
      </c>
      <c r="E1195" s="106" t="s">
        <v>753</v>
      </c>
      <c r="F1195" s="179">
        <f>'Fleet Input'!I1199</f>
        <v>0</v>
      </c>
      <c r="G1195" s="179">
        <f>'Fleet Input'!J1199</f>
        <v>0</v>
      </c>
      <c r="H1195" s="119" t="e">
        <f>VLOOKUP(AD1195,NOx_Calc!$E$4:$G$44,3,FALSE)/100</f>
        <v>#N/A</v>
      </c>
      <c r="I1195" s="119" t="e">
        <f>VLOOKUP(AD1195,NOx_Calc!$E$4:$H$44,4,FALSE)/100</f>
        <v>#N/A</v>
      </c>
      <c r="J1195" s="97" t="e">
        <f t="shared" si="216"/>
        <v>#N/A</v>
      </c>
      <c r="K1195" s="10" t="e">
        <f>IF(J1195&lt;&gt;"-",IF(X1195="A",'NOx Emission Factors'!$X$4*J1195,IF(X1195="L",'NOx Emission Factors'!$W$4*J1195,"?")),"-")</f>
        <v>#N/A</v>
      </c>
      <c r="L1195" s="10" t="str">
        <f>IF(F1195&lt;&gt;"",IF(X1195="A",F1195/'NOx Emission Factors'!$X$4,IF(X1195="L",F1195/'NOx Emission Factors'!$W$4,"?")),"-")</f>
        <v>?</v>
      </c>
      <c r="M1195" s="125" t="e">
        <f t="shared" si="217"/>
        <v>#DIV/0!</v>
      </c>
      <c r="N1195" s="125" t="e">
        <f t="shared" si="218"/>
        <v>#N/A</v>
      </c>
      <c r="O1195" s="170">
        <f>'Fleet Input'!B1199</f>
        <v>0</v>
      </c>
      <c r="P1195" s="170">
        <f>'Fleet Input'!C1199</f>
        <v>0</v>
      </c>
      <c r="Q1195" s="170">
        <f>'Fleet Input'!D1199</f>
        <v>0</v>
      </c>
      <c r="R1195" s="170">
        <f>'Fleet Input'!E1199</f>
        <v>0</v>
      </c>
      <c r="S1195" s="170">
        <f>'Fleet Input'!F1199</f>
        <v>0</v>
      </c>
      <c r="T1195" s="109" t="s">
        <v>237</v>
      </c>
      <c r="U1195" s="109" t="s">
        <v>190</v>
      </c>
      <c r="X1195" s="176">
        <f>'Fleet Input'!F1199</f>
        <v>0</v>
      </c>
      <c r="Y1195" s="170">
        <f>'Fleet Input'!G1199</f>
        <v>0</v>
      </c>
      <c r="Z1195" s="170">
        <f>'Fleet Input'!H1199</f>
        <v>0</v>
      </c>
      <c r="AA1195" s="114">
        <f t="shared" si="219"/>
        <v>0</v>
      </c>
      <c r="AB1195" s="176" t="str">
        <f>IF('Fleet Input'!K1199=0,"",'Fleet Input'!K1199)</f>
        <v/>
      </c>
      <c r="AC1195" s="176" t="str">
        <f>IF('Fleet Input'!L1199=0,"",'Fleet Input'!L1199)</f>
        <v/>
      </c>
      <c r="AD1195" s="117" t="str">
        <f t="shared" si="220"/>
        <v/>
      </c>
      <c r="AE1195" s="117" t="str">
        <f t="shared" si="221"/>
        <v>00</v>
      </c>
      <c r="AF1195" s="8" t="e">
        <f t="shared" si="222"/>
        <v>#N/A</v>
      </c>
      <c r="AG1195" s="122" t="e">
        <f t="shared" si="223"/>
        <v>#N/A</v>
      </c>
      <c r="AH1195" s="8" t="e">
        <f t="shared" si="224"/>
        <v>#N/A</v>
      </c>
      <c r="AI1195" s="122" t="e">
        <f t="shared" si="225"/>
        <v>#N/A</v>
      </c>
      <c r="AJ1195" s="100" t="e">
        <f t="shared" si="226"/>
        <v>#N/A</v>
      </c>
      <c r="AK1195" s="122" t="e">
        <f t="shared" si="227"/>
        <v>#N/A</v>
      </c>
    </row>
    <row r="1196" spans="1:37" x14ac:dyDescent="0.2">
      <c r="A1196" s="170">
        <f>'Fleet Input'!A1200</f>
        <v>0</v>
      </c>
      <c r="B1196" s="106" t="s">
        <v>111</v>
      </c>
      <c r="C1196" s="106" t="s">
        <v>112</v>
      </c>
      <c r="D1196" s="106" t="s">
        <v>136</v>
      </c>
      <c r="E1196" s="106" t="s">
        <v>753</v>
      </c>
      <c r="F1196" s="179">
        <f>'Fleet Input'!I1200</f>
        <v>0</v>
      </c>
      <c r="G1196" s="179">
        <f>'Fleet Input'!J1200</f>
        <v>0</v>
      </c>
      <c r="H1196" s="119" t="e">
        <f>VLOOKUP(AD1196,NOx_Calc!$E$4:$G$44,3,FALSE)/100</f>
        <v>#N/A</v>
      </c>
      <c r="I1196" s="119" t="e">
        <f>VLOOKUP(AD1196,NOx_Calc!$E$4:$H$44,4,FALSE)/100</f>
        <v>#N/A</v>
      </c>
      <c r="J1196" s="97" t="e">
        <f t="shared" si="216"/>
        <v>#N/A</v>
      </c>
      <c r="K1196" s="10" t="e">
        <f>IF(J1196&lt;&gt;"-",IF(X1196="A",'NOx Emission Factors'!$X$4*J1196,IF(X1196="L",'NOx Emission Factors'!$W$4*J1196,"?")),"-")</f>
        <v>#N/A</v>
      </c>
      <c r="L1196" s="10" t="str">
        <f>IF(F1196&lt;&gt;"",IF(X1196="A",F1196/'NOx Emission Factors'!$X$4,IF(X1196="L",F1196/'NOx Emission Factors'!$W$4,"?")),"-")</f>
        <v>?</v>
      </c>
      <c r="M1196" s="125" t="e">
        <f t="shared" si="217"/>
        <v>#DIV/0!</v>
      </c>
      <c r="N1196" s="125" t="e">
        <f t="shared" si="218"/>
        <v>#N/A</v>
      </c>
      <c r="O1196" s="170">
        <f>'Fleet Input'!B1200</f>
        <v>0</v>
      </c>
      <c r="P1196" s="170">
        <f>'Fleet Input'!C1200</f>
        <v>0</v>
      </c>
      <c r="Q1196" s="170">
        <f>'Fleet Input'!D1200</f>
        <v>0</v>
      </c>
      <c r="R1196" s="170">
        <f>'Fleet Input'!E1200</f>
        <v>0</v>
      </c>
      <c r="S1196" s="170">
        <f>'Fleet Input'!F1200</f>
        <v>0</v>
      </c>
      <c r="T1196" s="109" t="s">
        <v>237</v>
      </c>
      <c r="U1196" s="109" t="s">
        <v>190</v>
      </c>
      <c r="X1196" s="176">
        <f>'Fleet Input'!F1200</f>
        <v>0</v>
      </c>
      <c r="Y1196" s="170">
        <f>'Fleet Input'!G1200</f>
        <v>0</v>
      </c>
      <c r="Z1196" s="170">
        <f>'Fleet Input'!H1200</f>
        <v>0</v>
      </c>
      <c r="AA1196" s="114">
        <f t="shared" si="219"/>
        <v>0</v>
      </c>
      <c r="AB1196" s="176" t="str">
        <f>IF('Fleet Input'!K1200=0,"",'Fleet Input'!K1200)</f>
        <v/>
      </c>
      <c r="AC1196" s="176" t="str">
        <f>IF('Fleet Input'!L1200=0,"",'Fleet Input'!L1200)</f>
        <v/>
      </c>
      <c r="AD1196" s="117" t="str">
        <f t="shared" si="220"/>
        <v/>
      </c>
      <c r="AE1196" s="117" t="str">
        <f t="shared" si="221"/>
        <v>00</v>
      </c>
      <c r="AF1196" s="8" t="e">
        <f t="shared" si="222"/>
        <v>#N/A</v>
      </c>
      <c r="AG1196" s="122" t="e">
        <f t="shared" si="223"/>
        <v>#N/A</v>
      </c>
      <c r="AH1196" s="8" t="e">
        <f t="shared" si="224"/>
        <v>#N/A</v>
      </c>
      <c r="AI1196" s="122" t="e">
        <f t="shared" si="225"/>
        <v>#N/A</v>
      </c>
      <c r="AJ1196" s="100" t="e">
        <f t="shared" si="226"/>
        <v>#N/A</v>
      </c>
      <c r="AK1196" s="122" t="e">
        <f t="shared" si="227"/>
        <v>#N/A</v>
      </c>
    </row>
    <row r="1197" spans="1:37" x14ac:dyDescent="0.2">
      <c r="A1197" s="170">
        <f>'Fleet Input'!A1201</f>
        <v>0</v>
      </c>
      <c r="B1197" s="106" t="s">
        <v>111</v>
      </c>
      <c r="C1197" s="106" t="s">
        <v>112</v>
      </c>
      <c r="D1197" s="106" t="s">
        <v>136</v>
      </c>
      <c r="E1197" s="106" t="s">
        <v>753</v>
      </c>
      <c r="F1197" s="179">
        <f>'Fleet Input'!I1201</f>
        <v>0</v>
      </c>
      <c r="G1197" s="179">
        <f>'Fleet Input'!J1201</f>
        <v>0</v>
      </c>
      <c r="H1197" s="119" t="e">
        <f>VLOOKUP(AD1197,NOx_Calc!$E$4:$G$44,3,FALSE)/100</f>
        <v>#N/A</v>
      </c>
      <c r="I1197" s="119" t="e">
        <f>VLOOKUP(AD1197,NOx_Calc!$E$4:$H$44,4,FALSE)/100</f>
        <v>#N/A</v>
      </c>
      <c r="J1197" s="97" t="e">
        <f t="shared" si="216"/>
        <v>#N/A</v>
      </c>
      <c r="K1197" s="10" t="e">
        <f>IF(J1197&lt;&gt;"-",IF(X1197="A",'NOx Emission Factors'!$X$4*J1197,IF(X1197="L",'NOx Emission Factors'!$W$4*J1197,"?")),"-")</f>
        <v>#N/A</v>
      </c>
      <c r="L1197" s="10" t="str">
        <f>IF(F1197&lt;&gt;"",IF(X1197="A",F1197/'NOx Emission Factors'!$X$4,IF(X1197="L",F1197/'NOx Emission Factors'!$W$4,"?")),"-")</f>
        <v>?</v>
      </c>
      <c r="M1197" s="125" t="e">
        <f t="shared" si="217"/>
        <v>#DIV/0!</v>
      </c>
      <c r="N1197" s="125" t="e">
        <f t="shared" si="218"/>
        <v>#N/A</v>
      </c>
      <c r="O1197" s="170">
        <f>'Fleet Input'!B1201</f>
        <v>0</v>
      </c>
      <c r="P1197" s="170">
        <f>'Fleet Input'!C1201</f>
        <v>0</v>
      </c>
      <c r="Q1197" s="170">
        <f>'Fleet Input'!D1201</f>
        <v>0</v>
      </c>
      <c r="R1197" s="170">
        <f>'Fleet Input'!E1201</f>
        <v>0</v>
      </c>
      <c r="S1197" s="170">
        <f>'Fleet Input'!F1201</f>
        <v>0</v>
      </c>
      <c r="T1197" s="109" t="s">
        <v>237</v>
      </c>
      <c r="U1197" s="109" t="s">
        <v>190</v>
      </c>
      <c r="X1197" s="176">
        <f>'Fleet Input'!F1201</f>
        <v>0</v>
      </c>
      <c r="Y1197" s="170">
        <f>'Fleet Input'!G1201</f>
        <v>0</v>
      </c>
      <c r="Z1197" s="170">
        <f>'Fleet Input'!H1201</f>
        <v>0</v>
      </c>
      <c r="AA1197" s="114">
        <f t="shared" si="219"/>
        <v>0</v>
      </c>
      <c r="AB1197" s="176" t="str">
        <f>IF('Fleet Input'!K1201=0,"",'Fleet Input'!K1201)</f>
        <v/>
      </c>
      <c r="AC1197" s="176" t="str">
        <f>IF('Fleet Input'!L1201=0,"",'Fleet Input'!L1201)</f>
        <v/>
      </c>
      <c r="AD1197" s="117" t="str">
        <f t="shared" si="220"/>
        <v/>
      </c>
      <c r="AE1197" s="117" t="str">
        <f t="shared" si="221"/>
        <v>00</v>
      </c>
      <c r="AF1197" s="8" t="e">
        <f t="shared" si="222"/>
        <v>#N/A</v>
      </c>
      <c r="AG1197" s="122" t="e">
        <f t="shared" si="223"/>
        <v>#N/A</v>
      </c>
      <c r="AH1197" s="8" t="e">
        <f t="shared" si="224"/>
        <v>#N/A</v>
      </c>
      <c r="AI1197" s="122" t="e">
        <f t="shared" si="225"/>
        <v>#N/A</v>
      </c>
      <c r="AJ1197" s="100" t="e">
        <f t="shared" si="226"/>
        <v>#N/A</v>
      </c>
      <c r="AK1197" s="122" t="e">
        <f t="shared" si="227"/>
        <v>#N/A</v>
      </c>
    </row>
    <row r="1198" spans="1:37" x14ac:dyDescent="0.2">
      <c r="A1198" s="170">
        <f>'Fleet Input'!A1202</f>
        <v>0</v>
      </c>
      <c r="B1198" s="106" t="s">
        <v>111</v>
      </c>
      <c r="C1198" s="106" t="s">
        <v>112</v>
      </c>
      <c r="D1198" s="106" t="s">
        <v>136</v>
      </c>
      <c r="E1198" s="106" t="s">
        <v>753</v>
      </c>
      <c r="F1198" s="179">
        <f>'Fleet Input'!I1202</f>
        <v>0</v>
      </c>
      <c r="G1198" s="179">
        <f>'Fleet Input'!J1202</f>
        <v>0</v>
      </c>
      <c r="H1198" s="119" t="e">
        <f>VLOOKUP(AD1198,NOx_Calc!$E$4:$G$44,3,FALSE)/100</f>
        <v>#N/A</v>
      </c>
      <c r="I1198" s="119" t="e">
        <f>VLOOKUP(AD1198,NOx_Calc!$E$4:$H$44,4,FALSE)/100</f>
        <v>#N/A</v>
      </c>
      <c r="J1198" s="97" t="e">
        <f t="shared" si="216"/>
        <v>#N/A</v>
      </c>
      <c r="K1198" s="10" t="e">
        <f>IF(J1198&lt;&gt;"-",IF(X1198="A",'NOx Emission Factors'!$X$4*J1198,IF(X1198="L",'NOx Emission Factors'!$W$4*J1198,"?")),"-")</f>
        <v>#N/A</v>
      </c>
      <c r="L1198" s="10" t="str">
        <f>IF(F1198&lt;&gt;"",IF(X1198="A",F1198/'NOx Emission Factors'!$X$4,IF(X1198="L",F1198/'NOx Emission Factors'!$W$4,"?")),"-")</f>
        <v>?</v>
      </c>
      <c r="M1198" s="125" t="e">
        <f t="shared" si="217"/>
        <v>#DIV/0!</v>
      </c>
      <c r="N1198" s="125" t="e">
        <f t="shared" si="218"/>
        <v>#N/A</v>
      </c>
      <c r="O1198" s="170">
        <f>'Fleet Input'!B1202</f>
        <v>0</v>
      </c>
      <c r="P1198" s="170">
        <f>'Fleet Input'!C1202</f>
        <v>0</v>
      </c>
      <c r="Q1198" s="170">
        <f>'Fleet Input'!D1202</f>
        <v>0</v>
      </c>
      <c r="R1198" s="170">
        <f>'Fleet Input'!E1202</f>
        <v>0</v>
      </c>
      <c r="S1198" s="170">
        <f>'Fleet Input'!F1202</f>
        <v>0</v>
      </c>
      <c r="T1198" s="109" t="s">
        <v>237</v>
      </c>
      <c r="U1198" s="109" t="s">
        <v>190</v>
      </c>
      <c r="X1198" s="176">
        <f>'Fleet Input'!F1202</f>
        <v>0</v>
      </c>
      <c r="Y1198" s="170">
        <f>'Fleet Input'!G1202</f>
        <v>0</v>
      </c>
      <c r="Z1198" s="170">
        <f>'Fleet Input'!H1202</f>
        <v>0</v>
      </c>
      <c r="AA1198" s="114">
        <f t="shared" si="219"/>
        <v>0</v>
      </c>
      <c r="AB1198" s="176" t="str">
        <f>IF('Fleet Input'!K1202=0,"",'Fleet Input'!K1202)</f>
        <v/>
      </c>
      <c r="AC1198" s="176" t="str">
        <f>IF('Fleet Input'!L1202=0,"",'Fleet Input'!L1202)</f>
        <v/>
      </c>
      <c r="AD1198" s="117" t="str">
        <f t="shared" si="220"/>
        <v/>
      </c>
      <c r="AE1198" s="117" t="str">
        <f t="shared" si="221"/>
        <v>00</v>
      </c>
      <c r="AF1198" s="8" t="e">
        <f t="shared" si="222"/>
        <v>#N/A</v>
      </c>
      <c r="AG1198" s="122" t="e">
        <f t="shared" si="223"/>
        <v>#N/A</v>
      </c>
      <c r="AH1198" s="8" t="e">
        <f t="shared" si="224"/>
        <v>#N/A</v>
      </c>
      <c r="AI1198" s="122" t="e">
        <f t="shared" si="225"/>
        <v>#N/A</v>
      </c>
      <c r="AJ1198" s="100" t="e">
        <f t="shared" si="226"/>
        <v>#N/A</v>
      </c>
      <c r="AK1198" s="122" t="e">
        <f t="shared" si="227"/>
        <v>#N/A</v>
      </c>
    </row>
    <row r="1199" spans="1:37" x14ac:dyDescent="0.2">
      <c r="A1199" s="170">
        <f>'Fleet Input'!A1203</f>
        <v>0</v>
      </c>
      <c r="B1199" s="106" t="s">
        <v>111</v>
      </c>
      <c r="C1199" s="106" t="s">
        <v>112</v>
      </c>
      <c r="D1199" s="106" t="s">
        <v>136</v>
      </c>
      <c r="E1199" s="106" t="s">
        <v>753</v>
      </c>
      <c r="F1199" s="179">
        <f>'Fleet Input'!I1203</f>
        <v>0</v>
      </c>
      <c r="G1199" s="179">
        <f>'Fleet Input'!J1203</f>
        <v>0</v>
      </c>
      <c r="H1199" s="119" t="e">
        <f>VLOOKUP(AD1199,NOx_Calc!$E$4:$G$44,3,FALSE)/100</f>
        <v>#N/A</v>
      </c>
      <c r="I1199" s="119" t="e">
        <f>VLOOKUP(AD1199,NOx_Calc!$E$4:$H$44,4,FALSE)/100</f>
        <v>#N/A</v>
      </c>
      <c r="J1199" s="97" t="e">
        <f t="shared" si="216"/>
        <v>#N/A</v>
      </c>
      <c r="K1199" s="10" t="e">
        <f>IF(J1199&lt;&gt;"-",IF(X1199="A",'NOx Emission Factors'!$X$4*J1199,IF(X1199="L",'NOx Emission Factors'!$W$4*J1199,"?")),"-")</f>
        <v>#N/A</v>
      </c>
      <c r="L1199" s="10" t="str">
        <f>IF(F1199&lt;&gt;"",IF(X1199="A",F1199/'NOx Emission Factors'!$X$4,IF(X1199="L",F1199/'NOx Emission Factors'!$W$4,"?")),"-")</f>
        <v>?</v>
      </c>
      <c r="M1199" s="125" t="e">
        <f t="shared" si="217"/>
        <v>#DIV/0!</v>
      </c>
      <c r="N1199" s="125" t="e">
        <f t="shared" si="218"/>
        <v>#N/A</v>
      </c>
      <c r="O1199" s="170">
        <f>'Fleet Input'!B1203</f>
        <v>0</v>
      </c>
      <c r="P1199" s="170">
        <f>'Fleet Input'!C1203</f>
        <v>0</v>
      </c>
      <c r="Q1199" s="170">
        <f>'Fleet Input'!D1203</f>
        <v>0</v>
      </c>
      <c r="R1199" s="170">
        <f>'Fleet Input'!E1203</f>
        <v>0</v>
      </c>
      <c r="S1199" s="170">
        <f>'Fleet Input'!F1203</f>
        <v>0</v>
      </c>
      <c r="T1199" s="109" t="s">
        <v>237</v>
      </c>
      <c r="U1199" s="109" t="s">
        <v>190</v>
      </c>
      <c r="X1199" s="176">
        <f>'Fleet Input'!F1203</f>
        <v>0</v>
      </c>
      <c r="Y1199" s="170">
        <f>'Fleet Input'!G1203</f>
        <v>0</v>
      </c>
      <c r="Z1199" s="170">
        <f>'Fleet Input'!H1203</f>
        <v>0</v>
      </c>
      <c r="AA1199" s="114">
        <f t="shared" si="219"/>
        <v>0</v>
      </c>
      <c r="AB1199" s="176" t="str">
        <f>IF('Fleet Input'!K1203=0,"",'Fleet Input'!K1203)</f>
        <v/>
      </c>
      <c r="AC1199" s="176" t="str">
        <f>IF('Fleet Input'!L1203=0,"",'Fleet Input'!L1203)</f>
        <v/>
      </c>
      <c r="AD1199" s="117" t="str">
        <f t="shared" si="220"/>
        <v/>
      </c>
      <c r="AE1199" s="117" t="str">
        <f t="shared" si="221"/>
        <v>00</v>
      </c>
      <c r="AF1199" s="8" t="e">
        <f t="shared" si="222"/>
        <v>#N/A</v>
      </c>
      <c r="AG1199" s="122" t="e">
        <f t="shared" si="223"/>
        <v>#N/A</v>
      </c>
      <c r="AH1199" s="8" t="e">
        <f t="shared" si="224"/>
        <v>#N/A</v>
      </c>
      <c r="AI1199" s="122" t="e">
        <f t="shared" si="225"/>
        <v>#N/A</v>
      </c>
      <c r="AJ1199" s="100" t="e">
        <f t="shared" si="226"/>
        <v>#N/A</v>
      </c>
      <c r="AK1199" s="122" t="e">
        <f t="shared" si="227"/>
        <v>#N/A</v>
      </c>
    </row>
    <row r="1200" spans="1:37" x14ac:dyDescent="0.2">
      <c r="A1200" s="170">
        <f>'Fleet Input'!A1204</f>
        <v>0</v>
      </c>
      <c r="B1200" s="106" t="s">
        <v>111</v>
      </c>
      <c r="C1200" s="106" t="s">
        <v>112</v>
      </c>
      <c r="D1200" s="106" t="s">
        <v>136</v>
      </c>
      <c r="E1200" s="106" t="s">
        <v>753</v>
      </c>
      <c r="F1200" s="179">
        <f>'Fleet Input'!I1204</f>
        <v>0</v>
      </c>
      <c r="G1200" s="179">
        <f>'Fleet Input'!J1204</f>
        <v>0</v>
      </c>
      <c r="H1200" s="119" t="e">
        <f>VLOOKUP(AD1200,NOx_Calc!$E$4:$G$44,3,FALSE)/100</f>
        <v>#N/A</v>
      </c>
      <c r="I1200" s="119" t="e">
        <f>VLOOKUP(AD1200,NOx_Calc!$E$4:$H$44,4,FALSE)/100</f>
        <v>#N/A</v>
      </c>
      <c r="J1200" s="97" t="e">
        <f t="shared" si="216"/>
        <v>#N/A</v>
      </c>
      <c r="K1200" s="10" t="e">
        <f>IF(J1200&lt;&gt;"-",IF(X1200="A",'NOx Emission Factors'!$X$4*J1200,IF(X1200="L",'NOx Emission Factors'!$W$4*J1200,"?")),"-")</f>
        <v>#N/A</v>
      </c>
      <c r="L1200" s="10" t="str">
        <f>IF(F1200&lt;&gt;"",IF(X1200="A",F1200/'NOx Emission Factors'!$X$4,IF(X1200="L",F1200/'NOx Emission Factors'!$W$4,"?")),"-")</f>
        <v>?</v>
      </c>
      <c r="M1200" s="125" t="e">
        <f t="shared" si="217"/>
        <v>#DIV/0!</v>
      </c>
      <c r="N1200" s="125" t="e">
        <f t="shared" si="218"/>
        <v>#N/A</v>
      </c>
      <c r="O1200" s="170">
        <f>'Fleet Input'!B1204</f>
        <v>0</v>
      </c>
      <c r="P1200" s="170">
        <f>'Fleet Input'!C1204</f>
        <v>0</v>
      </c>
      <c r="Q1200" s="170">
        <f>'Fleet Input'!D1204</f>
        <v>0</v>
      </c>
      <c r="R1200" s="170">
        <f>'Fleet Input'!E1204</f>
        <v>0</v>
      </c>
      <c r="S1200" s="170">
        <f>'Fleet Input'!F1204</f>
        <v>0</v>
      </c>
      <c r="T1200" s="109" t="s">
        <v>237</v>
      </c>
      <c r="U1200" s="109" t="s">
        <v>190</v>
      </c>
      <c r="X1200" s="176">
        <f>'Fleet Input'!F1204</f>
        <v>0</v>
      </c>
      <c r="Y1200" s="170">
        <f>'Fleet Input'!G1204</f>
        <v>0</v>
      </c>
      <c r="Z1200" s="170">
        <f>'Fleet Input'!H1204</f>
        <v>0</v>
      </c>
      <c r="AA1200" s="114">
        <f t="shared" si="219"/>
        <v>0</v>
      </c>
      <c r="AB1200" s="176" t="str">
        <f>IF('Fleet Input'!K1204=0,"",'Fleet Input'!K1204)</f>
        <v/>
      </c>
      <c r="AC1200" s="176" t="str">
        <f>IF('Fleet Input'!L1204=0,"",'Fleet Input'!L1204)</f>
        <v/>
      </c>
      <c r="AD1200" s="117" t="str">
        <f t="shared" si="220"/>
        <v/>
      </c>
      <c r="AE1200" s="117" t="str">
        <f t="shared" si="221"/>
        <v>00</v>
      </c>
      <c r="AF1200" s="8" t="e">
        <f t="shared" si="222"/>
        <v>#N/A</v>
      </c>
      <c r="AG1200" s="122" t="e">
        <f t="shared" si="223"/>
        <v>#N/A</v>
      </c>
      <c r="AH1200" s="8" t="e">
        <f t="shared" si="224"/>
        <v>#N/A</v>
      </c>
      <c r="AI1200" s="122" t="e">
        <f t="shared" si="225"/>
        <v>#N/A</v>
      </c>
      <c r="AJ1200" s="100" t="e">
        <f t="shared" si="226"/>
        <v>#N/A</v>
      </c>
      <c r="AK1200" s="122" t="e">
        <f t="shared" si="227"/>
        <v>#N/A</v>
      </c>
    </row>
    <row r="1201" spans="1:37" x14ac:dyDescent="0.2">
      <c r="A1201" s="170">
        <f>'Fleet Input'!A1205</f>
        <v>0</v>
      </c>
      <c r="B1201" s="106" t="s">
        <v>111</v>
      </c>
      <c r="C1201" s="106" t="s">
        <v>112</v>
      </c>
      <c r="D1201" s="106" t="s">
        <v>136</v>
      </c>
      <c r="E1201" s="106" t="s">
        <v>753</v>
      </c>
      <c r="F1201" s="179">
        <f>'Fleet Input'!I1205</f>
        <v>0</v>
      </c>
      <c r="G1201" s="179">
        <f>'Fleet Input'!J1205</f>
        <v>0</v>
      </c>
      <c r="H1201" s="119" t="e">
        <f>VLOOKUP(AD1201,NOx_Calc!$E$4:$G$44,3,FALSE)/100</f>
        <v>#N/A</v>
      </c>
      <c r="I1201" s="119" t="e">
        <f>VLOOKUP(AD1201,NOx_Calc!$E$4:$H$44,4,FALSE)/100</f>
        <v>#N/A</v>
      </c>
      <c r="J1201" s="97" t="e">
        <f t="shared" si="216"/>
        <v>#N/A</v>
      </c>
      <c r="K1201" s="10" t="e">
        <f>IF(J1201&lt;&gt;"-",IF(X1201="A",'NOx Emission Factors'!$X$4*J1201,IF(X1201="L",'NOx Emission Factors'!$W$4*J1201,"?")),"-")</f>
        <v>#N/A</v>
      </c>
      <c r="L1201" s="10" t="str">
        <f>IF(F1201&lt;&gt;"",IF(X1201="A",F1201/'NOx Emission Factors'!$X$4,IF(X1201="L",F1201/'NOx Emission Factors'!$W$4,"?")),"-")</f>
        <v>?</v>
      </c>
      <c r="M1201" s="125" t="e">
        <f t="shared" si="217"/>
        <v>#DIV/0!</v>
      </c>
      <c r="N1201" s="125" t="e">
        <f t="shared" si="218"/>
        <v>#N/A</v>
      </c>
      <c r="O1201" s="170">
        <f>'Fleet Input'!B1205</f>
        <v>0</v>
      </c>
      <c r="P1201" s="170">
        <f>'Fleet Input'!C1205</f>
        <v>0</v>
      </c>
      <c r="Q1201" s="170">
        <f>'Fleet Input'!D1205</f>
        <v>0</v>
      </c>
      <c r="R1201" s="170">
        <f>'Fleet Input'!E1205</f>
        <v>0</v>
      </c>
      <c r="S1201" s="170">
        <f>'Fleet Input'!F1205</f>
        <v>0</v>
      </c>
      <c r="T1201" s="109" t="s">
        <v>237</v>
      </c>
      <c r="U1201" s="109" t="s">
        <v>190</v>
      </c>
      <c r="X1201" s="176">
        <f>'Fleet Input'!F1205</f>
        <v>0</v>
      </c>
      <c r="Y1201" s="170">
        <f>'Fleet Input'!G1205</f>
        <v>0</v>
      </c>
      <c r="Z1201" s="170">
        <f>'Fleet Input'!H1205</f>
        <v>0</v>
      </c>
      <c r="AA1201" s="114">
        <f t="shared" si="219"/>
        <v>0</v>
      </c>
      <c r="AB1201" s="176" t="str">
        <f>IF('Fleet Input'!K1205=0,"",'Fleet Input'!K1205)</f>
        <v/>
      </c>
      <c r="AC1201" s="176" t="str">
        <f>IF('Fleet Input'!L1205=0,"",'Fleet Input'!L1205)</f>
        <v/>
      </c>
      <c r="AD1201" s="117" t="str">
        <f t="shared" si="220"/>
        <v/>
      </c>
      <c r="AE1201" s="117" t="str">
        <f t="shared" si="221"/>
        <v>00</v>
      </c>
      <c r="AF1201" s="8" t="e">
        <f t="shared" si="222"/>
        <v>#N/A</v>
      </c>
      <c r="AG1201" s="122" t="e">
        <f t="shared" si="223"/>
        <v>#N/A</v>
      </c>
      <c r="AH1201" s="8" t="e">
        <f t="shared" si="224"/>
        <v>#N/A</v>
      </c>
      <c r="AI1201" s="122" t="e">
        <f t="shared" si="225"/>
        <v>#N/A</v>
      </c>
      <c r="AJ1201" s="100" t="e">
        <f t="shared" si="226"/>
        <v>#N/A</v>
      </c>
      <c r="AK1201" s="122" t="e">
        <f t="shared" si="227"/>
        <v>#N/A</v>
      </c>
    </row>
    <row r="1202" spans="1:37" x14ac:dyDescent="0.2">
      <c r="A1202" s="170">
        <f>'Fleet Input'!A1206</f>
        <v>0</v>
      </c>
      <c r="B1202" s="106" t="s">
        <v>111</v>
      </c>
      <c r="C1202" s="106" t="s">
        <v>112</v>
      </c>
      <c r="D1202" s="106" t="s">
        <v>136</v>
      </c>
      <c r="E1202" s="106" t="s">
        <v>753</v>
      </c>
      <c r="F1202" s="179">
        <f>'Fleet Input'!I1206</f>
        <v>0</v>
      </c>
      <c r="G1202" s="179">
        <f>'Fleet Input'!J1206</f>
        <v>0</v>
      </c>
      <c r="H1202" s="119" t="e">
        <f>VLOOKUP(AD1202,NOx_Calc!$E$4:$G$44,3,FALSE)/100</f>
        <v>#N/A</v>
      </c>
      <c r="I1202" s="119" t="e">
        <f>VLOOKUP(AD1202,NOx_Calc!$E$4:$H$44,4,FALSE)/100</f>
        <v>#N/A</v>
      </c>
      <c r="J1202" s="97" t="e">
        <f t="shared" si="216"/>
        <v>#N/A</v>
      </c>
      <c r="K1202" s="10" t="e">
        <f>IF(J1202&lt;&gt;"-",IF(X1202="A",'NOx Emission Factors'!$X$4*J1202,IF(X1202="L",'NOx Emission Factors'!$W$4*J1202,"?")),"-")</f>
        <v>#N/A</v>
      </c>
      <c r="L1202" s="10" t="str">
        <f>IF(F1202&lt;&gt;"",IF(X1202="A",F1202/'NOx Emission Factors'!$X$4,IF(X1202="L",F1202/'NOx Emission Factors'!$W$4,"?")),"-")</f>
        <v>?</v>
      </c>
      <c r="M1202" s="125" t="e">
        <f t="shared" si="217"/>
        <v>#DIV/0!</v>
      </c>
      <c r="N1202" s="125" t="e">
        <f t="shared" si="218"/>
        <v>#N/A</v>
      </c>
      <c r="O1202" s="170">
        <f>'Fleet Input'!B1206</f>
        <v>0</v>
      </c>
      <c r="P1202" s="170">
        <f>'Fleet Input'!C1206</f>
        <v>0</v>
      </c>
      <c r="Q1202" s="170">
        <f>'Fleet Input'!D1206</f>
        <v>0</v>
      </c>
      <c r="R1202" s="170">
        <f>'Fleet Input'!E1206</f>
        <v>0</v>
      </c>
      <c r="S1202" s="170">
        <f>'Fleet Input'!F1206</f>
        <v>0</v>
      </c>
      <c r="T1202" s="109" t="s">
        <v>237</v>
      </c>
      <c r="U1202" s="109" t="s">
        <v>190</v>
      </c>
      <c r="X1202" s="176">
        <f>'Fleet Input'!F1206</f>
        <v>0</v>
      </c>
      <c r="Y1202" s="170">
        <f>'Fleet Input'!G1206</f>
        <v>0</v>
      </c>
      <c r="Z1202" s="170">
        <f>'Fleet Input'!H1206</f>
        <v>0</v>
      </c>
      <c r="AA1202" s="114">
        <f t="shared" si="219"/>
        <v>0</v>
      </c>
      <c r="AB1202" s="176" t="str">
        <f>IF('Fleet Input'!K1206=0,"",'Fleet Input'!K1206)</f>
        <v/>
      </c>
      <c r="AC1202" s="176" t="str">
        <f>IF('Fleet Input'!L1206=0,"",'Fleet Input'!L1206)</f>
        <v/>
      </c>
      <c r="AD1202" s="117" t="str">
        <f t="shared" si="220"/>
        <v/>
      </c>
      <c r="AE1202" s="117" t="str">
        <f t="shared" si="221"/>
        <v>00</v>
      </c>
      <c r="AF1202" s="8" t="e">
        <f t="shared" si="222"/>
        <v>#N/A</v>
      </c>
      <c r="AG1202" s="122" t="e">
        <f t="shared" si="223"/>
        <v>#N/A</v>
      </c>
      <c r="AH1202" s="8" t="e">
        <f t="shared" si="224"/>
        <v>#N/A</v>
      </c>
      <c r="AI1202" s="122" t="e">
        <f t="shared" si="225"/>
        <v>#N/A</v>
      </c>
      <c r="AJ1202" s="100" t="e">
        <f t="shared" si="226"/>
        <v>#N/A</v>
      </c>
      <c r="AK1202" s="122" t="e">
        <f t="shared" si="227"/>
        <v>#N/A</v>
      </c>
    </row>
    <row r="1203" spans="1:37" x14ac:dyDescent="0.2">
      <c r="A1203" s="170">
        <f>'Fleet Input'!A1207</f>
        <v>0</v>
      </c>
      <c r="B1203" s="106" t="s">
        <v>111</v>
      </c>
      <c r="C1203" s="106" t="s">
        <v>112</v>
      </c>
      <c r="D1203" s="106" t="s">
        <v>262</v>
      </c>
      <c r="E1203" s="106" t="s">
        <v>753</v>
      </c>
      <c r="F1203" s="179">
        <f>'Fleet Input'!I1207</f>
        <v>0</v>
      </c>
      <c r="G1203" s="179">
        <f>'Fleet Input'!J1207</f>
        <v>0</v>
      </c>
      <c r="H1203" s="119" t="e">
        <f>VLOOKUP(AD1203,NOx_Calc!$E$4:$G$44,3,FALSE)/100</f>
        <v>#N/A</v>
      </c>
      <c r="I1203" s="119" t="e">
        <f>VLOOKUP(AD1203,NOx_Calc!$E$4:$H$44,4,FALSE)/100</f>
        <v>#N/A</v>
      </c>
      <c r="J1203" s="97" t="e">
        <f t="shared" si="216"/>
        <v>#N/A</v>
      </c>
      <c r="K1203" s="10" t="e">
        <f>IF(J1203&lt;&gt;"-",IF(X1203="A",'NOx Emission Factors'!$X$4*J1203,IF(X1203="L",'NOx Emission Factors'!$W$4*J1203,"?")),"-")</f>
        <v>#N/A</v>
      </c>
      <c r="L1203" s="10" t="str">
        <f>IF(F1203&lt;&gt;"",IF(X1203="A",F1203/'NOx Emission Factors'!$X$4,IF(X1203="L",F1203/'NOx Emission Factors'!$W$4,"?")),"-")</f>
        <v>?</v>
      </c>
      <c r="M1203" s="125" t="e">
        <f t="shared" si="217"/>
        <v>#DIV/0!</v>
      </c>
      <c r="N1203" s="125" t="e">
        <f t="shared" si="218"/>
        <v>#N/A</v>
      </c>
      <c r="O1203" s="170">
        <f>'Fleet Input'!B1207</f>
        <v>0</v>
      </c>
      <c r="P1203" s="170">
        <f>'Fleet Input'!C1207</f>
        <v>0</v>
      </c>
      <c r="Q1203" s="170">
        <f>'Fleet Input'!D1207</f>
        <v>0</v>
      </c>
      <c r="R1203" s="170">
        <f>'Fleet Input'!E1207</f>
        <v>0</v>
      </c>
      <c r="S1203" s="170">
        <f>'Fleet Input'!F1207</f>
        <v>0</v>
      </c>
      <c r="T1203" s="109" t="s">
        <v>237</v>
      </c>
      <c r="U1203" s="109" t="s">
        <v>190</v>
      </c>
      <c r="X1203" s="176">
        <f>'Fleet Input'!F1207</f>
        <v>0</v>
      </c>
      <c r="Y1203" s="170">
        <f>'Fleet Input'!G1207</f>
        <v>0</v>
      </c>
      <c r="Z1203" s="170">
        <f>'Fleet Input'!H1207</f>
        <v>0</v>
      </c>
      <c r="AA1203" s="114">
        <f t="shared" si="219"/>
        <v>0</v>
      </c>
      <c r="AB1203" s="176" t="str">
        <f>IF('Fleet Input'!K1207=0,"",'Fleet Input'!K1207)</f>
        <v/>
      </c>
      <c r="AC1203" s="176" t="str">
        <f>IF('Fleet Input'!L1207=0,"",'Fleet Input'!L1207)</f>
        <v/>
      </c>
      <c r="AD1203" s="117" t="str">
        <f t="shared" si="220"/>
        <v/>
      </c>
      <c r="AE1203" s="117" t="str">
        <f t="shared" si="221"/>
        <v>00</v>
      </c>
      <c r="AF1203" s="8" t="e">
        <f t="shared" si="222"/>
        <v>#N/A</v>
      </c>
      <c r="AG1203" s="122" t="e">
        <f t="shared" si="223"/>
        <v>#N/A</v>
      </c>
      <c r="AH1203" s="8" t="e">
        <f t="shared" si="224"/>
        <v>#N/A</v>
      </c>
      <c r="AI1203" s="122" t="e">
        <f t="shared" si="225"/>
        <v>#N/A</v>
      </c>
      <c r="AJ1203" s="100" t="e">
        <f t="shared" si="226"/>
        <v>#N/A</v>
      </c>
      <c r="AK1203" s="122" t="e">
        <f t="shared" si="227"/>
        <v>#N/A</v>
      </c>
    </row>
    <row r="1204" spans="1:37" x14ac:dyDescent="0.2">
      <c r="A1204" s="170">
        <f>'Fleet Input'!A1208</f>
        <v>0</v>
      </c>
      <c r="B1204" s="106" t="s">
        <v>111</v>
      </c>
      <c r="C1204" s="106" t="s">
        <v>112</v>
      </c>
      <c r="D1204" s="106" t="s">
        <v>136</v>
      </c>
      <c r="E1204" s="106" t="s">
        <v>753</v>
      </c>
      <c r="F1204" s="179">
        <f>'Fleet Input'!I1208</f>
        <v>0</v>
      </c>
      <c r="G1204" s="179">
        <f>'Fleet Input'!J1208</f>
        <v>0</v>
      </c>
      <c r="H1204" s="119" t="e">
        <f>VLOOKUP(AD1204,NOx_Calc!$E$4:$G$44,3,FALSE)/100</f>
        <v>#N/A</v>
      </c>
      <c r="I1204" s="119" t="e">
        <f>VLOOKUP(AD1204,NOx_Calc!$E$4:$H$44,4,FALSE)/100</f>
        <v>#N/A</v>
      </c>
      <c r="J1204" s="97" t="e">
        <f t="shared" si="216"/>
        <v>#N/A</v>
      </c>
      <c r="K1204" s="10" t="e">
        <f>IF(J1204&lt;&gt;"-",IF(X1204="A",'NOx Emission Factors'!$X$4*J1204,IF(X1204="L",'NOx Emission Factors'!$W$4*J1204,"?")),"-")</f>
        <v>#N/A</v>
      </c>
      <c r="L1204" s="10" t="str">
        <f>IF(F1204&lt;&gt;"",IF(X1204="A",F1204/'NOx Emission Factors'!$X$4,IF(X1204="L",F1204/'NOx Emission Factors'!$W$4,"?")),"-")</f>
        <v>?</v>
      </c>
      <c r="M1204" s="125" t="e">
        <f t="shared" si="217"/>
        <v>#DIV/0!</v>
      </c>
      <c r="N1204" s="125" t="e">
        <f t="shared" si="218"/>
        <v>#N/A</v>
      </c>
      <c r="O1204" s="170">
        <f>'Fleet Input'!B1208</f>
        <v>0</v>
      </c>
      <c r="P1204" s="170">
        <f>'Fleet Input'!C1208</f>
        <v>0</v>
      </c>
      <c r="Q1204" s="170">
        <f>'Fleet Input'!D1208</f>
        <v>0</v>
      </c>
      <c r="R1204" s="170">
        <f>'Fleet Input'!E1208</f>
        <v>0</v>
      </c>
      <c r="S1204" s="170">
        <f>'Fleet Input'!F1208</f>
        <v>0</v>
      </c>
      <c r="T1204" s="109" t="s">
        <v>237</v>
      </c>
      <c r="U1204" s="109" t="s">
        <v>190</v>
      </c>
      <c r="X1204" s="176">
        <f>'Fleet Input'!F1208</f>
        <v>0</v>
      </c>
      <c r="Y1204" s="170">
        <f>'Fleet Input'!G1208</f>
        <v>0</v>
      </c>
      <c r="Z1204" s="170">
        <f>'Fleet Input'!H1208</f>
        <v>0</v>
      </c>
      <c r="AA1204" s="114">
        <f t="shared" si="219"/>
        <v>0</v>
      </c>
      <c r="AB1204" s="176" t="str">
        <f>IF('Fleet Input'!K1208=0,"",'Fleet Input'!K1208)</f>
        <v/>
      </c>
      <c r="AC1204" s="176" t="str">
        <f>IF('Fleet Input'!L1208=0,"",'Fleet Input'!L1208)</f>
        <v/>
      </c>
      <c r="AD1204" s="117" t="str">
        <f t="shared" si="220"/>
        <v/>
      </c>
      <c r="AE1204" s="117" t="str">
        <f t="shared" si="221"/>
        <v>00</v>
      </c>
      <c r="AF1204" s="8" t="e">
        <f t="shared" si="222"/>
        <v>#N/A</v>
      </c>
      <c r="AG1204" s="122" t="e">
        <f t="shared" si="223"/>
        <v>#N/A</v>
      </c>
      <c r="AH1204" s="8" t="e">
        <f t="shared" si="224"/>
        <v>#N/A</v>
      </c>
      <c r="AI1204" s="122" t="e">
        <f t="shared" si="225"/>
        <v>#N/A</v>
      </c>
      <c r="AJ1204" s="100" t="e">
        <f t="shared" si="226"/>
        <v>#N/A</v>
      </c>
      <c r="AK1204" s="122" t="e">
        <f t="shared" si="227"/>
        <v>#N/A</v>
      </c>
    </row>
    <row r="1205" spans="1:37" x14ac:dyDescent="0.2">
      <c r="A1205" s="170">
        <f>'Fleet Input'!A1209</f>
        <v>0</v>
      </c>
      <c r="B1205" s="106" t="s">
        <v>111</v>
      </c>
      <c r="C1205" s="106" t="s">
        <v>112</v>
      </c>
      <c r="D1205" s="106" t="s">
        <v>262</v>
      </c>
      <c r="E1205" s="106" t="s">
        <v>753</v>
      </c>
      <c r="F1205" s="179">
        <f>'Fleet Input'!I1209</f>
        <v>0</v>
      </c>
      <c r="G1205" s="179">
        <f>'Fleet Input'!J1209</f>
        <v>0</v>
      </c>
      <c r="H1205" s="119" t="e">
        <f>VLOOKUP(AD1205,NOx_Calc!$E$4:$G$44,3,FALSE)/100</f>
        <v>#N/A</v>
      </c>
      <c r="I1205" s="119" t="e">
        <f>VLOOKUP(AD1205,NOx_Calc!$E$4:$H$44,4,FALSE)/100</f>
        <v>#N/A</v>
      </c>
      <c r="J1205" s="97" t="e">
        <f t="shared" si="216"/>
        <v>#N/A</v>
      </c>
      <c r="K1205" s="10" t="e">
        <f>IF(J1205&lt;&gt;"-",IF(X1205="A",'NOx Emission Factors'!$X$4*J1205,IF(X1205="L",'NOx Emission Factors'!$W$4*J1205,"?")),"-")</f>
        <v>#N/A</v>
      </c>
      <c r="L1205" s="10" t="str">
        <f>IF(F1205&lt;&gt;"",IF(X1205="A",F1205/'NOx Emission Factors'!$X$4,IF(X1205="L",F1205/'NOx Emission Factors'!$W$4,"?")),"-")</f>
        <v>?</v>
      </c>
      <c r="M1205" s="125" t="e">
        <f t="shared" si="217"/>
        <v>#DIV/0!</v>
      </c>
      <c r="N1205" s="125" t="e">
        <f t="shared" si="218"/>
        <v>#N/A</v>
      </c>
      <c r="O1205" s="170">
        <f>'Fleet Input'!B1209</f>
        <v>0</v>
      </c>
      <c r="P1205" s="170">
        <f>'Fleet Input'!C1209</f>
        <v>0</v>
      </c>
      <c r="Q1205" s="170">
        <f>'Fleet Input'!D1209</f>
        <v>0</v>
      </c>
      <c r="R1205" s="170">
        <f>'Fleet Input'!E1209</f>
        <v>0</v>
      </c>
      <c r="S1205" s="170">
        <f>'Fleet Input'!F1209</f>
        <v>0</v>
      </c>
      <c r="T1205" s="109" t="s">
        <v>237</v>
      </c>
      <c r="U1205" s="109" t="s">
        <v>190</v>
      </c>
      <c r="X1205" s="176">
        <f>'Fleet Input'!F1209</f>
        <v>0</v>
      </c>
      <c r="Y1205" s="170">
        <f>'Fleet Input'!G1209</f>
        <v>0</v>
      </c>
      <c r="Z1205" s="170">
        <f>'Fleet Input'!H1209</f>
        <v>0</v>
      </c>
      <c r="AA1205" s="114">
        <f t="shared" si="219"/>
        <v>0</v>
      </c>
      <c r="AB1205" s="176" t="str">
        <f>IF('Fleet Input'!K1209=0,"",'Fleet Input'!K1209)</f>
        <v/>
      </c>
      <c r="AC1205" s="176" t="str">
        <f>IF('Fleet Input'!L1209=0,"",'Fleet Input'!L1209)</f>
        <v/>
      </c>
      <c r="AD1205" s="117" t="str">
        <f t="shared" si="220"/>
        <v/>
      </c>
      <c r="AE1205" s="117" t="str">
        <f t="shared" si="221"/>
        <v>00</v>
      </c>
      <c r="AF1205" s="8" t="e">
        <f t="shared" si="222"/>
        <v>#N/A</v>
      </c>
      <c r="AG1205" s="122" t="e">
        <f t="shared" si="223"/>
        <v>#N/A</v>
      </c>
      <c r="AH1205" s="8" t="e">
        <f t="shared" si="224"/>
        <v>#N/A</v>
      </c>
      <c r="AI1205" s="122" t="e">
        <f t="shared" si="225"/>
        <v>#N/A</v>
      </c>
      <c r="AJ1205" s="100" t="e">
        <f t="shared" si="226"/>
        <v>#N/A</v>
      </c>
      <c r="AK1205" s="122" t="e">
        <f t="shared" si="227"/>
        <v>#N/A</v>
      </c>
    </row>
    <row r="1206" spans="1:37" x14ac:dyDescent="0.2">
      <c r="A1206" s="170">
        <f>'Fleet Input'!A1210</f>
        <v>0</v>
      </c>
      <c r="B1206" s="106" t="s">
        <v>111</v>
      </c>
      <c r="C1206" s="106" t="s">
        <v>112</v>
      </c>
      <c r="D1206" s="106" t="s">
        <v>136</v>
      </c>
      <c r="E1206" s="106" t="s">
        <v>753</v>
      </c>
      <c r="F1206" s="179">
        <f>'Fleet Input'!I1210</f>
        <v>0</v>
      </c>
      <c r="G1206" s="179">
        <f>'Fleet Input'!J1210</f>
        <v>0</v>
      </c>
      <c r="H1206" s="119" t="e">
        <f>VLOOKUP(AD1206,NOx_Calc!$E$4:$G$44,3,FALSE)/100</f>
        <v>#N/A</v>
      </c>
      <c r="I1206" s="119" t="e">
        <f>VLOOKUP(AD1206,NOx_Calc!$E$4:$H$44,4,FALSE)/100</f>
        <v>#N/A</v>
      </c>
      <c r="J1206" s="97" t="e">
        <f t="shared" si="216"/>
        <v>#N/A</v>
      </c>
      <c r="K1206" s="10" t="e">
        <f>IF(J1206&lt;&gt;"-",IF(X1206="A",'NOx Emission Factors'!$X$4*J1206,IF(X1206="L",'NOx Emission Factors'!$W$4*J1206,"?")),"-")</f>
        <v>#N/A</v>
      </c>
      <c r="L1206" s="10" t="str">
        <f>IF(F1206&lt;&gt;"",IF(X1206="A",F1206/'NOx Emission Factors'!$X$4,IF(X1206="L",F1206/'NOx Emission Factors'!$W$4,"?")),"-")</f>
        <v>?</v>
      </c>
      <c r="M1206" s="125" t="e">
        <f t="shared" si="217"/>
        <v>#DIV/0!</v>
      </c>
      <c r="N1206" s="125" t="e">
        <f t="shared" si="218"/>
        <v>#N/A</v>
      </c>
      <c r="O1206" s="170">
        <f>'Fleet Input'!B1210</f>
        <v>0</v>
      </c>
      <c r="P1206" s="170">
        <f>'Fleet Input'!C1210</f>
        <v>0</v>
      </c>
      <c r="Q1206" s="170">
        <f>'Fleet Input'!D1210</f>
        <v>0</v>
      </c>
      <c r="R1206" s="170">
        <f>'Fleet Input'!E1210</f>
        <v>0</v>
      </c>
      <c r="S1206" s="170">
        <f>'Fleet Input'!F1210</f>
        <v>0</v>
      </c>
      <c r="T1206" s="109" t="s">
        <v>237</v>
      </c>
      <c r="U1206" s="109" t="s">
        <v>190</v>
      </c>
      <c r="X1206" s="176">
        <f>'Fleet Input'!F1210</f>
        <v>0</v>
      </c>
      <c r="Y1206" s="170">
        <f>'Fleet Input'!G1210</f>
        <v>0</v>
      </c>
      <c r="Z1206" s="170">
        <f>'Fleet Input'!H1210</f>
        <v>0</v>
      </c>
      <c r="AA1206" s="114">
        <f t="shared" si="219"/>
        <v>0</v>
      </c>
      <c r="AB1206" s="176" t="str">
        <f>IF('Fleet Input'!K1210=0,"",'Fleet Input'!K1210)</f>
        <v/>
      </c>
      <c r="AC1206" s="176" t="str">
        <f>IF('Fleet Input'!L1210=0,"",'Fleet Input'!L1210)</f>
        <v/>
      </c>
      <c r="AD1206" s="117" t="str">
        <f t="shared" si="220"/>
        <v/>
      </c>
      <c r="AE1206" s="117" t="str">
        <f t="shared" si="221"/>
        <v>00</v>
      </c>
      <c r="AF1206" s="8" t="e">
        <f t="shared" si="222"/>
        <v>#N/A</v>
      </c>
      <c r="AG1206" s="122" t="e">
        <f t="shared" si="223"/>
        <v>#N/A</v>
      </c>
      <c r="AH1206" s="8" t="e">
        <f t="shared" si="224"/>
        <v>#N/A</v>
      </c>
      <c r="AI1206" s="122" t="e">
        <f t="shared" si="225"/>
        <v>#N/A</v>
      </c>
      <c r="AJ1206" s="100" t="e">
        <f t="shared" si="226"/>
        <v>#N/A</v>
      </c>
      <c r="AK1206" s="122" t="e">
        <f t="shared" si="227"/>
        <v>#N/A</v>
      </c>
    </row>
    <row r="1207" spans="1:37" x14ac:dyDescent="0.2">
      <c r="A1207" s="170">
        <f>'Fleet Input'!A1211</f>
        <v>0</v>
      </c>
      <c r="B1207" s="106" t="s">
        <v>111</v>
      </c>
      <c r="C1207" s="106" t="s">
        <v>112</v>
      </c>
      <c r="D1207" s="106" t="s">
        <v>136</v>
      </c>
      <c r="E1207" s="106" t="s">
        <v>753</v>
      </c>
      <c r="F1207" s="179">
        <f>'Fleet Input'!I1211</f>
        <v>0</v>
      </c>
      <c r="G1207" s="179">
        <f>'Fleet Input'!J1211</f>
        <v>0</v>
      </c>
      <c r="H1207" s="119" t="e">
        <f>VLOOKUP(AD1207,NOx_Calc!$E$4:$G$44,3,FALSE)/100</f>
        <v>#N/A</v>
      </c>
      <c r="I1207" s="119" t="e">
        <f>VLOOKUP(AD1207,NOx_Calc!$E$4:$H$44,4,FALSE)/100</f>
        <v>#N/A</v>
      </c>
      <c r="J1207" s="97" t="e">
        <f t="shared" si="216"/>
        <v>#N/A</v>
      </c>
      <c r="K1207" s="10" t="e">
        <f>IF(J1207&lt;&gt;"-",IF(X1207="A",'NOx Emission Factors'!$X$4*J1207,IF(X1207="L",'NOx Emission Factors'!$W$4*J1207,"?")),"-")</f>
        <v>#N/A</v>
      </c>
      <c r="L1207" s="10" t="str">
        <f>IF(F1207&lt;&gt;"",IF(X1207="A",F1207/'NOx Emission Factors'!$X$4,IF(X1207="L",F1207/'NOx Emission Factors'!$W$4,"?")),"-")</f>
        <v>?</v>
      </c>
      <c r="M1207" s="125" t="e">
        <f t="shared" si="217"/>
        <v>#DIV/0!</v>
      </c>
      <c r="N1207" s="125" t="e">
        <f t="shared" si="218"/>
        <v>#N/A</v>
      </c>
      <c r="O1207" s="170">
        <f>'Fleet Input'!B1211</f>
        <v>0</v>
      </c>
      <c r="P1207" s="170">
        <f>'Fleet Input'!C1211</f>
        <v>0</v>
      </c>
      <c r="Q1207" s="170">
        <f>'Fleet Input'!D1211</f>
        <v>0</v>
      </c>
      <c r="R1207" s="170">
        <f>'Fleet Input'!E1211</f>
        <v>0</v>
      </c>
      <c r="S1207" s="170">
        <f>'Fleet Input'!F1211</f>
        <v>0</v>
      </c>
      <c r="T1207" s="109" t="s">
        <v>237</v>
      </c>
      <c r="U1207" s="109" t="s">
        <v>190</v>
      </c>
      <c r="X1207" s="176">
        <f>'Fleet Input'!F1211</f>
        <v>0</v>
      </c>
      <c r="Y1207" s="170">
        <f>'Fleet Input'!G1211</f>
        <v>0</v>
      </c>
      <c r="Z1207" s="170">
        <f>'Fleet Input'!H1211</f>
        <v>0</v>
      </c>
      <c r="AA1207" s="114">
        <f t="shared" si="219"/>
        <v>0</v>
      </c>
      <c r="AB1207" s="176" t="str">
        <f>IF('Fleet Input'!K1211=0,"",'Fleet Input'!K1211)</f>
        <v/>
      </c>
      <c r="AC1207" s="176" t="str">
        <f>IF('Fleet Input'!L1211=0,"",'Fleet Input'!L1211)</f>
        <v/>
      </c>
      <c r="AD1207" s="117" t="str">
        <f t="shared" si="220"/>
        <v/>
      </c>
      <c r="AE1207" s="117" t="str">
        <f t="shared" si="221"/>
        <v>00</v>
      </c>
      <c r="AF1207" s="8" t="e">
        <f t="shared" si="222"/>
        <v>#N/A</v>
      </c>
      <c r="AG1207" s="122" t="e">
        <f t="shared" si="223"/>
        <v>#N/A</v>
      </c>
      <c r="AH1207" s="8" t="e">
        <f t="shared" si="224"/>
        <v>#N/A</v>
      </c>
      <c r="AI1207" s="122" t="e">
        <f t="shared" si="225"/>
        <v>#N/A</v>
      </c>
      <c r="AJ1207" s="100" t="e">
        <f t="shared" si="226"/>
        <v>#N/A</v>
      </c>
      <c r="AK1207" s="122" t="e">
        <f t="shared" si="227"/>
        <v>#N/A</v>
      </c>
    </row>
    <row r="1208" spans="1:37" x14ac:dyDescent="0.2">
      <c r="A1208" s="170">
        <f>'Fleet Input'!A1212</f>
        <v>0</v>
      </c>
      <c r="B1208" s="106" t="s">
        <v>111</v>
      </c>
      <c r="C1208" s="106" t="s">
        <v>112</v>
      </c>
      <c r="D1208" s="106" t="s">
        <v>262</v>
      </c>
      <c r="E1208" s="106" t="s">
        <v>753</v>
      </c>
      <c r="F1208" s="179">
        <f>'Fleet Input'!I1212</f>
        <v>0</v>
      </c>
      <c r="G1208" s="179">
        <f>'Fleet Input'!J1212</f>
        <v>0</v>
      </c>
      <c r="H1208" s="119" t="e">
        <f>VLOOKUP(AD1208,NOx_Calc!$E$4:$G$44,3,FALSE)/100</f>
        <v>#N/A</v>
      </c>
      <c r="I1208" s="119" t="e">
        <f>VLOOKUP(AD1208,NOx_Calc!$E$4:$H$44,4,FALSE)/100</f>
        <v>#N/A</v>
      </c>
      <c r="J1208" s="97" t="e">
        <f t="shared" si="216"/>
        <v>#N/A</v>
      </c>
      <c r="K1208" s="10" t="e">
        <f>IF(J1208&lt;&gt;"-",IF(X1208="A",'NOx Emission Factors'!$X$4*J1208,IF(X1208="L",'NOx Emission Factors'!$W$4*J1208,"?")),"-")</f>
        <v>#N/A</v>
      </c>
      <c r="L1208" s="10" t="str">
        <f>IF(F1208&lt;&gt;"",IF(X1208="A",F1208/'NOx Emission Factors'!$X$4,IF(X1208="L",F1208/'NOx Emission Factors'!$W$4,"?")),"-")</f>
        <v>?</v>
      </c>
      <c r="M1208" s="125" t="e">
        <f t="shared" si="217"/>
        <v>#DIV/0!</v>
      </c>
      <c r="N1208" s="125" t="e">
        <f t="shared" si="218"/>
        <v>#N/A</v>
      </c>
      <c r="O1208" s="170">
        <f>'Fleet Input'!B1212</f>
        <v>0</v>
      </c>
      <c r="P1208" s="170">
        <f>'Fleet Input'!C1212</f>
        <v>0</v>
      </c>
      <c r="Q1208" s="170">
        <f>'Fleet Input'!D1212</f>
        <v>0</v>
      </c>
      <c r="R1208" s="170">
        <f>'Fleet Input'!E1212</f>
        <v>0</v>
      </c>
      <c r="S1208" s="170">
        <f>'Fleet Input'!F1212</f>
        <v>0</v>
      </c>
      <c r="T1208" s="109" t="s">
        <v>237</v>
      </c>
      <c r="U1208" s="109" t="s">
        <v>190</v>
      </c>
      <c r="X1208" s="176">
        <f>'Fleet Input'!F1212</f>
        <v>0</v>
      </c>
      <c r="Y1208" s="170">
        <f>'Fleet Input'!G1212</f>
        <v>0</v>
      </c>
      <c r="Z1208" s="170">
        <f>'Fleet Input'!H1212</f>
        <v>0</v>
      </c>
      <c r="AA1208" s="114">
        <f t="shared" si="219"/>
        <v>0</v>
      </c>
      <c r="AB1208" s="176" t="str">
        <f>IF('Fleet Input'!K1212=0,"",'Fleet Input'!K1212)</f>
        <v/>
      </c>
      <c r="AC1208" s="176" t="str">
        <f>IF('Fleet Input'!L1212=0,"",'Fleet Input'!L1212)</f>
        <v/>
      </c>
      <c r="AD1208" s="117" t="str">
        <f t="shared" si="220"/>
        <v/>
      </c>
      <c r="AE1208" s="117" t="str">
        <f t="shared" si="221"/>
        <v>00</v>
      </c>
      <c r="AF1208" s="8" t="e">
        <f t="shared" si="222"/>
        <v>#N/A</v>
      </c>
      <c r="AG1208" s="122" t="e">
        <f t="shared" si="223"/>
        <v>#N/A</v>
      </c>
      <c r="AH1208" s="8" t="e">
        <f t="shared" si="224"/>
        <v>#N/A</v>
      </c>
      <c r="AI1208" s="122" t="e">
        <f t="shared" si="225"/>
        <v>#N/A</v>
      </c>
      <c r="AJ1208" s="100" t="e">
        <f t="shared" si="226"/>
        <v>#N/A</v>
      </c>
      <c r="AK1208" s="122" t="e">
        <f t="shared" si="227"/>
        <v>#N/A</v>
      </c>
    </row>
    <row r="1209" spans="1:37" x14ac:dyDescent="0.2">
      <c r="A1209" s="170">
        <f>'Fleet Input'!A1213</f>
        <v>0</v>
      </c>
      <c r="B1209" s="106" t="s">
        <v>111</v>
      </c>
      <c r="C1209" s="106" t="s">
        <v>125</v>
      </c>
      <c r="D1209" s="106" t="s">
        <v>126</v>
      </c>
      <c r="E1209" s="106" t="s">
        <v>753</v>
      </c>
      <c r="F1209" s="179">
        <f>'Fleet Input'!I1213</f>
        <v>0</v>
      </c>
      <c r="G1209" s="179">
        <f>'Fleet Input'!J1213</f>
        <v>0</v>
      </c>
      <c r="H1209" s="119" t="e">
        <f>VLOOKUP(AD1209,NOx_Calc!$E$4:$G$44,3,FALSE)/100</f>
        <v>#N/A</v>
      </c>
      <c r="I1209" s="119" t="e">
        <f>VLOOKUP(AD1209,NOx_Calc!$E$4:$H$44,4,FALSE)/100</f>
        <v>#N/A</v>
      </c>
      <c r="J1209" s="97" t="e">
        <f t="shared" si="216"/>
        <v>#N/A</v>
      </c>
      <c r="K1209" s="10" t="e">
        <f>IF(J1209&lt;&gt;"-",IF(X1209="A",'NOx Emission Factors'!$X$4*J1209,IF(X1209="L",'NOx Emission Factors'!$W$4*J1209,"?")),"-")</f>
        <v>#N/A</v>
      </c>
      <c r="L1209" s="10" t="str">
        <f>IF(F1209&lt;&gt;"",IF(X1209="A",F1209/'NOx Emission Factors'!$X$4,IF(X1209="L",F1209/'NOx Emission Factors'!$W$4,"?")),"-")</f>
        <v>?</v>
      </c>
      <c r="M1209" s="125" t="e">
        <f t="shared" si="217"/>
        <v>#DIV/0!</v>
      </c>
      <c r="N1209" s="125" t="e">
        <f t="shared" si="218"/>
        <v>#N/A</v>
      </c>
      <c r="O1209" s="170">
        <f>'Fleet Input'!B1213</f>
        <v>0</v>
      </c>
      <c r="P1209" s="170">
        <f>'Fleet Input'!C1213</f>
        <v>0</v>
      </c>
      <c r="Q1209" s="170">
        <f>'Fleet Input'!D1213</f>
        <v>0</v>
      </c>
      <c r="R1209" s="170">
        <f>'Fleet Input'!E1213</f>
        <v>0</v>
      </c>
      <c r="S1209" s="170">
        <f>'Fleet Input'!F1213</f>
        <v>0</v>
      </c>
      <c r="T1209" s="109" t="s">
        <v>237</v>
      </c>
      <c r="U1209" s="109" t="s">
        <v>190</v>
      </c>
      <c r="X1209" s="176">
        <f>'Fleet Input'!F1213</f>
        <v>0</v>
      </c>
      <c r="Y1209" s="170">
        <f>'Fleet Input'!G1213</f>
        <v>0</v>
      </c>
      <c r="Z1209" s="170">
        <f>'Fleet Input'!H1213</f>
        <v>0</v>
      </c>
      <c r="AA1209" s="114">
        <f t="shared" si="219"/>
        <v>0</v>
      </c>
      <c r="AB1209" s="176" t="str">
        <f>IF('Fleet Input'!K1213=0,"",'Fleet Input'!K1213)</f>
        <v/>
      </c>
      <c r="AC1209" s="176" t="str">
        <f>IF('Fleet Input'!L1213=0,"",'Fleet Input'!L1213)</f>
        <v/>
      </c>
      <c r="AD1209" s="117" t="str">
        <f t="shared" si="220"/>
        <v/>
      </c>
      <c r="AE1209" s="117" t="str">
        <f t="shared" si="221"/>
        <v>00</v>
      </c>
      <c r="AF1209" s="8" t="e">
        <f t="shared" si="222"/>
        <v>#N/A</v>
      </c>
      <c r="AG1209" s="122" t="e">
        <f t="shared" si="223"/>
        <v>#N/A</v>
      </c>
      <c r="AH1209" s="8" t="e">
        <f t="shared" si="224"/>
        <v>#N/A</v>
      </c>
      <c r="AI1209" s="122" t="e">
        <f t="shared" si="225"/>
        <v>#N/A</v>
      </c>
      <c r="AJ1209" s="100" t="e">
        <f t="shared" si="226"/>
        <v>#N/A</v>
      </c>
      <c r="AK1209" s="122" t="e">
        <f t="shared" si="227"/>
        <v>#N/A</v>
      </c>
    </row>
    <row r="1210" spans="1:37" x14ac:dyDescent="0.2">
      <c r="A1210" s="170">
        <f>'Fleet Input'!A1214</f>
        <v>0</v>
      </c>
      <c r="B1210" s="106" t="s">
        <v>111</v>
      </c>
      <c r="C1210" s="106" t="s">
        <v>112</v>
      </c>
      <c r="D1210" s="106" t="s">
        <v>136</v>
      </c>
      <c r="E1210" s="106" t="s">
        <v>753</v>
      </c>
      <c r="F1210" s="179">
        <f>'Fleet Input'!I1214</f>
        <v>0</v>
      </c>
      <c r="G1210" s="179">
        <f>'Fleet Input'!J1214</f>
        <v>0</v>
      </c>
      <c r="H1210" s="119" t="e">
        <f>VLOOKUP(AD1210,NOx_Calc!$E$4:$G$44,3,FALSE)/100</f>
        <v>#N/A</v>
      </c>
      <c r="I1210" s="119" t="e">
        <f>VLOOKUP(AD1210,NOx_Calc!$E$4:$H$44,4,FALSE)/100</f>
        <v>#N/A</v>
      </c>
      <c r="J1210" s="97" t="e">
        <f t="shared" si="216"/>
        <v>#N/A</v>
      </c>
      <c r="K1210" s="10" t="e">
        <f>IF(J1210&lt;&gt;"-",IF(X1210="A",'NOx Emission Factors'!$X$4*J1210,IF(X1210="L",'NOx Emission Factors'!$W$4*J1210,"?")),"-")</f>
        <v>#N/A</v>
      </c>
      <c r="L1210" s="10" t="str">
        <f>IF(F1210&lt;&gt;"",IF(X1210="A",F1210/'NOx Emission Factors'!$X$4,IF(X1210="L",F1210/'NOx Emission Factors'!$W$4,"?")),"-")</f>
        <v>?</v>
      </c>
      <c r="M1210" s="125" t="e">
        <f t="shared" si="217"/>
        <v>#DIV/0!</v>
      </c>
      <c r="N1210" s="125" t="e">
        <f t="shared" si="218"/>
        <v>#N/A</v>
      </c>
      <c r="O1210" s="170">
        <f>'Fleet Input'!B1214</f>
        <v>0</v>
      </c>
      <c r="P1210" s="170">
        <f>'Fleet Input'!C1214</f>
        <v>0</v>
      </c>
      <c r="Q1210" s="170">
        <f>'Fleet Input'!D1214</f>
        <v>0</v>
      </c>
      <c r="R1210" s="170">
        <f>'Fleet Input'!E1214</f>
        <v>0</v>
      </c>
      <c r="S1210" s="170">
        <f>'Fleet Input'!F1214</f>
        <v>0</v>
      </c>
      <c r="T1210" s="109" t="s">
        <v>237</v>
      </c>
      <c r="U1210" s="109" t="s">
        <v>190</v>
      </c>
      <c r="X1210" s="176">
        <f>'Fleet Input'!F1214</f>
        <v>0</v>
      </c>
      <c r="Y1210" s="170">
        <f>'Fleet Input'!G1214</f>
        <v>0</v>
      </c>
      <c r="Z1210" s="170">
        <f>'Fleet Input'!H1214</f>
        <v>0</v>
      </c>
      <c r="AA1210" s="114">
        <f t="shared" si="219"/>
        <v>0</v>
      </c>
      <c r="AB1210" s="176" t="str">
        <f>IF('Fleet Input'!K1214=0,"",'Fleet Input'!K1214)</f>
        <v/>
      </c>
      <c r="AC1210" s="176" t="str">
        <f>IF('Fleet Input'!L1214=0,"",'Fleet Input'!L1214)</f>
        <v/>
      </c>
      <c r="AD1210" s="117" t="str">
        <f t="shared" si="220"/>
        <v/>
      </c>
      <c r="AE1210" s="117" t="str">
        <f t="shared" si="221"/>
        <v>00</v>
      </c>
      <c r="AF1210" s="8" t="e">
        <f t="shared" si="222"/>
        <v>#N/A</v>
      </c>
      <c r="AG1210" s="122" t="e">
        <f t="shared" si="223"/>
        <v>#N/A</v>
      </c>
      <c r="AH1210" s="8" t="e">
        <f t="shared" si="224"/>
        <v>#N/A</v>
      </c>
      <c r="AI1210" s="122" t="e">
        <f t="shared" si="225"/>
        <v>#N/A</v>
      </c>
      <c r="AJ1210" s="100" t="e">
        <f t="shared" si="226"/>
        <v>#N/A</v>
      </c>
      <c r="AK1210" s="122" t="e">
        <f t="shared" si="227"/>
        <v>#N/A</v>
      </c>
    </row>
    <row r="1211" spans="1:37" x14ac:dyDescent="0.2">
      <c r="A1211" s="170">
        <f>'Fleet Input'!A1215</f>
        <v>0</v>
      </c>
      <c r="B1211" s="106" t="s">
        <v>111</v>
      </c>
      <c r="C1211" s="106" t="s">
        <v>125</v>
      </c>
      <c r="D1211" s="106" t="s">
        <v>126</v>
      </c>
      <c r="E1211" s="106" t="s">
        <v>754</v>
      </c>
      <c r="F1211" s="179">
        <f>'Fleet Input'!I1215</f>
        <v>0</v>
      </c>
      <c r="G1211" s="179">
        <f>'Fleet Input'!J1215</f>
        <v>0</v>
      </c>
      <c r="H1211" s="119" t="e">
        <f>VLOOKUP(AD1211,NOx_Calc!$E$4:$G$44,3,FALSE)/100</f>
        <v>#N/A</v>
      </c>
      <c r="I1211" s="119" t="e">
        <f>VLOOKUP(AD1211,NOx_Calc!$E$4:$H$44,4,FALSE)/100</f>
        <v>#N/A</v>
      </c>
      <c r="J1211" s="97" t="e">
        <f t="shared" si="216"/>
        <v>#N/A</v>
      </c>
      <c r="K1211" s="10" t="e">
        <f>IF(J1211&lt;&gt;"-",IF(X1211="A",'NOx Emission Factors'!$X$4*J1211,IF(X1211="L",'NOx Emission Factors'!$W$4*J1211,"?")),"-")</f>
        <v>#N/A</v>
      </c>
      <c r="L1211" s="10" t="str">
        <f>IF(F1211&lt;&gt;"",IF(X1211="A",F1211/'NOx Emission Factors'!$X$4,IF(X1211="L",F1211/'NOx Emission Factors'!$W$4,"?")),"-")</f>
        <v>?</v>
      </c>
      <c r="M1211" s="125" t="e">
        <f t="shared" si="217"/>
        <v>#DIV/0!</v>
      </c>
      <c r="N1211" s="125" t="e">
        <f t="shared" si="218"/>
        <v>#N/A</v>
      </c>
      <c r="O1211" s="170">
        <f>'Fleet Input'!B1215</f>
        <v>0</v>
      </c>
      <c r="P1211" s="170">
        <f>'Fleet Input'!C1215</f>
        <v>0</v>
      </c>
      <c r="Q1211" s="170">
        <f>'Fleet Input'!D1215</f>
        <v>0</v>
      </c>
      <c r="R1211" s="170">
        <f>'Fleet Input'!E1215</f>
        <v>0</v>
      </c>
      <c r="S1211" s="170">
        <f>'Fleet Input'!F1215</f>
        <v>0</v>
      </c>
      <c r="T1211" s="109" t="s">
        <v>192</v>
      </c>
      <c r="U1211" s="109" t="s">
        <v>191</v>
      </c>
      <c r="X1211" s="176">
        <f>'Fleet Input'!F1215</f>
        <v>0</v>
      </c>
      <c r="Y1211" s="170">
        <f>'Fleet Input'!G1215</f>
        <v>0</v>
      </c>
      <c r="Z1211" s="170">
        <f>'Fleet Input'!H1215</f>
        <v>0</v>
      </c>
      <c r="AA1211" s="114">
        <f t="shared" si="219"/>
        <v>0</v>
      </c>
      <c r="AB1211" s="176" t="str">
        <f>IF('Fleet Input'!K1215=0,"",'Fleet Input'!K1215)</f>
        <v/>
      </c>
      <c r="AC1211" s="176" t="str">
        <f>IF('Fleet Input'!L1215=0,"",'Fleet Input'!L1215)</f>
        <v/>
      </c>
      <c r="AD1211" s="117" t="str">
        <f t="shared" si="220"/>
        <v/>
      </c>
      <c r="AE1211" s="117" t="str">
        <f t="shared" si="221"/>
        <v>00</v>
      </c>
      <c r="AF1211" s="8" t="e">
        <f t="shared" si="222"/>
        <v>#N/A</v>
      </c>
      <c r="AG1211" s="122" t="e">
        <f t="shared" si="223"/>
        <v>#N/A</v>
      </c>
      <c r="AH1211" s="8" t="e">
        <f t="shared" si="224"/>
        <v>#N/A</v>
      </c>
      <c r="AI1211" s="122" t="e">
        <f t="shared" si="225"/>
        <v>#N/A</v>
      </c>
      <c r="AJ1211" s="100" t="e">
        <f t="shared" si="226"/>
        <v>#N/A</v>
      </c>
      <c r="AK1211" s="122" t="e">
        <f t="shared" si="227"/>
        <v>#N/A</v>
      </c>
    </row>
    <row r="1212" spans="1:37" x14ac:dyDescent="0.2">
      <c r="A1212" s="170">
        <f>'Fleet Input'!A1216</f>
        <v>0</v>
      </c>
      <c r="B1212" s="106" t="s">
        <v>111</v>
      </c>
      <c r="C1212" s="106" t="s">
        <v>112</v>
      </c>
      <c r="D1212" s="106" t="s">
        <v>136</v>
      </c>
      <c r="E1212" s="106" t="s">
        <v>754</v>
      </c>
      <c r="F1212" s="179">
        <f>'Fleet Input'!I1216</f>
        <v>0</v>
      </c>
      <c r="G1212" s="179">
        <f>'Fleet Input'!J1216</f>
        <v>0</v>
      </c>
      <c r="H1212" s="119" t="e">
        <f>VLOOKUP(AD1212,NOx_Calc!$E$4:$G$44,3,FALSE)/100</f>
        <v>#N/A</v>
      </c>
      <c r="I1212" s="119" t="e">
        <f>VLOOKUP(AD1212,NOx_Calc!$E$4:$H$44,4,FALSE)/100</f>
        <v>#N/A</v>
      </c>
      <c r="J1212" s="97" t="e">
        <f t="shared" si="216"/>
        <v>#N/A</v>
      </c>
      <c r="K1212" s="10" t="e">
        <f>IF(J1212&lt;&gt;"-",IF(X1212="A",'NOx Emission Factors'!$X$4*J1212,IF(X1212="L",'NOx Emission Factors'!$W$4*J1212,"?")),"-")</f>
        <v>#N/A</v>
      </c>
      <c r="L1212" s="10" t="str">
        <f>IF(F1212&lt;&gt;"",IF(X1212="A",F1212/'NOx Emission Factors'!$X$4,IF(X1212="L",F1212/'NOx Emission Factors'!$W$4,"?")),"-")</f>
        <v>?</v>
      </c>
      <c r="M1212" s="125" t="e">
        <f t="shared" si="217"/>
        <v>#DIV/0!</v>
      </c>
      <c r="N1212" s="125" t="e">
        <f t="shared" si="218"/>
        <v>#N/A</v>
      </c>
      <c r="O1212" s="170">
        <f>'Fleet Input'!B1216</f>
        <v>0</v>
      </c>
      <c r="P1212" s="170">
        <f>'Fleet Input'!C1216</f>
        <v>0</v>
      </c>
      <c r="Q1212" s="170">
        <f>'Fleet Input'!D1216</f>
        <v>0</v>
      </c>
      <c r="R1212" s="170">
        <f>'Fleet Input'!E1216</f>
        <v>0</v>
      </c>
      <c r="S1212" s="170">
        <f>'Fleet Input'!F1216</f>
        <v>0</v>
      </c>
      <c r="T1212" s="109" t="s">
        <v>192</v>
      </c>
      <c r="U1212" s="109" t="s">
        <v>191</v>
      </c>
      <c r="X1212" s="176">
        <f>'Fleet Input'!F1216</f>
        <v>0</v>
      </c>
      <c r="Y1212" s="170">
        <f>'Fleet Input'!G1216</f>
        <v>0</v>
      </c>
      <c r="Z1212" s="170">
        <f>'Fleet Input'!H1216</f>
        <v>0</v>
      </c>
      <c r="AA1212" s="114">
        <f t="shared" si="219"/>
        <v>0</v>
      </c>
      <c r="AB1212" s="176" t="str">
        <f>IF('Fleet Input'!K1216=0,"",'Fleet Input'!K1216)</f>
        <v/>
      </c>
      <c r="AC1212" s="176" t="str">
        <f>IF('Fleet Input'!L1216=0,"",'Fleet Input'!L1216)</f>
        <v/>
      </c>
      <c r="AD1212" s="117" t="str">
        <f t="shared" si="220"/>
        <v/>
      </c>
      <c r="AE1212" s="117" t="str">
        <f t="shared" si="221"/>
        <v>00</v>
      </c>
      <c r="AF1212" s="8" t="e">
        <f t="shared" si="222"/>
        <v>#N/A</v>
      </c>
      <c r="AG1212" s="122" t="e">
        <f t="shared" si="223"/>
        <v>#N/A</v>
      </c>
      <c r="AH1212" s="8" t="e">
        <f t="shared" si="224"/>
        <v>#N/A</v>
      </c>
      <c r="AI1212" s="122" t="e">
        <f t="shared" si="225"/>
        <v>#N/A</v>
      </c>
      <c r="AJ1212" s="100" t="e">
        <f t="shared" si="226"/>
        <v>#N/A</v>
      </c>
      <c r="AK1212" s="122" t="e">
        <f t="shared" si="227"/>
        <v>#N/A</v>
      </c>
    </row>
    <row r="1213" spans="1:37" x14ac:dyDescent="0.2">
      <c r="A1213" s="170">
        <f>'Fleet Input'!A1217</f>
        <v>0</v>
      </c>
      <c r="B1213" s="106" t="s">
        <v>111</v>
      </c>
      <c r="C1213" s="106" t="s">
        <v>112</v>
      </c>
      <c r="D1213" s="106" t="s">
        <v>136</v>
      </c>
      <c r="E1213" s="106" t="s">
        <v>754</v>
      </c>
      <c r="F1213" s="179">
        <f>'Fleet Input'!I1217</f>
        <v>0</v>
      </c>
      <c r="G1213" s="179">
        <f>'Fleet Input'!J1217</f>
        <v>0</v>
      </c>
      <c r="H1213" s="119" t="e">
        <f>VLOOKUP(AD1213,NOx_Calc!$E$4:$G$44,3,FALSE)/100</f>
        <v>#N/A</v>
      </c>
      <c r="I1213" s="119" t="e">
        <f>VLOOKUP(AD1213,NOx_Calc!$E$4:$H$44,4,FALSE)/100</f>
        <v>#N/A</v>
      </c>
      <c r="J1213" s="97" t="e">
        <f t="shared" si="216"/>
        <v>#N/A</v>
      </c>
      <c r="K1213" s="10" t="e">
        <f>IF(J1213&lt;&gt;"-",IF(X1213="A",'NOx Emission Factors'!$X$4*J1213,IF(X1213="L",'NOx Emission Factors'!$W$4*J1213,"?")),"-")</f>
        <v>#N/A</v>
      </c>
      <c r="L1213" s="10" t="str">
        <f>IF(F1213&lt;&gt;"",IF(X1213="A",F1213/'NOx Emission Factors'!$X$4,IF(X1213="L",F1213/'NOx Emission Factors'!$W$4,"?")),"-")</f>
        <v>?</v>
      </c>
      <c r="M1213" s="125" t="e">
        <f t="shared" si="217"/>
        <v>#DIV/0!</v>
      </c>
      <c r="N1213" s="125" t="e">
        <f t="shared" si="218"/>
        <v>#N/A</v>
      </c>
      <c r="O1213" s="170">
        <f>'Fleet Input'!B1217</f>
        <v>0</v>
      </c>
      <c r="P1213" s="170">
        <f>'Fleet Input'!C1217</f>
        <v>0</v>
      </c>
      <c r="Q1213" s="170">
        <f>'Fleet Input'!D1217</f>
        <v>0</v>
      </c>
      <c r="R1213" s="170">
        <f>'Fleet Input'!E1217</f>
        <v>0</v>
      </c>
      <c r="S1213" s="170">
        <f>'Fleet Input'!F1217</f>
        <v>0</v>
      </c>
      <c r="T1213" s="109" t="s">
        <v>192</v>
      </c>
      <c r="U1213" s="109" t="s">
        <v>191</v>
      </c>
      <c r="X1213" s="176">
        <f>'Fleet Input'!F1217</f>
        <v>0</v>
      </c>
      <c r="Y1213" s="170">
        <f>'Fleet Input'!G1217</f>
        <v>0</v>
      </c>
      <c r="Z1213" s="170">
        <f>'Fleet Input'!H1217</f>
        <v>0</v>
      </c>
      <c r="AA1213" s="114">
        <f t="shared" si="219"/>
        <v>0</v>
      </c>
      <c r="AB1213" s="176" t="str">
        <f>IF('Fleet Input'!K1217=0,"",'Fleet Input'!K1217)</f>
        <v/>
      </c>
      <c r="AC1213" s="176" t="str">
        <f>IF('Fleet Input'!L1217=0,"",'Fleet Input'!L1217)</f>
        <v/>
      </c>
      <c r="AD1213" s="117" t="str">
        <f t="shared" si="220"/>
        <v/>
      </c>
      <c r="AE1213" s="117" t="str">
        <f t="shared" si="221"/>
        <v>00</v>
      </c>
      <c r="AF1213" s="8" t="e">
        <f t="shared" si="222"/>
        <v>#N/A</v>
      </c>
      <c r="AG1213" s="122" t="e">
        <f t="shared" si="223"/>
        <v>#N/A</v>
      </c>
      <c r="AH1213" s="8" t="e">
        <f t="shared" si="224"/>
        <v>#N/A</v>
      </c>
      <c r="AI1213" s="122" t="e">
        <f t="shared" si="225"/>
        <v>#N/A</v>
      </c>
      <c r="AJ1213" s="100" t="e">
        <f t="shared" si="226"/>
        <v>#N/A</v>
      </c>
      <c r="AK1213" s="122" t="e">
        <f t="shared" si="227"/>
        <v>#N/A</v>
      </c>
    </row>
    <row r="1214" spans="1:37" x14ac:dyDescent="0.2">
      <c r="A1214" s="170">
        <f>'Fleet Input'!A1218</f>
        <v>0</v>
      </c>
      <c r="B1214" s="106" t="s">
        <v>111</v>
      </c>
      <c r="C1214" s="106" t="s">
        <v>112</v>
      </c>
      <c r="D1214" s="106" t="s">
        <v>136</v>
      </c>
      <c r="E1214" s="106" t="s">
        <v>754</v>
      </c>
      <c r="F1214" s="179">
        <f>'Fleet Input'!I1218</f>
        <v>0</v>
      </c>
      <c r="G1214" s="179">
        <f>'Fleet Input'!J1218</f>
        <v>0</v>
      </c>
      <c r="H1214" s="119" t="e">
        <f>VLOOKUP(AD1214,NOx_Calc!$E$4:$G$44,3,FALSE)/100</f>
        <v>#N/A</v>
      </c>
      <c r="I1214" s="119" t="e">
        <f>VLOOKUP(AD1214,NOx_Calc!$E$4:$H$44,4,FALSE)/100</f>
        <v>#N/A</v>
      </c>
      <c r="J1214" s="97" t="e">
        <f t="shared" si="216"/>
        <v>#N/A</v>
      </c>
      <c r="K1214" s="10" t="e">
        <f>IF(J1214&lt;&gt;"-",IF(X1214="A",'NOx Emission Factors'!$X$4*J1214,IF(X1214="L",'NOx Emission Factors'!$W$4*J1214,"?")),"-")</f>
        <v>#N/A</v>
      </c>
      <c r="L1214" s="10" t="str">
        <f>IF(F1214&lt;&gt;"",IF(X1214="A",F1214/'NOx Emission Factors'!$X$4,IF(X1214="L",F1214/'NOx Emission Factors'!$W$4,"?")),"-")</f>
        <v>?</v>
      </c>
      <c r="M1214" s="125" t="e">
        <f t="shared" si="217"/>
        <v>#DIV/0!</v>
      </c>
      <c r="N1214" s="125" t="e">
        <f t="shared" si="218"/>
        <v>#N/A</v>
      </c>
      <c r="O1214" s="170">
        <f>'Fleet Input'!B1218</f>
        <v>0</v>
      </c>
      <c r="P1214" s="170">
        <f>'Fleet Input'!C1218</f>
        <v>0</v>
      </c>
      <c r="Q1214" s="170">
        <f>'Fleet Input'!D1218</f>
        <v>0</v>
      </c>
      <c r="R1214" s="170">
        <f>'Fleet Input'!E1218</f>
        <v>0</v>
      </c>
      <c r="S1214" s="170">
        <f>'Fleet Input'!F1218</f>
        <v>0</v>
      </c>
      <c r="T1214" s="109" t="s">
        <v>192</v>
      </c>
      <c r="U1214" s="109" t="s">
        <v>191</v>
      </c>
      <c r="X1214" s="176">
        <f>'Fleet Input'!F1218</f>
        <v>0</v>
      </c>
      <c r="Y1214" s="170">
        <f>'Fleet Input'!G1218</f>
        <v>0</v>
      </c>
      <c r="Z1214" s="170">
        <f>'Fleet Input'!H1218</f>
        <v>0</v>
      </c>
      <c r="AA1214" s="114">
        <f t="shared" si="219"/>
        <v>0</v>
      </c>
      <c r="AB1214" s="176" t="str">
        <f>IF('Fleet Input'!K1218=0,"",'Fleet Input'!K1218)</f>
        <v/>
      </c>
      <c r="AC1214" s="176" t="str">
        <f>IF('Fleet Input'!L1218=0,"",'Fleet Input'!L1218)</f>
        <v/>
      </c>
      <c r="AD1214" s="117" t="str">
        <f t="shared" si="220"/>
        <v/>
      </c>
      <c r="AE1214" s="117" t="str">
        <f t="shared" si="221"/>
        <v>00</v>
      </c>
      <c r="AF1214" s="8" t="e">
        <f t="shared" si="222"/>
        <v>#N/A</v>
      </c>
      <c r="AG1214" s="122" t="e">
        <f t="shared" si="223"/>
        <v>#N/A</v>
      </c>
      <c r="AH1214" s="8" t="e">
        <f t="shared" si="224"/>
        <v>#N/A</v>
      </c>
      <c r="AI1214" s="122" t="e">
        <f t="shared" si="225"/>
        <v>#N/A</v>
      </c>
      <c r="AJ1214" s="100" t="e">
        <f t="shared" si="226"/>
        <v>#N/A</v>
      </c>
      <c r="AK1214" s="122" t="e">
        <f t="shared" si="227"/>
        <v>#N/A</v>
      </c>
    </row>
    <row r="1215" spans="1:37" x14ac:dyDescent="0.2">
      <c r="A1215" s="170">
        <f>'Fleet Input'!A1219</f>
        <v>0</v>
      </c>
      <c r="B1215" s="106" t="s">
        <v>111</v>
      </c>
      <c r="C1215" s="106" t="s">
        <v>112</v>
      </c>
      <c r="D1215" s="106" t="s">
        <v>136</v>
      </c>
      <c r="E1215" s="106" t="s">
        <v>754</v>
      </c>
      <c r="F1215" s="179">
        <f>'Fleet Input'!I1219</f>
        <v>0</v>
      </c>
      <c r="G1215" s="179">
        <f>'Fleet Input'!J1219</f>
        <v>0</v>
      </c>
      <c r="H1215" s="119" t="e">
        <f>VLOOKUP(AD1215,NOx_Calc!$E$4:$G$44,3,FALSE)/100</f>
        <v>#N/A</v>
      </c>
      <c r="I1215" s="119" t="e">
        <f>VLOOKUP(AD1215,NOx_Calc!$E$4:$H$44,4,FALSE)/100</f>
        <v>#N/A</v>
      </c>
      <c r="J1215" s="97" t="e">
        <f t="shared" si="216"/>
        <v>#N/A</v>
      </c>
      <c r="K1215" s="10" t="e">
        <f>IF(J1215&lt;&gt;"-",IF(X1215="A",'NOx Emission Factors'!$X$4*J1215,IF(X1215="L",'NOx Emission Factors'!$W$4*J1215,"?")),"-")</f>
        <v>#N/A</v>
      </c>
      <c r="L1215" s="10" t="str">
        <f>IF(F1215&lt;&gt;"",IF(X1215="A",F1215/'NOx Emission Factors'!$X$4,IF(X1215="L",F1215/'NOx Emission Factors'!$W$4,"?")),"-")</f>
        <v>?</v>
      </c>
      <c r="M1215" s="125" t="e">
        <f t="shared" si="217"/>
        <v>#DIV/0!</v>
      </c>
      <c r="N1215" s="125" t="e">
        <f t="shared" si="218"/>
        <v>#N/A</v>
      </c>
      <c r="O1215" s="170">
        <f>'Fleet Input'!B1219</f>
        <v>0</v>
      </c>
      <c r="P1215" s="170">
        <f>'Fleet Input'!C1219</f>
        <v>0</v>
      </c>
      <c r="Q1215" s="170">
        <f>'Fleet Input'!D1219</f>
        <v>0</v>
      </c>
      <c r="R1215" s="170">
        <f>'Fleet Input'!E1219</f>
        <v>0</v>
      </c>
      <c r="S1215" s="170">
        <f>'Fleet Input'!F1219</f>
        <v>0</v>
      </c>
      <c r="T1215" s="109" t="s">
        <v>192</v>
      </c>
      <c r="U1215" s="109" t="s">
        <v>191</v>
      </c>
      <c r="X1215" s="176">
        <f>'Fleet Input'!F1219</f>
        <v>0</v>
      </c>
      <c r="Y1215" s="170">
        <f>'Fleet Input'!G1219</f>
        <v>0</v>
      </c>
      <c r="Z1215" s="170">
        <f>'Fleet Input'!H1219</f>
        <v>0</v>
      </c>
      <c r="AA1215" s="114">
        <f t="shared" si="219"/>
        <v>0</v>
      </c>
      <c r="AB1215" s="176" t="str">
        <f>IF('Fleet Input'!K1219=0,"",'Fleet Input'!K1219)</f>
        <v/>
      </c>
      <c r="AC1215" s="176" t="str">
        <f>IF('Fleet Input'!L1219=0,"",'Fleet Input'!L1219)</f>
        <v/>
      </c>
      <c r="AD1215" s="117" t="str">
        <f t="shared" si="220"/>
        <v/>
      </c>
      <c r="AE1215" s="117" t="str">
        <f t="shared" si="221"/>
        <v>00</v>
      </c>
      <c r="AF1215" s="8" t="e">
        <f t="shared" si="222"/>
        <v>#N/A</v>
      </c>
      <c r="AG1215" s="122" t="e">
        <f t="shared" si="223"/>
        <v>#N/A</v>
      </c>
      <c r="AH1215" s="8" t="e">
        <f t="shared" si="224"/>
        <v>#N/A</v>
      </c>
      <c r="AI1215" s="122" t="e">
        <f t="shared" si="225"/>
        <v>#N/A</v>
      </c>
      <c r="AJ1215" s="100" t="e">
        <f t="shared" si="226"/>
        <v>#N/A</v>
      </c>
      <c r="AK1215" s="122" t="e">
        <f t="shared" si="227"/>
        <v>#N/A</v>
      </c>
    </row>
    <row r="1216" spans="1:37" x14ac:dyDescent="0.2">
      <c r="A1216" s="170">
        <f>'Fleet Input'!A1220</f>
        <v>0</v>
      </c>
      <c r="B1216" s="106" t="s">
        <v>111</v>
      </c>
      <c r="C1216" s="106" t="s">
        <v>112</v>
      </c>
      <c r="D1216" s="106" t="s">
        <v>136</v>
      </c>
      <c r="E1216" s="106" t="s">
        <v>754</v>
      </c>
      <c r="F1216" s="179">
        <f>'Fleet Input'!I1220</f>
        <v>0</v>
      </c>
      <c r="G1216" s="179">
        <f>'Fleet Input'!J1220</f>
        <v>0</v>
      </c>
      <c r="H1216" s="119" t="e">
        <f>VLOOKUP(AD1216,NOx_Calc!$E$4:$G$44,3,FALSE)/100</f>
        <v>#N/A</v>
      </c>
      <c r="I1216" s="119" t="e">
        <f>VLOOKUP(AD1216,NOx_Calc!$E$4:$H$44,4,FALSE)/100</f>
        <v>#N/A</v>
      </c>
      <c r="J1216" s="97" t="e">
        <f t="shared" si="216"/>
        <v>#N/A</v>
      </c>
      <c r="K1216" s="10" t="e">
        <f>IF(J1216&lt;&gt;"-",IF(X1216="A",'NOx Emission Factors'!$X$4*J1216,IF(X1216="L",'NOx Emission Factors'!$W$4*J1216,"?")),"-")</f>
        <v>#N/A</v>
      </c>
      <c r="L1216" s="10" t="str">
        <f>IF(F1216&lt;&gt;"",IF(X1216="A",F1216/'NOx Emission Factors'!$X$4,IF(X1216="L",F1216/'NOx Emission Factors'!$W$4,"?")),"-")</f>
        <v>?</v>
      </c>
      <c r="M1216" s="125" t="e">
        <f t="shared" si="217"/>
        <v>#DIV/0!</v>
      </c>
      <c r="N1216" s="125" t="e">
        <f t="shared" si="218"/>
        <v>#N/A</v>
      </c>
      <c r="O1216" s="170">
        <f>'Fleet Input'!B1220</f>
        <v>0</v>
      </c>
      <c r="P1216" s="170">
        <f>'Fleet Input'!C1220</f>
        <v>0</v>
      </c>
      <c r="Q1216" s="170">
        <f>'Fleet Input'!D1220</f>
        <v>0</v>
      </c>
      <c r="R1216" s="170">
        <f>'Fleet Input'!E1220</f>
        <v>0</v>
      </c>
      <c r="S1216" s="170">
        <f>'Fleet Input'!F1220</f>
        <v>0</v>
      </c>
      <c r="T1216" s="109" t="s">
        <v>192</v>
      </c>
      <c r="U1216" s="109" t="s">
        <v>191</v>
      </c>
      <c r="X1216" s="176">
        <f>'Fleet Input'!F1220</f>
        <v>0</v>
      </c>
      <c r="Y1216" s="170">
        <f>'Fleet Input'!G1220</f>
        <v>0</v>
      </c>
      <c r="Z1216" s="170">
        <f>'Fleet Input'!H1220</f>
        <v>0</v>
      </c>
      <c r="AA1216" s="114">
        <f t="shared" si="219"/>
        <v>0</v>
      </c>
      <c r="AB1216" s="176" t="str">
        <f>IF('Fleet Input'!K1220=0,"",'Fleet Input'!K1220)</f>
        <v/>
      </c>
      <c r="AC1216" s="176" t="str">
        <f>IF('Fleet Input'!L1220=0,"",'Fleet Input'!L1220)</f>
        <v/>
      </c>
      <c r="AD1216" s="117" t="str">
        <f t="shared" si="220"/>
        <v/>
      </c>
      <c r="AE1216" s="117" t="str">
        <f t="shared" si="221"/>
        <v>00</v>
      </c>
      <c r="AF1216" s="8" t="e">
        <f t="shared" si="222"/>
        <v>#N/A</v>
      </c>
      <c r="AG1216" s="122" t="e">
        <f t="shared" si="223"/>
        <v>#N/A</v>
      </c>
      <c r="AH1216" s="8" t="e">
        <f t="shared" si="224"/>
        <v>#N/A</v>
      </c>
      <c r="AI1216" s="122" t="e">
        <f t="shared" si="225"/>
        <v>#N/A</v>
      </c>
      <c r="AJ1216" s="100" t="e">
        <f t="shared" si="226"/>
        <v>#N/A</v>
      </c>
      <c r="AK1216" s="122" t="e">
        <f t="shared" si="227"/>
        <v>#N/A</v>
      </c>
    </row>
    <row r="1217" spans="1:37" x14ac:dyDescent="0.2">
      <c r="A1217" s="170">
        <f>'Fleet Input'!A1221</f>
        <v>0</v>
      </c>
      <c r="B1217" s="106" t="s">
        <v>111</v>
      </c>
      <c r="C1217" s="106" t="s">
        <v>112</v>
      </c>
      <c r="D1217" s="106" t="s">
        <v>136</v>
      </c>
      <c r="E1217" s="106" t="s">
        <v>754</v>
      </c>
      <c r="F1217" s="179">
        <f>'Fleet Input'!I1221</f>
        <v>0</v>
      </c>
      <c r="G1217" s="179">
        <f>'Fleet Input'!J1221</f>
        <v>0</v>
      </c>
      <c r="H1217" s="119" t="e">
        <f>VLOOKUP(AD1217,NOx_Calc!$E$4:$G$44,3,FALSE)/100</f>
        <v>#N/A</v>
      </c>
      <c r="I1217" s="119" t="e">
        <f>VLOOKUP(AD1217,NOx_Calc!$E$4:$H$44,4,FALSE)/100</f>
        <v>#N/A</v>
      </c>
      <c r="J1217" s="97" t="e">
        <f t="shared" si="216"/>
        <v>#N/A</v>
      </c>
      <c r="K1217" s="10" t="e">
        <f>IF(J1217&lt;&gt;"-",IF(X1217="A",'NOx Emission Factors'!$X$4*J1217,IF(X1217="L",'NOx Emission Factors'!$W$4*J1217,"?")),"-")</f>
        <v>#N/A</v>
      </c>
      <c r="L1217" s="10" t="str">
        <f>IF(F1217&lt;&gt;"",IF(X1217="A",F1217/'NOx Emission Factors'!$X$4,IF(X1217="L",F1217/'NOx Emission Factors'!$W$4,"?")),"-")</f>
        <v>?</v>
      </c>
      <c r="M1217" s="125" t="e">
        <f t="shared" si="217"/>
        <v>#DIV/0!</v>
      </c>
      <c r="N1217" s="125" t="e">
        <f t="shared" si="218"/>
        <v>#N/A</v>
      </c>
      <c r="O1217" s="170">
        <f>'Fleet Input'!B1221</f>
        <v>0</v>
      </c>
      <c r="P1217" s="170">
        <f>'Fleet Input'!C1221</f>
        <v>0</v>
      </c>
      <c r="Q1217" s="170">
        <f>'Fleet Input'!D1221</f>
        <v>0</v>
      </c>
      <c r="R1217" s="170">
        <f>'Fleet Input'!E1221</f>
        <v>0</v>
      </c>
      <c r="S1217" s="170">
        <f>'Fleet Input'!F1221</f>
        <v>0</v>
      </c>
      <c r="T1217" s="109" t="s">
        <v>192</v>
      </c>
      <c r="U1217" s="109" t="s">
        <v>191</v>
      </c>
      <c r="X1217" s="176">
        <f>'Fleet Input'!F1221</f>
        <v>0</v>
      </c>
      <c r="Y1217" s="170">
        <f>'Fleet Input'!G1221</f>
        <v>0</v>
      </c>
      <c r="Z1217" s="170">
        <f>'Fleet Input'!H1221</f>
        <v>0</v>
      </c>
      <c r="AA1217" s="114">
        <f t="shared" si="219"/>
        <v>0</v>
      </c>
      <c r="AB1217" s="176" t="str">
        <f>IF('Fleet Input'!K1221=0,"",'Fleet Input'!K1221)</f>
        <v/>
      </c>
      <c r="AC1217" s="176" t="str">
        <f>IF('Fleet Input'!L1221=0,"",'Fleet Input'!L1221)</f>
        <v/>
      </c>
      <c r="AD1217" s="117" t="str">
        <f t="shared" si="220"/>
        <v/>
      </c>
      <c r="AE1217" s="117" t="str">
        <f t="shared" si="221"/>
        <v>00</v>
      </c>
      <c r="AF1217" s="8" t="e">
        <f t="shared" si="222"/>
        <v>#N/A</v>
      </c>
      <c r="AG1217" s="122" t="e">
        <f t="shared" si="223"/>
        <v>#N/A</v>
      </c>
      <c r="AH1217" s="8" t="e">
        <f t="shared" si="224"/>
        <v>#N/A</v>
      </c>
      <c r="AI1217" s="122" t="e">
        <f t="shared" si="225"/>
        <v>#N/A</v>
      </c>
      <c r="AJ1217" s="100" t="e">
        <f t="shared" si="226"/>
        <v>#N/A</v>
      </c>
      <c r="AK1217" s="122" t="e">
        <f t="shared" si="227"/>
        <v>#N/A</v>
      </c>
    </row>
    <row r="1218" spans="1:37" x14ac:dyDescent="0.2">
      <c r="A1218" s="170">
        <f>'Fleet Input'!A1222</f>
        <v>0</v>
      </c>
      <c r="B1218" s="106" t="s">
        <v>111</v>
      </c>
      <c r="C1218" s="106" t="s">
        <v>112</v>
      </c>
      <c r="D1218" s="106" t="s">
        <v>136</v>
      </c>
      <c r="E1218" s="106" t="s">
        <v>754</v>
      </c>
      <c r="F1218" s="179">
        <f>'Fleet Input'!I1222</f>
        <v>0</v>
      </c>
      <c r="G1218" s="179">
        <f>'Fleet Input'!J1222</f>
        <v>0</v>
      </c>
      <c r="H1218" s="119" t="e">
        <f>VLOOKUP(AD1218,NOx_Calc!$E$4:$G$44,3,FALSE)/100</f>
        <v>#N/A</v>
      </c>
      <c r="I1218" s="119" t="e">
        <f>VLOOKUP(AD1218,NOx_Calc!$E$4:$H$44,4,FALSE)/100</f>
        <v>#N/A</v>
      </c>
      <c r="J1218" s="97" t="e">
        <f t="shared" si="216"/>
        <v>#N/A</v>
      </c>
      <c r="K1218" s="10" t="e">
        <f>IF(J1218&lt;&gt;"-",IF(X1218="A",'NOx Emission Factors'!$X$4*J1218,IF(X1218="L",'NOx Emission Factors'!$W$4*J1218,"?")),"-")</f>
        <v>#N/A</v>
      </c>
      <c r="L1218" s="10" t="str">
        <f>IF(F1218&lt;&gt;"",IF(X1218="A",F1218/'NOx Emission Factors'!$X$4,IF(X1218="L",F1218/'NOx Emission Factors'!$W$4,"?")),"-")</f>
        <v>?</v>
      </c>
      <c r="M1218" s="125" t="e">
        <f t="shared" si="217"/>
        <v>#DIV/0!</v>
      </c>
      <c r="N1218" s="125" t="e">
        <f t="shared" si="218"/>
        <v>#N/A</v>
      </c>
      <c r="O1218" s="170">
        <f>'Fleet Input'!B1222</f>
        <v>0</v>
      </c>
      <c r="P1218" s="170">
        <f>'Fleet Input'!C1222</f>
        <v>0</v>
      </c>
      <c r="Q1218" s="170">
        <f>'Fleet Input'!D1222</f>
        <v>0</v>
      </c>
      <c r="R1218" s="170">
        <f>'Fleet Input'!E1222</f>
        <v>0</v>
      </c>
      <c r="S1218" s="170">
        <f>'Fleet Input'!F1222</f>
        <v>0</v>
      </c>
      <c r="T1218" s="109" t="s">
        <v>192</v>
      </c>
      <c r="U1218" s="109" t="s">
        <v>191</v>
      </c>
      <c r="X1218" s="176">
        <f>'Fleet Input'!F1222</f>
        <v>0</v>
      </c>
      <c r="Y1218" s="170">
        <f>'Fleet Input'!G1222</f>
        <v>0</v>
      </c>
      <c r="Z1218" s="170">
        <f>'Fleet Input'!H1222</f>
        <v>0</v>
      </c>
      <c r="AA1218" s="114">
        <f t="shared" si="219"/>
        <v>0</v>
      </c>
      <c r="AB1218" s="176" t="str">
        <f>IF('Fleet Input'!K1222=0,"",'Fleet Input'!K1222)</f>
        <v/>
      </c>
      <c r="AC1218" s="176" t="str">
        <f>IF('Fleet Input'!L1222=0,"",'Fleet Input'!L1222)</f>
        <v/>
      </c>
      <c r="AD1218" s="117" t="str">
        <f t="shared" si="220"/>
        <v/>
      </c>
      <c r="AE1218" s="117" t="str">
        <f t="shared" si="221"/>
        <v>00</v>
      </c>
      <c r="AF1218" s="8" t="e">
        <f t="shared" si="222"/>
        <v>#N/A</v>
      </c>
      <c r="AG1218" s="122" t="e">
        <f t="shared" si="223"/>
        <v>#N/A</v>
      </c>
      <c r="AH1218" s="8" t="e">
        <f t="shared" si="224"/>
        <v>#N/A</v>
      </c>
      <c r="AI1218" s="122" t="e">
        <f t="shared" si="225"/>
        <v>#N/A</v>
      </c>
      <c r="AJ1218" s="100" t="e">
        <f t="shared" si="226"/>
        <v>#N/A</v>
      </c>
      <c r="AK1218" s="122" t="e">
        <f t="shared" si="227"/>
        <v>#N/A</v>
      </c>
    </row>
    <row r="1219" spans="1:37" x14ac:dyDescent="0.2">
      <c r="A1219" s="170">
        <f>'Fleet Input'!A1223</f>
        <v>0</v>
      </c>
      <c r="B1219" s="106" t="s">
        <v>111</v>
      </c>
      <c r="C1219" s="106" t="s">
        <v>112</v>
      </c>
      <c r="D1219" s="106" t="s">
        <v>136</v>
      </c>
      <c r="E1219" s="106" t="s">
        <v>754</v>
      </c>
      <c r="F1219" s="179">
        <f>'Fleet Input'!I1223</f>
        <v>0</v>
      </c>
      <c r="G1219" s="179">
        <f>'Fleet Input'!J1223</f>
        <v>0</v>
      </c>
      <c r="H1219" s="119" t="e">
        <f>VLOOKUP(AD1219,NOx_Calc!$E$4:$G$44,3,FALSE)/100</f>
        <v>#N/A</v>
      </c>
      <c r="I1219" s="119" t="e">
        <f>VLOOKUP(AD1219,NOx_Calc!$E$4:$H$44,4,FALSE)/100</f>
        <v>#N/A</v>
      </c>
      <c r="J1219" s="97" t="e">
        <f t="shared" ref="J1219:J1282" si="228">IF(G1219&lt;&gt;"",G1219*(1-H1219),"-")</f>
        <v>#N/A</v>
      </c>
      <c r="K1219" s="10" t="e">
        <f>IF(J1219&lt;&gt;"-",IF(X1219="A",'NOx Emission Factors'!$X$4*J1219,IF(X1219="L",'NOx Emission Factors'!$W$4*J1219,"?")),"-")</f>
        <v>#N/A</v>
      </c>
      <c r="L1219" s="10" t="str">
        <f>IF(F1219&lt;&gt;"",IF(X1219="A",F1219/'NOx Emission Factors'!$X$4,IF(X1219="L",F1219/'NOx Emission Factors'!$W$4,"?")),"-")</f>
        <v>?</v>
      </c>
      <c r="M1219" s="125" t="e">
        <f t="shared" ref="M1219:M1282" si="229">IF(G1219&lt;&gt;"",IF(F1219&lt;&gt;"",F1219/G1219,"-"),"-")</f>
        <v>#DIV/0!</v>
      </c>
      <c r="N1219" s="125" t="e">
        <f t="shared" ref="N1219:N1282" si="230">IF(J1219&lt;&gt;"-",IF(F1219&lt;&gt;"",F1219/J1219,"-"),"-")</f>
        <v>#N/A</v>
      </c>
      <c r="O1219" s="170">
        <f>'Fleet Input'!B1223</f>
        <v>0</v>
      </c>
      <c r="P1219" s="170">
        <f>'Fleet Input'!C1223</f>
        <v>0</v>
      </c>
      <c r="Q1219" s="170">
        <f>'Fleet Input'!D1223</f>
        <v>0</v>
      </c>
      <c r="R1219" s="170">
        <f>'Fleet Input'!E1223</f>
        <v>0</v>
      </c>
      <c r="S1219" s="170">
        <f>'Fleet Input'!F1223</f>
        <v>0</v>
      </c>
      <c r="T1219" s="109" t="s">
        <v>192</v>
      </c>
      <c r="U1219" s="109" t="s">
        <v>191</v>
      </c>
      <c r="X1219" s="176">
        <f>'Fleet Input'!F1223</f>
        <v>0</v>
      </c>
      <c r="Y1219" s="170">
        <f>'Fleet Input'!G1223</f>
        <v>0</v>
      </c>
      <c r="Z1219" s="170">
        <f>'Fleet Input'!H1223</f>
        <v>0</v>
      </c>
      <c r="AA1219" s="114">
        <f t="shared" ref="AA1219:AA1282" si="231">IF(Z1219="STAGE 1","E1",IF(Z1219="STAGE 2","E2",IF(Z1219="STAGE 3A","E3",IF(Z1219="STAGE 4","E4",Z1219))))</f>
        <v>0</v>
      </c>
      <c r="AB1219" s="176" t="str">
        <f>IF('Fleet Input'!K1223=0,"",'Fleet Input'!K1223)</f>
        <v/>
      </c>
      <c r="AC1219" s="176" t="str">
        <f>IF('Fleet Input'!L1223=0,"",'Fleet Input'!L1223)</f>
        <v/>
      </c>
      <c r="AD1219" s="117" t="str">
        <f t="shared" ref="AD1219:AD1282" si="232">CONCATENATE(AB1219,AC1219)</f>
        <v/>
      </c>
      <c r="AE1219" s="117" t="str">
        <f t="shared" ref="AE1219:AE1282" si="233">CONCATENATE(AD1219,AA1219,X1219)</f>
        <v>00</v>
      </c>
      <c r="AF1219" s="8" t="e">
        <f t="shared" ref="AF1219:AF1282" si="234">IF(F1219&gt;0,F1219,K1219)</f>
        <v>#N/A</v>
      </c>
      <c r="AG1219" s="122" t="e">
        <f t="shared" ref="AG1219:AG1282" si="235">IF(G1219&lt;&gt;"",G1219*H1219,(L1219*H1219)/(1-H1219))</f>
        <v>#N/A</v>
      </c>
      <c r="AH1219" s="8" t="e">
        <f t="shared" ref="AH1219:AH1282" si="236">I1219/(1-H1219)</f>
        <v>#N/A</v>
      </c>
      <c r="AI1219" s="122" t="e">
        <f t="shared" ref="AI1219:AI1282" si="237">AH1219*AF1219</f>
        <v>#N/A</v>
      </c>
      <c r="AJ1219" s="100" t="e">
        <f t="shared" ref="AJ1219:AJ1282" si="238">(1-H1219-I1219)/(1-H1219)</f>
        <v>#N/A</v>
      </c>
      <c r="AK1219" s="122" t="e">
        <f t="shared" ref="AK1219:AK1282" si="239">AJ1219*AF1219</f>
        <v>#N/A</v>
      </c>
    </row>
    <row r="1220" spans="1:37" x14ac:dyDescent="0.2">
      <c r="A1220" s="170">
        <f>'Fleet Input'!A1224</f>
        <v>0</v>
      </c>
      <c r="B1220" s="106" t="s">
        <v>111</v>
      </c>
      <c r="C1220" s="106" t="s">
        <v>112</v>
      </c>
      <c r="D1220" s="106" t="s">
        <v>136</v>
      </c>
      <c r="E1220" s="106" t="s">
        <v>754</v>
      </c>
      <c r="F1220" s="179">
        <f>'Fleet Input'!I1224</f>
        <v>0</v>
      </c>
      <c r="G1220" s="179">
        <f>'Fleet Input'!J1224</f>
        <v>0</v>
      </c>
      <c r="H1220" s="119" t="e">
        <f>VLOOKUP(AD1220,NOx_Calc!$E$4:$G$44,3,FALSE)/100</f>
        <v>#N/A</v>
      </c>
      <c r="I1220" s="119" t="e">
        <f>VLOOKUP(AD1220,NOx_Calc!$E$4:$H$44,4,FALSE)/100</f>
        <v>#N/A</v>
      </c>
      <c r="J1220" s="97" t="e">
        <f t="shared" si="228"/>
        <v>#N/A</v>
      </c>
      <c r="K1220" s="10" t="e">
        <f>IF(J1220&lt;&gt;"-",IF(X1220="A",'NOx Emission Factors'!$X$4*J1220,IF(X1220="L",'NOx Emission Factors'!$W$4*J1220,"?")),"-")</f>
        <v>#N/A</v>
      </c>
      <c r="L1220" s="10" t="str">
        <f>IF(F1220&lt;&gt;"",IF(X1220="A",F1220/'NOx Emission Factors'!$X$4,IF(X1220="L",F1220/'NOx Emission Factors'!$W$4,"?")),"-")</f>
        <v>?</v>
      </c>
      <c r="M1220" s="125" t="e">
        <f t="shared" si="229"/>
        <v>#DIV/0!</v>
      </c>
      <c r="N1220" s="125" t="e">
        <f t="shared" si="230"/>
        <v>#N/A</v>
      </c>
      <c r="O1220" s="170">
        <f>'Fleet Input'!B1224</f>
        <v>0</v>
      </c>
      <c r="P1220" s="170">
        <f>'Fleet Input'!C1224</f>
        <v>0</v>
      </c>
      <c r="Q1220" s="170">
        <f>'Fleet Input'!D1224</f>
        <v>0</v>
      </c>
      <c r="R1220" s="170">
        <f>'Fleet Input'!E1224</f>
        <v>0</v>
      </c>
      <c r="S1220" s="170">
        <f>'Fleet Input'!F1224</f>
        <v>0</v>
      </c>
      <c r="T1220" s="109" t="s">
        <v>192</v>
      </c>
      <c r="U1220" s="109" t="s">
        <v>191</v>
      </c>
      <c r="X1220" s="176">
        <f>'Fleet Input'!F1224</f>
        <v>0</v>
      </c>
      <c r="Y1220" s="170">
        <f>'Fleet Input'!G1224</f>
        <v>0</v>
      </c>
      <c r="Z1220" s="170">
        <f>'Fleet Input'!H1224</f>
        <v>0</v>
      </c>
      <c r="AA1220" s="114">
        <f t="shared" si="231"/>
        <v>0</v>
      </c>
      <c r="AB1220" s="176" t="str">
        <f>IF('Fleet Input'!K1224=0,"",'Fleet Input'!K1224)</f>
        <v/>
      </c>
      <c r="AC1220" s="176" t="str">
        <f>IF('Fleet Input'!L1224=0,"",'Fleet Input'!L1224)</f>
        <v/>
      </c>
      <c r="AD1220" s="117" t="str">
        <f t="shared" si="232"/>
        <v/>
      </c>
      <c r="AE1220" s="117" t="str">
        <f t="shared" si="233"/>
        <v>00</v>
      </c>
      <c r="AF1220" s="8" t="e">
        <f t="shared" si="234"/>
        <v>#N/A</v>
      </c>
      <c r="AG1220" s="122" t="e">
        <f t="shared" si="235"/>
        <v>#N/A</v>
      </c>
      <c r="AH1220" s="8" t="e">
        <f t="shared" si="236"/>
        <v>#N/A</v>
      </c>
      <c r="AI1220" s="122" t="e">
        <f t="shared" si="237"/>
        <v>#N/A</v>
      </c>
      <c r="AJ1220" s="100" t="e">
        <f t="shared" si="238"/>
        <v>#N/A</v>
      </c>
      <c r="AK1220" s="122" t="e">
        <f t="shared" si="239"/>
        <v>#N/A</v>
      </c>
    </row>
    <row r="1221" spans="1:37" x14ac:dyDescent="0.2">
      <c r="A1221" s="170">
        <f>'Fleet Input'!A1225</f>
        <v>0</v>
      </c>
      <c r="B1221" s="106" t="s">
        <v>111</v>
      </c>
      <c r="C1221" s="106" t="s">
        <v>112</v>
      </c>
      <c r="D1221" s="106" t="s">
        <v>136</v>
      </c>
      <c r="E1221" s="106" t="s">
        <v>754</v>
      </c>
      <c r="F1221" s="179">
        <f>'Fleet Input'!I1225</f>
        <v>0</v>
      </c>
      <c r="G1221" s="179">
        <f>'Fleet Input'!J1225</f>
        <v>0</v>
      </c>
      <c r="H1221" s="119" t="e">
        <f>VLOOKUP(AD1221,NOx_Calc!$E$4:$G$44,3,FALSE)/100</f>
        <v>#N/A</v>
      </c>
      <c r="I1221" s="119" t="e">
        <f>VLOOKUP(AD1221,NOx_Calc!$E$4:$H$44,4,FALSE)/100</f>
        <v>#N/A</v>
      </c>
      <c r="J1221" s="97" t="e">
        <f t="shared" si="228"/>
        <v>#N/A</v>
      </c>
      <c r="K1221" s="10" t="e">
        <f>IF(J1221&lt;&gt;"-",IF(X1221="A",'NOx Emission Factors'!$X$4*J1221,IF(X1221="L",'NOx Emission Factors'!$W$4*J1221,"?")),"-")</f>
        <v>#N/A</v>
      </c>
      <c r="L1221" s="10" t="str">
        <f>IF(F1221&lt;&gt;"",IF(X1221="A",F1221/'NOx Emission Factors'!$X$4,IF(X1221="L",F1221/'NOx Emission Factors'!$W$4,"?")),"-")</f>
        <v>?</v>
      </c>
      <c r="M1221" s="125" t="e">
        <f t="shared" si="229"/>
        <v>#DIV/0!</v>
      </c>
      <c r="N1221" s="125" t="e">
        <f t="shared" si="230"/>
        <v>#N/A</v>
      </c>
      <c r="O1221" s="170">
        <f>'Fleet Input'!B1225</f>
        <v>0</v>
      </c>
      <c r="P1221" s="170">
        <f>'Fleet Input'!C1225</f>
        <v>0</v>
      </c>
      <c r="Q1221" s="170">
        <f>'Fleet Input'!D1225</f>
        <v>0</v>
      </c>
      <c r="R1221" s="170">
        <f>'Fleet Input'!E1225</f>
        <v>0</v>
      </c>
      <c r="S1221" s="170">
        <f>'Fleet Input'!F1225</f>
        <v>0</v>
      </c>
      <c r="T1221" s="109" t="s">
        <v>192</v>
      </c>
      <c r="U1221" s="109" t="s">
        <v>191</v>
      </c>
      <c r="X1221" s="176">
        <f>'Fleet Input'!F1225</f>
        <v>0</v>
      </c>
      <c r="Y1221" s="170">
        <f>'Fleet Input'!G1225</f>
        <v>0</v>
      </c>
      <c r="Z1221" s="170">
        <f>'Fleet Input'!H1225</f>
        <v>0</v>
      </c>
      <c r="AA1221" s="114">
        <f t="shared" si="231"/>
        <v>0</v>
      </c>
      <c r="AB1221" s="176" t="str">
        <f>IF('Fleet Input'!K1225=0,"",'Fleet Input'!K1225)</f>
        <v/>
      </c>
      <c r="AC1221" s="176" t="str">
        <f>IF('Fleet Input'!L1225=0,"",'Fleet Input'!L1225)</f>
        <v/>
      </c>
      <c r="AD1221" s="117" t="str">
        <f t="shared" si="232"/>
        <v/>
      </c>
      <c r="AE1221" s="117" t="str">
        <f t="shared" si="233"/>
        <v>00</v>
      </c>
      <c r="AF1221" s="8" t="e">
        <f t="shared" si="234"/>
        <v>#N/A</v>
      </c>
      <c r="AG1221" s="122" t="e">
        <f t="shared" si="235"/>
        <v>#N/A</v>
      </c>
      <c r="AH1221" s="8" t="e">
        <f t="shared" si="236"/>
        <v>#N/A</v>
      </c>
      <c r="AI1221" s="122" t="e">
        <f t="shared" si="237"/>
        <v>#N/A</v>
      </c>
      <c r="AJ1221" s="100" t="e">
        <f t="shared" si="238"/>
        <v>#N/A</v>
      </c>
      <c r="AK1221" s="122" t="e">
        <f t="shared" si="239"/>
        <v>#N/A</v>
      </c>
    </row>
    <row r="1222" spans="1:37" x14ac:dyDescent="0.2">
      <c r="A1222" s="170">
        <f>'Fleet Input'!A1226</f>
        <v>0</v>
      </c>
      <c r="B1222" s="106" t="s">
        <v>111</v>
      </c>
      <c r="C1222" s="106" t="s">
        <v>112</v>
      </c>
      <c r="D1222" s="106" t="s">
        <v>136</v>
      </c>
      <c r="E1222" s="106" t="s">
        <v>754</v>
      </c>
      <c r="F1222" s="179">
        <f>'Fleet Input'!I1226</f>
        <v>0</v>
      </c>
      <c r="G1222" s="179">
        <f>'Fleet Input'!J1226</f>
        <v>0</v>
      </c>
      <c r="H1222" s="119" t="e">
        <f>VLOOKUP(AD1222,NOx_Calc!$E$4:$G$44,3,FALSE)/100</f>
        <v>#N/A</v>
      </c>
      <c r="I1222" s="119" t="e">
        <f>VLOOKUP(AD1222,NOx_Calc!$E$4:$H$44,4,FALSE)/100</f>
        <v>#N/A</v>
      </c>
      <c r="J1222" s="97" t="e">
        <f t="shared" si="228"/>
        <v>#N/A</v>
      </c>
      <c r="K1222" s="10" t="e">
        <f>IF(J1222&lt;&gt;"-",IF(X1222="A",'NOx Emission Factors'!$X$4*J1222,IF(X1222="L",'NOx Emission Factors'!$W$4*J1222,"?")),"-")</f>
        <v>#N/A</v>
      </c>
      <c r="L1222" s="10" t="str">
        <f>IF(F1222&lt;&gt;"",IF(X1222="A",F1222/'NOx Emission Factors'!$X$4,IF(X1222="L",F1222/'NOx Emission Factors'!$W$4,"?")),"-")</f>
        <v>?</v>
      </c>
      <c r="M1222" s="125" t="e">
        <f t="shared" si="229"/>
        <v>#DIV/0!</v>
      </c>
      <c r="N1222" s="125" t="e">
        <f t="shared" si="230"/>
        <v>#N/A</v>
      </c>
      <c r="O1222" s="170">
        <f>'Fleet Input'!B1226</f>
        <v>0</v>
      </c>
      <c r="P1222" s="170">
        <f>'Fleet Input'!C1226</f>
        <v>0</v>
      </c>
      <c r="Q1222" s="170">
        <f>'Fleet Input'!D1226</f>
        <v>0</v>
      </c>
      <c r="R1222" s="170">
        <f>'Fleet Input'!E1226</f>
        <v>0</v>
      </c>
      <c r="S1222" s="170">
        <f>'Fleet Input'!F1226</f>
        <v>0</v>
      </c>
      <c r="T1222" s="109" t="s">
        <v>192</v>
      </c>
      <c r="U1222" s="109" t="s">
        <v>191</v>
      </c>
      <c r="X1222" s="176">
        <f>'Fleet Input'!F1226</f>
        <v>0</v>
      </c>
      <c r="Y1222" s="170">
        <f>'Fleet Input'!G1226</f>
        <v>0</v>
      </c>
      <c r="Z1222" s="170">
        <f>'Fleet Input'!H1226</f>
        <v>0</v>
      </c>
      <c r="AA1222" s="114">
        <f t="shared" si="231"/>
        <v>0</v>
      </c>
      <c r="AB1222" s="176" t="str">
        <f>IF('Fleet Input'!K1226=0,"",'Fleet Input'!K1226)</f>
        <v/>
      </c>
      <c r="AC1222" s="176" t="str">
        <f>IF('Fleet Input'!L1226=0,"",'Fleet Input'!L1226)</f>
        <v/>
      </c>
      <c r="AD1222" s="117" t="str">
        <f t="shared" si="232"/>
        <v/>
      </c>
      <c r="AE1222" s="117" t="str">
        <f t="shared" si="233"/>
        <v>00</v>
      </c>
      <c r="AF1222" s="8" t="e">
        <f t="shared" si="234"/>
        <v>#N/A</v>
      </c>
      <c r="AG1222" s="122" t="e">
        <f t="shared" si="235"/>
        <v>#N/A</v>
      </c>
      <c r="AH1222" s="8" t="e">
        <f t="shared" si="236"/>
        <v>#N/A</v>
      </c>
      <c r="AI1222" s="122" t="e">
        <f t="shared" si="237"/>
        <v>#N/A</v>
      </c>
      <c r="AJ1222" s="100" t="e">
        <f t="shared" si="238"/>
        <v>#N/A</v>
      </c>
      <c r="AK1222" s="122" t="e">
        <f t="shared" si="239"/>
        <v>#N/A</v>
      </c>
    </row>
    <row r="1223" spans="1:37" x14ac:dyDescent="0.2">
      <c r="A1223" s="170">
        <f>'Fleet Input'!A1227</f>
        <v>0</v>
      </c>
      <c r="B1223" s="106" t="s">
        <v>111</v>
      </c>
      <c r="C1223" s="106" t="s">
        <v>112</v>
      </c>
      <c r="D1223" s="106" t="s">
        <v>136</v>
      </c>
      <c r="E1223" s="106" t="s">
        <v>754</v>
      </c>
      <c r="F1223" s="179">
        <f>'Fleet Input'!I1227</f>
        <v>0</v>
      </c>
      <c r="G1223" s="179">
        <f>'Fleet Input'!J1227</f>
        <v>0</v>
      </c>
      <c r="H1223" s="119" t="e">
        <f>VLOOKUP(AD1223,NOx_Calc!$E$4:$G$44,3,FALSE)/100</f>
        <v>#N/A</v>
      </c>
      <c r="I1223" s="119" t="e">
        <f>VLOOKUP(AD1223,NOx_Calc!$E$4:$H$44,4,FALSE)/100</f>
        <v>#N/A</v>
      </c>
      <c r="J1223" s="97" t="e">
        <f t="shared" si="228"/>
        <v>#N/A</v>
      </c>
      <c r="K1223" s="10" t="e">
        <f>IF(J1223&lt;&gt;"-",IF(X1223="A",'NOx Emission Factors'!$X$4*J1223,IF(X1223="L",'NOx Emission Factors'!$W$4*J1223,"?")),"-")</f>
        <v>#N/A</v>
      </c>
      <c r="L1223" s="10" t="str">
        <f>IF(F1223&lt;&gt;"",IF(X1223="A",F1223/'NOx Emission Factors'!$X$4,IF(X1223="L",F1223/'NOx Emission Factors'!$W$4,"?")),"-")</f>
        <v>?</v>
      </c>
      <c r="M1223" s="125" t="e">
        <f t="shared" si="229"/>
        <v>#DIV/0!</v>
      </c>
      <c r="N1223" s="125" t="e">
        <f t="shared" si="230"/>
        <v>#N/A</v>
      </c>
      <c r="O1223" s="170">
        <f>'Fleet Input'!B1227</f>
        <v>0</v>
      </c>
      <c r="P1223" s="170">
        <f>'Fleet Input'!C1227</f>
        <v>0</v>
      </c>
      <c r="Q1223" s="170">
        <f>'Fleet Input'!D1227</f>
        <v>0</v>
      </c>
      <c r="R1223" s="170">
        <f>'Fleet Input'!E1227</f>
        <v>0</v>
      </c>
      <c r="S1223" s="170">
        <f>'Fleet Input'!F1227</f>
        <v>0</v>
      </c>
      <c r="T1223" s="109" t="s">
        <v>192</v>
      </c>
      <c r="U1223" s="109" t="s">
        <v>191</v>
      </c>
      <c r="X1223" s="176">
        <f>'Fleet Input'!F1227</f>
        <v>0</v>
      </c>
      <c r="Y1223" s="170">
        <f>'Fleet Input'!G1227</f>
        <v>0</v>
      </c>
      <c r="Z1223" s="170">
        <f>'Fleet Input'!H1227</f>
        <v>0</v>
      </c>
      <c r="AA1223" s="114">
        <f t="shared" si="231"/>
        <v>0</v>
      </c>
      <c r="AB1223" s="176" t="str">
        <f>IF('Fleet Input'!K1227=0,"",'Fleet Input'!K1227)</f>
        <v/>
      </c>
      <c r="AC1223" s="176" t="str">
        <f>IF('Fleet Input'!L1227=0,"",'Fleet Input'!L1227)</f>
        <v/>
      </c>
      <c r="AD1223" s="117" t="str">
        <f t="shared" si="232"/>
        <v/>
      </c>
      <c r="AE1223" s="117" t="str">
        <f t="shared" si="233"/>
        <v>00</v>
      </c>
      <c r="AF1223" s="8" t="e">
        <f t="shared" si="234"/>
        <v>#N/A</v>
      </c>
      <c r="AG1223" s="122" t="e">
        <f t="shared" si="235"/>
        <v>#N/A</v>
      </c>
      <c r="AH1223" s="8" t="e">
        <f t="shared" si="236"/>
        <v>#N/A</v>
      </c>
      <c r="AI1223" s="122" t="e">
        <f t="shared" si="237"/>
        <v>#N/A</v>
      </c>
      <c r="AJ1223" s="100" t="e">
        <f t="shared" si="238"/>
        <v>#N/A</v>
      </c>
      <c r="AK1223" s="122" t="e">
        <f t="shared" si="239"/>
        <v>#N/A</v>
      </c>
    </row>
    <row r="1224" spans="1:37" x14ac:dyDescent="0.2">
      <c r="A1224" s="170">
        <f>'Fleet Input'!A1228</f>
        <v>0</v>
      </c>
      <c r="B1224" s="106" t="s">
        <v>111</v>
      </c>
      <c r="C1224" s="106" t="s">
        <v>112</v>
      </c>
      <c r="D1224" s="106" t="s">
        <v>136</v>
      </c>
      <c r="E1224" s="106" t="s">
        <v>754</v>
      </c>
      <c r="F1224" s="179">
        <f>'Fleet Input'!I1228</f>
        <v>0</v>
      </c>
      <c r="G1224" s="179">
        <f>'Fleet Input'!J1228</f>
        <v>0</v>
      </c>
      <c r="H1224" s="119" t="e">
        <f>VLOOKUP(AD1224,NOx_Calc!$E$4:$G$44,3,FALSE)/100</f>
        <v>#N/A</v>
      </c>
      <c r="I1224" s="119" t="e">
        <f>VLOOKUP(AD1224,NOx_Calc!$E$4:$H$44,4,FALSE)/100</f>
        <v>#N/A</v>
      </c>
      <c r="J1224" s="97" t="e">
        <f t="shared" si="228"/>
        <v>#N/A</v>
      </c>
      <c r="K1224" s="10" t="e">
        <f>IF(J1224&lt;&gt;"-",IF(X1224="A",'NOx Emission Factors'!$X$4*J1224,IF(X1224="L",'NOx Emission Factors'!$W$4*J1224,"?")),"-")</f>
        <v>#N/A</v>
      </c>
      <c r="L1224" s="10" t="str">
        <f>IF(F1224&lt;&gt;"",IF(X1224="A",F1224/'NOx Emission Factors'!$X$4,IF(X1224="L",F1224/'NOx Emission Factors'!$W$4,"?")),"-")</f>
        <v>?</v>
      </c>
      <c r="M1224" s="125" t="e">
        <f t="shared" si="229"/>
        <v>#DIV/0!</v>
      </c>
      <c r="N1224" s="125" t="e">
        <f t="shared" si="230"/>
        <v>#N/A</v>
      </c>
      <c r="O1224" s="170">
        <f>'Fleet Input'!B1228</f>
        <v>0</v>
      </c>
      <c r="P1224" s="170">
        <f>'Fleet Input'!C1228</f>
        <v>0</v>
      </c>
      <c r="Q1224" s="170">
        <f>'Fleet Input'!D1228</f>
        <v>0</v>
      </c>
      <c r="R1224" s="170">
        <f>'Fleet Input'!E1228</f>
        <v>0</v>
      </c>
      <c r="S1224" s="170">
        <f>'Fleet Input'!F1228</f>
        <v>0</v>
      </c>
      <c r="T1224" s="109" t="s">
        <v>192</v>
      </c>
      <c r="U1224" s="109" t="s">
        <v>191</v>
      </c>
      <c r="X1224" s="176">
        <f>'Fleet Input'!F1228</f>
        <v>0</v>
      </c>
      <c r="Y1224" s="170">
        <f>'Fleet Input'!G1228</f>
        <v>0</v>
      </c>
      <c r="Z1224" s="170">
        <f>'Fleet Input'!H1228</f>
        <v>0</v>
      </c>
      <c r="AA1224" s="114">
        <f t="shared" si="231"/>
        <v>0</v>
      </c>
      <c r="AB1224" s="176" t="str">
        <f>IF('Fleet Input'!K1228=0,"",'Fleet Input'!K1228)</f>
        <v/>
      </c>
      <c r="AC1224" s="176" t="str">
        <f>IF('Fleet Input'!L1228=0,"",'Fleet Input'!L1228)</f>
        <v/>
      </c>
      <c r="AD1224" s="117" t="str">
        <f t="shared" si="232"/>
        <v/>
      </c>
      <c r="AE1224" s="117" t="str">
        <f t="shared" si="233"/>
        <v>00</v>
      </c>
      <c r="AF1224" s="8" t="e">
        <f t="shared" si="234"/>
        <v>#N/A</v>
      </c>
      <c r="AG1224" s="122" t="e">
        <f t="shared" si="235"/>
        <v>#N/A</v>
      </c>
      <c r="AH1224" s="8" t="e">
        <f t="shared" si="236"/>
        <v>#N/A</v>
      </c>
      <c r="AI1224" s="122" t="e">
        <f t="shared" si="237"/>
        <v>#N/A</v>
      </c>
      <c r="AJ1224" s="100" t="e">
        <f t="shared" si="238"/>
        <v>#N/A</v>
      </c>
      <c r="AK1224" s="122" t="e">
        <f t="shared" si="239"/>
        <v>#N/A</v>
      </c>
    </row>
    <row r="1225" spans="1:37" x14ac:dyDescent="0.2">
      <c r="A1225" s="170">
        <f>'Fleet Input'!A1229</f>
        <v>0</v>
      </c>
      <c r="B1225" s="106" t="s">
        <v>111</v>
      </c>
      <c r="C1225" s="106" t="s">
        <v>112</v>
      </c>
      <c r="D1225" s="106" t="s">
        <v>136</v>
      </c>
      <c r="E1225" s="106" t="s">
        <v>754</v>
      </c>
      <c r="F1225" s="179">
        <f>'Fleet Input'!I1229</f>
        <v>0</v>
      </c>
      <c r="G1225" s="179">
        <f>'Fleet Input'!J1229</f>
        <v>0</v>
      </c>
      <c r="H1225" s="119" t="e">
        <f>VLOOKUP(AD1225,NOx_Calc!$E$4:$G$44,3,FALSE)/100</f>
        <v>#N/A</v>
      </c>
      <c r="I1225" s="119" t="e">
        <f>VLOOKUP(AD1225,NOx_Calc!$E$4:$H$44,4,FALSE)/100</f>
        <v>#N/A</v>
      </c>
      <c r="J1225" s="97" t="e">
        <f t="shared" si="228"/>
        <v>#N/A</v>
      </c>
      <c r="K1225" s="10" t="e">
        <f>IF(J1225&lt;&gt;"-",IF(X1225="A",'NOx Emission Factors'!$X$4*J1225,IF(X1225="L",'NOx Emission Factors'!$W$4*J1225,"?")),"-")</f>
        <v>#N/A</v>
      </c>
      <c r="L1225" s="10" t="str">
        <f>IF(F1225&lt;&gt;"",IF(X1225="A",F1225/'NOx Emission Factors'!$X$4,IF(X1225="L",F1225/'NOx Emission Factors'!$W$4,"?")),"-")</f>
        <v>?</v>
      </c>
      <c r="M1225" s="125" t="e">
        <f t="shared" si="229"/>
        <v>#DIV/0!</v>
      </c>
      <c r="N1225" s="125" t="e">
        <f t="shared" si="230"/>
        <v>#N/A</v>
      </c>
      <c r="O1225" s="170">
        <f>'Fleet Input'!B1229</f>
        <v>0</v>
      </c>
      <c r="P1225" s="170">
        <f>'Fleet Input'!C1229</f>
        <v>0</v>
      </c>
      <c r="Q1225" s="170">
        <f>'Fleet Input'!D1229</f>
        <v>0</v>
      </c>
      <c r="R1225" s="170">
        <f>'Fleet Input'!E1229</f>
        <v>0</v>
      </c>
      <c r="S1225" s="170">
        <f>'Fleet Input'!F1229</f>
        <v>0</v>
      </c>
      <c r="T1225" s="109" t="s">
        <v>192</v>
      </c>
      <c r="U1225" s="109" t="s">
        <v>191</v>
      </c>
      <c r="X1225" s="176">
        <f>'Fleet Input'!F1229</f>
        <v>0</v>
      </c>
      <c r="Y1225" s="170">
        <f>'Fleet Input'!G1229</f>
        <v>0</v>
      </c>
      <c r="Z1225" s="170">
        <f>'Fleet Input'!H1229</f>
        <v>0</v>
      </c>
      <c r="AA1225" s="114">
        <f t="shared" si="231"/>
        <v>0</v>
      </c>
      <c r="AB1225" s="176" t="str">
        <f>IF('Fleet Input'!K1229=0,"",'Fleet Input'!K1229)</f>
        <v/>
      </c>
      <c r="AC1225" s="176" t="str">
        <f>IF('Fleet Input'!L1229=0,"",'Fleet Input'!L1229)</f>
        <v/>
      </c>
      <c r="AD1225" s="117" t="str">
        <f t="shared" si="232"/>
        <v/>
      </c>
      <c r="AE1225" s="117" t="str">
        <f t="shared" si="233"/>
        <v>00</v>
      </c>
      <c r="AF1225" s="8" t="e">
        <f t="shared" si="234"/>
        <v>#N/A</v>
      </c>
      <c r="AG1225" s="122" t="e">
        <f t="shared" si="235"/>
        <v>#N/A</v>
      </c>
      <c r="AH1225" s="8" t="e">
        <f t="shared" si="236"/>
        <v>#N/A</v>
      </c>
      <c r="AI1225" s="122" t="e">
        <f t="shared" si="237"/>
        <v>#N/A</v>
      </c>
      <c r="AJ1225" s="100" t="e">
        <f t="shared" si="238"/>
        <v>#N/A</v>
      </c>
      <c r="AK1225" s="122" t="e">
        <f t="shared" si="239"/>
        <v>#N/A</v>
      </c>
    </row>
    <row r="1226" spans="1:37" x14ac:dyDescent="0.2">
      <c r="A1226" s="170">
        <f>'Fleet Input'!A1230</f>
        <v>0</v>
      </c>
      <c r="B1226" s="106" t="s">
        <v>111</v>
      </c>
      <c r="C1226" s="106" t="s">
        <v>125</v>
      </c>
      <c r="D1226" s="106" t="s">
        <v>126</v>
      </c>
      <c r="E1226" s="106" t="s">
        <v>754</v>
      </c>
      <c r="F1226" s="179">
        <f>'Fleet Input'!I1230</f>
        <v>0</v>
      </c>
      <c r="G1226" s="179">
        <f>'Fleet Input'!J1230</f>
        <v>0</v>
      </c>
      <c r="H1226" s="119" t="e">
        <f>VLOOKUP(AD1226,NOx_Calc!$E$4:$G$44,3,FALSE)/100</f>
        <v>#N/A</v>
      </c>
      <c r="I1226" s="119" t="e">
        <f>VLOOKUP(AD1226,NOx_Calc!$E$4:$H$44,4,FALSE)/100</f>
        <v>#N/A</v>
      </c>
      <c r="J1226" s="97" t="e">
        <f t="shared" si="228"/>
        <v>#N/A</v>
      </c>
      <c r="K1226" s="10" t="e">
        <f>IF(J1226&lt;&gt;"-",IF(X1226="A",'NOx Emission Factors'!$X$4*J1226,IF(X1226="L",'NOx Emission Factors'!$W$4*J1226,"?")),"-")</f>
        <v>#N/A</v>
      </c>
      <c r="L1226" s="10" t="str">
        <f>IF(F1226&lt;&gt;"",IF(X1226="A",F1226/'NOx Emission Factors'!$X$4,IF(X1226="L",F1226/'NOx Emission Factors'!$W$4,"?")),"-")</f>
        <v>?</v>
      </c>
      <c r="M1226" s="125" t="e">
        <f t="shared" si="229"/>
        <v>#DIV/0!</v>
      </c>
      <c r="N1226" s="125" t="e">
        <f t="shared" si="230"/>
        <v>#N/A</v>
      </c>
      <c r="O1226" s="170">
        <f>'Fleet Input'!B1230</f>
        <v>0</v>
      </c>
      <c r="P1226" s="170">
        <f>'Fleet Input'!C1230</f>
        <v>0</v>
      </c>
      <c r="Q1226" s="170">
        <f>'Fleet Input'!D1230</f>
        <v>0</v>
      </c>
      <c r="R1226" s="170">
        <f>'Fleet Input'!E1230</f>
        <v>0</v>
      </c>
      <c r="S1226" s="170">
        <f>'Fleet Input'!F1230</f>
        <v>0</v>
      </c>
      <c r="T1226" s="109" t="s">
        <v>192</v>
      </c>
      <c r="U1226" s="109" t="s">
        <v>191</v>
      </c>
      <c r="X1226" s="176">
        <f>'Fleet Input'!F1230</f>
        <v>0</v>
      </c>
      <c r="Y1226" s="170">
        <f>'Fleet Input'!G1230</f>
        <v>0</v>
      </c>
      <c r="Z1226" s="170">
        <f>'Fleet Input'!H1230</f>
        <v>0</v>
      </c>
      <c r="AA1226" s="114">
        <f t="shared" si="231"/>
        <v>0</v>
      </c>
      <c r="AB1226" s="176" t="str">
        <f>IF('Fleet Input'!K1230=0,"",'Fleet Input'!K1230)</f>
        <v/>
      </c>
      <c r="AC1226" s="176" t="str">
        <f>IF('Fleet Input'!L1230=0,"",'Fleet Input'!L1230)</f>
        <v/>
      </c>
      <c r="AD1226" s="117" t="str">
        <f t="shared" si="232"/>
        <v/>
      </c>
      <c r="AE1226" s="117" t="str">
        <f t="shared" si="233"/>
        <v>00</v>
      </c>
      <c r="AF1226" s="8" t="e">
        <f t="shared" si="234"/>
        <v>#N/A</v>
      </c>
      <c r="AG1226" s="122" t="e">
        <f t="shared" si="235"/>
        <v>#N/A</v>
      </c>
      <c r="AH1226" s="8" t="e">
        <f t="shared" si="236"/>
        <v>#N/A</v>
      </c>
      <c r="AI1226" s="122" t="e">
        <f t="shared" si="237"/>
        <v>#N/A</v>
      </c>
      <c r="AJ1226" s="100" t="e">
        <f t="shared" si="238"/>
        <v>#N/A</v>
      </c>
      <c r="AK1226" s="122" t="e">
        <f t="shared" si="239"/>
        <v>#N/A</v>
      </c>
    </row>
    <row r="1227" spans="1:37" x14ac:dyDescent="0.2">
      <c r="A1227" s="170">
        <f>'Fleet Input'!A1231</f>
        <v>0</v>
      </c>
      <c r="B1227" s="106" t="s">
        <v>111</v>
      </c>
      <c r="C1227" s="106" t="s">
        <v>112</v>
      </c>
      <c r="D1227" s="106" t="s">
        <v>136</v>
      </c>
      <c r="E1227" s="106" t="s">
        <v>754</v>
      </c>
      <c r="F1227" s="179">
        <f>'Fleet Input'!I1231</f>
        <v>0</v>
      </c>
      <c r="G1227" s="179">
        <f>'Fleet Input'!J1231</f>
        <v>0</v>
      </c>
      <c r="H1227" s="119" t="e">
        <f>VLOOKUP(AD1227,NOx_Calc!$E$4:$G$44,3,FALSE)/100</f>
        <v>#N/A</v>
      </c>
      <c r="I1227" s="119" t="e">
        <f>VLOOKUP(AD1227,NOx_Calc!$E$4:$H$44,4,FALSE)/100</f>
        <v>#N/A</v>
      </c>
      <c r="J1227" s="97" t="e">
        <f t="shared" si="228"/>
        <v>#N/A</v>
      </c>
      <c r="K1227" s="10" t="e">
        <f>IF(J1227&lt;&gt;"-",IF(X1227="A",'NOx Emission Factors'!$X$4*J1227,IF(X1227="L",'NOx Emission Factors'!$W$4*J1227,"?")),"-")</f>
        <v>#N/A</v>
      </c>
      <c r="L1227" s="10" t="str">
        <f>IF(F1227&lt;&gt;"",IF(X1227="A",F1227/'NOx Emission Factors'!$X$4,IF(X1227="L",F1227/'NOx Emission Factors'!$W$4,"?")),"-")</f>
        <v>?</v>
      </c>
      <c r="M1227" s="125" t="e">
        <f t="shared" si="229"/>
        <v>#DIV/0!</v>
      </c>
      <c r="N1227" s="125" t="e">
        <f t="shared" si="230"/>
        <v>#N/A</v>
      </c>
      <c r="O1227" s="170">
        <f>'Fleet Input'!B1231</f>
        <v>0</v>
      </c>
      <c r="P1227" s="170">
        <f>'Fleet Input'!C1231</f>
        <v>0</v>
      </c>
      <c r="Q1227" s="170">
        <f>'Fleet Input'!D1231</f>
        <v>0</v>
      </c>
      <c r="R1227" s="170">
        <f>'Fleet Input'!E1231</f>
        <v>0</v>
      </c>
      <c r="S1227" s="170">
        <f>'Fleet Input'!F1231</f>
        <v>0</v>
      </c>
      <c r="T1227" s="109" t="s">
        <v>192</v>
      </c>
      <c r="U1227" s="109" t="s">
        <v>191</v>
      </c>
      <c r="X1227" s="176">
        <f>'Fleet Input'!F1231</f>
        <v>0</v>
      </c>
      <c r="Y1227" s="170">
        <f>'Fleet Input'!G1231</f>
        <v>0</v>
      </c>
      <c r="Z1227" s="170">
        <f>'Fleet Input'!H1231</f>
        <v>0</v>
      </c>
      <c r="AA1227" s="114">
        <f t="shared" si="231"/>
        <v>0</v>
      </c>
      <c r="AB1227" s="176" t="str">
        <f>IF('Fleet Input'!K1231=0,"",'Fleet Input'!K1231)</f>
        <v/>
      </c>
      <c r="AC1227" s="176" t="str">
        <f>IF('Fleet Input'!L1231=0,"",'Fleet Input'!L1231)</f>
        <v/>
      </c>
      <c r="AD1227" s="117" t="str">
        <f t="shared" si="232"/>
        <v/>
      </c>
      <c r="AE1227" s="117" t="str">
        <f t="shared" si="233"/>
        <v>00</v>
      </c>
      <c r="AF1227" s="8" t="e">
        <f t="shared" si="234"/>
        <v>#N/A</v>
      </c>
      <c r="AG1227" s="122" t="e">
        <f t="shared" si="235"/>
        <v>#N/A</v>
      </c>
      <c r="AH1227" s="8" t="e">
        <f t="shared" si="236"/>
        <v>#N/A</v>
      </c>
      <c r="AI1227" s="122" t="e">
        <f t="shared" si="237"/>
        <v>#N/A</v>
      </c>
      <c r="AJ1227" s="100" t="e">
        <f t="shared" si="238"/>
        <v>#N/A</v>
      </c>
      <c r="AK1227" s="122" t="e">
        <f t="shared" si="239"/>
        <v>#N/A</v>
      </c>
    </row>
    <row r="1228" spans="1:37" x14ac:dyDescent="0.2">
      <c r="A1228" s="170">
        <f>'Fleet Input'!A1232</f>
        <v>0</v>
      </c>
      <c r="B1228" s="106" t="s">
        <v>111</v>
      </c>
      <c r="C1228" s="106" t="s">
        <v>112</v>
      </c>
      <c r="D1228" s="106" t="s">
        <v>136</v>
      </c>
      <c r="E1228" s="106" t="s">
        <v>754</v>
      </c>
      <c r="F1228" s="179">
        <f>'Fleet Input'!I1232</f>
        <v>0</v>
      </c>
      <c r="G1228" s="179">
        <f>'Fleet Input'!J1232</f>
        <v>0</v>
      </c>
      <c r="H1228" s="119" t="e">
        <f>VLOOKUP(AD1228,NOx_Calc!$E$4:$G$44,3,FALSE)/100</f>
        <v>#N/A</v>
      </c>
      <c r="I1228" s="119" t="e">
        <f>VLOOKUP(AD1228,NOx_Calc!$E$4:$H$44,4,FALSE)/100</f>
        <v>#N/A</v>
      </c>
      <c r="J1228" s="97" t="e">
        <f t="shared" si="228"/>
        <v>#N/A</v>
      </c>
      <c r="K1228" s="10" t="e">
        <f>IF(J1228&lt;&gt;"-",IF(X1228="A",'NOx Emission Factors'!$X$4*J1228,IF(X1228="L",'NOx Emission Factors'!$W$4*J1228,"?")),"-")</f>
        <v>#N/A</v>
      </c>
      <c r="L1228" s="10" t="str">
        <f>IF(F1228&lt;&gt;"",IF(X1228="A",F1228/'NOx Emission Factors'!$X$4,IF(X1228="L",F1228/'NOx Emission Factors'!$W$4,"?")),"-")</f>
        <v>?</v>
      </c>
      <c r="M1228" s="125" t="e">
        <f t="shared" si="229"/>
        <v>#DIV/0!</v>
      </c>
      <c r="N1228" s="125" t="e">
        <f t="shared" si="230"/>
        <v>#N/A</v>
      </c>
      <c r="O1228" s="170">
        <f>'Fleet Input'!B1232</f>
        <v>0</v>
      </c>
      <c r="P1228" s="170">
        <f>'Fleet Input'!C1232</f>
        <v>0</v>
      </c>
      <c r="Q1228" s="170">
        <f>'Fleet Input'!D1232</f>
        <v>0</v>
      </c>
      <c r="R1228" s="170">
        <f>'Fleet Input'!E1232</f>
        <v>0</v>
      </c>
      <c r="S1228" s="170">
        <f>'Fleet Input'!F1232</f>
        <v>0</v>
      </c>
      <c r="T1228" s="109" t="s">
        <v>192</v>
      </c>
      <c r="U1228" s="109" t="s">
        <v>191</v>
      </c>
      <c r="X1228" s="176">
        <f>'Fleet Input'!F1232</f>
        <v>0</v>
      </c>
      <c r="Y1228" s="170">
        <f>'Fleet Input'!G1232</f>
        <v>0</v>
      </c>
      <c r="Z1228" s="170">
        <f>'Fleet Input'!H1232</f>
        <v>0</v>
      </c>
      <c r="AA1228" s="114">
        <f t="shared" si="231"/>
        <v>0</v>
      </c>
      <c r="AB1228" s="176" t="str">
        <f>IF('Fleet Input'!K1232=0,"",'Fleet Input'!K1232)</f>
        <v/>
      </c>
      <c r="AC1228" s="176" t="str">
        <f>IF('Fleet Input'!L1232=0,"",'Fleet Input'!L1232)</f>
        <v/>
      </c>
      <c r="AD1228" s="117" t="str">
        <f t="shared" si="232"/>
        <v/>
      </c>
      <c r="AE1228" s="117" t="str">
        <f t="shared" si="233"/>
        <v>00</v>
      </c>
      <c r="AF1228" s="8" t="e">
        <f t="shared" si="234"/>
        <v>#N/A</v>
      </c>
      <c r="AG1228" s="122" t="e">
        <f t="shared" si="235"/>
        <v>#N/A</v>
      </c>
      <c r="AH1228" s="8" t="e">
        <f t="shared" si="236"/>
        <v>#N/A</v>
      </c>
      <c r="AI1228" s="122" t="e">
        <f t="shared" si="237"/>
        <v>#N/A</v>
      </c>
      <c r="AJ1228" s="100" t="e">
        <f t="shared" si="238"/>
        <v>#N/A</v>
      </c>
      <c r="AK1228" s="122" t="e">
        <f t="shared" si="239"/>
        <v>#N/A</v>
      </c>
    </row>
    <row r="1229" spans="1:37" x14ac:dyDescent="0.2">
      <c r="A1229" s="170">
        <f>'Fleet Input'!A1233</f>
        <v>0</v>
      </c>
      <c r="B1229" s="106" t="s">
        <v>111</v>
      </c>
      <c r="C1229" s="106" t="s">
        <v>112</v>
      </c>
      <c r="D1229" s="106" t="s">
        <v>136</v>
      </c>
      <c r="E1229" s="106" t="s">
        <v>754</v>
      </c>
      <c r="F1229" s="179">
        <f>'Fleet Input'!I1233</f>
        <v>0</v>
      </c>
      <c r="G1229" s="179">
        <f>'Fleet Input'!J1233</f>
        <v>0</v>
      </c>
      <c r="H1229" s="119" t="e">
        <f>VLOOKUP(AD1229,NOx_Calc!$E$4:$G$44,3,FALSE)/100</f>
        <v>#N/A</v>
      </c>
      <c r="I1229" s="119" t="e">
        <f>VLOOKUP(AD1229,NOx_Calc!$E$4:$H$44,4,FALSE)/100</f>
        <v>#N/A</v>
      </c>
      <c r="J1229" s="97" t="e">
        <f t="shared" si="228"/>
        <v>#N/A</v>
      </c>
      <c r="K1229" s="10" t="e">
        <f>IF(J1229&lt;&gt;"-",IF(X1229="A",'NOx Emission Factors'!$X$4*J1229,IF(X1229="L",'NOx Emission Factors'!$W$4*J1229,"?")),"-")</f>
        <v>#N/A</v>
      </c>
      <c r="L1229" s="10" t="str">
        <f>IF(F1229&lt;&gt;"",IF(X1229="A",F1229/'NOx Emission Factors'!$X$4,IF(X1229="L",F1229/'NOx Emission Factors'!$W$4,"?")),"-")</f>
        <v>?</v>
      </c>
      <c r="M1229" s="125" t="e">
        <f t="shared" si="229"/>
        <v>#DIV/0!</v>
      </c>
      <c r="N1229" s="125" t="e">
        <f t="shared" si="230"/>
        <v>#N/A</v>
      </c>
      <c r="O1229" s="170">
        <f>'Fleet Input'!B1233</f>
        <v>0</v>
      </c>
      <c r="P1229" s="170">
        <f>'Fleet Input'!C1233</f>
        <v>0</v>
      </c>
      <c r="Q1229" s="170">
        <f>'Fleet Input'!D1233</f>
        <v>0</v>
      </c>
      <c r="R1229" s="170">
        <f>'Fleet Input'!E1233</f>
        <v>0</v>
      </c>
      <c r="S1229" s="170">
        <f>'Fleet Input'!F1233</f>
        <v>0</v>
      </c>
      <c r="T1229" s="109" t="s">
        <v>192</v>
      </c>
      <c r="U1229" s="109" t="s">
        <v>191</v>
      </c>
      <c r="X1229" s="176">
        <f>'Fleet Input'!F1233</f>
        <v>0</v>
      </c>
      <c r="Y1229" s="170">
        <f>'Fleet Input'!G1233</f>
        <v>0</v>
      </c>
      <c r="Z1229" s="170">
        <f>'Fleet Input'!H1233</f>
        <v>0</v>
      </c>
      <c r="AA1229" s="114">
        <f t="shared" si="231"/>
        <v>0</v>
      </c>
      <c r="AB1229" s="176" t="str">
        <f>IF('Fleet Input'!K1233=0,"",'Fleet Input'!K1233)</f>
        <v/>
      </c>
      <c r="AC1229" s="176" t="str">
        <f>IF('Fleet Input'!L1233=0,"",'Fleet Input'!L1233)</f>
        <v/>
      </c>
      <c r="AD1229" s="117" t="str">
        <f t="shared" si="232"/>
        <v/>
      </c>
      <c r="AE1229" s="117" t="str">
        <f t="shared" si="233"/>
        <v>00</v>
      </c>
      <c r="AF1229" s="8" t="e">
        <f t="shared" si="234"/>
        <v>#N/A</v>
      </c>
      <c r="AG1229" s="122" t="e">
        <f t="shared" si="235"/>
        <v>#N/A</v>
      </c>
      <c r="AH1229" s="8" t="e">
        <f t="shared" si="236"/>
        <v>#N/A</v>
      </c>
      <c r="AI1229" s="122" t="e">
        <f t="shared" si="237"/>
        <v>#N/A</v>
      </c>
      <c r="AJ1229" s="100" t="e">
        <f t="shared" si="238"/>
        <v>#N/A</v>
      </c>
      <c r="AK1229" s="122" t="e">
        <f t="shared" si="239"/>
        <v>#N/A</v>
      </c>
    </row>
    <row r="1230" spans="1:37" x14ac:dyDescent="0.2">
      <c r="A1230" s="170">
        <f>'Fleet Input'!A1234</f>
        <v>0</v>
      </c>
      <c r="B1230" s="106" t="s">
        <v>111</v>
      </c>
      <c r="C1230" s="106" t="s">
        <v>112</v>
      </c>
      <c r="D1230" s="106" t="s">
        <v>136</v>
      </c>
      <c r="E1230" s="106" t="s">
        <v>754</v>
      </c>
      <c r="F1230" s="179">
        <f>'Fleet Input'!I1234</f>
        <v>0</v>
      </c>
      <c r="G1230" s="179">
        <f>'Fleet Input'!J1234</f>
        <v>0</v>
      </c>
      <c r="H1230" s="119" t="e">
        <f>VLOOKUP(AD1230,NOx_Calc!$E$4:$G$44,3,FALSE)/100</f>
        <v>#N/A</v>
      </c>
      <c r="I1230" s="119" t="e">
        <f>VLOOKUP(AD1230,NOx_Calc!$E$4:$H$44,4,FALSE)/100</f>
        <v>#N/A</v>
      </c>
      <c r="J1230" s="97" t="e">
        <f t="shared" si="228"/>
        <v>#N/A</v>
      </c>
      <c r="K1230" s="10" t="e">
        <f>IF(J1230&lt;&gt;"-",IF(X1230="A",'NOx Emission Factors'!$X$4*J1230,IF(X1230="L",'NOx Emission Factors'!$W$4*J1230,"?")),"-")</f>
        <v>#N/A</v>
      </c>
      <c r="L1230" s="10" t="str">
        <f>IF(F1230&lt;&gt;"",IF(X1230="A",F1230/'NOx Emission Factors'!$X$4,IF(X1230="L",F1230/'NOx Emission Factors'!$W$4,"?")),"-")</f>
        <v>?</v>
      </c>
      <c r="M1230" s="125" t="e">
        <f t="shared" si="229"/>
        <v>#DIV/0!</v>
      </c>
      <c r="N1230" s="125" t="e">
        <f t="shared" si="230"/>
        <v>#N/A</v>
      </c>
      <c r="O1230" s="170">
        <f>'Fleet Input'!B1234</f>
        <v>0</v>
      </c>
      <c r="P1230" s="170">
        <f>'Fleet Input'!C1234</f>
        <v>0</v>
      </c>
      <c r="Q1230" s="170">
        <f>'Fleet Input'!D1234</f>
        <v>0</v>
      </c>
      <c r="R1230" s="170">
        <f>'Fleet Input'!E1234</f>
        <v>0</v>
      </c>
      <c r="S1230" s="170">
        <f>'Fleet Input'!F1234</f>
        <v>0</v>
      </c>
      <c r="T1230" s="109" t="s">
        <v>192</v>
      </c>
      <c r="U1230" s="109" t="s">
        <v>191</v>
      </c>
      <c r="X1230" s="176">
        <f>'Fleet Input'!F1234</f>
        <v>0</v>
      </c>
      <c r="Y1230" s="170">
        <f>'Fleet Input'!G1234</f>
        <v>0</v>
      </c>
      <c r="Z1230" s="170">
        <f>'Fleet Input'!H1234</f>
        <v>0</v>
      </c>
      <c r="AA1230" s="114">
        <f t="shared" si="231"/>
        <v>0</v>
      </c>
      <c r="AB1230" s="176" t="str">
        <f>IF('Fleet Input'!K1234=0,"",'Fleet Input'!K1234)</f>
        <v/>
      </c>
      <c r="AC1230" s="176" t="str">
        <f>IF('Fleet Input'!L1234=0,"",'Fleet Input'!L1234)</f>
        <v/>
      </c>
      <c r="AD1230" s="117" t="str">
        <f t="shared" si="232"/>
        <v/>
      </c>
      <c r="AE1230" s="117" t="str">
        <f t="shared" si="233"/>
        <v>00</v>
      </c>
      <c r="AF1230" s="8" t="e">
        <f t="shared" si="234"/>
        <v>#N/A</v>
      </c>
      <c r="AG1230" s="122" t="e">
        <f t="shared" si="235"/>
        <v>#N/A</v>
      </c>
      <c r="AH1230" s="8" t="e">
        <f t="shared" si="236"/>
        <v>#N/A</v>
      </c>
      <c r="AI1230" s="122" t="e">
        <f t="shared" si="237"/>
        <v>#N/A</v>
      </c>
      <c r="AJ1230" s="100" t="e">
        <f t="shared" si="238"/>
        <v>#N/A</v>
      </c>
      <c r="AK1230" s="122" t="e">
        <f t="shared" si="239"/>
        <v>#N/A</v>
      </c>
    </row>
    <row r="1231" spans="1:37" x14ac:dyDescent="0.2">
      <c r="A1231" s="170">
        <f>'Fleet Input'!A1235</f>
        <v>0</v>
      </c>
      <c r="B1231" s="106" t="s">
        <v>111</v>
      </c>
      <c r="C1231" s="106" t="s">
        <v>125</v>
      </c>
      <c r="D1231" s="106" t="s">
        <v>126</v>
      </c>
      <c r="E1231" s="106" t="s">
        <v>754</v>
      </c>
      <c r="F1231" s="179">
        <f>'Fleet Input'!I1235</f>
        <v>0</v>
      </c>
      <c r="G1231" s="179">
        <f>'Fleet Input'!J1235</f>
        <v>0</v>
      </c>
      <c r="H1231" s="119" t="e">
        <f>VLOOKUP(AD1231,NOx_Calc!$E$4:$G$44,3,FALSE)/100</f>
        <v>#N/A</v>
      </c>
      <c r="I1231" s="119" t="e">
        <f>VLOOKUP(AD1231,NOx_Calc!$E$4:$H$44,4,FALSE)/100</f>
        <v>#N/A</v>
      </c>
      <c r="J1231" s="97" t="e">
        <f t="shared" si="228"/>
        <v>#N/A</v>
      </c>
      <c r="K1231" s="10" t="e">
        <f>IF(J1231&lt;&gt;"-",IF(X1231="A",'NOx Emission Factors'!$X$4*J1231,IF(X1231="L",'NOx Emission Factors'!$W$4*J1231,"?")),"-")</f>
        <v>#N/A</v>
      </c>
      <c r="L1231" s="10" t="str">
        <f>IF(F1231&lt;&gt;"",IF(X1231="A",F1231/'NOx Emission Factors'!$X$4,IF(X1231="L",F1231/'NOx Emission Factors'!$W$4,"?")),"-")</f>
        <v>?</v>
      </c>
      <c r="M1231" s="125" t="e">
        <f t="shared" si="229"/>
        <v>#DIV/0!</v>
      </c>
      <c r="N1231" s="125" t="e">
        <f t="shared" si="230"/>
        <v>#N/A</v>
      </c>
      <c r="O1231" s="170">
        <f>'Fleet Input'!B1235</f>
        <v>0</v>
      </c>
      <c r="P1231" s="170">
        <f>'Fleet Input'!C1235</f>
        <v>0</v>
      </c>
      <c r="Q1231" s="170">
        <f>'Fleet Input'!D1235</f>
        <v>0</v>
      </c>
      <c r="R1231" s="170">
        <f>'Fleet Input'!E1235</f>
        <v>0</v>
      </c>
      <c r="S1231" s="170">
        <f>'Fleet Input'!F1235</f>
        <v>0</v>
      </c>
      <c r="T1231" s="109" t="s">
        <v>192</v>
      </c>
      <c r="U1231" s="109" t="s">
        <v>191</v>
      </c>
      <c r="X1231" s="176">
        <f>'Fleet Input'!F1235</f>
        <v>0</v>
      </c>
      <c r="Y1231" s="170">
        <f>'Fleet Input'!G1235</f>
        <v>0</v>
      </c>
      <c r="Z1231" s="170">
        <f>'Fleet Input'!H1235</f>
        <v>0</v>
      </c>
      <c r="AA1231" s="114">
        <f t="shared" si="231"/>
        <v>0</v>
      </c>
      <c r="AB1231" s="176" t="str">
        <f>IF('Fleet Input'!K1235=0,"",'Fleet Input'!K1235)</f>
        <v/>
      </c>
      <c r="AC1231" s="176" t="str">
        <f>IF('Fleet Input'!L1235=0,"",'Fleet Input'!L1235)</f>
        <v/>
      </c>
      <c r="AD1231" s="117" t="str">
        <f t="shared" si="232"/>
        <v/>
      </c>
      <c r="AE1231" s="117" t="str">
        <f t="shared" si="233"/>
        <v>00</v>
      </c>
      <c r="AF1231" s="8" t="e">
        <f t="shared" si="234"/>
        <v>#N/A</v>
      </c>
      <c r="AG1231" s="122" t="e">
        <f t="shared" si="235"/>
        <v>#N/A</v>
      </c>
      <c r="AH1231" s="8" t="e">
        <f t="shared" si="236"/>
        <v>#N/A</v>
      </c>
      <c r="AI1231" s="122" t="e">
        <f t="shared" si="237"/>
        <v>#N/A</v>
      </c>
      <c r="AJ1231" s="100" t="e">
        <f t="shared" si="238"/>
        <v>#N/A</v>
      </c>
      <c r="AK1231" s="122" t="e">
        <f t="shared" si="239"/>
        <v>#N/A</v>
      </c>
    </row>
    <row r="1232" spans="1:37" x14ac:dyDescent="0.2">
      <c r="A1232" s="170">
        <f>'Fleet Input'!A1236</f>
        <v>0</v>
      </c>
      <c r="B1232" s="106" t="s">
        <v>111</v>
      </c>
      <c r="C1232" s="106" t="s">
        <v>120</v>
      </c>
      <c r="D1232" s="106" t="s">
        <v>121</v>
      </c>
      <c r="E1232" s="106" t="s">
        <v>757</v>
      </c>
      <c r="F1232" s="179">
        <f>'Fleet Input'!I1236</f>
        <v>0</v>
      </c>
      <c r="G1232" s="179">
        <f>'Fleet Input'!J1236</f>
        <v>0</v>
      </c>
      <c r="H1232" s="119" t="e">
        <f>VLOOKUP(AD1232,NOx_Calc!$E$4:$G$44,3,FALSE)/100</f>
        <v>#N/A</v>
      </c>
      <c r="I1232" s="119" t="e">
        <f>VLOOKUP(AD1232,NOx_Calc!$E$4:$H$44,4,FALSE)/100</f>
        <v>#N/A</v>
      </c>
      <c r="J1232" s="97" t="e">
        <f t="shared" si="228"/>
        <v>#N/A</v>
      </c>
      <c r="K1232" s="10" t="e">
        <f>IF(J1232&lt;&gt;"-",IF(X1232="A",'NOx Emission Factors'!$X$4*J1232,IF(X1232="L",'NOx Emission Factors'!$W$4*J1232,"?")),"-")</f>
        <v>#N/A</v>
      </c>
      <c r="L1232" s="10" t="str">
        <f>IF(F1232&lt;&gt;"",IF(X1232="A",F1232/'NOx Emission Factors'!$X$4,IF(X1232="L",F1232/'NOx Emission Factors'!$W$4,"?")),"-")</f>
        <v>?</v>
      </c>
      <c r="M1232" s="125" t="e">
        <f t="shared" si="229"/>
        <v>#DIV/0!</v>
      </c>
      <c r="N1232" s="125" t="e">
        <f t="shared" si="230"/>
        <v>#N/A</v>
      </c>
      <c r="O1232" s="170">
        <f>'Fleet Input'!B1236</f>
        <v>0</v>
      </c>
      <c r="P1232" s="170">
        <f>'Fleet Input'!C1236</f>
        <v>0</v>
      </c>
      <c r="Q1232" s="170">
        <f>'Fleet Input'!D1236</f>
        <v>0</v>
      </c>
      <c r="R1232" s="170">
        <f>'Fleet Input'!E1236</f>
        <v>0</v>
      </c>
      <c r="S1232" s="170">
        <f>'Fleet Input'!F1236</f>
        <v>0</v>
      </c>
      <c r="T1232" s="109" t="s">
        <v>242</v>
      </c>
      <c r="V1232" s="109" t="s">
        <v>22</v>
      </c>
      <c r="X1232" s="176">
        <f>'Fleet Input'!F1236</f>
        <v>0</v>
      </c>
      <c r="Y1232" s="170">
        <f>'Fleet Input'!G1236</f>
        <v>0</v>
      </c>
      <c r="Z1232" s="170">
        <f>'Fleet Input'!H1236</f>
        <v>0</v>
      </c>
      <c r="AA1232" s="114">
        <f t="shared" si="231"/>
        <v>0</v>
      </c>
      <c r="AB1232" s="176" t="str">
        <f>IF('Fleet Input'!K1236=0,"",'Fleet Input'!K1236)</f>
        <v/>
      </c>
      <c r="AC1232" s="176" t="str">
        <f>IF('Fleet Input'!L1236=0,"",'Fleet Input'!L1236)</f>
        <v/>
      </c>
      <c r="AD1232" s="117" t="str">
        <f t="shared" si="232"/>
        <v/>
      </c>
      <c r="AE1232" s="117" t="str">
        <f t="shared" si="233"/>
        <v>00</v>
      </c>
      <c r="AF1232" s="8" t="e">
        <f t="shared" si="234"/>
        <v>#N/A</v>
      </c>
      <c r="AG1232" s="122" t="e">
        <f t="shared" si="235"/>
        <v>#N/A</v>
      </c>
      <c r="AH1232" s="8" t="e">
        <f t="shared" si="236"/>
        <v>#N/A</v>
      </c>
      <c r="AI1232" s="122" t="e">
        <f t="shared" si="237"/>
        <v>#N/A</v>
      </c>
      <c r="AJ1232" s="100" t="e">
        <f t="shared" si="238"/>
        <v>#N/A</v>
      </c>
      <c r="AK1232" s="122" t="e">
        <f t="shared" si="239"/>
        <v>#N/A</v>
      </c>
    </row>
    <row r="1233" spans="1:37" x14ac:dyDescent="0.2">
      <c r="A1233" s="170">
        <f>'Fleet Input'!A1237</f>
        <v>0</v>
      </c>
      <c r="B1233" s="106" t="s">
        <v>111</v>
      </c>
      <c r="C1233" s="106" t="s">
        <v>116</v>
      </c>
      <c r="D1233" s="106" t="s">
        <v>122</v>
      </c>
      <c r="E1233" s="106" t="s">
        <v>757</v>
      </c>
      <c r="F1233" s="179">
        <f>'Fleet Input'!I1237</f>
        <v>0</v>
      </c>
      <c r="G1233" s="179">
        <f>'Fleet Input'!J1237</f>
        <v>0</v>
      </c>
      <c r="H1233" s="119" t="e">
        <f>VLOOKUP(AD1233,NOx_Calc!$E$4:$G$44,3,FALSE)/100</f>
        <v>#N/A</v>
      </c>
      <c r="I1233" s="119" t="e">
        <f>VLOOKUP(AD1233,NOx_Calc!$E$4:$H$44,4,FALSE)/100</f>
        <v>#N/A</v>
      </c>
      <c r="J1233" s="97" t="e">
        <f t="shared" si="228"/>
        <v>#N/A</v>
      </c>
      <c r="K1233" s="10" t="e">
        <f>IF(J1233&lt;&gt;"-",IF(X1233="A",'NOx Emission Factors'!$X$4*J1233,IF(X1233="L",'NOx Emission Factors'!$W$4*J1233,"?")),"-")</f>
        <v>#N/A</v>
      </c>
      <c r="L1233" s="10" t="str">
        <f>IF(F1233&lt;&gt;"",IF(X1233="A",F1233/'NOx Emission Factors'!$X$4,IF(X1233="L",F1233/'NOx Emission Factors'!$W$4,"?")),"-")</f>
        <v>?</v>
      </c>
      <c r="M1233" s="125" t="e">
        <f t="shared" si="229"/>
        <v>#DIV/0!</v>
      </c>
      <c r="N1233" s="125" t="e">
        <f t="shared" si="230"/>
        <v>#N/A</v>
      </c>
      <c r="O1233" s="170">
        <f>'Fleet Input'!B1237</f>
        <v>0</v>
      </c>
      <c r="P1233" s="170">
        <f>'Fleet Input'!C1237</f>
        <v>0</v>
      </c>
      <c r="Q1233" s="170">
        <f>'Fleet Input'!D1237</f>
        <v>0</v>
      </c>
      <c r="R1233" s="170">
        <f>'Fleet Input'!E1237</f>
        <v>0</v>
      </c>
      <c r="S1233" s="170">
        <f>'Fleet Input'!F1237</f>
        <v>0</v>
      </c>
      <c r="T1233" s="109" t="s">
        <v>242</v>
      </c>
      <c r="V1233" s="109" t="s">
        <v>201</v>
      </c>
      <c r="X1233" s="176">
        <f>'Fleet Input'!F1237</f>
        <v>0</v>
      </c>
      <c r="Y1233" s="170">
        <f>'Fleet Input'!G1237</f>
        <v>0</v>
      </c>
      <c r="Z1233" s="170">
        <f>'Fleet Input'!H1237</f>
        <v>0</v>
      </c>
      <c r="AA1233" s="114">
        <f t="shared" si="231"/>
        <v>0</v>
      </c>
      <c r="AB1233" s="176" t="str">
        <f>IF('Fleet Input'!K1237=0,"",'Fleet Input'!K1237)</f>
        <v/>
      </c>
      <c r="AC1233" s="176" t="str">
        <f>IF('Fleet Input'!L1237=0,"",'Fleet Input'!L1237)</f>
        <v/>
      </c>
      <c r="AD1233" s="117" t="str">
        <f t="shared" si="232"/>
        <v/>
      </c>
      <c r="AE1233" s="117" t="str">
        <f t="shared" si="233"/>
        <v>00</v>
      </c>
      <c r="AF1233" s="8" t="e">
        <f t="shared" si="234"/>
        <v>#N/A</v>
      </c>
      <c r="AG1233" s="122" t="e">
        <f t="shared" si="235"/>
        <v>#N/A</v>
      </c>
      <c r="AH1233" s="8" t="e">
        <f t="shared" si="236"/>
        <v>#N/A</v>
      </c>
      <c r="AI1233" s="122" t="e">
        <f t="shared" si="237"/>
        <v>#N/A</v>
      </c>
      <c r="AJ1233" s="100" t="e">
        <f t="shared" si="238"/>
        <v>#N/A</v>
      </c>
      <c r="AK1233" s="122" t="e">
        <f t="shared" si="239"/>
        <v>#N/A</v>
      </c>
    </row>
    <row r="1234" spans="1:37" x14ac:dyDescent="0.2">
      <c r="A1234" s="170">
        <f>'Fleet Input'!A1238</f>
        <v>0</v>
      </c>
      <c r="B1234" s="106" t="s">
        <v>111</v>
      </c>
      <c r="C1234" s="106" t="s">
        <v>120</v>
      </c>
      <c r="D1234" s="106" t="s">
        <v>214</v>
      </c>
      <c r="E1234" s="106" t="s">
        <v>757</v>
      </c>
      <c r="F1234" s="179">
        <f>'Fleet Input'!I1238</f>
        <v>0</v>
      </c>
      <c r="G1234" s="179">
        <f>'Fleet Input'!J1238</f>
        <v>0</v>
      </c>
      <c r="H1234" s="119" t="e">
        <f>VLOOKUP(AD1234,NOx_Calc!$E$4:$G$44,3,FALSE)/100</f>
        <v>#N/A</v>
      </c>
      <c r="I1234" s="119" t="e">
        <f>VLOOKUP(AD1234,NOx_Calc!$E$4:$H$44,4,FALSE)/100</f>
        <v>#N/A</v>
      </c>
      <c r="J1234" s="97" t="e">
        <f t="shared" si="228"/>
        <v>#N/A</v>
      </c>
      <c r="K1234" s="10" t="e">
        <f>IF(J1234&lt;&gt;"-",IF(X1234="A",'NOx Emission Factors'!$X$4*J1234,IF(X1234="L",'NOx Emission Factors'!$W$4*J1234,"?")),"-")</f>
        <v>#N/A</v>
      </c>
      <c r="L1234" s="10" t="str">
        <f>IF(F1234&lt;&gt;"",IF(X1234="A",F1234/'NOx Emission Factors'!$X$4,IF(X1234="L",F1234/'NOx Emission Factors'!$W$4,"?")),"-")</f>
        <v>?</v>
      </c>
      <c r="M1234" s="125" t="e">
        <f t="shared" si="229"/>
        <v>#DIV/0!</v>
      </c>
      <c r="N1234" s="125" t="e">
        <f t="shared" si="230"/>
        <v>#N/A</v>
      </c>
      <c r="O1234" s="170">
        <f>'Fleet Input'!B1238</f>
        <v>0</v>
      </c>
      <c r="P1234" s="170">
        <f>'Fleet Input'!C1238</f>
        <v>0</v>
      </c>
      <c r="Q1234" s="170">
        <f>'Fleet Input'!D1238</f>
        <v>0</v>
      </c>
      <c r="R1234" s="170">
        <f>'Fleet Input'!E1238</f>
        <v>0</v>
      </c>
      <c r="S1234" s="170">
        <f>'Fleet Input'!F1238</f>
        <v>0</v>
      </c>
      <c r="T1234" s="109" t="s">
        <v>242</v>
      </c>
      <c r="V1234" s="109" t="s">
        <v>22</v>
      </c>
      <c r="X1234" s="176">
        <f>'Fleet Input'!F1238</f>
        <v>0</v>
      </c>
      <c r="Y1234" s="170">
        <f>'Fleet Input'!G1238</f>
        <v>0</v>
      </c>
      <c r="Z1234" s="170">
        <f>'Fleet Input'!H1238</f>
        <v>0</v>
      </c>
      <c r="AA1234" s="114">
        <f t="shared" si="231"/>
        <v>0</v>
      </c>
      <c r="AB1234" s="176" t="str">
        <f>IF('Fleet Input'!K1238=0,"",'Fleet Input'!K1238)</f>
        <v/>
      </c>
      <c r="AC1234" s="176" t="str">
        <f>IF('Fleet Input'!L1238=0,"",'Fleet Input'!L1238)</f>
        <v/>
      </c>
      <c r="AD1234" s="117" t="str">
        <f t="shared" si="232"/>
        <v/>
      </c>
      <c r="AE1234" s="117" t="str">
        <f t="shared" si="233"/>
        <v>00</v>
      </c>
      <c r="AF1234" s="8" t="e">
        <f t="shared" si="234"/>
        <v>#N/A</v>
      </c>
      <c r="AG1234" s="122" t="e">
        <f t="shared" si="235"/>
        <v>#N/A</v>
      </c>
      <c r="AH1234" s="8" t="e">
        <f t="shared" si="236"/>
        <v>#N/A</v>
      </c>
      <c r="AI1234" s="122" t="e">
        <f t="shared" si="237"/>
        <v>#N/A</v>
      </c>
      <c r="AJ1234" s="100" t="e">
        <f t="shared" si="238"/>
        <v>#N/A</v>
      </c>
      <c r="AK1234" s="122" t="e">
        <f t="shared" si="239"/>
        <v>#N/A</v>
      </c>
    </row>
    <row r="1235" spans="1:37" x14ac:dyDescent="0.2">
      <c r="A1235" s="170">
        <f>'Fleet Input'!A1239</f>
        <v>0</v>
      </c>
      <c r="B1235" s="106" t="s">
        <v>111</v>
      </c>
      <c r="C1235" s="106" t="s">
        <v>116</v>
      </c>
      <c r="D1235" s="106" t="s">
        <v>118</v>
      </c>
      <c r="E1235" s="106" t="s">
        <v>757</v>
      </c>
      <c r="F1235" s="179">
        <f>'Fleet Input'!I1239</f>
        <v>0</v>
      </c>
      <c r="G1235" s="179">
        <f>'Fleet Input'!J1239</f>
        <v>0</v>
      </c>
      <c r="H1235" s="119" t="e">
        <f>VLOOKUP(AD1235,NOx_Calc!$E$4:$G$44,3,FALSE)/100</f>
        <v>#N/A</v>
      </c>
      <c r="I1235" s="119" t="e">
        <f>VLOOKUP(AD1235,NOx_Calc!$E$4:$H$44,4,FALSE)/100</f>
        <v>#N/A</v>
      </c>
      <c r="J1235" s="97" t="e">
        <f t="shared" si="228"/>
        <v>#N/A</v>
      </c>
      <c r="K1235" s="10" t="e">
        <f>IF(J1235&lt;&gt;"-",IF(X1235="A",'NOx Emission Factors'!$X$4*J1235,IF(X1235="L",'NOx Emission Factors'!$W$4*J1235,"?")),"-")</f>
        <v>#N/A</v>
      </c>
      <c r="L1235" s="10" t="str">
        <f>IF(F1235&lt;&gt;"",IF(X1235="A",F1235/'NOx Emission Factors'!$X$4,IF(X1235="L",F1235/'NOx Emission Factors'!$W$4,"?")),"-")</f>
        <v>?</v>
      </c>
      <c r="M1235" s="125" t="e">
        <f t="shared" si="229"/>
        <v>#DIV/0!</v>
      </c>
      <c r="N1235" s="125" t="e">
        <f t="shared" si="230"/>
        <v>#N/A</v>
      </c>
      <c r="O1235" s="170">
        <f>'Fleet Input'!B1239</f>
        <v>0</v>
      </c>
      <c r="P1235" s="170">
        <f>'Fleet Input'!C1239</f>
        <v>0</v>
      </c>
      <c r="Q1235" s="170">
        <f>'Fleet Input'!D1239</f>
        <v>0</v>
      </c>
      <c r="R1235" s="170">
        <f>'Fleet Input'!E1239</f>
        <v>0</v>
      </c>
      <c r="S1235" s="170">
        <f>'Fleet Input'!F1239</f>
        <v>0</v>
      </c>
      <c r="T1235" s="109" t="s">
        <v>242</v>
      </c>
      <c r="V1235" s="109" t="s">
        <v>23</v>
      </c>
      <c r="X1235" s="176">
        <f>'Fleet Input'!F1239</f>
        <v>0</v>
      </c>
      <c r="Y1235" s="170">
        <f>'Fleet Input'!G1239</f>
        <v>0</v>
      </c>
      <c r="Z1235" s="170">
        <f>'Fleet Input'!H1239</f>
        <v>0</v>
      </c>
      <c r="AA1235" s="114">
        <f t="shared" si="231"/>
        <v>0</v>
      </c>
      <c r="AB1235" s="176" t="str">
        <f>IF('Fleet Input'!K1239=0,"",'Fleet Input'!K1239)</f>
        <v/>
      </c>
      <c r="AC1235" s="176" t="str">
        <f>IF('Fleet Input'!L1239=0,"",'Fleet Input'!L1239)</f>
        <v/>
      </c>
      <c r="AD1235" s="117" t="str">
        <f t="shared" si="232"/>
        <v/>
      </c>
      <c r="AE1235" s="117" t="str">
        <f t="shared" si="233"/>
        <v>00</v>
      </c>
      <c r="AF1235" s="8" t="e">
        <f t="shared" si="234"/>
        <v>#N/A</v>
      </c>
      <c r="AG1235" s="122" t="e">
        <f t="shared" si="235"/>
        <v>#N/A</v>
      </c>
      <c r="AH1235" s="8" t="e">
        <f t="shared" si="236"/>
        <v>#N/A</v>
      </c>
      <c r="AI1235" s="122" t="e">
        <f t="shared" si="237"/>
        <v>#N/A</v>
      </c>
      <c r="AJ1235" s="100" t="e">
        <f t="shared" si="238"/>
        <v>#N/A</v>
      </c>
      <c r="AK1235" s="122" t="e">
        <f t="shared" si="239"/>
        <v>#N/A</v>
      </c>
    </row>
    <row r="1236" spans="1:37" x14ac:dyDescent="0.2">
      <c r="A1236" s="170">
        <f>'Fleet Input'!A1240</f>
        <v>0</v>
      </c>
      <c r="B1236" s="106" t="s">
        <v>111</v>
      </c>
      <c r="C1236" s="106" t="s">
        <v>120</v>
      </c>
      <c r="D1236" s="106" t="s">
        <v>121</v>
      </c>
      <c r="E1236" s="106" t="s">
        <v>757</v>
      </c>
      <c r="F1236" s="179">
        <f>'Fleet Input'!I1240</f>
        <v>0</v>
      </c>
      <c r="G1236" s="179">
        <f>'Fleet Input'!J1240</f>
        <v>0</v>
      </c>
      <c r="H1236" s="119" t="e">
        <f>VLOOKUP(AD1236,NOx_Calc!$E$4:$G$44,3,FALSE)/100</f>
        <v>#N/A</v>
      </c>
      <c r="I1236" s="119" t="e">
        <f>VLOOKUP(AD1236,NOx_Calc!$E$4:$H$44,4,FALSE)/100</f>
        <v>#N/A</v>
      </c>
      <c r="J1236" s="97" t="e">
        <f t="shared" si="228"/>
        <v>#N/A</v>
      </c>
      <c r="K1236" s="10" t="e">
        <f>IF(J1236&lt;&gt;"-",IF(X1236="A",'NOx Emission Factors'!$X$4*J1236,IF(X1236="L",'NOx Emission Factors'!$W$4*J1236,"?")),"-")</f>
        <v>#N/A</v>
      </c>
      <c r="L1236" s="10" t="str">
        <f>IF(F1236&lt;&gt;"",IF(X1236="A",F1236/'NOx Emission Factors'!$X$4,IF(X1236="L",F1236/'NOx Emission Factors'!$W$4,"?")),"-")</f>
        <v>?</v>
      </c>
      <c r="M1236" s="125" t="e">
        <f t="shared" si="229"/>
        <v>#DIV/0!</v>
      </c>
      <c r="N1236" s="125" t="e">
        <f t="shared" si="230"/>
        <v>#N/A</v>
      </c>
      <c r="O1236" s="170">
        <f>'Fleet Input'!B1240</f>
        <v>0</v>
      </c>
      <c r="P1236" s="170">
        <f>'Fleet Input'!C1240</f>
        <v>0</v>
      </c>
      <c r="Q1236" s="170">
        <f>'Fleet Input'!D1240</f>
        <v>0</v>
      </c>
      <c r="R1236" s="170">
        <f>'Fleet Input'!E1240</f>
        <v>0</v>
      </c>
      <c r="S1236" s="170">
        <f>'Fleet Input'!F1240</f>
        <v>0</v>
      </c>
      <c r="T1236" s="109" t="s">
        <v>242</v>
      </c>
      <c r="V1236" s="109" t="s">
        <v>23</v>
      </c>
      <c r="X1236" s="176">
        <f>'Fleet Input'!F1240</f>
        <v>0</v>
      </c>
      <c r="Y1236" s="170">
        <f>'Fleet Input'!G1240</f>
        <v>0</v>
      </c>
      <c r="Z1236" s="170">
        <f>'Fleet Input'!H1240</f>
        <v>0</v>
      </c>
      <c r="AA1236" s="114">
        <f t="shared" si="231"/>
        <v>0</v>
      </c>
      <c r="AB1236" s="176" t="str">
        <f>IF('Fleet Input'!K1240=0,"",'Fleet Input'!K1240)</f>
        <v/>
      </c>
      <c r="AC1236" s="176" t="str">
        <f>IF('Fleet Input'!L1240=0,"",'Fleet Input'!L1240)</f>
        <v/>
      </c>
      <c r="AD1236" s="117" t="str">
        <f t="shared" si="232"/>
        <v/>
      </c>
      <c r="AE1236" s="117" t="str">
        <f t="shared" si="233"/>
        <v>00</v>
      </c>
      <c r="AF1236" s="8" t="e">
        <f t="shared" si="234"/>
        <v>#N/A</v>
      </c>
      <c r="AG1236" s="122" t="e">
        <f t="shared" si="235"/>
        <v>#N/A</v>
      </c>
      <c r="AH1236" s="8" t="e">
        <f t="shared" si="236"/>
        <v>#N/A</v>
      </c>
      <c r="AI1236" s="122" t="e">
        <f t="shared" si="237"/>
        <v>#N/A</v>
      </c>
      <c r="AJ1236" s="100" t="e">
        <f t="shared" si="238"/>
        <v>#N/A</v>
      </c>
      <c r="AK1236" s="122" t="e">
        <f t="shared" si="239"/>
        <v>#N/A</v>
      </c>
    </row>
    <row r="1237" spans="1:37" x14ac:dyDescent="0.2">
      <c r="A1237" s="170">
        <f>'Fleet Input'!A1241</f>
        <v>0</v>
      </c>
      <c r="B1237" s="106" t="s">
        <v>111</v>
      </c>
      <c r="C1237" s="106" t="s">
        <v>112</v>
      </c>
      <c r="D1237" s="106" t="s">
        <v>124</v>
      </c>
      <c r="E1237" s="106" t="s">
        <v>267</v>
      </c>
      <c r="F1237" s="179">
        <f>'Fleet Input'!I1241</f>
        <v>0</v>
      </c>
      <c r="G1237" s="179">
        <f>'Fleet Input'!J1241</f>
        <v>0</v>
      </c>
      <c r="H1237" s="119" t="e">
        <f>VLOOKUP(AD1237,NOx_Calc!$E$4:$G$44,3,FALSE)/100</f>
        <v>#N/A</v>
      </c>
      <c r="I1237" s="119" t="e">
        <f>VLOOKUP(AD1237,NOx_Calc!$E$4:$H$44,4,FALSE)/100</f>
        <v>#N/A</v>
      </c>
      <c r="J1237" s="97" t="e">
        <f t="shared" si="228"/>
        <v>#N/A</v>
      </c>
      <c r="K1237" s="10" t="e">
        <f>IF(J1237&lt;&gt;"-",IF(X1237="A",'NOx Emission Factors'!$X$4*J1237,IF(X1237="L",'NOx Emission Factors'!$W$4*J1237,"?")),"-")</f>
        <v>#N/A</v>
      </c>
      <c r="L1237" s="10" t="str">
        <f>IF(F1237&lt;&gt;"",IF(X1237="A",F1237/'NOx Emission Factors'!$X$4,IF(X1237="L",F1237/'NOx Emission Factors'!$W$4,"?")),"-")</f>
        <v>?</v>
      </c>
      <c r="M1237" s="125" t="e">
        <f t="shared" si="229"/>
        <v>#DIV/0!</v>
      </c>
      <c r="N1237" s="125" t="e">
        <f t="shared" si="230"/>
        <v>#N/A</v>
      </c>
      <c r="O1237" s="170">
        <f>'Fleet Input'!B1241</f>
        <v>0</v>
      </c>
      <c r="P1237" s="170">
        <f>'Fleet Input'!C1241</f>
        <v>0</v>
      </c>
      <c r="Q1237" s="170">
        <f>'Fleet Input'!D1241</f>
        <v>0</v>
      </c>
      <c r="R1237" s="170">
        <f>'Fleet Input'!E1241</f>
        <v>0</v>
      </c>
      <c r="S1237" s="170">
        <f>'Fleet Input'!F1241</f>
        <v>0</v>
      </c>
      <c r="T1237" s="109" t="s">
        <v>237</v>
      </c>
      <c r="U1237" s="109" t="s">
        <v>190</v>
      </c>
      <c r="X1237" s="176">
        <f>'Fleet Input'!F1241</f>
        <v>0</v>
      </c>
      <c r="Y1237" s="170">
        <f>'Fleet Input'!G1241</f>
        <v>0</v>
      </c>
      <c r="Z1237" s="170">
        <f>'Fleet Input'!H1241</f>
        <v>0</v>
      </c>
      <c r="AA1237" s="114">
        <f t="shared" si="231"/>
        <v>0</v>
      </c>
      <c r="AB1237" s="176" t="str">
        <f>IF('Fleet Input'!K1241=0,"",'Fleet Input'!K1241)</f>
        <v/>
      </c>
      <c r="AC1237" s="176" t="str">
        <f>IF('Fleet Input'!L1241=0,"",'Fleet Input'!L1241)</f>
        <v/>
      </c>
      <c r="AD1237" s="117" t="str">
        <f t="shared" si="232"/>
        <v/>
      </c>
      <c r="AE1237" s="117" t="str">
        <f t="shared" si="233"/>
        <v>00</v>
      </c>
      <c r="AF1237" s="8" t="e">
        <f t="shared" si="234"/>
        <v>#N/A</v>
      </c>
      <c r="AG1237" s="122" t="e">
        <f t="shared" si="235"/>
        <v>#N/A</v>
      </c>
      <c r="AH1237" s="8" t="e">
        <f t="shared" si="236"/>
        <v>#N/A</v>
      </c>
      <c r="AI1237" s="122" t="e">
        <f t="shared" si="237"/>
        <v>#N/A</v>
      </c>
      <c r="AJ1237" s="100" t="e">
        <f t="shared" si="238"/>
        <v>#N/A</v>
      </c>
      <c r="AK1237" s="122" t="e">
        <f t="shared" si="239"/>
        <v>#N/A</v>
      </c>
    </row>
    <row r="1238" spans="1:37" x14ac:dyDescent="0.2">
      <c r="A1238" s="170">
        <f>'Fleet Input'!A1242</f>
        <v>0</v>
      </c>
      <c r="B1238" s="106" t="s">
        <v>111</v>
      </c>
      <c r="C1238" s="106" t="s">
        <v>112</v>
      </c>
      <c r="D1238" s="106" t="s">
        <v>113</v>
      </c>
      <c r="E1238" s="106" t="s">
        <v>267</v>
      </c>
      <c r="F1238" s="179">
        <f>'Fleet Input'!I1242</f>
        <v>0</v>
      </c>
      <c r="G1238" s="179">
        <f>'Fleet Input'!J1242</f>
        <v>0</v>
      </c>
      <c r="H1238" s="119" t="e">
        <f>VLOOKUP(AD1238,NOx_Calc!$E$4:$G$44,3,FALSE)/100</f>
        <v>#N/A</v>
      </c>
      <c r="I1238" s="119" t="e">
        <f>VLOOKUP(AD1238,NOx_Calc!$E$4:$H$44,4,FALSE)/100</f>
        <v>#N/A</v>
      </c>
      <c r="J1238" s="97" t="e">
        <f t="shared" si="228"/>
        <v>#N/A</v>
      </c>
      <c r="K1238" s="10" t="e">
        <f>IF(J1238&lt;&gt;"-",IF(X1238="A",'NOx Emission Factors'!$X$4*J1238,IF(X1238="L",'NOx Emission Factors'!$W$4*J1238,"?")),"-")</f>
        <v>#N/A</v>
      </c>
      <c r="L1238" s="10" t="str">
        <f>IF(F1238&lt;&gt;"",IF(X1238="A",F1238/'NOx Emission Factors'!$X$4,IF(X1238="L",F1238/'NOx Emission Factors'!$W$4,"?")),"-")</f>
        <v>?</v>
      </c>
      <c r="M1238" s="125" t="e">
        <f t="shared" si="229"/>
        <v>#DIV/0!</v>
      </c>
      <c r="N1238" s="125" t="e">
        <f t="shared" si="230"/>
        <v>#N/A</v>
      </c>
      <c r="O1238" s="170">
        <f>'Fleet Input'!B1242</f>
        <v>0</v>
      </c>
      <c r="P1238" s="170">
        <f>'Fleet Input'!C1242</f>
        <v>0</v>
      </c>
      <c r="Q1238" s="170">
        <f>'Fleet Input'!D1242</f>
        <v>0</v>
      </c>
      <c r="R1238" s="170">
        <f>'Fleet Input'!E1242</f>
        <v>0</v>
      </c>
      <c r="S1238" s="170">
        <f>'Fleet Input'!F1242</f>
        <v>0</v>
      </c>
      <c r="T1238" s="109" t="s">
        <v>237</v>
      </c>
      <c r="U1238" s="109" t="s">
        <v>190</v>
      </c>
      <c r="X1238" s="176">
        <f>'Fleet Input'!F1242</f>
        <v>0</v>
      </c>
      <c r="Y1238" s="170">
        <f>'Fleet Input'!G1242</f>
        <v>0</v>
      </c>
      <c r="Z1238" s="170">
        <f>'Fleet Input'!H1242</f>
        <v>0</v>
      </c>
      <c r="AA1238" s="114">
        <f t="shared" si="231"/>
        <v>0</v>
      </c>
      <c r="AB1238" s="176" t="str">
        <f>IF('Fleet Input'!K1242=0,"",'Fleet Input'!K1242)</f>
        <v/>
      </c>
      <c r="AC1238" s="176" t="str">
        <f>IF('Fleet Input'!L1242=0,"",'Fleet Input'!L1242)</f>
        <v/>
      </c>
      <c r="AD1238" s="117" t="str">
        <f t="shared" si="232"/>
        <v/>
      </c>
      <c r="AE1238" s="117" t="str">
        <f t="shared" si="233"/>
        <v>00</v>
      </c>
      <c r="AF1238" s="8" t="e">
        <f t="shared" si="234"/>
        <v>#N/A</v>
      </c>
      <c r="AG1238" s="122" t="e">
        <f t="shared" si="235"/>
        <v>#N/A</v>
      </c>
      <c r="AH1238" s="8" t="e">
        <f t="shared" si="236"/>
        <v>#N/A</v>
      </c>
      <c r="AI1238" s="122" t="e">
        <f t="shared" si="237"/>
        <v>#N/A</v>
      </c>
      <c r="AJ1238" s="100" t="e">
        <f t="shared" si="238"/>
        <v>#N/A</v>
      </c>
      <c r="AK1238" s="122" t="e">
        <f t="shared" si="239"/>
        <v>#N/A</v>
      </c>
    </row>
    <row r="1239" spans="1:37" x14ac:dyDescent="0.2">
      <c r="A1239" s="170">
        <f>'Fleet Input'!A1243</f>
        <v>0</v>
      </c>
      <c r="B1239" s="106" t="s">
        <v>111</v>
      </c>
      <c r="C1239" s="106" t="s">
        <v>112</v>
      </c>
      <c r="D1239" s="106" t="s">
        <v>136</v>
      </c>
      <c r="E1239" s="106" t="s">
        <v>267</v>
      </c>
      <c r="F1239" s="179">
        <f>'Fleet Input'!I1243</f>
        <v>0</v>
      </c>
      <c r="G1239" s="179">
        <f>'Fleet Input'!J1243</f>
        <v>0</v>
      </c>
      <c r="H1239" s="119" t="e">
        <f>VLOOKUP(AD1239,NOx_Calc!$E$4:$G$44,3,FALSE)/100</f>
        <v>#N/A</v>
      </c>
      <c r="I1239" s="119" t="e">
        <f>VLOOKUP(AD1239,NOx_Calc!$E$4:$H$44,4,FALSE)/100</f>
        <v>#N/A</v>
      </c>
      <c r="J1239" s="97" t="e">
        <f t="shared" si="228"/>
        <v>#N/A</v>
      </c>
      <c r="K1239" s="10" t="e">
        <f>IF(J1239&lt;&gt;"-",IF(X1239="A",'NOx Emission Factors'!$X$4*J1239,IF(X1239="L",'NOx Emission Factors'!$W$4*J1239,"?")),"-")</f>
        <v>#N/A</v>
      </c>
      <c r="L1239" s="10" t="str">
        <f>IF(F1239&lt;&gt;"",IF(X1239="A",F1239/'NOx Emission Factors'!$X$4,IF(X1239="L",F1239/'NOx Emission Factors'!$W$4,"?")),"-")</f>
        <v>?</v>
      </c>
      <c r="M1239" s="125" t="e">
        <f t="shared" si="229"/>
        <v>#DIV/0!</v>
      </c>
      <c r="N1239" s="125" t="e">
        <f t="shared" si="230"/>
        <v>#N/A</v>
      </c>
      <c r="O1239" s="170">
        <f>'Fleet Input'!B1243</f>
        <v>0</v>
      </c>
      <c r="P1239" s="170">
        <f>'Fleet Input'!C1243</f>
        <v>0</v>
      </c>
      <c r="Q1239" s="170">
        <f>'Fleet Input'!D1243</f>
        <v>0</v>
      </c>
      <c r="R1239" s="170">
        <f>'Fleet Input'!E1243</f>
        <v>0</v>
      </c>
      <c r="S1239" s="170">
        <f>'Fleet Input'!F1243</f>
        <v>0</v>
      </c>
      <c r="T1239" s="109" t="s">
        <v>237</v>
      </c>
      <c r="U1239" s="109" t="s">
        <v>190</v>
      </c>
      <c r="X1239" s="176">
        <f>'Fleet Input'!F1243</f>
        <v>0</v>
      </c>
      <c r="Y1239" s="170">
        <f>'Fleet Input'!G1243</f>
        <v>0</v>
      </c>
      <c r="Z1239" s="170">
        <f>'Fleet Input'!H1243</f>
        <v>0</v>
      </c>
      <c r="AA1239" s="114">
        <f t="shared" si="231"/>
        <v>0</v>
      </c>
      <c r="AB1239" s="176" t="str">
        <f>IF('Fleet Input'!K1243=0,"",'Fleet Input'!K1243)</f>
        <v/>
      </c>
      <c r="AC1239" s="176" t="str">
        <f>IF('Fleet Input'!L1243=0,"",'Fleet Input'!L1243)</f>
        <v/>
      </c>
      <c r="AD1239" s="117" t="str">
        <f t="shared" si="232"/>
        <v/>
      </c>
      <c r="AE1239" s="117" t="str">
        <f t="shared" si="233"/>
        <v>00</v>
      </c>
      <c r="AF1239" s="8" t="e">
        <f t="shared" si="234"/>
        <v>#N/A</v>
      </c>
      <c r="AG1239" s="122" t="e">
        <f t="shared" si="235"/>
        <v>#N/A</v>
      </c>
      <c r="AH1239" s="8" t="e">
        <f t="shared" si="236"/>
        <v>#N/A</v>
      </c>
      <c r="AI1239" s="122" t="e">
        <f t="shared" si="237"/>
        <v>#N/A</v>
      </c>
      <c r="AJ1239" s="100" t="e">
        <f t="shared" si="238"/>
        <v>#N/A</v>
      </c>
      <c r="AK1239" s="122" t="e">
        <f t="shared" si="239"/>
        <v>#N/A</v>
      </c>
    </row>
    <row r="1240" spans="1:37" x14ac:dyDescent="0.2">
      <c r="A1240" s="170">
        <f>'Fleet Input'!A1244</f>
        <v>0</v>
      </c>
      <c r="B1240" s="106" t="s">
        <v>111</v>
      </c>
      <c r="C1240" s="106" t="s">
        <v>112</v>
      </c>
      <c r="D1240" s="106" t="s">
        <v>150</v>
      </c>
      <c r="E1240" s="106" t="s">
        <v>267</v>
      </c>
      <c r="F1240" s="179">
        <f>'Fleet Input'!I1244</f>
        <v>0</v>
      </c>
      <c r="G1240" s="179">
        <f>'Fleet Input'!J1244</f>
        <v>0</v>
      </c>
      <c r="H1240" s="119" t="e">
        <f>VLOOKUP(AD1240,NOx_Calc!$E$4:$G$44,3,FALSE)/100</f>
        <v>#N/A</v>
      </c>
      <c r="I1240" s="119" t="e">
        <f>VLOOKUP(AD1240,NOx_Calc!$E$4:$H$44,4,FALSE)/100</f>
        <v>#N/A</v>
      </c>
      <c r="J1240" s="97" t="e">
        <f t="shared" si="228"/>
        <v>#N/A</v>
      </c>
      <c r="K1240" s="10" t="e">
        <f>IF(J1240&lt;&gt;"-",IF(X1240="A",'NOx Emission Factors'!$X$4*J1240,IF(X1240="L",'NOx Emission Factors'!$W$4*J1240,"?")),"-")</f>
        <v>#N/A</v>
      </c>
      <c r="L1240" s="10" t="str">
        <f>IF(F1240&lt;&gt;"",IF(X1240="A",F1240/'NOx Emission Factors'!$X$4,IF(X1240="L",F1240/'NOx Emission Factors'!$W$4,"?")),"-")</f>
        <v>?</v>
      </c>
      <c r="M1240" s="125" t="e">
        <f t="shared" si="229"/>
        <v>#DIV/0!</v>
      </c>
      <c r="N1240" s="125" t="e">
        <f t="shared" si="230"/>
        <v>#N/A</v>
      </c>
      <c r="O1240" s="170">
        <f>'Fleet Input'!B1244</f>
        <v>0</v>
      </c>
      <c r="P1240" s="170">
        <f>'Fleet Input'!C1244</f>
        <v>0</v>
      </c>
      <c r="Q1240" s="170">
        <f>'Fleet Input'!D1244</f>
        <v>0</v>
      </c>
      <c r="R1240" s="170">
        <f>'Fleet Input'!E1244</f>
        <v>0</v>
      </c>
      <c r="S1240" s="170">
        <f>'Fleet Input'!F1244</f>
        <v>0</v>
      </c>
      <c r="T1240" s="109" t="s">
        <v>237</v>
      </c>
      <c r="U1240" s="109" t="s">
        <v>190</v>
      </c>
      <c r="X1240" s="176">
        <f>'Fleet Input'!F1244</f>
        <v>0</v>
      </c>
      <c r="Y1240" s="170">
        <f>'Fleet Input'!G1244</f>
        <v>0</v>
      </c>
      <c r="Z1240" s="170">
        <f>'Fleet Input'!H1244</f>
        <v>0</v>
      </c>
      <c r="AA1240" s="114">
        <f t="shared" si="231"/>
        <v>0</v>
      </c>
      <c r="AB1240" s="176" t="str">
        <f>IF('Fleet Input'!K1244=0,"",'Fleet Input'!K1244)</f>
        <v/>
      </c>
      <c r="AC1240" s="176" t="str">
        <f>IF('Fleet Input'!L1244=0,"",'Fleet Input'!L1244)</f>
        <v/>
      </c>
      <c r="AD1240" s="117" t="str">
        <f t="shared" si="232"/>
        <v/>
      </c>
      <c r="AE1240" s="117" t="str">
        <f t="shared" si="233"/>
        <v>00</v>
      </c>
      <c r="AF1240" s="8" t="e">
        <f t="shared" si="234"/>
        <v>#N/A</v>
      </c>
      <c r="AG1240" s="122" t="e">
        <f t="shared" si="235"/>
        <v>#N/A</v>
      </c>
      <c r="AH1240" s="8" t="e">
        <f t="shared" si="236"/>
        <v>#N/A</v>
      </c>
      <c r="AI1240" s="122" t="e">
        <f t="shared" si="237"/>
        <v>#N/A</v>
      </c>
      <c r="AJ1240" s="100" t="e">
        <f t="shared" si="238"/>
        <v>#N/A</v>
      </c>
      <c r="AK1240" s="122" t="e">
        <f t="shared" si="239"/>
        <v>#N/A</v>
      </c>
    </row>
    <row r="1241" spans="1:37" x14ac:dyDescent="0.2">
      <c r="A1241" s="170">
        <f>'Fleet Input'!A1245</f>
        <v>0</v>
      </c>
      <c r="B1241" s="106" t="s">
        <v>111</v>
      </c>
      <c r="C1241" s="106" t="s">
        <v>120</v>
      </c>
      <c r="D1241" s="106" t="s">
        <v>177</v>
      </c>
      <c r="E1241" s="106" t="s">
        <v>267</v>
      </c>
      <c r="F1241" s="179">
        <f>'Fleet Input'!I1245</f>
        <v>0</v>
      </c>
      <c r="G1241" s="179">
        <f>'Fleet Input'!J1245</f>
        <v>0</v>
      </c>
      <c r="H1241" s="119" t="e">
        <f>VLOOKUP(AD1241,NOx_Calc!$E$4:$G$44,3,FALSE)/100</f>
        <v>#N/A</v>
      </c>
      <c r="I1241" s="119" t="e">
        <f>VLOOKUP(AD1241,NOx_Calc!$E$4:$H$44,4,FALSE)/100</f>
        <v>#N/A</v>
      </c>
      <c r="J1241" s="97" t="e">
        <f t="shared" si="228"/>
        <v>#N/A</v>
      </c>
      <c r="K1241" s="10" t="e">
        <f>IF(J1241&lt;&gt;"-",IF(X1241="A",'NOx Emission Factors'!$X$4*J1241,IF(X1241="L",'NOx Emission Factors'!$W$4*J1241,"?")),"-")</f>
        <v>#N/A</v>
      </c>
      <c r="L1241" s="10" t="str">
        <f>IF(F1241&lt;&gt;"",IF(X1241="A",F1241/'NOx Emission Factors'!$X$4,IF(X1241="L",F1241/'NOx Emission Factors'!$W$4,"?")),"-")</f>
        <v>?</v>
      </c>
      <c r="M1241" s="125" t="e">
        <f t="shared" si="229"/>
        <v>#DIV/0!</v>
      </c>
      <c r="N1241" s="125" t="e">
        <f t="shared" si="230"/>
        <v>#N/A</v>
      </c>
      <c r="O1241" s="170">
        <f>'Fleet Input'!B1245</f>
        <v>0</v>
      </c>
      <c r="P1241" s="170">
        <f>'Fleet Input'!C1245</f>
        <v>0</v>
      </c>
      <c r="Q1241" s="170">
        <f>'Fleet Input'!D1245</f>
        <v>0</v>
      </c>
      <c r="R1241" s="170">
        <f>'Fleet Input'!E1245</f>
        <v>0</v>
      </c>
      <c r="S1241" s="170">
        <f>'Fleet Input'!F1245</f>
        <v>0</v>
      </c>
      <c r="T1241" s="109" t="s">
        <v>237</v>
      </c>
      <c r="U1241" s="109" t="s">
        <v>190</v>
      </c>
      <c r="X1241" s="176">
        <f>'Fleet Input'!F1245</f>
        <v>0</v>
      </c>
      <c r="Y1241" s="170">
        <f>'Fleet Input'!G1245</f>
        <v>0</v>
      </c>
      <c r="Z1241" s="170">
        <f>'Fleet Input'!H1245</f>
        <v>0</v>
      </c>
      <c r="AA1241" s="114">
        <f t="shared" si="231"/>
        <v>0</v>
      </c>
      <c r="AB1241" s="176" t="str">
        <f>IF('Fleet Input'!K1245=0,"",'Fleet Input'!K1245)</f>
        <v/>
      </c>
      <c r="AC1241" s="176" t="str">
        <f>IF('Fleet Input'!L1245=0,"",'Fleet Input'!L1245)</f>
        <v/>
      </c>
      <c r="AD1241" s="117" t="str">
        <f t="shared" si="232"/>
        <v/>
      </c>
      <c r="AE1241" s="117" t="str">
        <f t="shared" si="233"/>
        <v>00</v>
      </c>
      <c r="AF1241" s="8" t="e">
        <f t="shared" si="234"/>
        <v>#N/A</v>
      </c>
      <c r="AG1241" s="122" t="e">
        <f t="shared" si="235"/>
        <v>#N/A</v>
      </c>
      <c r="AH1241" s="8" t="e">
        <f t="shared" si="236"/>
        <v>#N/A</v>
      </c>
      <c r="AI1241" s="122" t="e">
        <f t="shared" si="237"/>
        <v>#N/A</v>
      </c>
      <c r="AJ1241" s="100" t="e">
        <f t="shared" si="238"/>
        <v>#N/A</v>
      </c>
      <c r="AK1241" s="122" t="e">
        <f t="shared" si="239"/>
        <v>#N/A</v>
      </c>
    </row>
    <row r="1242" spans="1:37" x14ac:dyDescent="0.2">
      <c r="A1242" s="170">
        <f>'Fleet Input'!A1246</f>
        <v>0</v>
      </c>
      <c r="B1242" s="106" t="s">
        <v>111</v>
      </c>
      <c r="C1242" s="106" t="s">
        <v>133</v>
      </c>
      <c r="D1242" s="106" t="s">
        <v>291</v>
      </c>
      <c r="E1242" s="106" t="s">
        <v>290</v>
      </c>
      <c r="F1242" s="179">
        <f>'Fleet Input'!I1246</f>
        <v>0</v>
      </c>
      <c r="G1242" s="179">
        <f>'Fleet Input'!J1246</f>
        <v>0</v>
      </c>
      <c r="H1242" s="119" t="e">
        <f>VLOOKUP(AD1242,NOx_Calc!$E$4:$G$44,3,FALSE)/100</f>
        <v>#N/A</v>
      </c>
      <c r="I1242" s="119" t="e">
        <f>VLOOKUP(AD1242,NOx_Calc!$E$4:$H$44,4,FALSE)/100</f>
        <v>#N/A</v>
      </c>
      <c r="J1242" s="97" t="e">
        <f t="shared" si="228"/>
        <v>#N/A</v>
      </c>
      <c r="K1242" s="10" t="e">
        <f>IF(J1242&lt;&gt;"-",IF(X1242="A",'NOx Emission Factors'!$X$4*J1242,IF(X1242="L",'NOx Emission Factors'!$W$4*J1242,"?")),"-")</f>
        <v>#N/A</v>
      </c>
      <c r="L1242" s="10" t="str">
        <f>IF(F1242&lt;&gt;"",IF(X1242="A",F1242/'NOx Emission Factors'!$X$4,IF(X1242="L",F1242/'NOx Emission Factors'!$W$4,"?")),"-")</f>
        <v>?</v>
      </c>
      <c r="M1242" s="125" t="e">
        <f t="shared" si="229"/>
        <v>#DIV/0!</v>
      </c>
      <c r="N1242" s="125" t="e">
        <f t="shared" si="230"/>
        <v>#N/A</v>
      </c>
      <c r="O1242" s="170">
        <f>'Fleet Input'!B1246</f>
        <v>0</v>
      </c>
      <c r="P1242" s="170">
        <f>'Fleet Input'!C1246</f>
        <v>0</v>
      </c>
      <c r="Q1242" s="170">
        <f>'Fleet Input'!D1246</f>
        <v>0</v>
      </c>
      <c r="R1242" s="170">
        <f>'Fleet Input'!E1246</f>
        <v>0</v>
      </c>
      <c r="S1242" s="170">
        <f>'Fleet Input'!F1246</f>
        <v>0</v>
      </c>
      <c r="T1242" s="109" t="s">
        <v>237</v>
      </c>
      <c r="U1242" s="109" t="s">
        <v>190</v>
      </c>
      <c r="X1242" s="176">
        <f>'Fleet Input'!F1246</f>
        <v>0</v>
      </c>
      <c r="Y1242" s="170">
        <f>'Fleet Input'!G1246</f>
        <v>0</v>
      </c>
      <c r="Z1242" s="170">
        <f>'Fleet Input'!H1246</f>
        <v>0</v>
      </c>
      <c r="AA1242" s="114">
        <f t="shared" si="231"/>
        <v>0</v>
      </c>
      <c r="AB1242" s="176" t="str">
        <f>IF('Fleet Input'!K1246=0,"",'Fleet Input'!K1246)</f>
        <v/>
      </c>
      <c r="AC1242" s="176" t="str">
        <f>IF('Fleet Input'!L1246=0,"",'Fleet Input'!L1246)</f>
        <v/>
      </c>
      <c r="AD1242" s="117" t="str">
        <f t="shared" si="232"/>
        <v/>
      </c>
      <c r="AE1242" s="117" t="str">
        <f t="shared" si="233"/>
        <v>00</v>
      </c>
      <c r="AF1242" s="8" t="e">
        <f t="shared" si="234"/>
        <v>#N/A</v>
      </c>
      <c r="AG1242" s="122" t="e">
        <f t="shared" si="235"/>
        <v>#N/A</v>
      </c>
      <c r="AH1242" s="8" t="e">
        <f t="shared" si="236"/>
        <v>#N/A</v>
      </c>
      <c r="AI1242" s="122" t="e">
        <f t="shared" si="237"/>
        <v>#N/A</v>
      </c>
      <c r="AJ1242" s="100" t="e">
        <f t="shared" si="238"/>
        <v>#N/A</v>
      </c>
      <c r="AK1242" s="122" t="e">
        <f t="shared" si="239"/>
        <v>#N/A</v>
      </c>
    </row>
    <row r="1243" spans="1:37" x14ac:dyDescent="0.2">
      <c r="A1243" s="170">
        <f>'Fleet Input'!A1247</f>
        <v>0</v>
      </c>
      <c r="B1243" s="106" t="s">
        <v>111</v>
      </c>
      <c r="C1243" s="106" t="s">
        <v>125</v>
      </c>
      <c r="D1243" s="106" t="s">
        <v>126</v>
      </c>
      <c r="E1243" s="106" t="s">
        <v>290</v>
      </c>
      <c r="F1243" s="179">
        <f>'Fleet Input'!I1247</f>
        <v>0</v>
      </c>
      <c r="G1243" s="179">
        <f>'Fleet Input'!J1247</f>
        <v>0</v>
      </c>
      <c r="H1243" s="119" t="e">
        <f>VLOOKUP(AD1243,NOx_Calc!$E$4:$G$44,3,FALSE)/100</f>
        <v>#N/A</v>
      </c>
      <c r="I1243" s="119" t="e">
        <f>VLOOKUP(AD1243,NOx_Calc!$E$4:$H$44,4,FALSE)/100</f>
        <v>#N/A</v>
      </c>
      <c r="J1243" s="97" t="e">
        <f t="shared" si="228"/>
        <v>#N/A</v>
      </c>
      <c r="K1243" s="10" t="e">
        <f>IF(J1243&lt;&gt;"-",IF(X1243="A",'NOx Emission Factors'!$X$4*J1243,IF(X1243="L",'NOx Emission Factors'!$W$4*J1243,"?")),"-")</f>
        <v>#N/A</v>
      </c>
      <c r="L1243" s="10" t="str">
        <f>IF(F1243&lt;&gt;"",IF(X1243="A",F1243/'NOx Emission Factors'!$X$4,IF(X1243="L",F1243/'NOx Emission Factors'!$W$4,"?")),"-")</f>
        <v>?</v>
      </c>
      <c r="M1243" s="125" t="e">
        <f t="shared" si="229"/>
        <v>#DIV/0!</v>
      </c>
      <c r="N1243" s="125" t="e">
        <f t="shared" si="230"/>
        <v>#N/A</v>
      </c>
      <c r="O1243" s="170">
        <f>'Fleet Input'!B1247</f>
        <v>0</v>
      </c>
      <c r="P1243" s="170">
        <f>'Fleet Input'!C1247</f>
        <v>0</v>
      </c>
      <c r="Q1243" s="170">
        <f>'Fleet Input'!D1247</f>
        <v>0</v>
      </c>
      <c r="R1243" s="170">
        <f>'Fleet Input'!E1247</f>
        <v>0</v>
      </c>
      <c r="S1243" s="170">
        <f>'Fleet Input'!F1247</f>
        <v>0</v>
      </c>
      <c r="T1243" s="109" t="s">
        <v>237</v>
      </c>
      <c r="U1243" s="109" t="s">
        <v>190</v>
      </c>
      <c r="X1243" s="176">
        <f>'Fleet Input'!F1247</f>
        <v>0</v>
      </c>
      <c r="Y1243" s="170">
        <f>'Fleet Input'!G1247</f>
        <v>0</v>
      </c>
      <c r="Z1243" s="170">
        <f>'Fleet Input'!H1247</f>
        <v>0</v>
      </c>
      <c r="AA1243" s="114">
        <f t="shared" si="231"/>
        <v>0</v>
      </c>
      <c r="AB1243" s="176" t="str">
        <f>IF('Fleet Input'!K1247=0,"",'Fleet Input'!K1247)</f>
        <v/>
      </c>
      <c r="AC1243" s="176" t="str">
        <f>IF('Fleet Input'!L1247=0,"",'Fleet Input'!L1247)</f>
        <v/>
      </c>
      <c r="AD1243" s="117" t="str">
        <f t="shared" si="232"/>
        <v/>
      </c>
      <c r="AE1243" s="117" t="str">
        <f t="shared" si="233"/>
        <v>00</v>
      </c>
      <c r="AF1243" s="8" t="e">
        <f t="shared" si="234"/>
        <v>#N/A</v>
      </c>
      <c r="AG1243" s="122" t="e">
        <f t="shared" si="235"/>
        <v>#N/A</v>
      </c>
      <c r="AH1243" s="8" t="e">
        <f t="shared" si="236"/>
        <v>#N/A</v>
      </c>
      <c r="AI1243" s="122" t="e">
        <f t="shared" si="237"/>
        <v>#N/A</v>
      </c>
      <c r="AJ1243" s="100" t="e">
        <f t="shared" si="238"/>
        <v>#N/A</v>
      </c>
      <c r="AK1243" s="122" t="e">
        <f t="shared" si="239"/>
        <v>#N/A</v>
      </c>
    </row>
    <row r="1244" spans="1:37" x14ac:dyDescent="0.2">
      <c r="A1244" s="170">
        <f>'Fleet Input'!A1248</f>
        <v>0</v>
      </c>
      <c r="B1244" s="106" t="s">
        <v>111</v>
      </c>
      <c r="C1244" s="106" t="s">
        <v>112</v>
      </c>
      <c r="D1244" s="106" t="s">
        <v>136</v>
      </c>
      <c r="E1244" s="106" t="s">
        <v>759</v>
      </c>
      <c r="F1244" s="179">
        <f>'Fleet Input'!I1248</f>
        <v>0</v>
      </c>
      <c r="G1244" s="179">
        <f>'Fleet Input'!J1248</f>
        <v>0</v>
      </c>
      <c r="H1244" s="119" t="e">
        <f>VLOOKUP(AD1244,NOx_Calc!$E$4:$G$44,3,FALSE)/100</f>
        <v>#N/A</v>
      </c>
      <c r="I1244" s="119" t="e">
        <f>VLOOKUP(AD1244,NOx_Calc!$E$4:$H$44,4,FALSE)/100</f>
        <v>#N/A</v>
      </c>
      <c r="J1244" s="97" t="e">
        <f t="shared" si="228"/>
        <v>#N/A</v>
      </c>
      <c r="K1244" s="10" t="e">
        <f>IF(J1244&lt;&gt;"-",IF(X1244="A",'NOx Emission Factors'!$X$4*J1244,IF(X1244="L",'NOx Emission Factors'!$W$4*J1244,"?")),"-")</f>
        <v>#N/A</v>
      </c>
      <c r="L1244" s="10" t="str">
        <f>IF(F1244&lt;&gt;"",IF(X1244="A",F1244/'NOx Emission Factors'!$X$4,IF(X1244="L",F1244/'NOx Emission Factors'!$W$4,"?")),"-")</f>
        <v>?</v>
      </c>
      <c r="M1244" s="125" t="e">
        <f t="shared" si="229"/>
        <v>#DIV/0!</v>
      </c>
      <c r="N1244" s="125" t="e">
        <f t="shared" si="230"/>
        <v>#N/A</v>
      </c>
      <c r="O1244" s="170">
        <f>'Fleet Input'!B1248</f>
        <v>0</v>
      </c>
      <c r="P1244" s="170">
        <f>'Fleet Input'!C1248</f>
        <v>0</v>
      </c>
      <c r="Q1244" s="170">
        <f>'Fleet Input'!D1248</f>
        <v>0</v>
      </c>
      <c r="R1244" s="170">
        <f>'Fleet Input'!E1248</f>
        <v>0</v>
      </c>
      <c r="S1244" s="170">
        <f>'Fleet Input'!F1248</f>
        <v>0</v>
      </c>
      <c r="T1244" s="109" t="s">
        <v>241</v>
      </c>
      <c r="U1244" s="109" t="s">
        <v>20</v>
      </c>
      <c r="X1244" s="176">
        <f>'Fleet Input'!F1248</f>
        <v>0</v>
      </c>
      <c r="Y1244" s="170">
        <f>'Fleet Input'!G1248</f>
        <v>0</v>
      </c>
      <c r="Z1244" s="170">
        <f>'Fleet Input'!H1248</f>
        <v>0</v>
      </c>
      <c r="AA1244" s="114">
        <f t="shared" si="231"/>
        <v>0</v>
      </c>
      <c r="AB1244" s="176" t="str">
        <f>IF('Fleet Input'!K1248=0,"",'Fleet Input'!K1248)</f>
        <v/>
      </c>
      <c r="AC1244" s="176" t="str">
        <f>IF('Fleet Input'!L1248=0,"",'Fleet Input'!L1248)</f>
        <v/>
      </c>
      <c r="AD1244" s="117" t="str">
        <f t="shared" si="232"/>
        <v/>
      </c>
      <c r="AE1244" s="117" t="str">
        <f t="shared" si="233"/>
        <v>00</v>
      </c>
      <c r="AF1244" s="8" t="e">
        <f t="shared" si="234"/>
        <v>#N/A</v>
      </c>
      <c r="AG1244" s="122" t="e">
        <f t="shared" si="235"/>
        <v>#N/A</v>
      </c>
      <c r="AH1244" s="8" t="e">
        <f t="shared" si="236"/>
        <v>#N/A</v>
      </c>
      <c r="AI1244" s="122" t="e">
        <f t="shared" si="237"/>
        <v>#N/A</v>
      </c>
      <c r="AJ1244" s="100" t="e">
        <f t="shared" si="238"/>
        <v>#N/A</v>
      </c>
      <c r="AK1244" s="122" t="e">
        <f t="shared" si="239"/>
        <v>#N/A</v>
      </c>
    </row>
    <row r="1245" spans="1:37" x14ac:dyDescent="0.2">
      <c r="A1245" s="170">
        <f>'Fleet Input'!A1249</f>
        <v>0</v>
      </c>
      <c r="B1245" s="106" t="s">
        <v>111</v>
      </c>
      <c r="C1245" s="106" t="s">
        <v>112</v>
      </c>
      <c r="D1245" s="106" t="s">
        <v>136</v>
      </c>
      <c r="E1245" s="106" t="s">
        <v>759</v>
      </c>
      <c r="F1245" s="179">
        <f>'Fleet Input'!I1249</f>
        <v>0</v>
      </c>
      <c r="G1245" s="179">
        <f>'Fleet Input'!J1249</f>
        <v>0</v>
      </c>
      <c r="H1245" s="119" t="e">
        <f>VLOOKUP(AD1245,NOx_Calc!$E$4:$G$44,3,FALSE)/100</f>
        <v>#N/A</v>
      </c>
      <c r="I1245" s="119" t="e">
        <f>VLOOKUP(AD1245,NOx_Calc!$E$4:$H$44,4,FALSE)/100</f>
        <v>#N/A</v>
      </c>
      <c r="J1245" s="97" t="e">
        <f t="shared" si="228"/>
        <v>#N/A</v>
      </c>
      <c r="K1245" s="10" t="e">
        <f>IF(J1245&lt;&gt;"-",IF(X1245="A",'NOx Emission Factors'!$X$4*J1245,IF(X1245="L",'NOx Emission Factors'!$W$4*J1245,"?")),"-")</f>
        <v>#N/A</v>
      </c>
      <c r="L1245" s="10" t="str">
        <f>IF(F1245&lt;&gt;"",IF(X1245="A",F1245/'NOx Emission Factors'!$X$4,IF(X1245="L",F1245/'NOx Emission Factors'!$W$4,"?")),"-")</f>
        <v>?</v>
      </c>
      <c r="M1245" s="125" t="e">
        <f t="shared" si="229"/>
        <v>#DIV/0!</v>
      </c>
      <c r="N1245" s="125" t="e">
        <f t="shared" si="230"/>
        <v>#N/A</v>
      </c>
      <c r="O1245" s="170">
        <f>'Fleet Input'!B1249</f>
        <v>0</v>
      </c>
      <c r="P1245" s="170">
        <f>'Fleet Input'!C1249</f>
        <v>0</v>
      </c>
      <c r="Q1245" s="170">
        <f>'Fleet Input'!D1249</f>
        <v>0</v>
      </c>
      <c r="R1245" s="170">
        <f>'Fleet Input'!E1249</f>
        <v>0</v>
      </c>
      <c r="S1245" s="170">
        <f>'Fleet Input'!F1249</f>
        <v>0</v>
      </c>
      <c r="T1245" s="109" t="s">
        <v>241</v>
      </c>
      <c r="U1245" s="109" t="s">
        <v>20</v>
      </c>
      <c r="X1245" s="176">
        <f>'Fleet Input'!F1249</f>
        <v>0</v>
      </c>
      <c r="Y1245" s="170">
        <f>'Fleet Input'!G1249</f>
        <v>0</v>
      </c>
      <c r="Z1245" s="170">
        <f>'Fleet Input'!H1249</f>
        <v>0</v>
      </c>
      <c r="AA1245" s="114">
        <f t="shared" si="231"/>
        <v>0</v>
      </c>
      <c r="AB1245" s="176" t="str">
        <f>IF('Fleet Input'!K1249=0,"",'Fleet Input'!K1249)</f>
        <v/>
      </c>
      <c r="AC1245" s="176" t="str">
        <f>IF('Fleet Input'!L1249=0,"",'Fleet Input'!L1249)</f>
        <v/>
      </c>
      <c r="AD1245" s="117" t="str">
        <f t="shared" si="232"/>
        <v/>
      </c>
      <c r="AE1245" s="117" t="str">
        <f t="shared" si="233"/>
        <v>00</v>
      </c>
      <c r="AF1245" s="8" t="e">
        <f t="shared" si="234"/>
        <v>#N/A</v>
      </c>
      <c r="AG1245" s="122" t="e">
        <f t="shared" si="235"/>
        <v>#N/A</v>
      </c>
      <c r="AH1245" s="8" t="e">
        <f t="shared" si="236"/>
        <v>#N/A</v>
      </c>
      <c r="AI1245" s="122" t="e">
        <f t="shared" si="237"/>
        <v>#N/A</v>
      </c>
      <c r="AJ1245" s="100" t="e">
        <f t="shared" si="238"/>
        <v>#N/A</v>
      </c>
      <c r="AK1245" s="122" t="e">
        <f t="shared" si="239"/>
        <v>#N/A</v>
      </c>
    </row>
    <row r="1246" spans="1:37" x14ac:dyDescent="0.2">
      <c r="A1246" s="170">
        <f>'Fleet Input'!A1250</f>
        <v>0</v>
      </c>
      <c r="B1246" s="106" t="s">
        <v>111</v>
      </c>
      <c r="C1246" s="106" t="s">
        <v>112</v>
      </c>
      <c r="D1246" s="106" t="s">
        <v>136</v>
      </c>
      <c r="E1246" s="106" t="s">
        <v>759</v>
      </c>
      <c r="F1246" s="179">
        <f>'Fleet Input'!I1250</f>
        <v>0</v>
      </c>
      <c r="G1246" s="179">
        <f>'Fleet Input'!J1250</f>
        <v>0</v>
      </c>
      <c r="H1246" s="119" t="e">
        <f>VLOOKUP(AD1246,NOx_Calc!$E$4:$G$44,3,FALSE)/100</f>
        <v>#N/A</v>
      </c>
      <c r="I1246" s="119" t="e">
        <f>VLOOKUP(AD1246,NOx_Calc!$E$4:$H$44,4,FALSE)/100</f>
        <v>#N/A</v>
      </c>
      <c r="J1246" s="97" t="e">
        <f t="shared" si="228"/>
        <v>#N/A</v>
      </c>
      <c r="K1246" s="10" t="e">
        <f>IF(J1246&lt;&gt;"-",IF(X1246="A",'NOx Emission Factors'!$X$4*J1246,IF(X1246="L",'NOx Emission Factors'!$W$4*J1246,"?")),"-")</f>
        <v>#N/A</v>
      </c>
      <c r="L1246" s="10" t="str">
        <f>IF(F1246&lt;&gt;"",IF(X1246="A",F1246/'NOx Emission Factors'!$X$4,IF(X1246="L",F1246/'NOx Emission Factors'!$W$4,"?")),"-")</f>
        <v>?</v>
      </c>
      <c r="M1246" s="125" t="e">
        <f t="shared" si="229"/>
        <v>#DIV/0!</v>
      </c>
      <c r="N1246" s="125" t="e">
        <f t="shared" si="230"/>
        <v>#N/A</v>
      </c>
      <c r="O1246" s="170">
        <f>'Fleet Input'!B1250</f>
        <v>0</v>
      </c>
      <c r="P1246" s="170">
        <f>'Fleet Input'!C1250</f>
        <v>0</v>
      </c>
      <c r="Q1246" s="170">
        <f>'Fleet Input'!D1250</f>
        <v>0</v>
      </c>
      <c r="R1246" s="170">
        <f>'Fleet Input'!E1250</f>
        <v>0</v>
      </c>
      <c r="S1246" s="170">
        <f>'Fleet Input'!F1250</f>
        <v>0</v>
      </c>
      <c r="T1246" s="109" t="s">
        <v>241</v>
      </c>
      <c r="U1246" s="109" t="s">
        <v>20</v>
      </c>
      <c r="X1246" s="176">
        <f>'Fleet Input'!F1250</f>
        <v>0</v>
      </c>
      <c r="Y1246" s="170">
        <f>'Fleet Input'!G1250</f>
        <v>0</v>
      </c>
      <c r="Z1246" s="170">
        <f>'Fleet Input'!H1250</f>
        <v>0</v>
      </c>
      <c r="AA1246" s="114">
        <f t="shared" si="231"/>
        <v>0</v>
      </c>
      <c r="AB1246" s="176" t="str">
        <f>IF('Fleet Input'!K1250=0,"",'Fleet Input'!K1250)</f>
        <v/>
      </c>
      <c r="AC1246" s="176" t="str">
        <f>IF('Fleet Input'!L1250=0,"",'Fleet Input'!L1250)</f>
        <v/>
      </c>
      <c r="AD1246" s="117" t="str">
        <f t="shared" si="232"/>
        <v/>
      </c>
      <c r="AE1246" s="117" t="str">
        <f t="shared" si="233"/>
        <v>00</v>
      </c>
      <c r="AF1246" s="8" t="e">
        <f t="shared" si="234"/>
        <v>#N/A</v>
      </c>
      <c r="AG1246" s="122" t="e">
        <f t="shared" si="235"/>
        <v>#N/A</v>
      </c>
      <c r="AH1246" s="8" t="e">
        <f t="shared" si="236"/>
        <v>#N/A</v>
      </c>
      <c r="AI1246" s="122" t="e">
        <f t="shared" si="237"/>
        <v>#N/A</v>
      </c>
      <c r="AJ1246" s="100" t="e">
        <f t="shared" si="238"/>
        <v>#N/A</v>
      </c>
      <c r="AK1246" s="122" t="e">
        <f t="shared" si="239"/>
        <v>#N/A</v>
      </c>
    </row>
    <row r="1247" spans="1:37" x14ac:dyDescent="0.2">
      <c r="A1247" s="170">
        <f>'Fleet Input'!A1251</f>
        <v>0</v>
      </c>
      <c r="B1247" s="106" t="s">
        <v>111</v>
      </c>
      <c r="C1247" s="106" t="s">
        <v>112</v>
      </c>
      <c r="D1247" s="106" t="s">
        <v>136</v>
      </c>
      <c r="E1247" s="106" t="s">
        <v>759</v>
      </c>
      <c r="F1247" s="179">
        <f>'Fleet Input'!I1251</f>
        <v>0</v>
      </c>
      <c r="G1247" s="179">
        <f>'Fleet Input'!J1251</f>
        <v>0</v>
      </c>
      <c r="H1247" s="119" t="e">
        <f>VLOOKUP(AD1247,NOx_Calc!$E$4:$G$44,3,FALSE)/100</f>
        <v>#N/A</v>
      </c>
      <c r="I1247" s="119" t="e">
        <f>VLOOKUP(AD1247,NOx_Calc!$E$4:$H$44,4,FALSE)/100</f>
        <v>#N/A</v>
      </c>
      <c r="J1247" s="97" t="e">
        <f t="shared" si="228"/>
        <v>#N/A</v>
      </c>
      <c r="K1247" s="10" t="e">
        <f>IF(J1247&lt;&gt;"-",IF(X1247="A",'NOx Emission Factors'!$X$4*J1247,IF(X1247="L",'NOx Emission Factors'!$W$4*J1247,"?")),"-")</f>
        <v>#N/A</v>
      </c>
      <c r="L1247" s="10" t="str">
        <f>IF(F1247&lt;&gt;"",IF(X1247="A",F1247/'NOx Emission Factors'!$X$4,IF(X1247="L",F1247/'NOx Emission Factors'!$W$4,"?")),"-")</f>
        <v>?</v>
      </c>
      <c r="M1247" s="125" t="e">
        <f t="shared" si="229"/>
        <v>#DIV/0!</v>
      </c>
      <c r="N1247" s="125" t="e">
        <f t="shared" si="230"/>
        <v>#N/A</v>
      </c>
      <c r="O1247" s="170">
        <f>'Fleet Input'!B1251</f>
        <v>0</v>
      </c>
      <c r="P1247" s="170">
        <f>'Fleet Input'!C1251</f>
        <v>0</v>
      </c>
      <c r="Q1247" s="170">
        <f>'Fleet Input'!D1251</f>
        <v>0</v>
      </c>
      <c r="R1247" s="170">
        <f>'Fleet Input'!E1251</f>
        <v>0</v>
      </c>
      <c r="S1247" s="170">
        <f>'Fleet Input'!F1251</f>
        <v>0</v>
      </c>
      <c r="T1247" s="109" t="s">
        <v>241</v>
      </c>
      <c r="U1247" s="109" t="s">
        <v>20</v>
      </c>
      <c r="X1247" s="176">
        <f>'Fleet Input'!F1251</f>
        <v>0</v>
      </c>
      <c r="Y1247" s="170">
        <f>'Fleet Input'!G1251</f>
        <v>0</v>
      </c>
      <c r="Z1247" s="170">
        <f>'Fleet Input'!H1251</f>
        <v>0</v>
      </c>
      <c r="AA1247" s="114">
        <f t="shared" si="231"/>
        <v>0</v>
      </c>
      <c r="AB1247" s="176" t="str">
        <f>IF('Fleet Input'!K1251=0,"",'Fleet Input'!K1251)</f>
        <v/>
      </c>
      <c r="AC1247" s="176" t="str">
        <f>IF('Fleet Input'!L1251=0,"",'Fleet Input'!L1251)</f>
        <v/>
      </c>
      <c r="AD1247" s="117" t="str">
        <f t="shared" si="232"/>
        <v/>
      </c>
      <c r="AE1247" s="117" t="str">
        <f t="shared" si="233"/>
        <v>00</v>
      </c>
      <c r="AF1247" s="8" t="e">
        <f t="shared" si="234"/>
        <v>#N/A</v>
      </c>
      <c r="AG1247" s="122" t="e">
        <f t="shared" si="235"/>
        <v>#N/A</v>
      </c>
      <c r="AH1247" s="8" t="e">
        <f t="shared" si="236"/>
        <v>#N/A</v>
      </c>
      <c r="AI1247" s="122" t="e">
        <f t="shared" si="237"/>
        <v>#N/A</v>
      </c>
      <c r="AJ1247" s="100" t="e">
        <f t="shared" si="238"/>
        <v>#N/A</v>
      </c>
      <c r="AK1247" s="122" t="e">
        <f t="shared" si="239"/>
        <v>#N/A</v>
      </c>
    </row>
    <row r="1248" spans="1:37" x14ac:dyDescent="0.2">
      <c r="A1248" s="170">
        <f>'Fleet Input'!A1252</f>
        <v>0</v>
      </c>
      <c r="B1248" s="106" t="s">
        <v>111</v>
      </c>
      <c r="C1248" s="106" t="s">
        <v>112</v>
      </c>
      <c r="D1248" s="106" t="s">
        <v>136</v>
      </c>
      <c r="E1248" s="106" t="s">
        <v>759</v>
      </c>
      <c r="F1248" s="179">
        <f>'Fleet Input'!I1252</f>
        <v>0</v>
      </c>
      <c r="G1248" s="179">
        <f>'Fleet Input'!J1252</f>
        <v>0</v>
      </c>
      <c r="H1248" s="119" t="e">
        <f>VLOOKUP(AD1248,NOx_Calc!$E$4:$G$44,3,FALSE)/100</f>
        <v>#N/A</v>
      </c>
      <c r="I1248" s="119" t="e">
        <f>VLOOKUP(AD1248,NOx_Calc!$E$4:$H$44,4,FALSE)/100</f>
        <v>#N/A</v>
      </c>
      <c r="J1248" s="97" t="e">
        <f t="shared" si="228"/>
        <v>#N/A</v>
      </c>
      <c r="K1248" s="10" t="e">
        <f>IF(J1248&lt;&gt;"-",IF(X1248="A",'NOx Emission Factors'!$X$4*J1248,IF(X1248="L",'NOx Emission Factors'!$W$4*J1248,"?")),"-")</f>
        <v>#N/A</v>
      </c>
      <c r="L1248" s="10" t="str">
        <f>IF(F1248&lt;&gt;"",IF(X1248="A",F1248/'NOx Emission Factors'!$X$4,IF(X1248="L",F1248/'NOx Emission Factors'!$W$4,"?")),"-")</f>
        <v>?</v>
      </c>
      <c r="M1248" s="125" t="e">
        <f t="shared" si="229"/>
        <v>#DIV/0!</v>
      </c>
      <c r="N1248" s="125" t="e">
        <f t="shared" si="230"/>
        <v>#N/A</v>
      </c>
      <c r="O1248" s="170">
        <f>'Fleet Input'!B1252</f>
        <v>0</v>
      </c>
      <c r="P1248" s="170">
        <f>'Fleet Input'!C1252</f>
        <v>0</v>
      </c>
      <c r="Q1248" s="170">
        <f>'Fleet Input'!D1252</f>
        <v>0</v>
      </c>
      <c r="R1248" s="170">
        <f>'Fleet Input'!E1252</f>
        <v>0</v>
      </c>
      <c r="S1248" s="170">
        <f>'Fleet Input'!F1252</f>
        <v>0</v>
      </c>
      <c r="T1248" s="109" t="s">
        <v>241</v>
      </c>
      <c r="U1248" s="109" t="s">
        <v>20</v>
      </c>
      <c r="X1248" s="176">
        <f>'Fleet Input'!F1252</f>
        <v>0</v>
      </c>
      <c r="Y1248" s="170">
        <f>'Fleet Input'!G1252</f>
        <v>0</v>
      </c>
      <c r="Z1248" s="170">
        <f>'Fleet Input'!H1252</f>
        <v>0</v>
      </c>
      <c r="AA1248" s="114">
        <f t="shared" si="231"/>
        <v>0</v>
      </c>
      <c r="AB1248" s="176" t="str">
        <f>IF('Fleet Input'!K1252=0,"",'Fleet Input'!K1252)</f>
        <v/>
      </c>
      <c r="AC1248" s="176" t="str">
        <f>IF('Fleet Input'!L1252=0,"",'Fleet Input'!L1252)</f>
        <v/>
      </c>
      <c r="AD1248" s="117" t="str">
        <f t="shared" si="232"/>
        <v/>
      </c>
      <c r="AE1248" s="117" t="str">
        <f t="shared" si="233"/>
        <v>00</v>
      </c>
      <c r="AF1248" s="8" t="e">
        <f t="shared" si="234"/>
        <v>#N/A</v>
      </c>
      <c r="AG1248" s="122" t="e">
        <f t="shared" si="235"/>
        <v>#N/A</v>
      </c>
      <c r="AH1248" s="8" t="e">
        <f t="shared" si="236"/>
        <v>#N/A</v>
      </c>
      <c r="AI1248" s="122" t="e">
        <f t="shared" si="237"/>
        <v>#N/A</v>
      </c>
      <c r="AJ1248" s="100" t="e">
        <f t="shared" si="238"/>
        <v>#N/A</v>
      </c>
      <c r="AK1248" s="122" t="e">
        <f t="shared" si="239"/>
        <v>#N/A</v>
      </c>
    </row>
    <row r="1249" spans="1:37" x14ac:dyDescent="0.2">
      <c r="A1249" s="170">
        <f>'Fleet Input'!A1253</f>
        <v>0</v>
      </c>
      <c r="B1249" s="106" t="s">
        <v>111</v>
      </c>
      <c r="C1249" s="106" t="s">
        <v>112</v>
      </c>
      <c r="D1249" s="106" t="s">
        <v>136</v>
      </c>
      <c r="E1249" s="106" t="s">
        <v>759</v>
      </c>
      <c r="F1249" s="179">
        <f>'Fleet Input'!I1253</f>
        <v>0</v>
      </c>
      <c r="G1249" s="179">
        <f>'Fleet Input'!J1253</f>
        <v>0</v>
      </c>
      <c r="H1249" s="119" t="e">
        <f>VLOOKUP(AD1249,NOx_Calc!$E$4:$G$44,3,FALSE)/100</f>
        <v>#N/A</v>
      </c>
      <c r="I1249" s="119" t="e">
        <f>VLOOKUP(AD1249,NOx_Calc!$E$4:$H$44,4,FALSE)/100</f>
        <v>#N/A</v>
      </c>
      <c r="J1249" s="97" t="e">
        <f t="shared" si="228"/>
        <v>#N/A</v>
      </c>
      <c r="K1249" s="10" t="e">
        <f>IF(J1249&lt;&gt;"-",IF(X1249="A",'NOx Emission Factors'!$X$4*J1249,IF(X1249="L",'NOx Emission Factors'!$W$4*J1249,"?")),"-")</f>
        <v>#N/A</v>
      </c>
      <c r="L1249" s="10" t="str">
        <f>IF(F1249&lt;&gt;"",IF(X1249="A",F1249/'NOx Emission Factors'!$X$4,IF(X1249="L",F1249/'NOx Emission Factors'!$W$4,"?")),"-")</f>
        <v>?</v>
      </c>
      <c r="M1249" s="125" t="e">
        <f t="shared" si="229"/>
        <v>#DIV/0!</v>
      </c>
      <c r="N1249" s="125" t="e">
        <f t="shared" si="230"/>
        <v>#N/A</v>
      </c>
      <c r="O1249" s="170">
        <f>'Fleet Input'!B1253</f>
        <v>0</v>
      </c>
      <c r="P1249" s="170">
        <f>'Fleet Input'!C1253</f>
        <v>0</v>
      </c>
      <c r="Q1249" s="170">
        <f>'Fleet Input'!D1253</f>
        <v>0</v>
      </c>
      <c r="R1249" s="170">
        <f>'Fleet Input'!E1253</f>
        <v>0</v>
      </c>
      <c r="S1249" s="170">
        <f>'Fleet Input'!F1253</f>
        <v>0</v>
      </c>
      <c r="T1249" s="109" t="s">
        <v>241</v>
      </c>
      <c r="U1249" s="109" t="s">
        <v>20</v>
      </c>
      <c r="X1249" s="176">
        <f>'Fleet Input'!F1253</f>
        <v>0</v>
      </c>
      <c r="Y1249" s="170">
        <f>'Fleet Input'!G1253</f>
        <v>0</v>
      </c>
      <c r="Z1249" s="170">
        <f>'Fleet Input'!H1253</f>
        <v>0</v>
      </c>
      <c r="AA1249" s="114">
        <f t="shared" si="231"/>
        <v>0</v>
      </c>
      <c r="AB1249" s="176" t="str">
        <f>IF('Fleet Input'!K1253=0,"",'Fleet Input'!K1253)</f>
        <v/>
      </c>
      <c r="AC1249" s="176" t="str">
        <f>IF('Fleet Input'!L1253=0,"",'Fleet Input'!L1253)</f>
        <v/>
      </c>
      <c r="AD1249" s="117" t="str">
        <f t="shared" si="232"/>
        <v/>
      </c>
      <c r="AE1249" s="117" t="str">
        <f t="shared" si="233"/>
        <v>00</v>
      </c>
      <c r="AF1249" s="8" t="e">
        <f t="shared" si="234"/>
        <v>#N/A</v>
      </c>
      <c r="AG1249" s="122" t="e">
        <f t="shared" si="235"/>
        <v>#N/A</v>
      </c>
      <c r="AH1249" s="8" t="e">
        <f t="shared" si="236"/>
        <v>#N/A</v>
      </c>
      <c r="AI1249" s="122" t="e">
        <f t="shared" si="237"/>
        <v>#N/A</v>
      </c>
      <c r="AJ1249" s="100" t="e">
        <f t="shared" si="238"/>
        <v>#N/A</v>
      </c>
      <c r="AK1249" s="122" t="e">
        <f t="shared" si="239"/>
        <v>#N/A</v>
      </c>
    </row>
    <row r="1250" spans="1:37" x14ac:dyDescent="0.2">
      <c r="A1250" s="170">
        <f>'Fleet Input'!A1254</f>
        <v>0</v>
      </c>
      <c r="B1250" s="106" t="s">
        <v>111</v>
      </c>
      <c r="C1250" s="106" t="s">
        <v>112</v>
      </c>
      <c r="D1250" s="106" t="s">
        <v>136</v>
      </c>
      <c r="E1250" s="106" t="s">
        <v>759</v>
      </c>
      <c r="F1250" s="179">
        <f>'Fleet Input'!I1254</f>
        <v>0</v>
      </c>
      <c r="G1250" s="179">
        <f>'Fleet Input'!J1254</f>
        <v>0</v>
      </c>
      <c r="H1250" s="119" t="e">
        <f>VLOOKUP(AD1250,NOx_Calc!$E$4:$G$44,3,FALSE)/100</f>
        <v>#N/A</v>
      </c>
      <c r="I1250" s="119" t="e">
        <f>VLOOKUP(AD1250,NOx_Calc!$E$4:$H$44,4,FALSE)/100</f>
        <v>#N/A</v>
      </c>
      <c r="J1250" s="97" t="e">
        <f t="shared" si="228"/>
        <v>#N/A</v>
      </c>
      <c r="K1250" s="10" t="e">
        <f>IF(J1250&lt;&gt;"-",IF(X1250="A",'NOx Emission Factors'!$X$4*J1250,IF(X1250="L",'NOx Emission Factors'!$W$4*J1250,"?")),"-")</f>
        <v>#N/A</v>
      </c>
      <c r="L1250" s="10" t="str">
        <f>IF(F1250&lt;&gt;"",IF(X1250="A",F1250/'NOx Emission Factors'!$X$4,IF(X1250="L",F1250/'NOx Emission Factors'!$W$4,"?")),"-")</f>
        <v>?</v>
      </c>
      <c r="M1250" s="125" t="e">
        <f t="shared" si="229"/>
        <v>#DIV/0!</v>
      </c>
      <c r="N1250" s="125" t="e">
        <f t="shared" si="230"/>
        <v>#N/A</v>
      </c>
      <c r="O1250" s="170">
        <f>'Fleet Input'!B1254</f>
        <v>0</v>
      </c>
      <c r="P1250" s="170">
        <f>'Fleet Input'!C1254</f>
        <v>0</v>
      </c>
      <c r="Q1250" s="170">
        <f>'Fleet Input'!D1254</f>
        <v>0</v>
      </c>
      <c r="R1250" s="170">
        <f>'Fleet Input'!E1254</f>
        <v>0</v>
      </c>
      <c r="S1250" s="170">
        <f>'Fleet Input'!F1254</f>
        <v>0</v>
      </c>
      <c r="T1250" s="109" t="s">
        <v>241</v>
      </c>
      <c r="U1250" s="109" t="s">
        <v>20</v>
      </c>
      <c r="X1250" s="176">
        <f>'Fleet Input'!F1254</f>
        <v>0</v>
      </c>
      <c r="Y1250" s="170">
        <f>'Fleet Input'!G1254</f>
        <v>0</v>
      </c>
      <c r="Z1250" s="170">
        <f>'Fleet Input'!H1254</f>
        <v>0</v>
      </c>
      <c r="AA1250" s="114">
        <f t="shared" si="231"/>
        <v>0</v>
      </c>
      <c r="AB1250" s="176" t="str">
        <f>IF('Fleet Input'!K1254=0,"",'Fleet Input'!K1254)</f>
        <v/>
      </c>
      <c r="AC1250" s="176" t="str">
        <f>IF('Fleet Input'!L1254=0,"",'Fleet Input'!L1254)</f>
        <v/>
      </c>
      <c r="AD1250" s="117" t="str">
        <f t="shared" si="232"/>
        <v/>
      </c>
      <c r="AE1250" s="117" t="str">
        <f t="shared" si="233"/>
        <v>00</v>
      </c>
      <c r="AF1250" s="8" t="e">
        <f t="shared" si="234"/>
        <v>#N/A</v>
      </c>
      <c r="AG1250" s="122" t="e">
        <f t="shared" si="235"/>
        <v>#N/A</v>
      </c>
      <c r="AH1250" s="8" t="e">
        <f t="shared" si="236"/>
        <v>#N/A</v>
      </c>
      <c r="AI1250" s="122" t="e">
        <f t="shared" si="237"/>
        <v>#N/A</v>
      </c>
      <c r="AJ1250" s="100" t="e">
        <f t="shared" si="238"/>
        <v>#N/A</v>
      </c>
      <c r="AK1250" s="122" t="e">
        <f t="shared" si="239"/>
        <v>#N/A</v>
      </c>
    </row>
    <row r="1251" spans="1:37" x14ac:dyDescent="0.2">
      <c r="A1251" s="170">
        <f>'Fleet Input'!A1255</f>
        <v>0</v>
      </c>
      <c r="B1251" s="106" t="s">
        <v>111</v>
      </c>
      <c r="C1251" s="106" t="s">
        <v>112</v>
      </c>
      <c r="D1251" s="106" t="s">
        <v>136</v>
      </c>
      <c r="E1251" s="106" t="s">
        <v>759</v>
      </c>
      <c r="F1251" s="179">
        <f>'Fleet Input'!I1255</f>
        <v>0</v>
      </c>
      <c r="G1251" s="179">
        <f>'Fleet Input'!J1255</f>
        <v>0</v>
      </c>
      <c r="H1251" s="119" t="e">
        <f>VLOOKUP(AD1251,NOx_Calc!$E$4:$G$44,3,FALSE)/100</f>
        <v>#N/A</v>
      </c>
      <c r="I1251" s="119" t="e">
        <f>VLOOKUP(AD1251,NOx_Calc!$E$4:$H$44,4,FALSE)/100</f>
        <v>#N/A</v>
      </c>
      <c r="J1251" s="97" t="e">
        <f t="shared" si="228"/>
        <v>#N/A</v>
      </c>
      <c r="K1251" s="10" t="e">
        <f>IF(J1251&lt;&gt;"-",IF(X1251="A",'NOx Emission Factors'!$X$4*J1251,IF(X1251="L",'NOx Emission Factors'!$W$4*J1251,"?")),"-")</f>
        <v>#N/A</v>
      </c>
      <c r="L1251" s="10" t="str">
        <f>IF(F1251&lt;&gt;"",IF(X1251="A",F1251/'NOx Emission Factors'!$X$4,IF(X1251="L",F1251/'NOx Emission Factors'!$W$4,"?")),"-")</f>
        <v>?</v>
      </c>
      <c r="M1251" s="125" t="e">
        <f t="shared" si="229"/>
        <v>#DIV/0!</v>
      </c>
      <c r="N1251" s="125" t="e">
        <f t="shared" si="230"/>
        <v>#N/A</v>
      </c>
      <c r="O1251" s="170">
        <f>'Fleet Input'!B1255</f>
        <v>0</v>
      </c>
      <c r="P1251" s="170">
        <f>'Fleet Input'!C1255</f>
        <v>0</v>
      </c>
      <c r="Q1251" s="170">
        <f>'Fleet Input'!D1255</f>
        <v>0</v>
      </c>
      <c r="R1251" s="170">
        <f>'Fleet Input'!E1255</f>
        <v>0</v>
      </c>
      <c r="S1251" s="170">
        <f>'Fleet Input'!F1255</f>
        <v>0</v>
      </c>
      <c r="T1251" s="109" t="s">
        <v>241</v>
      </c>
      <c r="U1251" s="109" t="s">
        <v>20</v>
      </c>
      <c r="X1251" s="176">
        <f>'Fleet Input'!F1255</f>
        <v>0</v>
      </c>
      <c r="Y1251" s="170">
        <f>'Fleet Input'!G1255</f>
        <v>0</v>
      </c>
      <c r="Z1251" s="170">
        <f>'Fleet Input'!H1255</f>
        <v>0</v>
      </c>
      <c r="AA1251" s="114">
        <f t="shared" si="231"/>
        <v>0</v>
      </c>
      <c r="AB1251" s="176" t="str">
        <f>IF('Fleet Input'!K1255=0,"",'Fleet Input'!K1255)</f>
        <v/>
      </c>
      <c r="AC1251" s="176" t="str">
        <f>IF('Fleet Input'!L1255=0,"",'Fleet Input'!L1255)</f>
        <v/>
      </c>
      <c r="AD1251" s="117" t="str">
        <f t="shared" si="232"/>
        <v/>
      </c>
      <c r="AE1251" s="117" t="str">
        <f t="shared" si="233"/>
        <v>00</v>
      </c>
      <c r="AF1251" s="8" t="e">
        <f t="shared" si="234"/>
        <v>#N/A</v>
      </c>
      <c r="AG1251" s="122" t="e">
        <f t="shared" si="235"/>
        <v>#N/A</v>
      </c>
      <c r="AH1251" s="8" t="e">
        <f t="shared" si="236"/>
        <v>#N/A</v>
      </c>
      <c r="AI1251" s="122" t="e">
        <f t="shared" si="237"/>
        <v>#N/A</v>
      </c>
      <c r="AJ1251" s="100" t="e">
        <f t="shared" si="238"/>
        <v>#N/A</v>
      </c>
      <c r="AK1251" s="122" t="e">
        <f t="shared" si="239"/>
        <v>#N/A</v>
      </c>
    </row>
    <row r="1252" spans="1:37" x14ac:dyDescent="0.2">
      <c r="A1252" s="170">
        <f>'Fleet Input'!A1256</f>
        <v>0</v>
      </c>
      <c r="B1252" s="106" t="s">
        <v>111</v>
      </c>
      <c r="C1252" s="106" t="s">
        <v>112</v>
      </c>
      <c r="D1252" s="106" t="s">
        <v>136</v>
      </c>
      <c r="E1252" s="106" t="s">
        <v>759</v>
      </c>
      <c r="F1252" s="179">
        <f>'Fleet Input'!I1256</f>
        <v>0</v>
      </c>
      <c r="G1252" s="179">
        <f>'Fleet Input'!J1256</f>
        <v>0</v>
      </c>
      <c r="H1252" s="119" t="e">
        <f>VLOOKUP(AD1252,NOx_Calc!$E$4:$G$44,3,FALSE)/100</f>
        <v>#N/A</v>
      </c>
      <c r="I1252" s="119" t="e">
        <f>VLOOKUP(AD1252,NOx_Calc!$E$4:$H$44,4,FALSE)/100</f>
        <v>#N/A</v>
      </c>
      <c r="J1252" s="97" t="e">
        <f t="shared" si="228"/>
        <v>#N/A</v>
      </c>
      <c r="K1252" s="10" t="e">
        <f>IF(J1252&lt;&gt;"-",IF(X1252="A",'NOx Emission Factors'!$X$4*J1252,IF(X1252="L",'NOx Emission Factors'!$W$4*J1252,"?")),"-")</f>
        <v>#N/A</v>
      </c>
      <c r="L1252" s="10" t="str">
        <f>IF(F1252&lt;&gt;"",IF(X1252="A",F1252/'NOx Emission Factors'!$X$4,IF(X1252="L",F1252/'NOx Emission Factors'!$W$4,"?")),"-")</f>
        <v>?</v>
      </c>
      <c r="M1252" s="125" t="e">
        <f t="shared" si="229"/>
        <v>#DIV/0!</v>
      </c>
      <c r="N1252" s="125" t="e">
        <f t="shared" si="230"/>
        <v>#N/A</v>
      </c>
      <c r="O1252" s="170">
        <f>'Fleet Input'!B1256</f>
        <v>0</v>
      </c>
      <c r="P1252" s="170">
        <f>'Fleet Input'!C1256</f>
        <v>0</v>
      </c>
      <c r="Q1252" s="170">
        <f>'Fleet Input'!D1256</f>
        <v>0</v>
      </c>
      <c r="R1252" s="170">
        <f>'Fleet Input'!E1256</f>
        <v>0</v>
      </c>
      <c r="S1252" s="170">
        <f>'Fleet Input'!F1256</f>
        <v>0</v>
      </c>
      <c r="T1252" s="109" t="s">
        <v>241</v>
      </c>
      <c r="U1252" s="109" t="s">
        <v>20</v>
      </c>
      <c r="X1252" s="176">
        <f>'Fleet Input'!F1256</f>
        <v>0</v>
      </c>
      <c r="Y1252" s="170">
        <f>'Fleet Input'!G1256</f>
        <v>0</v>
      </c>
      <c r="Z1252" s="170">
        <f>'Fleet Input'!H1256</f>
        <v>0</v>
      </c>
      <c r="AA1252" s="114">
        <f t="shared" si="231"/>
        <v>0</v>
      </c>
      <c r="AB1252" s="176" t="str">
        <f>IF('Fleet Input'!K1256=0,"",'Fleet Input'!K1256)</f>
        <v/>
      </c>
      <c r="AC1252" s="176" t="str">
        <f>IF('Fleet Input'!L1256=0,"",'Fleet Input'!L1256)</f>
        <v/>
      </c>
      <c r="AD1252" s="117" t="str">
        <f t="shared" si="232"/>
        <v/>
      </c>
      <c r="AE1252" s="117" t="str">
        <f t="shared" si="233"/>
        <v>00</v>
      </c>
      <c r="AF1252" s="8" t="e">
        <f t="shared" si="234"/>
        <v>#N/A</v>
      </c>
      <c r="AG1252" s="122" t="e">
        <f t="shared" si="235"/>
        <v>#N/A</v>
      </c>
      <c r="AH1252" s="8" t="e">
        <f t="shared" si="236"/>
        <v>#N/A</v>
      </c>
      <c r="AI1252" s="122" t="e">
        <f t="shared" si="237"/>
        <v>#N/A</v>
      </c>
      <c r="AJ1252" s="100" t="e">
        <f t="shared" si="238"/>
        <v>#N/A</v>
      </c>
      <c r="AK1252" s="122" t="e">
        <f t="shared" si="239"/>
        <v>#N/A</v>
      </c>
    </row>
    <row r="1253" spans="1:37" x14ac:dyDescent="0.2">
      <c r="A1253" s="170">
        <f>'Fleet Input'!A1257</f>
        <v>0</v>
      </c>
      <c r="B1253" s="106" t="s">
        <v>111</v>
      </c>
      <c r="C1253" s="106" t="s">
        <v>112</v>
      </c>
      <c r="D1253" s="106" t="s">
        <v>136</v>
      </c>
      <c r="E1253" s="106" t="s">
        <v>759</v>
      </c>
      <c r="F1253" s="179">
        <f>'Fleet Input'!I1257</f>
        <v>0</v>
      </c>
      <c r="G1253" s="179">
        <f>'Fleet Input'!J1257</f>
        <v>0</v>
      </c>
      <c r="H1253" s="119" t="e">
        <f>VLOOKUP(AD1253,NOx_Calc!$E$4:$G$44,3,FALSE)/100</f>
        <v>#N/A</v>
      </c>
      <c r="I1253" s="119" t="e">
        <f>VLOOKUP(AD1253,NOx_Calc!$E$4:$H$44,4,FALSE)/100</f>
        <v>#N/A</v>
      </c>
      <c r="J1253" s="97" t="e">
        <f t="shared" si="228"/>
        <v>#N/A</v>
      </c>
      <c r="K1253" s="10" t="e">
        <f>IF(J1253&lt;&gt;"-",IF(X1253="A",'NOx Emission Factors'!$X$4*J1253,IF(X1253="L",'NOx Emission Factors'!$W$4*J1253,"?")),"-")</f>
        <v>#N/A</v>
      </c>
      <c r="L1253" s="10" t="str">
        <f>IF(F1253&lt;&gt;"",IF(X1253="A",F1253/'NOx Emission Factors'!$X$4,IF(X1253="L",F1253/'NOx Emission Factors'!$W$4,"?")),"-")</f>
        <v>?</v>
      </c>
      <c r="M1253" s="125" t="e">
        <f t="shared" si="229"/>
        <v>#DIV/0!</v>
      </c>
      <c r="N1253" s="125" t="e">
        <f t="shared" si="230"/>
        <v>#N/A</v>
      </c>
      <c r="O1253" s="170">
        <f>'Fleet Input'!B1257</f>
        <v>0</v>
      </c>
      <c r="P1253" s="170">
        <f>'Fleet Input'!C1257</f>
        <v>0</v>
      </c>
      <c r="Q1253" s="170">
        <f>'Fleet Input'!D1257</f>
        <v>0</v>
      </c>
      <c r="R1253" s="170">
        <f>'Fleet Input'!E1257</f>
        <v>0</v>
      </c>
      <c r="S1253" s="170">
        <f>'Fleet Input'!F1257</f>
        <v>0</v>
      </c>
      <c r="T1253" s="109" t="s">
        <v>241</v>
      </c>
      <c r="U1253" s="109" t="s">
        <v>20</v>
      </c>
      <c r="X1253" s="176">
        <f>'Fleet Input'!F1257</f>
        <v>0</v>
      </c>
      <c r="Y1253" s="170">
        <f>'Fleet Input'!G1257</f>
        <v>0</v>
      </c>
      <c r="Z1253" s="170">
        <f>'Fleet Input'!H1257</f>
        <v>0</v>
      </c>
      <c r="AA1253" s="114">
        <f t="shared" si="231"/>
        <v>0</v>
      </c>
      <c r="AB1253" s="176" t="str">
        <f>IF('Fleet Input'!K1257=0,"",'Fleet Input'!K1257)</f>
        <v/>
      </c>
      <c r="AC1253" s="176" t="str">
        <f>IF('Fleet Input'!L1257=0,"",'Fleet Input'!L1257)</f>
        <v/>
      </c>
      <c r="AD1253" s="117" t="str">
        <f t="shared" si="232"/>
        <v/>
      </c>
      <c r="AE1253" s="117" t="str">
        <f t="shared" si="233"/>
        <v>00</v>
      </c>
      <c r="AF1253" s="8" t="e">
        <f t="shared" si="234"/>
        <v>#N/A</v>
      </c>
      <c r="AG1253" s="122" t="e">
        <f t="shared" si="235"/>
        <v>#N/A</v>
      </c>
      <c r="AH1253" s="8" t="e">
        <f t="shared" si="236"/>
        <v>#N/A</v>
      </c>
      <c r="AI1253" s="122" t="e">
        <f t="shared" si="237"/>
        <v>#N/A</v>
      </c>
      <c r="AJ1253" s="100" t="e">
        <f t="shared" si="238"/>
        <v>#N/A</v>
      </c>
      <c r="AK1253" s="122" t="e">
        <f t="shared" si="239"/>
        <v>#N/A</v>
      </c>
    </row>
    <row r="1254" spans="1:37" x14ac:dyDescent="0.2">
      <c r="A1254" s="170">
        <f>'Fleet Input'!A1258</f>
        <v>0</v>
      </c>
      <c r="B1254" s="106" t="s">
        <v>111</v>
      </c>
      <c r="C1254" s="106" t="s">
        <v>112</v>
      </c>
      <c r="D1254" s="106" t="s">
        <v>136</v>
      </c>
      <c r="E1254" s="106" t="s">
        <v>759</v>
      </c>
      <c r="F1254" s="179">
        <f>'Fleet Input'!I1258</f>
        <v>0</v>
      </c>
      <c r="G1254" s="179">
        <f>'Fleet Input'!J1258</f>
        <v>0</v>
      </c>
      <c r="H1254" s="119" t="e">
        <f>VLOOKUP(AD1254,NOx_Calc!$E$4:$G$44,3,FALSE)/100</f>
        <v>#N/A</v>
      </c>
      <c r="I1254" s="119" t="e">
        <f>VLOOKUP(AD1254,NOx_Calc!$E$4:$H$44,4,FALSE)/100</f>
        <v>#N/A</v>
      </c>
      <c r="J1254" s="97" t="e">
        <f t="shared" si="228"/>
        <v>#N/A</v>
      </c>
      <c r="K1254" s="10" t="e">
        <f>IF(J1254&lt;&gt;"-",IF(X1254="A",'NOx Emission Factors'!$X$4*J1254,IF(X1254="L",'NOx Emission Factors'!$W$4*J1254,"?")),"-")</f>
        <v>#N/A</v>
      </c>
      <c r="L1254" s="10" t="str">
        <f>IF(F1254&lt;&gt;"",IF(X1254="A",F1254/'NOx Emission Factors'!$X$4,IF(X1254="L",F1254/'NOx Emission Factors'!$W$4,"?")),"-")</f>
        <v>?</v>
      </c>
      <c r="M1254" s="125" t="e">
        <f t="shared" si="229"/>
        <v>#DIV/0!</v>
      </c>
      <c r="N1254" s="125" t="e">
        <f t="shared" si="230"/>
        <v>#N/A</v>
      </c>
      <c r="O1254" s="170">
        <f>'Fleet Input'!B1258</f>
        <v>0</v>
      </c>
      <c r="P1254" s="170">
        <f>'Fleet Input'!C1258</f>
        <v>0</v>
      </c>
      <c r="Q1254" s="170">
        <f>'Fleet Input'!D1258</f>
        <v>0</v>
      </c>
      <c r="R1254" s="170">
        <f>'Fleet Input'!E1258</f>
        <v>0</v>
      </c>
      <c r="S1254" s="170">
        <f>'Fleet Input'!F1258</f>
        <v>0</v>
      </c>
      <c r="T1254" s="109" t="s">
        <v>241</v>
      </c>
      <c r="U1254" s="109" t="s">
        <v>20</v>
      </c>
      <c r="X1254" s="176">
        <f>'Fleet Input'!F1258</f>
        <v>0</v>
      </c>
      <c r="Y1254" s="170">
        <f>'Fleet Input'!G1258</f>
        <v>0</v>
      </c>
      <c r="Z1254" s="170">
        <f>'Fleet Input'!H1258</f>
        <v>0</v>
      </c>
      <c r="AA1254" s="114">
        <f t="shared" si="231"/>
        <v>0</v>
      </c>
      <c r="AB1254" s="176" t="str">
        <f>IF('Fleet Input'!K1258=0,"",'Fleet Input'!K1258)</f>
        <v/>
      </c>
      <c r="AC1254" s="176" t="str">
        <f>IF('Fleet Input'!L1258=0,"",'Fleet Input'!L1258)</f>
        <v/>
      </c>
      <c r="AD1254" s="117" t="str">
        <f t="shared" si="232"/>
        <v/>
      </c>
      <c r="AE1254" s="117" t="str">
        <f t="shared" si="233"/>
        <v>00</v>
      </c>
      <c r="AF1254" s="8" t="e">
        <f t="shared" si="234"/>
        <v>#N/A</v>
      </c>
      <c r="AG1254" s="122" t="e">
        <f t="shared" si="235"/>
        <v>#N/A</v>
      </c>
      <c r="AH1254" s="8" t="e">
        <f t="shared" si="236"/>
        <v>#N/A</v>
      </c>
      <c r="AI1254" s="122" t="e">
        <f t="shared" si="237"/>
        <v>#N/A</v>
      </c>
      <c r="AJ1254" s="100" t="e">
        <f t="shared" si="238"/>
        <v>#N/A</v>
      </c>
      <c r="AK1254" s="122" t="e">
        <f t="shared" si="239"/>
        <v>#N/A</v>
      </c>
    </row>
    <row r="1255" spans="1:37" x14ac:dyDescent="0.2">
      <c r="A1255" s="170">
        <f>'Fleet Input'!A1259</f>
        <v>0</v>
      </c>
      <c r="B1255" s="106" t="s">
        <v>111</v>
      </c>
      <c r="C1255" s="106" t="s">
        <v>112</v>
      </c>
      <c r="D1255" s="106" t="s">
        <v>136</v>
      </c>
      <c r="E1255" s="106" t="s">
        <v>759</v>
      </c>
      <c r="F1255" s="179">
        <f>'Fleet Input'!I1259</f>
        <v>0</v>
      </c>
      <c r="G1255" s="179">
        <f>'Fleet Input'!J1259</f>
        <v>0</v>
      </c>
      <c r="H1255" s="119" t="e">
        <f>VLOOKUP(AD1255,NOx_Calc!$E$4:$G$44,3,FALSE)/100</f>
        <v>#N/A</v>
      </c>
      <c r="I1255" s="119" t="e">
        <f>VLOOKUP(AD1255,NOx_Calc!$E$4:$H$44,4,FALSE)/100</f>
        <v>#N/A</v>
      </c>
      <c r="J1255" s="97" t="e">
        <f t="shared" si="228"/>
        <v>#N/A</v>
      </c>
      <c r="K1255" s="10" t="e">
        <f>IF(J1255&lt;&gt;"-",IF(X1255="A",'NOx Emission Factors'!$X$4*J1255,IF(X1255="L",'NOx Emission Factors'!$W$4*J1255,"?")),"-")</f>
        <v>#N/A</v>
      </c>
      <c r="L1255" s="10" t="str">
        <f>IF(F1255&lt;&gt;"",IF(X1255="A",F1255/'NOx Emission Factors'!$X$4,IF(X1255="L",F1255/'NOx Emission Factors'!$W$4,"?")),"-")</f>
        <v>?</v>
      </c>
      <c r="M1255" s="125" t="e">
        <f t="shared" si="229"/>
        <v>#DIV/0!</v>
      </c>
      <c r="N1255" s="125" t="e">
        <f t="shared" si="230"/>
        <v>#N/A</v>
      </c>
      <c r="O1255" s="170">
        <f>'Fleet Input'!B1259</f>
        <v>0</v>
      </c>
      <c r="P1255" s="170">
        <f>'Fleet Input'!C1259</f>
        <v>0</v>
      </c>
      <c r="Q1255" s="170">
        <f>'Fleet Input'!D1259</f>
        <v>0</v>
      </c>
      <c r="R1255" s="170">
        <f>'Fleet Input'!E1259</f>
        <v>0</v>
      </c>
      <c r="S1255" s="170">
        <f>'Fleet Input'!F1259</f>
        <v>0</v>
      </c>
      <c r="T1255" s="109" t="s">
        <v>241</v>
      </c>
      <c r="U1255" s="109" t="s">
        <v>20</v>
      </c>
      <c r="X1255" s="176">
        <f>'Fleet Input'!F1259</f>
        <v>0</v>
      </c>
      <c r="Y1255" s="170">
        <f>'Fleet Input'!G1259</f>
        <v>0</v>
      </c>
      <c r="Z1255" s="170">
        <f>'Fleet Input'!H1259</f>
        <v>0</v>
      </c>
      <c r="AA1255" s="114">
        <f t="shared" si="231"/>
        <v>0</v>
      </c>
      <c r="AB1255" s="176" t="str">
        <f>IF('Fleet Input'!K1259=0,"",'Fleet Input'!K1259)</f>
        <v/>
      </c>
      <c r="AC1255" s="176" t="str">
        <f>IF('Fleet Input'!L1259=0,"",'Fleet Input'!L1259)</f>
        <v/>
      </c>
      <c r="AD1255" s="117" t="str">
        <f t="shared" si="232"/>
        <v/>
      </c>
      <c r="AE1255" s="117" t="str">
        <f t="shared" si="233"/>
        <v>00</v>
      </c>
      <c r="AF1255" s="8" t="e">
        <f t="shared" si="234"/>
        <v>#N/A</v>
      </c>
      <c r="AG1255" s="122" t="e">
        <f t="shared" si="235"/>
        <v>#N/A</v>
      </c>
      <c r="AH1255" s="8" t="e">
        <f t="shared" si="236"/>
        <v>#N/A</v>
      </c>
      <c r="AI1255" s="122" t="e">
        <f t="shared" si="237"/>
        <v>#N/A</v>
      </c>
      <c r="AJ1255" s="100" t="e">
        <f t="shared" si="238"/>
        <v>#N/A</v>
      </c>
      <c r="AK1255" s="122" t="e">
        <f t="shared" si="239"/>
        <v>#N/A</v>
      </c>
    </row>
    <row r="1256" spans="1:37" x14ac:dyDescent="0.2">
      <c r="A1256" s="170">
        <f>'Fleet Input'!A1260</f>
        <v>0</v>
      </c>
      <c r="B1256" s="106" t="s">
        <v>111</v>
      </c>
      <c r="C1256" s="106" t="s">
        <v>112</v>
      </c>
      <c r="D1256" s="106" t="s">
        <v>136</v>
      </c>
      <c r="E1256" s="106" t="s">
        <v>759</v>
      </c>
      <c r="F1256" s="179">
        <f>'Fleet Input'!I1260</f>
        <v>0</v>
      </c>
      <c r="G1256" s="179">
        <f>'Fleet Input'!J1260</f>
        <v>0</v>
      </c>
      <c r="H1256" s="119" t="e">
        <f>VLOOKUP(AD1256,NOx_Calc!$E$4:$G$44,3,FALSE)/100</f>
        <v>#N/A</v>
      </c>
      <c r="I1256" s="119" t="e">
        <f>VLOOKUP(AD1256,NOx_Calc!$E$4:$H$44,4,FALSE)/100</f>
        <v>#N/A</v>
      </c>
      <c r="J1256" s="97" t="e">
        <f t="shared" si="228"/>
        <v>#N/A</v>
      </c>
      <c r="K1256" s="10" t="e">
        <f>IF(J1256&lt;&gt;"-",IF(X1256="A",'NOx Emission Factors'!$X$4*J1256,IF(X1256="L",'NOx Emission Factors'!$W$4*J1256,"?")),"-")</f>
        <v>#N/A</v>
      </c>
      <c r="L1256" s="10" t="str">
        <f>IF(F1256&lt;&gt;"",IF(X1256="A",F1256/'NOx Emission Factors'!$X$4,IF(X1256="L",F1256/'NOx Emission Factors'!$W$4,"?")),"-")</f>
        <v>?</v>
      </c>
      <c r="M1256" s="125" t="e">
        <f t="shared" si="229"/>
        <v>#DIV/0!</v>
      </c>
      <c r="N1256" s="125" t="e">
        <f t="shared" si="230"/>
        <v>#N/A</v>
      </c>
      <c r="O1256" s="170">
        <f>'Fleet Input'!B1260</f>
        <v>0</v>
      </c>
      <c r="P1256" s="170">
        <f>'Fleet Input'!C1260</f>
        <v>0</v>
      </c>
      <c r="Q1256" s="170">
        <f>'Fleet Input'!D1260</f>
        <v>0</v>
      </c>
      <c r="R1256" s="170">
        <f>'Fleet Input'!E1260</f>
        <v>0</v>
      </c>
      <c r="S1256" s="170">
        <f>'Fleet Input'!F1260</f>
        <v>0</v>
      </c>
      <c r="T1256" s="109" t="s">
        <v>241</v>
      </c>
      <c r="U1256" s="109" t="s">
        <v>20</v>
      </c>
      <c r="X1256" s="176">
        <f>'Fleet Input'!F1260</f>
        <v>0</v>
      </c>
      <c r="Y1256" s="170">
        <f>'Fleet Input'!G1260</f>
        <v>0</v>
      </c>
      <c r="Z1256" s="170">
        <f>'Fleet Input'!H1260</f>
        <v>0</v>
      </c>
      <c r="AA1256" s="114">
        <f t="shared" si="231"/>
        <v>0</v>
      </c>
      <c r="AB1256" s="176" t="str">
        <f>IF('Fleet Input'!K1260=0,"",'Fleet Input'!K1260)</f>
        <v/>
      </c>
      <c r="AC1256" s="176" t="str">
        <f>IF('Fleet Input'!L1260=0,"",'Fleet Input'!L1260)</f>
        <v/>
      </c>
      <c r="AD1256" s="117" t="str">
        <f t="shared" si="232"/>
        <v/>
      </c>
      <c r="AE1256" s="117" t="str">
        <f t="shared" si="233"/>
        <v>00</v>
      </c>
      <c r="AF1256" s="8" t="e">
        <f t="shared" si="234"/>
        <v>#N/A</v>
      </c>
      <c r="AG1256" s="122" t="e">
        <f t="shared" si="235"/>
        <v>#N/A</v>
      </c>
      <c r="AH1256" s="8" t="e">
        <f t="shared" si="236"/>
        <v>#N/A</v>
      </c>
      <c r="AI1256" s="122" t="e">
        <f t="shared" si="237"/>
        <v>#N/A</v>
      </c>
      <c r="AJ1256" s="100" t="e">
        <f t="shared" si="238"/>
        <v>#N/A</v>
      </c>
      <c r="AK1256" s="122" t="e">
        <f t="shared" si="239"/>
        <v>#N/A</v>
      </c>
    </row>
    <row r="1257" spans="1:37" x14ac:dyDescent="0.2">
      <c r="A1257" s="170">
        <f>'Fleet Input'!A1261</f>
        <v>0</v>
      </c>
      <c r="B1257" s="106" t="s">
        <v>111</v>
      </c>
      <c r="C1257" s="106" t="s">
        <v>112</v>
      </c>
      <c r="D1257" s="106" t="s">
        <v>136</v>
      </c>
      <c r="E1257" s="106" t="s">
        <v>759</v>
      </c>
      <c r="F1257" s="179">
        <f>'Fleet Input'!I1261</f>
        <v>0</v>
      </c>
      <c r="G1257" s="179">
        <f>'Fleet Input'!J1261</f>
        <v>0</v>
      </c>
      <c r="H1257" s="119" t="e">
        <f>VLOOKUP(AD1257,NOx_Calc!$E$4:$G$44,3,FALSE)/100</f>
        <v>#N/A</v>
      </c>
      <c r="I1257" s="119" t="e">
        <f>VLOOKUP(AD1257,NOx_Calc!$E$4:$H$44,4,FALSE)/100</f>
        <v>#N/A</v>
      </c>
      <c r="J1257" s="97" t="e">
        <f t="shared" si="228"/>
        <v>#N/A</v>
      </c>
      <c r="K1257" s="10" t="e">
        <f>IF(J1257&lt;&gt;"-",IF(X1257="A",'NOx Emission Factors'!$X$4*J1257,IF(X1257="L",'NOx Emission Factors'!$W$4*J1257,"?")),"-")</f>
        <v>#N/A</v>
      </c>
      <c r="L1257" s="10" t="str">
        <f>IF(F1257&lt;&gt;"",IF(X1257="A",F1257/'NOx Emission Factors'!$X$4,IF(X1257="L",F1257/'NOx Emission Factors'!$W$4,"?")),"-")</f>
        <v>?</v>
      </c>
      <c r="M1257" s="125" t="e">
        <f t="shared" si="229"/>
        <v>#DIV/0!</v>
      </c>
      <c r="N1257" s="125" t="e">
        <f t="shared" si="230"/>
        <v>#N/A</v>
      </c>
      <c r="O1257" s="170">
        <f>'Fleet Input'!B1261</f>
        <v>0</v>
      </c>
      <c r="P1257" s="170">
        <f>'Fleet Input'!C1261</f>
        <v>0</v>
      </c>
      <c r="Q1257" s="170">
        <f>'Fleet Input'!D1261</f>
        <v>0</v>
      </c>
      <c r="R1257" s="170">
        <f>'Fleet Input'!E1261</f>
        <v>0</v>
      </c>
      <c r="S1257" s="170">
        <f>'Fleet Input'!F1261</f>
        <v>0</v>
      </c>
      <c r="T1257" s="109" t="s">
        <v>241</v>
      </c>
      <c r="U1257" s="109" t="s">
        <v>20</v>
      </c>
      <c r="X1257" s="176">
        <f>'Fleet Input'!F1261</f>
        <v>0</v>
      </c>
      <c r="Y1257" s="170">
        <f>'Fleet Input'!G1261</f>
        <v>0</v>
      </c>
      <c r="Z1257" s="170">
        <f>'Fleet Input'!H1261</f>
        <v>0</v>
      </c>
      <c r="AA1257" s="114">
        <f t="shared" si="231"/>
        <v>0</v>
      </c>
      <c r="AB1257" s="176" t="str">
        <f>IF('Fleet Input'!K1261=0,"",'Fleet Input'!K1261)</f>
        <v/>
      </c>
      <c r="AC1257" s="176" t="str">
        <f>IF('Fleet Input'!L1261=0,"",'Fleet Input'!L1261)</f>
        <v/>
      </c>
      <c r="AD1257" s="117" t="str">
        <f t="shared" si="232"/>
        <v/>
      </c>
      <c r="AE1257" s="117" t="str">
        <f t="shared" si="233"/>
        <v>00</v>
      </c>
      <c r="AF1257" s="8" t="e">
        <f t="shared" si="234"/>
        <v>#N/A</v>
      </c>
      <c r="AG1257" s="122" t="e">
        <f t="shared" si="235"/>
        <v>#N/A</v>
      </c>
      <c r="AH1257" s="8" t="e">
        <f t="shared" si="236"/>
        <v>#N/A</v>
      </c>
      <c r="AI1257" s="122" t="e">
        <f t="shared" si="237"/>
        <v>#N/A</v>
      </c>
      <c r="AJ1257" s="100" t="e">
        <f t="shared" si="238"/>
        <v>#N/A</v>
      </c>
      <c r="AK1257" s="122" t="e">
        <f t="shared" si="239"/>
        <v>#N/A</v>
      </c>
    </row>
    <row r="1258" spans="1:37" x14ac:dyDescent="0.2">
      <c r="A1258" s="170">
        <f>'Fleet Input'!A1262</f>
        <v>0</v>
      </c>
      <c r="B1258" s="106" t="s">
        <v>111</v>
      </c>
      <c r="C1258" s="106" t="s">
        <v>112</v>
      </c>
      <c r="D1258" s="106" t="s">
        <v>136</v>
      </c>
      <c r="E1258" s="106" t="s">
        <v>759</v>
      </c>
      <c r="F1258" s="179">
        <f>'Fleet Input'!I1262</f>
        <v>0</v>
      </c>
      <c r="G1258" s="179">
        <f>'Fleet Input'!J1262</f>
        <v>0</v>
      </c>
      <c r="H1258" s="119" t="e">
        <f>VLOOKUP(AD1258,NOx_Calc!$E$4:$G$44,3,FALSE)/100</f>
        <v>#N/A</v>
      </c>
      <c r="I1258" s="119" t="e">
        <f>VLOOKUP(AD1258,NOx_Calc!$E$4:$H$44,4,FALSE)/100</f>
        <v>#N/A</v>
      </c>
      <c r="J1258" s="97" t="e">
        <f t="shared" si="228"/>
        <v>#N/A</v>
      </c>
      <c r="K1258" s="10" t="e">
        <f>IF(J1258&lt;&gt;"-",IF(X1258="A",'NOx Emission Factors'!$X$4*J1258,IF(X1258="L",'NOx Emission Factors'!$W$4*J1258,"?")),"-")</f>
        <v>#N/A</v>
      </c>
      <c r="L1258" s="10" t="str">
        <f>IF(F1258&lt;&gt;"",IF(X1258="A",F1258/'NOx Emission Factors'!$X$4,IF(X1258="L",F1258/'NOx Emission Factors'!$W$4,"?")),"-")</f>
        <v>?</v>
      </c>
      <c r="M1258" s="125" t="e">
        <f t="shared" si="229"/>
        <v>#DIV/0!</v>
      </c>
      <c r="N1258" s="125" t="e">
        <f t="shared" si="230"/>
        <v>#N/A</v>
      </c>
      <c r="O1258" s="170">
        <f>'Fleet Input'!B1262</f>
        <v>0</v>
      </c>
      <c r="P1258" s="170">
        <f>'Fleet Input'!C1262</f>
        <v>0</v>
      </c>
      <c r="Q1258" s="170">
        <f>'Fleet Input'!D1262</f>
        <v>0</v>
      </c>
      <c r="R1258" s="170">
        <f>'Fleet Input'!E1262</f>
        <v>0</v>
      </c>
      <c r="S1258" s="170">
        <f>'Fleet Input'!F1262</f>
        <v>0</v>
      </c>
      <c r="T1258" s="109" t="s">
        <v>241</v>
      </c>
      <c r="U1258" s="109" t="s">
        <v>20</v>
      </c>
      <c r="X1258" s="176">
        <f>'Fleet Input'!F1262</f>
        <v>0</v>
      </c>
      <c r="Y1258" s="170">
        <f>'Fleet Input'!G1262</f>
        <v>0</v>
      </c>
      <c r="Z1258" s="170">
        <f>'Fleet Input'!H1262</f>
        <v>0</v>
      </c>
      <c r="AA1258" s="114">
        <f t="shared" si="231"/>
        <v>0</v>
      </c>
      <c r="AB1258" s="176" t="str">
        <f>IF('Fleet Input'!K1262=0,"",'Fleet Input'!K1262)</f>
        <v/>
      </c>
      <c r="AC1258" s="176" t="str">
        <f>IF('Fleet Input'!L1262=0,"",'Fleet Input'!L1262)</f>
        <v/>
      </c>
      <c r="AD1258" s="117" t="str">
        <f t="shared" si="232"/>
        <v/>
      </c>
      <c r="AE1258" s="117" t="str">
        <f t="shared" si="233"/>
        <v>00</v>
      </c>
      <c r="AF1258" s="8" t="e">
        <f t="shared" si="234"/>
        <v>#N/A</v>
      </c>
      <c r="AG1258" s="122" t="e">
        <f t="shared" si="235"/>
        <v>#N/A</v>
      </c>
      <c r="AH1258" s="8" t="e">
        <f t="shared" si="236"/>
        <v>#N/A</v>
      </c>
      <c r="AI1258" s="122" t="e">
        <f t="shared" si="237"/>
        <v>#N/A</v>
      </c>
      <c r="AJ1258" s="100" t="e">
        <f t="shared" si="238"/>
        <v>#N/A</v>
      </c>
      <c r="AK1258" s="122" t="e">
        <f t="shared" si="239"/>
        <v>#N/A</v>
      </c>
    </row>
    <row r="1259" spans="1:37" x14ac:dyDescent="0.2">
      <c r="A1259" s="170">
        <f>'Fleet Input'!A1263</f>
        <v>0</v>
      </c>
      <c r="B1259" s="106" t="s">
        <v>111</v>
      </c>
      <c r="C1259" s="106" t="s">
        <v>112</v>
      </c>
      <c r="D1259" s="106" t="s">
        <v>136</v>
      </c>
      <c r="E1259" s="106" t="s">
        <v>759</v>
      </c>
      <c r="F1259" s="179">
        <f>'Fleet Input'!I1263</f>
        <v>0</v>
      </c>
      <c r="G1259" s="179">
        <f>'Fleet Input'!J1263</f>
        <v>0</v>
      </c>
      <c r="H1259" s="119" t="e">
        <f>VLOOKUP(AD1259,NOx_Calc!$E$4:$G$44,3,FALSE)/100</f>
        <v>#N/A</v>
      </c>
      <c r="I1259" s="119" t="e">
        <f>VLOOKUP(AD1259,NOx_Calc!$E$4:$H$44,4,FALSE)/100</f>
        <v>#N/A</v>
      </c>
      <c r="J1259" s="97" t="e">
        <f t="shared" si="228"/>
        <v>#N/A</v>
      </c>
      <c r="K1259" s="10" t="e">
        <f>IF(J1259&lt;&gt;"-",IF(X1259="A",'NOx Emission Factors'!$X$4*J1259,IF(X1259="L",'NOx Emission Factors'!$W$4*J1259,"?")),"-")</f>
        <v>#N/A</v>
      </c>
      <c r="L1259" s="10" t="str">
        <f>IF(F1259&lt;&gt;"",IF(X1259="A",F1259/'NOx Emission Factors'!$X$4,IF(X1259="L",F1259/'NOx Emission Factors'!$W$4,"?")),"-")</f>
        <v>?</v>
      </c>
      <c r="M1259" s="125" t="e">
        <f t="shared" si="229"/>
        <v>#DIV/0!</v>
      </c>
      <c r="N1259" s="125" t="e">
        <f t="shared" si="230"/>
        <v>#N/A</v>
      </c>
      <c r="O1259" s="170">
        <f>'Fleet Input'!B1263</f>
        <v>0</v>
      </c>
      <c r="P1259" s="170">
        <f>'Fleet Input'!C1263</f>
        <v>0</v>
      </c>
      <c r="Q1259" s="170">
        <f>'Fleet Input'!D1263</f>
        <v>0</v>
      </c>
      <c r="R1259" s="170">
        <f>'Fleet Input'!E1263</f>
        <v>0</v>
      </c>
      <c r="S1259" s="170">
        <f>'Fleet Input'!F1263</f>
        <v>0</v>
      </c>
      <c r="T1259" s="109" t="s">
        <v>241</v>
      </c>
      <c r="U1259" s="109" t="s">
        <v>20</v>
      </c>
      <c r="X1259" s="176">
        <f>'Fleet Input'!F1263</f>
        <v>0</v>
      </c>
      <c r="Y1259" s="170">
        <f>'Fleet Input'!G1263</f>
        <v>0</v>
      </c>
      <c r="Z1259" s="170">
        <f>'Fleet Input'!H1263</f>
        <v>0</v>
      </c>
      <c r="AA1259" s="114">
        <f t="shared" si="231"/>
        <v>0</v>
      </c>
      <c r="AB1259" s="176" t="str">
        <f>IF('Fleet Input'!K1263=0,"",'Fleet Input'!K1263)</f>
        <v/>
      </c>
      <c r="AC1259" s="176" t="str">
        <f>IF('Fleet Input'!L1263=0,"",'Fleet Input'!L1263)</f>
        <v/>
      </c>
      <c r="AD1259" s="117" t="str">
        <f t="shared" si="232"/>
        <v/>
      </c>
      <c r="AE1259" s="117" t="str">
        <f t="shared" si="233"/>
        <v>00</v>
      </c>
      <c r="AF1259" s="8" t="e">
        <f t="shared" si="234"/>
        <v>#N/A</v>
      </c>
      <c r="AG1259" s="122" t="e">
        <f t="shared" si="235"/>
        <v>#N/A</v>
      </c>
      <c r="AH1259" s="8" t="e">
        <f t="shared" si="236"/>
        <v>#N/A</v>
      </c>
      <c r="AI1259" s="122" t="e">
        <f t="shared" si="237"/>
        <v>#N/A</v>
      </c>
      <c r="AJ1259" s="100" t="e">
        <f t="shared" si="238"/>
        <v>#N/A</v>
      </c>
      <c r="AK1259" s="122" t="e">
        <f t="shared" si="239"/>
        <v>#N/A</v>
      </c>
    </row>
    <row r="1260" spans="1:37" x14ac:dyDescent="0.2">
      <c r="A1260" s="170">
        <f>'Fleet Input'!A1264</f>
        <v>0</v>
      </c>
      <c r="B1260" s="106" t="s">
        <v>111</v>
      </c>
      <c r="C1260" s="106" t="s">
        <v>112</v>
      </c>
      <c r="D1260" s="106" t="s">
        <v>136</v>
      </c>
      <c r="E1260" s="106" t="s">
        <v>759</v>
      </c>
      <c r="F1260" s="179">
        <f>'Fleet Input'!I1264</f>
        <v>0</v>
      </c>
      <c r="G1260" s="179">
        <f>'Fleet Input'!J1264</f>
        <v>0</v>
      </c>
      <c r="H1260" s="119" t="e">
        <f>VLOOKUP(AD1260,NOx_Calc!$E$4:$G$44,3,FALSE)/100</f>
        <v>#N/A</v>
      </c>
      <c r="I1260" s="119" t="e">
        <f>VLOOKUP(AD1260,NOx_Calc!$E$4:$H$44,4,FALSE)/100</f>
        <v>#N/A</v>
      </c>
      <c r="J1260" s="97" t="e">
        <f t="shared" si="228"/>
        <v>#N/A</v>
      </c>
      <c r="K1260" s="10" t="e">
        <f>IF(J1260&lt;&gt;"-",IF(X1260="A",'NOx Emission Factors'!$X$4*J1260,IF(X1260="L",'NOx Emission Factors'!$W$4*J1260,"?")),"-")</f>
        <v>#N/A</v>
      </c>
      <c r="L1260" s="10" t="str">
        <f>IF(F1260&lt;&gt;"",IF(X1260="A",F1260/'NOx Emission Factors'!$X$4,IF(X1260="L",F1260/'NOx Emission Factors'!$W$4,"?")),"-")</f>
        <v>?</v>
      </c>
      <c r="M1260" s="125" t="e">
        <f t="shared" si="229"/>
        <v>#DIV/0!</v>
      </c>
      <c r="N1260" s="125" t="e">
        <f t="shared" si="230"/>
        <v>#N/A</v>
      </c>
      <c r="O1260" s="170">
        <f>'Fleet Input'!B1264</f>
        <v>0</v>
      </c>
      <c r="P1260" s="170">
        <f>'Fleet Input'!C1264</f>
        <v>0</v>
      </c>
      <c r="Q1260" s="170">
        <f>'Fleet Input'!D1264</f>
        <v>0</v>
      </c>
      <c r="R1260" s="170">
        <f>'Fleet Input'!E1264</f>
        <v>0</v>
      </c>
      <c r="S1260" s="170">
        <f>'Fleet Input'!F1264</f>
        <v>0</v>
      </c>
      <c r="T1260" s="109" t="s">
        <v>241</v>
      </c>
      <c r="U1260" s="109" t="s">
        <v>20</v>
      </c>
      <c r="X1260" s="176">
        <f>'Fleet Input'!F1264</f>
        <v>0</v>
      </c>
      <c r="Y1260" s="170">
        <f>'Fleet Input'!G1264</f>
        <v>0</v>
      </c>
      <c r="Z1260" s="170">
        <f>'Fleet Input'!H1264</f>
        <v>0</v>
      </c>
      <c r="AA1260" s="114">
        <f t="shared" si="231"/>
        <v>0</v>
      </c>
      <c r="AB1260" s="176" t="str">
        <f>IF('Fleet Input'!K1264=0,"",'Fleet Input'!K1264)</f>
        <v/>
      </c>
      <c r="AC1260" s="176" t="str">
        <f>IF('Fleet Input'!L1264=0,"",'Fleet Input'!L1264)</f>
        <v/>
      </c>
      <c r="AD1260" s="117" t="str">
        <f t="shared" si="232"/>
        <v/>
      </c>
      <c r="AE1260" s="117" t="str">
        <f t="shared" si="233"/>
        <v>00</v>
      </c>
      <c r="AF1260" s="8" t="e">
        <f t="shared" si="234"/>
        <v>#N/A</v>
      </c>
      <c r="AG1260" s="122" t="e">
        <f t="shared" si="235"/>
        <v>#N/A</v>
      </c>
      <c r="AH1260" s="8" t="e">
        <f t="shared" si="236"/>
        <v>#N/A</v>
      </c>
      <c r="AI1260" s="122" t="e">
        <f t="shared" si="237"/>
        <v>#N/A</v>
      </c>
      <c r="AJ1260" s="100" t="e">
        <f t="shared" si="238"/>
        <v>#N/A</v>
      </c>
      <c r="AK1260" s="122" t="e">
        <f t="shared" si="239"/>
        <v>#N/A</v>
      </c>
    </row>
    <row r="1261" spans="1:37" x14ac:dyDescent="0.2">
      <c r="A1261" s="170">
        <f>'Fleet Input'!A1265</f>
        <v>0</v>
      </c>
      <c r="B1261" s="106" t="s">
        <v>111</v>
      </c>
      <c r="C1261" s="106" t="s">
        <v>112</v>
      </c>
      <c r="D1261" s="106" t="s">
        <v>136</v>
      </c>
      <c r="E1261" s="106" t="s">
        <v>759</v>
      </c>
      <c r="F1261" s="179">
        <f>'Fleet Input'!I1265</f>
        <v>0</v>
      </c>
      <c r="G1261" s="179">
        <f>'Fleet Input'!J1265</f>
        <v>0</v>
      </c>
      <c r="H1261" s="119" t="e">
        <f>VLOOKUP(AD1261,NOx_Calc!$E$4:$G$44,3,FALSE)/100</f>
        <v>#N/A</v>
      </c>
      <c r="I1261" s="119" t="e">
        <f>VLOOKUP(AD1261,NOx_Calc!$E$4:$H$44,4,FALSE)/100</f>
        <v>#N/A</v>
      </c>
      <c r="J1261" s="97" t="e">
        <f t="shared" si="228"/>
        <v>#N/A</v>
      </c>
      <c r="K1261" s="10" t="e">
        <f>IF(J1261&lt;&gt;"-",IF(X1261="A",'NOx Emission Factors'!$X$4*J1261,IF(X1261="L",'NOx Emission Factors'!$W$4*J1261,"?")),"-")</f>
        <v>#N/A</v>
      </c>
      <c r="L1261" s="10" t="str">
        <f>IF(F1261&lt;&gt;"",IF(X1261="A",F1261/'NOx Emission Factors'!$X$4,IF(X1261="L",F1261/'NOx Emission Factors'!$W$4,"?")),"-")</f>
        <v>?</v>
      </c>
      <c r="M1261" s="125" t="e">
        <f t="shared" si="229"/>
        <v>#DIV/0!</v>
      </c>
      <c r="N1261" s="125" t="e">
        <f t="shared" si="230"/>
        <v>#N/A</v>
      </c>
      <c r="O1261" s="170">
        <f>'Fleet Input'!B1265</f>
        <v>0</v>
      </c>
      <c r="P1261" s="170">
        <f>'Fleet Input'!C1265</f>
        <v>0</v>
      </c>
      <c r="Q1261" s="170">
        <f>'Fleet Input'!D1265</f>
        <v>0</v>
      </c>
      <c r="R1261" s="170">
        <f>'Fleet Input'!E1265</f>
        <v>0</v>
      </c>
      <c r="S1261" s="170">
        <f>'Fleet Input'!F1265</f>
        <v>0</v>
      </c>
      <c r="T1261" s="109" t="s">
        <v>241</v>
      </c>
      <c r="U1261" s="109" t="s">
        <v>20</v>
      </c>
      <c r="X1261" s="176">
        <f>'Fleet Input'!F1265</f>
        <v>0</v>
      </c>
      <c r="Y1261" s="170">
        <f>'Fleet Input'!G1265</f>
        <v>0</v>
      </c>
      <c r="Z1261" s="170">
        <f>'Fleet Input'!H1265</f>
        <v>0</v>
      </c>
      <c r="AA1261" s="114">
        <f t="shared" si="231"/>
        <v>0</v>
      </c>
      <c r="AB1261" s="176" t="str">
        <f>IF('Fleet Input'!K1265=0,"",'Fleet Input'!K1265)</f>
        <v/>
      </c>
      <c r="AC1261" s="176" t="str">
        <f>IF('Fleet Input'!L1265=0,"",'Fleet Input'!L1265)</f>
        <v/>
      </c>
      <c r="AD1261" s="117" t="str">
        <f t="shared" si="232"/>
        <v/>
      </c>
      <c r="AE1261" s="117" t="str">
        <f t="shared" si="233"/>
        <v>00</v>
      </c>
      <c r="AF1261" s="8" t="e">
        <f t="shared" si="234"/>
        <v>#N/A</v>
      </c>
      <c r="AG1261" s="122" t="e">
        <f t="shared" si="235"/>
        <v>#N/A</v>
      </c>
      <c r="AH1261" s="8" t="e">
        <f t="shared" si="236"/>
        <v>#N/A</v>
      </c>
      <c r="AI1261" s="122" t="e">
        <f t="shared" si="237"/>
        <v>#N/A</v>
      </c>
      <c r="AJ1261" s="100" t="e">
        <f t="shared" si="238"/>
        <v>#N/A</v>
      </c>
      <c r="AK1261" s="122" t="e">
        <f t="shared" si="239"/>
        <v>#N/A</v>
      </c>
    </row>
    <row r="1262" spans="1:37" x14ac:dyDescent="0.2">
      <c r="A1262" s="170">
        <f>'Fleet Input'!A1266</f>
        <v>0</v>
      </c>
      <c r="B1262" s="106" t="s">
        <v>111</v>
      </c>
      <c r="C1262" s="106" t="s">
        <v>112</v>
      </c>
      <c r="D1262" s="106" t="s">
        <v>136</v>
      </c>
      <c r="E1262" s="106" t="s">
        <v>759</v>
      </c>
      <c r="F1262" s="179">
        <f>'Fleet Input'!I1266</f>
        <v>0</v>
      </c>
      <c r="G1262" s="179">
        <f>'Fleet Input'!J1266</f>
        <v>0</v>
      </c>
      <c r="H1262" s="119" t="e">
        <f>VLOOKUP(AD1262,NOx_Calc!$E$4:$G$44,3,FALSE)/100</f>
        <v>#N/A</v>
      </c>
      <c r="I1262" s="119" t="e">
        <f>VLOOKUP(AD1262,NOx_Calc!$E$4:$H$44,4,FALSE)/100</f>
        <v>#N/A</v>
      </c>
      <c r="J1262" s="97" t="e">
        <f t="shared" si="228"/>
        <v>#N/A</v>
      </c>
      <c r="K1262" s="10" t="e">
        <f>IF(J1262&lt;&gt;"-",IF(X1262="A",'NOx Emission Factors'!$X$4*J1262,IF(X1262="L",'NOx Emission Factors'!$W$4*J1262,"?")),"-")</f>
        <v>#N/A</v>
      </c>
      <c r="L1262" s="10" t="str">
        <f>IF(F1262&lt;&gt;"",IF(X1262="A",F1262/'NOx Emission Factors'!$X$4,IF(X1262="L",F1262/'NOx Emission Factors'!$W$4,"?")),"-")</f>
        <v>?</v>
      </c>
      <c r="M1262" s="125" t="e">
        <f t="shared" si="229"/>
        <v>#DIV/0!</v>
      </c>
      <c r="N1262" s="125" t="e">
        <f t="shared" si="230"/>
        <v>#N/A</v>
      </c>
      <c r="O1262" s="170">
        <f>'Fleet Input'!B1266</f>
        <v>0</v>
      </c>
      <c r="P1262" s="170">
        <f>'Fleet Input'!C1266</f>
        <v>0</v>
      </c>
      <c r="Q1262" s="170">
        <f>'Fleet Input'!D1266</f>
        <v>0</v>
      </c>
      <c r="R1262" s="170">
        <f>'Fleet Input'!E1266</f>
        <v>0</v>
      </c>
      <c r="S1262" s="170">
        <f>'Fleet Input'!F1266</f>
        <v>0</v>
      </c>
      <c r="T1262" s="109" t="s">
        <v>241</v>
      </c>
      <c r="U1262" s="109" t="s">
        <v>20</v>
      </c>
      <c r="X1262" s="176">
        <f>'Fleet Input'!F1266</f>
        <v>0</v>
      </c>
      <c r="Y1262" s="170">
        <f>'Fleet Input'!G1266</f>
        <v>0</v>
      </c>
      <c r="Z1262" s="170">
        <f>'Fleet Input'!H1266</f>
        <v>0</v>
      </c>
      <c r="AA1262" s="114">
        <f t="shared" si="231"/>
        <v>0</v>
      </c>
      <c r="AB1262" s="176" t="str">
        <f>IF('Fleet Input'!K1266=0,"",'Fleet Input'!K1266)</f>
        <v/>
      </c>
      <c r="AC1262" s="176" t="str">
        <f>IF('Fleet Input'!L1266=0,"",'Fleet Input'!L1266)</f>
        <v/>
      </c>
      <c r="AD1262" s="117" t="str">
        <f t="shared" si="232"/>
        <v/>
      </c>
      <c r="AE1262" s="117" t="str">
        <f t="shared" si="233"/>
        <v>00</v>
      </c>
      <c r="AF1262" s="8" t="e">
        <f t="shared" si="234"/>
        <v>#N/A</v>
      </c>
      <c r="AG1262" s="122" t="e">
        <f t="shared" si="235"/>
        <v>#N/A</v>
      </c>
      <c r="AH1262" s="8" t="e">
        <f t="shared" si="236"/>
        <v>#N/A</v>
      </c>
      <c r="AI1262" s="122" t="e">
        <f t="shared" si="237"/>
        <v>#N/A</v>
      </c>
      <c r="AJ1262" s="100" t="e">
        <f t="shared" si="238"/>
        <v>#N/A</v>
      </c>
      <c r="AK1262" s="122" t="e">
        <f t="shared" si="239"/>
        <v>#N/A</v>
      </c>
    </row>
    <row r="1263" spans="1:37" x14ac:dyDescent="0.2">
      <c r="A1263" s="170">
        <f>'Fleet Input'!A1267</f>
        <v>0</v>
      </c>
      <c r="B1263" s="106" t="s">
        <v>111</v>
      </c>
      <c r="C1263" s="106" t="s">
        <v>112</v>
      </c>
      <c r="D1263" s="106" t="s">
        <v>136</v>
      </c>
      <c r="E1263" s="106" t="s">
        <v>759</v>
      </c>
      <c r="F1263" s="179">
        <f>'Fleet Input'!I1267</f>
        <v>0</v>
      </c>
      <c r="G1263" s="179">
        <f>'Fleet Input'!J1267</f>
        <v>0</v>
      </c>
      <c r="H1263" s="119" t="e">
        <f>VLOOKUP(AD1263,NOx_Calc!$E$4:$G$44,3,FALSE)/100</f>
        <v>#N/A</v>
      </c>
      <c r="I1263" s="119" t="e">
        <f>VLOOKUP(AD1263,NOx_Calc!$E$4:$H$44,4,FALSE)/100</f>
        <v>#N/A</v>
      </c>
      <c r="J1263" s="97" t="e">
        <f t="shared" si="228"/>
        <v>#N/A</v>
      </c>
      <c r="K1263" s="10" t="e">
        <f>IF(J1263&lt;&gt;"-",IF(X1263="A",'NOx Emission Factors'!$X$4*J1263,IF(X1263="L",'NOx Emission Factors'!$W$4*J1263,"?")),"-")</f>
        <v>#N/A</v>
      </c>
      <c r="L1263" s="10" t="str">
        <f>IF(F1263&lt;&gt;"",IF(X1263="A",F1263/'NOx Emission Factors'!$X$4,IF(X1263="L",F1263/'NOx Emission Factors'!$W$4,"?")),"-")</f>
        <v>?</v>
      </c>
      <c r="M1263" s="125" t="e">
        <f t="shared" si="229"/>
        <v>#DIV/0!</v>
      </c>
      <c r="N1263" s="125" t="e">
        <f t="shared" si="230"/>
        <v>#N/A</v>
      </c>
      <c r="O1263" s="170">
        <f>'Fleet Input'!B1267</f>
        <v>0</v>
      </c>
      <c r="P1263" s="170">
        <f>'Fleet Input'!C1267</f>
        <v>0</v>
      </c>
      <c r="Q1263" s="170">
        <f>'Fleet Input'!D1267</f>
        <v>0</v>
      </c>
      <c r="R1263" s="170">
        <f>'Fleet Input'!E1267</f>
        <v>0</v>
      </c>
      <c r="S1263" s="170">
        <f>'Fleet Input'!F1267</f>
        <v>0</v>
      </c>
      <c r="T1263" s="109" t="s">
        <v>241</v>
      </c>
      <c r="U1263" s="109" t="s">
        <v>20</v>
      </c>
      <c r="X1263" s="176">
        <f>'Fleet Input'!F1267</f>
        <v>0</v>
      </c>
      <c r="Y1263" s="170">
        <f>'Fleet Input'!G1267</f>
        <v>0</v>
      </c>
      <c r="Z1263" s="170">
        <f>'Fleet Input'!H1267</f>
        <v>0</v>
      </c>
      <c r="AA1263" s="114">
        <f t="shared" si="231"/>
        <v>0</v>
      </c>
      <c r="AB1263" s="176" t="str">
        <f>IF('Fleet Input'!K1267=0,"",'Fleet Input'!K1267)</f>
        <v/>
      </c>
      <c r="AC1263" s="176" t="str">
        <f>IF('Fleet Input'!L1267=0,"",'Fleet Input'!L1267)</f>
        <v/>
      </c>
      <c r="AD1263" s="117" t="str">
        <f t="shared" si="232"/>
        <v/>
      </c>
      <c r="AE1263" s="117" t="str">
        <f t="shared" si="233"/>
        <v>00</v>
      </c>
      <c r="AF1263" s="8" t="e">
        <f t="shared" si="234"/>
        <v>#N/A</v>
      </c>
      <c r="AG1263" s="122" t="e">
        <f t="shared" si="235"/>
        <v>#N/A</v>
      </c>
      <c r="AH1263" s="8" t="e">
        <f t="shared" si="236"/>
        <v>#N/A</v>
      </c>
      <c r="AI1263" s="122" t="e">
        <f t="shared" si="237"/>
        <v>#N/A</v>
      </c>
      <c r="AJ1263" s="100" t="e">
        <f t="shared" si="238"/>
        <v>#N/A</v>
      </c>
      <c r="AK1263" s="122" t="e">
        <f t="shared" si="239"/>
        <v>#N/A</v>
      </c>
    </row>
    <row r="1264" spans="1:37" x14ac:dyDescent="0.2">
      <c r="A1264" s="170">
        <f>'Fleet Input'!A1268</f>
        <v>0</v>
      </c>
      <c r="B1264" s="106" t="s">
        <v>111</v>
      </c>
      <c r="C1264" s="106" t="s">
        <v>112</v>
      </c>
      <c r="D1264" s="106" t="s">
        <v>136</v>
      </c>
      <c r="E1264" s="106" t="s">
        <v>759</v>
      </c>
      <c r="F1264" s="179">
        <f>'Fleet Input'!I1268</f>
        <v>0</v>
      </c>
      <c r="G1264" s="179">
        <f>'Fleet Input'!J1268</f>
        <v>0</v>
      </c>
      <c r="H1264" s="119" t="e">
        <f>VLOOKUP(AD1264,NOx_Calc!$E$4:$G$44,3,FALSE)/100</f>
        <v>#N/A</v>
      </c>
      <c r="I1264" s="119" t="e">
        <f>VLOOKUP(AD1264,NOx_Calc!$E$4:$H$44,4,FALSE)/100</f>
        <v>#N/A</v>
      </c>
      <c r="J1264" s="97" t="e">
        <f t="shared" si="228"/>
        <v>#N/A</v>
      </c>
      <c r="K1264" s="10" t="e">
        <f>IF(J1264&lt;&gt;"-",IF(X1264="A",'NOx Emission Factors'!$X$4*J1264,IF(X1264="L",'NOx Emission Factors'!$W$4*J1264,"?")),"-")</f>
        <v>#N/A</v>
      </c>
      <c r="L1264" s="10" t="str">
        <f>IF(F1264&lt;&gt;"",IF(X1264="A",F1264/'NOx Emission Factors'!$X$4,IF(X1264="L",F1264/'NOx Emission Factors'!$W$4,"?")),"-")</f>
        <v>?</v>
      </c>
      <c r="M1264" s="125" t="e">
        <f t="shared" si="229"/>
        <v>#DIV/0!</v>
      </c>
      <c r="N1264" s="125" t="e">
        <f t="shared" si="230"/>
        <v>#N/A</v>
      </c>
      <c r="O1264" s="170">
        <f>'Fleet Input'!B1268</f>
        <v>0</v>
      </c>
      <c r="P1264" s="170">
        <f>'Fleet Input'!C1268</f>
        <v>0</v>
      </c>
      <c r="Q1264" s="170">
        <f>'Fleet Input'!D1268</f>
        <v>0</v>
      </c>
      <c r="R1264" s="170">
        <f>'Fleet Input'!E1268</f>
        <v>0</v>
      </c>
      <c r="S1264" s="170">
        <f>'Fleet Input'!F1268</f>
        <v>0</v>
      </c>
      <c r="T1264" s="109" t="s">
        <v>241</v>
      </c>
      <c r="U1264" s="109" t="s">
        <v>20</v>
      </c>
      <c r="X1264" s="176">
        <f>'Fleet Input'!F1268</f>
        <v>0</v>
      </c>
      <c r="Y1264" s="170">
        <f>'Fleet Input'!G1268</f>
        <v>0</v>
      </c>
      <c r="Z1264" s="170">
        <f>'Fleet Input'!H1268</f>
        <v>0</v>
      </c>
      <c r="AA1264" s="114">
        <f t="shared" si="231"/>
        <v>0</v>
      </c>
      <c r="AB1264" s="176" t="str">
        <f>IF('Fleet Input'!K1268=0,"",'Fleet Input'!K1268)</f>
        <v/>
      </c>
      <c r="AC1264" s="176" t="str">
        <f>IF('Fleet Input'!L1268=0,"",'Fleet Input'!L1268)</f>
        <v/>
      </c>
      <c r="AD1264" s="117" t="str">
        <f t="shared" si="232"/>
        <v/>
      </c>
      <c r="AE1264" s="117" t="str">
        <f t="shared" si="233"/>
        <v>00</v>
      </c>
      <c r="AF1264" s="8" t="e">
        <f t="shared" si="234"/>
        <v>#N/A</v>
      </c>
      <c r="AG1264" s="122" t="e">
        <f t="shared" si="235"/>
        <v>#N/A</v>
      </c>
      <c r="AH1264" s="8" t="e">
        <f t="shared" si="236"/>
        <v>#N/A</v>
      </c>
      <c r="AI1264" s="122" t="e">
        <f t="shared" si="237"/>
        <v>#N/A</v>
      </c>
      <c r="AJ1264" s="100" t="e">
        <f t="shared" si="238"/>
        <v>#N/A</v>
      </c>
      <c r="AK1264" s="122" t="e">
        <f t="shared" si="239"/>
        <v>#N/A</v>
      </c>
    </row>
    <row r="1265" spans="1:37" x14ac:dyDescent="0.2">
      <c r="A1265" s="170">
        <f>'Fleet Input'!A1269</f>
        <v>0</v>
      </c>
      <c r="B1265" s="106" t="s">
        <v>111</v>
      </c>
      <c r="C1265" s="106" t="s">
        <v>112</v>
      </c>
      <c r="D1265" s="106" t="s">
        <v>136</v>
      </c>
      <c r="E1265" s="106" t="s">
        <v>759</v>
      </c>
      <c r="F1265" s="179">
        <f>'Fleet Input'!I1269</f>
        <v>0</v>
      </c>
      <c r="G1265" s="179">
        <f>'Fleet Input'!J1269</f>
        <v>0</v>
      </c>
      <c r="H1265" s="119" t="e">
        <f>VLOOKUP(AD1265,NOx_Calc!$E$4:$G$44,3,FALSE)/100</f>
        <v>#N/A</v>
      </c>
      <c r="I1265" s="119" t="e">
        <f>VLOOKUP(AD1265,NOx_Calc!$E$4:$H$44,4,FALSE)/100</f>
        <v>#N/A</v>
      </c>
      <c r="J1265" s="97" t="e">
        <f t="shared" si="228"/>
        <v>#N/A</v>
      </c>
      <c r="K1265" s="10" t="e">
        <f>IF(J1265&lt;&gt;"-",IF(X1265="A",'NOx Emission Factors'!$X$4*J1265,IF(X1265="L",'NOx Emission Factors'!$W$4*J1265,"?")),"-")</f>
        <v>#N/A</v>
      </c>
      <c r="L1265" s="10" t="str">
        <f>IF(F1265&lt;&gt;"",IF(X1265="A",F1265/'NOx Emission Factors'!$X$4,IF(X1265="L",F1265/'NOx Emission Factors'!$W$4,"?")),"-")</f>
        <v>?</v>
      </c>
      <c r="M1265" s="125" t="e">
        <f t="shared" si="229"/>
        <v>#DIV/0!</v>
      </c>
      <c r="N1265" s="125" t="e">
        <f t="shared" si="230"/>
        <v>#N/A</v>
      </c>
      <c r="O1265" s="170">
        <f>'Fleet Input'!B1269</f>
        <v>0</v>
      </c>
      <c r="P1265" s="170">
        <f>'Fleet Input'!C1269</f>
        <v>0</v>
      </c>
      <c r="Q1265" s="170">
        <f>'Fleet Input'!D1269</f>
        <v>0</v>
      </c>
      <c r="R1265" s="170">
        <f>'Fleet Input'!E1269</f>
        <v>0</v>
      </c>
      <c r="S1265" s="170">
        <f>'Fleet Input'!F1269</f>
        <v>0</v>
      </c>
      <c r="T1265" s="109" t="s">
        <v>241</v>
      </c>
      <c r="U1265" s="109" t="s">
        <v>20</v>
      </c>
      <c r="X1265" s="176">
        <f>'Fleet Input'!F1269</f>
        <v>0</v>
      </c>
      <c r="Y1265" s="170">
        <f>'Fleet Input'!G1269</f>
        <v>0</v>
      </c>
      <c r="Z1265" s="170">
        <f>'Fleet Input'!H1269</f>
        <v>0</v>
      </c>
      <c r="AA1265" s="114">
        <f t="shared" si="231"/>
        <v>0</v>
      </c>
      <c r="AB1265" s="176" t="str">
        <f>IF('Fleet Input'!K1269=0,"",'Fleet Input'!K1269)</f>
        <v/>
      </c>
      <c r="AC1265" s="176" t="str">
        <f>IF('Fleet Input'!L1269=0,"",'Fleet Input'!L1269)</f>
        <v/>
      </c>
      <c r="AD1265" s="117" t="str">
        <f t="shared" si="232"/>
        <v/>
      </c>
      <c r="AE1265" s="117" t="str">
        <f t="shared" si="233"/>
        <v>00</v>
      </c>
      <c r="AF1265" s="8" t="e">
        <f t="shared" si="234"/>
        <v>#N/A</v>
      </c>
      <c r="AG1265" s="122" t="e">
        <f t="shared" si="235"/>
        <v>#N/A</v>
      </c>
      <c r="AH1265" s="8" t="e">
        <f t="shared" si="236"/>
        <v>#N/A</v>
      </c>
      <c r="AI1265" s="122" t="e">
        <f t="shared" si="237"/>
        <v>#N/A</v>
      </c>
      <c r="AJ1265" s="100" t="e">
        <f t="shared" si="238"/>
        <v>#N/A</v>
      </c>
      <c r="AK1265" s="122" t="e">
        <f t="shared" si="239"/>
        <v>#N/A</v>
      </c>
    </row>
    <row r="1266" spans="1:37" x14ac:dyDescent="0.2">
      <c r="A1266" s="170">
        <f>'Fleet Input'!A1270</f>
        <v>0</v>
      </c>
      <c r="B1266" s="106" t="s">
        <v>111</v>
      </c>
      <c r="C1266" s="106" t="s">
        <v>112</v>
      </c>
      <c r="D1266" s="106" t="s">
        <v>136</v>
      </c>
      <c r="E1266" s="106" t="s">
        <v>759</v>
      </c>
      <c r="F1266" s="179">
        <f>'Fleet Input'!I1270</f>
        <v>0</v>
      </c>
      <c r="G1266" s="179">
        <f>'Fleet Input'!J1270</f>
        <v>0</v>
      </c>
      <c r="H1266" s="119" t="e">
        <f>VLOOKUP(AD1266,NOx_Calc!$E$4:$G$44,3,FALSE)/100</f>
        <v>#N/A</v>
      </c>
      <c r="I1266" s="119" t="e">
        <f>VLOOKUP(AD1266,NOx_Calc!$E$4:$H$44,4,FALSE)/100</f>
        <v>#N/A</v>
      </c>
      <c r="J1266" s="97" t="e">
        <f t="shared" si="228"/>
        <v>#N/A</v>
      </c>
      <c r="K1266" s="10" t="e">
        <f>IF(J1266&lt;&gt;"-",IF(X1266="A",'NOx Emission Factors'!$X$4*J1266,IF(X1266="L",'NOx Emission Factors'!$W$4*J1266,"?")),"-")</f>
        <v>#N/A</v>
      </c>
      <c r="L1266" s="10" t="str">
        <f>IF(F1266&lt;&gt;"",IF(X1266="A",F1266/'NOx Emission Factors'!$X$4,IF(X1266="L",F1266/'NOx Emission Factors'!$W$4,"?")),"-")</f>
        <v>?</v>
      </c>
      <c r="M1266" s="125" t="e">
        <f t="shared" si="229"/>
        <v>#DIV/0!</v>
      </c>
      <c r="N1266" s="125" t="e">
        <f t="shared" si="230"/>
        <v>#N/A</v>
      </c>
      <c r="O1266" s="170">
        <f>'Fleet Input'!B1270</f>
        <v>0</v>
      </c>
      <c r="P1266" s="170">
        <f>'Fleet Input'!C1270</f>
        <v>0</v>
      </c>
      <c r="Q1266" s="170">
        <f>'Fleet Input'!D1270</f>
        <v>0</v>
      </c>
      <c r="R1266" s="170">
        <f>'Fleet Input'!E1270</f>
        <v>0</v>
      </c>
      <c r="S1266" s="170">
        <f>'Fleet Input'!F1270</f>
        <v>0</v>
      </c>
      <c r="T1266" s="109" t="s">
        <v>241</v>
      </c>
      <c r="U1266" s="109" t="s">
        <v>20</v>
      </c>
      <c r="X1266" s="176">
        <f>'Fleet Input'!F1270</f>
        <v>0</v>
      </c>
      <c r="Y1266" s="170">
        <f>'Fleet Input'!G1270</f>
        <v>0</v>
      </c>
      <c r="Z1266" s="170">
        <f>'Fleet Input'!H1270</f>
        <v>0</v>
      </c>
      <c r="AA1266" s="114">
        <f t="shared" si="231"/>
        <v>0</v>
      </c>
      <c r="AB1266" s="176" t="str">
        <f>IF('Fleet Input'!K1270=0,"",'Fleet Input'!K1270)</f>
        <v/>
      </c>
      <c r="AC1266" s="176" t="str">
        <f>IF('Fleet Input'!L1270=0,"",'Fleet Input'!L1270)</f>
        <v/>
      </c>
      <c r="AD1266" s="117" t="str">
        <f t="shared" si="232"/>
        <v/>
      </c>
      <c r="AE1266" s="117" t="str">
        <f t="shared" si="233"/>
        <v>00</v>
      </c>
      <c r="AF1266" s="8" t="e">
        <f t="shared" si="234"/>
        <v>#N/A</v>
      </c>
      <c r="AG1266" s="122" t="e">
        <f t="shared" si="235"/>
        <v>#N/A</v>
      </c>
      <c r="AH1266" s="8" t="e">
        <f t="shared" si="236"/>
        <v>#N/A</v>
      </c>
      <c r="AI1266" s="122" t="e">
        <f t="shared" si="237"/>
        <v>#N/A</v>
      </c>
      <c r="AJ1266" s="100" t="e">
        <f t="shared" si="238"/>
        <v>#N/A</v>
      </c>
      <c r="AK1266" s="122" t="e">
        <f t="shared" si="239"/>
        <v>#N/A</v>
      </c>
    </row>
    <row r="1267" spans="1:37" x14ac:dyDescent="0.2">
      <c r="A1267" s="170">
        <f>'Fleet Input'!A1271</f>
        <v>0</v>
      </c>
      <c r="B1267" s="106" t="s">
        <v>111</v>
      </c>
      <c r="C1267" s="106" t="s">
        <v>112</v>
      </c>
      <c r="D1267" s="106" t="s">
        <v>136</v>
      </c>
      <c r="E1267" s="106" t="s">
        <v>759</v>
      </c>
      <c r="F1267" s="179">
        <f>'Fleet Input'!I1271</f>
        <v>0</v>
      </c>
      <c r="G1267" s="179">
        <f>'Fleet Input'!J1271</f>
        <v>0</v>
      </c>
      <c r="H1267" s="119" t="e">
        <f>VLOOKUP(AD1267,NOx_Calc!$E$4:$G$44,3,FALSE)/100</f>
        <v>#N/A</v>
      </c>
      <c r="I1267" s="119" t="e">
        <f>VLOOKUP(AD1267,NOx_Calc!$E$4:$H$44,4,FALSE)/100</f>
        <v>#N/A</v>
      </c>
      <c r="J1267" s="97" t="e">
        <f t="shared" si="228"/>
        <v>#N/A</v>
      </c>
      <c r="K1267" s="10" t="e">
        <f>IF(J1267&lt;&gt;"-",IF(X1267="A",'NOx Emission Factors'!$X$4*J1267,IF(X1267="L",'NOx Emission Factors'!$W$4*J1267,"?")),"-")</f>
        <v>#N/A</v>
      </c>
      <c r="L1267" s="10" t="str">
        <f>IF(F1267&lt;&gt;"",IF(X1267="A",F1267/'NOx Emission Factors'!$X$4,IF(X1267="L",F1267/'NOx Emission Factors'!$W$4,"?")),"-")</f>
        <v>?</v>
      </c>
      <c r="M1267" s="125" t="e">
        <f t="shared" si="229"/>
        <v>#DIV/0!</v>
      </c>
      <c r="N1267" s="125" t="e">
        <f t="shared" si="230"/>
        <v>#N/A</v>
      </c>
      <c r="O1267" s="170">
        <f>'Fleet Input'!B1271</f>
        <v>0</v>
      </c>
      <c r="P1267" s="170">
        <f>'Fleet Input'!C1271</f>
        <v>0</v>
      </c>
      <c r="Q1267" s="170">
        <f>'Fleet Input'!D1271</f>
        <v>0</v>
      </c>
      <c r="R1267" s="170">
        <f>'Fleet Input'!E1271</f>
        <v>0</v>
      </c>
      <c r="S1267" s="170">
        <f>'Fleet Input'!F1271</f>
        <v>0</v>
      </c>
      <c r="T1267" s="109" t="s">
        <v>241</v>
      </c>
      <c r="U1267" s="109" t="s">
        <v>20</v>
      </c>
      <c r="X1267" s="176">
        <f>'Fleet Input'!F1271</f>
        <v>0</v>
      </c>
      <c r="Y1267" s="170">
        <f>'Fleet Input'!G1271</f>
        <v>0</v>
      </c>
      <c r="Z1267" s="170">
        <f>'Fleet Input'!H1271</f>
        <v>0</v>
      </c>
      <c r="AA1267" s="114">
        <f t="shared" si="231"/>
        <v>0</v>
      </c>
      <c r="AB1267" s="176" t="str">
        <f>IF('Fleet Input'!K1271=0,"",'Fleet Input'!K1271)</f>
        <v/>
      </c>
      <c r="AC1267" s="176" t="str">
        <f>IF('Fleet Input'!L1271=0,"",'Fleet Input'!L1271)</f>
        <v/>
      </c>
      <c r="AD1267" s="117" t="str">
        <f t="shared" si="232"/>
        <v/>
      </c>
      <c r="AE1267" s="117" t="str">
        <f t="shared" si="233"/>
        <v>00</v>
      </c>
      <c r="AF1267" s="8" t="e">
        <f t="shared" si="234"/>
        <v>#N/A</v>
      </c>
      <c r="AG1267" s="122" t="e">
        <f t="shared" si="235"/>
        <v>#N/A</v>
      </c>
      <c r="AH1267" s="8" t="e">
        <f t="shared" si="236"/>
        <v>#N/A</v>
      </c>
      <c r="AI1267" s="122" t="e">
        <f t="shared" si="237"/>
        <v>#N/A</v>
      </c>
      <c r="AJ1267" s="100" t="e">
        <f t="shared" si="238"/>
        <v>#N/A</v>
      </c>
      <c r="AK1267" s="122" t="e">
        <f t="shared" si="239"/>
        <v>#N/A</v>
      </c>
    </row>
    <row r="1268" spans="1:37" x14ac:dyDescent="0.2">
      <c r="A1268" s="170">
        <f>'Fleet Input'!A1272</f>
        <v>0</v>
      </c>
      <c r="B1268" s="106" t="s">
        <v>111</v>
      </c>
      <c r="C1268" s="106" t="s">
        <v>112</v>
      </c>
      <c r="D1268" s="106" t="s">
        <v>136</v>
      </c>
      <c r="E1268" s="106" t="s">
        <v>759</v>
      </c>
      <c r="F1268" s="179">
        <f>'Fleet Input'!I1272</f>
        <v>0</v>
      </c>
      <c r="G1268" s="179">
        <f>'Fleet Input'!J1272</f>
        <v>0</v>
      </c>
      <c r="H1268" s="119" t="e">
        <f>VLOOKUP(AD1268,NOx_Calc!$E$4:$G$44,3,FALSE)/100</f>
        <v>#N/A</v>
      </c>
      <c r="I1268" s="119" t="e">
        <f>VLOOKUP(AD1268,NOx_Calc!$E$4:$H$44,4,FALSE)/100</f>
        <v>#N/A</v>
      </c>
      <c r="J1268" s="97" t="e">
        <f t="shared" si="228"/>
        <v>#N/A</v>
      </c>
      <c r="K1268" s="10" t="e">
        <f>IF(J1268&lt;&gt;"-",IF(X1268="A",'NOx Emission Factors'!$X$4*J1268,IF(X1268="L",'NOx Emission Factors'!$W$4*J1268,"?")),"-")</f>
        <v>#N/A</v>
      </c>
      <c r="L1268" s="10" t="str">
        <f>IF(F1268&lt;&gt;"",IF(X1268="A",F1268/'NOx Emission Factors'!$X$4,IF(X1268="L",F1268/'NOx Emission Factors'!$W$4,"?")),"-")</f>
        <v>?</v>
      </c>
      <c r="M1268" s="125" t="e">
        <f t="shared" si="229"/>
        <v>#DIV/0!</v>
      </c>
      <c r="N1268" s="125" t="e">
        <f t="shared" si="230"/>
        <v>#N/A</v>
      </c>
      <c r="O1268" s="170">
        <f>'Fleet Input'!B1272</f>
        <v>0</v>
      </c>
      <c r="P1268" s="170">
        <f>'Fleet Input'!C1272</f>
        <v>0</v>
      </c>
      <c r="Q1268" s="170">
        <f>'Fleet Input'!D1272</f>
        <v>0</v>
      </c>
      <c r="R1268" s="170">
        <f>'Fleet Input'!E1272</f>
        <v>0</v>
      </c>
      <c r="S1268" s="170">
        <f>'Fleet Input'!F1272</f>
        <v>0</v>
      </c>
      <c r="T1268" s="109" t="s">
        <v>241</v>
      </c>
      <c r="U1268" s="109" t="s">
        <v>20</v>
      </c>
      <c r="X1268" s="176">
        <f>'Fleet Input'!F1272</f>
        <v>0</v>
      </c>
      <c r="Y1268" s="170">
        <f>'Fleet Input'!G1272</f>
        <v>0</v>
      </c>
      <c r="Z1268" s="170">
        <f>'Fleet Input'!H1272</f>
        <v>0</v>
      </c>
      <c r="AA1268" s="114">
        <f t="shared" si="231"/>
        <v>0</v>
      </c>
      <c r="AB1268" s="176" t="str">
        <f>IF('Fleet Input'!K1272=0,"",'Fleet Input'!K1272)</f>
        <v/>
      </c>
      <c r="AC1268" s="176" t="str">
        <f>IF('Fleet Input'!L1272=0,"",'Fleet Input'!L1272)</f>
        <v/>
      </c>
      <c r="AD1268" s="117" t="str">
        <f t="shared" si="232"/>
        <v/>
      </c>
      <c r="AE1268" s="117" t="str">
        <f t="shared" si="233"/>
        <v>00</v>
      </c>
      <c r="AF1268" s="8" t="e">
        <f t="shared" si="234"/>
        <v>#N/A</v>
      </c>
      <c r="AG1268" s="122" t="e">
        <f t="shared" si="235"/>
        <v>#N/A</v>
      </c>
      <c r="AH1268" s="8" t="e">
        <f t="shared" si="236"/>
        <v>#N/A</v>
      </c>
      <c r="AI1268" s="122" t="e">
        <f t="shared" si="237"/>
        <v>#N/A</v>
      </c>
      <c r="AJ1268" s="100" t="e">
        <f t="shared" si="238"/>
        <v>#N/A</v>
      </c>
      <c r="AK1268" s="122" t="e">
        <f t="shared" si="239"/>
        <v>#N/A</v>
      </c>
    </row>
    <row r="1269" spans="1:37" x14ac:dyDescent="0.2">
      <c r="A1269" s="170">
        <f>'Fleet Input'!A1273</f>
        <v>0</v>
      </c>
      <c r="B1269" s="106" t="s">
        <v>111</v>
      </c>
      <c r="C1269" s="106" t="s">
        <v>112</v>
      </c>
      <c r="D1269" s="106" t="s">
        <v>136</v>
      </c>
      <c r="E1269" s="106" t="s">
        <v>759</v>
      </c>
      <c r="F1269" s="179">
        <f>'Fleet Input'!I1273</f>
        <v>0</v>
      </c>
      <c r="G1269" s="179">
        <f>'Fleet Input'!J1273</f>
        <v>0</v>
      </c>
      <c r="H1269" s="119" t="e">
        <f>VLOOKUP(AD1269,NOx_Calc!$E$4:$G$44,3,FALSE)/100</f>
        <v>#N/A</v>
      </c>
      <c r="I1269" s="119" t="e">
        <f>VLOOKUP(AD1269,NOx_Calc!$E$4:$H$44,4,FALSE)/100</f>
        <v>#N/A</v>
      </c>
      <c r="J1269" s="97" t="e">
        <f t="shared" si="228"/>
        <v>#N/A</v>
      </c>
      <c r="K1269" s="10" t="e">
        <f>IF(J1269&lt;&gt;"-",IF(X1269="A",'NOx Emission Factors'!$X$4*J1269,IF(X1269="L",'NOx Emission Factors'!$W$4*J1269,"?")),"-")</f>
        <v>#N/A</v>
      </c>
      <c r="L1269" s="10" t="str">
        <f>IF(F1269&lt;&gt;"",IF(X1269="A",F1269/'NOx Emission Factors'!$X$4,IF(X1269="L",F1269/'NOx Emission Factors'!$W$4,"?")),"-")</f>
        <v>?</v>
      </c>
      <c r="M1269" s="125" t="e">
        <f t="shared" si="229"/>
        <v>#DIV/0!</v>
      </c>
      <c r="N1269" s="125" t="e">
        <f t="shared" si="230"/>
        <v>#N/A</v>
      </c>
      <c r="O1269" s="170">
        <f>'Fleet Input'!B1273</f>
        <v>0</v>
      </c>
      <c r="P1269" s="170">
        <f>'Fleet Input'!C1273</f>
        <v>0</v>
      </c>
      <c r="Q1269" s="170">
        <f>'Fleet Input'!D1273</f>
        <v>0</v>
      </c>
      <c r="R1269" s="170">
        <f>'Fleet Input'!E1273</f>
        <v>0</v>
      </c>
      <c r="S1269" s="170">
        <f>'Fleet Input'!F1273</f>
        <v>0</v>
      </c>
      <c r="T1269" s="109" t="s">
        <v>241</v>
      </c>
      <c r="U1269" s="109" t="s">
        <v>20</v>
      </c>
      <c r="X1269" s="176">
        <f>'Fleet Input'!F1273</f>
        <v>0</v>
      </c>
      <c r="Y1269" s="170">
        <f>'Fleet Input'!G1273</f>
        <v>0</v>
      </c>
      <c r="Z1269" s="170">
        <f>'Fleet Input'!H1273</f>
        <v>0</v>
      </c>
      <c r="AA1269" s="114">
        <f t="shared" si="231"/>
        <v>0</v>
      </c>
      <c r="AB1269" s="176" t="str">
        <f>IF('Fleet Input'!K1273=0,"",'Fleet Input'!K1273)</f>
        <v/>
      </c>
      <c r="AC1269" s="176" t="str">
        <f>IF('Fleet Input'!L1273=0,"",'Fleet Input'!L1273)</f>
        <v/>
      </c>
      <c r="AD1269" s="117" t="str">
        <f t="shared" si="232"/>
        <v/>
      </c>
      <c r="AE1269" s="117" t="str">
        <f t="shared" si="233"/>
        <v>00</v>
      </c>
      <c r="AF1269" s="8" t="e">
        <f t="shared" si="234"/>
        <v>#N/A</v>
      </c>
      <c r="AG1269" s="122" t="e">
        <f t="shared" si="235"/>
        <v>#N/A</v>
      </c>
      <c r="AH1269" s="8" t="e">
        <f t="shared" si="236"/>
        <v>#N/A</v>
      </c>
      <c r="AI1269" s="122" t="e">
        <f t="shared" si="237"/>
        <v>#N/A</v>
      </c>
      <c r="AJ1269" s="100" t="e">
        <f t="shared" si="238"/>
        <v>#N/A</v>
      </c>
      <c r="AK1269" s="122" t="e">
        <f t="shared" si="239"/>
        <v>#N/A</v>
      </c>
    </row>
    <row r="1270" spans="1:37" x14ac:dyDescent="0.2">
      <c r="A1270" s="170">
        <f>'Fleet Input'!A1274</f>
        <v>0</v>
      </c>
      <c r="B1270" s="106" t="s">
        <v>111</v>
      </c>
      <c r="C1270" s="106" t="s">
        <v>112</v>
      </c>
      <c r="D1270" s="106" t="s">
        <v>136</v>
      </c>
      <c r="E1270" s="106" t="s">
        <v>759</v>
      </c>
      <c r="F1270" s="179">
        <f>'Fleet Input'!I1274</f>
        <v>0</v>
      </c>
      <c r="G1270" s="179">
        <f>'Fleet Input'!J1274</f>
        <v>0</v>
      </c>
      <c r="H1270" s="119" t="e">
        <f>VLOOKUP(AD1270,NOx_Calc!$E$4:$G$44,3,FALSE)/100</f>
        <v>#N/A</v>
      </c>
      <c r="I1270" s="119" t="e">
        <f>VLOOKUP(AD1270,NOx_Calc!$E$4:$H$44,4,FALSE)/100</f>
        <v>#N/A</v>
      </c>
      <c r="J1270" s="97" t="e">
        <f t="shared" si="228"/>
        <v>#N/A</v>
      </c>
      <c r="K1270" s="10" t="e">
        <f>IF(J1270&lt;&gt;"-",IF(X1270="A",'NOx Emission Factors'!$X$4*J1270,IF(X1270="L",'NOx Emission Factors'!$W$4*J1270,"?")),"-")</f>
        <v>#N/A</v>
      </c>
      <c r="L1270" s="10" t="str">
        <f>IF(F1270&lt;&gt;"",IF(X1270="A",F1270/'NOx Emission Factors'!$X$4,IF(X1270="L",F1270/'NOx Emission Factors'!$W$4,"?")),"-")</f>
        <v>?</v>
      </c>
      <c r="M1270" s="125" t="e">
        <f t="shared" si="229"/>
        <v>#DIV/0!</v>
      </c>
      <c r="N1270" s="125" t="e">
        <f t="shared" si="230"/>
        <v>#N/A</v>
      </c>
      <c r="O1270" s="170">
        <f>'Fleet Input'!B1274</f>
        <v>0</v>
      </c>
      <c r="P1270" s="170">
        <f>'Fleet Input'!C1274</f>
        <v>0</v>
      </c>
      <c r="Q1270" s="170">
        <f>'Fleet Input'!D1274</f>
        <v>0</v>
      </c>
      <c r="R1270" s="170">
        <f>'Fleet Input'!E1274</f>
        <v>0</v>
      </c>
      <c r="S1270" s="170">
        <f>'Fleet Input'!F1274</f>
        <v>0</v>
      </c>
      <c r="T1270" s="109" t="s">
        <v>241</v>
      </c>
      <c r="U1270" s="109" t="s">
        <v>20</v>
      </c>
      <c r="X1270" s="176">
        <f>'Fleet Input'!F1274</f>
        <v>0</v>
      </c>
      <c r="Y1270" s="170">
        <f>'Fleet Input'!G1274</f>
        <v>0</v>
      </c>
      <c r="Z1270" s="170">
        <f>'Fleet Input'!H1274</f>
        <v>0</v>
      </c>
      <c r="AA1270" s="114">
        <f t="shared" si="231"/>
        <v>0</v>
      </c>
      <c r="AB1270" s="176" t="str">
        <f>IF('Fleet Input'!K1274=0,"",'Fleet Input'!K1274)</f>
        <v/>
      </c>
      <c r="AC1270" s="176" t="str">
        <f>IF('Fleet Input'!L1274=0,"",'Fleet Input'!L1274)</f>
        <v/>
      </c>
      <c r="AD1270" s="117" t="str">
        <f t="shared" si="232"/>
        <v/>
      </c>
      <c r="AE1270" s="117" t="str">
        <f t="shared" si="233"/>
        <v>00</v>
      </c>
      <c r="AF1270" s="8" t="e">
        <f t="shared" si="234"/>
        <v>#N/A</v>
      </c>
      <c r="AG1270" s="122" t="e">
        <f t="shared" si="235"/>
        <v>#N/A</v>
      </c>
      <c r="AH1270" s="8" t="e">
        <f t="shared" si="236"/>
        <v>#N/A</v>
      </c>
      <c r="AI1270" s="122" t="e">
        <f t="shared" si="237"/>
        <v>#N/A</v>
      </c>
      <c r="AJ1270" s="100" t="e">
        <f t="shared" si="238"/>
        <v>#N/A</v>
      </c>
      <c r="AK1270" s="122" t="e">
        <f t="shared" si="239"/>
        <v>#N/A</v>
      </c>
    </row>
    <row r="1271" spans="1:37" x14ac:dyDescent="0.2">
      <c r="A1271" s="170">
        <f>'Fleet Input'!A1275</f>
        <v>0</v>
      </c>
      <c r="B1271" s="106" t="s">
        <v>111</v>
      </c>
      <c r="C1271" s="106" t="s">
        <v>112</v>
      </c>
      <c r="D1271" s="106" t="s">
        <v>136</v>
      </c>
      <c r="E1271" s="106" t="s">
        <v>759</v>
      </c>
      <c r="F1271" s="179">
        <f>'Fleet Input'!I1275</f>
        <v>0</v>
      </c>
      <c r="G1271" s="179">
        <f>'Fleet Input'!J1275</f>
        <v>0</v>
      </c>
      <c r="H1271" s="119" t="e">
        <f>VLOOKUP(AD1271,NOx_Calc!$E$4:$G$44,3,FALSE)/100</f>
        <v>#N/A</v>
      </c>
      <c r="I1271" s="119" t="e">
        <f>VLOOKUP(AD1271,NOx_Calc!$E$4:$H$44,4,FALSE)/100</f>
        <v>#N/A</v>
      </c>
      <c r="J1271" s="97" t="e">
        <f t="shared" si="228"/>
        <v>#N/A</v>
      </c>
      <c r="K1271" s="10" t="e">
        <f>IF(J1271&lt;&gt;"-",IF(X1271="A",'NOx Emission Factors'!$X$4*J1271,IF(X1271="L",'NOx Emission Factors'!$W$4*J1271,"?")),"-")</f>
        <v>#N/A</v>
      </c>
      <c r="L1271" s="10" t="str">
        <f>IF(F1271&lt;&gt;"",IF(X1271="A",F1271/'NOx Emission Factors'!$X$4,IF(X1271="L",F1271/'NOx Emission Factors'!$W$4,"?")),"-")</f>
        <v>?</v>
      </c>
      <c r="M1271" s="125" t="e">
        <f t="shared" si="229"/>
        <v>#DIV/0!</v>
      </c>
      <c r="N1271" s="125" t="e">
        <f t="shared" si="230"/>
        <v>#N/A</v>
      </c>
      <c r="O1271" s="170">
        <f>'Fleet Input'!B1275</f>
        <v>0</v>
      </c>
      <c r="P1271" s="170">
        <f>'Fleet Input'!C1275</f>
        <v>0</v>
      </c>
      <c r="Q1271" s="170">
        <f>'Fleet Input'!D1275</f>
        <v>0</v>
      </c>
      <c r="R1271" s="170">
        <f>'Fleet Input'!E1275</f>
        <v>0</v>
      </c>
      <c r="S1271" s="170">
        <f>'Fleet Input'!F1275</f>
        <v>0</v>
      </c>
      <c r="T1271" s="109" t="s">
        <v>241</v>
      </c>
      <c r="U1271" s="109" t="s">
        <v>20</v>
      </c>
      <c r="X1271" s="176">
        <f>'Fleet Input'!F1275</f>
        <v>0</v>
      </c>
      <c r="Y1271" s="170">
        <f>'Fleet Input'!G1275</f>
        <v>0</v>
      </c>
      <c r="Z1271" s="170">
        <f>'Fleet Input'!H1275</f>
        <v>0</v>
      </c>
      <c r="AA1271" s="114">
        <f t="shared" si="231"/>
        <v>0</v>
      </c>
      <c r="AB1271" s="176" t="str">
        <f>IF('Fleet Input'!K1275=0,"",'Fleet Input'!K1275)</f>
        <v/>
      </c>
      <c r="AC1271" s="176" t="str">
        <f>IF('Fleet Input'!L1275=0,"",'Fleet Input'!L1275)</f>
        <v/>
      </c>
      <c r="AD1271" s="117" t="str">
        <f t="shared" si="232"/>
        <v/>
      </c>
      <c r="AE1271" s="117" t="str">
        <f t="shared" si="233"/>
        <v>00</v>
      </c>
      <c r="AF1271" s="8" t="e">
        <f t="shared" si="234"/>
        <v>#N/A</v>
      </c>
      <c r="AG1271" s="122" t="e">
        <f t="shared" si="235"/>
        <v>#N/A</v>
      </c>
      <c r="AH1271" s="8" t="e">
        <f t="shared" si="236"/>
        <v>#N/A</v>
      </c>
      <c r="AI1271" s="122" t="e">
        <f t="shared" si="237"/>
        <v>#N/A</v>
      </c>
      <c r="AJ1271" s="100" t="e">
        <f t="shared" si="238"/>
        <v>#N/A</v>
      </c>
      <c r="AK1271" s="122" t="e">
        <f t="shared" si="239"/>
        <v>#N/A</v>
      </c>
    </row>
    <row r="1272" spans="1:37" x14ac:dyDescent="0.2">
      <c r="A1272" s="170">
        <f>'Fleet Input'!A1276</f>
        <v>0</v>
      </c>
      <c r="B1272" s="106" t="s">
        <v>111</v>
      </c>
      <c r="C1272" s="106" t="s">
        <v>112</v>
      </c>
      <c r="D1272" s="106" t="s">
        <v>136</v>
      </c>
      <c r="E1272" s="106" t="s">
        <v>759</v>
      </c>
      <c r="F1272" s="179">
        <f>'Fleet Input'!I1276</f>
        <v>0</v>
      </c>
      <c r="G1272" s="179">
        <f>'Fleet Input'!J1276</f>
        <v>0</v>
      </c>
      <c r="H1272" s="119" t="e">
        <f>VLOOKUP(AD1272,NOx_Calc!$E$4:$G$44,3,FALSE)/100</f>
        <v>#N/A</v>
      </c>
      <c r="I1272" s="119" t="e">
        <f>VLOOKUP(AD1272,NOx_Calc!$E$4:$H$44,4,FALSE)/100</f>
        <v>#N/A</v>
      </c>
      <c r="J1272" s="97" t="e">
        <f t="shared" si="228"/>
        <v>#N/A</v>
      </c>
      <c r="K1272" s="10" t="e">
        <f>IF(J1272&lt;&gt;"-",IF(X1272="A",'NOx Emission Factors'!$X$4*J1272,IF(X1272="L",'NOx Emission Factors'!$W$4*J1272,"?")),"-")</f>
        <v>#N/A</v>
      </c>
      <c r="L1272" s="10" t="str">
        <f>IF(F1272&lt;&gt;"",IF(X1272="A",F1272/'NOx Emission Factors'!$X$4,IF(X1272="L",F1272/'NOx Emission Factors'!$W$4,"?")),"-")</f>
        <v>?</v>
      </c>
      <c r="M1272" s="125" t="e">
        <f t="shared" si="229"/>
        <v>#DIV/0!</v>
      </c>
      <c r="N1272" s="125" t="e">
        <f t="shared" si="230"/>
        <v>#N/A</v>
      </c>
      <c r="O1272" s="170">
        <f>'Fleet Input'!B1276</f>
        <v>0</v>
      </c>
      <c r="P1272" s="170">
        <f>'Fleet Input'!C1276</f>
        <v>0</v>
      </c>
      <c r="Q1272" s="170">
        <f>'Fleet Input'!D1276</f>
        <v>0</v>
      </c>
      <c r="R1272" s="170">
        <f>'Fleet Input'!E1276</f>
        <v>0</v>
      </c>
      <c r="S1272" s="170">
        <f>'Fleet Input'!F1276</f>
        <v>0</v>
      </c>
      <c r="T1272" s="109" t="s">
        <v>241</v>
      </c>
      <c r="U1272" s="109" t="s">
        <v>20</v>
      </c>
      <c r="X1272" s="176">
        <f>'Fleet Input'!F1276</f>
        <v>0</v>
      </c>
      <c r="Y1272" s="170">
        <f>'Fleet Input'!G1276</f>
        <v>0</v>
      </c>
      <c r="Z1272" s="170">
        <f>'Fleet Input'!H1276</f>
        <v>0</v>
      </c>
      <c r="AA1272" s="114">
        <f t="shared" si="231"/>
        <v>0</v>
      </c>
      <c r="AB1272" s="176" t="str">
        <f>IF('Fleet Input'!K1276=0,"",'Fleet Input'!K1276)</f>
        <v/>
      </c>
      <c r="AC1272" s="176" t="str">
        <f>IF('Fleet Input'!L1276=0,"",'Fleet Input'!L1276)</f>
        <v/>
      </c>
      <c r="AD1272" s="117" t="str">
        <f t="shared" si="232"/>
        <v/>
      </c>
      <c r="AE1272" s="117" t="str">
        <f t="shared" si="233"/>
        <v>00</v>
      </c>
      <c r="AF1272" s="8" t="e">
        <f t="shared" si="234"/>
        <v>#N/A</v>
      </c>
      <c r="AG1272" s="122" t="e">
        <f t="shared" si="235"/>
        <v>#N/A</v>
      </c>
      <c r="AH1272" s="8" t="e">
        <f t="shared" si="236"/>
        <v>#N/A</v>
      </c>
      <c r="AI1272" s="122" t="e">
        <f t="shared" si="237"/>
        <v>#N/A</v>
      </c>
      <c r="AJ1272" s="100" t="e">
        <f t="shared" si="238"/>
        <v>#N/A</v>
      </c>
      <c r="AK1272" s="122" t="e">
        <f t="shared" si="239"/>
        <v>#N/A</v>
      </c>
    </row>
    <row r="1273" spans="1:37" x14ac:dyDescent="0.2">
      <c r="A1273" s="170">
        <f>'Fleet Input'!A1277</f>
        <v>0</v>
      </c>
      <c r="B1273" s="106" t="s">
        <v>111</v>
      </c>
      <c r="C1273" s="106" t="s">
        <v>112</v>
      </c>
      <c r="D1273" s="106" t="s">
        <v>136</v>
      </c>
      <c r="E1273" s="106" t="s">
        <v>759</v>
      </c>
      <c r="F1273" s="179">
        <f>'Fleet Input'!I1277</f>
        <v>0</v>
      </c>
      <c r="G1273" s="179">
        <f>'Fleet Input'!J1277</f>
        <v>0</v>
      </c>
      <c r="H1273" s="119" t="e">
        <f>VLOOKUP(AD1273,NOx_Calc!$E$4:$G$44,3,FALSE)/100</f>
        <v>#N/A</v>
      </c>
      <c r="I1273" s="119" t="e">
        <f>VLOOKUP(AD1273,NOx_Calc!$E$4:$H$44,4,FALSE)/100</f>
        <v>#N/A</v>
      </c>
      <c r="J1273" s="97" t="e">
        <f t="shared" si="228"/>
        <v>#N/A</v>
      </c>
      <c r="K1273" s="10" t="e">
        <f>IF(J1273&lt;&gt;"-",IF(X1273="A",'NOx Emission Factors'!$X$4*J1273,IF(X1273="L",'NOx Emission Factors'!$W$4*J1273,"?")),"-")</f>
        <v>#N/A</v>
      </c>
      <c r="L1273" s="10" t="str">
        <f>IF(F1273&lt;&gt;"",IF(X1273="A",F1273/'NOx Emission Factors'!$X$4,IF(X1273="L",F1273/'NOx Emission Factors'!$W$4,"?")),"-")</f>
        <v>?</v>
      </c>
      <c r="M1273" s="125" t="e">
        <f t="shared" si="229"/>
        <v>#DIV/0!</v>
      </c>
      <c r="N1273" s="125" t="e">
        <f t="shared" si="230"/>
        <v>#N/A</v>
      </c>
      <c r="O1273" s="170">
        <f>'Fleet Input'!B1277</f>
        <v>0</v>
      </c>
      <c r="P1273" s="170">
        <f>'Fleet Input'!C1277</f>
        <v>0</v>
      </c>
      <c r="Q1273" s="170">
        <f>'Fleet Input'!D1277</f>
        <v>0</v>
      </c>
      <c r="R1273" s="170">
        <f>'Fleet Input'!E1277</f>
        <v>0</v>
      </c>
      <c r="S1273" s="170">
        <f>'Fleet Input'!F1277</f>
        <v>0</v>
      </c>
      <c r="T1273" s="109" t="s">
        <v>241</v>
      </c>
      <c r="U1273" s="109" t="s">
        <v>20</v>
      </c>
      <c r="X1273" s="176">
        <f>'Fleet Input'!F1277</f>
        <v>0</v>
      </c>
      <c r="Y1273" s="170">
        <f>'Fleet Input'!G1277</f>
        <v>0</v>
      </c>
      <c r="Z1273" s="170">
        <f>'Fleet Input'!H1277</f>
        <v>0</v>
      </c>
      <c r="AA1273" s="114">
        <f t="shared" si="231"/>
        <v>0</v>
      </c>
      <c r="AB1273" s="176" t="str">
        <f>IF('Fleet Input'!K1277=0,"",'Fleet Input'!K1277)</f>
        <v/>
      </c>
      <c r="AC1273" s="176" t="str">
        <f>IF('Fleet Input'!L1277=0,"",'Fleet Input'!L1277)</f>
        <v/>
      </c>
      <c r="AD1273" s="117" t="str">
        <f t="shared" si="232"/>
        <v/>
      </c>
      <c r="AE1273" s="117" t="str">
        <f t="shared" si="233"/>
        <v>00</v>
      </c>
      <c r="AF1273" s="8" t="e">
        <f t="shared" si="234"/>
        <v>#N/A</v>
      </c>
      <c r="AG1273" s="122" t="e">
        <f t="shared" si="235"/>
        <v>#N/A</v>
      </c>
      <c r="AH1273" s="8" t="e">
        <f t="shared" si="236"/>
        <v>#N/A</v>
      </c>
      <c r="AI1273" s="122" t="e">
        <f t="shared" si="237"/>
        <v>#N/A</v>
      </c>
      <c r="AJ1273" s="100" t="e">
        <f t="shared" si="238"/>
        <v>#N/A</v>
      </c>
      <c r="AK1273" s="122" t="e">
        <f t="shared" si="239"/>
        <v>#N/A</v>
      </c>
    </row>
    <row r="1274" spans="1:37" x14ac:dyDescent="0.2">
      <c r="A1274" s="170">
        <f>'Fleet Input'!A1278</f>
        <v>0</v>
      </c>
      <c r="B1274" s="106" t="s">
        <v>111</v>
      </c>
      <c r="C1274" s="106" t="s">
        <v>112</v>
      </c>
      <c r="D1274" s="106" t="s">
        <v>136</v>
      </c>
      <c r="E1274" s="106" t="s">
        <v>759</v>
      </c>
      <c r="F1274" s="179">
        <f>'Fleet Input'!I1278</f>
        <v>0</v>
      </c>
      <c r="G1274" s="179">
        <f>'Fleet Input'!J1278</f>
        <v>0</v>
      </c>
      <c r="H1274" s="119" t="e">
        <f>VLOOKUP(AD1274,NOx_Calc!$E$4:$G$44,3,FALSE)/100</f>
        <v>#N/A</v>
      </c>
      <c r="I1274" s="119" t="e">
        <f>VLOOKUP(AD1274,NOx_Calc!$E$4:$H$44,4,FALSE)/100</f>
        <v>#N/A</v>
      </c>
      <c r="J1274" s="97" t="e">
        <f t="shared" si="228"/>
        <v>#N/A</v>
      </c>
      <c r="K1274" s="10" t="e">
        <f>IF(J1274&lt;&gt;"-",IF(X1274="A",'NOx Emission Factors'!$X$4*J1274,IF(X1274="L",'NOx Emission Factors'!$W$4*J1274,"?")),"-")</f>
        <v>#N/A</v>
      </c>
      <c r="L1274" s="10" t="str">
        <f>IF(F1274&lt;&gt;"",IF(X1274="A",F1274/'NOx Emission Factors'!$X$4,IF(X1274="L",F1274/'NOx Emission Factors'!$W$4,"?")),"-")</f>
        <v>?</v>
      </c>
      <c r="M1274" s="125" t="e">
        <f t="shared" si="229"/>
        <v>#DIV/0!</v>
      </c>
      <c r="N1274" s="125" t="e">
        <f t="shared" si="230"/>
        <v>#N/A</v>
      </c>
      <c r="O1274" s="170">
        <f>'Fleet Input'!B1278</f>
        <v>0</v>
      </c>
      <c r="P1274" s="170">
        <f>'Fleet Input'!C1278</f>
        <v>0</v>
      </c>
      <c r="Q1274" s="170">
        <f>'Fleet Input'!D1278</f>
        <v>0</v>
      </c>
      <c r="R1274" s="170">
        <f>'Fleet Input'!E1278</f>
        <v>0</v>
      </c>
      <c r="S1274" s="170">
        <f>'Fleet Input'!F1278</f>
        <v>0</v>
      </c>
      <c r="T1274" s="109" t="s">
        <v>241</v>
      </c>
      <c r="U1274" s="109" t="s">
        <v>20</v>
      </c>
      <c r="X1274" s="176">
        <f>'Fleet Input'!F1278</f>
        <v>0</v>
      </c>
      <c r="Y1274" s="170">
        <f>'Fleet Input'!G1278</f>
        <v>0</v>
      </c>
      <c r="Z1274" s="170">
        <f>'Fleet Input'!H1278</f>
        <v>0</v>
      </c>
      <c r="AA1274" s="114">
        <f t="shared" si="231"/>
        <v>0</v>
      </c>
      <c r="AB1274" s="176" t="str">
        <f>IF('Fleet Input'!K1278=0,"",'Fleet Input'!K1278)</f>
        <v/>
      </c>
      <c r="AC1274" s="176" t="str">
        <f>IF('Fleet Input'!L1278=0,"",'Fleet Input'!L1278)</f>
        <v/>
      </c>
      <c r="AD1274" s="117" t="str">
        <f t="shared" si="232"/>
        <v/>
      </c>
      <c r="AE1274" s="117" t="str">
        <f t="shared" si="233"/>
        <v>00</v>
      </c>
      <c r="AF1274" s="8" t="e">
        <f t="shared" si="234"/>
        <v>#N/A</v>
      </c>
      <c r="AG1274" s="122" t="e">
        <f t="shared" si="235"/>
        <v>#N/A</v>
      </c>
      <c r="AH1274" s="8" t="e">
        <f t="shared" si="236"/>
        <v>#N/A</v>
      </c>
      <c r="AI1274" s="122" t="e">
        <f t="shared" si="237"/>
        <v>#N/A</v>
      </c>
      <c r="AJ1274" s="100" t="e">
        <f t="shared" si="238"/>
        <v>#N/A</v>
      </c>
      <c r="AK1274" s="122" t="e">
        <f t="shared" si="239"/>
        <v>#N/A</v>
      </c>
    </row>
    <row r="1275" spans="1:37" x14ac:dyDescent="0.2">
      <c r="A1275" s="170">
        <f>'Fleet Input'!A1279</f>
        <v>0</v>
      </c>
      <c r="B1275" s="106" t="s">
        <v>111</v>
      </c>
      <c r="C1275" s="106" t="s">
        <v>112</v>
      </c>
      <c r="D1275" s="106" t="s">
        <v>136</v>
      </c>
      <c r="E1275" s="106" t="s">
        <v>759</v>
      </c>
      <c r="F1275" s="179">
        <f>'Fleet Input'!I1279</f>
        <v>0</v>
      </c>
      <c r="G1275" s="179">
        <f>'Fleet Input'!J1279</f>
        <v>0</v>
      </c>
      <c r="H1275" s="119" t="e">
        <f>VLOOKUP(AD1275,NOx_Calc!$E$4:$G$44,3,FALSE)/100</f>
        <v>#N/A</v>
      </c>
      <c r="I1275" s="119" t="e">
        <f>VLOOKUP(AD1275,NOx_Calc!$E$4:$H$44,4,FALSE)/100</f>
        <v>#N/A</v>
      </c>
      <c r="J1275" s="97" t="e">
        <f t="shared" si="228"/>
        <v>#N/A</v>
      </c>
      <c r="K1275" s="10" t="e">
        <f>IF(J1275&lt;&gt;"-",IF(X1275="A",'NOx Emission Factors'!$X$4*J1275,IF(X1275="L",'NOx Emission Factors'!$W$4*J1275,"?")),"-")</f>
        <v>#N/A</v>
      </c>
      <c r="L1275" s="10" t="str">
        <f>IF(F1275&lt;&gt;"",IF(X1275="A",F1275/'NOx Emission Factors'!$X$4,IF(X1275="L",F1275/'NOx Emission Factors'!$W$4,"?")),"-")</f>
        <v>?</v>
      </c>
      <c r="M1275" s="125" t="e">
        <f t="shared" si="229"/>
        <v>#DIV/0!</v>
      </c>
      <c r="N1275" s="125" t="e">
        <f t="shared" si="230"/>
        <v>#N/A</v>
      </c>
      <c r="O1275" s="170">
        <f>'Fleet Input'!B1279</f>
        <v>0</v>
      </c>
      <c r="P1275" s="170">
        <f>'Fleet Input'!C1279</f>
        <v>0</v>
      </c>
      <c r="Q1275" s="170">
        <f>'Fleet Input'!D1279</f>
        <v>0</v>
      </c>
      <c r="R1275" s="170">
        <f>'Fleet Input'!E1279</f>
        <v>0</v>
      </c>
      <c r="S1275" s="170">
        <f>'Fleet Input'!F1279</f>
        <v>0</v>
      </c>
      <c r="T1275" s="109" t="s">
        <v>241</v>
      </c>
      <c r="U1275" s="109" t="s">
        <v>20</v>
      </c>
      <c r="X1275" s="176">
        <f>'Fleet Input'!F1279</f>
        <v>0</v>
      </c>
      <c r="Y1275" s="170">
        <f>'Fleet Input'!G1279</f>
        <v>0</v>
      </c>
      <c r="Z1275" s="170">
        <f>'Fleet Input'!H1279</f>
        <v>0</v>
      </c>
      <c r="AA1275" s="114">
        <f t="shared" si="231"/>
        <v>0</v>
      </c>
      <c r="AB1275" s="176" t="str">
        <f>IF('Fleet Input'!K1279=0,"",'Fleet Input'!K1279)</f>
        <v/>
      </c>
      <c r="AC1275" s="176" t="str">
        <f>IF('Fleet Input'!L1279=0,"",'Fleet Input'!L1279)</f>
        <v/>
      </c>
      <c r="AD1275" s="117" t="str">
        <f t="shared" si="232"/>
        <v/>
      </c>
      <c r="AE1275" s="117" t="str">
        <f t="shared" si="233"/>
        <v>00</v>
      </c>
      <c r="AF1275" s="8" t="e">
        <f t="shared" si="234"/>
        <v>#N/A</v>
      </c>
      <c r="AG1275" s="122" t="e">
        <f t="shared" si="235"/>
        <v>#N/A</v>
      </c>
      <c r="AH1275" s="8" t="e">
        <f t="shared" si="236"/>
        <v>#N/A</v>
      </c>
      <c r="AI1275" s="122" t="e">
        <f t="shared" si="237"/>
        <v>#N/A</v>
      </c>
      <c r="AJ1275" s="100" t="e">
        <f t="shared" si="238"/>
        <v>#N/A</v>
      </c>
      <c r="AK1275" s="122" t="e">
        <f t="shared" si="239"/>
        <v>#N/A</v>
      </c>
    </row>
    <row r="1276" spans="1:37" x14ac:dyDescent="0.2">
      <c r="A1276" s="170">
        <f>'Fleet Input'!A1280</f>
        <v>0</v>
      </c>
      <c r="B1276" s="106" t="s">
        <v>111</v>
      </c>
      <c r="C1276" s="106" t="s">
        <v>112</v>
      </c>
      <c r="D1276" s="106" t="s">
        <v>113</v>
      </c>
      <c r="E1276" s="106" t="s">
        <v>760</v>
      </c>
      <c r="F1276" s="179">
        <f>'Fleet Input'!I1280</f>
        <v>0</v>
      </c>
      <c r="G1276" s="179">
        <f>'Fleet Input'!J1280</f>
        <v>0</v>
      </c>
      <c r="H1276" s="119" t="e">
        <f>VLOOKUP(AD1276,NOx_Calc!$E$4:$G$44,3,FALSE)/100</f>
        <v>#N/A</v>
      </c>
      <c r="I1276" s="119" t="e">
        <f>VLOOKUP(AD1276,NOx_Calc!$E$4:$H$44,4,FALSE)/100</f>
        <v>#N/A</v>
      </c>
      <c r="J1276" s="97" t="e">
        <f t="shared" si="228"/>
        <v>#N/A</v>
      </c>
      <c r="K1276" s="10" t="e">
        <f>IF(J1276&lt;&gt;"-",IF(X1276="A",'NOx Emission Factors'!$X$4*J1276,IF(X1276="L",'NOx Emission Factors'!$W$4*J1276,"?")),"-")</f>
        <v>#N/A</v>
      </c>
      <c r="L1276" s="10" t="str">
        <f>IF(F1276&lt;&gt;"",IF(X1276="A",F1276/'NOx Emission Factors'!$X$4,IF(X1276="L",F1276/'NOx Emission Factors'!$W$4,"?")),"-")</f>
        <v>?</v>
      </c>
      <c r="M1276" s="125" t="e">
        <f t="shared" si="229"/>
        <v>#DIV/0!</v>
      </c>
      <c r="N1276" s="125" t="e">
        <f t="shared" si="230"/>
        <v>#N/A</v>
      </c>
      <c r="O1276" s="170">
        <f>'Fleet Input'!B1280</f>
        <v>0</v>
      </c>
      <c r="P1276" s="170">
        <f>'Fleet Input'!C1280</f>
        <v>0</v>
      </c>
      <c r="Q1276" s="170">
        <f>'Fleet Input'!D1280</f>
        <v>0</v>
      </c>
      <c r="R1276" s="170">
        <f>'Fleet Input'!E1280</f>
        <v>0</v>
      </c>
      <c r="S1276" s="170">
        <f>'Fleet Input'!F1280</f>
        <v>0</v>
      </c>
      <c r="T1276" s="110" t="s">
        <v>241</v>
      </c>
      <c r="U1276" s="110" t="s">
        <v>197</v>
      </c>
      <c r="X1276" s="176">
        <f>'Fleet Input'!F1280</f>
        <v>0</v>
      </c>
      <c r="Y1276" s="170">
        <f>'Fleet Input'!G1280</f>
        <v>0</v>
      </c>
      <c r="Z1276" s="170">
        <f>'Fleet Input'!H1280</f>
        <v>0</v>
      </c>
      <c r="AA1276" s="114">
        <f t="shared" si="231"/>
        <v>0</v>
      </c>
      <c r="AB1276" s="176" t="str">
        <f>IF('Fleet Input'!K1280=0,"",'Fleet Input'!K1280)</f>
        <v/>
      </c>
      <c r="AC1276" s="176" t="str">
        <f>IF('Fleet Input'!L1280=0,"",'Fleet Input'!L1280)</f>
        <v/>
      </c>
      <c r="AD1276" s="117" t="str">
        <f t="shared" si="232"/>
        <v/>
      </c>
      <c r="AE1276" s="117" t="str">
        <f t="shared" si="233"/>
        <v>00</v>
      </c>
      <c r="AF1276" s="8" t="e">
        <f t="shared" si="234"/>
        <v>#N/A</v>
      </c>
      <c r="AG1276" s="122" t="e">
        <f t="shared" si="235"/>
        <v>#N/A</v>
      </c>
      <c r="AH1276" s="8" t="e">
        <f t="shared" si="236"/>
        <v>#N/A</v>
      </c>
      <c r="AI1276" s="122" t="e">
        <f t="shared" si="237"/>
        <v>#N/A</v>
      </c>
      <c r="AJ1276" s="100" t="e">
        <f t="shared" si="238"/>
        <v>#N/A</v>
      </c>
      <c r="AK1276" s="122" t="e">
        <f t="shared" si="239"/>
        <v>#N/A</v>
      </c>
    </row>
    <row r="1277" spans="1:37" x14ac:dyDescent="0.2">
      <c r="A1277" s="170">
        <f>'Fleet Input'!A1281</f>
        <v>0</v>
      </c>
      <c r="B1277" s="106" t="s">
        <v>111</v>
      </c>
      <c r="C1277" s="106" t="s">
        <v>112</v>
      </c>
      <c r="D1277" s="106" t="s">
        <v>113</v>
      </c>
      <c r="E1277" s="106" t="s">
        <v>760</v>
      </c>
      <c r="F1277" s="179">
        <f>'Fleet Input'!I1281</f>
        <v>0</v>
      </c>
      <c r="G1277" s="179">
        <f>'Fleet Input'!J1281</f>
        <v>0</v>
      </c>
      <c r="H1277" s="119" t="e">
        <f>VLOOKUP(AD1277,NOx_Calc!$E$4:$G$44,3,FALSE)/100</f>
        <v>#N/A</v>
      </c>
      <c r="I1277" s="119" t="e">
        <f>VLOOKUP(AD1277,NOx_Calc!$E$4:$H$44,4,FALSE)/100</f>
        <v>#N/A</v>
      </c>
      <c r="J1277" s="97" t="e">
        <f t="shared" si="228"/>
        <v>#N/A</v>
      </c>
      <c r="K1277" s="10" t="e">
        <f>IF(J1277&lt;&gt;"-",IF(X1277="A",'NOx Emission Factors'!$X$4*J1277,IF(X1277="L",'NOx Emission Factors'!$W$4*J1277,"?")),"-")</f>
        <v>#N/A</v>
      </c>
      <c r="L1277" s="10" t="str">
        <f>IF(F1277&lt;&gt;"",IF(X1277="A",F1277/'NOx Emission Factors'!$X$4,IF(X1277="L",F1277/'NOx Emission Factors'!$W$4,"?")),"-")</f>
        <v>?</v>
      </c>
      <c r="M1277" s="125" t="e">
        <f t="shared" si="229"/>
        <v>#DIV/0!</v>
      </c>
      <c r="N1277" s="125" t="e">
        <f t="shared" si="230"/>
        <v>#N/A</v>
      </c>
      <c r="O1277" s="170">
        <f>'Fleet Input'!B1281</f>
        <v>0</v>
      </c>
      <c r="P1277" s="170">
        <f>'Fleet Input'!C1281</f>
        <v>0</v>
      </c>
      <c r="Q1277" s="170">
        <f>'Fleet Input'!D1281</f>
        <v>0</v>
      </c>
      <c r="R1277" s="170">
        <f>'Fleet Input'!E1281</f>
        <v>0</v>
      </c>
      <c r="S1277" s="170">
        <f>'Fleet Input'!F1281</f>
        <v>0</v>
      </c>
      <c r="T1277" s="110" t="s">
        <v>241</v>
      </c>
      <c r="U1277" s="110" t="s">
        <v>197</v>
      </c>
      <c r="X1277" s="176">
        <f>'Fleet Input'!F1281</f>
        <v>0</v>
      </c>
      <c r="Y1277" s="170">
        <f>'Fleet Input'!G1281</f>
        <v>0</v>
      </c>
      <c r="Z1277" s="170">
        <f>'Fleet Input'!H1281</f>
        <v>0</v>
      </c>
      <c r="AA1277" s="114">
        <f t="shared" si="231"/>
        <v>0</v>
      </c>
      <c r="AB1277" s="176" t="str">
        <f>IF('Fleet Input'!K1281=0,"",'Fleet Input'!K1281)</f>
        <v/>
      </c>
      <c r="AC1277" s="176" t="str">
        <f>IF('Fleet Input'!L1281=0,"",'Fleet Input'!L1281)</f>
        <v/>
      </c>
      <c r="AD1277" s="117" t="str">
        <f t="shared" si="232"/>
        <v/>
      </c>
      <c r="AE1277" s="117" t="str">
        <f t="shared" si="233"/>
        <v>00</v>
      </c>
      <c r="AF1277" s="8" t="e">
        <f t="shared" si="234"/>
        <v>#N/A</v>
      </c>
      <c r="AG1277" s="122" t="e">
        <f t="shared" si="235"/>
        <v>#N/A</v>
      </c>
      <c r="AH1277" s="8" t="e">
        <f t="shared" si="236"/>
        <v>#N/A</v>
      </c>
      <c r="AI1277" s="122" t="e">
        <f t="shared" si="237"/>
        <v>#N/A</v>
      </c>
      <c r="AJ1277" s="100" t="e">
        <f t="shared" si="238"/>
        <v>#N/A</v>
      </c>
      <c r="AK1277" s="122" t="e">
        <f t="shared" si="239"/>
        <v>#N/A</v>
      </c>
    </row>
    <row r="1278" spans="1:37" x14ac:dyDescent="0.2">
      <c r="A1278" s="170">
        <f>'Fleet Input'!A1282</f>
        <v>0</v>
      </c>
      <c r="B1278" s="106" t="s">
        <v>111</v>
      </c>
      <c r="C1278" s="106" t="s">
        <v>112</v>
      </c>
      <c r="D1278" s="106" t="s">
        <v>113</v>
      </c>
      <c r="E1278" s="106" t="s">
        <v>760</v>
      </c>
      <c r="F1278" s="179">
        <f>'Fleet Input'!I1282</f>
        <v>0</v>
      </c>
      <c r="G1278" s="179">
        <f>'Fleet Input'!J1282</f>
        <v>0</v>
      </c>
      <c r="H1278" s="119" t="e">
        <f>VLOOKUP(AD1278,NOx_Calc!$E$4:$G$44,3,FALSE)/100</f>
        <v>#N/A</v>
      </c>
      <c r="I1278" s="119" t="e">
        <f>VLOOKUP(AD1278,NOx_Calc!$E$4:$H$44,4,FALSE)/100</f>
        <v>#N/A</v>
      </c>
      <c r="J1278" s="97" t="e">
        <f t="shared" si="228"/>
        <v>#N/A</v>
      </c>
      <c r="K1278" s="10" t="e">
        <f>IF(J1278&lt;&gt;"-",IF(X1278="A",'NOx Emission Factors'!$X$4*J1278,IF(X1278="L",'NOx Emission Factors'!$W$4*J1278,"?")),"-")</f>
        <v>#N/A</v>
      </c>
      <c r="L1278" s="10" t="str">
        <f>IF(F1278&lt;&gt;"",IF(X1278="A",F1278/'NOx Emission Factors'!$X$4,IF(X1278="L",F1278/'NOx Emission Factors'!$W$4,"?")),"-")</f>
        <v>?</v>
      </c>
      <c r="M1278" s="125" t="e">
        <f t="shared" si="229"/>
        <v>#DIV/0!</v>
      </c>
      <c r="N1278" s="125" t="e">
        <f t="shared" si="230"/>
        <v>#N/A</v>
      </c>
      <c r="O1278" s="170">
        <f>'Fleet Input'!B1282</f>
        <v>0</v>
      </c>
      <c r="P1278" s="170">
        <f>'Fleet Input'!C1282</f>
        <v>0</v>
      </c>
      <c r="Q1278" s="170">
        <f>'Fleet Input'!D1282</f>
        <v>0</v>
      </c>
      <c r="R1278" s="170">
        <f>'Fleet Input'!E1282</f>
        <v>0</v>
      </c>
      <c r="S1278" s="170">
        <f>'Fleet Input'!F1282</f>
        <v>0</v>
      </c>
      <c r="T1278" s="110" t="s">
        <v>241</v>
      </c>
      <c r="U1278" s="110" t="s">
        <v>197</v>
      </c>
      <c r="X1278" s="176">
        <f>'Fleet Input'!F1282</f>
        <v>0</v>
      </c>
      <c r="Y1278" s="170">
        <f>'Fleet Input'!G1282</f>
        <v>0</v>
      </c>
      <c r="Z1278" s="170">
        <f>'Fleet Input'!H1282</f>
        <v>0</v>
      </c>
      <c r="AA1278" s="114">
        <f t="shared" si="231"/>
        <v>0</v>
      </c>
      <c r="AB1278" s="176" t="str">
        <f>IF('Fleet Input'!K1282=0,"",'Fleet Input'!K1282)</f>
        <v/>
      </c>
      <c r="AC1278" s="176" t="str">
        <f>IF('Fleet Input'!L1282=0,"",'Fleet Input'!L1282)</f>
        <v/>
      </c>
      <c r="AD1278" s="117" t="str">
        <f t="shared" si="232"/>
        <v/>
      </c>
      <c r="AE1278" s="117" t="str">
        <f t="shared" si="233"/>
        <v>00</v>
      </c>
      <c r="AF1278" s="8" t="e">
        <f t="shared" si="234"/>
        <v>#N/A</v>
      </c>
      <c r="AG1278" s="122" t="e">
        <f t="shared" si="235"/>
        <v>#N/A</v>
      </c>
      <c r="AH1278" s="8" t="e">
        <f t="shared" si="236"/>
        <v>#N/A</v>
      </c>
      <c r="AI1278" s="122" t="e">
        <f t="shared" si="237"/>
        <v>#N/A</v>
      </c>
      <c r="AJ1278" s="100" t="e">
        <f t="shared" si="238"/>
        <v>#N/A</v>
      </c>
      <c r="AK1278" s="122" t="e">
        <f t="shared" si="239"/>
        <v>#N/A</v>
      </c>
    </row>
    <row r="1279" spans="1:37" x14ac:dyDescent="0.2">
      <c r="A1279" s="170">
        <f>'Fleet Input'!A1283</f>
        <v>0</v>
      </c>
      <c r="B1279" s="106" t="s">
        <v>111</v>
      </c>
      <c r="C1279" s="106" t="s">
        <v>112</v>
      </c>
      <c r="D1279" s="106" t="s">
        <v>113</v>
      </c>
      <c r="E1279" s="106" t="s">
        <v>760</v>
      </c>
      <c r="F1279" s="179">
        <f>'Fleet Input'!I1283</f>
        <v>0</v>
      </c>
      <c r="G1279" s="179">
        <f>'Fleet Input'!J1283</f>
        <v>0</v>
      </c>
      <c r="H1279" s="119" t="e">
        <f>VLOOKUP(AD1279,NOx_Calc!$E$4:$G$44,3,FALSE)/100</f>
        <v>#N/A</v>
      </c>
      <c r="I1279" s="119" t="e">
        <f>VLOOKUP(AD1279,NOx_Calc!$E$4:$H$44,4,FALSE)/100</f>
        <v>#N/A</v>
      </c>
      <c r="J1279" s="97" t="e">
        <f t="shared" si="228"/>
        <v>#N/A</v>
      </c>
      <c r="K1279" s="10" t="e">
        <f>IF(J1279&lt;&gt;"-",IF(X1279="A",'NOx Emission Factors'!$X$4*J1279,IF(X1279="L",'NOx Emission Factors'!$W$4*J1279,"?")),"-")</f>
        <v>#N/A</v>
      </c>
      <c r="L1279" s="10" t="str">
        <f>IF(F1279&lt;&gt;"",IF(X1279="A",F1279/'NOx Emission Factors'!$X$4,IF(X1279="L",F1279/'NOx Emission Factors'!$W$4,"?")),"-")</f>
        <v>?</v>
      </c>
      <c r="M1279" s="125" t="e">
        <f t="shared" si="229"/>
        <v>#DIV/0!</v>
      </c>
      <c r="N1279" s="125" t="e">
        <f t="shared" si="230"/>
        <v>#N/A</v>
      </c>
      <c r="O1279" s="170">
        <f>'Fleet Input'!B1283</f>
        <v>0</v>
      </c>
      <c r="P1279" s="170">
        <f>'Fleet Input'!C1283</f>
        <v>0</v>
      </c>
      <c r="Q1279" s="170">
        <f>'Fleet Input'!D1283</f>
        <v>0</v>
      </c>
      <c r="R1279" s="170">
        <f>'Fleet Input'!E1283</f>
        <v>0</v>
      </c>
      <c r="S1279" s="170">
        <f>'Fleet Input'!F1283</f>
        <v>0</v>
      </c>
      <c r="T1279" s="110" t="s">
        <v>241</v>
      </c>
      <c r="U1279" s="110" t="s">
        <v>197</v>
      </c>
      <c r="X1279" s="176">
        <f>'Fleet Input'!F1283</f>
        <v>0</v>
      </c>
      <c r="Y1279" s="170">
        <f>'Fleet Input'!G1283</f>
        <v>0</v>
      </c>
      <c r="Z1279" s="170">
        <f>'Fleet Input'!H1283</f>
        <v>0</v>
      </c>
      <c r="AA1279" s="114">
        <f t="shared" si="231"/>
        <v>0</v>
      </c>
      <c r="AB1279" s="176" t="str">
        <f>IF('Fleet Input'!K1283=0,"",'Fleet Input'!K1283)</f>
        <v/>
      </c>
      <c r="AC1279" s="176" t="str">
        <f>IF('Fleet Input'!L1283=0,"",'Fleet Input'!L1283)</f>
        <v/>
      </c>
      <c r="AD1279" s="117" t="str">
        <f t="shared" si="232"/>
        <v/>
      </c>
      <c r="AE1279" s="117" t="str">
        <f t="shared" si="233"/>
        <v>00</v>
      </c>
      <c r="AF1279" s="8" t="e">
        <f t="shared" si="234"/>
        <v>#N/A</v>
      </c>
      <c r="AG1279" s="122" t="e">
        <f t="shared" si="235"/>
        <v>#N/A</v>
      </c>
      <c r="AH1279" s="8" t="e">
        <f t="shared" si="236"/>
        <v>#N/A</v>
      </c>
      <c r="AI1279" s="122" t="e">
        <f t="shared" si="237"/>
        <v>#N/A</v>
      </c>
      <c r="AJ1279" s="100" t="e">
        <f t="shared" si="238"/>
        <v>#N/A</v>
      </c>
      <c r="AK1279" s="122" t="e">
        <f t="shared" si="239"/>
        <v>#N/A</v>
      </c>
    </row>
    <row r="1280" spans="1:37" x14ac:dyDescent="0.2">
      <c r="A1280" s="170">
        <f>'Fleet Input'!A1284</f>
        <v>0</v>
      </c>
      <c r="B1280" s="106" t="s">
        <v>111</v>
      </c>
      <c r="C1280" s="106" t="s">
        <v>159</v>
      </c>
      <c r="D1280" s="106" t="s">
        <v>755</v>
      </c>
      <c r="E1280" s="106" t="s">
        <v>154</v>
      </c>
      <c r="F1280" s="179">
        <f>'Fleet Input'!I1284</f>
        <v>0</v>
      </c>
      <c r="G1280" s="179">
        <f>'Fleet Input'!J1284</f>
        <v>0</v>
      </c>
      <c r="H1280" s="119" t="e">
        <f>VLOOKUP(AD1280,NOx_Calc!$E$4:$G$44,3,FALSE)/100</f>
        <v>#N/A</v>
      </c>
      <c r="I1280" s="119" t="e">
        <f>VLOOKUP(AD1280,NOx_Calc!$E$4:$H$44,4,FALSE)/100</f>
        <v>#N/A</v>
      </c>
      <c r="J1280" s="97" t="e">
        <f t="shared" si="228"/>
        <v>#N/A</v>
      </c>
      <c r="K1280" s="10" t="e">
        <f>IF(J1280&lt;&gt;"-",IF(X1280="A",'NOx Emission Factors'!$X$4*J1280,IF(X1280="L",'NOx Emission Factors'!$W$4*J1280,"?")),"-")</f>
        <v>#N/A</v>
      </c>
      <c r="L1280" s="10" t="str">
        <f>IF(F1280&lt;&gt;"",IF(X1280="A",F1280/'NOx Emission Factors'!$X$4,IF(X1280="L",F1280/'NOx Emission Factors'!$W$4,"?")),"-")</f>
        <v>?</v>
      </c>
      <c r="M1280" s="125" t="e">
        <f t="shared" si="229"/>
        <v>#DIV/0!</v>
      </c>
      <c r="N1280" s="125" t="e">
        <f t="shared" si="230"/>
        <v>#N/A</v>
      </c>
      <c r="O1280" s="170">
        <f>'Fleet Input'!B1284</f>
        <v>0</v>
      </c>
      <c r="P1280" s="170">
        <f>'Fleet Input'!C1284</f>
        <v>0</v>
      </c>
      <c r="Q1280" s="170">
        <f>'Fleet Input'!D1284</f>
        <v>0</v>
      </c>
      <c r="R1280" s="170">
        <f>'Fleet Input'!E1284</f>
        <v>0</v>
      </c>
      <c r="S1280" s="170">
        <f>'Fleet Input'!F1284</f>
        <v>0</v>
      </c>
      <c r="T1280" s="109" t="s">
        <v>237</v>
      </c>
      <c r="U1280" s="109" t="s">
        <v>190</v>
      </c>
      <c r="X1280" s="176">
        <f>'Fleet Input'!F1284</f>
        <v>0</v>
      </c>
      <c r="Y1280" s="170">
        <f>'Fleet Input'!G1284</f>
        <v>0</v>
      </c>
      <c r="Z1280" s="170">
        <f>'Fleet Input'!H1284</f>
        <v>0</v>
      </c>
      <c r="AA1280" s="114">
        <f t="shared" si="231"/>
        <v>0</v>
      </c>
      <c r="AB1280" s="176" t="str">
        <f>IF('Fleet Input'!K1284=0,"",'Fleet Input'!K1284)</f>
        <v/>
      </c>
      <c r="AC1280" s="176" t="str">
        <f>IF('Fleet Input'!L1284=0,"",'Fleet Input'!L1284)</f>
        <v/>
      </c>
      <c r="AD1280" s="117" t="str">
        <f t="shared" si="232"/>
        <v/>
      </c>
      <c r="AE1280" s="117" t="str">
        <f t="shared" si="233"/>
        <v>00</v>
      </c>
      <c r="AF1280" s="8" t="e">
        <f t="shared" si="234"/>
        <v>#N/A</v>
      </c>
      <c r="AG1280" s="122" t="e">
        <f t="shared" si="235"/>
        <v>#N/A</v>
      </c>
      <c r="AH1280" s="8" t="e">
        <f t="shared" si="236"/>
        <v>#N/A</v>
      </c>
      <c r="AI1280" s="122" t="e">
        <f t="shared" si="237"/>
        <v>#N/A</v>
      </c>
      <c r="AJ1280" s="100" t="e">
        <f t="shared" si="238"/>
        <v>#N/A</v>
      </c>
      <c r="AK1280" s="122" t="e">
        <f t="shared" si="239"/>
        <v>#N/A</v>
      </c>
    </row>
    <row r="1281" spans="1:37" x14ac:dyDescent="0.2">
      <c r="A1281" s="170">
        <f>'Fleet Input'!A1285</f>
        <v>0</v>
      </c>
      <c r="B1281" s="106" t="s">
        <v>111</v>
      </c>
      <c r="C1281" s="106" t="s">
        <v>159</v>
      </c>
      <c r="D1281" s="106" t="s">
        <v>755</v>
      </c>
      <c r="E1281" s="106" t="s">
        <v>154</v>
      </c>
      <c r="F1281" s="179">
        <f>'Fleet Input'!I1285</f>
        <v>0</v>
      </c>
      <c r="G1281" s="179">
        <f>'Fleet Input'!J1285</f>
        <v>0</v>
      </c>
      <c r="H1281" s="119" t="e">
        <f>VLOOKUP(AD1281,NOx_Calc!$E$4:$G$44,3,FALSE)/100</f>
        <v>#N/A</v>
      </c>
      <c r="I1281" s="119" t="e">
        <f>VLOOKUP(AD1281,NOx_Calc!$E$4:$H$44,4,FALSE)/100</f>
        <v>#N/A</v>
      </c>
      <c r="J1281" s="97" t="e">
        <f t="shared" si="228"/>
        <v>#N/A</v>
      </c>
      <c r="K1281" s="10" t="e">
        <f>IF(J1281&lt;&gt;"-",IF(X1281="A",'NOx Emission Factors'!$X$4*J1281,IF(X1281="L",'NOx Emission Factors'!$W$4*J1281,"?")),"-")</f>
        <v>#N/A</v>
      </c>
      <c r="L1281" s="10" t="str">
        <f>IF(F1281&lt;&gt;"",IF(X1281="A",F1281/'NOx Emission Factors'!$X$4,IF(X1281="L",F1281/'NOx Emission Factors'!$W$4,"?")),"-")</f>
        <v>?</v>
      </c>
      <c r="M1281" s="125" t="e">
        <f t="shared" si="229"/>
        <v>#DIV/0!</v>
      </c>
      <c r="N1281" s="125" t="e">
        <f t="shared" si="230"/>
        <v>#N/A</v>
      </c>
      <c r="O1281" s="170">
        <f>'Fleet Input'!B1285</f>
        <v>0</v>
      </c>
      <c r="P1281" s="170">
        <f>'Fleet Input'!C1285</f>
        <v>0</v>
      </c>
      <c r="Q1281" s="170">
        <f>'Fleet Input'!D1285</f>
        <v>0</v>
      </c>
      <c r="R1281" s="170">
        <f>'Fleet Input'!E1285</f>
        <v>0</v>
      </c>
      <c r="S1281" s="170">
        <f>'Fleet Input'!F1285</f>
        <v>0</v>
      </c>
      <c r="T1281" s="109" t="s">
        <v>237</v>
      </c>
      <c r="U1281" s="109" t="s">
        <v>190</v>
      </c>
      <c r="X1281" s="176">
        <f>'Fleet Input'!F1285</f>
        <v>0</v>
      </c>
      <c r="Y1281" s="170">
        <f>'Fleet Input'!G1285</f>
        <v>0</v>
      </c>
      <c r="Z1281" s="170">
        <f>'Fleet Input'!H1285</f>
        <v>0</v>
      </c>
      <c r="AA1281" s="114">
        <f t="shared" si="231"/>
        <v>0</v>
      </c>
      <c r="AB1281" s="176" t="str">
        <f>IF('Fleet Input'!K1285=0,"",'Fleet Input'!K1285)</f>
        <v/>
      </c>
      <c r="AC1281" s="176" t="str">
        <f>IF('Fleet Input'!L1285=0,"",'Fleet Input'!L1285)</f>
        <v/>
      </c>
      <c r="AD1281" s="117" t="str">
        <f t="shared" si="232"/>
        <v/>
      </c>
      <c r="AE1281" s="117" t="str">
        <f t="shared" si="233"/>
        <v>00</v>
      </c>
      <c r="AF1281" s="8" t="e">
        <f t="shared" si="234"/>
        <v>#N/A</v>
      </c>
      <c r="AG1281" s="122" t="e">
        <f t="shared" si="235"/>
        <v>#N/A</v>
      </c>
      <c r="AH1281" s="8" t="e">
        <f t="shared" si="236"/>
        <v>#N/A</v>
      </c>
      <c r="AI1281" s="122" t="e">
        <f t="shared" si="237"/>
        <v>#N/A</v>
      </c>
      <c r="AJ1281" s="100" t="e">
        <f t="shared" si="238"/>
        <v>#N/A</v>
      </c>
      <c r="AK1281" s="122" t="e">
        <f t="shared" si="239"/>
        <v>#N/A</v>
      </c>
    </row>
    <row r="1282" spans="1:37" x14ac:dyDescent="0.2">
      <c r="A1282" s="170">
        <f>'Fleet Input'!A1286</f>
        <v>0</v>
      </c>
      <c r="B1282" s="106" t="s">
        <v>111</v>
      </c>
      <c r="C1282" s="106" t="s">
        <v>159</v>
      </c>
      <c r="D1282" s="106" t="s">
        <v>755</v>
      </c>
      <c r="E1282" s="106" t="s">
        <v>154</v>
      </c>
      <c r="F1282" s="179">
        <f>'Fleet Input'!I1286</f>
        <v>0</v>
      </c>
      <c r="G1282" s="179">
        <f>'Fleet Input'!J1286</f>
        <v>0</v>
      </c>
      <c r="H1282" s="119" t="e">
        <f>VLOOKUP(AD1282,NOx_Calc!$E$4:$G$44,3,FALSE)/100</f>
        <v>#N/A</v>
      </c>
      <c r="I1282" s="119" t="e">
        <f>VLOOKUP(AD1282,NOx_Calc!$E$4:$H$44,4,FALSE)/100</f>
        <v>#N/A</v>
      </c>
      <c r="J1282" s="97" t="e">
        <f t="shared" si="228"/>
        <v>#N/A</v>
      </c>
      <c r="K1282" s="10" t="e">
        <f>IF(J1282&lt;&gt;"-",IF(X1282="A",'NOx Emission Factors'!$X$4*J1282,IF(X1282="L",'NOx Emission Factors'!$W$4*J1282,"?")),"-")</f>
        <v>#N/A</v>
      </c>
      <c r="L1282" s="10" t="str">
        <f>IF(F1282&lt;&gt;"",IF(X1282="A",F1282/'NOx Emission Factors'!$X$4,IF(X1282="L",F1282/'NOx Emission Factors'!$W$4,"?")),"-")</f>
        <v>?</v>
      </c>
      <c r="M1282" s="125" t="e">
        <f t="shared" si="229"/>
        <v>#DIV/0!</v>
      </c>
      <c r="N1282" s="125" t="e">
        <f t="shared" si="230"/>
        <v>#N/A</v>
      </c>
      <c r="O1282" s="170">
        <f>'Fleet Input'!B1286</f>
        <v>0</v>
      </c>
      <c r="P1282" s="170">
        <f>'Fleet Input'!C1286</f>
        <v>0</v>
      </c>
      <c r="Q1282" s="170">
        <f>'Fleet Input'!D1286</f>
        <v>0</v>
      </c>
      <c r="R1282" s="170">
        <f>'Fleet Input'!E1286</f>
        <v>0</v>
      </c>
      <c r="S1282" s="170">
        <f>'Fleet Input'!F1286</f>
        <v>0</v>
      </c>
      <c r="T1282" s="109" t="s">
        <v>237</v>
      </c>
      <c r="U1282" s="109" t="s">
        <v>190</v>
      </c>
      <c r="X1282" s="176">
        <f>'Fleet Input'!F1286</f>
        <v>0</v>
      </c>
      <c r="Y1282" s="170">
        <f>'Fleet Input'!G1286</f>
        <v>0</v>
      </c>
      <c r="Z1282" s="170">
        <f>'Fleet Input'!H1286</f>
        <v>0</v>
      </c>
      <c r="AA1282" s="114">
        <f t="shared" si="231"/>
        <v>0</v>
      </c>
      <c r="AB1282" s="176" t="str">
        <f>IF('Fleet Input'!K1286=0,"",'Fleet Input'!K1286)</f>
        <v/>
      </c>
      <c r="AC1282" s="176" t="str">
        <f>IF('Fleet Input'!L1286=0,"",'Fleet Input'!L1286)</f>
        <v/>
      </c>
      <c r="AD1282" s="117" t="str">
        <f t="shared" si="232"/>
        <v/>
      </c>
      <c r="AE1282" s="117" t="str">
        <f t="shared" si="233"/>
        <v>00</v>
      </c>
      <c r="AF1282" s="8" t="e">
        <f t="shared" si="234"/>
        <v>#N/A</v>
      </c>
      <c r="AG1282" s="122" t="e">
        <f t="shared" si="235"/>
        <v>#N/A</v>
      </c>
      <c r="AH1282" s="8" t="e">
        <f t="shared" si="236"/>
        <v>#N/A</v>
      </c>
      <c r="AI1282" s="122" t="e">
        <f t="shared" si="237"/>
        <v>#N/A</v>
      </c>
      <c r="AJ1282" s="100" t="e">
        <f t="shared" si="238"/>
        <v>#N/A</v>
      </c>
      <c r="AK1282" s="122" t="e">
        <f t="shared" si="239"/>
        <v>#N/A</v>
      </c>
    </row>
    <row r="1283" spans="1:37" x14ac:dyDescent="0.2">
      <c r="A1283" s="170">
        <f>'Fleet Input'!A1287</f>
        <v>0</v>
      </c>
      <c r="B1283" s="106" t="s">
        <v>111</v>
      </c>
      <c r="C1283" s="106" t="s">
        <v>159</v>
      </c>
      <c r="D1283" s="106" t="s">
        <v>755</v>
      </c>
      <c r="E1283" s="106" t="s">
        <v>154</v>
      </c>
      <c r="F1283" s="179">
        <f>'Fleet Input'!I1287</f>
        <v>0</v>
      </c>
      <c r="G1283" s="179">
        <f>'Fleet Input'!J1287</f>
        <v>0</v>
      </c>
      <c r="H1283" s="119" t="e">
        <f>VLOOKUP(AD1283,NOx_Calc!$E$4:$G$44,3,FALSE)/100</f>
        <v>#N/A</v>
      </c>
      <c r="I1283" s="119" t="e">
        <f>VLOOKUP(AD1283,NOx_Calc!$E$4:$H$44,4,FALSE)/100</f>
        <v>#N/A</v>
      </c>
      <c r="J1283" s="97" t="e">
        <f t="shared" ref="J1283:J1346" si="240">IF(G1283&lt;&gt;"",G1283*(1-H1283),"-")</f>
        <v>#N/A</v>
      </c>
      <c r="K1283" s="10" t="e">
        <f>IF(J1283&lt;&gt;"-",IF(X1283="A",'NOx Emission Factors'!$X$4*J1283,IF(X1283="L",'NOx Emission Factors'!$W$4*J1283,"?")),"-")</f>
        <v>#N/A</v>
      </c>
      <c r="L1283" s="10" t="str">
        <f>IF(F1283&lt;&gt;"",IF(X1283="A",F1283/'NOx Emission Factors'!$X$4,IF(X1283="L",F1283/'NOx Emission Factors'!$W$4,"?")),"-")</f>
        <v>?</v>
      </c>
      <c r="M1283" s="125" t="e">
        <f t="shared" ref="M1283:M1346" si="241">IF(G1283&lt;&gt;"",IF(F1283&lt;&gt;"",F1283/G1283,"-"),"-")</f>
        <v>#DIV/0!</v>
      </c>
      <c r="N1283" s="125" t="e">
        <f t="shared" ref="N1283:N1346" si="242">IF(J1283&lt;&gt;"-",IF(F1283&lt;&gt;"",F1283/J1283,"-"),"-")</f>
        <v>#N/A</v>
      </c>
      <c r="O1283" s="170">
        <f>'Fleet Input'!B1287</f>
        <v>0</v>
      </c>
      <c r="P1283" s="170">
        <f>'Fleet Input'!C1287</f>
        <v>0</v>
      </c>
      <c r="Q1283" s="170">
        <f>'Fleet Input'!D1287</f>
        <v>0</v>
      </c>
      <c r="R1283" s="170">
        <f>'Fleet Input'!E1287</f>
        <v>0</v>
      </c>
      <c r="S1283" s="170">
        <f>'Fleet Input'!F1287</f>
        <v>0</v>
      </c>
      <c r="T1283" s="109" t="s">
        <v>237</v>
      </c>
      <c r="U1283" s="109" t="s">
        <v>190</v>
      </c>
      <c r="X1283" s="176">
        <f>'Fleet Input'!F1287</f>
        <v>0</v>
      </c>
      <c r="Y1283" s="170">
        <f>'Fleet Input'!G1287</f>
        <v>0</v>
      </c>
      <c r="Z1283" s="170">
        <f>'Fleet Input'!H1287</f>
        <v>0</v>
      </c>
      <c r="AA1283" s="114">
        <f t="shared" ref="AA1283:AA1346" si="243">IF(Z1283="STAGE 1","E1",IF(Z1283="STAGE 2","E2",IF(Z1283="STAGE 3A","E3",IF(Z1283="STAGE 4","E4",Z1283))))</f>
        <v>0</v>
      </c>
      <c r="AB1283" s="176" t="str">
        <f>IF('Fleet Input'!K1287=0,"",'Fleet Input'!K1287)</f>
        <v/>
      </c>
      <c r="AC1283" s="176" t="str">
        <f>IF('Fleet Input'!L1287=0,"",'Fleet Input'!L1287)</f>
        <v/>
      </c>
      <c r="AD1283" s="117" t="str">
        <f t="shared" ref="AD1283:AD1346" si="244">CONCATENATE(AB1283,AC1283)</f>
        <v/>
      </c>
      <c r="AE1283" s="117" t="str">
        <f t="shared" ref="AE1283:AE1346" si="245">CONCATENATE(AD1283,AA1283,X1283)</f>
        <v>00</v>
      </c>
      <c r="AF1283" s="8" t="e">
        <f t="shared" ref="AF1283:AF1346" si="246">IF(F1283&gt;0,F1283,K1283)</f>
        <v>#N/A</v>
      </c>
      <c r="AG1283" s="122" t="e">
        <f t="shared" ref="AG1283:AG1346" si="247">IF(G1283&lt;&gt;"",G1283*H1283,(L1283*H1283)/(1-H1283))</f>
        <v>#N/A</v>
      </c>
      <c r="AH1283" s="8" t="e">
        <f t="shared" ref="AH1283:AH1346" si="248">I1283/(1-H1283)</f>
        <v>#N/A</v>
      </c>
      <c r="AI1283" s="122" t="e">
        <f t="shared" ref="AI1283:AI1346" si="249">AH1283*AF1283</f>
        <v>#N/A</v>
      </c>
      <c r="AJ1283" s="100" t="e">
        <f t="shared" ref="AJ1283:AJ1346" si="250">(1-H1283-I1283)/(1-H1283)</f>
        <v>#N/A</v>
      </c>
      <c r="AK1283" s="122" t="e">
        <f t="shared" ref="AK1283:AK1346" si="251">AJ1283*AF1283</f>
        <v>#N/A</v>
      </c>
    </row>
    <row r="1284" spans="1:37" x14ac:dyDescent="0.2">
      <c r="A1284" s="170">
        <f>'Fleet Input'!A1288</f>
        <v>0</v>
      </c>
      <c r="B1284" s="106" t="s">
        <v>111</v>
      </c>
      <c r="C1284" s="106" t="s">
        <v>112</v>
      </c>
      <c r="D1284" s="106" t="s">
        <v>124</v>
      </c>
      <c r="E1284" s="106" t="s">
        <v>290</v>
      </c>
      <c r="F1284" s="179">
        <f>'Fleet Input'!I1288</f>
        <v>0</v>
      </c>
      <c r="G1284" s="179">
        <f>'Fleet Input'!J1288</f>
        <v>0</v>
      </c>
      <c r="H1284" s="119" t="e">
        <f>VLOOKUP(AD1284,NOx_Calc!$E$4:$G$44,3,FALSE)/100</f>
        <v>#N/A</v>
      </c>
      <c r="I1284" s="119" t="e">
        <f>VLOOKUP(AD1284,NOx_Calc!$E$4:$H$44,4,FALSE)/100</f>
        <v>#N/A</v>
      </c>
      <c r="J1284" s="97" t="e">
        <f t="shared" si="240"/>
        <v>#N/A</v>
      </c>
      <c r="K1284" s="10" t="e">
        <f>IF(J1284&lt;&gt;"-",IF(X1284="A",'NOx Emission Factors'!$X$4*J1284,IF(X1284="L",'NOx Emission Factors'!$W$4*J1284,"?")),"-")</f>
        <v>#N/A</v>
      </c>
      <c r="L1284" s="10" t="str">
        <f>IF(F1284&lt;&gt;"",IF(X1284="A",F1284/'NOx Emission Factors'!$X$4,IF(X1284="L",F1284/'NOx Emission Factors'!$W$4,"?")),"-")</f>
        <v>?</v>
      </c>
      <c r="M1284" s="125" t="e">
        <f t="shared" si="241"/>
        <v>#DIV/0!</v>
      </c>
      <c r="N1284" s="125" t="e">
        <f t="shared" si="242"/>
        <v>#N/A</v>
      </c>
      <c r="O1284" s="170">
        <f>'Fleet Input'!B1288</f>
        <v>0</v>
      </c>
      <c r="P1284" s="170">
        <f>'Fleet Input'!C1288</f>
        <v>0</v>
      </c>
      <c r="Q1284" s="170">
        <f>'Fleet Input'!D1288</f>
        <v>0</v>
      </c>
      <c r="R1284" s="170">
        <f>'Fleet Input'!E1288</f>
        <v>0</v>
      </c>
      <c r="S1284" s="170">
        <f>'Fleet Input'!F1288</f>
        <v>0</v>
      </c>
      <c r="T1284" s="109" t="s">
        <v>237</v>
      </c>
      <c r="U1284" s="109" t="s">
        <v>190</v>
      </c>
      <c r="X1284" s="176">
        <f>'Fleet Input'!F1288</f>
        <v>0</v>
      </c>
      <c r="Y1284" s="170">
        <f>'Fleet Input'!G1288</f>
        <v>0</v>
      </c>
      <c r="Z1284" s="170">
        <f>'Fleet Input'!H1288</f>
        <v>0</v>
      </c>
      <c r="AA1284" s="114">
        <f t="shared" si="243"/>
        <v>0</v>
      </c>
      <c r="AB1284" s="176" t="str">
        <f>IF('Fleet Input'!K1288=0,"",'Fleet Input'!K1288)</f>
        <v/>
      </c>
      <c r="AC1284" s="176" t="str">
        <f>IF('Fleet Input'!L1288=0,"",'Fleet Input'!L1288)</f>
        <v/>
      </c>
      <c r="AD1284" s="117" t="str">
        <f t="shared" si="244"/>
        <v/>
      </c>
      <c r="AE1284" s="117" t="str">
        <f t="shared" si="245"/>
        <v>00</v>
      </c>
      <c r="AF1284" s="8" t="e">
        <f t="shared" si="246"/>
        <v>#N/A</v>
      </c>
      <c r="AG1284" s="122" t="e">
        <f t="shared" si="247"/>
        <v>#N/A</v>
      </c>
      <c r="AH1284" s="8" t="e">
        <f t="shared" si="248"/>
        <v>#N/A</v>
      </c>
      <c r="AI1284" s="122" t="e">
        <f t="shared" si="249"/>
        <v>#N/A</v>
      </c>
      <c r="AJ1284" s="100" t="e">
        <f t="shared" si="250"/>
        <v>#N/A</v>
      </c>
      <c r="AK1284" s="122" t="e">
        <f t="shared" si="251"/>
        <v>#N/A</v>
      </c>
    </row>
    <row r="1285" spans="1:37" x14ac:dyDescent="0.2">
      <c r="A1285" s="170">
        <f>'Fleet Input'!A1289</f>
        <v>0</v>
      </c>
      <c r="B1285" s="106" t="s">
        <v>111</v>
      </c>
      <c r="C1285" s="106" t="s">
        <v>125</v>
      </c>
      <c r="D1285" s="106" t="s">
        <v>126</v>
      </c>
      <c r="E1285" s="106" t="s">
        <v>142</v>
      </c>
      <c r="F1285" s="179">
        <f>'Fleet Input'!I1289</f>
        <v>0</v>
      </c>
      <c r="G1285" s="179">
        <f>'Fleet Input'!J1289</f>
        <v>0</v>
      </c>
      <c r="H1285" s="119" t="e">
        <f>VLOOKUP(AD1285,NOx_Calc!$E$4:$G$44,3,FALSE)/100</f>
        <v>#N/A</v>
      </c>
      <c r="I1285" s="119" t="e">
        <f>VLOOKUP(AD1285,NOx_Calc!$E$4:$H$44,4,FALSE)/100</f>
        <v>#N/A</v>
      </c>
      <c r="J1285" s="97" t="e">
        <f t="shared" si="240"/>
        <v>#N/A</v>
      </c>
      <c r="K1285" s="10" t="e">
        <f>IF(J1285&lt;&gt;"-",IF(X1285="A",'NOx Emission Factors'!$X$4*J1285,IF(X1285="L",'NOx Emission Factors'!$W$4*J1285,"?")),"-")</f>
        <v>#N/A</v>
      </c>
      <c r="L1285" s="10" t="str">
        <f>IF(F1285&lt;&gt;"",IF(X1285="A",F1285/'NOx Emission Factors'!$X$4,IF(X1285="L",F1285/'NOx Emission Factors'!$W$4,"?")),"-")</f>
        <v>?</v>
      </c>
      <c r="M1285" s="125" t="e">
        <f t="shared" si="241"/>
        <v>#DIV/0!</v>
      </c>
      <c r="N1285" s="125" t="e">
        <f t="shared" si="242"/>
        <v>#N/A</v>
      </c>
      <c r="O1285" s="170">
        <f>'Fleet Input'!B1289</f>
        <v>0</v>
      </c>
      <c r="P1285" s="170">
        <f>'Fleet Input'!C1289</f>
        <v>0</v>
      </c>
      <c r="Q1285" s="170">
        <f>'Fleet Input'!D1289</f>
        <v>0</v>
      </c>
      <c r="R1285" s="170">
        <f>'Fleet Input'!E1289</f>
        <v>0</v>
      </c>
      <c r="S1285" s="170">
        <f>'Fleet Input'!F1289</f>
        <v>0</v>
      </c>
      <c r="T1285" s="109" t="s">
        <v>239</v>
      </c>
      <c r="U1285" s="109" t="s">
        <v>193</v>
      </c>
      <c r="X1285" s="176">
        <f>'Fleet Input'!F1289</f>
        <v>0</v>
      </c>
      <c r="Y1285" s="170">
        <f>'Fleet Input'!G1289</f>
        <v>0</v>
      </c>
      <c r="Z1285" s="170">
        <f>'Fleet Input'!H1289</f>
        <v>0</v>
      </c>
      <c r="AA1285" s="114">
        <f t="shared" si="243"/>
        <v>0</v>
      </c>
      <c r="AB1285" s="176" t="str">
        <f>IF('Fleet Input'!K1289=0,"",'Fleet Input'!K1289)</f>
        <v/>
      </c>
      <c r="AC1285" s="176" t="str">
        <f>IF('Fleet Input'!L1289=0,"",'Fleet Input'!L1289)</f>
        <v/>
      </c>
      <c r="AD1285" s="117" t="str">
        <f t="shared" si="244"/>
        <v/>
      </c>
      <c r="AE1285" s="117" t="str">
        <f t="shared" si="245"/>
        <v>00</v>
      </c>
      <c r="AF1285" s="8" t="e">
        <f t="shared" si="246"/>
        <v>#N/A</v>
      </c>
      <c r="AG1285" s="122" t="e">
        <f t="shared" si="247"/>
        <v>#N/A</v>
      </c>
      <c r="AH1285" s="8" t="e">
        <f t="shared" si="248"/>
        <v>#N/A</v>
      </c>
      <c r="AI1285" s="122" t="e">
        <f t="shared" si="249"/>
        <v>#N/A</v>
      </c>
      <c r="AJ1285" s="100" t="e">
        <f t="shared" si="250"/>
        <v>#N/A</v>
      </c>
      <c r="AK1285" s="122" t="e">
        <f t="shared" si="251"/>
        <v>#N/A</v>
      </c>
    </row>
    <row r="1286" spans="1:37" x14ac:dyDescent="0.2">
      <c r="A1286" s="170">
        <f>'Fleet Input'!A1290</f>
        <v>0</v>
      </c>
      <c r="B1286" s="106" t="s">
        <v>111</v>
      </c>
      <c r="C1286" s="106" t="s">
        <v>133</v>
      </c>
      <c r="D1286" s="106" t="s">
        <v>291</v>
      </c>
      <c r="E1286" s="106" t="s">
        <v>154</v>
      </c>
      <c r="F1286" s="179">
        <f>'Fleet Input'!I1290</f>
        <v>0</v>
      </c>
      <c r="G1286" s="179">
        <f>'Fleet Input'!J1290</f>
        <v>0</v>
      </c>
      <c r="H1286" s="119" t="e">
        <f>VLOOKUP(AD1286,NOx_Calc!$E$4:$G$44,3,FALSE)/100</f>
        <v>#N/A</v>
      </c>
      <c r="I1286" s="119" t="e">
        <f>VLOOKUP(AD1286,NOx_Calc!$E$4:$H$44,4,FALSE)/100</f>
        <v>#N/A</v>
      </c>
      <c r="J1286" s="97" t="e">
        <f t="shared" si="240"/>
        <v>#N/A</v>
      </c>
      <c r="K1286" s="10" t="e">
        <f>IF(J1286&lt;&gt;"-",IF(X1286="A",'NOx Emission Factors'!$X$4*J1286,IF(X1286="L",'NOx Emission Factors'!$W$4*J1286,"?")),"-")</f>
        <v>#N/A</v>
      </c>
      <c r="L1286" s="10" t="str">
        <f>IF(F1286&lt;&gt;"",IF(X1286="A",F1286/'NOx Emission Factors'!$X$4,IF(X1286="L",F1286/'NOx Emission Factors'!$W$4,"?")),"-")</f>
        <v>?</v>
      </c>
      <c r="M1286" s="125" t="e">
        <f t="shared" si="241"/>
        <v>#DIV/0!</v>
      </c>
      <c r="N1286" s="125" t="e">
        <f t="shared" si="242"/>
        <v>#N/A</v>
      </c>
      <c r="O1286" s="170">
        <f>'Fleet Input'!B1290</f>
        <v>0</v>
      </c>
      <c r="P1286" s="170">
        <f>'Fleet Input'!C1290</f>
        <v>0</v>
      </c>
      <c r="Q1286" s="170">
        <f>'Fleet Input'!D1290</f>
        <v>0</v>
      </c>
      <c r="R1286" s="170">
        <f>'Fleet Input'!E1290</f>
        <v>0</v>
      </c>
      <c r="S1286" s="170">
        <f>'Fleet Input'!F1290</f>
        <v>0</v>
      </c>
      <c r="T1286" s="109" t="s">
        <v>239</v>
      </c>
      <c r="U1286" s="109" t="s">
        <v>194</v>
      </c>
      <c r="X1286" s="176">
        <f>'Fleet Input'!F1290</f>
        <v>0</v>
      </c>
      <c r="Y1286" s="170">
        <f>'Fleet Input'!G1290</f>
        <v>0</v>
      </c>
      <c r="Z1286" s="170">
        <f>'Fleet Input'!H1290</f>
        <v>0</v>
      </c>
      <c r="AA1286" s="114">
        <f t="shared" si="243"/>
        <v>0</v>
      </c>
      <c r="AB1286" s="176" t="str">
        <f>IF('Fleet Input'!K1290=0,"",'Fleet Input'!K1290)</f>
        <v/>
      </c>
      <c r="AC1286" s="176" t="str">
        <f>IF('Fleet Input'!L1290=0,"",'Fleet Input'!L1290)</f>
        <v/>
      </c>
      <c r="AD1286" s="117" t="str">
        <f t="shared" si="244"/>
        <v/>
      </c>
      <c r="AE1286" s="117" t="str">
        <f t="shared" si="245"/>
        <v>00</v>
      </c>
      <c r="AF1286" s="8" t="e">
        <f t="shared" si="246"/>
        <v>#N/A</v>
      </c>
      <c r="AG1286" s="122" t="e">
        <f t="shared" si="247"/>
        <v>#N/A</v>
      </c>
      <c r="AH1286" s="8" t="e">
        <f t="shared" si="248"/>
        <v>#N/A</v>
      </c>
      <c r="AI1286" s="122" t="e">
        <f t="shared" si="249"/>
        <v>#N/A</v>
      </c>
      <c r="AJ1286" s="100" t="e">
        <f t="shared" si="250"/>
        <v>#N/A</v>
      </c>
      <c r="AK1286" s="122" t="e">
        <f t="shared" si="251"/>
        <v>#N/A</v>
      </c>
    </row>
    <row r="1287" spans="1:37" x14ac:dyDescent="0.2">
      <c r="A1287" s="170">
        <f>'Fleet Input'!A1291</f>
        <v>0</v>
      </c>
      <c r="B1287" s="106" t="s">
        <v>111</v>
      </c>
      <c r="C1287" s="106" t="s">
        <v>116</v>
      </c>
      <c r="D1287" s="106" t="s">
        <v>117</v>
      </c>
      <c r="E1287" s="106" t="s">
        <v>143</v>
      </c>
      <c r="F1287" s="179">
        <f>'Fleet Input'!I1291</f>
        <v>0</v>
      </c>
      <c r="G1287" s="179">
        <f>'Fleet Input'!J1291</f>
        <v>0</v>
      </c>
      <c r="H1287" s="119" t="e">
        <f>VLOOKUP(AD1287,NOx_Calc!$E$4:$G$44,3,FALSE)/100</f>
        <v>#N/A</v>
      </c>
      <c r="I1287" s="119" t="e">
        <f>VLOOKUP(AD1287,NOx_Calc!$E$4:$H$44,4,FALSE)/100</f>
        <v>#N/A</v>
      </c>
      <c r="J1287" s="97" t="e">
        <f t="shared" si="240"/>
        <v>#N/A</v>
      </c>
      <c r="K1287" s="10" t="e">
        <f>IF(J1287&lt;&gt;"-",IF(X1287="A",'NOx Emission Factors'!$X$4*J1287,IF(X1287="L",'NOx Emission Factors'!$W$4*J1287,"?")),"-")</f>
        <v>#N/A</v>
      </c>
      <c r="L1287" s="10" t="str">
        <f>IF(F1287&lt;&gt;"",IF(X1287="A",F1287/'NOx Emission Factors'!$X$4,IF(X1287="L",F1287/'NOx Emission Factors'!$W$4,"?")),"-")</f>
        <v>?</v>
      </c>
      <c r="M1287" s="125" t="e">
        <f t="shared" si="241"/>
        <v>#DIV/0!</v>
      </c>
      <c r="N1287" s="125" t="e">
        <f t="shared" si="242"/>
        <v>#N/A</v>
      </c>
      <c r="O1287" s="170">
        <f>'Fleet Input'!B1291</f>
        <v>0</v>
      </c>
      <c r="P1287" s="170">
        <f>'Fleet Input'!C1291</f>
        <v>0</v>
      </c>
      <c r="Q1287" s="170">
        <f>'Fleet Input'!D1291</f>
        <v>0</v>
      </c>
      <c r="R1287" s="170">
        <f>'Fleet Input'!E1291</f>
        <v>0</v>
      </c>
      <c r="S1287" s="170">
        <f>'Fleet Input'!F1291</f>
        <v>0</v>
      </c>
      <c r="T1287" s="109" t="s">
        <v>239</v>
      </c>
      <c r="U1287" s="109" t="s">
        <v>194</v>
      </c>
      <c r="X1287" s="176">
        <f>'Fleet Input'!F1291</f>
        <v>0</v>
      </c>
      <c r="Y1287" s="170">
        <f>'Fleet Input'!G1291</f>
        <v>0</v>
      </c>
      <c r="Z1287" s="170">
        <f>'Fleet Input'!H1291</f>
        <v>0</v>
      </c>
      <c r="AA1287" s="114">
        <f t="shared" si="243"/>
        <v>0</v>
      </c>
      <c r="AB1287" s="176" t="str">
        <f>IF('Fleet Input'!K1291=0,"",'Fleet Input'!K1291)</f>
        <v/>
      </c>
      <c r="AC1287" s="176" t="str">
        <f>IF('Fleet Input'!L1291=0,"",'Fleet Input'!L1291)</f>
        <v/>
      </c>
      <c r="AD1287" s="117" t="str">
        <f t="shared" si="244"/>
        <v/>
      </c>
      <c r="AE1287" s="117" t="str">
        <f t="shared" si="245"/>
        <v>00</v>
      </c>
      <c r="AF1287" s="8" t="e">
        <f t="shared" si="246"/>
        <v>#N/A</v>
      </c>
      <c r="AG1287" s="122" t="e">
        <f t="shared" si="247"/>
        <v>#N/A</v>
      </c>
      <c r="AH1287" s="8" t="e">
        <f t="shared" si="248"/>
        <v>#N/A</v>
      </c>
      <c r="AI1287" s="122" t="e">
        <f t="shared" si="249"/>
        <v>#N/A</v>
      </c>
      <c r="AJ1287" s="100" t="e">
        <f t="shared" si="250"/>
        <v>#N/A</v>
      </c>
      <c r="AK1287" s="122" t="e">
        <f t="shared" si="251"/>
        <v>#N/A</v>
      </c>
    </row>
    <row r="1288" spans="1:37" x14ac:dyDescent="0.2">
      <c r="A1288" s="170">
        <f>'Fleet Input'!A1292</f>
        <v>0</v>
      </c>
      <c r="B1288" s="106" t="s">
        <v>111</v>
      </c>
      <c r="C1288" s="106" t="s">
        <v>112</v>
      </c>
      <c r="D1288" s="106" t="s">
        <v>136</v>
      </c>
      <c r="E1288" s="106" t="s">
        <v>142</v>
      </c>
      <c r="F1288" s="179">
        <f>'Fleet Input'!I1292</f>
        <v>0</v>
      </c>
      <c r="G1288" s="179">
        <f>'Fleet Input'!J1292</f>
        <v>0</v>
      </c>
      <c r="H1288" s="119" t="e">
        <f>VLOOKUP(AD1288,NOx_Calc!$E$4:$G$44,3,FALSE)/100</f>
        <v>#N/A</v>
      </c>
      <c r="I1288" s="119" t="e">
        <f>VLOOKUP(AD1288,NOx_Calc!$E$4:$H$44,4,FALSE)/100</f>
        <v>#N/A</v>
      </c>
      <c r="J1288" s="97" t="e">
        <f t="shared" si="240"/>
        <v>#N/A</v>
      </c>
      <c r="K1288" s="10" t="e">
        <f>IF(J1288&lt;&gt;"-",IF(X1288="A",'NOx Emission Factors'!$X$4*J1288,IF(X1288="L",'NOx Emission Factors'!$W$4*J1288,"?")),"-")</f>
        <v>#N/A</v>
      </c>
      <c r="L1288" s="10" t="str">
        <f>IF(F1288&lt;&gt;"",IF(X1288="A",F1288/'NOx Emission Factors'!$X$4,IF(X1288="L",F1288/'NOx Emission Factors'!$W$4,"?")),"-")</f>
        <v>?</v>
      </c>
      <c r="M1288" s="125" t="e">
        <f t="shared" si="241"/>
        <v>#DIV/0!</v>
      </c>
      <c r="N1288" s="125" t="e">
        <f t="shared" si="242"/>
        <v>#N/A</v>
      </c>
      <c r="O1288" s="170">
        <f>'Fleet Input'!B1292</f>
        <v>0</v>
      </c>
      <c r="P1288" s="170">
        <f>'Fleet Input'!C1292</f>
        <v>0</v>
      </c>
      <c r="Q1288" s="170">
        <f>'Fleet Input'!D1292</f>
        <v>0</v>
      </c>
      <c r="R1288" s="170">
        <f>'Fleet Input'!E1292</f>
        <v>0</v>
      </c>
      <c r="S1288" s="170">
        <f>'Fleet Input'!F1292</f>
        <v>0</v>
      </c>
      <c r="T1288" s="109" t="s">
        <v>239</v>
      </c>
      <c r="U1288" s="109" t="s">
        <v>193</v>
      </c>
      <c r="X1288" s="176">
        <f>'Fleet Input'!F1292</f>
        <v>0</v>
      </c>
      <c r="Y1288" s="170">
        <f>'Fleet Input'!G1292</f>
        <v>0</v>
      </c>
      <c r="Z1288" s="170">
        <f>'Fleet Input'!H1292</f>
        <v>0</v>
      </c>
      <c r="AA1288" s="114">
        <f t="shared" si="243"/>
        <v>0</v>
      </c>
      <c r="AB1288" s="176" t="str">
        <f>IF('Fleet Input'!K1292=0,"",'Fleet Input'!K1292)</f>
        <v/>
      </c>
      <c r="AC1288" s="176" t="str">
        <f>IF('Fleet Input'!L1292=0,"",'Fleet Input'!L1292)</f>
        <v/>
      </c>
      <c r="AD1288" s="117" t="str">
        <f t="shared" si="244"/>
        <v/>
      </c>
      <c r="AE1288" s="117" t="str">
        <f t="shared" si="245"/>
        <v>00</v>
      </c>
      <c r="AF1288" s="8" t="e">
        <f t="shared" si="246"/>
        <v>#N/A</v>
      </c>
      <c r="AG1288" s="122" t="e">
        <f t="shared" si="247"/>
        <v>#N/A</v>
      </c>
      <c r="AH1288" s="8" t="e">
        <f t="shared" si="248"/>
        <v>#N/A</v>
      </c>
      <c r="AI1288" s="122" t="e">
        <f t="shared" si="249"/>
        <v>#N/A</v>
      </c>
      <c r="AJ1288" s="100" t="e">
        <f t="shared" si="250"/>
        <v>#N/A</v>
      </c>
      <c r="AK1288" s="122" t="e">
        <f t="shared" si="251"/>
        <v>#N/A</v>
      </c>
    </row>
    <row r="1289" spans="1:37" x14ac:dyDescent="0.2">
      <c r="A1289" s="170">
        <f>'Fleet Input'!A1293</f>
        <v>0</v>
      </c>
      <c r="B1289" s="106" t="s">
        <v>111</v>
      </c>
      <c r="C1289" s="106" t="s">
        <v>116</v>
      </c>
      <c r="D1289" s="106" t="s">
        <v>117</v>
      </c>
      <c r="E1289" s="106" t="s">
        <v>143</v>
      </c>
      <c r="F1289" s="179">
        <f>'Fleet Input'!I1293</f>
        <v>0</v>
      </c>
      <c r="G1289" s="179">
        <f>'Fleet Input'!J1293</f>
        <v>0</v>
      </c>
      <c r="H1289" s="119" t="e">
        <f>VLOOKUP(AD1289,NOx_Calc!$E$4:$G$44,3,FALSE)/100</f>
        <v>#N/A</v>
      </c>
      <c r="I1289" s="119" t="e">
        <f>VLOOKUP(AD1289,NOx_Calc!$E$4:$H$44,4,FALSE)/100</f>
        <v>#N/A</v>
      </c>
      <c r="J1289" s="97" t="e">
        <f t="shared" si="240"/>
        <v>#N/A</v>
      </c>
      <c r="K1289" s="10" t="e">
        <f>IF(J1289&lt;&gt;"-",IF(X1289="A",'NOx Emission Factors'!$X$4*J1289,IF(X1289="L",'NOx Emission Factors'!$W$4*J1289,"?")),"-")</f>
        <v>#N/A</v>
      </c>
      <c r="L1289" s="10" t="str">
        <f>IF(F1289&lt;&gt;"",IF(X1289="A",F1289/'NOx Emission Factors'!$X$4,IF(X1289="L",F1289/'NOx Emission Factors'!$W$4,"?")),"-")</f>
        <v>?</v>
      </c>
      <c r="M1289" s="125" t="e">
        <f t="shared" si="241"/>
        <v>#DIV/0!</v>
      </c>
      <c r="N1289" s="125" t="e">
        <f t="shared" si="242"/>
        <v>#N/A</v>
      </c>
      <c r="O1289" s="170">
        <f>'Fleet Input'!B1293</f>
        <v>0</v>
      </c>
      <c r="P1289" s="170">
        <f>'Fleet Input'!C1293</f>
        <v>0</v>
      </c>
      <c r="Q1289" s="170">
        <f>'Fleet Input'!D1293</f>
        <v>0</v>
      </c>
      <c r="R1289" s="170">
        <f>'Fleet Input'!E1293</f>
        <v>0</v>
      </c>
      <c r="S1289" s="170">
        <f>'Fleet Input'!F1293</f>
        <v>0</v>
      </c>
      <c r="T1289" s="109" t="s">
        <v>239</v>
      </c>
      <c r="U1289" s="109" t="s">
        <v>194</v>
      </c>
      <c r="X1289" s="176">
        <f>'Fleet Input'!F1293</f>
        <v>0</v>
      </c>
      <c r="Y1289" s="170">
        <f>'Fleet Input'!G1293</f>
        <v>0</v>
      </c>
      <c r="Z1289" s="170">
        <f>'Fleet Input'!H1293</f>
        <v>0</v>
      </c>
      <c r="AA1289" s="114">
        <f t="shared" si="243"/>
        <v>0</v>
      </c>
      <c r="AB1289" s="176" t="str">
        <f>IF('Fleet Input'!K1293=0,"",'Fleet Input'!K1293)</f>
        <v/>
      </c>
      <c r="AC1289" s="176" t="str">
        <f>IF('Fleet Input'!L1293=0,"",'Fleet Input'!L1293)</f>
        <v/>
      </c>
      <c r="AD1289" s="117" t="str">
        <f t="shared" si="244"/>
        <v/>
      </c>
      <c r="AE1289" s="117" t="str">
        <f t="shared" si="245"/>
        <v>00</v>
      </c>
      <c r="AF1289" s="8" t="e">
        <f t="shared" si="246"/>
        <v>#N/A</v>
      </c>
      <c r="AG1289" s="122" t="e">
        <f t="shared" si="247"/>
        <v>#N/A</v>
      </c>
      <c r="AH1289" s="8" t="e">
        <f t="shared" si="248"/>
        <v>#N/A</v>
      </c>
      <c r="AI1289" s="122" t="e">
        <f t="shared" si="249"/>
        <v>#N/A</v>
      </c>
      <c r="AJ1289" s="100" t="e">
        <f t="shared" si="250"/>
        <v>#N/A</v>
      </c>
      <c r="AK1289" s="122" t="e">
        <f t="shared" si="251"/>
        <v>#N/A</v>
      </c>
    </row>
    <row r="1290" spans="1:37" x14ac:dyDescent="0.2">
      <c r="A1290" s="170">
        <f>'Fleet Input'!A1294</f>
        <v>0</v>
      </c>
      <c r="B1290" s="106" t="s">
        <v>111</v>
      </c>
      <c r="C1290" s="106" t="s">
        <v>116</v>
      </c>
      <c r="D1290" s="106" t="s">
        <v>117</v>
      </c>
      <c r="E1290" s="106" t="s">
        <v>143</v>
      </c>
      <c r="F1290" s="179">
        <f>'Fleet Input'!I1294</f>
        <v>0</v>
      </c>
      <c r="G1290" s="179">
        <f>'Fleet Input'!J1294</f>
        <v>0</v>
      </c>
      <c r="H1290" s="119" t="e">
        <f>VLOOKUP(AD1290,NOx_Calc!$E$4:$G$44,3,FALSE)/100</f>
        <v>#N/A</v>
      </c>
      <c r="I1290" s="119" t="e">
        <f>VLOOKUP(AD1290,NOx_Calc!$E$4:$H$44,4,FALSE)/100</f>
        <v>#N/A</v>
      </c>
      <c r="J1290" s="97" t="e">
        <f t="shared" si="240"/>
        <v>#N/A</v>
      </c>
      <c r="K1290" s="10" t="e">
        <f>IF(J1290&lt;&gt;"-",IF(X1290="A",'NOx Emission Factors'!$X$4*J1290,IF(X1290="L",'NOx Emission Factors'!$W$4*J1290,"?")),"-")</f>
        <v>#N/A</v>
      </c>
      <c r="L1290" s="10" t="str">
        <f>IF(F1290&lt;&gt;"",IF(X1290="A",F1290/'NOx Emission Factors'!$X$4,IF(X1290="L",F1290/'NOx Emission Factors'!$W$4,"?")),"-")</f>
        <v>?</v>
      </c>
      <c r="M1290" s="125" t="e">
        <f t="shared" si="241"/>
        <v>#DIV/0!</v>
      </c>
      <c r="N1290" s="125" t="e">
        <f t="shared" si="242"/>
        <v>#N/A</v>
      </c>
      <c r="O1290" s="170">
        <f>'Fleet Input'!B1294</f>
        <v>0</v>
      </c>
      <c r="P1290" s="170">
        <f>'Fleet Input'!C1294</f>
        <v>0</v>
      </c>
      <c r="Q1290" s="170">
        <f>'Fleet Input'!D1294</f>
        <v>0</v>
      </c>
      <c r="R1290" s="170">
        <f>'Fleet Input'!E1294</f>
        <v>0</v>
      </c>
      <c r="S1290" s="170">
        <f>'Fleet Input'!F1294</f>
        <v>0</v>
      </c>
      <c r="T1290" s="109" t="s">
        <v>239</v>
      </c>
      <c r="U1290" s="109" t="s">
        <v>194</v>
      </c>
      <c r="X1290" s="176">
        <f>'Fleet Input'!F1294</f>
        <v>0</v>
      </c>
      <c r="Y1290" s="170">
        <f>'Fleet Input'!G1294</f>
        <v>0</v>
      </c>
      <c r="Z1290" s="170">
        <f>'Fleet Input'!H1294</f>
        <v>0</v>
      </c>
      <c r="AA1290" s="114">
        <f t="shared" si="243"/>
        <v>0</v>
      </c>
      <c r="AB1290" s="176" t="str">
        <f>IF('Fleet Input'!K1294=0,"",'Fleet Input'!K1294)</f>
        <v/>
      </c>
      <c r="AC1290" s="176" t="str">
        <f>IF('Fleet Input'!L1294=0,"",'Fleet Input'!L1294)</f>
        <v/>
      </c>
      <c r="AD1290" s="117" t="str">
        <f t="shared" si="244"/>
        <v/>
      </c>
      <c r="AE1290" s="117" t="str">
        <f t="shared" si="245"/>
        <v>00</v>
      </c>
      <c r="AF1290" s="8" t="e">
        <f t="shared" si="246"/>
        <v>#N/A</v>
      </c>
      <c r="AG1290" s="122" t="e">
        <f t="shared" si="247"/>
        <v>#N/A</v>
      </c>
      <c r="AH1290" s="8" t="e">
        <f t="shared" si="248"/>
        <v>#N/A</v>
      </c>
      <c r="AI1290" s="122" t="e">
        <f t="shared" si="249"/>
        <v>#N/A</v>
      </c>
      <c r="AJ1290" s="100" t="e">
        <f t="shared" si="250"/>
        <v>#N/A</v>
      </c>
      <c r="AK1290" s="122" t="e">
        <f t="shared" si="251"/>
        <v>#N/A</v>
      </c>
    </row>
    <row r="1291" spans="1:37" x14ac:dyDescent="0.2">
      <c r="A1291" s="170">
        <f>'Fleet Input'!A1295</f>
        <v>0</v>
      </c>
      <c r="B1291" s="106" t="s">
        <v>111</v>
      </c>
      <c r="C1291" s="106" t="s">
        <v>116</v>
      </c>
      <c r="D1291" s="106" t="s">
        <v>117</v>
      </c>
      <c r="E1291" s="106" t="s">
        <v>143</v>
      </c>
      <c r="F1291" s="179">
        <f>'Fleet Input'!I1295</f>
        <v>0</v>
      </c>
      <c r="G1291" s="179">
        <f>'Fleet Input'!J1295</f>
        <v>0</v>
      </c>
      <c r="H1291" s="119" t="e">
        <f>VLOOKUP(AD1291,NOx_Calc!$E$4:$G$44,3,FALSE)/100</f>
        <v>#N/A</v>
      </c>
      <c r="I1291" s="119" t="e">
        <f>VLOOKUP(AD1291,NOx_Calc!$E$4:$H$44,4,FALSE)/100</f>
        <v>#N/A</v>
      </c>
      <c r="J1291" s="97" t="e">
        <f t="shared" si="240"/>
        <v>#N/A</v>
      </c>
      <c r="K1291" s="10" t="e">
        <f>IF(J1291&lt;&gt;"-",IF(X1291="A",'NOx Emission Factors'!$X$4*J1291,IF(X1291="L",'NOx Emission Factors'!$W$4*J1291,"?")),"-")</f>
        <v>#N/A</v>
      </c>
      <c r="L1291" s="10" t="str">
        <f>IF(F1291&lt;&gt;"",IF(X1291="A",F1291/'NOx Emission Factors'!$X$4,IF(X1291="L",F1291/'NOx Emission Factors'!$W$4,"?")),"-")</f>
        <v>?</v>
      </c>
      <c r="M1291" s="125" t="e">
        <f t="shared" si="241"/>
        <v>#DIV/0!</v>
      </c>
      <c r="N1291" s="125" t="e">
        <f t="shared" si="242"/>
        <v>#N/A</v>
      </c>
      <c r="O1291" s="170">
        <f>'Fleet Input'!B1295</f>
        <v>0</v>
      </c>
      <c r="P1291" s="170">
        <f>'Fleet Input'!C1295</f>
        <v>0</v>
      </c>
      <c r="Q1291" s="170">
        <f>'Fleet Input'!D1295</f>
        <v>0</v>
      </c>
      <c r="R1291" s="170">
        <f>'Fleet Input'!E1295</f>
        <v>0</v>
      </c>
      <c r="S1291" s="170">
        <f>'Fleet Input'!F1295</f>
        <v>0</v>
      </c>
      <c r="T1291" s="109" t="s">
        <v>239</v>
      </c>
      <c r="U1291" s="109" t="s">
        <v>194</v>
      </c>
      <c r="X1291" s="176">
        <f>'Fleet Input'!F1295</f>
        <v>0</v>
      </c>
      <c r="Y1291" s="170">
        <f>'Fleet Input'!G1295</f>
        <v>0</v>
      </c>
      <c r="Z1291" s="170">
        <f>'Fleet Input'!H1295</f>
        <v>0</v>
      </c>
      <c r="AA1291" s="114">
        <f t="shared" si="243"/>
        <v>0</v>
      </c>
      <c r="AB1291" s="176" t="str">
        <f>IF('Fleet Input'!K1295=0,"",'Fleet Input'!K1295)</f>
        <v/>
      </c>
      <c r="AC1291" s="176" t="str">
        <f>IF('Fleet Input'!L1295=0,"",'Fleet Input'!L1295)</f>
        <v/>
      </c>
      <c r="AD1291" s="117" t="str">
        <f t="shared" si="244"/>
        <v/>
      </c>
      <c r="AE1291" s="117" t="str">
        <f t="shared" si="245"/>
        <v>00</v>
      </c>
      <c r="AF1291" s="8" t="e">
        <f t="shared" si="246"/>
        <v>#N/A</v>
      </c>
      <c r="AG1291" s="122" t="e">
        <f t="shared" si="247"/>
        <v>#N/A</v>
      </c>
      <c r="AH1291" s="8" t="e">
        <f t="shared" si="248"/>
        <v>#N/A</v>
      </c>
      <c r="AI1291" s="122" t="e">
        <f t="shared" si="249"/>
        <v>#N/A</v>
      </c>
      <c r="AJ1291" s="100" t="e">
        <f t="shared" si="250"/>
        <v>#N/A</v>
      </c>
      <c r="AK1291" s="122" t="e">
        <f t="shared" si="251"/>
        <v>#N/A</v>
      </c>
    </row>
    <row r="1292" spans="1:37" x14ac:dyDescent="0.2">
      <c r="A1292" s="170">
        <f>'Fleet Input'!A1296</f>
        <v>0</v>
      </c>
      <c r="B1292" s="106" t="s">
        <v>111</v>
      </c>
      <c r="C1292" s="106" t="s">
        <v>155</v>
      </c>
      <c r="D1292" s="106" t="s">
        <v>156</v>
      </c>
      <c r="E1292" s="106" t="s">
        <v>154</v>
      </c>
      <c r="F1292" s="179">
        <f>'Fleet Input'!I1296</f>
        <v>0</v>
      </c>
      <c r="G1292" s="179">
        <f>'Fleet Input'!J1296</f>
        <v>0</v>
      </c>
      <c r="H1292" s="119" t="e">
        <f>VLOOKUP(AD1292,NOx_Calc!$E$4:$G$44,3,FALSE)/100</f>
        <v>#N/A</v>
      </c>
      <c r="I1292" s="119" t="e">
        <f>VLOOKUP(AD1292,NOx_Calc!$E$4:$H$44,4,FALSE)/100</f>
        <v>#N/A</v>
      </c>
      <c r="J1292" s="97" t="e">
        <f t="shared" si="240"/>
        <v>#N/A</v>
      </c>
      <c r="K1292" s="10" t="e">
        <f>IF(J1292&lt;&gt;"-",IF(X1292="A",'NOx Emission Factors'!$X$4*J1292,IF(X1292="L",'NOx Emission Factors'!$W$4*J1292,"?")),"-")</f>
        <v>#N/A</v>
      </c>
      <c r="L1292" s="10" t="str">
        <f>IF(F1292&lt;&gt;"",IF(X1292="A",F1292/'NOx Emission Factors'!$X$4,IF(X1292="L",F1292/'NOx Emission Factors'!$W$4,"?")),"-")</f>
        <v>?</v>
      </c>
      <c r="M1292" s="125" t="e">
        <f t="shared" si="241"/>
        <v>#DIV/0!</v>
      </c>
      <c r="N1292" s="125" t="e">
        <f t="shared" si="242"/>
        <v>#N/A</v>
      </c>
      <c r="O1292" s="170">
        <f>'Fleet Input'!B1296</f>
        <v>0</v>
      </c>
      <c r="P1292" s="170">
        <f>'Fleet Input'!C1296</f>
        <v>0</v>
      </c>
      <c r="Q1292" s="170">
        <f>'Fleet Input'!D1296</f>
        <v>0</v>
      </c>
      <c r="R1292" s="170">
        <f>'Fleet Input'!E1296</f>
        <v>0</v>
      </c>
      <c r="S1292" s="170">
        <f>'Fleet Input'!F1296</f>
        <v>0</v>
      </c>
      <c r="T1292" s="109" t="s">
        <v>239</v>
      </c>
      <c r="U1292" s="109" t="s">
        <v>194</v>
      </c>
      <c r="X1292" s="176">
        <f>'Fleet Input'!F1296</f>
        <v>0</v>
      </c>
      <c r="Y1292" s="170">
        <f>'Fleet Input'!G1296</f>
        <v>0</v>
      </c>
      <c r="Z1292" s="170">
        <f>'Fleet Input'!H1296</f>
        <v>0</v>
      </c>
      <c r="AA1292" s="114">
        <f t="shared" si="243"/>
        <v>0</v>
      </c>
      <c r="AB1292" s="176" t="str">
        <f>IF('Fleet Input'!K1296=0,"",'Fleet Input'!K1296)</f>
        <v/>
      </c>
      <c r="AC1292" s="176" t="str">
        <f>IF('Fleet Input'!L1296=0,"",'Fleet Input'!L1296)</f>
        <v/>
      </c>
      <c r="AD1292" s="117" t="str">
        <f t="shared" si="244"/>
        <v/>
      </c>
      <c r="AE1292" s="117" t="str">
        <f t="shared" si="245"/>
        <v>00</v>
      </c>
      <c r="AF1292" s="8" t="e">
        <f t="shared" si="246"/>
        <v>#N/A</v>
      </c>
      <c r="AG1292" s="122" t="e">
        <f t="shared" si="247"/>
        <v>#N/A</v>
      </c>
      <c r="AH1292" s="8" t="e">
        <f t="shared" si="248"/>
        <v>#N/A</v>
      </c>
      <c r="AI1292" s="122" t="e">
        <f t="shared" si="249"/>
        <v>#N/A</v>
      </c>
      <c r="AJ1292" s="100" t="e">
        <f t="shared" si="250"/>
        <v>#N/A</v>
      </c>
      <c r="AK1292" s="122" t="e">
        <f t="shared" si="251"/>
        <v>#N/A</v>
      </c>
    </row>
    <row r="1293" spans="1:37" x14ac:dyDescent="0.2">
      <c r="A1293" s="170">
        <f>'Fleet Input'!A1297</f>
        <v>0</v>
      </c>
      <c r="B1293" s="106" t="s">
        <v>111</v>
      </c>
      <c r="C1293" s="106" t="s">
        <v>155</v>
      </c>
      <c r="D1293" s="106" t="s">
        <v>156</v>
      </c>
      <c r="E1293" s="106" t="s">
        <v>154</v>
      </c>
      <c r="F1293" s="179">
        <f>'Fleet Input'!I1297</f>
        <v>0</v>
      </c>
      <c r="G1293" s="179">
        <f>'Fleet Input'!J1297</f>
        <v>0</v>
      </c>
      <c r="H1293" s="119" t="e">
        <f>VLOOKUP(AD1293,NOx_Calc!$E$4:$G$44,3,FALSE)/100</f>
        <v>#N/A</v>
      </c>
      <c r="I1293" s="119" t="e">
        <f>VLOOKUP(AD1293,NOx_Calc!$E$4:$H$44,4,FALSE)/100</f>
        <v>#N/A</v>
      </c>
      <c r="J1293" s="97" t="e">
        <f t="shared" si="240"/>
        <v>#N/A</v>
      </c>
      <c r="K1293" s="10" t="e">
        <f>IF(J1293&lt;&gt;"-",IF(X1293="A",'NOx Emission Factors'!$X$4*J1293,IF(X1293="L",'NOx Emission Factors'!$W$4*J1293,"?")),"-")</f>
        <v>#N/A</v>
      </c>
      <c r="L1293" s="10" t="str">
        <f>IF(F1293&lt;&gt;"",IF(X1293="A",F1293/'NOx Emission Factors'!$X$4,IF(X1293="L",F1293/'NOx Emission Factors'!$W$4,"?")),"-")</f>
        <v>?</v>
      </c>
      <c r="M1293" s="125" t="e">
        <f t="shared" si="241"/>
        <v>#DIV/0!</v>
      </c>
      <c r="N1293" s="125" t="e">
        <f t="shared" si="242"/>
        <v>#N/A</v>
      </c>
      <c r="O1293" s="170">
        <f>'Fleet Input'!B1297</f>
        <v>0</v>
      </c>
      <c r="P1293" s="170">
        <f>'Fleet Input'!C1297</f>
        <v>0</v>
      </c>
      <c r="Q1293" s="170">
        <f>'Fleet Input'!D1297</f>
        <v>0</v>
      </c>
      <c r="R1293" s="170">
        <f>'Fleet Input'!E1297</f>
        <v>0</v>
      </c>
      <c r="S1293" s="170">
        <f>'Fleet Input'!F1297</f>
        <v>0</v>
      </c>
      <c r="T1293" s="109" t="s">
        <v>239</v>
      </c>
      <c r="U1293" s="109" t="s">
        <v>194</v>
      </c>
      <c r="X1293" s="176">
        <f>'Fleet Input'!F1297</f>
        <v>0</v>
      </c>
      <c r="Y1293" s="170">
        <f>'Fleet Input'!G1297</f>
        <v>0</v>
      </c>
      <c r="Z1293" s="170">
        <f>'Fleet Input'!H1297</f>
        <v>0</v>
      </c>
      <c r="AA1293" s="114">
        <f t="shared" si="243"/>
        <v>0</v>
      </c>
      <c r="AB1293" s="176" t="str">
        <f>IF('Fleet Input'!K1297=0,"",'Fleet Input'!K1297)</f>
        <v/>
      </c>
      <c r="AC1293" s="176" t="str">
        <f>IF('Fleet Input'!L1297=0,"",'Fleet Input'!L1297)</f>
        <v/>
      </c>
      <c r="AD1293" s="117" t="str">
        <f t="shared" si="244"/>
        <v/>
      </c>
      <c r="AE1293" s="117" t="str">
        <f t="shared" si="245"/>
        <v>00</v>
      </c>
      <c r="AF1293" s="8" t="e">
        <f t="shared" si="246"/>
        <v>#N/A</v>
      </c>
      <c r="AG1293" s="122" t="e">
        <f t="shared" si="247"/>
        <v>#N/A</v>
      </c>
      <c r="AH1293" s="8" t="e">
        <f t="shared" si="248"/>
        <v>#N/A</v>
      </c>
      <c r="AI1293" s="122" t="e">
        <f t="shared" si="249"/>
        <v>#N/A</v>
      </c>
      <c r="AJ1293" s="100" t="e">
        <f t="shared" si="250"/>
        <v>#N/A</v>
      </c>
      <c r="AK1293" s="122" t="e">
        <f t="shared" si="251"/>
        <v>#N/A</v>
      </c>
    </row>
    <row r="1294" spans="1:37" x14ac:dyDescent="0.2">
      <c r="A1294" s="170">
        <f>'Fleet Input'!A1298</f>
        <v>0</v>
      </c>
      <c r="B1294" s="106" t="s">
        <v>111</v>
      </c>
      <c r="C1294" s="106" t="s">
        <v>155</v>
      </c>
      <c r="D1294" s="106" t="s">
        <v>156</v>
      </c>
      <c r="E1294" s="106" t="s">
        <v>154</v>
      </c>
      <c r="F1294" s="179">
        <f>'Fleet Input'!I1298</f>
        <v>0</v>
      </c>
      <c r="G1294" s="179">
        <f>'Fleet Input'!J1298</f>
        <v>0</v>
      </c>
      <c r="H1294" s="119" t="e">
        <f>VLOOKUP(AD1294,NOx_Calc!$E$4:$G$44,3,FALSE)/100</f>
        <v>#N/A</v>
      </c>
      <c r="I1294" s="119" t="e">
        <f>VLOOKUP(AD1294,NOx_Calc!$E$4:$H$44,4,FALSE)/100</f>
        <v>#N/A</v>
      </c>
      <c r="J1294" s="97" t="e">
        <f t="shared" si="240"/>
        <v>#N/A</v>
      </c>
      <c r="K1294" s="10" t="e">
        <f>IF(J1294&lt;&gt;"-",IF(X1294="A",'NOx Emission Factors'!$X$4*J1294,IF(X1294="L",'NOx Emission Factors'!$W$4*J1294,"?")),"-")</f>
        <v>#N/A</v>
      </c>
      <c r="L1294" s="10" t="str">
        <f>IF(F1294&lt;&gt;"",IF(X1294="A",F1294/'NOx Emission Factors'!$X$4,IF(X1294="L",F1294/'NOx Emission Factors'!$W$4,"?")),"-")</f>
        <v>?</v>
      </c>
      <c r="M1294" s="125" t="e">
        <f t="shared" si="241"/>
        <v>#DIV/0!</v>
      </c>
      <c r="N1294" s="125" t="e">
        <f t="shared" si="242"/>
        <v>#N/A</v>
      </c>
      <c r="O1294" s="170">
        <f>'Fleet Input'!B1298</f>
        <v>0</v>
      </c>
      <c r="P1294" s="170">
        <f>'Fleet Input'!C1298</f>
        <v>0</v>
      </c>
      <c r="Q1294" s="170">
        <f>'Fleet Input'!D1298</f>
        <v>0</v>
      </c>
      <c r="R1294" s="170">
        <f>'Fleet Input'!E1298</f>
        <v>0</v>
      </c>
      <c r="S1294" s="170">
        <f>'Fleet Input'!F1298</f>
        <v>0</v>
      </c>
      <c r="T1294" s="109" t="s">
        <v>239</v>
      </c>
      <c r="U1294" s="109" t="s">
        <v>194</v>
      </c>
      <c r="X1294" s="176">
        <f>'Fleet Input'!F1298</f>
        <v>0</v>
      </c>
      <c r="Y1294" s="170">
        <f>'Fleet Input'!G1298</f>
        <v>0</v>
      </c>
      <c r="Z1294" s="170">
        <f>'Fleet Input'!H1298</f>
        <v>0</v>
      </c>
      <c r="AA1294" s="114">
        <f t="shared" si="243"/>
        <v>0</v>
      </c>
      <c r="AB1294" s="176" t="str">
        <f>IF('Fleet Input'!K1298=0,"",'Fleet Input'!K1298)</f>
        <v/>
      </c>
      <c r="AC1294" s="176" t="str">
        <f>IF('Fleet Input'!L1298=0,"",'Fleet Input'!L1298)</f>
        <v/>
      </c>
      <c r="AD1294" s="117" t="str">
        <f t="shared" si="244"/>
        <v/>
      </c>
      <c r="AE1294" s="117" t="str">
        <f t="shared" si="245"/>
        <v>00</v>
      </c>
      <c r="AF1294" s="8" t="e">
        <f t="shared" si="246"/>
        <v>#N/A</v>
      </c>
      <c r="AG1294" s="122" t="e">
        <f t="shared" si="247"/>
        <v>#N/A</v>
      </c>
      <c r="AH1294" s="8" t="e">
        <f t="shared" si="248"/>
        <v>#N/A</v>
      </c>
      <c r="AI1294" s="122" t="e">
        <f t="shared" si="249"/>
        <v>#N/A</v>
      </c>
      <c r="AJ1294" s="100" t="e">
        <f t="shared" si="250"/>
        <v>#N/A</v>
      </c>
      <c r="AK1294" s="122" t="e">
        <f t="shared" si="251"/>
        <v>#N/A</v>
      </c>
    </row>
    <row r="1295" spans="1:37" x14ac:dyDescent="0.2">
      <c r="A1295" s="170">
        <f>'Fleet Input'!A1299</f>
        <v>0</v>
      </c>
      <c r="B1295" s="106" t="s">
        <v>111</v>
      </c>
      <c r="C1295" s="106" t="s">
        <v>133</v>
      </c>
      <c r="D1295" s="106" t="s">
        <v>271</v>
      </c>
      <c r="E1295" s="106" t="s">
        <v>269</v>
      </c>
      <c r="F1295" s="179">
        <f>'Fleet Input'!I1299</f>
        <v>0</v>
      </c>
      <c r="G1295" s="179">
        <f>'Fleet Input'!J1299</f>
        <v>0</v>
      </c>
      <c r="H1295" s="119" t="e">
        <f>VLOOKUP(AD1295,NOx_Calc!$E$4:$G$44,3,FALSE)/100</f>
        <v>#N/A</v>
      </c>
      <c r="I1295" s="119" t="e">
        <f>VLOOKUP(AD1295,NOx_Calc!$E$4:$H$44,4,FALSE)/100</f>
        <v>#N/A</v>
      </c>
      <c r="J1295" s="97" t="e">
        <f t="shared" si="240"/>
        <v>#N/A</v>
      </c>
      <c r="K1295" s="10" t="e">
        <f>IF(J1295&lt;&gt;"-",IF(X1295="A",'NOx Emission Factors'!$X$4*J1295,IF(X1295="L",'NOx Emission Factors'!$W$4*J1295,"?")),"-")</f>
        <v>#N/A</v>
      </c>
      <c r="L1295" s="10" t="str">
        <f>IF(F1295&lt;&gt;"",IF(X1295="A",F1295/'NOx Emission Factors'!$X$4,IF(X1295="L",F1295/'NOx Emission Factors'!$W$4,"?")),"-")</f>
        <v>?</v>
      </c>
      <c r="M1295" s="125" t="e">
        <f t="shared" si="241"/>
        <v>#DIV/0!</v>
      </c>
      <c r="N1295" s="125" t="e">
        <f t="shared" si="242"/>
        <v>#N/A</v>
      </c>
      <c r="O1295" s="170">
        <f>'Fleet Input'!B1299</f>
        <v>0</v>
      </c>
      <c r="P1295" s="170">
        <f>'Fleet Input'!C1299</f>
        <v>0</v>
      </c>
      <c r="Q1295" s="170">
        <f>'Fleet Input'!D1299</f>
        <v>0</v>
      </c>
      <c r="R1295" s="170">
        <f>'Fleet Input'!E1299</f>
        <v>0</v>
      </c>
      <c r="S1295" s="170">
        <f>'Fleet Input'!F1299</f>
        <v>0</v>
      </c>
      <c r="T1295" s="109" t="s">
        <v>237</v>
      </c>
      <c r="U1295" s="109" t="s">
        <v>190</v>
      </c>
      <c r="X1295" s="176">
        <f>'Fleet Input'!F1299</f>
        <v>0</v>
      </c>
      <c r="Y1295" s="170">
        <f>'Fleet Input'!G1299</f>
        <v>0</v>
      </c>
      <c r="Z1295" s="170">
        <f>'Fleet Input'!H1299</f>
        <v>0</v>
      </c>
      <c r="AA1295" s="114">
        <f t="shared" si="243"/>
        <v>0</v>
      </c>
      <c r="AB1295" s="176" t="str">
        <f>IF('Fleet Input'!K1299=0,"",'Fleet Input'!K1299)</f>
        <v/>
      </c>
      <c r="AC1295" s="176" t="str">
        <f>IF('Fleet Input'!L1299=0,"",'Fleet Input'!L1299)</f>
        <v/>
      </c>
      <c r="AD1295" s="117" t="str">
        <f t="shared" si="244"/>
        <v/>
      </c>
      <c r="AE1295" s="117" t="str">
        <f t="shared" si="245"/>
        <v>00</v>
      </c>
      <c r="AF1295" s="8" t="e">
        <f t="shared" si="246"/>
        <v>#N/A</v>
      </c>
      <c r="AG1295" s="122" t="e">
        <f t="shared" si="247"/>
        <v>#N/A</v>
      </c>
      <c r="AH1295" s="8" t="e">
        <f t="shared" si="248"/>
        <v>#N/A</v>
      </c>
      <c r="AI1295" s="122" t="e">
        <f t="shared" si="249"/>
        <v>#N/A</v>
      </c>
      <c r="AJ1295" s="100" t="e">
        <f t="shared" si="250"/>
        <v>#N/A</v>
      </c>
      <c r="AK1295" s="122" t="e">
        <f t="shared" si="251"/>
        <v>#N/A</v>
      </c>
    </row>
    <row r="1296" spans="1:37" x14ac:dyDescent="0.2">
      <c r="A1296" s="170">
        <f>'Fleet Input'!A1300</f>
        <v>0</v>
      </c>
      <c r="B1296" s="106" t="s">
        <v>111</v>
      </c>
      <c r="C1296" s="106" t="s">
        <v>133</v>
      </c>
      <c r="D1296" s="106" t="s">
        <v>271</v>
      </c>
      <c r="E1296" s="106" t="s">
        <v>269</v>
      </c>
      <c r="F1296" s="179">
        <f>'Fleet Input'!I1300</f>
        <v>0</v>
      </c>
      <c r="G1296" s="179">
        <f>'Fleet Input'!J1300</f>
        <v>0</v>
      </c>
      <c r="H1296" s="119" t="e">
        <f>VLOOKUP(AD1296,NOx_Calc!$E$4:$G$44,3,FALSE)/100</f>
        <v>#N/A</v>
      </c>
      <c r="I1296" s="119" t="e">
        <f>VLOOKUP(AD1296,NOx_Calc!$E$4:$H$44,4,FALSE)/100</f>
        <v>#N/A</v>
      </c>
      <c r="J1296" s="97" t="e">
        <f t="shared" si="240"/>
        <v>#N/A</v>
      </c>
      <c r="K1296" s="10" t="e">
        <f>IF(J1296&lt;&gt;"-",IF(X1296="A",'NOx Emission Factors'!$X$4*J1296,IF(X1296="L",'NOx Emission Factors'!$W$4*J1296,"?")),"-")</f>
        <v>#N/A</v>
      </c>
      <c r="L1296" s="10" t="str">
        <f>IF(F1296&lt;&gt;"",IF(X1296="A",F1296/'NOx Emission Factors'!$X$4,IF(X1296="L",F1296/'NOx Emission Factors'!$W$4,"?")),"-")</f>
        <v>?</v>
      </c>
      <c r="M1296" s="125" t="e">
        <f t="shared" si="241"/>
        <v>#DIV/0!</v>
      </c>
      <c r="N1296" s="125" t="e">
        <f t="shared" si="242"/>
        <v>#N/A</v>
      </c>
      <c r="O1296" s="170">
        <f>'Fleet Input'!B1300</f>
        <v>0</v>
      </c>
      <c r="P1296" s="170">
        <f>'Fleet Input'!C1300</f>
        <v>0</v>
      </c>
      <c r="Q1296" s="170">
        <f>'Fleet Input'!D1300</f>
        <v>0</v>
      </c>
      <c r="R1296" s="170">
        <f>'Fleet Input'!E1300</f>
        <v>0</v>
      </c>
      <c r="S1296" s="170">
        <f>'Fleet Input'!F1300</f>
        <v>0</v>
      </c>
      <c r="T1296" s="109" t="s">
        <v>237</v>
      </c>
      <c r="U1296" s="109" t="s">
        <v>190</v>
      </c>
      <c r="X1296" s="176">
        <f>'Fleet Input'!F1300</f>
        <v>0</v>
      </c>
      <c r="Y1296" s="170">
        <f>'Fleet Input'!G1300</f>
        <v>0</v>
      </c>
      <c r="Z1296" s="170">
        <f>'Fleet Input'!H1300</f>
        <v>0</v>
      </c>
      <c r="AA1296" s="114">
        <f t="shared" si="243"/>
        <v>0</v>
      </c>
      <c r="AB1296" s="176" t="str">
        <f>IF('Fleet Input'!K1300=0,"",'Fleet Input'!K1300)</f>
        <v/>
      </c>
      <c r="AC1296" s="176" t="str">
        <f>IF('Fleet Input'!L1300=0,"",'Fleet Input'!L1300)</f>
        <v/>
      </c>
      <c r="AD1296" s="117" t="str">
        <f t="shared" si="244"/>
        <v/>
      </c>
      <c r="AE1296" s="117" t="str">
        <f t="shared" si="245"/>
        <v>00</v>
      </c>
      <c r="AF1296" s="8" t="e">
        <f t="shared" si="246"/>
        <v>#N/A</v>
      </c>
      <c r="AG1296" s="122" t="e">
        <f t="shared" si="247"/>
        <v>#N/A</v>
      </c>
      <c r="AH1296" s="8" t="e">
        <f t="shared" si="248"/>
        <v>#N/A</v>
      </c>
      <c r="AI1296" s="122" t="e">
        <f t="shared" si="249"/>
        <v>#N/A</v>
      </c>
      <c r="AJ1296" s="100" t="e">
        <f t="shared" si="250"/>
        <v>#N/A</v>
      </c>
      <c r="AK1296" s="122" t="e">
        <f t="shared" si="251"/>
        <v>#N/A</v>
      </c>
    </row>
    <row r="1297" spans="1:37" x14ac:dyDescent="0.2">
      <c r="A1297" s="170">
        <f>'Fleet Input'!A1301</f>
        <v>0</v>
      </c>
      <c r="B1297" s="106" t="s">
        <v>111</v>
      </c>
      <c r="C1297" s="106" t="s">
        <v>133</v>
      </c>
      <c r="D1297" s="106" t="s">
        <v>271</v>
      </c>
      <c r="E1297" s="106" t="s">
        <v>269</v>
      </c>
      <c r="F1297" s="179">
        <f>'Fleet Input'!I1301</f>
        <v>0</v>
      </c>
      <c r="G1297" s="179">
        <f>'Fleet Input'!J1301</f>
        <v>0</v>
      </c>
      <c r="H1297" s="119" t="e">
        <f>VLOOKUP(AD1297,NOx_Calc!$E$4:$G$44,3,FALSE)/100</f>
        <v>#N/A</v>
      </c>
      <c r="I1297" s="119" t="e">
        <f>VLOOKUP(AD1297,NOx_Calc!$E$4:$H$44,4,FALSE)/100</f>
        <v>#N/A</v>
      </c>
      <c r="J1297" s="97" t="e">
        <f t="shared" si="240"/>
        <v>#N/A</v>
      </c>
      <c r="K1297" s="10" t="e">
        <f>IF(J1297&lt;&gt;"-",IF(X1297="A",'NOx Emission Factors'!$X$4*J1297,IF(X1297="L",'NOx Emission Factors'!$W$4*J1297,"?")),"-")</f>
        <v>#N/A</v>
      </c>
      <c r="L1297" s="10" t="str">
        <f>IF(F1297&lt;&gt;"",IF(X1297="A",F1297/'NOx Emission Factors'!$X$4,IF(X1297="L",F1297/'NOx Emission Factors'!$W$4,"?")),"-")</f>
        <v>?</v>
      </c>
      <c r="M1297" s="125" t="e">
        <f t="shared" si="241"/>
        <v>#DIV/0!</v>
      </c>
      <c r="N1297" s="125" t="e">
        <f t="shared" si="242"/>
        <v>#N/A</v>
      </c>
      <c r="O1297" s="170">
        <f>'Fleet Input'!B1301</f>
        <v>0</v>
      </c>
      <c r="P1297" s="170">
        <f>'Fleet Input'!C1301</f>
        <v>0</v>
      </c>
      <c r="Q1297" s="170">
        <f>'Fleet Input'!D1301</f>
        <v>0</v>
      </c>
      <c r="R1297" s="170">
        <f>'Fleet Input'!E1301</f>
        <v>0</v>
      </c>
      <c r="S1297" s="170">
        <f>'Fleet Input'!F1301</f>
        <v>0</v>
      </c>
      <c r="T1297" s="109" t="s">
        <v>237</v>
      </c>
      <c r="U1297" s="109" t="s">
        <v>190</v>
      </c>
      <c r="X1297" s="176">
        <f>'Fleet Input'!F1301</f>
        <v>0</v>
      </c>
      <c r="Y1297" s="170">
        <f>'Fleet Input'!G1301</f>
        <v>0</v>
      </c>
      <c r="Z1297" s="170">
        <f>'Fleet Input'!H1301</f>
        <v>0</v>
      </c>
      <c r="AA1297" s="114">
        <f t="shared" si="243"/>
        <v>0</v>
      </c>
      <c r="AB1297" s="176" t="str">
        <f>IF('Fleet Input'!K1301=0,"",'Fleet Input'!K1301)</f>
        <v/>
      </c>
      <c r="AC1297" s="176" t="str">
        <f>IF('Fleet Input'!L1301=0,"",'Fleet Input'!L1301)</f>
        <v/>
      </c>
      <c r="AD1297" s="117" t="str">
        <f t="shared" si="244"/>
        <v/>
      </c>
      <c r="AE1297" s="117" t="str">
        <f t="shared" si="245"/>
        <v>00</v>
      </c>
      <c r="AF1297" s="8" t="e">
        <f t="shared" si="246"/>
        <v>#N/A</v>
      </c>
      <c r="AG1297" s="122" t="e">
        <f t="shared" si="247"/>
        <v>#N/A</v>
      </c>
      <c r="AH1297" s="8" t="e">
        <f t="shared" si="248"/>
        <v>#N/A</v>
      </c>
      <c r="AI1297" s="122" t="e">
        <f t="shared" si="249"/>
        <v>#N/A</v>
      </c>
      <c r="AJ1297" s="100" t="e">
        <f t="shared" si="250"/>
        <v>#N/A</v>
      </c>
      <c r="AK1297" s="122" t="e">
        <f t="shared" si="251"/>
        <v>#N/A</v>
      </c>
    </row>
    <row r="1298" spans="1:37" x14ac:dyDescent="0.2">
      <c r="A1298" s="170">
        <f>'Fleet Input'!A1302</f>
        <v>0</v>
      </c>
      <c r="B1298" s="106" t="s">
        <v>111</v>
      </c>
      <c r="C1298" s="106" t="s">
        <v>133</v>
      </c>
      <c r="D1298" s="106" t="s">
        <v>271</v>
      </c>
      <c r="E1298" s="106" t="s">
        <v>269</v>
      </c>
      <c r="F1298" s="179">
        <f>'Fleet Input'!I1302</f>
        <v>0</v>
      </c>
      <c r="G1298" s="179">
        <f>'Fleet Input'!J1302</f>
        <v>0</v>
      </c>
      <c r="H1298" s="119" t="e">
        <f>VLOOKUP(AD1298,NOx_Calc!$E$4:$G$44,3,FALSE)/100</f>
        <v>#N/A</v>
      </c>
      <c r="I1298" s="119" t="e">
        <f>VLOOKUP(AD1298,NOx_Calc!$E$4:$H$44,4,FALSE)/100</f>
        <v>#N/A</v>
      </c>
      <c r="J1298" s="97" t="e">
        <f t="shared" si="240"/>
        <v>#N/A</v>
      </c>
      <c r="K1298" s="10" t="e">
        <f>IF(J1298&lt;&gt;"-",IF(X1298="A",'NOx Emission Factors'!$X$4*J1298,IF(X1298="L",'NOx Emission Factors'!$W$4*J1298,"?")),"-")</f>
        <v>#N/A</v>
      </c>
      <c r="L1298" s="10" t="str">
        <f>IF(F1298&lt;&gt;"",IF(X1298="A",F1298/'NOx Emission Factors'!$X$4,IF(X1298="L",F1298/'NOx Emission Factors'!$W$4,"?")),"-")</f>
        <v>?</v>
      </c>
      <c r="M1298" s="125" t="e">
        <f t="shared" si="241"/>
        <v>#DIV/0!</v>
      </c>
      <c r="N1298" s="125" t="e">
        <f t="shared" si="242"/>
        <v>#N/A</v>
      </c>
      <c r="O1298" s="170">
        <f>'Fleet Input'!B1302</f>
        <v>0</v>
      </c>
      <c r="P1298" s="170">
        <f>'Fleet Input'!C1302</f>
        <v>0</v>
      </c>
      <c r="Q1298" s="170">
        <f>'Fleet Input'!D1302</f>
        <v>0</v>
      </c>
      <c r="R1298" s="170">
        <f>'Fleet Input'!E1302</f>
        <v>0</v>
      </c>
      <c r="S1298" s="170">
        <f>'Fleet Input'!F1302</f>
        <v>0</v>
      </c>
      <c r="T1298" s="109" t="s">
        <v>237</v>
      </c>
      <c r="U1298" s="109" t="s">
        <v>190</v>
      </c>
      <c r="X1298" s="176">
        <f>'Fleet Input'!F1302</f>
        <v>0</v>
      </c>
      <c r="Y1298" s="170">
        <f>'Fleet Input'!G1302</f>
        <v>0</v>
      </c>
      <c r="Z1298" s="170">
        <f>'Fleet Input'!H1302</f>
        <v>0</v>
      </c>
      <c r="AA1298" s="114">
        <f t="shared" si="243"/>
        <v>0</v>
      </c>
      <c r="AB1298" s="176" t="str">
        <f>IF('Fleet Input'!K1302=0,"",'Fleet Input'!K1302)</f>
        <v/>
      </c>
      <c r="AC1298" s="176" t="str">
        <f>IF('Fleet Input'!L1302=0,"",'Fleet Input'!L1302)</f>
        <v/>
      </c>
      <c r="AD1298" s="117" t="str">
        <f t="shared" si="244"/>
        <v/>
      </c>
      <c r="AE1298" s="117" t="str">
        <f t="shared" si="245"/>
        <v>00</v>
      </c>
      <c r="AF1298" s="8" t="e">
        <f t="shared" si="246"/>
        <v>#N/A</v>
      </c>
      <c r="AG1298" s="122" t="e">
        <f t="shared" si="247"/>
        <v>#N/A</v>
      </c>
      <c r="AH1298" s="8" t="e">
        <f t="shared" si="248"/>
        <v>#N/A</v>
      </c>
      <c r="AI1298" s="122" t="e">
        <f t="shared" si="249"/>
        <v>#N/A</v>
      </c>
      <c r="AJ1298" s="100" t="e">
        <f t="shared" si="250"/>
        <v>#N/A</v>
      </c>
      <c r="AK1298" s="122" t="e">
        <f t="shared" si="251"/>
        <v>#N/A</v>
      </c>
    </row>
    <row r="1299" spans="1:37" x14ac:dyDescent="0.2">
      <c r="A1299" s="170">
        <f>'Fleet Input'!A1303</f>
        <v>0</v>
      </c>
      <c r="B1299" s="106" t="s">
        <v>111</v>
      </c>
      <c r="C1299" s="106" t="s">
        <v>133</v>
      </c>
      <c r="D1299" s="106" t="s">
        <v>271</v>
      </c>
      <c r="E1299" s="106" t="s">
        <v>269</v>
      </c>
      <c r="F1299" s="179">
        <f>'Fleet Input'!I1303</f>
        <v>0</v>
      </c>
      <c r="G1299" s="179">
        <f>'Fleet Input'!J1303</f>
        <v>0</v>
      </c>
      <c r="H1299" s="119" t="e">
        <f>VLOOKUP(AD1299,NOx_Calc!$E$4:$G$44,3,FALSE)/100</f>
        <v>#N/A</v>
      </c>
      <c r="I1299" s="119" t="e">
        <f>VLOOKUP(AD1299,NOx_Calc!$E$4:$H$44,4,FALSE)/100</f>
        <v>#N/A</v>
      </c>
      <c r="J1299" s="97" t="e">
        <f t="shared" si="240"/>
        <v>#N/A</v>
      </c>
      <c r="K1299" s="10" t="e">
        <f>IF(J1299&lt;&gt;"-",IF(X1299="A",'NOx Emission Factors'!$X$4*J1299,IF(X1299="L",'NOx Emission Factors'!$W$4*J1299,"?")),"-")</f>
        <v>#N/A</v>
      </c>
      <c r="L1299" s="10" t="str">
        <f>IF(F1299&lt;&gt;"",IF(X1299="A",F1299/'NOx Emission Factors'!$X$4,IF(X1299="L",F1299/'NOx Emission Factors'!$W$4,"?")),"-")</f>
        <v>?</v>
      </c>
      <c r="M1299" s="125" t="e">
        <f t="shared" si="241"/>
        <v>#DIV/0!</v>
      </c>
      <c r="N1299" s="125" t="e">
        <f t="shared" si="242"/>
        <v>#N/A</v>
      </c>
      <c r="O1299" s="170">
        <f>'Fleet Input'!B1303</f>
        <v>0</v>
      </c>
      <c r="P1299" s="170">
        <f>'Fleet Input'!C1303</f>
        <v>0</v>
      </c>
      <c r="Q1299" s="170">
        <f>'Fleet Input'!D1303</f>
        <v>0</v>
      </c>
      <c r="R1299" s="170">
        <f>'Fleet Input'!E1303</f>
        <v>0</v>
      </c>
      <c r="S1299" s="170">
        <f>'Fleet Input'!F1303</f>
        <v>0</v>
      </c>
      <c r="T1299" s="109" t="s">
        <v>237</v>
      </c>
      <c r="U1299" s="109" t="s">
        <v>190</v>
      </c>
      <c r="X1299" s="176">
        <f>'Fleet Input'!F1303</f>
        <v>0</v>
      </c>
      <c r="Y1299" s="170">
        <f>'Fleet Input'!G1303</f>
        <v>0</v>
      </c>
      <c r="Z1299" s="170">
        <f>'Fleet Input'!H1303</f>
        <v>0</v>
      </c>
      <c r="AA1299" s="114">
        <f t="shared" si="243"/>
        <v>0</v>
      </c>
      <c r="AB1299" s="176" t="str">
        <f>IF('Fleet Input'!K1303=0,"",'Fleet Input'!K1303)</f>
        <v/>
      </c>
      <c r="AC1299" s="176" t="str">
        <f>IF('Fleet Input'!L1303=0,"",'Fleet Input'!L1303)</f>
        <v/>
      </c>
      <c r="AD1299" s="117" t="str">
        <f t="shared" si="244"/>
        <v/>
      </c>
      <c r="AE1299" s="117" t="str">
        <f t="shared" si="245"/>
        <v>00</v>
      </c>
      <c r="AF1299" s="8" t="e">
        <f t="shared" si="246"/>
        <v>#N/A</v>
      </c>
      <c r="AG1299" s="122" t="e">
        <f t="shared" si="247"/>
        <v>#N/A</v>
      </c>
      <c r="AH1299" s="8" t="e">
        <f t="shared" si="248"/>
        <v>#N/A</v>
      </c>
      <c r="AI1299" s="122" t="e">
        <f t="shared" si="249"/>
        <v>#N/A</v>
      </c>
      <c r="AJ1299" s="100" t="e">
        <f t="shared" si="250"/>
        <v>#N/A</v>
      </c>
      <c r="AK1299" s="122" t="e">
        <f t="shared" si="251"/>
        <v>#N/A</v>
      </c>
    </row>
    <row r="1300" spans="1:37" x14ac:dyDescent="0.2">
      <c r="A1300" s="170">
        <f>'Fleet Input'!A1304</f>
        <v>0</v>
      </c>
      <c r="B1300" s="106" t="s">
        <v>111</v>
      </c>
      <c r="C1300" s="106" t="s">
        <v>133</v>
      </c>
      <c r="D1300" s="106" t="s">
        <v>271</v>
      </c>
      <c r="E1300" s="106" t="s">
        <v>269</v>
      </c>
      <c r="F1300" s="179">
        <f>'Fleet Input'!I1304</f>
        <v>0</v>
      </c>
      <c r="G1300" s="179">
        <f>'Fleet Input'!J1304</f>
        <v>0</v>
      </c>
      <c r="H1300" s="119" t="e">
        <f>VLOOKUP(AD1300,NOx_Calc!$E$4:$G$44,3,FALSE)/100</f>
        <v>#N/A</v>
      </c>
      <c r="I1300" s="119" t="e">
        <f>VLOOKUP(AD1300,NOx_Calc!$E$4:$H$44,4,FALSE)/100</f>
        <v>#N/A</v>
      </c>
      <c r="J1300" s="97" t="e">
        <f t="shared" si="240"/>
        <v>#N/A</v>
      </c>
      <c r="K1300" s="10" t="e">
        <f>IF(J1300&lt;&gt;"-",IF(X1300="A",'NOx Emission Factors'!$X$4*J1300,IF(X1300="L",'NOx Emission Factors'!$W$4*J1300,"?")),"-")</f>
        <v>#N/A</v>
      </c>
      <c r="L1300" s="10" t="str">
        <f>IF(F1300&lt;&gt;"",IF(X1300="A",F1300/'NOx Emission Factors'!$X$4,IF(X1300="L",F1300/'NOx Emission Factors'!$W$4,"?")),"-")</f>
        <v>?</v>
      </c>
      <c r="M1300" s="125" t="e">
        <f t="shared" si="241"/>
        <v>#DIV/0!</v>
      </c>
      <c r="N1300" s="125" t="e">
        <f t="shared" si="242"/>
        <v>#N/A</v>
      </c>
      <c r="O1300" s="170">
        <f>'Fleet Input'!B1304</f>
        <v>0</v>
      </c>
      <c r="P1300" s="170">
        <f>'Fleet Input'!C1304</f>
        <v>0</v>
      </c>
      <c r="Q1300" s="170">
        <f>'Fleet Input'!D1304</f>
        <v>0</v>
      </c>
      <c r="R1300" s="170">
        <f>'Fleet Input'!E1304</f>
        <v>0</v>
      </c>
      <c r="S1300" s="170">
        <f>'Fleet Input'!F1304</f>
        <v>0</v>
      </c>
      <c r="T1300" s="109" t="s">
        <v>237</v>
      </c>
      <c r="U1300" s="109" t="s">
        <v>190</v>
      </c>
      <c r="X1300" s="176">
        <f>'Fleet Input'!F1304</f>
        <v>0</v>
      </c>
      <c r="Y1300" s="170">
        <f>'Fleet Input'!G1304</f>
        <v>0</v>
      </c>
      <c r="Z1300" s="170">
        <f>'Fleet Input'!H1304</f>
        <v>0</v>
      </c>
      <c r="AA1300" s="114">
        <f t="shared" si="243"/>
        <v>0</v>
      </c>
      <c r="AB1300" s="176" t="str">
        <f>IF('Fleet Input'!K1304=0,"",'Fleet Input'!K1304)</f>
        <v/>
      </c>
      <c r="AC1300" s="176" t="str">
        <f>IF('Fleet Input'!L1304=0,"",'Fleet Input'!L1304)</f>
        <v/>
      </c>
      <c r="AD1300" s="117" t="str">
        <f t="shared" si="244"/>
        <v/>
      </c>
      <c r="AE1300" s="117" t="str">
        <f t="shared" si="245"/>
        <v>00</v>
      </c>
      <c r="AF1300" s="8" t="e">
        <f t="shared" si="246"/>
        <v>#N/A</v>
      </c>
      <c r="AG1300" s="122" t="e">
        <f t="shared" si="247"/>
        <v>#N/A</v>
      </c>
      <c r="AH1300" s="8" t="e">
        <f t="shared" si="248"/>
        <v>#N/A</v>
      </c>
      <c r="AI1300" s="122" t="e">
        <f t="shared" si="249"/>
        <v>#N/A</v>
      </c>
      <c r="AJ1300" s="100" t="e">
        <f t="shared" si="250"/>
        <v>#N/A</v>
      </c>
      <c r="AK1300" s="122" t="e">
        <f t="shared" si="251"/>
        <v>#N/A</v>
      </c>
    </row>
    <row r="1301" spans="1:37" x14ac:dyDescent="0.2">
      <c r="A1301" s="170">
        <f>'Fleet Input'!A1305</f>
        <v>0</v>
      </c>
      <c r="B1301" s="106" t="s">
        <v>111</v>
      </c>
      <c r="C1301" s="106" t="s">
        <v>133</v>
      </c>
      <c r="D1301" s="106" t="s">
        <v>271</v>
      </c>
      <c r="E1301" s="106" t="s">
        <v>269</v>
      </c>
      <c r="F1301" s="179">
        <f>'Fleet Input'!I1305</f>
        <v>0</v>
      </c>
      <c r="G1301" s="179">
        <f>'Fleet Input'!J1305</f>
        <v>0</v>
      </c>
      <c r="H1301" s="119" t="e">
        <f>VLOOKUP(AD1301,NOx_Calc!$E$4:$G$44,3,FALSE)/100</f>
        <v>#N/A</v>
      </c>
      <c r="I1301" s="119" t="e">
        <f>VLOOKUP(AD1301,NOx_Calc!$E$4:$H$44,4,FALSE)/100</f>
        <v>#N/A</v>
      </c>
      <c r="J1301" s="97" t="e">
        <f t="shared" si="240"/>
        <v>#N/A</v>
      </c>
      <c r="K1301" s="10" t="e">
        <f>IF(J1301&lt;&gt;"-",IF(X1301="A",'NOx Emission Factors'!$X$4*J1301,IF(X1301="L",'NOx Emission Factors'!$W$4*J1301,"?")),"-")</f>
        <v>#N/A</v>
      </c>
      <c r="L1301" s="10" t="str">
        <f>IF(F1301&lt;&gt;"",IF(X1301="A",F1301/'NOx Emission Factors'!$X$4,IF(X1301="L",F1301/'NOx Emission Factors'!$W$4,"?")),"-")</f>
        <v>?</v>
      </c>
      <c r="M1301" s="125" t="e">
        <f t="shared" si="241"/>
        <v>#DIV/0!</v>
      </c>
      <c r="N1301" s="125" t="e">
        <f t="shared" si="242"/>
        <v>#N/A</v>
      </c>
      <c r="O1301" s="170">
        <f>'Fleet Input'!B1305</f>
        <v>0</v>
      </c>
      <c r="P1301" s="170">
        <f>'Fleet Input'!C1305</f>
        <v>0</v>
      </c>
      <c r="Q1301" s="170">
        <f>'Fleet Input'!D1305</f>
        <v>0</v>
      </c>
      <c r="R1301" s="170">
        <f>'Fleet Input'!E1305</f>
        <v>0</v>
      </c>
      <c r="S1301" s="170">
        <f>'Fleet Input'!F1305</f>
        <v>0</v>
      </c>
      <c r="T1301" s="109" t="s">
        <v>237</v>
      </c>
      <c r="U1301" s="109" t="s">
        <v>190</v>
      </c>
      <c r="X1301" s="176">
        <f>'Fleet Input'!F1305</f>
        <v>0</v>
      </c>
      <c r="Y1301" s="170">
        <f>'Fleet Input'!G1305</f>
        <v>0</v>
      </c>
      <c r="Z1301" s="170">
        <f>'Fleet Input'!H1305</f>
        <v>0</v>
      </c>
      <c r="AA1301" s="114">
        <f t="shared" si="243"/>
        <v>0</v>
      </c>
      <c r="AB1301" s="176" t="str">
        <f>IF('Fleet Input'!K1305=0,"",'Fleet Input'!K1305)</f>
        <v/>
      </c>
      <c r="AC1301" s="176" t="str">
        <f>IF('Fleet Input'!L1305=0,"",'Fleet Input'!L1305)</f>
        <v/>
      </c>
      <c r="AD1301" s="117" t="str">
        <f t="shared" si="244"/>
        <v/>
      </c>
      <c r="AE1301" s="117" t="str">
        <f t="shared" si="245"/>
        <v>00</v>
      </c>
      <c r="AF1301" s="8" t="e">
        <f t="shared" si="246"/>
        <v>#N/A</v>
      </c>
      <c r="AG1301" s="122" t="e">
        <f t="shared" si="247"/>
        <v>#N/A</v>
      </c>
      <c r="AH1301" s="8" t="e">
        <f t="shared" si="248"/>
        <v>#N/A</v>
      </c>
      <c r="AI1301" s="122" t="e">
        <f t="shared" si="249"/>
        <v>#N/A</v>
      </c>
      <c r="AJ1301" s="100" t="e">
        <f t="shared" si="250"/>
        <v>#N/A</v>
      </c>
      <c r="AK1301" s="122" t="e">
        <f t="shared" si="251"/>
        <v>#N/A</v>
      </c>
    </row>
    <row r="1302" spans="1:37" x14ac:dyDescent="0.2">
      <c r="A1302" s="170">
        <f>'Fleet Input'!A1306</f>
        <v>0</v>
      </c>
      <c r="B1302" s="106" t="s">
        <v>111</v>
      </c>
      <c r="C1302" s="106" t="s">
        <v>112</v>
      </c>
      <c r="D1302" s="106" t="s">
        <v>113</v>
      </c>
      <c r="E1302" s="106" t="s">
        <v>760</v>
      </c>
      <c r="F1302" s="179">
        <f>'Fleet Input'!I1306</f>
        <v>0</v>
      </c>
      <c r="G1302" s="179">
        <f>'Fleet Input'!J1306</f>
        <v>0</v>
      </c>
      <c r="H1302" s="119" t="e">
        <f>VLOOKUP(AD1302,NOx_Calc!$E$4:$G$44,3,FALSE)/100</f>
        <v>#N/A</v>
      </c>
      <c r="I1302" s="119" t="e">
        <f>VLOOKUP(AD1302,NOx_Calc!$E$4:$H$44,4,FALSE)/100</f>
        <v>#N/A</v>
      </c>
      <c r="J1302" s="97" t="e">
        <f t="shared" si="240"/>
        <v>#N/A</v>
      </c>
      <c r="K1302" s="10" t="e">
        <f>IF(J1302&lt;&gt;"-",IF(X1302="A",'NOx Emission Factors'!$X$4*J1302,IF(X1302="L",'NOx Emission Factors'!$W$4*J1302,"?")),"-")</f>
        <v>#N/A</v>
      </c>
      <c r="L1302" s="10" t="str">
        <f>IF(F1302&lt;&gt;"",IF(X1302="A",F1302/'NOx Emission Factors'!$X$4,IF(X1302="L",F1302/'NOx Emission Factors'!$W$4,"?")),"-")</f>
        <v>?</v>
      </c>
      <c r="M1302" s="125" t="e">
        <f t="shared" si="241"/>
        <v>#DIV/0!</v>
      </c>
      <c r="N1302" s="125" t="e">
        <f t="shared" si="242"/>
        <v>#N/A</v>
      </c>
      <c r="O1302" s="170">
        <f>'Fleet Input'!B1306</f>
        <v>0</v>
      </c>
      <c r="P1302" s="170">
        <f>'Fleet Input'!C1306</f>
        <v>0</v>
      </c>
      <c r="Q1302" s="170">
        <f>'Fleet Input'!D1306</f>
        <v>0</v>
      </c>
      <c r="R1302" s="170">
        <f>'Fleet Input'!E1306</f>
        <v>0</v>
      </c>
      <c r="S1302" s="170">
        <f>'Fleet Input'!F1306</f>
        <v>0</v>
      </c>
      <c r="T1302" s="110" t="s">
        <v>241</v>
      </c>
      <c r="U1302" s="110" t="s">
        <v>24</v>
      </c>
      <c r="V1302" s="110"/>
      <c r="W1302" s="110"/>
      <c r="X1302" s="176">
        <f>'Fleet Input'!F1306</f>
        <v>0</v>
      </c>
      <c r="Y1302" s="170">
        <f>'Fleet Input'!G1306</f>
        <v>0</v>
      </c>
      <c r="Z1302" s="170">
        <f>'Fleet Input'!H1306</f>
        <v>0</v>
      </c>
      <c r="AA1302" s="114">
        <f t="shared" si="243"/>
        <v>0</v>
      </c>
      <c r="AB1302" s="176" t="str">
        <f>IF('Fleet Input'!K1306=0,"",'Fleet Input'!K1306)</f>
        <v/>
      </c>
      <c r="AC1302" s="176" t="str">
        <f>IF('Fleet Input'!L1306=0,"",'Fleet Input'!L1306)</f>
        <v/>
      </c>
      <c r="AD1302" s="117" t="str">
        <f t="shared" si="244"/>
        <v/>
      </c>
      <c r="AE1302" s="117" t="str">
        <f t="shared" si="245"/>
        <v>00</v>
      </c>
      <c r="AF1302" s="8" t="e">
        <f t="shared" si="246"/>
        <v>#N/A</v>
      </c>
      <c r="AG1302" s="122" t="e">
        <f t="shared" si="247"/>
        <v>#N/A</v>
      </c>
      <c r="AH1302" s="8" t="e">
        <f t="shared" si="248"/>
        <v>#N/A</v>
      </c>
      <c r="AI1302" s="122" t="e">
        <f t="shared" si="249"/>
        <v>#N/A</v>
      </c>
      <c r="AJ1302" s="100" t="e">
        <f t="shared" si="250"/>
        <v>#N/A</v>
      </c>
      <c r="AK1302" s="122" t="e">
        <f t="shared" si="251"/>
        <v>#N/A</v>
      </c>
    </row>
    <row r="1303" spans="1:37" x14ac:dyDescent="0.2">
      <c r="A1303" s="170">
        <f>'Fleet Input'!A1307</f>
        <v>0</v>
      </c>
      <c r="B1303" s="106" t="s">
        <v>111</v>
      </c>
      <c r="C1303" s="106" t="s">
        <v>112</v>
      </c>
      <c r="D1303" s="106" t="s">
        <v>124</v>
      </c>
      <c r="E1303" s="106" t="s">
        <v>119</v>
      </c>
      <c r="F1303" s="179">
        <f>'Fleet Input'!I1307</f>
        <v>0</v>
      </c>
      <c r="G1303" s="179">
        <f>'Fleet Input'!J1307</f>
        <v>0</v>
      </c>
      <c r="H1303" s="119" t="e">
        <f>VLOOKUP(AD1303,NOx_Calc!$E$4:$G$44,3,FALSE)/100</f>
        <v>#N/A</v>
      </c>
      <c r="I1303" s="119" t="e">
        <f>VLOOKUP(AD1303,NOx_Calc!$E$4:$H$44,4,FALSE)/100</f>
        <v>#N/A</v>
      </c>
      <c r="J1303" s="97" t="e">
        <f t="shared" si="240"/>
        <v>#N/A</v>
      </c>
      <c r="K1303" s="10" t="e">
        <f>IF(J1303&lt;&gt;"-",IF(X1303="A",'NOx Emission Factors'!$X$4*J1303,IF(X1303="L",'NOx Emission Factors'!$W$4*J1303,"?")),"-")</f>
        <v>#N/A</v>
      </c>
      <c r="L1303" s="10" t="str">
        <f>IF(F1303&lt;&gt;"",IF(X1303="A",F1303/'NOx Emission Factors'!$X$4,IF(X1303="L",F1303/'NOx Emission Factors'!$W$4,"?")),"-")</f>
        <v>?</v>
      </c>
      <c r="M1303" s="125" t="e">
        <f t="shared" si="241"/>
        <v>#DIV/0!</v>
      </c>
      <c r="N1303" s="125" t="e">
        <f t="shared" si="242"/>
        <v>#N/A</v>
      </c>
      <c r="O1303" s="170">
        <f>'Fleet Input'!B1307</f>
        <v>0</v>
      </c>
      <c r="P1303" s="170">
        <f>'Fleet Input'!C1307</f>
        <v>0</v>
      </c>
      <c r="Q1303" s="170">
        <f>'Fleet Input'!D1307</f>
        <v>0</v>
      </c>
      <c r="R1303" s="170">
        <f>'Fleet Input'!E1307</f>
        <v>0</v>
      </c>
      <c r="S1303" s="170">
        <f>'Fleet Input'!F1307</f>
        <v>0</v>
      </c>
      <c r="T1303" s="109" t="s">
        <v>237</v>
      </c>
      <c r="U1303" s="109" t="s">
        <v>190</v>
      </c>
      <c r="X1303" s="176">
        <f>'Fleet Input'!F1307</f>
        <v>0</v>
      </c>
      <c r="Y1303" s="170">
        <f>'Fleet Input'!G1307</f>
        <v>0</v>
      </c>
      <c r="Z1303" s="170">
        <f>'Fleet Input'!H1307</f>
        <v>0</v>
      </c>
      <c r="AA1303" s="114">
        <f t="shared" si="243"/>
        <v>0</v>
      </c>
      <c r="AB1303" s="176" t="str">
        <f>IF('Fleet Input'!K1307=0,"",'Fleet Input'!K1307)</f>
        <v/>
      </c>
      <c r="AC1303" s="176" t="str">
        <f>IF('Fleet Input'!L1307=0,"",'Fleet Input'!L1307)</f>
        <v/>
      </c>
      <c r="AD1303" s="117" t="str">
        <f t="shared" si="244"/>
        <v/>
      </c>
      <c r="AE1303" s="117" t="str">
        <f t="shared" si="245"/>
        <v>00</v>
      </c>
      <c r="AF1303" s="8" t="e">
        <f t="shared" si="246"/>
        <v>#N/A</v>
      </c>
      <c r="AG1303" s="122" t="e">
        <f t="shared" si="247"/>
        <v>#N/A</v>
      </c>
      <c r="AH1303" s="8" t="e">
        <f t="shared" si="248"/>
        <v>#N/A</v>
      </c>
      <c r="AI1303" s="122" t="e">
        <f t="shared" si="249"/>
        <v>#N/A</v>
      </c>
      <c r="AJ1303" s="100" t="e">
        <f t="shared" si="250"/>
        <v>#N/A</v>
      </c>
      <c r="AK1303" s="122" t="e">
        <f t="shared" si="251"/>
        <v>#N/A</v>
      </c>
    </row>
    <row r="1304" spans="1:37" x14ac:dyDescent="0.2">
      <c r="A1304" s="170">
        <f>'Fleet Input'!A1308</f>
        <v>0</v>
      </c>
      <c r="B1304" s="106" t="s">
        <v>111</v>
      </c>
      <c r="C1304" s="106" t="s">
        <v>112</v>
      </c>
      <c r="D1304" s="106" t="s">
        <v>124</v>
      </c>
      <c r="E1304" s="106" t="s">
        <v>119</v>
      </c>
      <c r="F1304" s="179">
        <f>'Fleet Input'!I1308</f>
        <v>0</v>
      </c>
      <c r="G1304" s="179">
        <f>'Fleet Input'!J1308</f>
        <v>0</v>
      </c>
      <c r="H1304" s="119" t="e">
        <f>VLOOKUP(AD1304,NOx_Calc!$E$4:$G$44,3,FALSE)/100</f>
        <v>#N/A</v>
      </c>
      <c r="I1304" s="119" t="e">
        <f>VLOOKUP(AD1304,NOx_Calc!$E$4:$H$44,4,FALSE)/100</f>
        <v>#N/A</v>
      </c>
      <c r="J1304" s="97" t="e">
        <f t="shared" si="240"/>
        <v>#N/A</v>
      </c>
      <c r="K1304" s="10" t="e">
        <f>IF(J1304&lt;&gt;"-",IF(X1304="A",'NOx Emission Factors'!$X$4*J1304,IF(X1304="L",'NOx Emission Factors'!$W$4*J1304,"?")),"-")</f>
        <v>#N/A</v>
      </c>
      <c r="L1304" s="10" t="str">
        <f>IF(F1304&lt;&gt;"",IF(X1304="A",F1304/'NOx Emission Factors'!$X$4,IF(X1304="L",F1304/'NOx Emission Factors'!$W$4,"?")),"-")</f>
        <v>?</v>
      </c>
      <c r="M1304" s="125" t="e">
        <f t="shared" si="241"/>
        <v>#DIV/0!</v>
      </c>
      <c r="N1304" s="125" t="e">
        <f t="shared" si="242"/>
        <v>#N/A</v>
      </c>
      <c r="O1304" s="170">
        <f>'Fleet Input'!B1308</f>
        <v>0</v>
      </c>
      <c r="P1304" s="170">
        <f>'Fleet Input'!C1308</f>
        <v>0</v>
      </c>
      <c r="Q1304" s="170">
        <f>'Fleet Input'!D1308</f>
        <v>0</v>
      </c>
      <c r="R1304" s="170">
        <f>'Fleet Input'!E1308</f>
        <v>0</v>
      </c>
      <c r="S1304" s="170">
        <f>'Fleet Input'!F1308</f>
        <v>0</v>
      </c>
      <c r="T1304" s="109" t="s">
        <v>237</v>
      </c>
      <c r="U1304" s="109" t="s">
        <v>190</v>
      </c>
      <c r="X1304" s="176">
        <f>'Fleet Input'!F1308</f>
        <v>0</v>
      </c>
      <c r="Y1304" s="170">
        <f>'Fleet Input'!G1308</f>
        <v>0</v>
      </c>
      <c r="Z1304" s="170">
        <f>'Fleet Input'!H1308</f>
        <v>0</v>
      </c>
      <c r="AA1304" s="114">
        <f t="shared" si="243"/>
        <v>0</v>
      </c>
      <c r="AB1304" s="176" t="str">
        <f>IF('Fleet Input'!K1308=0,"",'Fleet Input'!K1308)</f>
        <v/>
      </c>
      <c r="AC1304" s="176" t="str">
        <f>IF('Fleet Input'!L1308=0,"",'Fleet Input'!L1308)</f>
        <v/>
      </c>
      <c r="AD1304" s="117" t="str">
        <f t="shared" si="244"/>
        <v/>
      </c>
      <c r="AE1304" s="117" t="str">
        <f t="shared" si="245"/>
        <v>00</v>
      </c>
      <c r="AF1304" s="8" t="e">
        <f t="shared" si="246"/>
        <v>#N/A</v>
      </c>
      <c r="AG1304" s="122" t="e">
        <f t="shared" si="247"/>
        <v>#N/A</v>
      </c>
      <c r="AH1304" s="8" t="e">
        <f t="shared" si="248"/>
        <v>#N/A</v>
      </c>
      <c r="AI1304" s="122" t="e">
        <f t="shared" si="249"/>
        <v>#N/A</v>
      </c>
      <c r="AJ1304" s="100" t="e">
        <f t="shared" si="250"/>
        <v>#N/A</v>
      </c>
      <c r="AK1304" s="122" t="e">
        <f t="shared" si="251"/>
        <v>#N/A</v>
      </c>
    </row>
    <row r="1305" spans="1:37" x14ac:dyDescent="0.2">
      <c r="A1305" s="170">
        <f>'Fleet Input'!A1309</f>
        <v>0</v>
      </c>
      <c r="B1305" s="106" t="s">
        <v>111</v>
      </c>
      <c r="C1305" s="106" t="s">
        <v>112</v>
      </c>
      <c r="D1305" s="106" t="s">
        <v>124</v>
      </c>
      <c r="E1305" s="106" t="s">
        <v>119</v>
      </c>
      <c r="F1305" s="179">
        <f>'Fleet Input'!I1309</f>
        <v>0</v>
      </c>
      <c r="G1305" s="179">
        <f>'Fleet Input'!J1309</f>
        <v>0</v>
      </c>
      <c r="H1305" s="119" t="e">
        <f>VLOOKUP(AD1305,NOx_Calc!$E$4:$G$44,3,FALSE)/100</f>
        <v>#N/A</v>
      </c>
      <c r="I1305" s="119" t="e">
        <f>VLOOKUP(AD1305,NOx_Calc!$E$4:$H$44,4,FALSE)/100</f>
        <v>#N/A</v>
      </c>
      <c r="J1305" s="97" t="e">
        <f t="shared" si="240"/>
        <v>#N/A</v>
      </c>
      <c r="K1305" s="10" t="e">
        <f>IF(J1305&lt;&gt;"-",IF(X1305="A",'NOx Emission Factors'!$X$4*J1305,IF(X1305="L",'NOx Emission Factors'!$W$4*J1305,"?")),"-")</f>
        <v>#N/A</v>
      </c>
      <c r="L1305" s="10" t="str">
        <f>IF(F1305&lt;&gt;"",IF(X1305="A",F1305/'NOx Emission Factors'!$X$4,IF(X1305="L",F1305/'NOx Emission Factors'!$W$4,"?")),"-")</f>
        <v>?</v>
      </c>
      <c r="M1305" s="125" t="e">
        <f t="shared" si="241"/>
        <v>#DIV/0!</v>
      </c>
      <c r="N1305" s="125" t="e">
        <f t="shared" si="242"/>
        <v>#N/A</v>
      </c>
      <c r="O1305" s="170">
        <f>'Fleet Input'!B1309</f>
        <v>0</v>
      </c>
      <c r="P1305" s="170">
        <f>'Fleet Input'!C1309</f>
        <v>0</v>
      </c>
      <c r="Q1305" s="170">
        <f>'Fleet Input'!D1309</f>
        <v>0</v>
      </c>
      <c r="R1305" s="170">
        <f>'Fleet Input'!E1309</f>
        <v>0</v>
      </c>
      <c r="S1305" s="170">
        <f>'Fleet Input'!F1309</f>
        <v>0</v>
      </c>
      <c r="T1305" s="109" t="s">
        <v>237</v>
      </c>
      <c r="U1305" s="109" t="s">
        <v>190</v>
      </c>
      <c r="X1305" s="176">
        <f>'Fleet Input'!F1309</f>
        <v>0</v>
      </c>
      <c r="Y1305" s="170">
        <f>'Fleet Input'!G1309</f>
        <v>0</v>
      </c>
      <c r="Z1305" s="170">
        <f>'Fleet Input'!H1309</f>
        <v>0</v>
      </c>
      <c r="AA1305" s="114">
        <f t="shared" si="243"/>
        <v>0</v>
      </c>
      <c r="AB1305" s="176" t="str">
        <f>IF('Fleet Input'!K1309=0,"",'Fleet Input'!K1309)</f>
        <v/>
      </c>
      <c r="AC1305" s="176" t="str">
        <f>IF('Fleet Input'!L1309=0,"",'Fleet Input'!L1309)</f>
        <v/>
      </c>
      <c r="AD1305" s="117" t="str">
        <f t="shared" si="244"/>
        <v/>
      </c>
      <c r="AE1305" s="117" t="str">
        <f t="shared" si="245"/>
        <v>00</v>
      </c>
      <c r="AF1305" s="8" t="e">
        <f t="shared" si="246"/>
        <v>#N/A</v>
      </c>
      <c r="AG1305" s="122" t="e">
        <f t="shared" si="247"/>
        <v>#N/A</v>
      </c>
      <c r="AH1305" s="8" t="e">
        <f t="shared" si="248"/>
        <v>#N/A</v>
      </c>
      <c r="AI1305" s="122" t="e">
        <f t="shared" si="249"/>
        <v>#N/A</v>
      </c>
      <c r="AJ1305" s="100" t="e">
        <f t="shared" si="250"/>
        <v>#N/A</v>
      </c>
      <c r="AK1305" s="122" t="e">
        <f t="shared" si="251"/>
        <v>#N/A</v>
      </c>
    </row>
    <row r="1306" spans="1:37" x14ac:dyDescent="0.2">
      <c r="A1306" s="170">
        <f>'Fleet Input'!A1310</f>
        <v>0</v>
      </c>
      <c r="B1306" s="106" t="s">
        <v>111</v>
      </c>
      <c r="C1306" s="106" t="s">
        <v>112</v>
      </c>
      <c r="D1306" s="106" t="s">
        <v>124</v>
      </c>
      <c r="E1306" s="106" t="s">
        <v>119</v>
      </c>
      <c r="F1306" s="179">
        <f>'Fleet Input'!I1310</f>
        <v>0</v>
      </c>
      <c r="G1306" s="179">
        <f>'Fleet Input'!J1310</f>
        <v>0</v>
      </c>
      <c r="H1306" s="119" t="e">
        <f>VLOOKUP(AD1306,NOx_Calc!$E$4:$G$44,3,FALSE)/100</f>
        <v>#N/A</v>
      </c>
      <c r="I1306" s="119" t="e">
        <f>VLOOKUP(AD1306,NOx_Calc!$E$4:$H$44,4,FALSE)/100</f>
        <v>#N/A</v>
      </c>
      <c r="J1306" s="97" t="e">
        <f t="shared" si="240"/>
        <v>#N/A</v>
      </c>
      <c r="K1306" s="10" t="e">
        <f>IF(J1306&lt;&gt;"-",IF(X1306="A",'NOx Emission Factors'!$X$4*J1306,IF(X1306="L",'NOx Emission Factors'!$W$4*J1306,"?")),"-")</f>
        <v>#N/A</v>
      </c>
      <c r="L1306" s="10" t="str">
        <f>IF(F1306&lt;&gt;"",IF(X1306="A",F1306/'NOx Emission Factors'!$X$4,IF(X1306="L",F1306/'NOx Emission Factors'!$W$4,"?")),"-")</f>
        <v>?</v>
      </c>
      <c r="M1306" s="125" t="e">
        <f t="shared" si="241"/>
        <v>#DIV/0!</v>
      </c>
      <c r="N1306" s="125" t="e">
        <f t="shared" si="242"/>
        <v>#N/A</v>
      </c>
      <c r="O1306" s="170">
        <f>'Fleet Input'!B1310</f>
        <v>0</v>
      </c>
      <c r="P1306" s="170">
        <f>'Fleet Input'!C1310</f>
        <v>0</v>
      </c>
      <c r="Q1306" s="170">
        <f>'Fleet Input'!D1310</f>
        <v>0</v>
      </c>
      <c r="R1306" s="170">
        <f>'Fleet Input'!E1310</f>
        <v>0</v>
      </c>
      <c r="S1306" s="170">
        <f>'Fleet Input'!F1310</f>
        <v>0</v>
      </c>
      <c r="T1306" s="109" t="s">
        <v>237</v>
      </c>
      <c r="U1306" s="109" t="s">
        <v>190</v>
      </c>
      <c r="X1306" s="176">
        <f>'Fleet Input'!F1310</f>
        <v>0</v>
      </c>
      <c r="Y1306" s="170">
        <f>'Fleet Input'!G1310</f>
        <v>0</v>
      </c>
      <c r="Z1306" s="170">
        <f>'Fleet Input'!H1310</f>
        <v>0</v>
      </c>
      <c r="AA1306" s="114">
        <f t="shared" si="243"/>
        <v>0</v>
      </c>
      <c r="AB1306" s="176" t="str">
        <f>IF('Fleet Input'!K1310=0,"",'Fleet Input'!K1310)</f>
        <v/>
      </c>
      <c r="AC1306" s="176" t="str">
        <f>IF('Fleet Input'!L1310=0,"",'Fleet Input'!L1310)</f>
        <v/>
      </c>
      <c r="AD1306" s="117" t="str">
        <f t="shared" si="244"/>
        <v/>
      </c>
      <c r="AE1306" s="117" t="str">
        <f t="shared" si="245"/>
        <v>00</v>
      </c>
      <c r="AF1306" s="8" t="e">
        <f t="shared" si="246"/>
        <v>#N/A</v>
      </c>
      <c r="AG1306" s="122" t="e">
        <f t="shared" si="247"/>
        <v>#N/A</v>
      </c>
      <c r="AH1306" s="8" t="e">
        <f t="shared" si="248"/>
        <v>#N/A</v>
      </c>
      <c r="AI1306" s="122" t="e">
        <f t="shared" si="249"/>
        <v>#N/A</v>
      </c>
      <c r="AJ1306" s="100" t="e">
        <f t="shared" si="250"/>
        <v>#N/A</v>
      </c>
      <c r="AK1306" s="122" t="e">
        <f t="shared" si="251"/>
        <v>#N/A</v>
      </c>
    </row>
    <row r="1307" spans="1:37" x14ac:dyDescent="0.2">
      <c r="A1307" s="170">
        <f>'Fleet Input'!A1311</f>
        <v>0</v>
      </c>
      <c r="B1307" s="106" t="s">
        <v>111</v>
      </c>
      <c r="C1307" s="106" t="s">
        <v>125</v>
      </c>
      <c r="D1307" s="106" t="s">
        <v>126</v>
      </c>
      <c r="E1307" s="106" t="s">
        <v>119</v>
      </c>
      <c r="F1307" s="179">
        <f>'Fleet Input'!I1311</f>
        <v>0</v>
      </c>
      <c r="G1307" s="179">
        <f>'Fleet Input'!J1311</f>
        <v>0</v>
      </c>
      <c r="H1307" s="119" t="e">
        <f>VLOOKUP(AD1307,NOx_Calc!$E$4:$G$44,3,FALSE)/100</f>
        <v>#N/A</v>
      </c>
      <c r="I1307" s="119" t="e">
        <f>VLOOKUP(AD1307,NOx_Calc!$E$4:$H$44,4,FALSE)/100</f>
        <v>#N/A</v>
      </c>
      <c r="J1307" s="97" t="e">
        <f t="shared" si="240"/>
        <v>#N/A</v>
      </c>
      <c r="K1307" s="10" t="e">
        <f>IF(J1307&lt;&gt;"-",IF(X1307="A",'NOx Emission Factors'!$X$4*J1307,IF(X1307="L",'NOx Emission Factors'!$W$4*J1307,"?")),"-")</f>
        <v>#N/A</v>
      </c>
      <c r="L1307" s="10" t="str">
        <f>IF(F1307&lt;&gt;"",IF(X1307="A",F1307/'NOx Emission Factors'!$X$4,IF(X1307="L",F1307/'NOx Emission Factors'!$W$4,"?")),"-")</f>
        <v>?</v>
      </c>
      <c r="M1307" s="125" t="e">
        <f t="shared" si="241"/>
        <v>#DIV/0!</v>
      </c>
      <c r="N1307" s="125" t="e">
        <f t="shared" si="242"/>
        <v>#N/A</v>
      </c>
      <c r="O1307" s="170">
        <f>'Fleet Input'!B1311</f>
        <v>0</v>
      </c>
      <c r="P1307" s="170">
        <f>'Fleet Input'!C1311</f>
        <v>0</v>
      </c>
      <c r="Q1307" s="170">
        <f>'Fleet Input'!D1311</f>
        <v>0</v>
      </c>
      <c r="R1307" s="170">
        <f>'Fleet Input'!E1311</f>
        <v>0</v>
      </c>
      <c r="S1307" s="170">
        <f>'Fleet Input'!F1311</f>
        <v>0</v>
      </c>
      <c r="T1307" s="109" t="s">
        <v>237</v>
      </c>
      <c r="U1307" s="109" t="s">
        <v>190</v>
      </c>
      <c r="X1307" s="176">
        <f>'Fleet Input'!F1311</f>
        <v>0</v>
      </c>
      <c r="Y1307" s="170">
        <f>'Fleet Input'!G1311</f>
        <v>0</v>
      </c>
      <c r="Z1307" s="170">
        <f>'Fleet Input'!H1311</f>
        <v>0</v>
      </c>
      <c r="AA1307" s="114">
        <f t="shared" si="243"/>
        <v>0</v>
      </c>
      <c r="AB1307" s="176" t="str">
        <f>IF('Fleet Input'!K1311=0,"",'Fleet Input'!K1311)</f>
        <v/>
      </c>
      <c r="AC1307" s="176" t="str">
        <f>IF('Fleet Input'!L1311=0,"",'Fleet Input'!L1311)</f>
        <v/>
      </c>
      <c r="AD1307" s="117" t="str">
        <f t="shared" si="244"/>
        <v/>
      </c>
      <c r="AE1307" s="117" t="str">
        <f t="shared" si="245"/>
        <v>00</v>
      </c>
      <c r="AF1307" s="8" t="e">
        <f t="shared" si="246"/>
        <v>#N/A</v>
      </c>
      <c r="AG1307" s="122" t="e">
        <f t="shared" si="247"/>
        <v>#N/A</v>
      </c>
      <c r="AH1307" s="8" t="e">
        <f t="shared" si="248"/>
        <v>#N/A</v>
      </c>
      <c r="AI1307" s="122" t="e">
        <f t="shared" si="249"/>
        <v>#N/A</v>
      </c>
      <c r="AJ1307" s="100" t="e">
        <f t="shared" si="250"/>
        <v>#N/A</v>
      </c>
      <c r="AK1307" s="122" t="e">
        <f t="shared" si="251"/>
        <v>#N/A</v>
      </c>
    </row>
    <row r="1308" spans="1:37" x14ac:dyDescent="0.2">
      <c r="A1308" s="170">
        <f>'Fleet Input'!A1312</f>
        <v>0</v>
      </c>
      <c r="B1308" s="106" t="s">
        <v>111</v>
      </c>
      <c r="C1308" s="106" t="s">
        <v>112</v>
      </c>
      <c r="D1308" s="106" t="s">
        <v>113</v>
      </c>
      <c r="E1308" s="106" t="s">
        <v>760</v>
      </c>
      <c r="F1308" s="179">
        <f>'Fleet Input'!I1312</f>
        <v>0</v>
      </c>
      <c r="G1308" s="179">
        <f>'Fleet Input'!J1312</f>
        <v>0</v>
      </c>
      <c r="H1308" s="119" t="e">
        <f>VLOOKUP(AD1308,NOx_Calc!$E$4:$G$44,3,FALSE)/100</f>
        <v>#N/A</v>
      </c>
      <c r="I1308" s="119" t="e">
        <f>VLOOKUP(AD1308,NOx_Calc!$E$4:$H$44,4,FALSE)/100</f>
        <v>#N/A</v>
      </c>
      <c r="J1308" s="97" t="e">
        <f t="shared" si="240"/>
        <v>#N/A</v>
      </c>
      <c r="K1308" s="10" t="e">
        <f>IF(J1308&lt;&gt;"-",IF(X1308="A",'NOx Emission Factors'!$X$4*J1308,IF(X1308="L",'NOx Emission Factors'!$W$4*J1308,"?")),"-")</f>
        <v>#N/A</v>
      </c>
      <c r="L1308" s="10" t="str">
        <f>IF(F1308&lt;&gt;"",IF(X1308="A",F1308/'NOx Emission Factors'!$X$4,IF(X1308="L",F1308/'NOx Emission Factors'!$W$4,"?")),"-")</f>
        <v>?</v>
      </c>
      <c r="M1308" s="125" t="e">
        <f t="shared" si="241"/>
        <v>#DIV/0!</v>
      </c>
      <c r="N1308" s="125" t="e">
        <f t="shared" si="242"/>
        <v>#N/A</v>
      </c>
      <c r="O1308" s="170">
        <f>'Fleet Input'!B1312</f>
        <v>0</v>
      </c>
      <c r="P1308" s="170">
        <f>'Fleet Input'!C1312</f>
        <v>0</v>
      </c>
      <c r="Q1308" s="170">
        <f>'Fleet Input'!D1312</f>
        <v>0</v>
      </c>
      <c r="R1308" s="170">
        <f>'Fleet Input'!E1312</f>
        <v>0</v>
      </c>
      <c r="S1308" s="170">
        <f>'Fleet Input'!F1312</f>
        <v>0</v>
      </c>
      <c r="T1308" s="110" t="s">
        <v>241</v>
      </c>
      <c r="U1308" s="110" t="s">
        <v>24</v>
      </c>
      <c r="V1308" s="110"/>
      <c r="W1308" s="110"/>
      <c r="X1308" s="176">
        <f>'Fleet Input'!F1312</f>
        <v>0</v>
      </c>
      <c r="Y1308" s="170">
        <f>'Fleet Input'!G1312</f>
        <v>0</v>
      </c>
      <c r="Z1308" s="170">
        <f>'Fleet Input'!H1312</f>
        <v>0</v>
      </c>
      <c r="AA1308" s="114">
        <f t="shared" si="243"/>
        <v>0</v>
      </c>
      <c r="AB1308" s="176" t="str">
        <f>IF('Fleet Input'!K1312=0,"",'Fleet Input'!K1312)</f>
        <v/>
      </c>
      <c r="AC1308" s="176" t="str">
        <f>IF('Fleet Input'!L1312=0,"",'Fleet Input'!L1312)</f>
        <v/>
      </c>
      <c r="AD1308" s="117" t="str">
        <f t="shared" si="244"/>
        <v/>
      </c>
      <c r="AE1308" s="117" t="str">
        <f t="shared" si="245"/>
        <v>00</v>
      </c>
      <c r="AF1308" s="8" t="e">
        <f t="shared" si="246"/>
        <v>#N/A</v>
      </c>
      <c r="AG1308" s="122" t="e">
        <f t="shared" si="247"/>
        <v>#N/A</v>
      </c>
      <c r="AH1308" s="8" t="e">
        <f t="shared" si="248"/>
        <v>#N/A</v>
      </c>
      <c r="AI1308" s="122" t="e">
        <f t="shared" si="249"/>
        <v>#N/A</v>
      </c>
      <c r="AJ1308" s="100" t="e">
        <f t="shared" si="250"/>
        <v>#N/A</v>
      </c>
      <c r="AK1308" s="122" t="e">
        <f t="shared" si="251"/>
        <v>#N/A</v>
      </c>
    </row>
    <row r="1309" spans="1:37" x14ac:dyDescent="0.2">
      <c r="A1309" s="170">
        <f>'Fleet Input'!A1313</f>
        <v>0</v>
      </c>
      <c r="B1309" s="106" t="s">
        <v>111</v>
      </c>
      <c r="C1309" s="106" t="s">
        <v>112</v>
      </c>
      <c r="D1309" s="106" t="s">
        <v>113</v>
      </c>
      <c r="E1309" s="106" t="s">
        <v>760</v>
      </c>
      <c r="F1309" s="179">
        <f>'Fleet Input'!I1313</f>
        <v>0</v>
      </c>
      <c r="G1309" s="179">
        <f>'Fleet Input'!J1313</f>
        <v>0</v>
      </c>
      <c r="H1309" s="119" t="e">
        <f>VLOOKUP(AD1309,NOx_Calc!$E$4:$G$44,3,FALSE)/100</f>
        <v>#N/A</v>
      </c>
      <c r="I1309" s="119" t="e">
        <f>VLOOKUP(AD1309,NOx_Calc!$E$4:$H$44,4,FALSE)/100</f>
        <v>#N/A</v>
      </c>
      <c r="J1309" s="97" t="e">
        <f t="shared" si="240"/>
        <v>#N/A</v>
      </c>
      <c r="K1309" s="10" t="e">
        <f>IF(J1309&lt;&gt;"-",IF(X1309="A",'NOx Emission Factors'!$X$4*J1309,IF(X1309="L",'NOx Emission Factors'!$W$4*J1309,"?")),"-")</f>
        <v>#N/A</v>
      </c>
      <c r="L1309" s="10" t="str">
        <f>IF(F1309&lt;&gt;"",IF(X1309="A",F1309/'NOx Emission Factors'!$X$4,IF(X1309="L",F1309/'NOx Emission Factors'!$W$4,"?")),"-")</f>
        <v>?</v>
      </c>
      <c r="M1309" s="125" t="e">
        <f t="shared" si="241"/>
        <v>#DIV/0!</v>
      </c>
      <c r="N1309" s="125" t="e">
        <f t="shared" si="242"/>
        <v>#N/A</v>
      </c>
      <c r="O1309" s="170">
        <f>'Fleet Input'!B1313</f>
        <v>0</v>
      </c>
      <c r="P1309" s="170">
        <f>'Fleet Input'!C1313</f>
        <v>0</v>
      </c>
      <c r="Q1309" s="170">
        <f>'Fleet Input'!D1313</f>
        <v>0</v>
      </c>
      <c r="R1309" s="170">
        <f>'Fleet Input'!E1313</f>
        <v>0</v>
      </c>
      <c r="S1309" s="170">
        <f>'Fleet Input'!F1313</f>
        <v>0</v>
      </c>
      <c r="T1309" s="110" t="s">
        <v>241</v>
      </c>
      <c r="U1309" s="110" t="s">
        <v>24</v>
      </c>
      <c r="V1309" s="110"/>
      <c r="W1309" s="110"/>
      <c r="X1309" s="176">
        <f>'Fleet Input'!F1313</f>
        <v>0</v>
      </c>
      <c r="Y1309" s="170">
        <f>'Fleet Input'!G1313</f>
        <v>0</v>
      </c>
      <c r="Z1309" s="170">
        <f>'Fleet Input'!H1313</f>
        <v>0</v>
      </c>
      <c r="AA1309" s="114">
        <f t="shared" si="243"/>
        <v>0</v>
      </c>
      <c r="AB1309" s="176" t="str">
        <f>IF('Fleet Input'!K1313=0,"",'Fleet Input'!K1313)</f>
        <v/>
      </c>
      <c r="AC1309" s="176" t="str">
        <f>IF('Fleet Input'!L1313=0,"",'Fleet Input'!L1313)</f>
        <v/>
      </c>
      <c r="AD1309" s="117" t="str">
        <f t="shared" si="244"/>
        <v/>
      </c>
      <c r="AE1309" s="117" t="str">
        <f t="shared" si="245"/>
        <v>00</v>
      </c>
      <c r="AF1309" s="8" t="e">
        <f t="shared" si="246"/>
        <v>#N/A</v>
      </c>
      <c r="AG1309" s="122" t="e">
        <f t="shared" si="247"/>
        <v>#N/A</v>
      </c>
      <c r="AH1309" s="8" t="e">
        <f t="shared" si="248"/>
        <v>#N/A</v>
      </c>
      <c r="AI1309" s="122" t="e">
        <f t="shared" si="249"/>
        <v>#N/A</v>
      </c>
      <c r="AJ1309" s="100" t="e">
        <f t="shared" si="250"/>
        <v>#N/A</v>
      </c>
      <c r="AK1309" s="122" t="e">
        <f t="shared" si="251"/>
        <v>#N/A</v>
      </c>
    </row>
    <row r="1310" spans="1:37" x14ac:dyDescent="0.2">
      <c r="A1310" s="170">
        <f>'Fleet Input'!A1314</f>
        <v>0</v>
      </c>
      <c r="B1310" s="106" t="s">
        <v>111</v>
      </c>
      <c r="C1310" s="106" t="s">
        <v>112</v>
      </c>
      <c r="D1310" s="106" t="s">
        <v>113</v>
      </c>
      <c r="E1310" s="106" t="s">
        <v>760</v>
      </c>
      <c r="F1310" s="179">
        <f>'Fleet Input'!I1314</f>
        <v>0</v>
      </c>
      <c r="G1310" s="179">
        <f>'Fleet Input'!J1314</f>
        <v>0</v>
      </c>
      <c r="H1310" s="119" t="e">
        <f>VLOOKUP(AD1310,NOx_Calc!$E$4:$G$44,3,FALSE)/100</f>
        <v>#N/A</v>
      </c>
      <c r="I1310" s="119" t="e">
        <f>VLOOKUP(AD1310,NOx_Calc!$E$4:$H$44,4,FALSE)/100</f>
        <v>#N/A</v>
      </c>
      <c r="J1310" s="97" t="e">
        <f t="shared" si="240"/>
        <v>#N/A</v>
      </c>
      <c r="K1310" s="10" t="e">
        <f>IF(J1310&lt;&gt;"-",IF(X1310="A",'NOx Emission Factors'!$X$4*J1310,IF(X1310="L",'NOx Emission Factors'!$W$4*J1310,"?")),"-")</f>
        <v>#N/A</v>
      </c>
      <c r="L1310" s="10" t="str">
        <f>IF(F1310&lt;&gt;"",IF(X1310="A",F1310/'NOx Emission Factors'!$X$4,IF(X1310="L",F1310/'NOx Emission Factors'!$W$4,"?")),"-")</f>
        <v>?</v>
      </c>
      <c r="M1310" s="125" t="e">
        <f t="shared" si="241"/>
        <v>#DIV/0!</v>
      </c>
      <c r="N1310" s="125" t="e">
        <f t="shared" si="242"/>
        <v>#N/A</v>
      </c>
      <c r="O1310" s="170">
        <f>'Fleet Input'!B1314</f>
        <v>0</v>
      </c>
      <c r="P1310" s="170">
        <f>'Fleet Input'!C1314</f>
        <v>0</v>
      </c>
      <c r="Q1310" s="170">
        <f>'Fleet Input'!D1314</f>
        <v>0</v>
      </c>
      <c r="R1310" s="170">
        <f>'Fleet Input'!E1314</f>
        <v>0</v>
      </c>
      <c r="S1310" s="170">
        <f>'Fleet Input'!F1314</f>
        <v>0</v>
      </c>
      <c r="T1310" s="110" t="s">
        <v>241</v>
      </c>
      <c r="U1310" s="110" t="s">
        <v>24</v>
      </c>
      <c r="V1310" s="110"/>
      <c r="W1310" s="110"/>
      <c r="X1310" s="176">
        <f>'Fleet Input'!F1314</f>
        <v>0</v>
      </c>
      <c r="Y1310" s="170">
        <f>'Fleet Input'!G1314</f>
        <v>0</v>
      </c>
      <c r="Z1310" s="170">
        <f>'Fleet Input'!H1314</f>
        <v>0</v>
      </c>
      <c r="AA1310" s="114">
        <f t="shared" si="243"/>
        <v>0</v>
      </c>
      <c r="AB1310" s="176" t="str">
        <f>IF('Fleet Input'!K1314=0,"",'Fleet Input'!K1314)</f>
        <v/>
      </c>
      <c r="AC1310" s="176" t="str">
        <f>IF('Fleet Input'!L1314=0,"",'Fleet Input'!L1314)</f>
        <v/>
      </c>
      <c r="AD1310" s="117" t="str">
        <f t="shared" si="244"/>
        <v/>
      </c>
      <c r="AE1310" s="117" t="str">
        <f t="shared" si="245"/>
        <v>00</v>
      </c>
      <c r="AF1310" s="8" t="e">
        <f t="shared" si="246"/>
        <v>#N/A</v>
      </c>
      <c r="AG1310" s="122" t="e">
        <f t="shared" si="247"/>
        <v>#N/A</v>
      </c>
      <c r="AH1310" s="8" t="e">
        <f t="shared" si="248"/>
        <v>#N/A</v>
      </c>
      <c r="AI1310" s="122" t="e">
        <f t="shared" si="249"/>
        <v>#N/A</v>
      </c>
      <c r="AJ1310" s="100" t="e">
        <f t="shared" si="250"/>
        <v>#N/A</v>
      </c>
      <c r="AK1310" s="122" t="e">
        <f t="shared" si="251"/>
        <v>#N/A</v>
      </c>
    </row>
    <row r="1311" spans="1:37" x14ac:dyDescent="0.2">
      <c r="A1311" s="170">
        <f>'Fleet Input'!A1315</f>
        <v>0</v>
      </c>
      <c r="B1311" s="106" t="s">
        <v>111</v>
      </c>
      <c r="C1311" s="106" t="s">
        <v>112</v>
      </c>
      <c r="D1311" s="106" t="s">
        <v>136</v>
      </c>
      <c r="E1311" s="106" t="s">
        <v>290</v>
      </c>
      <c r="F1311" s="179">
        <f>'Fleet Input'!I1315</f>
        <v>0</v>
      </c>
      <c r="G1311" s="179">
        <f>'Fleet Input'!J1315</f>
        <v>0</v>
      </c>
      <c r="H1311" s="119" t="e">
        <f>VLOOKUP(AD1311,NOx_Calc!$E$4:$G$44,3,FALSE)/100</f>
        <v>#N/A</v>
      </c>
      <c r="I1311" s="119" t="e">
        <f>VLOOKUP(AD1311,NOx_Calc!$E$4:$H$44,4,FALSE)/100</f>
        <v>#N/A</v>
      </c>
      <c r="J1311" s="97" t="e">
        <f t="shared" si="240"/>
        <v>#N/A</v>
      </c>
      <c r="K1311" s="10" t="e">
        <f>IF(J1311&lt;&gt;"-",IF(X1311="A",'NOx Emission Factors'!$X$4*J1311,IF(X1311="L",'NOx Emission Factors'!$W$4*J1311,"?")),"-")</f>
        <v>#N/A</v>
      </c>
      <c r="L1311" s="10" t="str">
        <f>IF(F1311&lt;&gt;"",IF(X1311="A",F1311/'NOx Emission Factors'!$X$4,IF(X1311="L",F1311/'NOx Emission Factors'!$W$4,"?")),"-")</f>
        <v>?</v>
      </c>
      <c r="M1311" s="125" t="e">
        <f t="shared" si="241"/>
        <v>#DIV/0!</v>
      </c>
      <c r="N1311" s="125" t="e">
        <f t="shared" si="242"/>
        <v>#N/A</v>
      </c>
      <c r="O1311" s="170">
        <f>'Fleet Input'!B1315</f>
        <v>0</v>
      </c>
      <c r="P1311" s="170">
        <f>'Fleet Input'!C1315</f>
        <v>0</v>
      </c>
      <c r="Q1311" s="170">
        <f>'Fleet Input'!D1315</f>
        <v>0</v>
      </c>
      <c r="R1311" s="170">
        <f>'Fleet Input'!E1315</f>
        <v>0</v>
      </c>
      <c r="S1311" s="170">
        <f>'Fleet Input'!F1315</f>
        <v>0</v>
      </c>
      <c r="T1311" s="109" t="s">
        <v>237</v>
      </c>
      <c r="U1311" s="109" t="s">
        <v>190</v>
      </c>
      <c r="X1311" s="176">
        <f>'Fleet Input'!F1315</f>
        <v>0</v>
      </c>
      <c r="Y1311" s="170">
        <f>'Fleet Input'!G1315</f>
        <v>0</v>
      </c>
      <c r="Z1311" s="170">
        <f>'Fleet Input'!H1315</f>
        <v>0</v>
      </c>
      <c r="AA1311" s="114">
        <f t="shared" si="243"/>
        <v>0</v>
      </c>
      <c r="AB1311" s="176" t="str">
        <f>IF('Fleet Input'!K1315=0,"",'Fleet Input'!K1315)</f>
        <v/>
      </c>
      <c r="AC1311" s="176" t="str">
        <f>IF('Fleet Input'!L1315=0,"",'Fleet Input'!L1315)</f>
        <v/>
      </c>
      <c r="AD1311" s="117" t="str">
        <f t="shared" si="244"/>
        <v/>
      </c>
      <c r="AE1311" s="117" t="str">
        <f t="shared" si="245"/>
        <v>00</v>
      </c>
      <c r="AF1311" s="8" t="e">
        <f t="shared" si="246"/>
        <v>#N/A</v>
      </c>
      <c r="AG1311" s="122" t="e">
        <f t="shared" si="247"/>
        <v>#N/A</v>
      </c>
      <c r="AH1311" s="8" t="e">
        <f t="shared" si="248"/>
        <v>#N/A</v>
      </c>
      <c r="AI1311" s="122" t="e">
        <f t="shared" si="249"/>
        <v>#N/A</v>
      </c>
      <c r="AJ1311" s="100" t="e">
        <f t="shared" si="250"/>
        <v>#N/A</v>
      </c>
      <c r="AK1311" s="122" t="e">
        <f t="shared" si="251"/>
        <v>#N/A</v>
      </c>
    </row>
    <row r="1312" spans="1:37" x14ac:dyDescent="0.2">
      <c r="A1312" s="170">
        <f>'Fleet Input'!A1316</f>
        <v>0</v>
      </c>
      <c r="B1312" s="106" t="s">
        <v>111</v>
      </c>
      <c r="C1312" s="106" t="s">
        <v>112</v>
      </c>
      <c r="D1312" s="106" t="s">
        <v>162</v>
      </c>
      <c r="E1312" s="106" t="s">
        <v>205</v>
      </c>
      <c r="F1312" s="179">
        <f>'Fleet Input'!I1316</f>
        <v>0</v>
      </c>
      <c r="G1312" s="179">
        <f>'Fleet Input'!J1316</f>
        <v>0</v>
      </c>
      <c r="H1312" s="119" t="e">
        <f>VLOOKUP(AD1312,NOx_Calc!$E$4:$G$44,3,FALSE)/100</f>
        <v>#N/A</v>
      </c>
      <c r="I1312" s="119" t="e">
        <f>VLOOKUP(AD1312,NOx_Calc!$E$4:$H$44,4,FALSE)/100</f>
        <v>#N/A</v>
      </c>
      <c r="J1312" s="97" t="e">
        <f t="shared" si="240"/>
        <v>#N/A</v>
      </c>
      <c r="K1312" s="10" t="e">
        <f>IF(J1312&lt;&gt;"-",IF(X1312="A",'NOx Emission Factors'!$X$4*J1312,IF(X1312="L",'NOx Emission Factors'!$W$4*J1312,"?")),"-")</f>
        <v>#N/A</v>
      </c>
      <c r="L1312" s="10" t="str">
        <f>IF(F1312&lt;&gt;"",IF(X1312="A",F1312/'NOx Emission Factors'!$X$4,IF(X1312="L",F1312/'NOx Emission Factors'!$W$4,"?")),"-")</f>
        <v>?</v>
      </c>
      <c r="M1312" s="125" t="e">
        <f t="shared" si="241"/>
        <v>#DIV/0!</v>
      </c>
      <c r="N1312" s="125" t="e">
        <f t="shared" si="242"/>
        <v>#N/A</v>
      </c>
      <c r="O1312" s="170">
        <f>'Fleet Input'!B1316</f>
        <v>0</v>
      </c>
      <c r="P1312" s="170">
        <f>'Fleet Input'!C1316</f>
        <v>0</v>
      </c>
      <c r="Q1312" s="170">
        <f>'Fleet Input'!D1316</f>
        <v>0</v>
      </c>
      <c r="R1312" s="170">
        <f>'Fleet Input'!E1316</f>
        <v>0</v>
      </c>
      <c r="S1312" s="170">
        <f>'Fleet Input'!F1316</f>
        <v>0</v>
      </c>
      <c r="T1312" s="109" t="s">
        <v>241</v>
      </c>
      <c r="U1312" s="109" t="s">
        <v>202</v>
      </c>
      <c r="X1312" s="176">
        <f>'Fleet Input'!F1316</f>
        <v>0</v>
      </c>
      <c r="Y1312" s="170">
        <f>'Fleet Input'!G1316</f>
        <v>0</v>
      </c>
      <c r="Z1312" s="170">
        <f>'Fleet Input'!H1316</f>
        <v>0</v>
      </c>
      <c r="AA1312" s="114">
        <f t="shared" si="243"/>
        <v>0</v>
      </c>
      <c r="AB1312" s="176" t="str">
        <f>IF('Fleet Input'!K1316=0,"",'Fleet Input'!K1316)</f>
        <v/>
      </c>
      <c r="AC1312" s="176" t="str">
        <f>IF('Fleet Input'!L1316=0,"",'Fleet Input'!L1316)</f>
        <v/>
      </c>
      <c r="AD1312" s="117" t="str">
        <f t="shared" si="244"/>
        <v/>
      </c>
      <c r="AE1312" s="117" t="str">
        <f t="shared" si="245"/>
        <v>00</v>
      </c>
      <c r="AF1312" s="8" t="e">
        <f t="shared" si="246"/>
        <v>#N/A</v>
      </c>
      <c r="AG1312" s="122" t="e">
        <f t="shared" si="247"/>
        <v>#N/A</v>
      </c>
      <c r="AH1312" s="8" t="e">
        <f t="shared" si="248"/>
        <v>#N/A</v>
      </c>
      <c r="AI1312" s="122" t="e">
        <f t="shared" si="249"/>
        <v>#N/A</v>
      </c>
      <c r="AJ1312" s="100" t="e">
        <f t="shared" si="250"/>
        <v>#N/A</v>
      </c>
      <c r="AK1312" s="122" t="e">
        <f t="shared" si="251"/>
        <v>#N/A</v>
      </c>
    </row>
    <row r="1313" spans="1:37" x14ac:dyDescent="0.2">
      <c r="A1313" s="170">
        <f>'Fleet Input'!A1317</f>
        <v>0</v>
      </c>
      <c r="B1313" s="106" t="s">
        <v>111</v>
      </c>
      <c r="C1313" s="106" t="s">
        <v>112</v>
      </c>
      <c r="D1313" s="106" t="s">
        <v>113</v>
      </c>
      <c r="E1313" s="106" t="s">
        <v>205</v>
      </c>
      <c r="F1313" s="179">
        <f>'Fleet Input'!I1317</f>
        <v>0</v>
      </c>
      <c r="G1313" s="179">
        <f>'Fleet Input'!J1317</f>
        <v>0</v>
      </c>
      <c r="H1313" s="119" t="e">
        <f>VLOOKUP(AD1313,NOx_Calc!$E$4:$G$44,3,FALSE)/100</f>
        <v>#N/A</v>
      </c>
      <c r="I1313" s="119" t="e">
        <f>VLOOKUP(AD1313,NOx_Calc!$E$4:$H$44,4,FALSE)/100</f>
        <v>#N/A</v>
      </c>
      <c r="J1313" s="97" t="e">
        <f t="shared" si="240"/>
        <v>#N/A</v>
      </c>
      <c r="K1313" s="10" t="e">
        <f>IF(J1313&lt;&gt;"-",IF(X1313="A",'NOx Emission Factors'!$X$4*J1313,IF(X1313="L",'NOx Emission Factors'!$W$4*J1313,"?")),"-")</f>
        <v>#N/A</v>
      </c>
      <c r="L1313" s="10" t="str">
        <f>IF(F1313&lt;&gt;"",IF(X1313="A",F1313/'NOx Emission Factors'!$X$4,IF(X1313="L",F1313/'NOx Emission Factors'!$W$4,"?")),"-")</f>
        <v>?</v>
      </c>
      <c r="M1313" s="125" t="e">
        <f t="shared" si="241"/>
        <v>#DIV/0!</v>
      </c>
      <c r="N1313" s="125" t="e">
        <f t="shared" si="242"/>
        <v>#N/A</v>
      </c>
      <c r="O1313" s="170">
        <f>'Fleet Input'!B1317</f>
        <v>0</v>
      </c>
      <c r="P1313" s="170">
        <f>'Fleet Input'!C1317</f>
        <v>0</v>
      </c>
      <c r="Q1313" s="170">
        <f>'Fleet Input'!D1317</f>
        <v>0</v>
      </c>
      <c r="R1313" s="170">
        <f>'Fleet Input'!E1317</f>
        <v>0</v>
      </c>
      <c r="S1313" s="170">
        <f>'Fleet Input'!F1317</f>
        <v>0</v>
      </c>
      <c r="T1313" s="109" t="s">
        <v>241</v>
      </c>
      <c r="U1313" s="109" t="s">
        <v>202</v>
      </c>
      <c r="X1313" s="176">
        <f>'Fleet Input'!F1317</f>
        <v>0</v>
      </c>
      <c r="Y1313" s="170">
        <f>'Fleet Input'!G1317</f>
        <v>0</v>
      </c>
      <c r="Z1313" s="170">
        <f>'Fleet Input'!H1317</f>
        <v>0</v>
      </c>
      <c r="AA1313" s="114">
        <f t="shared" si="243"/>
        <v>0</v>
      </c>
      <c r="AB1313" s="176" t="str">
        <f>IF('Fleet Input'!K1317=0,"",'Fleet Input'!K1317)</f>
        <v/>
      </c>
      <c r="AC1313" s="176" t="str">
        <f>IF('Fleet Input'!L1317=0,"",'Fleet Input'!L1317)</f>
        <v/>
      </c>
      <c r="AD1313" s="117" t="str">
        <f t="shared" si="244"/>
        <v/>
      </c>
      <c r="AE1313" s="117" t="str">
        <f t="shared" si="245"/>
        <v>00</v>
      </c>
      <c r="AF1313" s="8" t="e">
        <f t="shared" si="246"/>
        <v>#N/A</v>
      </c>
      <c r="AG1313" s="122" t="e">
        <f t="shared" si="247"/>
        <v>#N/A</v>
      </c>
      <c r="AH1313" s="8" t="e">
        <f t="shared" si="248"/>
        <v>#N/A</v>
      </c>
      <c r="AI1313" s="122" t="e">
        <f t="shared" si="249"/>
        <v>#N/A</v>
      </c>
      <c r="AJ1313" s="100" t="e">
        <f t="shared" si="250"/>
        <v>#N/A</v>
      </c>
      <c r="AK1313" s="122" t="e">
        <f t="shared" si="251"/>
        <v>#N/A</v>
      </c>
    </row>
    <row r="1314" spans="1:37" x14ac:dyDescent="0.2">
      <c r="A1314" s="170">
        <f>'Fleet Input'!A1318</f>
        <v>0</v>
      </c>
      <c r="B1314" s="106" t="s">
        <v>111</v>
      </c>
      <c r="C1314" s="106" t="s">
        <v>112</v>
      </c>
      <c r="D1314" s="106" t="s">
        <v>113</v>
      </c>
      <c r="E1314" s="106" t="s">
        <v>787</v>
      </c>
      <c r="F1314" s="179">
        <f>'Fleet Input'!I1318</f>
        <v>0</v>
      </c>
      <c r="G1314" s="179">
        <f>'Fleet Input'!J1318</f>
        <v>0</v>
      </c>
      <c r="H1314" s="119" t="e">
        <f>VLOOKUP(AD1314,NOx_Calc!$E$4:$G$44,3,FALSE)/100</f>
        <v>#N/A</v>
      </c>
      <c r="I1314" s="119" t="e">
        <f>VLOOKUP(AD1314,NOx_Calc!$E$4:$H$44,4,FALSE)/100</f>
        <v>#N/A</v>
      </c>
      <c r="J1314" s="97" t="e">
        <f t="shared" si="240"/>
        <v>#N/A</v>
      </c>
      <c r="K1314" s="10" t="e">
        <f>IF(J1314&lt;&gt;"-",IF(X1314="A",'NOx Emission Factors'!$X$4*J1314,IF(X1314="L",'NOx Emission Factors'!$W$4*J1314,"?")),"-")</f>
        <v>#N/A</v>
      </c>
      <c r="L1314" s="10" t="str">
        <f>IF(F1314&lt;&gt;"",IF(X1314="A",F1314/'NOx Emission Factors'!$X$4,IF(X1314="L",F1314/'NOx Emission Factors'!$W$4,"?")),"-")</f>
        <v>?</v>
      </c>
      <c r="M1314" s="125" t="e">
        <f t="shared" si="241"/>
        <v>#DIV/0!</v>
      </c>
      <c r="N1314" s="125" t="e">
        <f t="shared" si="242"/>
        <v>#N/A</v>
      </c>
      <c r="O1314" s="170">
        <f>'Fleet Input'!B1318</f>
        <v>0</v>
      </c>
      <c r="P1314" s="170">
        <f>'Fleet Input'!C1318</f>
        <v>0</v>
      </c>
      <c r="Q1314" s="170">
        <f>'Fleet Input'!D1318</f>
        <v>0</v>
      </c>
      <c r="R1314" s="170">
        <f>'Fleet Input'!E1318</f>
        <v>0</v>
      </c>
      <c r="S1314" s="170">
        <f>'Fleet Input'!F1318</f>
        <v>0</v>
      </c>
      <c r="T1314" s="109" t="s">
        <v>237</v>
      </c>
      <c r="U1314" s="109" t="s">
        <v>190</v>
      </c>
      <c r="X1314" s="176">
        <f>'Fleet Input'!F1318</f>
        <v>0</v>
      </c>
      <c r="Y1314" s="170">
        <f>'Fleet Input'!G1318</f>
        <v>0</v>
      </c>
      <c r="Z1314" s="170">
        <f>'Fleet Input'!H1318</f>
        <v>0</v>
      </c>
      <c r="AA1314" s="114">
        <f t="shared" si="243"/>
        <v>0</v>
      </c>
      <c r="AB1314" s="176" t="str">
        <f>IF('Fleet Input'!K1318=0,"",'Fleet Input'!K1318)</f>
        <v/>
      </c>
      <c r="AC1314" s="176" t="str">
        <f>IF('Fleet Input'!L1318=0,"",'Fleet Input'!L1318)</f>
        <v/>
      </c>
      <c r="AD1314" s="117" t="str">
        <f t="shared" si="244"/>
        <v/>
      </c>
      <c r="AE1314" s="117" t="str">
        <f t="shared" si="245"/>
        <v>00</v>
      </c>
      <c r="AF1314" s="8" t="e">
        <f t="shared" si="246"/>
        <v>#N/A</v>
      </c>
      <c r="AG1314" s="122" t="e">
        <f t="shared" si="247"/>
        <v>#N/A</v>
      </c>
      <c r="AH1314" s="8" t="e">
        <f t="shared" si="248"/>
        <v>#N/A</v>
      </c>
      <c r="AI1314" s="122" t="e">
        <f t="shared" si="249"/>
        <v>#N/A</v>
      </c>
      <c r="AJ1314" s="100" t="e">
        <f t="shared" si="250"/>
        <v>#N/A</v>
      </c>
      <c r="AK1314" s="122" t="e">
        <f t="shared" si="251"/>
        <v>#N/A</v>
      </c>
    </row>
    <row r="1315" spans="1:37" x14ac:dyDescent="0.2">
      <c r="A1315" s="170">
        <f>'Fleet Input'!A1319</f>
        <v>0</v>
      </c>
      <c r="B1315" s="106" t="s">
        <v>111</v>
      </c>
      <c r="C1315" s="106" t="s">
        <v>112</v>
      </c>
      <c r="D1315" s="106" t="s">
        <v>113</v>
      </c>
      <c r="E1315" s="106" t="s">
        <v>787</v>
      </c>
      <c r="F1315" s="179">
        <f>'Fleet Input'!I1319</f>
        <v>0</v>
      </c>
      <c r="G1315" s="179">
        <f>'Fleet Input'!J1319</f>
        <v>0</v>
      </c>
      <c r="H1315" s="119" t="e">
        <f>VLOOKUP(AD1315,NOx_Calc!$E$4:$G$44,3,FALSE)/100</f>
        <v>#N/A</v>
      </c>
      <c r="I1315" s="119" t="e">
        <f>VLOOKUP(AD1315,NOx_Calc!$E$4:$H$44,4,FALSE)/100</f>
        <v>#N/A</v>
      </c>
      <c r="J1315" s="97" t="e">
        <f t="shared" si="240"/>
        <v>#N/A</v>
      </c>
      <c r="K1315" s="10" t="e">
        <f>IF(J1315&lt;&gt;"-",IF(X1315="A",'NOx Emission Factors'!$X$4*J1315,IF(X1315="L",'NOx Emission Factors'!$W$4*J1315,"?")),"-")</f>
        <v>#N/A</v>
      </c>
      <c r="L1315" s="10" t="str">
        <f>IF(F1315&lt;&gt;"",IF(X1315="A",F1315/'NOx Emission Factors'!$X$4,IF(X1315="L",F1315/'NOx Emission Factors'!$W$4,"?")),"-")</f>
        <v>?</v>
      </c>
      <c r="M1315" s="125" t="e">
        <f t="shared" si="241"/>
        <v>#DIV/0!</v>
      </c>
      <c r="N1315" s="125" t="e">
        <f t="shared" si="242"/>
        <v>#N/A</v>
      </c>
      <c r="O1315" s="170">
        <f>'Fleet Input'!B1319</f>
        <v>0</v>
      </c>
      <c r="P1315" s="170">
        <f>'Fleet Input'!C1319</f>
        <v>0</v>
      </c>
      <c r="Q1315" s="170">
        <f>'Fleet Input'!D1319</f>
        <v>0</v>
      </c>
      <c r="R1315" s="170">
        <f>'Fleet Input'!E1319</f>
        <v>0</v>
      </c>
      <c r="S1315" s="170">
        <f>'Fleet Input'!F1319</f>
        <v>0</v>
      </c>
      <c r="T1315" s="109" t="s">
        <v>237</v>
      </c>
      <c r="U1315" s="109" t="s">
        <v>190</v>
      </c>
      <c r="X1315" s="176">
        <f>'Fleet Input'!F1319</f>
        <v>0</v>
      </c>
      <c r="Y1315" s="170">
        <f>'Fleet Input'!G1319</f>
        <v>0</v>
      </c>
      <c r="Z1315" s="170">
        <f>'Fleet Input'!H1319</f>
        <v>0</v>
      </c>
      <c r="AA1315" s="114">
        <f t="shared" si="243"/>
        <v>0</v>
      </c>
      <c r="AB1315" s="176" t="str">
        <f>IF('Fleet Input'!K1319=0,"",'Fleet Input'!K1319)</f>
        <v/>
      </c>
      <c r="AC1315" s="176" t="str">
        <f>IF('Fleet Input'!L1319=0,"",'Fleet Input'!L1319)</f>
        <v/>
      </c>
      <c r="AD1315" s="117" t="str">
        <f t="shared" si="244"/>
        <v/>
      </c>
      <c r="AE1315" s="117" t="str">
        <f t="shared" si="245"/>
        <v>00</v>
      </c>
      <c r="AF1315" s="8" t="e">
        <f t="shared" si="246"/>
        <v>#N/A</v>
      </c>
      <c r="AG1315" s="122" t="e">
        <f t="shared" si="247"/>
        <v>#N/A</v>
      </c>
      <c r="AH1315" s="8" t="e">
        <f t="shared" si="248"/>
        <v>#N/A</v>
      </c>
      <c r="AI1315" s="122" t="e">
        <f t="shared" si="249"/>
        <v>#N/A</v>
      </c>
      <c r="AJ1315" s="100" t="e">
        <f t="shared" si="250"/>
        <v>#N/A</v>
      </c>
      <c r="AK1315" s="122" t="e">
        <f t="shared" si="251"/>
        <v>#N/A</v>
      </c>
    </row>
    <row r="1316" spans="1:37" x14ac:dyDescent="0.2">
      <c r="A1316" s="170">
        <f>'Fleet Input'!A1320</f>
        <v>0</v>
      </c>
      <c r="B1316" s="106" t="s">
        <v>111</v>
      </c>
      <c r="C1316" s="106" t="s">
        <v>112</v>
      </c>
      <c r="D1316" s="106" t="s">
        <v>113</v>
      </c>
      <c r="E1316" s="106" t="s">
        <v>787</v>
      </c>
      <c r="F1316" s="179">
        <f>'Fleet Input'!I1320</f>
        <v>0</v>
      </c>
      <c r="G1316" s="179">
        <f>'Fleet Input'!J1320</f>
        <v>0</v>
      </c>
      <c r="H1316" s="119" t="e">
        <f>VLOOKUP(AD1316,NOx_Calc!$E$4:$G$44,3,FALSE)/100</f>
        <v>#N/A</v>
      </c>
      <c r="I1316" s="119" t="e">
        <f>VLOOKUP(AD1316,NOx_Calc!$E$4:$H$44,4,FALSE)/100</f>
        <v>#N/A</v>
      </c>
      <c r="J1316" s="97" t="e">
        <f t="shared" si="240"/>
        <v>#N/A</v>
      </c>
      <c r="K1316" s="10" t="e">
        <f>IF(J1316&lt;&gt;"-",IF(X1316="A",'NOx Emission Factors'!$X$4*J1316,IF(X1316="L",'NOx Emission Factors'!$W$4*J1316,"?")),"-")</f>
        <v>#N/A</v>
      </c>
      <c r="L1316" s="10" t="str">
        <f>IF(F1316&lt;&gt;"",IF(X1316="A",F1316/'NOx Emission Factors'!$X$4,IF(X1316="L",F1316/'NOx Emission Factors'!$W$4,"?")),"-")</f>
        <v>?</v>
      </c>
      <c r="M1316" s="125" t="e">
        <f t="shared" si="241"/>
        <v>#DIV/0!</v>
      </c>
      <c r="N1316" s="125" t="e">
        <f t="shared" si="242"/>
        <v>#N/A</v>
      </c>
      <c r="O1316" s="170">
        <f>'Fleet Input'!B1320</f>
        <v>0</v>
      </c>
      <c r="P1316" s="170">
        <f>'Fleet Input'!C1320</f>
        <v>0</v>
      </c>
      <c r="Q1316" s="170">
        <f>'Fleet Input'!D1320</f>
        <v>0</v>
      </c>
      <c r="R1316" s="170">
        <f>'Fleet Input'!E1320</f>
        <v>0</v>
      </c>
      <c r="S1316" s="170">
        <f>'Fleet Input'!F1320</f>
        <v>0</v>
      </c>
      <c r="T1316" s="109" t="s">
        <v>237</v>
      </c>
      <c r="U1316" s="109" t="s">
        <v>190</v>
      </c>
      <c r="X1316" s="176">
        <f>'Fleet Input'!F1320</f>
        <v>0</v>
      </c>
      <c r="Y1316" s="170">
        <f>'Fleet Input'!G1320</f>
        <v>0</v>
      </c>
      <c r="Z1316" s="170">
        <f>'Fleet Input'!H1320</f>
        <v>0</v>
      </c>
      <c r="AA1316" s="114">
        <f t="shared" si="243"/>
        <v>0</v>
      </c>
      <c r="AB1316" s="176" t="str">
        <f>IF('Fleet Input'!K1320=0,"",'Fleet Input'!K1320)</f>
        <v/>
      </c>
      <c r="AC1316" s="176" t="str">
        <f>IF('Fleet Input'!L1320=0,"",'Fleet Input'!L1320)</f>
        <v/>
      </c>
      <c r="AD1316" s="117" t="str">
        <f t="shared" si="244"/>
        <v/>
      </c>
      <c r="AE1316" s="117" t="str">
        <f t="shared" si="245"/>
        <v>00</v>
      </c>
      <c r="AF1316" s="8" t="e">
        <f t="shared" si="246"/>
        <v>#N/A</v>
      </c>
      <c r="AG1316" s="122" t="e">
        <f t="shared" si="247"/>
        <v>#N/A</v>
      </c>
      <c r="AH1316" s="8" t="e">
        <f t="shared" si="248"/>
        <v>#N/A</v>
      </c>
      <c r="AI1316" s="122" t="e">
        <f t="shared" si="249"/>
        <v>#N/A</v>
      </c>
      <c r="AJ1316" s="100" t="e">
        <f t="shared" si="250"/>
        <v>#N/A</v>
      </c>
      <c r="AK1316" s="122" t="e">
        <f t="shared" si="251"/>
        <v>#N/A</v>
      </c>
    </row>
    <row r="1317" spans="1:37" x14ac:dyDescent="0.2">
      <c r="A1317" s="170">
        <f>'Fleet Input'!A1321</f>
        <v>0</v>
      </c>
      <c r="B1317" s="106" t="s">
        <v>111</v>
      </c>
      <c r="C1317" s="106" t="s">
        <v>112</v>
      </c>
      <c r="D1317" s="106" t="s">
        <v>113</v>
      </c>
      <c r="E1317" s="106" t="s">
        <v>787</v>
      </c>
      <c r="F1317" s="179">
        <f>'Fleet Input'!I1321</f>
        <v>0</v>
      </c>
      <c r="G1317" s="179">
        <f>'Fleet Input'!J1321</f>
        <v>0</v>
      </c>
      <c r="H1317" s="119" t="e">
        <f>VLOOKUP(AD1317,NOx_Calc!$E$4:$G$44,3,FALSE)/100</f>
        <v>#N/A</v>
      </c>
      <c r="I1317" s="119" t="e">
        <f>VLOOKUP(AD1317,NOx_Calc!$E$4:$H$44,4,FALSE)/100</f>
        <v>#N/A</v>
      </c>
      <c r="J1317" s="97" t="e">
        <f t="shared" si="240"/>
        <v>#N/A</v>
      </c>
      <c r="K1317" s="10" t="e">
        <f>IF(J1317&lt;&gt;"-",IF(X1317="A",'NOx Emission Factors'!$X$4*J1317,IF(X1317="L",'NOx Emission Factors'!$W$4*J1317,"?")),"-")</f>
        <v>#N/A</v>
      </c>
      <c r="L1317" s="10" t="str">
        <f>IF(F1317&lt;&gt;"",IF(X1317="A",F1317/'NOx Emission Factors'!$X$4,IF(X1317="L",F1317/'NOx Emission Factors'!$W$4,"?")),"-")</f>
        <v>?</v>
      </c>
      <c r="M1317" s="125" t="e">
        <f t="shared" si="241"/>
        <v>#DIV/0!</v>
      </c>
      <c r="N1317" s="125" t="e">
        <f t="shared" si="242"/>
        <v>#N/A</v>
      </c>
      <c r="O1317" s="170">
        <f>'Fleet Input'!B1321</f>
        <v>0</v>
      </c>
      <c r="P1317" s="170">
        <f>'Fleet Input'!C1321</f>
        <v>0</v>
      </c>
      <c r="Q1317" s="170">
        <f>'Fleet Input'!D1321</f>
        <v>0</v>
      </c>
      <c r="R1317" s="170">
        <f>'Fleet Input'!E1321</f>
        <v>0</v>
      </c>
      <c r="S1317" s="170">
        <f>'Fleet Input'!F1321</f>
        <v>0</v>
      </c>
      <c r="T1317" s="109" t="s">
        <v>237</v>
      </c>
      <c r="U1317" s="109" t="s">
        <v>190</v>
      </c>
      <c r="X1317" s="176">
        <f>'Fleet Input'!F1321</f>
        <v>0</v>
      </c>
      <c r="Y1317" s="170">
        <f>'Fleet Input'!G1321</f>
        <v>0</v>
      </c>
      <c r="Z1317" s="170">
        <f>'Fleet Input'!H1321</f>
        <v>0</v>
      </c>
      <c r="AA1317" s="114">
        <f t="shared" si="243"/>
        <v>0</v>
      </c>
      <c r="AB1317" s="176" t="str">
        <f>IF('Fleet Input'!K1321=0,"",'Fleet Input'!K1321)</f>
        <v/>
      </c>
      <c r="AC1317" s="176" t="str">
        <f>IF('Fleet Input'!L1321=0,"",'Fleet Input'!L1321)</f>
        <v/>
      </c>
      <c r="AD1317" s="117" t="str">
        <f t="shared" si="244"/>
        <v/>
      </c>
      <c r="AE1317" s="117" t="str">
        <f t="shared" si="245"/>
        <v>00</v>
      </c>
      <c r="AF1317" s="8" t="e">
        <f t="shared" si="246"/>
        <v>#N/A</v>
      </c>
      <c r="AG1317" s="122" t="e">
        <f t="shared" si="247"/>
        <v>#N/A</v>
      </c>
      <c r="AH1317" s="8" t="e">
        <f t="shared" si="248"/>
        <v>#N/A</v>
      </c>
      <c r="AI1317" s="122" t="e">
        <f t="shared" si="249"/>
        <v>#N/A</v>
      </c>
      <c r="AJ1317" s="100" t="e">
        <f t="shared" si="250"/>
        <v>#N/A</v>
      </c>
      <c r="AK1317" s="122" t="e">
        <f t="shared" si="251"/>
        <v>#N/A</v>
      </c>
    </row>
    <row r="1318" spans="1:37" x14ac:dyDescent="0.2">
      <c r="A1318" s="170">
        <f>'Fleet Input'!A1322</f>
        <v>0</v>
      </c>
      <c r="B1318" s="106" t="s">
        <v>111</v>
      </c>
      <c r="C1318" s="106" t="s">
        <v>112</v>
      </c>
      <c r="D1318" s="106" t="s">
        <v>113</v>
      </c>
      <c r="E1318" s="106" t="s">
        <v>787</v>
      </c>
      <c r="F1318" s="179">
        <f>'Fleet Input'!I1322</f>
        <v>0</v>
      </c>
      <c r="G1318" s="179">
        <f>'Fleet Input'!J1322</f>
        <v>0</v>
      </c>
      <c r="H1318" s="119" t="e">
        <f>VLOOKUP(AD1318,NOx_Calc!$E$4:$G$44,3,FALSE)/100</f>
        <v>#N/A</v>
      </c>
      <c r="I1318" s="119" t="e">
        <f>VLOOKUP(AD1318,NOx_Calc!$E$4:$H$44,4,FALSE)/100</f>
        <v>#N/A</v>
      </c>
      <c r="J1318" s="97" t="e">
        <f t="shared" si="240"/>
        <v>#N/A</v>
      </c>
      <c r="K1318" s="10" t="e">
        <f>IF(J1318&lt;&gt;"-",IF(X1318="A",'NOx Emission Factors'!$X$4*J1318,IF(X1318="L",'NOx Emission Factors'!$W$4*J1318,"?")),"-")</f>
        <v>#N/A</v>
      </c>
      <c r="L1318" s="10" t="str">
        <f>IF(F1318&lt;&gt;"",IF(X1318="A",F1318/'NOx Emission Factors'!$X$4,IF(X1318="L",F1318/'NOx Emission Factors'!$W$4,"?")),"-")</f>
        <v>?</v>
      </c>
      <c r="M1318" s="125" t="e">
        <f t="shared" si="241"/>
        <v>#DIV/0!</v>
      </c>
      <c r="N1318" s="125" t="e">
        <f t="shared" si="242"/>
        <v>#N/A</v>
      </c>
      <c r="O1318" s="170">
        <f>'Fleet Input'!B1322</f>
        <v>0</v>
      </c>
      <c r="P1318" s="170">
        <f>'Fleet Input'!C1322</f>
        <v>0</v>
      </c>
      <c r="Q1318" s="170">
        <f>'Fleet Input'!D1322</f>
        <v>0</v>
      </c>
      <c r="R1318" s="170">
        <f>'Fleet Input'!E1322</f>
        <v>0</v>
      </c>
      <c r="S1318" s="170">
        <f>'Fleet Input'!F1322</f>
        <v>0</v>
      </c>
      <c r="T1318" s="109" t="s">
        <v>237</v>
      </c>
      <c r="U1318" s="109" t="s">
        <v>190</v>
      </c>
      <c r="X1318" s="176">
        <f>'Fleet Input'!F1322</f>
        <v>0</v>
      </c>
      <c r="Y1318" s="170">
        <f>'Fleet Input'!G1322</f>
        <v>0</v>
      </c>
      <c r="Z1318" s="170">
        <f>'Fleet Input'!H1322</f>
        <v>0</v>
      </c>
      <c r="AA1318" s="114">
        <f t="shared" si="243"/>
        <v>0</v>
      </c>
      <c r="AB1318" s="176" t="str">
        <f>IF('Fleet Input'!K1322=0,"",'Fleet Input'!K1322)</f>
        <v/>
      </c>
      <c r="AC1318" s="176" t="str">
        <f>IF('Fleet Input'!L1322=0,"",'Fleet Input'!L1322)</f>
        <v/>
      </c>
      <c r="AD1318" s="117" t="str">
        <f t="shared" si="244"/>
        <v/>
      </c>
      <c r="AE1318" s="117" t="str">
        <f t="shared" si="245"/>
        <v>00</v>
      </c>
      <c r="AF1318" s="8" t="e">
        <f t="shared" si="246"/>
        <v>#N/A</v>
      </c>
      <c r="AG1318" s="122" t="e">
        <f t="shared" si="247"/>
        <v>#N/A</v>
      </c>
      <c r="AH1318" s="8" t="e">
        <f t="shared" si="248"/>
        <v>#N/A</v>
      </c>
      <c r="AI1318" s="122" t="e">
        <f t="shared" si="249"/>
        <v>#N/A</v>
      </c>
      <c r="AJ1318" s="100" t="e">
        <f t="shared" si="250"/>
        <v>#N/A</v>
      </c>
      <c r="AK1318" s="122" t="e">
        <f t="shared" si="251"/>
        <v>#N/A</v>
      </c>
    </row>
    <row r="1319" spans="1:37" x14ac:dyDescent="0.2">
      <c r="A1319" s="170">
        <f>'Fleet Input'!A1323</f>
        <v>0</v>
      </c>
      <c r="B1319" s="106" t="s">
        <v>111</v>
      </c>
      <c r="C1319" s="106" t="s">
        <v>112</v>
      </c>
      <c r="D1319" s="106" t="s">
        <v>113</v>
      </c>
      <c r="E1319" s="106" t="s">
        <v>787</v>
      </c>
      <c r="F1319" s="179">
        <f>'Fleet Input'!I1323</f>
        <v>0</v>
      </c>
      <c r="G1319" s="179">
        <f>'Fleet Input'!J1323</f>
        <v>0</v>
      </c>
      <c r="H1319" s="119" t="e">
        <f>VLOOKUP(AD1319,NOx_Calc!$E$4:$G$44,3,FALSE)/100</f>
        <v>#N/A</v>
      </c>
      <c r="I1319" s="119" t="e">
        <f>VLOOKUP(AD1319,NOx_Calc!$E$4:$H$44,4,FALSE)/100</f>
        <v>#N/A</v>
      </c>
      <c r="J1319" s="97" t="e">
        <f t="shared" si="240"/>
        <v>#N/A</v>
      </c>
      <c r="K1319" s="10" t="e">
        <f>IF(J1319&lt;&gt;"-",IF(X1319="A",'NOx Emission Factors'!$X$4*J1319,IF(X1319="L",'NOx Emission Factors'!$W$4*J1319,"?")),"-")</f>
        <v>#N/A</v>
      </c>
      <c r="L1319" s="10" t="str">
        <f>IF(F1319&lt;&gt;"",IF(X1319="A",F1319/'NOx Emission Factors'!$X$4,IF(X1319="L",F1319/'NOx Emission Factors'!$W$4,"?")),"-")</f>
        <v>?</v>
      </c>
      <c r="M1319" s="125" t="e">
        <f t="shared" si="241"/>
        <v>#DIV/0!</v>
      </c>
      <c r="N1319" s="125" t="e">
        <f t="shared" si="242"/>
        <v>#N/A</v>
      </c>
      <c r="O1319" s="170">
        <f>'Fleet Input'!B1323</f>
        <v>0</v>
      </c>
      <c r="P1319" s="170">
        <f>'Fleet Input'!C1323</f>
        <v>0</v>
      </c>
      <c r="Q1319" s="170">
        <f>'Fleet Input'!D1323</f>
        <v>0</v>
      </c>
      <c r="R1319" s="170">
        <f>'Fleet Input'!E1323</f>
        <v>0</v>
      </c>
      <c r="S1319" s="170">
        <f>'Fleet Input'!F1323</f>
        <v>0</v>
      </c>
      <c r="T1319" s="109" t="s">
        <v>237</v>
      </c>
      <c r="U1319" s="109" t="s">
        <v>190</v>
      </c>
      <c r="X1319" s="176">
        <f>'Fleet Input'!F1323</f>
        <v>0</v>
      </c>
      <c r="Y1319" s="170">
        <f>'Fleet Input'!G1323</f>
        <v>0</v>
      </c>
      <c r="Z1319" s="170">
        <f>'Fleet Input'!H1323</f>
        <v>0</v>
      </c>
      <c r="AA1319" s="114">
        <f t="shared" si="243"/>
        <v>0</v>
      </c>
      <c r="AB1319" s="176" t="str">
        <f>IF('Fleet Input'!K1323=0,"",'Fleet Input'!K1323)</f>
        <v/>
      </c>
      <c r="AC1319" s="176" t="str">
        <f>IF('Fleet Input'!L1323=0,"",'Fleet Input'!L1323)</f>
        <v/>
      </c>
      <c r="AD1319" s="117" t="str">
        <f t="shared" si="244"/>
        <v/>
      </c>
      <c r="AE1319" s="117" t="str">
        <f t="shared" si="245"/>
        <v>00</v>
      </c>
      <c r="AF1319" s="8" t="e">
        <f t="shared" si="246"/>
        <v>#N/A</v>
      </c>
      <c r="AG1319" s="122" t="e">
        <f t="shared" si="247"/>
        <v>#N/A</v>
      </c>
      <c r="AH1319" s="8" t="e">
        <f t="shared" si="248"/>
        <v>#N/A</v>
      </c>
      <c r="AI1319" s="122" t="e">
        <f t="shared" si="249"/>
        <v>#N/A</v>
      </c>
      <c r="AJ1319" s="100" t="e">
        <f t="shared" si="250"/>
        <v>#N/A</v>
      </c>
      <c r="AK1319" s="122" t="e">
        <f t="shared" si="251"/>
        <v>#N/A</v>
      </c>
    </row>
    <row r="1320" spans="1:37" x14ac:dyDescent="0.2">
      <c r="A1320" s="170">
        <f>'Fleet Input'!A1324</f>
        <v>0</v>
      </c>
      <c r="B1320" s="106" t="s">
        <v>111</v>
      </c>
      <c r="C1320" s="106" t="s">
        <v>112</v>
      </c>
      <c r="D1320" s="106" t="s">
        <v>136</v>
      </c>
      <c r="E1320" s="106" t="s">
        <v>260</v>
      </c>
      <c r="F1320" s="179">
        <f>'Fleet Input'!I1324</f>
        <v>0</v>
      </c>
      <c r="G1320" s="179">
        <f>'Fleet Input'!J1324</f>
        <v>0</v>
      </c>
      <c r="H1320" s="119" t="e">
        <f>VLOOKUP(AD1320,NOx_Calc!$E$4:$G$44,3,FALSE)/100</f>
        <v>#N/A</v>
      </c>
      <c r="I1320" s="119" t="e">
        <f>VLOOKUP(AD1320,NOx_Calc!$E$4:$H$44,4,FALSE)/100</f>
        <v>#N/A</v>
      </c>
      <c r="J1320" s="97" t="e">
        <f t="shared" si="240"/>
        <v>#N/A</v>
      </c>
      <c r="K1320" s="10" t="e">
        <f>IF(J1320&lt;&gt;"-",IF(X1320="A",'NOx Emission Factors'!$X$4*J1320,IF(X1320="L",'NOx Emission Factors'!$W$4*J1320,"?")),"-")</f>
        <v>#N/A</v>
      </c>
      <c r="L1320" s="10" t="str">
        <f>IF(F1320&lt;&gt;"",IF(X1320="A",F1320/'NOx Emission Factors'!$X$4,IF(X1320="L",F1320/'NOx Emission Factors'!$W$4,"?")),"-")</f>
        <v>?</v>
      </c>
      <c r="M1320" s="125" t="e">
        <f t="shared" si="241"/>
        <v>#DIV/0!</v>
      </c>
      <c r="N1320" s="125" t="e">
        <f t="shared" si="242"/>
        <v>#N/A</v>
      </c>
      <c r="O1320" s="170">
        <f>'Fleet Input'!B1324</f>
        <v>0</v>
      </c>
      <c r="P1320" s="170">
        <f>'Fleet Input'!C1324</f>
        <v>0</v>
      </c>
      <c r="Q1320" s="170">
        <f>'Fleet Input'!D1324</f>
        <v>0</v>
      </c>
      <c r="R1320" s="170">
        <f>'Fleet Input'!E1324</f>
        <v>0</v>
      </c>
      <c r="S1320" s="170">
        <f>'Fleet Input'!F1324</f>
        <v>0</v>
      </c>
      <c r="T1320" s="109" t="s">
        <v>243</v>
      </c>
      <c r="X1320" s="176">
        <f>'Fleet Input'!F1324</f>
        <v>0</v>
      </c>
      <c r="Y1320" s="170">
        <f>'Fleet Input'!G1324</f>
        <v>0</v>
      </c>
      <c r="Z1320" s="170">
        <f>'Fleet Input'!H1324</f>
        <v>0</v>
      </c>
      <c r="AA1320" s="114">
        <f t="shared" si="243"/>
        <v>0</v>
      </c>
      <c r="AB1320" s="176" t="str">
        <f>IF('Fleet Input'!K1324=0,"",'Fleet Input'!K1324)</f>
        <v/>
      </c>
      <c r="AC1320" s="176" t="str">
        <f>IF('Fleet Input'!L1324=0,"",'Fleet Input'!L1324)</f>
        <v/>
      </c>
      <c r="AD1320" s="117" t="str">
        <f t="shared" si="244"/>
        <v/>
      </c>
      <c r="AE1320" s="117" t="str">
        <f t="shared" si="245"/>
        <v>00</v>
      </c>
      <c r="AF1320" s="8" t="e">
        <f t="shared" si="246"/>
        <v>#N/A</v>
      </c>
      <c r="AG1320" s="122" t="e">
        <f t="shared" si="247"/>
        <v>#N/A</v>
      </c>
      <c r="AH1320" s="8" t="e">
        <f t="shared" si="248"/>
        <v>#N/A</v>
      </c>
      <c r="AI1320" s="122" t="e">
        <f t="shared" si="249"/>
        <v>#N/A</v>
      </c>
      <c r="AJ1320" s="100" t="e">
        <f t="shared" si="250"/>
        <v>#N/A</v>
      </c>
      <c r="AK1320" s="122" t="e">
        <f t="shared" si="251"/>
        <v>#N/A</v>
      </c>
    </row>
    <row r="1321" spans="1:37" x14ac:dyDescent="0.2">
      <c r="A1321" s="170">
        <f>'Fleet Input'!A1325</f>
        <v>0</v>
      </c>
      <c r="B1321" s="106" t="s">
        <v>111</v>
      </c>
      <c r="C1321" s="106" t="s">
        <v>112</v>
      </c>
      <c r="D1321" s="106" t="s">
        <v>136</v>
      </c>
      <c r="E1321" s="106" t="s">
        <v>220</v>
      </c>
      <c r="F1321" s="179">
        <f>'Fleet Input'!I1325</f>
        <v>0</v>
      </c>
      <c r="G1321" s="179">
        <f>'Fleet Input'!J1325</f>
        <v>0</v>
      </c>
      <c r="H1321" s="119" t="e">
        <f>VLOOKUP(AD1321,NOx_Calc!$E$4:$G$44,3,FALSE)/100</f>
        <v>#N/A</v>
      </c>
      <c r="I1321" s="119" t="e">
        <f>VLOOKUP(AD1321,NOx_Calc!$E$4:$H$44,4,FALSE)/100</f>
        <v>#N/A</v>
      </c>
      <c r="J1321" s="97" t="e">
        <f t="shared" si="240"/>
        <v>#N/A</v>
      </c>
      <c r="K1321" s="10" t="e">
        <f>IF(J1321&lt;&gt;"-",IF(X1321="A",'NOx Emission Factors'!$X$4*J1321,IF(X1321="L",'NOx Emission Factors'!$W$4*J1321,"?")),"-")</f>
        <v>#N/A</v>
      </c>
      <c r="L1321" s="10" t="str">
        <f>IF(F1321&lt;&gt;"",IF(X1321="A",F1321/'NOx Emission Factors'!$X$4,IF(X1321="L",F1321/'NOx Emission Factors'!$W$4,"?")),"-")</f>
        <v>?</v>
      </c>
      <c r="M1321" s="125" t="e">
        <f t="shared" si="241"/>
        <v>#DIV/0!</v>
      </c>
      <c r="N1321" s="125" t="e">
        <f t="shared" si="242"/>
        <v>#N/A</v>
      </c>
      <c r="O1321" s="170">
        <f>'Fleet Input'!B1325</f>
        <v>0</v>
      </c>
      <c r="P1321" s="170">
        <f>'Fleet Input'!C1325</f>
        <v>0</v>
      </c>
      <c r="Q1321" s="170">
        <f>'Fleet Input'!D1325</f>
        <v>0</v>
      </c>
      <c r="R1321" s="170">
        <f>'Fleet Input'!E1325</f>
        <v>0</v>
      </c>
      <c r="S1321" s="170">
        <f>'Fleet Input'!F1325</f>
        <v>0</v>
      </c>
      <c r="T1321" s="109" t="s">
        <v>242</v>
      </c>
      <c r="V1321" s="109" t="s">
        <v>29</v>
      </c>
      <c r="X1321" s="176">
        <f>'Fleet Input'!F1325</f>
        <v>0</v>
      </c>
      <c r="Y1321" s="170">
        <f>'Fleet Input'!G1325</f>
        <v>0</v>
      </c>
      <c r="Z1321" s="170">
        <f>'Fleet Input'!H1325</f>
        <v>0</v>
      </c>
      <c r="AA1321" s="114">
        <f t="shared" si="243"/>
        <v>0</v>
      </c>
      <c r="AB1321" s="176" t="str">
        <f>IF('Fleet Input'!K1325=0,"",'Fleet Input'!K1325)</f>
        <v/>
      </c>
      <c r="AC1321" s="176" t="str">
        <f>IF('Fleet Input'!L1325=0,"",'Fleet Input'!L1325)</f>
        <v/>
      </c>
      <c r="AD1321" s="117" t="str">
        <f t="shared" si="244"/>
        <v/>
      </c>
      <c r="AE1321" s="117" t="str">
        <f t="shared" si="245"/>
        <v>00</v>
      </c>
      <c r="AF1321" s="8" t="e">
        <f t="shared" si="246"/>
        <v>#N/A</v>
      </c>
      <c r="AG1321" s="122" t="e">
        <f t="shared" si="247"/>
        <v>#N/A</v>
      </c>
      <c r="AH1321" s="8" t="e">
        <f t="shared" si="248"/>
        <v>#N/A</v>
      </c>
      <c r="AI1321" s="122" t="e">
        <f t="shared" si="249"/>
        <v>#N/A</v>
      </c>
      <c r="AJ1321" s="100" t="e">
        <f t="shared" si="250"/>
        <v>#N/A</v>
      </c>
      <c r="AK1321" s="122" t="e">
        <f t="shared" si="251"/>
        <v>#N/A</v>
      </c>
    </row>
    <row r="1322" spans="1:37" x14ac:dyDescent="0.2">
      <c r="A1322" s="170">
        <f>'Fleet Input'!A1326</f>
        <v>0</v>
      </c>
      <c r="B1322" s="106" t="s">
        <v>111</v>
      </c>
      <c r="C1322" s="106" t="s">
        <v>112</v>
      </c>
      <c r="D1322" s="106" t="s">
        <v>162</v>
      </c>
      <c r="E1322" s="106" t="s">
        <v>267</v>
      </c>
      <c r="F1322" s="179">
        <f>'Fleet Input'!I1326</f>
        <v>0</v>
      </c>
      <c r="G1322" s="179">
        <f>'Fleet Input'!J1326</f>
        <v>0</v>
      </c>
      <c r="H1322" s="119" t="e">
        <f>VLOOKUP(AD1322,NOx_Calc!$E$4:$G$44,3,FALSE)/100</f>
        <v>#N/A</v>
      </c>
      <c r="I1322" s="119" t="e">
        <f>VLOOKUP(AD1322,NOx_Calc!$E$4:$H$44,4,FALSE)/100</f>
        <v>#N/A</v>
      </c>
      <c r="J1322" s="97" t="e">
        <f t="shared" si="240"/>
        <v>#N/A</v>
      </c>
      <c r="K1322" s="10" t="e">
        <f>IF(J1322&lt;&gt;"-",IF(X1322="A",'NOx Emission Factors'!$X$4*J1322,IF(X1322="L",'NOx Emission Factors'!$W$4*J1322,"?")),"-")</f>
        <v>#N/A</v>
      </c>
      <c r="L1322" s="10" t="str">
        <f>IF(F1322&lt;&gt;"",IF(X1322="A",F1322/'NOx Emission Factors'!$X$4,IF(X1322="L",F1322/'NOx Emission Factors'!$W$4,"?")),"-")</f>
        <v>?</v>
      </c>
      <c r="M1322" s="125" t="e">
        <f t="shared" si="241"/>
        <v>#DIV/0!</v>
      </c>
      <c r="N1322" s="125" t="e">
        <f t="shared" si="242"/>
        <v>#N/A</v>
      </c>
      <c r="O1322" s="170">
        <f>'Fleet Input'!B1326</f>
        <v>0</v>
      </c>
      <c r="P1322" s="170">
        <f>'Fleet Input'!C1326</f>
        <v>0</v>
      </c>
      <c r="Q1322" s="170">
        <f>'Fleet Input'!D1326</f>
        <v>0</v>
      </c>
      <c r="R1322" s="170">
        <f>'Fleet Input'!E1326</f>
        <v>0</v>
      </c>
      <c r="S1322" s="170">
        <f>'Fleet Input'!F1326</f>
        <v>0</v>
      </c>
      <c r="T1322" s="109" t="s">
        <v>237</v>
      </c>
      <c r="U1322" s="109" t="s">
        <v>190</v>
      </c>
      <c r="X1322" s="176">
        <f>'Fleet Input'!F1326</f>
        <v>0</v>
      </c>
      <c r="Y1322" s="170">
        <f>'Fleet Input'!G1326</f>
        <v>0</v>
      </c>
      <c r="Z1322" s="170">
        <f>'Fleet Input'!H1326</f>
        <v>0</v>
      </c>
      <c r="AA1322" s="114">
        <f t="shared" si="243"/>
        <v>0</v>
      </c>
      <c r="AB1322" s="176" t="str">
        <f>IF('Fleet Input'!K1326=0,"",'Fleet Input'!K1326)</f>
        <v/>
      </c>
      <c r="AC1322" s="176" t="str">
        <f>IF('Fleet Input'!L1326=0,"",'Fleet Input'!L1326)</f>
        <v/>
      </c>
      <c r="AD1322" s="117" t="str">
        <f t="shared" si="244"/>
        <v/>
      </c>
      <c r="AE1322" s="117" t="str">
        <f t="shared" si="245"/>
        <v>00</v>
      </c>
      <c r="AF1322" s="8" t="e">
        <f t="shared" si="246"/>
        <v>#N/A</v>
      </c>
      <c r="AG1322" s="122" t="e">
        <f t="shared" si="247"/>
        <v>#N/A</v>
      </c>
      <c r="AH1322" s="8" t="e">
        <f t="shared" si="248"/>
        <v>#N/A</v>
      </c>
      <c r="AI1322" s="122" t="e">
        <f t="shared" si="249"/>
        <v>#N/A</v>
      </c>
      <c r="AJ1322" s="100" t="e">
        <f t="shared" si="250"/>
        <v>#N/A</v>
      </c>
      <c r="AK1322" s="122" t="e">
        <f t="shared" si="251"/>
        <v>#N/A</v>
      </c>
    </row>
    <row r="1323" spans="1:37" x14ac:dyDescent="0.2">
      <c r="A1323" s="170">
        <f>'Fleet Input'!A1327</f>
        <v>0</v>
      </c>
      <c r="B1323" s="106" t="s">
        <v>111</v>
      </c>
      <c r="C1323" s="106" t="s">
        <v>112</v>
      </c>
      <c r="D1323" s="106" t="s">
        <v>216</v>
      </c>
      <c r="E1323" s="106" t="s">
        <v>761</v>
      </c>
      <c r="F1323" s="179">
        <f>'Fleet Input'!I1327</f>
        <v>0</v>
      </c>
      <c r="G1323" s="179">
        <f>'Fleet Input'!J1327</f>
        <v>0</v>
      </c>
      <c r="H1323" s="119" t="e">
        <f>VLOOKUP(AD1323,NOx_Calc!$E$4:$G$44,3,FALSE)/100</f>
        <v>#N/A</v>
      </c>
      <c r="I1323" s="119" t="e">
        <f>VLOOKUP(AD1323,NOx_Calc!$E$4:$H$44,4,FALSE)/100</f>
        <v>#N/A</v>
      </c>
      <c r="J1323" s="97" t="e">
        <f t="shared" si="240"/>
        <v>#N/A</v>
      </c>
      <c r="K1323" s="10" t="e">
        <f>IF(J1323&lt;&gt;"-",IF(X1323="A",'NOx Emission Factors'!$X$4*J1323,IF(X1323="L",'NOx Emission Factors'!$W$4*J1323,"?")),"-")</f>
        <v>#N/A</v>
      </c>
      <c r="L1323" s="10" t="str">
        <f>IF(F1323&lt;&gt;"",IF(X1323="A",F1323/'NOx Emission Factors'!$X$4,IF(X1323="L",F1323/'NOx Emission Factors'!$W$4,"?")),"-")</f>
        <v>?</v>
      </c>
      <c r="M1323" s="125" t="e">
        <f t="shared" si="241"/>
        <v>#DIV/0!</v>
      </c>
      <c r="N1323" s="125" t="e">
        <f t="shared" si="242"/>
        <v>#N/A</v>
      </c>
      <c r="O1323" s="170">
        <f>'Fleet Input'!B1327</f>
        <v>0</v>
      </c>
      <c r="P1323" s="170">
        <f>'Fleet Input'!C1327</f>
        <v>0</v>
      </c>
      <c r="Q1323" s="170">
        <f>'Fleet Input'!D1327</f>
        <v>0</v>
      </c>
      <c r="R1323" s="170">
        <f>'Fleet Input'!E1327</f>
        <v>0</v>
      </c>
      <c r="S1323" s="170">
        <f>'Fleet Input'!F1327</f>
        <v>0</v>
      </c>
      <c r="T1323" s="109" t="s">
        <v>237</v>
      </c>
      <c r="U1323" s="109" t="s">
        <v>190</v>
      </c>
      <c r="X1323" s="176">
        <f>'Fleet Input'!F1327</f>
        <v>0</v>
      </c>
      <c r="Y1323" s="170">
        <f>'Fleet Input'!G1327</f>
        <v>0</v>
      </c>
      <c r="Z1323" s="170">
        <f>'Fleet Input'!H1327</f>
        <v>0</v>
      </c>
      <c r="AA1323" s="114">
        <f t="shared" si="243"/>
        <v>0</v>
      </c>
      <c r="AB1323" s="176" t="str">
        <f>IF('Fleet Input'!K1327=0,"",'Fleet Input'!K1327)</f>
        <v/>
      </c>
      <c r="AC1323" s="176" t="str">
        <f>IF('Fleet Input'!L1327=0,"",'Fleet Input'!L1327)</f>
        <v/>
      </c>
      <c r="AD1323" s="117" t="str">
        <f t="shared" si="244"/>
        <v/>
      </c>
      <c r="AE1323" s="117" t="str">
        <f t="shared" si="245"/>
        <v>00</v>
      </c>
      <c r="AF1323" s="8" t="e">
        <f t="shared" si="246"/>
        <v>#N/A</v>
      </c>
      <c r="AG1323" s="122" t="e">
        <f t="shared" si="247"/>
        <v>#N/A</v>
      </c>
      <c r="AH1323" s="8" t="e">
        <f t="shared" si="248"/>
        <v>#N/A</v>
      </c>
      <c r="AI1323" s="122" t="e">
        <f t="shared" si="249"/>
        <v>#N/A</v>
      </c>
      <c r="AJ1323" s="100" t="e">
        <f t="shared" si="250"/>
        <v>#N/A</v>
      </c>
      <c r="AK1323" s="122" t="e">
        <f t="shared" si="251"/>
        <v>#N/A</v>
      </c>
    </row>
    <row r="1324" spans="1:37" x14ac:dyDescent="0.2">
      <c r="A1324" s="170">
        <f>'Fleet Input'!A1328</f>
        <v>0</v>
      </c>
      <c r="B1324" s="106" t="s">
        <v>111</v>
      </c>
      <c r="C1324" s="106" t="s">
        <v>112</v>
      </c>
      <c r="D1324" s="106" t="s">
        <v>216</v>
      </c>
      <c r="E1324" s="106" t="s">
        <v>761</v>
      </c>
      <c r="F1324" s="179">
        <f>'Fleet Input'!I1328</f>
        <v>0</v>
      </c>
      <c r="G1324" s="179">
        <f>'Fleet Input'!J1328</f>
        <v>0</v>
      </c>
      <c r="H1324" s="119" t="e">
        <f>VLOOKUP(AD1324,NOx_Calc!$E$4:$G$44,3,FALSE)/100</f>
        <v>#N/A</v>
      </c>
      <c r="I1324" s="119" t="e">
        <f>VLOOKUP(AD1324,NOx_Calc!$E$4:$H$44,4,FALSE)/100</f>
        <v>#N/A</v>
      </c>
      <c r="J1324" s="97" t="e">
        <f t="shared" si="240"/>
        <v>#N/A</v>
      </c>
      <c r="K1324" s="10" t="e">
        <f>IF(J1324&lt;&gt;"-",IF(X1324="A",'NOx Emission Factors'!$X$4*J1324,IF(X1324="L",'NOx Emission Factors'!$W$4*J1324,"?")),"-")</f>
        <v>#N/A</v>
      </c>
      <c r="L1324" s="10" t="str">
        <f>IF(F1324&lt;&gt;"",IF(X1324="A",F1324/'NOx Emission Factors'!$X$4,IF(X1324="L",F1324/'NOx Emission Factors'!$W$4,"?")),"-")</f>
        <v>?</v>
      </c>
      <c r="M1324" s="125" t="e">
        <f t="shared" si="241"/>
        <v>#DIV/0!</v>
      </c>
      <c r="N1324" s="125" t="e">
        <f t="shared" si="242"/>
        <v>#N/A</v>
      </c>
      <c r="O1324" s="170">
        <f>'Fleet Input'!B1328</f>
        <v>0</v>
      </c>
      <c r="P1324" s="170">
        <f>'Fleet Input'!C1328</f>
        <v>0</v>
      </c>
      <c r="Q1324" s="170">
        <f>'Fleet Input'!D1328</f>
        <v>0</v>
      </c>
      <c r="R1324" s="170">
        <f>'Fleet Input'!E1328</f>
        <v>0</v>
      </c>
      <c r="S1324" s="170">
        <f>'Fleet Input'!F1328</f>
        <v>0</v>
      </c>
      <c r="T1324" s="109" t="s">
        <v>237</v>
      </c>
      <c r="U1324" s="109" t="s">
        <v>190</v>
      </c>
      <c r="X1324" s="176">
        <f>'Fleet Input'!F1328</f>
        <v>0</v>
      </c>
      <c r="Y1324" s="170">
        <f>'Fleet Input'!G1328</f>
        <v>0</v>
      </c>
      <c r="Z1324" s="170">
        <f>'Fleet Input'!H1328</f>
        <v>0</v>
      </c>
      <c r="AA1324" s="114">
        <f t="shared" si="243"/>
        <v>0</v>
      </c>
      <c r="AB1324" s="176" t="str">
        <f>IF('Fleet Input'!K1328=0,"",'Fleet Input'!K1328)</f>
        <v/>
      </c>
      <c r="AC1324" s="176" t="str">
        <f>IF('Fleet Input'!L1328=0,"",'Fleet Input'!L1328)</f>
        <v/>
      </c>
      <c r="AD1324" s="117" t="str">
        <f t="shared" si="244"/>
        <v/>
      </c>
      <c r="AE1324" s="117" t="str">
        <f t="shared" si="245"/>
        <v>00</v>
      </c>
      <c r="AF1324" s="8" t="e">
        <f t="shared" si="246"/>
        <v>#N/A</v>
      </c>
      <c r="AG1324" s="122" t="e">
        <f t="shared" si="247"/>
        <v>#N/A</v>
      </c>
      <c r="AH1324" s="8" t="e">
        <f t="shared" si="248"/>
        <v>#N/A</v>
      </c>
      <c r="AI1324" s="122" t="e">
        <f t="shared" si="249"/>
        <v>#N/A</v>
      </c>
      <c r="AJ1324" s="100" t="e">
        <f t="shared" si="250"/>
        <v>#N/A</v>
      </c>
      <c r="AK1324" s="122" t="e">
        <f t="shared" si="251"/>
        <v>#N/A</v>
      </c>
    </row>
    <row r="1325" spans="1:37" x14ac:dyDescent="0.2">
      <c r="A1325" s="170">
        <f>'Fleet Input'!A1329</f>
        <v>0</v>
      </c>
      <c r="B1325" s="106" t="s">
        <v>111</v>
      </c>
      <c r="C1325" s="106" t="s">
        <v>112</v>
      </c>
      <c r="D1325" s="106" t="s">
        <v>216</v>
      </c>
      <c r="E1325" s="106" t="s">
        <v>761</v>
      </c>
      <c r="F1325" s="179">
        <f>'Fleet Input'!I1329</f>
        <v>0</v>
      </c>
      <c r="G1325" s="179">
        <f>'Fleet Input'!J1329</f>
        <v>0</v>
      </c>
      <c r="H1325" s="119" t="e">
        <f>VLOOKUP(AD1325,NOx_Calc!$E$4:$G$44,3,FALSE)/100</f>
        <v>#N/A</v>
      </c>
      <c r="I1325" s="119" t="e">
        <f>VLOOKUP(AD1325,NOx_Calc!$E$4:$H$44,4,FALSE)/100</f>
        <v>#N/A</v>
      </c>
      <c r="J1325" s="97" t="e">
        <f t="shared" si="240"/>
        <v>#N/A</v>
      </c>
      <c r="K1325" s="10" t="e">
        <f>IF(J1325&lt;&gt;"-",IF(X1325="A",'NOx Emission Factors'!$X$4*J1325,IF(X1325="L",'NOx Emission Factors'!$W$4*J1325,"?")),"-")</f>
        <v>#N/A</v>
      </c>
      <c r="L1325" s="10" t="str">
        <f>IF(F1325&lt;&gt;"",IF(X1325="A",F1325/'NOx Emission Factors'!$X$4,IF(X1325="L",F1325/'NOx Emission Factors'!$W$4,"?")),"-")</f>
        <v>?</v>
      </c>
      <c r="M1325" s="125" t="e">
        <f t="shared" si="241"/>
        <v>#DIV/0!</v>
      </c>
      <c r="N1325" s="125" t="e">
        <f t="shared" si="242"/>
        <v>#N/A</v>
      </c>
      <c r="O1325" s="170">
        <f>'Fleet Input'!B1329</f>
        <v>0</v>
      </c>
      <c r="P1325" s="170">
        <f>'Fleet Input'!C1329</f>
        <v>0</v>
      </c>
      <c r="Q1325" s="170">
        <f>'Fleet Input'!D1329</f>
        <v>0</v>
      </c>
      <c r="R1325" s="170">
        <f>'Fleet Input'!E1329</f>
        <v>0</v>
      </c>
      <c r="S1325" s="170">
        <f>'Fleet Input'!F1329</f>
        <v>0</v>
      </c>
      <c r="T1325" s="109" t="s">
        <v>237</v>
      </c>
      <c r="U1325" s="109" t="s">
        <v>190</v>
      </c>
      <c r="X1325" s="176">
        <f>'Fleet Input'!F1329</f>
        <v>0</v>
      </c>
      <c r="Y1325" s="170">
        <f>'Fleet Input'!G1329</f>
        <v>0</v>
      </c>
      <c r="Z1325" s="170">
        <f>'Fleet Input'!H1329</f>
        <v>0</v>
      </c>
      <c r="AA1325" s="114">
        <f t="shared" si="243"/>
        <v>0</v>
      </c>
      <c r="AB1325" s="176" t="str">
        <f>IF('Fleet Input'!K1329=0,"",'Fleet Input'!K1329)</f>
        <v/>
      </c>
      <c r="AC1325" s="176" t="str">
        <f>IF('Fleet Input'!L1329=0,"",'Fleet Input'!L1329)</f>
        <v/>
      </c>
      <c r="AD1325" s="117" t="str">
        <f t="shared" si="244"/>
        <v/>
      </c>
      <c r="AE1325" s="117" t="str">
        <f t="shared" si="245"/>
        <v>00</v>
      </c>
      <c r="AF1325" s="8" t="e">
        <f t="shared" si="246"/>
        <v>#N/A</v>
      </c>
      <c r="AG1325" s="122" t="e">
        <f t="shared" si="247"/>
        <v>#N/A</v>
      </c>
      <c r="AH1325" s="8" t="e">
        <f t="shared" si="248"/>
        <v>#N/A</v>
      </c>
      <c r="AI1325" s="122" t="e">
        <f t="shared" si="249"/>
        <v>#N/A</v>
      </c>
      <c r="AJ1325" s="100" t="e">
        <f t="shared" si="250"/>
        <v>#N/A</v>
      </c>
      <c r="AK1325" s="122" t="e">
        <f t="shared" si="251"/>
        <v>#N/A</v>
      </c>
    </row>
    <row r="1326" spans="1:37" x14ac:dyDescent="0.2">
      <c r="A1326" s="170">
        <f>'Fleet Input'!A1330</f>
        <v>0</v>
      </c>
      <c r="B1326" s="106" t="s">
        <v>111</v>
      </c>
      <c r="C1326" s="106" t="s">
        <v>112</v>
      </c>
      <c r="D1326" s="106" t="s">
        <v>216</v>
      </c>
      <c r="E1326" s="106" t="s">
        <v>761</v>
      </c>
      <c r="F1326" s="179">
        <f>'Fleet Input'!I1330</f>
        <v>0</v>
      </c>
      <c r="G1326" s="179">
        <f>'Fleet Input'!J1330</f>
        <v>0</v>
      </c>
      <c r="H1326" s="119" t="e">
        <f>VLOOKUP(AD1326,NOx_Calc!$E$4:$G$44,3,FALSE)/100</f>
        <v>#N/A</v>
      </c>
      <c r="I1326" s="119" t="e">
        <f>VLOOKUP(AD1326,NOx_Calc!$E$4:$H$44,4,FALSE)/100</f>
        <v>#N/A</v>
      </c>
      <c r="J1326" s="97" t="e">
        <f t="shared" si="240"/>
        <v>#N/A</v>
      </c>
      <c r="K1326" s="10" t="e">
        <f>IF(J1326&lt;&gt;"-",IF(X1326="A",'NOx Emission Factors'!$X$4*J1326,IF(X1326="L",'NOx Emission Factors'!$W$4*J1326,"?")),"-")</f>
        <v>#N/A</v>
      </c>
      <c r="L1326" s="10" t="str">
        <f>IF(F1326&lt;&gt;"",IF(X1326="A",F1326/'NOx Emission Factors'!$X$4,IF(X1326="L",F1326/'NOx Emission Factors'!$W$4,"?")),"-")</f>
        <v>?</v>
      </c>
      <c r="M1326" s="125" t="e">
        <f t="shared" si="241"/>
        <v>#DIV/0!</v>
      </c>
      <c r="N1326" s="125" t="e">
        <f t="shared" si="242"/>
        <v>#N/A</v>
      </c>
      <c r="O1326" s="170">
        <f>'Fleet Input'!B1330</f>
        <v>0</v>
      </c>
      <c r="P1326" s="170">
        <f>'Fleet Input'!C1330</f>
        <v>0</v>
      </c>
      <c r="Q1326" s="170">
        <f>'Fleet Input'!D1330</f>
        <v>0</v>
      </c>
      <c r="R1326" s="170">
        <f>'Fleet Input'!E1330</f>
        <v>0</v>
      </c>
      <c r="S1326" s="170">
        <f>'Fleet Input'!F1330</f>
        <v>0</v>
      </c>
      <c r="T1326" s="109" t="s">
        <v>237</v>
      </c>
      <c r="U1326" s="109" t="s">
        <v>190</v>
      </c>
      <c r="X1326" s="176">
        <f>'Fleet Input'!F1330</f>
        <v>0</v>
      </c>
      <c r="Y1326" s="170">
        <f>'Fleet Input'!G1330</f>
        <v>0</v>
      </c>
      <c r="Z1326" s="170">
        <f>'Fleet Input'!H1330</f>
        <v>0</v>
      </c>
      <c r="AA1326" s="114">
        <f t="shared" si="243"/>
        <v>0</v>
      </c>
      <c r="AB1326" s="176" t="str">
        <f>IF('Fleet Input'!K1330=0,"",'Fleet Input'!K1330)</f>
        <v/>
      </c>
      <c r="AC1326" s="176" t="str">
        <f>IF('Fleet Input'!L1330=0,"",'Fleet Input'!L1330)</f>
        <v/>
      </c>
      <c r="AD1326" s="117" t="str">
        <f t="shared" si="244"/>
        <v/>
      </c>
      <c r="AE1326" s="117" t="str">
        <f t="shared" si="245"/>
        <v>00</v>
      </c>
      <c r="AF1326" s="8" t="e">
        <f t="shared" si="246"/>
        <v>#N/A</v>
      </c>
      <c r="AG1326" s="122" t="e">
        <f t="shared" si="247"/>
        <v>#N/A</v>
      </c>
      <c r="AH1326" s="8" t="e">
        <f t="shared" si="248"/>
        <v>#N/A</v>
      </c>
      <c r="AI1326" s="122" t="e">
        <f t="shared" si="249"/>
        <v>#N/A</v>
      </c>
      <c r="AJ1326" s="100" t="e">
        <f t="shared" si="250"/>
        <v>#N/A</v>
      </c>
      <c r="AK1326" s="122" t="e">
        <f t="shared" si="251"/>
        <v>#N/A</v>
      </c>
    </row>
    <row r="1327" spans="1:37" x14ac:dyDescent="0.2">
      <c r="A1327" s="170">
        <f>'Fleet Input'!A1331</f>
        <v>0</v>
      </c>
      <c r="B1327" s="106" t="s">
        <v>111</v>
      </c>
      <c r="C1327" s="106" t="s">
        <v>112</v>
      </c>
      <c r="D1327" s="106" t="s">
        <v>216</v>
      </c>
      <c r="E1327" s="106" t="s">
        <v>761</v>
      </c>
      <c r="F1327" s="179">
        <f>'Fleet Input'!I1331</f>
        <v>0</v>
      </c>
      <c r="G1327" s="179">
        <f>'Fleet Input'!J1331</f>
        <v>0</v>
      </c>
      <c r="H1327" s="119" t="e">
        <f>VLOOKUP(AD1327,NOx_Calc!$E$4:$G$44,3,FALSE)/100</f>
        <v>#N/A</v>
      </c>
      <c r="I1327" s="119" t="e">
        <f>VLOOKUP(AD1327,NOx_Calc!$E$4:$H$44,4,FALSE)/100</f>
        <v>#N/A</v>
      </c>
      <c r="J1327" s="97" t="e">
        <f t="shared" si="240"/>
        <v>#N/A</v>
      </c>
      <c r="K1327" s="10" t="e">
        <f>IF(J1327&lt;&gt;"-",IF(X1327="A",'NOx Emission Factors'!$X$4*J1327,IF(X1327="L",'NOx Emission Factors'!$W$4*J1327,"?")),"-")</f>
        <v>#N/A</v>
      </c>
      <c r="L1327" s="10" t="str">
        <f>IF(F1327&lt;&gt;"",IF(X1327="A",F1327/'NOx Emission Factors'!$X$4,IF(X1327="L",F1327/'NOx Emission Factors'!$W$4,"?")),"-")</f>
        <v>?</v>
      </c>
      <c r="M1327" s="125" t="e">
        <f t="shared" si="241"/>
        <v>#DIV/0!</v>
      </c>
      <c r="N1327" s="125" t="e">
        <f t="shared" si="242"/>
        <v>#N/A</v>
      </c>
      <c r="O1327" s="170">
        <f>'Fleet Input'!B1331</f>
        <v>0</v>
      </c>
      <c r="P1327" s="170">
        <f>'Fleet Input'!C1331</f>
        <v>0</v>
      </c>
      <c r="Q1327" s="170">
        <f>'Fleet Input'!D1331</f>
        <v>0</v>
      </c>
      <c r="R1327" s="170">
        <f>'Fleet Input'!E1331</f>
        <v>0</v>
      </c>
      <c r="S1327" s="170">
        <f>'Fleet Input'!F1331</f>
        <v>0</v>
      </c>
      <c r="T1327" s="109" t="s">
        <v>237</v>
      </c>
      <c r="U1327" s="109" t="s">
        <v>190</v>
      </c>
      <c r="X1327" s="176">
        <f>'Fleet Input'!F1331</f>
        <v>0</v>
      </c>
      <c r="Y1327" s="170">
        <f>'Fleet Input'!G1331</f>
        <v>0</v>
      </c>
      <c r="Z1327" s="170">
        <f>'Fleet Input'!H1331</f>
        <v>0</v>
      </c>
      <c r="AA1327" s="114">
        <f t="shared" si="243"/>
        <v>0</v>
      </c>
      <c r="AB1327" s="176" t="str">
        <f>IF('Fleet Input'!K1331=0,"",'Fleet Input'!K1331)</f>
        <v/>
      </c>
      <c r="AC1327" s="176" t="str">
        <f>IF('Fleet Input'!L1331=0,"",'Fleet Input'!L1331)</f>
        <v/>
      </c>
      <c r="AD1327" s="117" t="str">
        <f t="shared" si="244"/>
        <v/>
      </c>
      <c r="AE1327" s="117" t="str">
        <f t="shared" si="245"/>
        <v>00</v>
      </c>
      <c r="AF1327" s="8" t="e">
        <f t="shared" si="246"/>
        <v>#N/A</v>
      </c>
      <c r="AG1327" s="122" t="e">
        <f t="shared" si="247"/>
        <v>#N/A</v>
      </c>
      <c r="AH1327" s="8" t="e">
        <f t="shared" si="248"/>
        <v>#N/A</v>
      </c>
      <c r="AI1327" s="122" t="e">
        <f t="shared" si="249"/>
        <v>#N/A</v>
      </c>
      <c r="AJ1327" s="100" t="e">
        <f t="shared" si="250"/>
        <v>#N/A</v>
      </c>
      <c r="AK1327" s="122" t="e">
        <f t="shared" si="251"/>
        <v>#N/A</v>
      </c>
    </row>
    <row r="1328" spans="1:37" x14ac:dyDescent="0.2">
      <c r="A1328" s="170">
        <f>'Fleet Input'!A1332</f>
        <v>0</v>
      </c>
      <c r="B1328" s="106" t="s">
        <v>111</v>
      </c>
      <c r="C1328" s="106" t="s">
        <v>112</v>
      </c>
      <c r="D1328" s="106" t="s">
        <v>216</v>
      </c>
      <c r="E1328" s="106" t="s">
        <v>761</v>
      </c>
      <c r="F1328" s="179">
        <f>'Fleet Input'!I1332</f>
        <v>0</v>
      </c>
      <c r="G1328" s="179">
        <f>'Fleet Input'!J1332</f>
        <v>0</v>
      </c>
      <c r="H1328" s="119" t="e">
        <f>VLOOKUP(AD1328,NOx_Calc!$E$4:$G$44,3,FALSE)/100</f>
        <v>#N/A</v>
      </c>
      <c r="I1328" s="119" t="e">
        <f>VLOOKUP(AD1328,NOx_Calc!$E$4:$H$44,4,FALSE)/100</f>
        <v>#N/A</v>
      </c>
      <c r="J1328" s="97" t="e">
        <f t="shared" si="240"/>
        <v>#N/A</v>
      </c>
      <c r="K1328" s="10" t="e">
        <f>IF(J1328&lt;&gt;"-",IF(X1328="A",'NOx Emission Factors'!$X$4*J1328,IF(X1328="L",'NOx Emission Factors'!$W$4*J1328,"?")),"-")</f>
        <v>#N/A</v>
      </c>
      <c r="L1328" s="10" t="str">
        <f>IF(F1328&lt;&gt;"",IF(X1328="A",F1328/'NOx Emission Factors'!$X$4,IF(X1328="L",F1328/'NOx Emission Factors'!$W$4,"?")),"-")</f>
        <v>?</v>
      </c>
      <c r="M1328" s="125" t="e">
        <f t="shared" si="241"/>
        <v>#DIV/0!</v>
      </c>
      <c r="N1328" s="125" t="e">
        <f t="shared" si="242"/>
        <v>#N/A</v>
      </c>
      <c r="O1328" s="170">
        <f>'Fleet Input'!B1332</f>
        <v>0</v>
      </c>
      <c r="P1328" s="170">
        <f>'Fleet Input'!C1332</f>
        <v>0</v>
      </c>
      <c r="Q1328" s="170">
        <f>'Fleet Input'!D1332</f>
        <v>0</v>
      </c>
      <c r="R1328" s="170">
        <f>'Fleet Input'!E1332</f>
        <v>0</v>
      </c>
      <c r="S1328" s="170">
        <f>'Fleet Input'!F1332</f>
        <v>0</v>
      </c>
      <c r="T1328" s="109" t="s">
        <v>237</v>
      </c>
      <c r="U1328" s="109" t="s">
        <v>190</v>
      </c>
      <c r="X1328" s="176">
        <f>'Fleet Input'!F1332</f>
        <v>0</v>
      </c>
      <c r="Y1328" s="170">
        <f>'Fleet Input'!G1332</f>
        <v>0</v>
      </c>
      <c r="Z1328" s="170">
        <f>'Fleet Input'!H1332</f>
        <v>0</v>
      </c>
      <c r="AA1328" s="114">
        <f t="shared" si="243"/>
        <v>0</v>
      </c>
      <c r="AB1328" s="176" t="str">
        <f>IF('Fleet Input'!K1332=0,"",'Fleet Input'!K1332)</f>
        <v/>
      </c>
      <c r="AC1328" s="176" t="str">
        <f>IF('Fleet Input'!L1332=0,"",'Fleet Input'!L1332)</f>
        <v/>
      </c>
      <c r="AD1328" s="117" t="str">
        <f t="shared" si="244"/>
        <v/>
      </c>
      <c r="AE1328" s="117" t="str">
        <f t="shared" si="245"/>
        <v>00</v>
      </c>
      <c r="AF1328" s="8" t="e">
        <f t="shared" si="246"/>
        <v>#N/A</v>
      </c>
      <c r="AG1328" s="122" t="e">
        <f t="shared" si="247"/>
        <v>#N/A</v>
      </c>
      <c r="AH1328" s="8" t="e">
        <f t="shared" si="248"/>
        <v>#N/A</v>
      </c>
      <c r="AI1328" s="122" t="e">
        <f t="shared" si="249"/>
        <v>#N/A</v>
      </c>
      <c r="AJ1328" s="100" t="e">
        <f t="shared" si="250"/>
        <v>#N/A</v>
      </c>
      <c r="AK1328" s="122" t="e">
        <f t="shared" si="251"/>
        <v>#N/A</v>
      </c>
    </row>
    <row r="1329" spans="1:37" x14ac:dyDescent="0.2">
      <c r="A1329" s="170">
        <f>'Fleet Input'!A1333</f>
        <v>0</v>
      </c>
      <c r="B1329" s="106" t="s">
        <v>111</v>
      </c>
      <c r="C1329" s="106" t="s">
        <v>116</v>
      </c>
      <c r="D1329" s="106" t="s">
        <v>169</v>
      </c>
      <c r="E1329" s="106" t="s">
        <v>143</v>
      </c>
      <c r="F1329" s="179">
        <f>'Fleet Input'!I1333</f>
        <v>0</v>
      </c>
      <c r="G1329" s="179">
        <f>'Fleet Input'!J1333</f>
        <v>0</v>
      </c>
      <c r="H1329" s="119" t="e">
        <f>VLOOKUP(AD1329,NOx_Calc!$E$4:$G$44,3,FALSE)/100</f>
        <v>#N/A</v>
      </c>
      <c r="I1329" s="119" t="e">
        <f>VLOOKUP(AD1329,NOx_Calc!$E$4:$H$44,4,FALSE)/100</f>
        <v>#N/A</v>
      </c>
      <c r="J1329" s="97" t="e">
        <f t="shared" si="240"/>
        <v>#N/A</v>
      </c>
      <c r="K1329" s="10" t="e">
        <f>IF(J1329&lt;&gt;"-",IF(X1329="A",'NOx Emission Factors'!$X$4*J1329,IF(X1329="L",'NOx Emission Factors'!$W$4*J1329,"?")),"-")</f>
        <v>#N/A</v>
      </c>
      <c r="L1329" s="10" t="str">
        <f>IF(F1329&lt;&gt;"",IF(X1329="A",F1329/'NOx Emission Factors'!$X$4,IF(X1329="L",F1329/'NOx Emission Factors'!$W$4,"?")),"-")</f>
        <v>?</v>
      </c>
      <c r="M1329" s="125" t="e">
        <f t="shared" si="241"/>
        <v>#DIV/0!</v>
      </c>
      <c r="N1329" s="125" t="e">
        <f t="shared" si="242"/>
        <v>#N/A</v>
      </c>
      <c r="O1329" s="170">
        <f>'Fleet Input'!B1333</f>
        <v>0</v>
      </c>
      <c r="P1329" s="170">
        <f>'Fleet Input'!C1333</f>
        <v>0</v>
      </c>
      <c r="Q1329" s="170">
        <f>'Fleet Input'!D1333</f>
        <v>0</v>
      </c>
      <c r="R1329" s="170">
        <f>'Fleet Input'!E1333</f>
        <v>0</v>
      </c>
      <c r="S1329" s="170">
        <f>'Fleet Input'!F1333</f>
        <v>0</v>
      </c>
      <c r="T1329" s="109" t="s">
        <v>239</v>
      </c>
      <c r="U1329" s="109" t="s">
        <v>194</v>
      </c>
      <c r="X1329" s="176">
        <f>'Fleet Input'!F1333</f>
        <v>0</v>
      </c>
      <c r="Y1329" s="170">
        <f>'Fleet Input'!G1333</f>
        <v>0</v>
      </c>
      <c r="Z1329" s="170">
        <f>'Fleet Input'!H1333</f>
        <v>0</v>
      </c>
      <c r="AA1329" s="114">
        <f t="shared" si="243"/>
        <v>0</v>
      </c>
      <c r="AB1329" s="176" t="str">
        <f>IF('Fleet Input'!K1333=0,"",'Fleet Input'!K1333)</f>
        <v/>
      </c>
      <c r="AC1329" s="176" t="str">
        <f>IF('Fleet Input'!L1333=0,"",'Fleet Input'!L1333)</f>
        <v/>
      </c>
      <c r="AD1329" s="117" t="str">
        <f t="shared" si="244"/>
        <v/>
      </c>
      <c r="AE1329" s="117" t="str">
        <f t="shared" si="245"/>
        <v>00</v>
      </c>
      <c r="AF1329" s="8" t="e">
        <f t="shared" si="246"/>
        <v>#N/A</v>
      </c>
      <c r="AG1329" s="122" t="e">
        <f t="shared" si="247"/>
        <v>#N/A</v>
      </c>
      <c r="AH1329" s="8" t="e">
        <f t="shared" si="248"/>
        <v>#N/A</v>
      </c>
      <c r="AI1329" s="122" t="e">
        <f t="shared" si="249"/>
        <v>#N/A</v>
      </c>
      <c r="AJ1329" s="100" t="e">
        <f t="shared" si="250"/>
        <v>#N/A</v>
      </c>
      <c r="AK1329" s="122" t="e">
        <f t="shared" si="251"/>
        <v>#N/A</v>
      </c>
    </row>
    <row r="1330" spans="1:37" x14ac:dyDescent="0.2">
      <c r="A1330" s="170">
        <f>'Fleet Input'!A1334</f>
        <v>0</v>
      </c>
      <c r="B1330" s="106" t="s">
        <v>111</v>
      </c>
      <c r="C1330" s="106" t="s">
        <v>116</v>
      </c>
      <c r="D1330" s="106" t="s">
        <v>117</v>
      </c>
      <c r="E1330" s="106" t="s">
        <v>143</v>
      </c>
      <c r="F1330" s="179">
        <f>'Fleet Input'!I1334</f>
        <v>0</v>
      </c>
      <c r="G1330" s="179">
        <f>'Fleet Input'!J1334</f>
        <v>0</v>
      </c>
      <c r="H1330" s="119" t="e">
        <f>VLOOKUP(AD1330,NOx_Calc!$E$4:$G$44,3,FALSE)/100</f>
        <v>#N/A</v>
      </c>
      <c r="I1330" s="119" t="e">
        <f>VLOOKUP(AD1330,NOx_Calc!$E$4:$H$44,4,FALSE)/100</f>
        <v>#N/A</v>
      </c>
      <c r="J1330" s="97" t="e">
        <f t="shared" si="240"/>
        <v>#N/A</v>
      </c>
      <c r="K1330" s="10" t="e">
        <f>IF(J1330&lt;&gt;"-",IF(X1330="A",'NOx Emission Factors'!$X$4*J1330,IF(X1330="L",'NOx Emission Factors'!$W$4*J1330,"?")),"-")</f>
        <v>#N/A</v>
      </c>
      <c r="L1330" s="10" t="str">
        <f>IF(F1330&lt;&gt;"",IF(X1330="A",F1330/'NOx Emission Factors'!$X$4,IF(X1330="L",F1330/'NOx Emission Factors'!$W$4,"?")),"-")</f>
        <v>?</v>
      </c>
      <c r="M1330" s="125" t="e">
        <f t="shared" si="241"/>
        <v>#DIV/0!</v>
      </c>
      <c r="N1330" s="125" t="e">
        <f t="shared" si="242"/>
        <v>#N/A</v>
      </c>
      <c r="O1330" s="170">
        <f>'Fleet Input'!B1334</f>
        <v>0</v>
      </c>
      <c r="P1330" s="170">
        <f>'Fleet Input'!C1334</f>
        <v>0</v>
      </c>
      <c r="Q1330" s="170">
        <f>'Fleet Input'!D1334</f>
        <v>0</v>
      </c>
      <c r="R1330" s="170">
        <f>'Fleet Input'!E1334</f>
        <v>0</v>
      </c>
      <c r="S1330" s="170">
        <f>'Fleet Input'!F1334</f>
        <v>0</v>
      </c>
      <c r="T1330" s="109" t="s">
        <v>239</v>
      </c>
      <c r="U1330" s="109" t="s">
        <v>194</v>
      </c>
      <c r="X1330" s="176">
        <f>'Fleet Input'!F1334</f>
        <v>0</v>
      </c>
      <c r="Y1330" s="170">
        <f>'Fleet Input'!G1334</f>
        <v>0</v>
      </c>
      <c r="Z1330" s="170">
        <f>'Fleet Input'!H1334</f>
        <v>0</v>
      </c>
      <c r="AA1330" s="114">
        <f t="shared" si="243"/>
        <v>0</v>
      </c>
      <c r="AB1330" s="176" t="str">
        <f>IF('Fleet Input'!K1334=0,"",'Fleet Input'!K1334)</f>
        <v/>
      </c>
      <c r="AC1330" s="176" t="str">
        <f>IF('Fleet Input'!L1334=0,"",'Fleet Input'!L1334)</f>
        <v/>
      </c>
      <c r="AD1330" s="117" t="str">
        <f t="shared" si="244"/>
        <v/>
      </c>
      <c r="AE1330" s="117" t="str">
        <f t="shared" si="245"/>
        <v>00</v>
      </c>
      <c r="AF1330" s="8" t="e">
        <f t="shared" si="246"/>
        <v>#N/A</v>
      </c>
      <c r="AG1330" s="122" t="e">
        <f t="shared" si="247"/>
        <v>#N/A</v>
      </c>
      <c r="AH1330" s="8" t="e">
        <f t="shared" si="248"/>
        <v>#N/A</v>
      </c>
      <c r="AI1330" s="122" t="e">
        <f t="shared" si="249"/>
        <v>#N/A</v>
      </c>
      <c r="AJ1330" s="100" t="e">
        <f t="shared" si="250"/>
        <v>#N/A</v>
      </c>
      <c r="AK1330" s="122" t="e">
        <f t="shared" si="251"/>
        <v>#N/A</v>
      </c>
    </row>
    <row r="1331" spans="1:37" x14ac:dyDescent="0.2">
      <c r="A1331" s="170">
        <f>'Fleet Input'!A1335</f>
        <v>0</v>
      </c>
      <c r="B1331" s="106" t="s">
        <v>111</v>
      </c>
      <c r="C1331" s="106" t="s">
        <v>116</v>
      </c>
      <c r="D1331" s="106" t="s">
        <v>117</v>
      </c>
      <c r="E1331" s="106" t="s">
        <v>143</v>
      </c>
      <c r="F1331" s="179">
        <f>'Fleet Input'!I1335</f>
        <v>0</v>
      </c>
      <c r="G1331" s="179">
        <f>'Fleet Input'!J1335</f>
        <v>0</v>
      </c>
      <c r="H1331" s="119" t="e">
        <f>VLOOKUP(AD1331,NOx_Calc!$E$4:$G$44,3,FALSE)/100</f>
        <v>#N/A</v>
      </c>
      <c r="I1331" s="119" t="e">
        <f>VLOOKUP(AD1331,NOx_Calc!$E$4:$H$44,4,FALSE)/100</f>
        <v>#N/A</v>
      </c>
      <c r="J1331" s="97" t="e">
        <f t="shared" si="240"/>
        <v>#N/A</v>
      </c>
      <c r="K1331" s="10" t="e">
        <f>IF(J1331&lt;&gt;"-",IF(X1331="A",'NOx Emission Factors'!$X$4*J1331,IF(X1331="L",'NOx Emission Factors'!$W$4*J1331,"?")),"-")</f>
        <v>#N/A</v>
      </c>
      <c r="L1331" s="10" t="str">
        <f>IF(F1331&lt;&gt;"",IF(X1331="A",F1331/'NOx Emission Factors'!$X$4,IF(X1331="L",F1331/'NOx Emission Factors'!$W$4,"?")),"-")</f>
        <v>?</v>
      </c>
      <c r="M1331" s="125" t="e">
        <f t="shared" si="241"/>
        <v>#DIV/0!</v>
      </c>
      <c r="N1331" s="125" t="e">
        <f t="shared" si="242"/>
        <v>#N/A</v>
      </c>
      <c r="O1331" s="170">
        <f>'Fleet Input'!B1335</f>
        <v>0</v>
      </c>
      <c r="P1331" s="170">
        <f>'Fleet Input'!C1335</f>
        <v>0</v>
      </c>
      <c r="Q1331" s="170">
        <f>'Fleet Input'!D1335</f>
        <v>0</v>
      </c>
      <c r="R1331" s="170">
        <f>'Fleet Input'!E1335</f>
        <v>0</v>
      </c>
      <c r="S1331" s="170">
        <f>'Fleet Input'!F1335</f>
        <v>0</v>
      </c>
      <c r="T1331" s="109" t="s">
        <v>239</v>
      </c>
      <c r="U1331" s="109" t="s">
        <v>194</v>
      </c>
      <c r="X1331" s="176">
        <f>'Fleet Input'!F1335</f>
        <v>0</v>
      </c>
      <c r="Y1331" s="170">
        <f>'Fleet Input'!G1335</f>
        <v>0</v>
      </c>
      <c r="Z1331" s="170">
        <f>'Fleet Input'!H1335</f>
        <v>0</v>
      </c>
      <c r="AA1331" s="114">
        <f t="shared" si="243"/>
        <v>0</v>
      </c>
      <c r="AB1331" s="176" t="str">
        <f>IF('Fleet Input'!K1335=0,"",'Fleet Input'!K1335)</f>
        <v/>
      </c>
      <c r="AC1331" s="176" t="str">
        <f>IF('Fleet Input'!L1335=0,"",'Fleet Input'!L1335)</f>
        <v/>
      </c>
      <c r="AD1331" s="117" t="str">
        <f t="shared" si="244"/>
        <v/>
      </c>
      <c r="AE1331" s="117" t="str">
        <f t="shared" si="245"/>
        <v>00</v>
      </c>
      <c r="AF1331" s="8" t="e">
        <f t="shared" si="246"/>
        <v>#N/A</v>
      </c>
      <c r="AG1331" s="122" t="e">
        <f t="shared" si="247"/>
        <v>#N/A</v>
      </c>
      <c r="AH1331" s="8" t="e">
        <f t="shared" si="248"/>
        <v>#N/A</v>
      </c>
      <c r="AI1331" s="122" t="e">
        <f t="shared" si="249"/>
        <v>#N/A</v>
      </c>
      <c r="AJ1331" s="100" t="e">
        <f t="shared" si="250"/>
        <v>#N/A</v>
      </c>
      <c r="AK1331" s="122" t="e">
        <f t="shared" si="251"/>
        <v>#N/A</v>
      </c>
    </row>
    <row r="1332" spans="1:37" x14ac:dyDescent="0.2">
      <c r="A1332" s="170">
        <f>'Fleet Input'!A1336</f>
        <v>0</v>
      </c>
      <c r="B1332" s="106" t="s">
        <v>111</v>
      </c>
      <c r="C1332" s="106" t="s">
        <v>116</v>
      </c>
      <c r="D1332" s="106" t="s">
        <v>117</v>
      </c>
      <c r="E1332" s="106" t="s">
        <v>143</v>
      </c>
      <c r="F1332" s="179">
        <f>'Fleet Input'!I1336</f>
        <v>0</v>
      </c>
      <c r="G1332" s="179">
        <f>'Fleet Input'!J1336</f>
        <v>0</v>
      </c>
      <c r="H1332" s="119" t="e">
        <f>VLOOKUP(AD1332,NOx_Calc!$E$4:$G$44,3,FALSE)/100</f>
        <v>#N/A</v>
      </c>
      <c r="I1332" s="119" t="e">
        <f>VLOOKUP(AD1332,NOx_Calc!$E$4:$H$44,4,FALSE)/100</f>
        <v>#N/A</v>
      </c>
      <c r="J1332" s="97" t="e">
        <f t="shared" si="240"/>
        <v>#N/A</v>
      </c>
      <c r="K1332" s="10" t="e">
        <f>IF(J1332&lt;&gt;"-",IF(X1332="A",'NOx Emission Factors'!$X$4*J1332,IF(X1332="L",'NOx Emission Factors'!$W$4*J1332,"?")),"-")</f>
        <v>#N/A</v>
      </c>
      <c r="L1332" s="10" t="str">
        <f>IF(F1332&lt;&gt;"",IF(X1332="A",F1332/'NOx Emission Factors'!$X$4,IF(X1332="L",F1332/'NOx Emission Factors'!$W$4,"?")),"-")</f>
        <v>?</v>
      </c>
      <c r="M1332" s="125" t="e">
        <f t="shared" si="241"/>
        <v>#DIV/0!</v>
      </c>
      <c r="N1332" s="125" t="e">
        <f t="shared" si="242"/>
        <v>#N/A</v>
      </c>
      <c r="O1332" s="170">
        <f>'Fleet Input'!B1336</f>
        <v>0</v>
      </c>
      <c r="P1332" s="170">
        <f>'Fleet Input'!C1336</f>
        <v>0</v>
      </c>
      <c r="Q1332" s="170">
        <f>'Fleet Input'!D1336</f>
        <v>0</v>
      </c>
      <c r="R1332" s="170">
        <f>'Fleet Input'!E1336</f>
        <v>0</v>
      </c>
      <c r="S1332" s="170">
        <f>'Fleet Input'!F1336</f>
        <v>0</v>
      </c>
      <c r="T1332" s="109" t="s">
        <v>239</v>
      </c>
      <c r="U1332" s="109" t="s">
        <v>194</v>
      </c>
      <c r="X1332" s="176">
        <f>'Fleet Input'!F1336</f>
        <v>0</v>
      </c>
      <c r="Y1332" s="170">
        <f>'Fleet Input'!G1336</f>
        <v>0</v>
      </c>
      <c r="Z1332" s="170">
        <f>'Fleet Input'!H1336</f>
        <v>0</v>
      </c>
      <c r="AA1332" s="114">
        <f t="shared" si="243"/>
        <v>0</v>
      </c>
      <c r="AB1332" s="176" t="str">
        <f>IF('Fleet Input'!K1336=0,"",'Fleet Input'!K1336)</f>
        <v/>
      </c>
      <c r="AC1332" s="176" t="str">
        <f>IF('Fleet Input'!L1336=0,"",'Fleet Input'!L1336)</f>
        <v/>
      </c>
      <c r="AD1332" s="117" t="str">
        <f t="shared" si="244"/>
        <v/>
      </c>
      <c r="AE1332" s="117" t="str">
        <f t="shared" si="245"/>
        <v>00</v>
      </c>
      <c r="AF1332" s="8" t="e">
        <f t="shared" si="246"/>
        <v>#N/A</v>
      </c>
      <c r="AG1332" s="122" t="e">
        <f t="shared" si="247"/>
        <v>#N/A</v>
      </c>
      <c r="AH1332" s="8" t="e">
        <f t="shared" si="248"/>
        <v>#N/A</v>
      </c>
      <c r="AI1332" s="122" t="e">
        <f t="shared" si="249"/>
        <v>#N/A</v>
      </c>
      <c r="AJ1332" s="100" t="e">
        <f t="shared" si="250"/>
        <v>#N/A</v>
      </c>
      <c r="AK1332" s="122" t="e">
        <f t="shared" si="251"/>
        <v>#N/A</v>
      </c>
    </row>
    <row r="1333" spans="1:37" x14ac:dyDescent="0.2">
      <c r="A1333" s="170">
        <f>'Fleet Input'!A1337</f>
        <v>0</v>
      </c>
      <c r="B1333" s="106" t="s">
        <v>111</v>
      </c>
      <c r="C1333" s="106" t="s">
        <v>112</v>
      </c>
      <c r="D1333" s="106" t="s">
        <v>138</v>
      </c>
      <c r="E1333" s="106" t="s">
        <v>139</v>
      </c>
      <c r="F1333" s="179">
        <f>'Fleet Input'!I1337</f>
        <v>0</v>
      </c>
      <c r="G1333" s="179">
        <f>'Fleet Input'!J1337</f>
        <v>0</v>
      </c>
      <c r="H1333" s="119" t="e">
        <f>VLOOKUP(AD1333,NOx_Calc!$E$4:$G$44,3,FALSE)/100</f>
        <v>#N/A</v>
      </c>
      <c r="I1333" s="119" t="e">
        <f>VLOOKUP(AD1333,NOx_Calc!$E$4:$H$44,4,FALSE)/100</f>
        <v>#N/A</v>
      </c>
      <c r="J1333" s="97" t="e">
        <f t="shared" si="240"/>
        <v>#N/A</v>
      </c>
      <c r="K1333" s="10" t="e">
        <f>IF(J1333&lt;&gt;"-",IF(X1333="A",'NOx Emission Factors'!$X$4*J1333,IF(X1333="L",'NOx Emission Factors'!$W$4*J1333,"?")),"-")</f>
        <v>#N/A</v>
      </c>
      <c r="L1333" s="10" t="str">
        <f>IF(F1333&lt;&gt;"",IF(X1333="A",F1333/'NOx Emission Factors'!$X$4,IF(X1333="L",F1333/'NOx Emission Factors'!$W$4,"?")),"-")</f>
        <v>?</v>
      </c>
      <c r="M1333" s="125" t="e">
        <f t="shared" si="241"/>
        <v>#DIV/0!</v>
      </c>
      <c r="N1333" s="125" t="e">
        <f t="shared" si="242"/>
        <v>#N/A</v>
      </c>
      <c r="O1333" s="170">
        <f>'Fleet Input'!B1337</f>
        <v>0</v>
      </c>
      <c r="P1333" s="170">
        <f>'Fleet Input'!C1337</f>
        <v>0</v>
      </c>
      <c r="Q1333" s="170">
        <f>'Fleet Input'!D1337</f>
        <v>0</v>
      </c>
      <c r="R1333" s="170">
        <f>'Fleet Input'!E1337</f>
        <v>0</v>
      </c>
      <c r="S1333" s="170">
        <f>'Fleet Input'!F1337</f>
        <v>0</v>
      </c>
      <c r="T1333" s="109" t="s">
        <v>16</v>
      </c>
      <c r="U1333" s="109" t="s">
        <v>31</v>
      </c>
      <c r="X1333" s="176">
        <f>'Fleet Input'!F1337</f>
        <v>0</v>
      </c>
      <c r="Y1333" s="170">
        <f>'Fleet Input'!G1337</f>
        <v>0</v>
      </c>
      <c r="Z1333" s="170">
        <f>'Fleet Input'!H1337</f>
        <v>0</v>
      </c>
      <c r="AA1333" s="114">
        <f t="shared" si="243"/>
        <v>0</v>
      </c>
      <c r="AB1333" s="176" t="str">
        <f>IF('Fleet Input'!K1337=0,"",'Fleet Input'!K1337)</f>
        <v/>
      </c>
      <c r="AC1333" s="176" t="str">
        <f>IF('Fleet Input'!L1337=0,"",'Fleet Input'!L1337)</f>
        <v/>
      </c>
      <c r="AD1333" s="117" t="str">
        <f t="shared" si="244"/>
        <v/>
      </c>
      <c r="AE1333" s="117" t="str">
        <f t="shared" si="245"/>
        <v>00</v>
      </c>
      <c r="AF1333" s="8" t="e">
        <f t="shared" si="246"/>
        <v>#N/A</v>
      </c>
      <c r="AG1333" s="122" t="e">
        <f t="shared" si="247"/>
        <v>#N/A</v>
      </c>
      <c r="AH1333" s="8" t="e">
        <f t="shared" si="248"/>
        <v>#N/A</v>
      </c>
      <c r="AI1333" s="122" t="e">
        <f t="shared" si="249"/>
        <v>#N/A</v>
      </c>
      <c r="AJ1333" s="100" t="e">
        <f t="shared" si="250"/>
        <v>#N/A</v>
      </c>
      <c r="AK1333" s="122" t="e">
        <f t="shared" si="251"/>
        <v>#N/A</v>
      </c>
    </row>
    <row r="1334" spans="1:37" x14ac:dyDescent="0.2">
      <c r="A1334" s="170">
        <f>'Fleet Input'!A1338</f>
        <v>0</v>
      </c>
      <c r="B1334" s="106" t="s">
        <v>111</v>
      </c>
      <c r="C1334" s="106" t="s">
        <v>112</v>
      </c>
      <c r="D1334" s="106" t="s">
        <v>138</v>
      </c>
      <c r="E1334" s="106" t="s">
        <v>139</v>
      </c>
      <c r="F1334" s="179">
        <f>'Fleet Input'!I1338</f>
        <v>0</v>
      </c>
      <c r="G1334" s="179">
        <f>'Fleet Input'!J1338</f>
        <v>0</v>
      </c>
      <c r="H1334" s="119" t="e">
        <f>VLOOKUP(AD1334,NOx_Calc!$E$4:$G$44,3,FALSE)/100</f>
        <v>#N/A</v>
      </c>
      <c r="I1334" s="119" t="e">
        <f>VLOOKUP(AD1334,NOx_Calc!$E$4:$H$44,4,FALSE)/100</f>
        <v>#N/A</v>
      </c>
      <c r="J1334" s="97" t="e">
        <f t="shared" si="240"/>
        <v>#N/A</v>
      </c>
      <c r="K1334" s="10" t="e">
        <f>IF(J1334&lt;&gt;"-",IF(X1334="A",'NOx Emission Factors'!$X$4*J1334,IF(X1334="L",'NOx Emission Factors'!$W$4*J1334,"?")),"-")</f>
        <v>#N/A</v>
      </c>
      <c r="L1334" s="10" t="str">
        <f>IF(F1334&lt;&gt;"",IF(X1334="A",F1334/'NOx Emission Factors'!$X$4,IF(X1334="L",F1334/'NOx Emission Factors'!$W$4,"?")),"-")</f>
        <v>?</v>
      </c>
      <c r="M1334" s="125" t="e">
        <f t="shared" si="241"/>
        <v>#DIV/0!</v>
      </c>
      <c r="N1334" s="125" t="e">
        <f t="shared" si="242"/>
        <v>#N/A</v>
      </c>
      <c r="O1334" s="170">
        <f>'Fleet Input'!B1338</f>
        <v>0</v>
      </c>
      <c r="P1334" s="170">
        <f>'Fleet Input'!C1338</f>
        <v>0</v>
      </c>
      <c r="Q1334" s="170">
        <f>'Fleet Input'!D1338</f>
        <v>0</v>
      </c>
      <c r="R1334" s="170">
        <f>'Fleet Input'!E1338</f>
        <v>0</v>
      </c>
      <c r="S1334" s="170">
        <f>'Fleet Input'!F1338</f>
        <v>0</v>
      </c>
      <c r="T1334" s="109" t="s">
        <v>16</v>
      </c>
      <c r="U1334" s="109" t="s">
        <v>31</v>
      </c>
      <c r="X1334" s="176">
        <f>'Fleet Input'!F1338</f>
        <v>0</v>
      </c>
      <c r="Y1334" s="170">
        <f>'Fleet Input'!G1338</f>
        <v>0</v>
      </c>
      <c r="Z1334" s="170">
        <f>'Fleet Input'!H1338</f>
        <v>0</v>
      </c>
      <c r="AA1334" s="114">
        <f t="shared" si="243"/>
        <v>0</v>
      </c>
      <c r="AB1334" s="176" t="str">
        <f>IF('Fleet Input'!K1338=0,"",'Fleet Input'!K1338)</f>
        <v/>
      </c>
      <c r="AC1334" s="176" t="str">
        <f>IF('Fleet Input'!L1338=0,"",'Fleet Input'!L1338)</f>
        <v/>
      </c>
      <c r="AD1334" s="117" t="str">
        <f t="shared" si="244"/>
        <v/>
      </c>
      <c r="AE1334" s="117" t="str">
        <f t="shared" si="245"/>
        <v>00</v>
      </c>
      <c r="AF1334" s="8" t="e">
        <f t="shared" si="246"/>
        <v>#N/A</v>
      </c>
      <c r="AG1334" s="122" t="e">
        <f t="shared" si="247"/>
        <v>#N/A</v>
      </c>
      <c r="AH1334" s="8" t="e">
        <f t="shared" si="248"/>
        <v>#N/A</v>
      </c>
      <c r="AI1334" s="122" t="e">
        <f t="shared" si="249"/>
        <v>#N/A</v>
      </c>
      <c r="AJ1334" s="100" t="e">
        <f t="shared" si="250"/>
        <v>#N/A</v>
      </c>
      <c r="AK1334" s="122" t="e">
        <f t="shared" si="251"/>
        <v>#N/A</v>
      </c>
    </row>
    <row r="1335" spans="1:37" x14ac:dyDescent="0.2">
      <c r="A1335" s="170">
        <f>'Fleet Input'!A1339</f>
        <v>0</v>
      </c>
      <c r="B1335" s="106" t="s">
        <v>111</v>
      </c>
      <c r="C1335" s="106" t="s">
        <v>116</v>
      </c>
      <c r="D1335" s="106" t="s">
        <v>118</v>
      </c>
      <c r="E1335" s="106" t="s">
        <v>263</v>
      </c>
      <c r="F1335" s="179">
        <f>'Fleet Input'!I1339</f>
        <v>0</v>
      </c>
      <c r="G1335" s="179">
        <f>'Fleet Input'!J1339</f>
        <v>0</v>
      </c>
      <c r="H1335" s="119" t="e">
        <f>VLOOKUP(AD1335,NOx_Calc!$E$4:$G$44,3,FALSE)/100</f>
        <v>#N/A</v>
      </c>
      <c r="I1335" s="119" t="e">
        <f>VLOOKUP(AD1335,NOx_Calc!$E$4:$H$44,4,FALSE)/100</f>
        <v>#N/A</v>
      </c>
      <c r="J1335" s="97" t="e">
        <f t="shared" si="240"/>
        <v>#N/A</v>
      </c>
      <c r="K1335" s="10" t="e">
        <f>IF(J1335&lt;&gt;"-",IF(X1335="A",'NOx Emission Factors'!$X$4*J1335,IF(X1335="L",'NOx Emission Factors'!$W$4*J1335,"?")),"-")</f>
        <v>#N/A</v>
      </c>
      <c r="L1335" s="10" t="str">
        <f>IF(F1335&lt;&gt;"",IF(X1335="A",F1335/'NOx Emission Factors'!$X$4,IF(X1335="L",F1335/'NOx Emission Factors'!$W$4,"?")),"-")</f>
        <v>?</v>
      </c>
      <c r="M1335" s="125" t="e">
        <f t="shared" si="241"/>
        <v>#DIV/0!</v>
      </c>
      <c r="N1335" s="125" t="e">
        <f t="shared" si="242"/>
        <v>#N/A</v>
      </c>
      <c r="O1335" s="170">
        <f>'Fleet Input'!B1339</f>
        <v>0</v>
      </c>
      <c r="P1335" s="170">
        <f>'Fleet Input'!C1339</f>
        <v>0</v>
      </c>
      <c r="Q1335" s="170">
        <f>'Fleet Input'!D1339</f>
        <v>0</v>
      </c>
      <c r="R1335" s="170">
        <f>'Fleet Input'!E1339</f>
        <v>0</v>
      </c>
      <c r="S1335" s="170">
        <f>'Fleet Input'!F1339</f>
        <v>0</v>
      </c>
      <c r="T1335" s="109" t="s">
        <v>241</v>
      </c>
      <c r="U1335" s="109" t="s">
        <v>20</v>
      </c>
      <c r="X1335" s="176">
        <f>'Fleet Input'!F1339</f>
        <v>0</v>
      </c>
      <c r="Y1335" s="170">
        <f>'Fleet Input'!G1339</f>
        <v>0</v>
      </c>
      <c r="Z1335" s="170">
        <f>'Fleet Input'!H1339</f>
        <v>0</v>
      </c>
      <c r="AA1335" s="114">
        <f t="shared" si="243"/>
        <v>0</v>
      </c>
      <c r="AB1335" s="176" t="str">
        <f>IF('Fleet Input'!K1339=0,"",'Fleet Input'!K1339)</f>
        <v/>
      </c>
      <c r="AC1335" s="176" t="str">
        <f>IF('Fleet Input'!L1339=0,"",'Fleet Input'!L1339)</f>
        <v/>
      </c>
      <c r="AD1335" s="117" t="str">
        <f t="shared" si="244"/>
        <v/>
      </c>
      <c r="AE1335" s="117" t="str">
        <f t="shared" si="245"/>
        <v>00</v>
      </c>
      <c r="AF1335" s="8" t="e">
        <f t="shared" si="246"/>
        <v>#N/A</v>
      </c>
      <c r="AG1335" s="122" t="e">
        <f t="shared" si="247"/>
        <v>#N/A</v>
      </c>
      <c r="AH1335" s="8" t="e">
        <f t="shared" si="248"/>
        <v>#N/A</v>
      </c>
      <c r="AI1335" s="122" t="e">
        <f t="shared" si="249"/>
        <v>#N/A</v>
      </c>
      <c r="AJ1335" s="100" t="e">
        <f t="shared" si="250"/>
        <v>#N/A</v>
      </c>
      <c r="AK1335" s="122" t="e">
        <f t="shared" si="251"/>
        <v>#N/A</v>
      </c>
    </row>
    <row r="1336" spans="1:37" x14ac:dyDescent="0.2">
      <c r="A1336" s="170">
        <f>'Fleet Input'!A1340</f>
        <v>0</v>
      </c>
      <c r="B1336" s="106" t="s">
        <v>111</v>
      </c>
      <c r="C1336" s="106" t="s">
        <v>112</v>
      </c>
      <c r="D1336" s="106" t="s">
        <v>162</v>
      </c>
      <c r="E1336" s="106" t="s">
        <v>788</v>
      </c>
      <c r="F1336" s="179">
        <f>'Fleet Input'!I1340</f>
        <v>0</v>
      </c>
      <c r="G1336" s="179">
        <f>'Fleet Input'!J1340</f>
        <v>0</v>
      </c>
      <c r="H1336" s="119" t="e">
        <f>VLOOKUP(AD1336,NOx_Calc!$E$4:$G$44,3,FALSE)/100</f>
        <v>#N/A</v>
      </c>
      <c r="I1336" s="119" t="e">
        <f>VLOOKUP(AD1336,NOx_Calc!$E$4:$H$44,4,FALSE)/100</f>
        <v>#N/A</v>
      </c>
      <c r="J1336" s="97" t="e">
        <f t="shared" si="240"/>
        <v>#N/A</v>
      </c>
      <c r="K1336" s="10" t="e">
        <f>IF(J1336&lt;&gt;"-",IF(X1336="A",'NOx Emission Factors'!$X$4*J1336,IF(X1336="L",'NOx Emission Factors'!$W$4*J1336,"?")),"-")</f>
        <v>#N/A</v>
      </c>
      <c r="L1336" s="10" t="str">
        <f>IF(F1336&lt;&gt;"",IF(X1336="A",F1336/'NOx Emission Factors'!$X$4,IF(X1336="L",F1336/'NOx Emission Factors'!$W$4,"?")),"-")</f>
        <v>?</v>
      </c>
      <c r="M1336" s="125" t="e">
        <f t="shared" si="241"/>
        <v>#DIV/0!</v>
      </c>
      <c r="N1336" s="125" t="e">
        <f t="shared" si="242"/>
        <v>#N/A</v>
      </c>
      <c r="O1336" s="170">
        <f>'Fleet Input'!B1340</f>
        <v>0</v>
      </c>
      <c r="P1336" s="170">
        <f>'Fleet Input'!C1340</f>
        <v>0</v>
      </c>
      <c r="Q1336" s="170">
        <f>'Fleet Input'!D1340</f>
        <v>0</v>
      </c>
      <c r="R1336" s="170">
        <f>'Fleet Input'!E1340</f>
        <v>0</v>
      </c>
      <c r="S1336" s="170">
        <f>'Fleet Input'!F1340</f>
        <v>0</v>
      </c>
      <c r="T1336" s="110" t="s">
        <v>241</v>
      </c>
      <c r="U1336" s="110" t="s">
        <v>197</v>
      </c>
      <c r="V1336" s="110"/>
      <c r="W1336" s="110"/>
      <c r="X1336" s="176">
        <f>'Fleet Input'!F1340</f>
        <v>0</v>
      </c>
      <c r="Y1336" s="170">
        <f>'Fleet Input'!G1340</f>
        <v>0</v>
      </c>
      <c r="Z1336" s="170">
        <f>'Fleet Input'!H1340</f>
        <v>0</v>
      </c>
      <c r="AA1336" s="114">
        <f t="shared" si="243"/>
        <v>0</v>
      </c>
      <c r="AB1336" s="176" t="str">
        <f>IF('Fleet Input'!K1340=0,"",'Fleet Input'!K1340)</f>
        <v/>
      </c>
      <c r="AC1336" s="176" t="str">
        <f>IF('Fleet Input'!L1340=0,"",'Fleet Input'!L1340)</f>
        <v/>
      </c>
      <c r="AD1336" s="117" t="str">
        <f t="shared" si="244"/>
        <v/>
      </c>
      <c r="AE1336" s="117" t="str">
        <f t="shared" si="245"/>
        <v>00</v>
      </c>
      <c r="AF1336" s="8" t="e">
        <f t="shared" si="246"/>
        <v>#N/A</v>
      </c>
      <c r="AG1336" s="122" t="e">
        <f t="shared" si="247"/>
        <v>#N/A</v>
      </c>
      <c r="AH1336" s="8" t="e">
        <f t="shared" si="248"/>
        <v>#N/A</v>
      </c>
      <c r="AI1336" s="122" t="e">
        <f t="shared" si="249"/>
        <v>#N/A</v>
      </c>
      <c r="AJ1336" s="100" t="e">
        <f t="shared" si="250"/>
        <v>#N/A</v>
      </c>
      <c r="AK1336" s="122" t="e">
        <f t="shared" si="251"/>
        <v>#N/A</v>
      </c>
    </row>
    <row r="1337" spans="1:37" x14ac:dyDescent="0.2">
      <c r="A1337" s="170">
        <f>'Fleet Input'!A1341</f>
        <v>0</v>
      </c>
      <c r="B1337" s="106" t="s">
        <v>111</v>
      </c>
      <c r="C1337" s="106" t="s">
        <v>112</v>
      </c>
      <c r="D1337" s="106" t="s">
        <v>162</v>
      </c>
      <c r="E1337" s="106" t="s">
        <v>788</v>
      </c>
      <c r="F1337" s="179">
        <f>'Fleet Input'!I1341</f>
        <v>0</v>
      </c>
      <c r="G1337" s="179">
        <f>'Fleet Input'!J1341</f>
        <v>0</v>
      </c>
      <c r="H1337" s="119" t="e">
        <f>VLOOKUP(AD1337,NOx_Calc!$E$4:$G$44,3,FALSE)/100</f>
        <v>#N/A</v>
      </c>
      <c r="I1337" s="119" t="e">
        <f>VLOOKUP(AD1337,NOx_Calc!$E$4:$H$44,4,FALSE)/100</f>
        <v>#N/A</v>
      </c>
      <c r="J1337" s="97" t="e">
        <f t="shared" si="240"/>
        <v>#N/A</v>
      </c>
      <c r="K1337" s="10" t="e">
        <f>IF(J1337&lt;&gt;"-",IF(X1337="A",'NOx Emission Factors'!$X$4*J1337,IF(X1337="L",'NOx Emission Factors'!$W$4*J1337,"?")),"-")</f>
        <v>#N/A</v>
      </c>
      <c r="L1337" s="10" t="str">
        <f>IF(F1337&lt;&gt;"",IF(X1337="A",F1337/'NOx Emission Factors'!$X$4,IF(X1337="L",F1337/'NOx Emission Factors'!$W$4,"?")),"-")</f>
        <v>?</v>
      </c>
      <c r="M1337" s="125" t="e">
        <f t="shared" si="241"/>
        <v>#DIV/0!</v>
      </c>
      <c r="N1337" s="125" t="e">
        <f t="shared" si="242"/>
        <v>#N/A</v>
      </c>
      <c r="O1337" s="170">
        <f>'Fleet Input'!B1341</f>
        <v>0</v>
      </c>
      <c r="P1337" s="170">
        <f>'Fleet Input'!C1341</f>
        <v>0</v>
      </c>
      <c r="Q1337" s="170">
        <f>'Fleet Input'!D1341</f>
        <v>0</v>
      </c>
      <c r="R1337" s="170">
        <f>'Fleet Input'!E1341</f>
        <v>0</v>
      </c>
      <c r="S1337" s="170">
        <f>'Fleet Input'!F1341</f>
        <v>0</v>
      </c>
      <c r="T1337" s="110" t="s">
        <v>241</v>
      </c>
      <c r="U1337" s="110" t="s">
        <v>197</v>
      </c>
      <c r="V1337" s="110"/>
      <c r="W1337" s="110"/>
      <c r="X1337" s="176">
        <f>'Fleet Input'!F1341</f>
        <v>0</v>
      </c>
      <c r="Y1337" s="170">
        <f>'Fleet Input'!G1341</f>
        <v>0</v>
      </c>
      <c r="Z1337" s="170">
        <f>'Fleet Input'!H1341</f>
        <v>0</v>
      </c>
      <c r="AA1337" s="114">
        <f t="shared" si="243"/>
        <v>0</v>
      </c>
      <c r="AB1337" s="176" t="str">
        <f>IF('Fleet Input'!K1341=0,"",'Fleet Input'!K1341)</f>
        <v/>
      </c>
      <c r="AC1337" s="176" t="str">
        <f>IF('Fleet Input'!L1341=0,"",'Fleet Input'!L1341)</f>
        <v/>
      </c>
      <c r="AD1337" s="117" t="str">
        <f t="shared" si="244"/>
        <v/>
      </c>
      <c r="AE1337" s="117" t="str">
        <f t="shared" si="245"/>
        <v>00</v>
      </c>
      <c r="AF1337" s="8" t="e">
        <f t="shared" si="246"/>
        <v>#N/A</v>
      </c>
      <c r="AG1337" s="122" t="e">
        <f t="shared" si="247"/>
        <v>#N/A</v>
      </c>
      <c r="AH1337" s="8" t="e">
        <f t="shared" si="248"/>
        <v>#N/A</v>
      </c>
      <c r="AI1337" s="122" t="e">
        <f t="shared" si="249"/>
        <v>#N/A</v>
      </c>
      <c r="AJ1337" s="100" t="e">
        <f t="shared" si="250"/>
        <v>#N/A</v>
      </c>
      <c r="AK1337" s="122" t="e">
        <f t="shared" si="251"/>
        <v>#N/A</v>
      </c>
    </row>
    <row r="1338" spans="1:37" x14ac:dyDescent="0.2">
      <c r="A1338" s="170">
        <f>'Fleet Input'!A1342</f>
        <v>0</v>
      </c>
      <c r="B1338" s="106" t="s">
        <v>111</v>
      </c>
      <c r="C1338" s="106" t="s">
        <v>112</v>
      </c>
      <c r="D1338" s="106" t="s">
        <v>138</v>
      </c>
      <c r="E1338" s="106" t="s">
        <v>139</v>
      </c>
      <c r="F1338" s="179">
        <f>'Fleet Input'!I1342</f>
        <v>0</v>
      </c>
      <c r="G1338" s="179">
        <f>'Fleet Input'!J1342</f>
        <v>0</v>
      </c>
      <c r="H1338" s="119" t="e">
        <f>VLOOKUP(AD1338,NOx_Calc!$E$4:$G$44,3,FALSE)/100</f>
        <v>#N/A</v>
      </c>
      <c r="I1338" s="119" t="e">
        <f>VLOOKUP(AD1338,NOx_Calc!$E$4:$H$44,4,FALSE)/100</f>
        <v>#N/A</v>
      </c>
      <c r="J1338" s="97" t="e">
        <f t="shared" si="240"/>
        <v>#N/A</v>
      </c>
      <c r="K1338" s="10" t="e">
        <f>IF(J1338&lt;&gt;"-",IF(X1338="A",'NOx Emission Factors'!$X$4*J1338,IF(X1338="L",'NOx Emission Factors'!$W$4*J1338,"?")),"-")</f>
        <v>#N/A</v>
      </c>
      <c r="L1338" s="10" t="str">
        <f>IF(F1338&lt;&gt;"",IF(X1338="A",F1338/'NOx Emission Factors'!$X$4,IF(X1338="L",F1338/'NOx Emission Factors'!$W$4,"?")),"-")</f>
        <v>?</v>
      </c>
      <c r="M1338" s="125" t="e">
        <f t="shared" si="241"/>
        <v>#DIV/0!</v>
      </c>
      <c r="N1338" s="125" t="e">
        <f t="shared" si="242"/>
        <v>#N/A</v>
      </c>
      <c r="O1338" s="170">
        <f>'Fleet Input'!B1342</f>
        <v>0</v>
      </c>
      <c r="P1338" s="170">
        <f>'Fleet Input'!C1342</f>
        <v>0</v>
      </c>
      <c r="Q1338" s="170">
        <f>'Fleet Input'!D1342</f>
        <v>0</v>
      </c>
      <c r="R1338" s="170">
        <f>'Fleet Input'!E1342</f>
        <v>0</v>
      </c>
      <c r="S1338" s="170">
        <f>'Fleet Input'!F1342</f>
        <v>0</v>
      </c>
      <c r="T1338" s="109" t="s">
        <v>16</v>
      </c>
      <c r="U1338" s="109" t="s">
        <v>31</v>
      </c>
      <c r="X1338" s="176">
        <f>'Fleet Input'!F1342</f>
        <v>0</v>
      </c>
      <c r="Y1338" s="170">
        <f>'Fleet Input'!G1342</f>
        <v>0</v>
      </c>
      <c r="Z1338" s="170">
        <f>'Fleet Input'!H1342</f>
        <v>0</v>
      </c>
      <c r="AA1338" s="114">
        <f t="shared" si="243"/>
        <v>0</v>
      </c>
      <c r="AB1338" s="176" t="str">
        <f>IF('Fleet Input'!K1342=0,"",'Fleet Input'!K1342)</f>
        <v/>
      </c>
      <c r="AC1338" s="176" t="str">
        <f>IF('Fleet Input'!L1342=0,"",'Fleet Input'!L1342)</f>
        <v/>
      </c>
      <c r="AD1338" s="117" t="str">
        <f t="shared" si="244"/>
        <v/>
      </c>
      <c r="AE1338" s="117" t="str">
        <f t="shared" si="245"/>
        <v>00</v>
      </c>
      <c r="AF1338" s="8" t="e">
        <f t="shared" si="246"/>
        <v>#N/A</v>
      </c>
      <c r="AG1338" s="122" t="e">
        <f t="shared" si="247"/>
        <v>#N/A</v>
      </c>
      <c r="AH1338" s="8" t="e">
        <f t="shared" si="248"/>
        <v>#N/A</v>
      </c>
      <c r="AI1338" s="122" t="e">
        <f t="shared" si="249"/>
        <v>#N/A</v>
      </c>
      <c r="AJ1338" s="100" t="e">
        <f t="shared" si="250"/>
        <v>#N/A</v>
      </c>
      <c r="AK1338" s="122" t="e">
        <f t="shared" si="251"/>
        <v>#N/A</v>
      </c>
    </row>
    <row r="1339" spans="1:37" x14ac:dyDescent="0.2">
      <c r="A1339" s="170">
        <f>'Fleet Input'!A1343</f>
        <v>0</v>
      </c>
      <c r="B1339" s="106" t="s">
        <v>111</v>
      </c>
      <c r="C1339" s="106" t="s">
        <v>112</v>
      </c>
      <c r="D1339" s="106" t="s">
        <v>138</v>
      </c>
      <c r="E1339" s="106" t="s">
        <v>139</v>
      </c>
      <c r="F1339" s="179">
        <f>'Fleet Input'!I1343</f>
        <v>0</v>
      </c>
      <c r="G1339" s="179">
        <f>'Fleet Input'!J1343</f>
        <v>0</v>
      </c>
      <c r="H1339" s="119" t="e">
        <f>VLOOKUP(AD1339,NOx_Calc!$E$4:$G$44,3,FALSE)/100</f>
        <v>#N/A</v>
      </c>
      <c r="I1339" s="119" t="e">
        <f>VLOOKUP(AD1339,NOx_Calc!$E$4:$H$44,4,FALSE)/100</f>
        <v>#N/A</v>
      </c>
      <c r="J1339" s="97" t="e">
        <f t="shared" si="240"/>
        <v>#N/A</v>
      </c>
      <c r="K1339" s="10" t="e">
        <f>IF(J1339&lt;&gt;"-",IF(X1339="A",'NOx Emission Factors'!$X$4*J1339,IF(X1339="L",'NOx Emission Factors'!$W$4*J1339,"?")),"-")</f>
        <v>#N/A</v>
      </c>
      <c r="L1339" s="10" t="str">
        <f>IF(F1339&lt;&gt;"",IF(X1339="A",F1339/'NOx Emission Factors'!$X$4,IF(X1339="L",F1339/'NOx Emission Factors'!$W$4,"?")),"-")</f>
        <v>?</v>
      </c>
      <c r="M1339" s="125" t="e">
        <f t="shared" si="241"/>
        <v>#DIV/0!</v>
      </c>
      <c r="N1339" s="125" t="e">
        <f t="shared" si="242"/>
        <v>#N/A</v>
      </c>
      <c r="O1339" s="170">
        <f>'Fleet Input'!B1343</f>
        <v>0</v>
      </c>
      <c r="P1339" s="170">
        <f>'Fleet Input'!C1343</f>
        <v>0</v>
      </c>
      <c r="Q1339" s="170">
        <f>'Fleet Input'!D1343</f>
        <v>0</v>
      </c>
      <c r="R1339" s="170">
        <f>'Fleet Input'!E1343</f>
        <v>0</v>
      </c>
      <c r="S1339" s="170">
        <f>'Fleet Input'!F1343</f>
        <v>0</v>
      </c>
      <c r="T1339" s="109" t="s">
        <v>16</v>
      </c>
      <c r="U1339" s="109" t="s">
        <v>31</v>
      </c>
      <c r="X1339" s="176">
        <f>'Fleet Input'!F1343</f>
        <v>0</v>
      </c>
      <c r="Y1339" s="170">
        <f>'Fleet Input'!G1343</f>
        <v>0</v>
      </c>
      <c r="Z1339" s="170">
        <f>'Fleet Input'!H1343</f>
        <v>0</v>
      </c>
      <c r="AA1339" s="114">
        <f t="shared" si="243"/>
        <v>0</v>
      </c>
      <c r="AB1339" s="176" t="str">
        <f>IF('Fleet Input'!K1343=0,"",'Fleet Input'!K1343)</f>
        <v/>
      </c>
      <c r="AC1339" s="176" t="str">
        <f>IF('Fleet Input'!L1343=0,"",'Fleet Input'!L1343)</f>
        <v/>
      </c>
      <c r="AD1339" s="117" t="str">
        <f t="shared" si="244"/>
        <v/>
      </c>
      <c r="AE1339" s="117" t="str">
        <f t="shared" si="245"/>
        <v>00</v>
      </c>
      <c r="AF1339" s="8" t="e">
        <f t="shared" si="246"/>
        <v>#N/A</v>
      </c>
      <c r="AG1339" s="122" t="e">
        <f t="shared" si="247"/>
        <v>#N/A</v>
      </c>
      <c r="AH1339" s="8" t="e">
        <f t="shared" si="248"/>
        <v>#N/A</v>
      </c>
      <c r="AI1339" s="122" t="e">
        <f t="shared" si="249"/>
        <v>#N/A</v>
      </c>
      <c r="AJ1339" s="100" t="e">
        <f t="shared" si="250"/>
        <v>#N/A</v>
      </c>
      <c r="AK1339" s="122" t="e">
        <f t="shared" si="251"/>
        <v>#N/A</v>
      </c>
    </row>
    <row r="1340" spans="1:37" x14ac:dyDescent="0.2">
      <c r="A1340" s="170">
        <f>'Fleet Input'!A1344</f>
        <v>0</v>
      </c>
      <c r="B1340" s="106" t="s">
        <v>111</v>
      </c>
      <c r="C1340" s="106" t="s">
        <v>112</v>
      </c>
      <c r="D1340" s="106" t="s">
        <v>138</v>
      </c>
      <c r="E1340" s="106" t="s">
        <v>139</v>
      </c>
      <c r="F1340" s="179">
        <f>'Fleet Input'!I1344</f>
        <v>0</v>
      </c>
      <c r="G1340" s="179">
        <f>'Fleet Input'!J1344</f>
        <v>0</v>
      </c>
      <c r="H1340" s="119" t="e">
        <f>VLOOKUP(AD1340,NOx_Calc!$E$4:$G$44,3,FALSE)/100</f>
        <v>#N/A</v>
      </c>
      <c r="I1340" s="119" t="e">
        <f>VLOOKUP(AD1340,NOx_Calc!$E$4:$H$44,4,FALSE)/100</f>
        <v>#N/A</v>
      </c>
      <c r="J1340" s="97" t="e">
        <f t="shared" si="240"/>
        <v>#N/A</v>
      </c>
      <c r="K1340" s="10" t="e">
        <f>IF(J1340&lt;&gt;"-",IF(X1340="A",'NOx Emission Factors'!$X$4*J1340,IF(X1340="L",'NOx Emission Factors'!$W$4*J1340,"?")),"-")</f>
        <v>#N/A</v>
      </c>
      <c r="L1340" s="10" t="str">
        <f>IF(F1340&lt;&gt;"",IF(X1340="A",F1340/'NOx Emission Factors'!$X$4,IF(X1340="L",F1340/'NOx Emission Factors'!$W$4,"?")),"-")</f>
        <v>?</v>
      </c>
      <c r="M1340" s="125" t="e">
        <f t="shared" si="241"/>
        <v>#DIV/0!</v>
      </c>
      <c r="N1340" s="125" t="e">
        <f t="shared" si="242"/>
        <v>#N/A</v>
      </c>
      <c r="O1340" s="170">
        <f>'Fleet Input'!B1344</f>
        <v>0</v>
      </c>
      <c r="P1340" s="170">
        <f>'Fleet Input'!C1344</f>
        <v>0</v>
      </c>
      <c r="Q1340" s="170">
        <f>'Fleet Input'!D1344</f>
        <v>0</v>
      </c>
      <c r="R1340" s="170">
        <f>'Fleet Input'!E1344</f>
        <v>0</v>
      </c>
      <c r="S1340" s="170">
        <f>'Fleet Input'!F1344</f>
        <v>0</v>
      </c>
      <c r="T1340" s="109" t="s">
        <v>16</v>
      </c>
      <c r="U1340" s="109" t="s">
        <v>31</v>
      </c>
      <c r="X1340" s="176">
        <f>'Fleet Input'!F1344</f>
        <v>0</v>
      </c>
      <c r="Y1340" s="170">
        <f>'Fleet Input'!G1344</f>
        <v>0</v>
      </c>
      <c r="Z1340" s="170">
        <f>'Fleet Input'!H1344</f>
        <v>0</v>
      </c>
      <c r="AA1340" s="114">
        <f t="shared" si="243"/>
        <v>0</v>
      </c>
      <c r="AB1340" s="176" t="str">
        <f>IF('Fleet Input'!K1344=0,"",'Fleet Input'!K1344)</f>
        <v/>
      </c>
      <c r="AC1340" s="176" t="str">
        <f>IF('Fleet Input'!L1344=0,"",'Fleet Input'!L1344)</f>
        <v/>
      </c>
      <c r="AD1340" s="117" t="str">
        <f t="shared" si="244"/>
        <v/>
      </c>
      <c r="AE1340" s="117" t="str">
        <f t="shared" si="245"/>
        <v>00</v>
      </c>
      <c r="AF1340" s="8" t="e">
        <f t="shared" si="246"/>
        <v>#N/A</v>
      </c>
      <c r="AG1340" s="122" t="e">
        <f t="shared" si="247"/>
        <v>#N/A</v>
      </c>
      <c r="AH1340" s="8" t="e">
        <f t="shared" si="248"/>
        <v>#N/A</v>
      </c>
      <c r="AI1340" s="122" t="e">
        <f t="shared" si="249"/>
        <v>#N/A</v>
      </c>
      <c r="AJ1340" s="100" t="e">
        <f t="shared" si="250"/>
        <v>#N/A</v>
      </c>
      <c r="AK1340" s="122" t="e">
        <f t="shared" si="251"/>
        <v>#N/A</v>
      </c>
    </row>
    <row r="1341" spans="1:37" x14ac:dyDescent="0.2">
      <c r="A1341" s="170">
        <f>'Fleet Input'!A1345</f>
        <v>0</v>
      </c>
      <c r="B1341" s="106" t="s">
        <v>111</v>
      </c>
      <c r="C1341" s="106" t="s">
        <v>116</v>
      </c>
      <c r="D1341" s="106" t="s">
        <v>117</v>
      </c>
      <c r="E1341" s="106" t="s">
        <v>143</v>
      </c>
      <c r="F1341" s="179">
        <f>'Fleet Input'!I1345</f>
        <v>0</v>
      </c>
      <c r="G1341" s="179">
        <f>'Fleet Input'!J1345</f>
        <v>0</v>
      </c>
      <c r="H1341" s="119" t="e">
        <f>VLOOKUP(AD1341,NOx_Calc!$E$4:$G$44,3,FALSE)/100</f>
        <v>#N/A</v>
      </c>
      <c r="I1341" s="119" t="e">
        <f>VLOOKUP(AD1341,NOx_Calc!$E$4:$H$44,4,FALSE)/100</f>
        <v>#N/A</v>
      </c>
      <c r="J1341" s="97" t="e">
        <f t="shared" si="240"/>
        <v>#N/A</v>
      </c>
      <c r="K1341" s="10" t="e">
        <f>IF(J1341&lt;&gt;"-",IF(X1341="A",'NOx Emission Factors'!$X$4*J1341,IF(X1341="L",'NOx Emission Factors'!$W$4*J1341,"?")),"-")</f>
        <v>#N/A</v>
      </c>
      <c r="L1341" s="10" t="str">
        <f>IF(F1341&lt;&gt;"",IF(X1341="A",F1341/'NOx Emission Factors'!$X$4,IF(X1341="L",F1341/'NOx Emission Factors'!$W$4,"?")),"-")</f>
        <v>?</v>
      </c>
      <c r="M1341" s="125" t="e">
        <f t="shared" si="241"/>
        <v>#DIV/0!</v>
      </c>
      <c r="N1341" s="125" t="e">
        <f t="shared" si="242"/>
        <v>#N/A</v>
      </c>
      <c r="O1341" s="170">
        <f>'Fleet Input'!B1345</f>
        <v>0</v>
      </c>
      <c r="P1341" s="170">
        <f>'Fleet Input'!C1345</f>
        <v>0</v>
      </c>
      <c r="Q1341" s="170">
        <f>'Fleet Input'!D1345</f>
        <v>0</v>
      </c>
      <c r="R1341" s="170">
        <f>'Fleet Input'!E1345</f>
        <v>0</v>
      </c>
      <c r="S1341" s="170">
        <f>'Fleet Input'!F1345</f>
        <v>0</v>
      </c>
      <c r="T1341" s="109" t="s">
        <v>239</v>
      </c>
      <c r="U1341" s="109" t="s">
        <v>194</v>
      </c>
      <c r="X1341" s="176">
        <f>'Fleet Input'!F1345</f>
        <v>0</v>
      </c>
      <c r="Y1341" s="170">
        <f>'Fleet Input'!G1345</f>
        <v>0</v>
      </c>
      <c r="Z1341" s="170">
        <f>'Fleet Input'!H1345</f>
        <v>0</v>
      </c>
      <c r="AA1341" s="114">
        <f t="shared" si="243"/>
        <v>0</v>
      </c>
      <c r="AB1341" s="176" t="str">
        <f>IF('Fleet Input'!K1345=0,"",'Fleet Input'!K1345)</f>
        <v/>
      </c>
      <c r="AC1341" s="176" t="str">
        <f>IF('Fleet Input'!L1345=0,"",'Fleet Input'!L1345)</f>
        <v/>
      </c>
      <c r="AD1341" s="117" t="str">
        <f t="shared" si="244"/>
        <v/>
      </c>
      <c r="AE1341" s="117" t="str">
        <f t="shared" si="245"/>
        <v>00</v>
      </c>
      <c r="AF1341" s="8" t="e">
        <f t="shared" si="246"/>
        <v>#N/A</v>
      </c>
      <c r="AG1341" s="122" t="e">
        <f t="shared" si="247"/>
        <v>#N/A</v>
      </c>
      <c r="AH1341" s="8" t="e">
        <f t="shared" si="248"/>
        <v>#N/A</v>
      </c>
      <c r="AI1341" s="122" t="e">
        <f t="shared" si="249"/>
        <v>#N/A</v>
      </c>
      <c r="AJ1341" s="100" t="e">
        <f t="shared" si="250"/>
        <v>#N/A</v>
      </c>
      <c r="AK1341" s="122" t="e">
        <f t="shared" si="251"/>
        <v>#N/A</v>
      </c>
    </row>
    <row r="1342" spans="1:37" x14ac:dyDescent="0.2">
      <c r="A1342" s="170">
        <f>'Fleet Input'!A1346</f>
        <v>0</v>
      </c>
      <c r="B1342" s="106" t="s">
        <v>111</v>
      </c>
      <c r="C1342" s="106" t="s">
        <v>125</v>
      </c>
      <c r="D1342" s="106" t="s">
        <v>126</v>
      </c>
      <c r="E1342" s="106" t="s">
        <v>270</v>
      </c>
      <c r="F1342" s="179">
        <f>'Fleet Input'!I1346</f>
        <v>0</v>
      </c>
      <c r="G1342" s="179">
        <f>'Fleet Input'!J1346</f>
        <v>0</v>
      </c>
      <c r="H1342" s="119" t="e">
        <f>VLOOKUP(AD1342,NOx_Calc!$E$4:$G$44,3,FALSE)/100</f>
        <v>#N/A</v>
      </c>
      <c r="I1342" s="119" t="e">
        <f>VLOOKUP(AD1342,NOx_Calc!$E$4:$H$44,4,FALSE)/100</f>
        <v>#N/A</v>
      </c>
      <c r="J1342" s="97" t="e">
        <f t="shared" si="240"/>
        <v>#N/A</v>
      </c>
      <c r="K1342" s="10" t="e">
        <f>IF(J1342&lt;&gt;"-",IF(X1342="A",'NOx Emission Factors'!$X$4*J1342,IF(X1342="L",'NOx Emission Factors'!$W$4*J1342,"?")),"-")</f>
        <v>#N/A</v>
      </c>
      <c r="L1342" s="10" t="str">
        <f>IF(F1342&lt;&gt;"",IF(X1342="A",F1342/'NOx Emission Factors'!$X$4,IF(X1342="L",F1342/'NOx Emission Factors'!$W$4,"?")),"-")</f>
        <v>?</v>
      </c>
      <c r="M1342" s="125" t="e">
        <f t="shared" si="241"/>
        <v>#DIV/0!</v>
      </c>
      <c r="N1342" s="125" t="e">
        <f t="shared" si="242"/>
        <v>#N/A</v>
      </c>
      <c r="O1342" s="170">
        <f>'Fleet Input'!B1346</f>
        <v>0</v>
      </c>
      <c r="P1342" s="170">
        <f>'Fleet Input'!C1346</f>
        <v>0</v>
      </c>
      <c r="Q1342" s="170">
        <f>'Fleet Input'!D1346</f>
        <v>0</v>
      </c>
      <c r="R1342" s="170">
        <f>'Fleet Input'!E1346</f>
        <v>0</v>
      </c>
      <c r="S1342" s="170">
        <f>'Fleet Input'!F1346</f>
        <v>0</v>
      </c>
      <c r="T1342" s="109" t="s">
        <v>237</v>
      </c>
      <c r="U1342" s="109" t="s">
        <v>190</v>
      </c>
      <c r="X1342" s="176">
        <f>'Fleet Input'!F1346</f>
        <v>0</v>
      </c>
      <c r="Y1342" s="170">
        <f>'Fleet Input'!G1346</f>
        <v>0</v>
      </c>
      <c r="Z1342" s="170">
        <f>'Fleet Input'!H1346</f>
        <v>0</v>
      </c>
      <c r="AA1342" s="114">
        <f t="shared" si="243"/>
        <v>0</v>
      </c>
      <c r="AB1342" s="176" t="str">
        <f>IF('Fleet Input'!K1346=0,"",'Fleet Input'!K1346)</f>
        <v/>
      </c>
      <c r="AC1342" s="176" t="str">
        <f>IF('Fleet Input'!L1346=0,"",'Fleet Input'!L1346)</f>
        <v/>
      </c>
      <c r="AD1342" s="117" t="str">
        <f t="shared" si="244"/>
        <v/>
      </c>
      <c r="AE1342" s="117" t="str">
        <f t="shared" si="245"/>
        <v>00</v>
      </c>
      <c r="AF1342" s="8" t="e">
        <f t="shared" si="246"/>
        <v>#N/A</v>
      </c>
      <c r="AG1342" s="122" t="e">
        <f t="shared" si="247"/>
        <v>#N/A</v>
      </c>
      <c r="AH1342" s="8" t="e">
        <f t="shared" si="248"/>
        <v>#N/A</v>
      </c>
      <c r="AI1342" s="122" t="e">
        <f t="shared" si="249"/>
        <v>#N/A</v>
      </c>
      <c r="AJ1342" s="100" t="e">
        <f t="shared" si="250"/>
        <v>#N/A</v>
      </c>
      <c r="AK1342" s="122" t="e">
        <f t="shared" si="251"/>
        <v>#N/A</v>
      </c>
    </row>
    <row r="1343" spans="1:37" x14ac:dyDescent="0.2">
      <c r="A1343" s="170">
        <f>'Fleet Input'!A1347</f>
        <v>0</v>
      </c>
      <c r="B1343" s="106" t="s">
        <v>111</v>
      </c>
      <c r="C1343" s="106" t="s">
        <v>116</v>
      </c>
      <c r="D1343" s="106" t="s">
        <v>117</v>
      </c>
      <c r="E1343" s="106" t="s">
        <v>143</v>
      </c>
      <c r="F1343" s="179">
        <f>'Fleet Input'!I1347</f>
        <v>0</v>
      </c>
      <c r="G1343" s="179">
        <f>'Fleet Input'!J1347</f>
        <v>0</v>
      </c>
      <c r="H1343" s="119" t="e">
        <f>VLOOKUP(AD1343,NOx_Calc!$E$4:$G$44,3,FALSE)/100</f>
        <v>#N/A</v>
      </c>
      <c r="I1343" s="119" t="e">
        <f>VLOOKUP(AD1343,NOx_Calc!$E$4:$H$44,4,FALSE)/100</f>
        <v>#N/A</v>
      </c>
      <c r="J1343" s="97" t="e">
        <f t="shared" si="240"/>
        <v>#N/A</v>
      </c>
      <c r="K1343" s="10" t="e">
        <f>IF(J1343&lt;&gt;"-",IF(X1343="A",'NOx Emission Factors'!$X$4*J1343,IF(X1343="L",'NOx Emission Factors'!$W$4*J1343,"?")),"-")</f>
        <v>#N/A</v>
      </c>
      <c r="L1343" s="10" t="str">
        <f>IF(F1343&lt;&gt;"",IF(X1343="A",F1343/'NOx Emission Factors'!$X$4,IF(X1343="L",F1343/'NOx Emission Factors'!$W$4,"?")),"-")</f>
        <v>?</v>
      </c>
      <c r="M1343" s="125" t="e">
        <f t="shared" si="241"/>
        <v>#DIV/0!</v>
      </c>
      <c r="N1343" s="125" t="e">
        <f t="shared" si="242"/>
        <v>#N/A</v>
      </c>
      <c r="O1343" s="170">
        <f>'Fleet Input'!B1347</f>
        <v>0</v>
      </c>
      <c r="P1343" s="170">
        <f>'Fleet Input'!C1347</f>
        <v>0</v>
      </c>
      <c r="Q1343" s="170">
        <f>'Fleet Input'!D1347</f>
        <v>0</v>
      </c>
      <c r="R1343" s="170">
        <f>'Fleet Input'!E1347</f>
        <v>0</v>
      </c>
      <c r="S1343" s="170">
        <f>'Fleet Input'!F1347</f>
        <v>0</v>
      </c>
      <c r="T1343" s="109" t="s">
        <v>239</v>
      </c>
      <c r="U1343" s="109" t="s">
        <v>194</v>
      </c>
      <c r="X1343" s="176">
        <f>'Fleet Input'!F1347</f>
        <v>0</v>
      </c>
      <c r="Y1343" s="170">
        <f>'Fleet Input'!G1347</f>
        <v>0</v>
      </c>
      <c r="Z1343" s="170">
        <f>'Fleet Input'!H1347</f>
        <v>0</v>
      </c>
      <c r="AA1343" s="114">
        <f t="shared" si="243"/>
        <v>0</v>
      </c>
      <c r="AB1343" s="176" t="str">
        <f>IF('Fleet Input'!K1347=0,"",'Fleet Input'!K1347)</f>
        <v/>
      </c>
      <c r="AC1343" s="176" t="str">
        <f>IF('Fleet Input'!L1347=0,"",'Fleet Input'!L1347)</f>
        <v/>
      </c>
      <c r="AD1343" s="117" t="str">
        <f t="shared" si="244"/>
        <v/>
      </c>
      <c r="AE1343" s="117" t="str">
        <f t="shared" si="245"/>
        <v>00</v>
      </c>
      <c r="AF1343" s="8" t="e">
        <f t="shared" si="246"/>
        <v>#N/A</v>
      </c>
      <c r="AG1343" s="122" t="e">
        <f t="shared" si="247"/>
        <v>#N/A</v>
      </c>
      <c r="AH1343" s="8" t="e">
        <f t="shared" si="248"/>
        <v>#N/A</v>
      </c>
      <c r="AI1343" s="122" t="e">
        <f t="shared" si="249"/>
        <v>#N/A</v>
      </c>
      <c r="AJ1343" s="100" t="e">
        <f t="shared" si="250"/>
        <v>#N/A</v>
      </c>
      <c r="AK1343" s="122" t="e">
        <f t="shared" si="251"/>
        <v>#N/A</v>
      </c>
    </row>
    <row r="1344" spans="1:37" x14ac:dyDescent="0.2">
      <c r="A1344" s="170">
        <f>'Fleet Input'!A1348</f>
        <v>0</v>
      </c>
      <c r="B1344" s="106" t="s">
        <v>111</v>
      </c>
      <c r="C1344" s="106" t="s">
        <v>112</v>
      </c>
      <c r="D1344" s="106" t="s">
        <v>136</v>
      </c>
      <c r="E1344" s="106" t="s">
        <v>270</v>
      </c>
      <c r="F1344" s="179">
        <f>'Fleet Input'!I1348</f>
        <v>0</v>
      </c>
      <c r="G1344" s="179">
        <f>'Fleet Input'!J1348</f>
        <v>0</v>
      </c>
      <c r="H1344" s="119" t="e">
        <f>VLOOKUP(AD1344,NOx_Calc!$E$4:$G$44,3,FALSE)/100</f>
        <v>#N/A</v>
      </c>
      <c r="I1344" s="119" t="e">
        <f>VLOOKUP(AD1344,NOx_Calc!$E$4:$H$44,4,FALSE)/100</f>
        <v>#N/A</v>
      </c>
      <c r="J1344" s="97" t="e">
        <f t="shared" si="240"/>
        <v>#N/A</v>
      </c>
      <c r="K1344" s="10" t="e">
        <f>IF(J1344&lt;&gt;"-",IF(X1344="A",'NOx Emission Factors'!$X$4*J1344,IF(X1344="L",'NOx Emission Factors'!$W$4*J1344,"?")),"-")</f>
        <v>#N/A</v>
      </c>
      <c r="L1344" s="10" t="str">
        <f>IF(F1344&lt;&gt;"",IF(X1344="A",F1344/'NOx Emission Factors'!$X$4,IF(X1344="L",F1344/'NOx Emission Factors'!$W$4,"?")),"-")</f>
        <v>?</v>
      </c>
      <c r="M1344" s="125" t="e">
        <f t="shared" si="241"/>
        <v>#DIV/0!</v>
      </c>
      <c r="N1344" s="125" t="e">
        <f t="shared" si="242"/>
        <v>#N/A</v>
      </c>
      <c r="O1344" s="170">
        <f>'Fleet Input'!B1348</f>
        <v>0</v>
      </c>
      <c r="P1344" s="170">
        <f>'Fleet Input'!C1348</f>
        <v>0</v>
      </c>
      <c r="Q1344" s="170">
        <f>'Fleet Input'!D1348</f>
        <v>0</v>
      </c>
      <c r="R1344" s="170">
        <f>'Fleet Input'!E1348</f>
        <v>0</v>
      </c>
      <c r="S1344" s="170">
        <f>'Fleet Input'!F1348</f>
        <v>0</v>
      </c>
      <c r="T1344" s="109" t="s">
        <v>237</v>
      </c>
      <c r="U1344" s="109" t="s">
        <v>190</v>
      </c>
      <c r="X1344" s="176">
        <f>'Fleet Input'!F1348</f>
        <v>0</v>
      </c>
      <c r="Y1344" s="170">
        <f>'Fleet Input'!G1348</f>
        <v>0</v>
      </c>
      <c r="Z1344" s="170">
        <f>'Fleet Input'!H1348</f>
        <v>0</v>
      </c>
      <c r="AA1344" s="114">
        <f t="shared" si="243"/>
        <v>0</v>
      </c>
      <c r="AB1344" s="176" t="str">
        <f>IF('Fleet Input'!K1348=0,"",'Fleet Input'!K1348)</f>
        <v/>
      </c>
      <c r="AC1344" s="176" t="str">
        <f>IF('Fleet Input'!L1348=0,"",'Fleet Input'!L1348)</f>
        <v/>
      </c>
      <c r="AD1344" s="117" t="str">
        <f t="shared" si="244"/>
        <v/>
      </c>
      <c r="AE1344" s="117" t="str">
        <f t="shared" si="245"/>
        <v>00</v>
      </c>
      <c r="AF1344" s="8" t="e">
        <f t="shared" si="246"/>
        <v>#N/A</v>
      </c>
      <c r="AG1344" s="122" t="e">
        <f t="shared" si="247"/>
        <v>#N/A</v>
      </c>
      <c r="AH1344" s="8" t="e">
        <f t="shared" si="248"/>
        <v>#N/A</v>
      </c>
      <c r="AI1344" s="122" t="e">
        <f t="shared" si="249"/>
        <v>#N/A</v>
      </c>
      <c r="AJ1344" s="100" t="e">
        <f t="shared" si="250"/>
        <v>#N/A</v>
      </c>
      <c r="AK1344" s="122" t="e">
        <f t="shared" si="251"/>
        <v>#N/A</v>
      </c>
    </row>
    <row r="1345" spans="1:37" x14ac:dyDescent="0.2">
      <c r="A1345" s="170">
        <f>'Fleet Input'!A1349</f>
        <v>0</v>
      </c>
      <c r="B1345" s="106" t="s">
        <v>111</v>
      </c>
      <c r="C1345" s="106" t="s">
        <v>112</v>
      </c>
      <c r="D1345" s="106" t="s">
        <v>136</v>
      </c>
      <c r="E1345" s="106" t="s">
        <v>270</v>
      </c>
      <c r="F1345" s="179">
        <f>'Fleet Input'!I1349</f>
        <v>0</v>
      </c>
      <c r="G1345" s="179">
        <f>'Fleet Input'!J1349</f>
        <v>0</v>
      </c>
      <c r="H1345" s="119" t="e">
        <f>VLOOKUP(AD1345,NOx_Calc!$E$4:$G$44,3,FALSE)/100</f>
        <v>#N/A</v>
      </c>
      <c r="I1345" s="119" t="e">
        <f>VLOOKUP(AD1345,NOx_Calc!$E$4:$H$44,4,FALSE)/100</f>
        <v>#N/A</v>
      </c>
      <c r="J1345" s="97" t="e">
        <f t="shared" si="240"/>
        <v>#N/A</v>
      </c>
      <c r="K1345" s="10" t="e">
        <f>IF(J1345&lt;&gt;"-",IF(X1345="A",'NOx Emission Factors'!$X$4*J1345,IF(X1345="L",'NOx Emission Factors'!$W$4*J1345,"?")),"-")</f>
        <v>#N/A</v>
      </c>
      <c r="L1345" s="10" t="str">
        <f>IF(F1345&lt;&gt;"",IF(X1345="A",F1345/'NOx Emission Factors'!$X$4,IF(X1345="L",F1345/'NOx Emission Factors'!$W$4,"?")),"-")</f>
        <v>?</v>
      </c>
      <c r="M1345" s="125" t="e">
        <f t="shared" si="241"/>
        <v>#DIV/0!</v>
      </c>
      <c r="N1345" s="125" t="e">
        <f t="shared" si="242"/>
        <v>#N/A</v>
      </c>
      <c r="O1345" s="170">
        <f>'Fleet Input'!B1349</f>
        <v>0</v>
      </c>
      <c r="P1345" s="170">
        <f>'Fleet Input'!C1349</f>
        <v>0</v>
      </c>
      <c r="Q1345" s="170">
        <f>'Fleet Input'!D1349</f>
        <v>0</v>
      </c>
      <c r="R1345" s="170">
        <f>'Fleet Input'!E1349</f>
        <v>0</v>
      </c>
      <c r="S1345" s="170">
        <f>'Fleet Input'!F1349</f>
        <v>0</v>
      </c>
      <c r="T1345" s="109" t="s">
        <v>237</v>
      </c>
      <c r="U1345" s="109" t="s">
        <v>190</v>
      </c>
      <c r="X1345" s="176">
        <f>'Fleet Input'!F1349</f>
        <v>0</v>
      </c>
      <c r="Y1345" s="170">
        <f>'Fleet Input'!G1349</f>
        <v>0</v>
      </c>
      <c r="Z1345" s="170">
        <f>'Fleet Input'!H1349</f>
        <v>0</v>
      </c>
      <c r="AA1345" s="114">
        <f t="shared" si="243"/>
        <v>0</v>
      </c>
      <c r="AB1345" s="176" t="str">
        <f>IF('Fleet Input'!K1349=0,"",'Fleet Input'!K1349)</f>
        <v/>
      </c>
      <c r="AC1345" s="176" t="str">
        <f>IF('Fleet Input'!L1349=0,"",'Fleet Input'!L1349)</f>
        <v/>
      </c>
      <c r="AD1345" s="117" t="str">
        <f t="shared" si="244"/>
        <v/>
      </c>
      <c r="AE1345" s="117" t="str">
        <f t="shared" si="245"/>
        <v>00</v>
      </c>
      <c r="AF1345" s="8" t="e">
        <f t="shared" si="246"/>
        <v>#N/A</v>
      </c>
      <c r="AG1345" s="122" t="e">
        <f t="shared" si="247"/>
        <v>#N/A</v>
      </c>
      <c r="AH1345" s="8" t="e">
        <f t="shared" si="248"/>
        <v>#N/A</v>
      </c>
      <c r="AI1345" s="122" t="e">
        <f t="shared" si="249"/>
        <v>#N/A</v>
      </c>
      <c r="AJ1345" s="100" t="e">
        <f t="shared" si="250"/>
        <v>#N/A</v>
      </c>
      <c r="AK1345" s="122" t="e">
        <f t="shared" si="251"/>
        <v>#N/A</v>
      </c>
    </row>
    <row r="1346" spans="1:37" x14ac:dyDescent="0.2">
      <c r="A1346" s="170">
        <f>'Fleet Input'!A1350</f>
        <v>0</v>
      </c>
      <c r="B1346" s="106" t="s">
        <v>111</v>
      </c>
      <c r="C1346" s="106" t="s">
        <v>116</v>
      </c>
      <c r="D1346" s="106" t="s">
        <v>117</v>
      </c>
      <c r="E1346" s="106" t="s">
        <v>143</v>
      </c>
      <c r="F1346" s="179">
        <f>'Fleet Input'!I1350</f>
        <v>0</v>
      </c>
      <c r="G1346" s="179">
        <f>'Fleet Input'!J1350</f>
        <v>0</v>
      </c>
      <c r="H1346" s="119" t="e">
        <f>VLOOKUP(AD1346,NOx_Calc!$E$4:$G$44,3,FALSE)/100</f>
        <v>#N/A</v>
      </c>
      <c r="I1346" s="119" t="e">
        <f>VLOOKUP(AD1346,NOx_Calc!$E$4:$H$44,4,FALSE)/100</f>
        <v>#N/A</v>
      </c>
      <c r="J1346" s="97" t="e">
        <f t="shared" si="240"/>
        <v>#N/A</v>
      </c>
      <c r="K1346" s="10" t="e">
        <f>IF(J1346&lt;&gt;"-",IF(X1346="A",'NOx Emission Factors'!$X$4*J1346,IF(X1346="L",'NOx Emission Factors'!$W$4*J1346,"?")),"-")</f>
        <v>#N/A</v>
      </c>
      <c r="L1346" s="10" t="str">
        <f>IF(F1346&lt;&gt;"",IF(X1346="A",F1346/'NOx Emission Factors'!$X$4,IF(X1346="L",F1346/'NOx Emission Factors'!$W$4,"?")),"-")</f>
        <v>?</v>
      </c>
      <c r="M1346" s="125" t="e">
        <f t="shared" si="241"/>
        <v>#DIV/0!</v>
      </c>
      <c r="N1346" s="125" t="e">
        <f t="shared" si="242"/>
        <v>#N/A</v>
      </c>
      <c r="O1346" s="170">
        <f>'Fleet Input'!B1350</f>
        <v>0</v>
      </c>
      <c r="P1346" s="170">
        <f>'Fleet Input'!C1350</f>
        <v>0</v>
      </c>
      <c r="Q1346" s="170">
        <f>'Fleet Input'!D1350</f>
        <v>0</v>
      </c>
      <c r="R1346" s="170">
        <f>'Fleet Input'!E1350</f>
        <v>0</v>
      </c>
      <c r="S1346" s="170">
        <f>'Fleet Input'!F1350</f>
        <v>0</v>
      </c>
      <c r="T1346" s="109" t="s">
        <v>239</v>
      </c>
      <c r="U1346" s="109" t="s">
        <v>194</v>
      </c>
      <c r="X1346" s="176">
        <f>'Fleet Input'!F1350</f>
        <v>0</v>
      </c>
      <c r="Y1346" s="170">
        <f>'Fleet Input'!G1350</f>
        <v>0</v>
      </c>
      <c r="Z1346" s="170">
        <f>'Fleet Input'!H1350</f>
        <v>0</v>
      </c>
      <c r="AA1346" s="114">
        <f t="shared" si="243"/>
        <v>0</v>
      </c>
      <c r="AB1346" s="176" t="str">
        <f>IF('Fleet Input'!K1350=0,"",'Fleet Input'!K1350)</f>
        <v/>
      </c>
      <c r="AC1346" s="176" t="str">
        <f>IF('Fleet Input'!L1350=0,"",'Fleet Input'!L1350)</f>
        <v/>
      </c>
      <c r="AD1346" s="117" t="str">
        <f t="shared" si="244"/>
        <v/>
      </c>
      <c r="AE1346" s="117" t="str">
        <f t="shared" si="245"/>
        <v>00</v>
      </c>
      <c r="AF1346" s="8" t="e">
        <f t="shared" si="246"/>
        <v>#N/A</v>
      </c>
      <c r="AG1346" s="122" t="e">
        <f t="shared" si="247"/>
        <v>#N/A</v>
      </c>
      <c r="AH1346" s="8" t="e">
        <f t="shared" si="248"/>
        <v>#N/A</v>
      </c>
      <c r="AI1346" s="122" t="e">
        <f t="shared" si="249"/>
        <v>#N/A</v>
      </c>
      <c r="AJ1346" s="100" t="e">
        <f t="shared" si="250"/>
        <v>#N/A</v>
      </c>
      <c r="AK1346" s="122" t="e">
        <f t="shared" si="251"/>
        <v>#N/A</v>
      </c>
    </row>
    <row r="1347" spans="1:37" x14ac:dyDescent="0.2">
      <c r="A1347" s="170">
        <f>'Fleet Input'!A1351</f>
        <v>0</v>
      </c>
      <c r="B1347" s="106" t="s">
        <v>111</v>
      </c>
      <c r="C1347" s="106" t="s">
        <v>116</v>
      </c>
      <c r="D1347" s="106" t="s">
        <v>117</v>
      </c>
      <c r="E1347" s="106" t="s">
        <v>143</v>
      </c>
      <c r="F1347" s="179">
        <f>'Fleet Input'!I1351</f>
        <v>0</v>
      </c>
      <c r="G1347" s="179">
        <f>'Fleet Input'!J1351</f>
        <v>0</v>
      </c>
      <c r="H1347" s="119" t="e">
        <f>VLOOKUP(AD1347,NOx_Calc!$E$4:$G$44,3,FALSE)/100</f>
        <v>#N/A</v>
      </c>
      <c r="I1347" s="119" t="e">
        <f>VLOOKUP(AD1347,NOx_Calc!$E$4:$H$44,4,FALSE)/100</f>
        <v>#N/A</v>
      </c>
      <c r="J1347" s="97" t="e">
        <f t="shared" ref="J1347:J1410" si="252">IF(G1347&lt;&gt;"",G1347*(1-H1347),"-")</f>
        <v>#N/A</v>
      </c>
      <c r="K1347" s="10" t="e">
        <f>IF(J1347&lt;&gt;"-",IF(X1347="A",'NOx Emission Factors'!$X$4*J1347,IF(X1347="L",'NOx Emission Factors'!$W$4*J1347,"?")),"-")</f>
        <v>#N/A</v>
      </c>
      <c r="L1347" s="10" t="str">
        <f>IF(F1347&lt;&gt;"",IF(X1347="A",F1347/'NOx Emission Factors'!$X$4,IF(X1347="L",F1347/'NOx Emission Factors'!$W$4,"?")),"-")</f>
        <v>?</v>
      </c>
      <c r="M1347" s="125" t="e">
        <f t="shared" ref="M1347:M1410" si="253">IF(G1347&lt;&gt;"",IF(F1347&lt;&gt;"",F1347/G1347,"-"),"-")</f>
        <v>#DIV/0!</v>
      </c>
      <c r="N1347" s="125" t="e">
        <f t="shared" ref="N1347:N1410" si="254">IF(J1347&lt;&gt;"-",IF(F1347&lt;&gt;"",F1347/J1347,"-"),"-")</f>
        <v>#N/A</v>
      </c>
      <c r="O1347" s="170">
        <f>'Fleet Input'!B1351</f>
        <v>0</v>
      </c>
      <c r="P1347" s="170">
        <f>'Fleet Input'!C1351</f>
        <v>0</v>
      </c>
      <c r="Q1347" s="170">
        <f>'Fleet Input'!D1351</f>
        <v>0</v>
      </c>
      <c r="R1347" s="170">
        <f>'Fleet Input'!E1351</f>
        <v>0</v>
      </c>
      <c r="S1347" s="170">
        <f>'Fleet Input'!F1351</f>
        <v>0</v>
      </c>
      <c r="T1347" s="109" t="s">
        <v>239</v>
      </c>
      <c r="U1347" s="109" t="s">
        <v>194</v>
      </c>
      <c r="X1347" s="176">
        <f>'Fleet Input'!F1351</f>
        <v>0</v>
      </c>
      <c r="Y1347" s="170">
        <f>'Fleet Input'!G1351</f>
        <v>0</v>
      </c>
      <c r="Z1347" s="170">
        <f>'Fleet Input'!H1351</f>
        <v>0</v>
      </c>
      <c r="AA1347" s="114">
        <f t="shared" ref="AA1347:AA1410" si="255">IF(Z1347="STAGE 1","E1",IF(Z1347="STAGE 2","E2",IF(Z1347="STAGE 3A","E3",IF(Z1347="STAGE 4","E4",Z1347))))</f>
        <v>0</v>
      </c>
      <c r="AB1347" s="176" t="str">
        <f>IF('Fleet Input'!K1351=0,"",'Fleet Input'!K1351)</f>
        <v/>
      </c>
      <c r="AC1347" s="176" t="str">
        <f>IF('Fleet Input'!L1351=0,"",'Fleet Input'!L1351)</f>
        <v/>
      </c>
      <c r="AD1347" s="117" t="str">
        <f t="shared" ref="AD1347:AD1410" si="256">CONCATENATE(AB1347,AC1347)</f>
        <v/>
      </c>
      <c r="AE1347" s="117" t="str">
        <f t="shared" ref="AE1347:AE1410" si="257">CONCATENATE(AD1347,AA1347,X1347)</f>
        <v>00</v>
      </c>
      <c r="AF1347" s="8" t="e">
        <f t="shared" ref="AF1347:AF1410" si="258">IF(F1347&gt;0,F1347,K1347)</f>
        <v>#N/A</v>
      </c>
      <c r="AG1347" s="122" t="e">
        <f t="shared" ref="AG1347:AG1410" si="259">IF(G1347&lt;&gt;"",G1347*H1347,(L1347*H1347)/(1-H1347))</f>
        <v>#N/A</v>
      </c>
      <c r="AH1347" s="8" t="e">
        <f t="shared" ref="AH1347:AH1410" si="260">I1347/(1-H1347)</f>
        <v>#N/A</v>
      </c>
      <c r="AI1347" s="122" t="e">
        <f t="shared" ref="AI1347:AI1410" si="261">AH1347*AF1347</f>
        <v>#N/A</v>
      </c>
      <c r="AJ1347" s="100" t="e">
        <f t="shared" ref="AJ1347:AJ1410" si="262">(1-H1347-I1347)/(1-H1347)</f>
        <v>#N/A</v>
      </c>
      <c r="AK1347" s="122" t="e">
        <f t="shared" ref="AK1347:AK1410" si="263">AJ1347*AF1347</f>
        <v>#N/A</v>
      </c>
    </row>
    <row r="1348" spans="1:37" x14ac:dyDescent="0.2">
      <c r="A1348" s="170">
        <f>'Fleet Input'!A1352</f>
        <v>0</v>
      </c>
      <c r="B1348" s="106" t="s">
        <v>111</v>
      </c>
      <c r="C1348" s="106" t="s">
        <v>116</v>
      </c>
      <c r="D1348" s="106" t="s">
        <v>117</v>
      </c>
      <c r="E1348" s="106" t="s">
        <v>143</v>
      </c>
      <c r="F1348" s="179">
        <f>'Fleet Input'!I1352</f>
        <v>0</v>
      </c>
      <c r="G1348" s="179">
        <f>'Fleet Input'!J1352</f>
        <v>0</v>
      </c>
      <c r="H1348" s="119" t="e">
        <f>VLOOKUP(AD1348,NOx_Calc!$E$4:$G$44,3,FALSE)/100</f>
        <v>#N/A</v>
      </c>
      <c r="I1348" s="119" t="e">
        <f>VLOOKUP(AD1348,NOx_Calc!$E$4:$H$44,4,FALSE)/100</f>
        <v>#N/A</v>
      </c>
      <c r="J1348" s="97" t="e">
        <f t="shared" si="252"/>
        <v>#N/A</v>
      </c>
      <c r="K1348" s="10" t="e">
        <f>IF(J1348&lt;&gt;"-",IF(X1348="A",'NOx Emission Factors'!$X$4*J1348,IF(X1348="L",'NOx Emission Factors'!$W$4*J1348,"?")),"-")</f>
        <v>#N/A</v>
      </c>
      <c r="L1348" s="10" t="str">
        <f>IF(F1348&lt;&gt;"",IF(X1348="A",F1348/'NOx Emission Factors'!$X$4,IF(X1348="L",F1348/'NOx Emission Factors'!$W$4,"?")),"-")</f>
        <v>?</v>
      </c>
      <c r="M1348" s="125" t="e">
        <f t="shared" si="253"/>
        <v>#DIV/0!</v>
      </c>
      <c r="N1348" s="125" t="e">
        <f t="shared" si="254"/>
        <v>#N/A</v>
      </c>
      <c r="O1348" s="170">
        <f>'Fleet Input'!B1352</f>
        <v>0</v>
      </c>
      <c r="P1348" s="170">
        <f>'Fleet Input'!C1352</f>
        <v>0</v>
      </c>
      <c r="Q1348" s="170">
        <f>'Fleet Input'!D1352</f>
        <v>0</v>
      </c>
      <c r="R1348" s="170">
        <f>'Fleet Input'!E1352</f>
        <v>0</v>
      </c>
      <c r="S1348" s="170">
        <f>'Fleet Input'!F1352</f>
        <v>0</v>
      </c>
      <c r="T1348" s="109" t="s">
        <v>239</v>
      </c>
      <c r="U1348" s="109" t="s">
        <v>194</v>
      </c>
      <c r="X1348" s="176">
        <f>'Fleet Input'!F1352</f>
        <v>0</v>
      </c>
      <c r="Y1348" s="170">
        <f>'Fleet Input'!G1352</f>
        <v>0</v>
      </c>
      <c r="Z1348" s="170">
        <f>'Fleet Input'!H1352</f>
        <v>0</v>
      </c>
      <c r="AA1348" s="114">
        <f t="shared" si="255"/>
        <v>0</v>
      </c>
      <c r="AB1348" s="176" t="str">
        <f>IF('Fleet Input'!K1352=0,"",'Fleet Input'!K1352)</f>
        <v/>
      </c>
      <c r="AC1348" s="176" t="str">
        <f>IF('Fleet Input'!L1352=0,"",'Fleet Input'!L1352)</f>
        <v/>
      </c>
      <c r="AD1348" s="117" t="str">
        <f t="shared" si="256"/>
        <v/>
      </c>
      <c r="AE1348" s="117" t="str">
        <f t="shared" si="257"/>
        <v>00</v>
      </c>
      <c r="AF1348" s="8" t="e">
        <f t="shared" si="258"/>
        <v>#N/A</v>
      </c>
      <c r="AG1348" s="122" t="e">
        <f t="shared" si="259"/>
        <v>#N/A</v>
      </c>
      <c r="AH1348" s="8" t="e">
        <f t="shared" si="260"/>
        <v>#N/A</v>
      </c>
      <c r="AI1348" s="122" t="e">
        <f t="shared" si="261"/>
        <v>#N/A</v>
      </c>
      <c r="AJ1348" s="100" t="e">
        <f t="shared" si="262"/>
        <v>#N/A</v>
      </c>
      <c r="AK1348" s="122" t="e">
        <f t="shared" si="263"/>
        <v>#N/A</v>
      </c>
    </row>
    <row r="1349" spans="1:37" x14ac:dyDescent="0.2">
      <c r="A1349" s="170">
        <f>'Fleet Input'!A1353</f>
        <v>0</v>
      </c>
      <c r="B1349" s="106" t="s">
        <v>111</v>
      </c>
      <c r="C1349" s="106" t="s">
        <v>116</v>
      </c>
      <c r="D1349" s="106" t="s">
        <v>166</v>
      </c>
      <c r="E1349" s="106" t="s">
        <v>143</v>
      </c>
      <c r="F1349" s="179">
        <f>'Fleet Input'!I1353</f>
        <v>0</v>
      </c>
      <c r="G1349" s="179">
        <f>'Fleet Input'!J1353</f>
        <v>0</v>
      </c>
      <c r="H1349" s="119" t="e">
        <f>VLOOKUP(AD1349,NOx_Calc!$E$4:$G$44,3,FALSE)/100</f>
        <v>#N/A</v>
      </c>
      <c r="I1349" s="119" t="e">
        <f>VLOOKUP(AD1349,NOx_Calc!$E$4:$H$44,4,FALSE)/100</f>
        <v>#N/A</v>
      </c>
      <c r="J1349" s="97" t="e">
        <f t="shared" si="252"/>
        <v>#N/A</v>
      </c>
      <c r="K1349" s="10" t="e">
        <f>IF(J1349&lt;&gt;"-",IF(X1349="A",'NOx Emission Factors'!$X$4*J1349,IF(X1349="L",'NOx Emission Factors'!$W$4*J1349,"?")),"-")</f>
        <v>#N/A</v>
      </c>
      <c r="L1349" s="10" t="str">
        <f>IF(F1349&lt;&gt;"",IF(X1349="A",F1349/'NOx Emission Factors'!$X$4,IF(X1349="L",F1349/'NOx Emission Factors'!$W$4,"?")),"-")</f>
        <v>?</v>
      </c>
      <c r="M1349" s="125" t="e">
        <f t="shared" si="253"/>
        <v>#DIV/0!</v>
      </c>
      <c r="N1349" s="125" t="e">
        <f t="shared" si="254"/>
        <v>#N/A</v>
      </c>
      <c r="O1349" s="170">
        <f>'Fleet Input'!B1353</f>
        <v>0</v>
      </c>
      <c r="P1349" s="170">
        <f>'Fleet Input'!C1353</f>
        <v>0</v>
      </c>
      <c r="Q1349" s="170">
        <f>'Fleet Input'!D1353</f>
        <v>0</v>
      </c>
      <c r="R1349" s="170">
        <f>'Fleet Input'!E1353</f>
        <v>0</v>
      </c>
      <c r="S1349" s="170">
        <f>'Fleet Input'!F1353</f>
        <v>0</v>
      </c>
      <c r="T1349" s="109" t="s">
        <v>239</v>
      </c>
      <c r="U1349" s="109" t="s">
        <v>194</v>
      </c>
      <c r="X1349" s="176">
        <f>'Fleet Input'!F1353</f>
        <v>0</v>
      </c>
      <c r="Y1349" s="170">
        <f>'Fleet Input'!G1353</f>
        <v>0</v>
      </c>
      <c r="Z1349" s="170">
        <f>'Fleet Input'!H1353</f>
        <v>0</v>
      </c>
      <c r="AA1349" s="114">
        <f t="shared" si="255"/>
        <v>0</v>
      </c>
      <c r="AB1349" s="176" t="str">
        <f>IF('Fleet Input'!K1353=0,"",'Fleet Input'!K1353)</f>
        <v/>
      </c>
      <c r="AC1349" s="176" t="str">
        <f>IF('Fleet Input'!L1353=0,"",'Fleet Input'!L1353)</f>
        <v/>
      </c>
      <c r="AD1349" s="117" t="str">
        <f t="shared" si="256"/>
        <v/>
      </c>
      <c r="AE1349" s="117" t="str">
        <f t="shared" si="257"/>
        <v>00</v>
      </c>
      <c r="AF1349" s="8" t="e">
        <f t="shared" si="258"/>
        <v>#N/A</v>
      </c>
      <c r="AG1349" s="122" t="e">
        <f t="shared" si="259"/>
        <v>#N/A</v>
      </c>
      <c r="AH1349" s="8" t="e">
        <f t="shared" si="260"/>
        <v>#N/A</v>
      </c>
      <c r="AI1349" s="122" t="e">
        <f t="shared" si="261"/>
        <v>#N/A</v>
      </c>
      <c r="AJ1349" s="100" t="e">
        <f t="shared" si="262"/>
        <v>#N/A</v>
      </c>
      <c r="AK1349" s="122" t="e">
        <f t="shared" si="263"/>
        <v>#N/A</v>
      </c>
    </row>
    <row r="1350" spans="1:37" x14ac:dyDescent="0.2">
      <c r="A1350" s="170">
        <f>'Fleet Input'!A1354</f>
        <v>0</v>
      </c>
      <c r="B1350" s="106" t="s">
        <v>111</v>
      </c>
      <c r="C1350" s="106" t="s">
        <v>116</v>
      </c>
      <c r="D1350" s="106" t="s">
        <v>174</v>
      </c>
      <c r="E1350" s="106" t="s">
        <v>143</v>
      </c>
      <c r="F1350" s="179">
        <f>'Fleet Input'!I1354</f>
        <v>0</v>
      </c>
      <c r="G1350" s="179">
        <f>'Fleet Input'!J1354</f>
        <v>0</v>
      </c>
      <c r="H1350" s="119" t="e">
        <f>VLOOKUP(AD1350,NOx_Calc!$E$4:$G$44,3,FALSE)/100</f>
        <v>#N/A</v>
      </c>
      <c r="I1350" s="119" t="e">
        <f>VLOOKUP(AD1350,NOx_Calc!$E$4:$H$44,4,FALSE)/100</f>
        <v>#N/A</v>
      </c>
      <c r="J1350" s="97" t="e">
        <f t="shared" si="252"/>
        <v>#N/A</v>
      </c>
      <c r="K1350" s="10" t="e">
        <f>IF(J1350&lt;&gt;"-",IF(X1350="A",'NOx Emission Factors'!$X$4*J1350,IF(X1350="L",'NOx Emission Factors'!$W$4*J1350,"?")),"-")</f>
        <v>#N/A</v>
      </c>
      <c r="L1350" s="10" t="str">
        <f>IF(F1350&lt;&gt;"",IF(X1350="A",F1350/'NOx Emission Factors'!$X$4,IF(X1350="L",F1350/'NOx Emission Factors'!$W$4,"?")),"-")</f>
        <v>?</v>
      </c>
      <c r="M1350" s="125" t="e">
        <f t="shared" si="253"/>
        <v>#DIV/0!</v>
      </c>
      <c r="N1350" s="125" t="e">
        <f t="shared" si="254"/>
        <v>#N/A</v>
      </c>
      <c r="O1350" s="170">
        <f>'Fleet Input'!B1354</f>
        <v>0</v>
      </c>
      <c r="P1350" s="170">
        <f>'Fleet Input'!C1354</f>
        <v>0</v>
      </c>
      <c r="Q1350" s="170">
        <f>'Fleet Input'!D1354</f>
        <v>0</v>
      </c>
      <c r="R1350" s="170">
        <f>'Fleet Input'!E1354</f>
        <v>0</v>
      </c>
      <c r="S1350" s="170">
        <f>'Fleet Input'!F1354</f>
        <v>0</v>
      </c>
      <c r="T1350" s="109" t="s">
        <v>239</v>
      </c>
      <c r="U1350" s="109" t="s">
        <v>194</v>
      </c>
      <c r="X1350" s="176">
        <f>'Fleet Input'!F1354</f>
        <v>0</v>
      </c>
      <c r="Y1350" s="170">
        <f>'Fleet Input'!G1354</f>
        <v>0</v>
      </c>
      <c r="Z1350" s="170">
        <f>'Fleet Input'!H1354</f>
        <v>0</v>
      </c>
      <c r="AA1350" s="114">
        <f t="shared" si="255"/>
        <v>0</v>
      </c>
      <c r="AB1350" s="176" t="str">
        <f>IF('Fleet Input'!K1354=0,"",'Fleet Input'!K1354)</f>
        <v/>
      </c>
      <c r="AC1350" s="176" t="str">
        <f>IF('Fleet Input'!L1354=0,"",'Fleet Input'!L1354)</f>
        <v/>
      </c>
      <c r="AD1350" s="117" t="str">
        <f t="shared" si="256"/>
        <v/>
      </c>
      <c r="AE1350" s="117" t="str">
        <f t="shared" si="257"/>
        <v>00</v>
      </c>
      <c r="AF1350" s="8" t="e">
        <f t="shared" si="258"/>
        <v>#N/A</v>
      </c>
      <c r="AG1350" s="122" t="e">
        <f t="shared" si="259"/>
        <v>#N/A</v>
      </c>
      <c r="AH1350" s="8" t="e">
        <f t="shared" si="260"/>
        <v>#N/A</v>
      </c>
      <c r="AI1350" s="122" t="e">
        <f t="shared" si="261"/>
        <v>#N/A</v>
      </c>
      <c r="AJ1350" s="100" t="e">
        <f t="shared" si="262"/>
        <v>#N/A</v>
      </c>
      <c r="AK1350" s="122" t="e">
        <f t="shared" si="263"/>
        <v>#N/A</v>
      </c>
    </row>
    <row r="1351" spans="1:37" x14ac:dyDescent="0.2">
      <c r="A1351" s="170">
        <f>'Fleet Input'!A1355</f>
        <v>0</v>
      </c>
      <c r="B1351" s="106" t="s">
        <v>111</v>
      </c>
      <c r="C1351" s="106" t="s">
        <v>116</v>
      </c>
      <c r="D1351" s="106" t="s">
        <v>165</v>
      </c>
      <c r="E1351" s="106" t="s">
        <v>143</v>
      </c>
      <c r="F1351" s="179">
        <f>'Fleet Input'!I1355</f>
        <v>0</v>
      </c>
      <c r="G1351" s="179">
        <f>'Fleet Input'!J1355</f>
        <v>0</v>
      </c>
      <c r="H1351" s="119" t="e">
        <f>VLOOKUP(AD1351,NOx_Calc!$E$4:$G$44,3,FALSE)/100</f>
        <v>#N/A</v>
      </c>
      <c r="I1351" s="119" t="e">
        <f>VLOOKUP(AD1351,NOx_Calc!$E$4:$H$44,4,FALSE)/100</f>
        <v>#N/A</v>
      </c>
      <c r="J1351" s="97" t="e">
        <f t="shared" si="252"/>
        <v>#N/A</v>
      </c>
      <c r="K1351" s="10" t="e">
        <f>IF(J1351&lt;&gt;"-",IF(X1351="A",'NOx Emission Factors'!$X$4*J1351,IF(X1351="L",'NOx Emission Factors'!$W$4*J1351,"?")),"-")</f>
        <v>#N/A</v>
      </c>
      <c r="L1351" s="10" t="str">
        <f>IF(F1351&lt;&gt;"",IF(X1351="A",F1351/'NOx Emission Factors'!$X$4,IF(X1351="L",F1351/'NOx Emission Factors'!$W$4,"?")),"-")</f>
        <v>?</v>
      </c>
      <c r="M1351" s="125" t="e">
        <f t="shared" si="253"/>
        <v>#DIV/0!</v>
      </c>
      <c r="N1351" s="125" t="e">
        <f t="shared" si="254"/>
        <v>#N/A</v>
      </c>
      <c r="O1351" s="170">
        <f>'Fleet Input'!B1355</f>
        <v>0</v>
      </c>
      <c r="P1351" s="170">
        <f>'Fleet Input'!C1355</f>
        <v>0</v>
      </c>
      <c r="Q1351" s="170">
        <f>'Fleet Input'!D1355</f>
        <v>0</v>
      </c>
      <c r="R1351" s="170">
        <f>'Fleet Input'!E1355</f>
        <v>0</v>
      </c>
      <c r="S1351" s="170">
        <f>'Fleet Input'!F1355</f>
        <v>0</v>
      </c>
      <c r="T1351" s="109" t="s">
        <v>239</v>
      </c>
      <c r="U1351" s="109" t="s">
        <v>194</v>
      </c>
      <c r="X1351" s="176">
        <f>'Fleet Input'!F1355</f>
        <v>0</v>
      </c>
      <c r="Y1351" s="170">
        <f>'Fleet Input'!G1355</f>
        <v>0</v>
      </c>
      <c r="Z1351" s="170">
        <f>'Fleet Input'!H1355</f>
        <v>0</v>
      </c>
      <c r="AA1351" s="114">
        <f t="shared" si="255"/>
        <v>0</v>
      </c>
      <c r="AB1351" s="176" t="str">
        <f>IF('Fleet Input'!K1355=0,"",'Fleet Input'!K1355)</f>
        <v/>
      </c>
      <c r="AC1351" s="176" t="str">
        <f>IF('Fleet Input'!L1355=0,"",'Fleet Input'!L1355)</f>
        <v/>
      </c>
      <c r="AD1351" s="117" t="str">
        <f t="shared" si="256"/>
        <v/>
      </c>
      <c r="AE1351" s="117" t="str">
        <f t="shared" si="257"/>
        <v>00</v>
      </c>
      <c r="AF1351" s="8" t="e">
        <f t="shared" si="258"/>
        <v>#N/A</v>
      </c>
      <c r="AG1351" s="122" t="e">
        <f t="shared" si="259"/>
        <v>#N/A</v>
      </c>
      <c r="AH1351" s="8" t="e">
        <f t="shared" si="260"/>
        <v>#N/A</v>
      </c>
      <c r="AI1351" s="122" t="e">
        <f t="shared" si="261"/>
        <v>#N/A</v>
      </c>
      <c r="AJ1351" s="100" t="e">
        <f t="shared" si="262"/>
        <v>#N/A</v>
      </c>
      <c r="AK1351" s="122" t="e">
        <f t="shared" si="263"/>
        <v>#N/A</v>
      </c>
    </row>
    <row r="1352" spans="1:37" x14ac:dyDescent="0.2">
      <c r="A1352" s="170">
        <f>'Fleet Input'!A1356</f>
        <v>0</v>
      </c>
      <c r="B1352" s="106" t="s">
        <v>111</v>
      </c>
      <c r="C1352" s="106" t="s">
        <v>116</v>
      </c>
      <c r="D1352" s="106" t="s">
        <v>166</v>
      </c>
      <c r="E1352" s="106" t="s">
        <v>263</v>
      </c>
      <c r="F1352" s="179">
        <f>'Fleet Input'!I1356</f>
        <v>0</v>
      </c>
      <c r="G1352" s="179">
        <f>'Fleet Input'!J1356</f>
        <v>0</v>
      </c>
      <c r="H1352" s="119" t="e">
        <f>VLOOKUP(AD1352,NOx_Calc!$E$4:$G$44,3,FALSE)/100</f>
        <v>#N/A</v>
      </c>
      <c r="I1352" s="119" t="e">
        <f>VLOOKUP(AD1352,NOx_Calc!$E$4:$H$44,4,FALSE)/100</f>
        <v>#N/A</v>
      </c>
      <c r="J1352" s="97" t="e">
        <f t="shared" si="252"/>
        <v>#N/A</v>
      </c>
      <c r="K1352" s="10" t="e">
        <f>IF(J1352&lt;&gt;"-",IF(X1352="A",'NOx Emission Factors'!$X$4*J1352,IF(X1352="L",'NOx Emission Factors'!$W$4*J1352,"?")),"-")</f>
        <v>#N/A</v>
      </c>
      <c r="L1352" s="10" t="str">
        <f>IF(F1352&lt;&gt;"",IF(X1352="A",F1352/'NOx Emission Factors'!$X$4,IF(X1352="L",F1352/'NOx Emission Factors'!$W$4,"?")),"-")</f>
        <v>?</v>
      </c>
      <c r="M1352" s="125" t="e">
        <f t="shared" si="253"/>
        <v>#DIV/0!</v>
      </c>
      <c r="N1352" s="125" t="e">
        <f t="shared" si="254"/>
        <v>#N/A</v>
      </c>
      <c r="O1352" s="170">
        <f>'Fleet Input'!B1356</f>
        <v>0</v>
      </c>
      <c r="P1352" s="170">
        <f>'Fleet Input'!C1356</f>
        <v>0</v>
      </c>
      <c r="Q1352" s="170">
        <f>'Fleet Input'!D1356</f>
        <v>0</v>
      </c>
      <c r="R1352" s="170">
        <f>'Fleet Input'!E1356</f>
        <v>0</v>
      </c>
      <c r="S1352" s="170">
        <f>'Fleet Input'!F1356</f>
        <v>0</v>
      </c>
      <c r="T1352" s="109" t="s">
        <v>241</v>
      </c>
      <c r="U1352" s="109" t="s">
        <v>20</v>
      </c>
      <c r="X1352" s="176">
        <f>'Fleet Input'!F1356</f>
        <v>0</v>
      </c>
      <c r="Y1352" s="170">
        <f>'Fleet Input'!G1356</f>
        <v>0</v>
      </c>
      <c r="Z1352" s="170">
        <f>'Fleet Input'!H1356</f>
        <v>0</v>
      </c>
      <c r="AA1352" s="114">
        <f t="shared" si="255"/>
        <v>0</v>
      </c>
      <c r="AB1352" s="176" t="str">
        <f>IF('Fleet Input'!K1356=0,"",'Fleet Input'!K1356)</f>
        <v/>
      </c>
      <c r="AC1352" s="176" t="str">
        <f>IF('Fleet Input'!L1356=0,"",'Fleet Input'!L1356)</f>
        <v/>
      </c>
      <c r="AD1352" s="117" t="str">
        <f t="shared" si="256"/>
        <v/>
      </c>
      <c r="AE1352" s="117" t="str">
        <f t="shared" si="257"/>
        <v>00</v>
      </c>
      <c r="AF1352" s="8" t="e">
        <f t="shared" si="258"/>
        <v>#N/A</v>
      </c>
      <c r="AG1352" s="122" t="e">
        <f t="shared" si="259"/>
        <v>#N/A</v>
      </c>
      <c r="AH1352" s="8" t="e">
        <f t="shared" si="260"/>
        <v>#N/A</v>
      </c>
      <c r="AI1352" s="122" t="e">
        <f t="shared" si="261"/>
        <v>#N/A</v>
      </c>
      <c r="AJ1352" s="100" t="e">
        <f t="shared" si="262"/>
        <v>#N/A</v>
      </c>
      <c r="AK1352" s="122" t="e">
        <f t="shared" si="263"/>
        <v>#N/A</v>
      </c>
    </row>
    <row r="1353" spans="1:37" x14ac:dyDescent="0.2">
      <c r="A1353" s="170">
        <f>'Fleet Input'!A1357</f>
        <v>0</v>
      </c>
      <c r="B1353" s="106" t="s">
        <v>111</v>
      </c>
      <c r="C1353" s="106" t="s">
        <v>175</v>
      </c>
      <c r="D1353" s="106" t="s">
        <v>176</v>
      </c>
      <c r="E1353" s="106" t="s">
        <v>263</v>
      </c>
      <c r="F1353" s="179">
        <f>'Fleet Input'!I1357</f>
        <v>0</v>
      </c>
      <c r="G1353" s="179">
        <f>'Fleet Input'!J1357</f>
        <v>0</v>
      </c>
      <c r="H1353" s="119" t="e">
        <f>VLOOKUP(AD1353,NOx_Calc!$E$4:$G$44,3,FALSE)/100</f>
        <v>#N/A</v>
      </c>
      <c r="I1353" s="119" t="e">
        <f>VLOOKUP(AD1353,NOx_Calc!$E$4:$H$44,4,FALSE)/100</f>
        <v>#N/A</v>
      </c>
      <c r="J1353" s="97" t="e">
        <f t="shared" si="252"/>
        <v>#N/A</v>
      </c>
      <c r="K1353" s="10" t="e">
        <f>IF(J1353&lt;&gt;"-",IF(X1353="A",'NOx Emission Factors'!$X$4*J1353,IF(X1353="L",'NOx Emission Factors'!$W$4*J1353,"?")),"-")</f>
        <v>#N/A</v>
      </c>
      <c r="L1353" s="10" t="str">
        <f>IF(F1353&lt;&gt;"",IF(X1353="A",F1353/'NOx Emission Factors'!$X$4,IF(X1353="L",F1353/'NOx Emission Factors'!$W$4,"?")),"-")</f>
        <v>?</v>
      </c>
      <c r="M1353" s="125" t="e">
        <f t="shared" si="253"/>
        <v>#DIV/0!</v>
      </c>
      <c r="N1353" s="125" t="e">
        <f t="shared" si="254"/>
        <v>#N/A</v>
      </c>
      <c r="O1353" s="170">
        <f>'Fleet Input'!B1357</f>
        <v>0</v>
      </c>
      <c r="P1353" s="170">
        <f>'Fleet Input'!C1357</f>
        <v>0</v>
      </c>
      <c r="Q1353" s="170">
        <f>'Fleet Input'!D1357</f>
        <v>0</v>
      </c>
      <c r="R1353" s="170">
        <f>'Fleet Input'!E1357</f>
        <v>0</v>
      </c>
      <c r="S1353" s="170">
        <f>'Fleet Input'!F1357</f>
        <v>0</v>
      </c>
      <c r="T1353" s="109" t="s">
        <v>241</v>
      </c>
      <c r="U1353" s="109" t="s">
        <v>20</v>
      </c>
      <c r="X1353" s="176">
        <f>'Fleet Input'!F1357</f>
        <v>0</v>
      </c>
      <c r="Y1353" s="170">
        <f>'Fleet Input'!G1357</f>
        <v>0</v>
      </c>
      <c r="Z1353" s="170">
        <f>'Fleet Input'!H1357</f>
        <v>0</v>
      </c>
      <c r="AA1353" s="114">
        <f t="shared" si="255"/>
        <v>0</v>
      </c>
      <c r="AB1353" s="176" t="str">
        <f>IF('Fleet Input'!K1357=0,"",'Fleet Input'!K1357)</f>
        <v/>
      </c>
      <c r="AC1353" s="176" t="str">
        <f>IF('Fleet Input'!L1357=0,"",'Fleet Input'!L1357)</f>
        <v/>
      </c>
      <c r="AD1353" s="117" t="str">
        <f t="shared" si="256"/>
        <v/>
      </c>
      <c r="AE1353" s="117" t="str">
        <f t="shared" si="257"/>
        <v>00</v>
      </c>
      <c r="AF1353" s="8" t="e">
        <f t="shared" si="258"/>
        <v>#N/A</v>
      </c>
      <c r="AG1353" s="122" t="e">
        <f t="shared" si="259"/>
        <v>#N/A</v>
      </c>
      <c r="AH1353" s="8" t="e">
        <f t="shared" si="260"/>
        <v>#N/A</v>
      </c>
      <c r="AI1353" s="122" t="e">
        <f t="shared" si="261"/>
        <v>#N/A</v>
      </c>
      <c r="AJ1353" s="100" t="e">
        <f t="shared" si="262"/>
        <v>#N/A</v>
      </c>
      <c r="AK1353" s="122" t="e">
        <f t="shared" si="263"/>
        <v>#N/A</v>
      </c>
    </row>
    <row r="1354" spans="1:37" x14ac:dyDescent="0.2">
      <c r="A1354" s="170">
        <f>'Fleet Input'!A1358</f>
        <v>0</v>
      </c>
      <c r="B1354" s="106" t="s">
        <v>111</v>
      </c>
      <c r="C1354" s="106" t="s">
        <v>112</v>
      </c>
      <c r="D1354" s="106" t="s">
        <v>138</v>
      </c>
      <c r="E1354" s="106" t="s">
        <v>140</v>
      </c>
      <c r="F1354" s="179">
        <f>'Fleet Input'!I1358</f>
        <v>0</v>
      </c>
      <c r="G1354" s="179">
        <f>'Fleet Input'!J1358</f>
        <v>0</v>
      </c>
      <c r="H1354" s="119" t="e">
        <f>VLOOKUP(AD1354,NOx_Calc!$E$4:$G$44,3,FALSE)/100</f>
        <v>#N/A</v>
      </c>
      <c r="I1354" s="119" t="e">
        <f>VLOOKUP(AD1354,NOx_Calc!$E$4:$H$44,4,FALSE)/100</f>
        <v>#N/A</v>
      </c>
      <c r="J1354" s="97" t="e">
        <f t="shared" si="252"/>
        <v>#N/A</v>
      </c>
      <c r="K1354" s="10" t="e">
        <f>IF(J1354&lt;&gt;"-",IF(X1354="A",'NOx Emission Factors'!$X$4*J1354,IF(X1354="L",'NOx Emission Factors'!$W$4*J1354,"?")),"-")</f>
        <v>#N/A</v>
      </c>
      <c r="L1354" s="10" t="str">
        <f>IF(F1354&lt;&gt;"",IF(X1354="A",F1354/'NOx Emission Factors'!$X$4,IF(X1354="L",F1354/'NOx Emission Factors'!$W$4,"?")),"-")</f>
        <v>?</v>
      </c>
      <c r="M1354" s="125" t="e">
        <f t="shared" si="253"/>
        <v>#DIV/0!</v>
      </c>
      <c r="N1354" s="125" t="e">
        <f t="shared" si="254"/>
        <v>#N/A</v>
      </c>
      <c r="O1354" s="170">
        <f>'Fleet Input'!B1358</f>
        <v>0</v>
      </c>
      <c r="P1354" s="170">
        <f>'Fleet Input'!C1358</f>
        <v>0</v>
      </c>
      <c r="Q1354" s="170">
        <f>'Fleet Input'!D1358</f>
        <v>0</v>
      </c>
      <c r="R1354" s="170">
        <f>'Fleet Input'!E1358</f>
        <v>0</v>
      </c>
      <c r="S1354" s="170">
        <f>'Fleet Input'!F1358</f>
        <v>0</v>
      </c>
      <c r="T1354" s="109" t="s">
        <v>16</v>
      </c>
      <c r="U1354" s="109" t="s">
        <v>31</v>
      </c>
      <c r="X1354" s="176">
        <f>'Fleet Input'!F1358</f>
        <v>0</v>
      </c>
      <c r="Y1354" s="170">
        <f>'Fleet Input'!G1358</f>
        <v>0</v>
      </c>
      <c r="Z1354" s="170">
        <f>'Fleet Input'!H1358</f>
        <v>0</v>
      </c>
      <c r="AA1354" s="114">
        <f t="shared" si="255"/>
        <v>0</v>
      </c>
      <c r="AB1354" s="176" t="str">
        <f>IF('Fleet Input'!K1358=0,"",'Fleet Input'!K1358)</f>
        <v/>
      </c>
      <c r="AC1354" s="176" t="str">
        <f>IF('Fleet Input'!L1358=0,"",'Fleet Input'!L1358)</f>
        <v/>
      </c>
      <c r="AD1354" s="117" t="str">
        <f t="shared" si="256"/>
        <v/>
      </c>
      <c r="AE1354" s="117" t="str">
        <f t="shared" si="257"/>
        <v>00</v>
      </c>
      <c r="AF1354" s="8" t="e">
        <f t="shared" si="258"/>
        <v>#N/A</v>
      </c>
      <c r="AG1354" s="122" t="e">
        <f t="shared" si="259"/>
        <v>#N/A</v>
      </c>
      <c r="AH1354" s="8" t="e">
        <f t="shared" si="260"/>
        <v>#N/A</v>
      </c>
      <c r="AI1354" s="122" t="e">
        <f t="shared" si="261"/>
        <v>#N/A</v>
      </c>
      <c r="AJ1354" s="100" t="e">
        <f t="shared" si="262"/>
        <v>#N/A</v>
      </c>
      <c r="AK1354" s="122" t="e">
        <f t="shared" si="263"/>
        <v>#N/A</v>
      </c>
    </row>
    <row r="1355" spans="1:37" x14ac:dyDescent="0.2">
      <c r="A1355" s="170">
        <f>'Fleet Input'!A1359</f>
        <v>0</v>
      </c>
      <c r="B1355" s="106" t="s">
        <v>111</v>
      </c>
      <c r="C1355" s="106" t="s">
        <v>112</v>
      </c>
      <c r="D1355" s="106" t="s">
        <v>138</v>
      </c>
      <c r="E1355" s="106" t="s">
        <v>140</v>
      </c>
      <c r="F1355" s="179">
        <f>'Fleet Input'!I1359</f>
        <v>0</v>
      </c>
      <c r="G1355" s="179">
        <f>'Fleet Input'!J1359</f>
        <v>0</v>
      </c>
      <c r="H1355" s="119" t="e">
        <f>VLOOKUP(AD1355,NOx_Calc!$E$4:$G$44,3,FALSE)/100</f>
        <v>#N/A</v>
      </c>
      <c r="I1355" s="119" t="e">
        <f>VLOOKUP(AD1355,NOx_Calc!$E$4:$H$44,4,FALSE)/100</f>
        <v>#N/A</v>
      </c>
      <c r="J1355" s="97" t="e">
        <f t="shared" si="252"/>
        <v>#N/A</v>
      </c>
      <c r="K1355" s="10" t="e">
        <f>IF(J1355&lt;&gt;"-",IF(X1355="A",'NOx Emission Factors'!$X$4*J1355,IF(X1355="L",'NOx Emission Factors'!$W$4*J1355,"?")),"-")</f>
        <v>#N/A</v>
      </c>
      <c r="L1355" s="10" t="str">
        <f>IF(F1355&lt;&gt;"",IF(X1355="A",F1355/'NOx Emission Factors'!$X$4,IF(X1355="L",F1355/'NOx Emission Factors'!$W$4,"?")),"-")</f>
        <v>?</v>
      </c>
      <c r="M1355" s="125" t="e">
        <f t="shared" si="253"/>
        <v>#DIV/0!</v>
      </c>
      <c r="N1355" s="125" t="e">
        <f t="shared" si="254"/>
        <v>#N/A</v>
      </c>
      <c r="O1355" s="170">
        <f>'Fleet Input'!B1359</f>
        <v>0</v>
      </c>
      <c r="P1355" s="170">
        <f>'Fleet Input'!C1359</f>
        <v>0</v>
      </c>
      <c r="Q1355" s="170">
        <f>'Fleet Input'!D1359</f>
        <v>0</v>
      </c>
      <c r="R1355" s="170">
        <f>'Fleet Input'!E1359</f>
        <v>0</v>
      </c>
      <c r="S1355" s="170">
        <f>'Fleet Input'!F1359</f>
        <v>0</v>
      </c>
      <c r="T1355" s="109" t="s">
        <v>16</v>
      </c>
      <c r="U1355" s="109" t="s">
        <v>31</v>
      </c>
      <c r="X1355" s="176">
        <f>'Fleet Input'!F1359</f>
        <v>0</v>
      </c>
      <c r="Y1355" s="170">
        <f>'Fleet Input'!G1359</f>
        <v>0</v>
      </c>
      <c r="Z1355" s="170">
        <f>'Fleet Input'!H1359</f>
        <v>0</v>
      </c>
      <c r="AA1355" s="114">
        <f t="shared" si="255"/>
        <v>0</v>
      </c>
      <c r="AB1355" s="176" t="str">
        <f>IF('Fleet Input'!K1359=0,"",'Fleet Input'!K1359)</f>
        <v/>
      </c>
      <c r="AC1355" s="176" t="str">
        <f>IF('Fleet Input'!L1359=0,"",'Fleet Input'!L1359)</f>
        <v/>
      </c>
      <c r="AD1355" s="117" t="str">
        <f t="shared" si="256"/>
        <v/>
      </c>
      <c r="AE1355" s="117" t="str">
        <f t="shared" si="257"/>
        <v>00</v>
      </c>
      <c r="AF1355" s="8" t="e">
        <f t="shared" si="258"/>
        <v>#N/A</v>
      </c>
      <c r="AG1355" s="122" t="e">
        <f t="shared" si="259"/>
        <v>#N/A</v>
      </c>
      <c r="AH1355" s="8" t="e">
        <f t="shared" si="260"/>
        <v>#N/A</v>
      </c>
      <c r="AI1355" s="122" t="e">
        <f t="shared" si="261"/>
        <v>#N/A</v>
      </c>
      <c r="AJ1355" s="100" t="e">
        <f t="shared" si="262"/>
        <v>#N/A</v>
      </c>
      <c r="AK1355" s="122" t="e">
        <f t="shared" si="263"/>
        <v>#N/A</v>
      </c>
    </row>
    <row r="1356" spans="1:37" x14ac:dyDescent="0.2">
      <c r="A1356" s="170">
        <f>'Fleet Input'!A1360</f>
        <v>0</v>
      </c>
      <c r="B1356" s="106" t="s">
        <v>111</v>
      </c>
      <c r="C1356" s="106" t="s">
        <v>112</v>
      </c>
      <c r="D1356" s="106" t="s">
        <v>138</v>
      </c>
      <c r="E1356" s="106" t="s">
        <v>140</v>
      </c>
      <c r="F1356" s="179">
        <f>'Fleet Input'!I1360</f>
        <v>0</v>
      </c>
      <c r="G1356" s="179">
        <f>'Fleet Input'!J1360</f>
        <v>0</v>
      </c>
      <c r="H1356" s="119" t="e">
        <f>VLOOKUP(AD1356,NOx_Calc!$E$4:$G$44,3,FALSE)/100</f>
        <v>#N/A</v>
      </c>
      <c r="I1356" s="119" t="e">
        <f>VLOOKUP(AD1356,NOx_Calc!$E$4:$H$44,4,FALSE)/100</f>
        <v>#N/A</v>
      </c>
      <c r="J1356" s="97" t="e">
        <f t="shared" si="252"/>
        <v>#N/A</v>
      </c>
      <c r="K1356" s="10" t="e">
        <f>IF(J1356&lt;&gt;"-",IF(X1356="A",'NOx Emission Factors'!$X$4*J1356,IF(X1356="L",'NOx Emission Factors'!$W$4*J1356,"?")),"-")</f>
        <v>#N/A</v>
      </c>
      <c r="L1356" s="10" t="str">
        <f>IF(F1356&lt;&gt;"",IF(X1356="A",F1356/'NOx Emission Factors'!$X$4,IF(X1356="L",F1356/'NOx Emission Factors'!$W$4,"?")),"-")</f>
        <v>?</v>
      </c>
      <c r="M1356" s="125" t="e">
        <f t="shared" si="253"/>
        <v>#DIV/0!</v>
      </c>
      <c r="N1356" s="125" t="e">
        <f t="shared" si="254"/>
        <v>#N/A</v>
      </c>
      <c r="O1356" s="170">
        <f>'Fleet Input'!B1360</f>
        <v>0</v>
      </c>
      <c r="P1356" s="170">
        <f>'Fleet Input'!C1360</f>
        <v>0</v>
      </c>
      <c r="Q1356" s="170">
        <f>'Fleet Input'!D1360</f>
        <v>0</v>
      </c>
      <c r="R1356" s="170">
        <f>'Fleet Input'!E1360</f>
        <v>0</v>
      </c>
      <c r="S1356" s="170">
        <f>'Fleet Input'!F1360</f>
        <v>0</v>
      </c>
      <c r="T1356" s="109" t="s">
        <v>16</v>
      </c>
      <c r="U1356" s="109" t="s">
        <v>31</v>
      </c>
      <c r="X1356" s="176">
        <f>'Fleet Input'!F1360</f>
        <v>0</v>
      </c>
      <c r="Y1356" s="170">
        <f>'Fleet Input'!G1360</f>
        <v>0</v>
      </c>
      <c r="Z1356" s="170">
        <f>'Fleet Input'!H1360</f>
        <v>0</v>
      </c>
      <c r="AA1356" s="114">
        <f t="shared" si="255"/>
        <v>0</v>
      </c>
      <c r="AB1356" s="176" t="str">
        <f>IF('Fleet Input'!K1360=0,"",'Fleet Input'!K1360)</f>
        <v/>
      </c>
      <c r="AC1356" s="176" t="str">
        <f>IF('Fleet Input'!L1360=0,"",'Fleet Input'!L1360)</f>
        <v/>
      </c>
      <c r="AD1356" s="117" t="str">
        <f t="shared" si="256"/>
        <v/>
      </c>
      <c r="AE1356" s="117" t="str">
        <f t="shared" si="257"/>
        <v>00</v>
      </c>
      <c r="AF1356" s="8" t="e">
        <f t="shared" si="258"/>
        <v>#N/A</v>
      </c>
      <c r="AG1356" s="122" t="e">
        <f t="shared" si="259"/>
        <v>#N/A</v>
      </c>
      <c r="AH1356" s="8" t="e">
        <f t="shared" si="260"/>
        <v>#N/A</v>
      </c>
      <c r="AI1356" s="122" t="e">
        <f t="shared" si="261"/>
        <v>#N/A</v>
      </c>
      <c r="AJ1356" s="100" t="e">
        <f t="shared" si="262"/>
        <v>#N/A</v>
      </c>
      <c r="AK1356" s="122" t="e">
        <f t="shared" si="263"/>
        <v>#N/A</v>
      </c>
    </row>
    <row r="1357" spans="1:37" x14ac:dyDescent="0.2">
      <c r="A1357" s="170">
        <f>'Fleet Input'!A1361</f>
        <v>0</v>
      </c>
      <c r="B1357" s="106" t="s">
        <v>111</v>
      </c>
      <c r="C1357" s="106" t="s">
        <v>112</v>
      </c>
      <c r="D1357" s="106" t="s">
        <v>138</v>
      </c>
      <c r="E1357" s="106" t="s">
        <v>140</v>
      </c>
      <c r="F1357" s="179">
        <f>'Fleet Input'!I1361</f>
        <v>0</v>
      </c>
      <c r="G1357" s="179">
        <f>'Fleet Input'!J1361</f>
        <v>0</v>
      </c>
      <c r="H1357" s="119" t="e">
        <f>VLOOKUP(AD1357,NOx_Calc!$E$4:$G$44,3,FALSE)/100</f>
        <v>#N/A</v>
      </c>
      <c r="I1357" s="119" t="e">
        <f>VLOOKUP(AD1357,NOx_Calc!$E$4:$H$44,4,FALSE)/100</f>
        <v>#N/A</v>
      </c>
      <c r="J1357" s="97" t="e">
        <f t="shared" si="252"/>
        <v>#N/A</v>
      </c>
      <c r="K1357" s="10" t="e">
        <f>IF(J1357&lt;&gt;"-",IF(X1357="A",'NOx Emission Factors'!$X$4*J1357,IF(X1357="L",'NOx Emission Factors'!$W$4*J1357,"?")),"-")</f>
        <v>#N/A</v>
      </c>
      <c r="L1357" s="10" t="str">
        <f>IF(F1357&lt;&gt;"",IF(X1357="A",F1357/'NOx Emission Factors'!$X$4,IF(X1357="L",F1357/'NOx Emission Factors'!$W$4,"?")),"-")</f>
        <v>?</v>
      </c>
      <c r="M1357" s="125" t="e">
        <f t="shared" si="253"/>
        <v>#DIV/0!</v>
      </c>
      <c r="N1357" s="125" t="e">
        <f t="shared" si="254"/>
        <v>#N/A</v>
      </c>
      <c r="O1357" s="170">
        <f>'Fleet Input'!B1361</f>
        <v>0</v>
      </c>
      <c r="P1357" s="170">
        <f>'Fleet Input'!C1361</f>
        <v>0</v>
      </c>
      <c r="Q1357" s="170">
        <f>'Fleet Input'!D1361</f>
        <v>0</v>
      </c>
      <c r="R1357" s="170">
        <f>'Fleet Input'!E1361</f>
        <v>0</v>
      </c>
      <c r="S1357" s="170">
        <f>'Fleet Input'!F1361</f>
        <v>0</v>
      </c>
      <c r="T1357" s="109" t="s">
        <v>16</v>
      </c>
      <c r="U1357" s="109" t="s">
        <v>31</v>
      </c>
      <c r="X1357" s="176">
        <f>'Fleet Input'!F1361</f>
        <v>0</v>
      </c>
      <c r="Y1357" s="170">
        <f>'Fleet Input'!G1361</f>
        <v>0</v>
      </c>
      <c r="Z1357" s="170">
        <f>'Fleet Input'!H1361</f>
        <v>0</v>
      </c>
      <c r="AA1357" s="114">
        <f t="shared" si="255"/>
        <v>0</v>
      </c>
      <c r="AB1357" s="176" t="str">
        <f>IF('Fleet Input'!K1361=0,"",'Fleet Input'!K1361)</f>
        <v/>
      </c>
      <c r="AC1357" s="176" t="str">
        <f>IF('Fleet Input'!L1361=0,"",'Fleet Input'!L1361)</f>
        <v/>
      </c>
      <c r="AD1357" s="117" t="str">
        <f t="shared" si="256"/>
        <v/>
      </c>
      <c r="AE1357" s="117" t="str">
        <f t="shared" si="257"/>
        <v>00</v>
      </c>
      <c r="AF1357" s="8" t="e">
        <f t="shared" si="258"/>
        <v>#N/A</v>
      </c>
      <c r="AG1357" s="122" t="e">
        <f t="shared" si="259"/>
        <v>#N/A</v>
      </c>
      <c r="AH1357" s="8" t="e">
        <f t="shared" si="260"/>
        <v>#N/A</v>
      </c>
      <c r="AI1357" s="122" t="e">
        <f t="shared" si="261"/>
        <v>#N/A</v>
      </c>
      <c r="AJ1357" s="100" t="e">
        <f t="shared" si="262"/>
        <v>#N/A</v>
      </c>
      <c r="AK1357" s="122" t="e">
        <f t="shared" si="263"/>
        <v>#N/A</v>
      </c>
    </row>
    <row r="1358" spans="1:37" x14ac:dyDescent="0.2">
      <c r="A1358" s="170">
        <f>'Fleet Input'!A1362</f>
        <v>0</v>
      </c>
      <c r="B1358" s="106" t="s">
        <v>111</v>
      </c>
      <c r="C1358" s="106" t="s">
        <v>112</v>
      </c>
      <c r="D1358" s="106" t="s">
        <v>138</v>
      </c>
      <c r="E1358" s="106" t="s">
        <v>140</v>
      </c>
      <c r="F1358" s="179">
        <f>'Fleet Input'!I1362</f>
        <v>0</v>
      </c>
      <c r="G1358" s="179">
        <f>'Fleet Input'!J1362</f>
        <v>0</v>
      </c>
      <c r="H1358" s="119" t="e">
        <f>VLOOKUP(AD1358,NOx_Calc!$E$4:$G$44,3,FALSE)/100</f>
        <v>#N/A</v>
      </c>
      <c r="I1358" s="119" t="e">
        <f>VLOOKUP(AD1358,NOx_Calc!$E$4:$H$44,4,FALSE)/100</f>
        <v>#N/A</v>
      </c>
      <c r="J1358" s="97" t="e">
        <f t="shared" si="252"/>
        <v>#N/A</v>
      </c>
      <c r="K1358" s="10" t="e">
        <f>IF(J1358&lt;&gt;"-",IF(X1358="A",'NOx Emission Factors'!$X$4*J1358,IF(X1358="L",'NOx Emission Factors'!$W$4*J1358,"?")),"-")</f>
        <v>#N/A</v>
      </c>
      <c r="L1358" s="10" t="str">
        <f>IF(F1358&lt;&gt;"",IF(X1358="A",F1358/'NOx Emission Factors'!$X$4,IF(X1358="L",F1358/'NOx Emission Factors'!$W$4,"?")),"-")</f>
        <v>?</v>
      </c>
      <c r="M1358" s="125" t="e">
        <f t="shared" si="253"/>
        <v>#DIV/0!</v>
      </c>
      <c r="N1358" s="125" t="e">
        <f t="shared" si="254"/>
        <v>#N/A</v>
      </c>
      <c r="O1358" s="170">
        <f>'Fleet Input'!B1362</f>
        <v>0</v>
      </c>
      <c r="P1358" s="170">
        <f>'Fleet Input'!C1362</f>
        <v>0</v>
      </c>
      <c r="Q1358" s="170">
        <f>'Fleet Input'!D1362</f>
        <v>0</v>
      </c>
      <c r="R1358" s="170">
        <f>'Fleet Input'!E1362</f>
        <v>0</v>
      </c>
      <c r="S1358" s="170">
        <f>'Fleet Input'!F1362</f>
        <v>0</v>
      </c>
      <c r="T1358" s="109" t="s">
        <v>16</v>
      </c>
      <c r="U1358" s="109" t="s">
        <v>31</v>
      </c>
      <c r="X1358" s="176">
        <f>'Fleet Input'!F1362</f>
        <v>0</v>
      </c>
      <c r="Y1358" s="170">
        <f>'Fleet Input'!G1362</f>
        <v>0</v>
      </c>
      <c r="Z1358" s="170">
        <f>'Fleet Input'!H1362</f>
        <v>0</v>
      </c>
      <c r="AA1358" s="114">
        <f t="shared" si="255"/>
        <v>0</v>
      </c>
      <c r="AB1358" s="176" t="str">
        <f>IF('Fleet Input'!K1362=0,"",'Fleet Input'!K1362)</f>
        <v/>
      </c>
      <c r="AC1358" s="176" t="str">
        <f>IF('Fleet Input'!L1362=0,"",'Fleet Input'!L1362)</f>
        <v/>
      </c>
      <c r="AD1358" s="117" t="str">
        <f t="shared" si="256"/>
        <v/>
      </c>
      <c r="AE1358" s="117" t="str">
        <f t="shared" si="257"/>
        <v>00</v>
      </c>
      <c r="AF1358" s="8" t="e">
        <f t="shared" si="258"/>
        <v>#N/A</v>
      </c>
      <c r="AG1358" s="122" t="e">
        <f t="shared" si="259"/>
        <v>#N/A</v>
      </c>
      <c r="AH1358" s="8" t="e">
        <f t="shared" si="260"/>
        <v>#N/A</v>
      </c>
      <c r="AI1358" s="122" t="e">
        <f t="shared" si="261"/>
        <v>#N/A</v>
      </c>
      <c r="AJ1358" s="100" t="e">
        <f t="shared" si="262"/>
        <v>#N/A</v>
      </c>
      <c r="AK1358" s="122" t="e">
        <f t="shared" si="263"/>
        <v>#N/A</v>
      </c>
    </row>
    <row r="1359" spans="1:37" x14ac:dyDescent="0.2">
      <c r="A1359" s="170">
        <f>'Fleet Input'!A1363</f>
        <v>0</v>
      </c>
      <c r="B1359" s="106" t="s">
        <v>111</v>
      </c>
      <c r="C1359" s="106" t="s">
        <v>112</v>
      </c>
      <c r="D1359" s="106" t="s">
        <v>138</v>
      </c>
      <c r="E1359" s="106" t="s">
        <v>140</v>
      </c>
      <c r="F1359" s="179">
        <f>'Fleet Input'!I1363</f>
        <v>0</v>
      </c>
      <c r="G1359" s="179">
        <f>'Fleet Input'!J1363</f>
        <v>0</v>
      </c>
      <c r="H1359" s="119" t="e">
        <f>VLOOKUP(AD1359,NOx_Calc!$E$4:$G$44,3,FALSE)/100</f>
        <v>#N/A</v>
      </c>
      <c r="I1359" s="119" t="e">
        <f>VLOOKUP(AD1359,NOx_Calc!$E$4:$H$44,4,FALSE)/100</f>
        <v>#N/A</v>
      </c>
      <c r="J1359" s="97" t="e">
        <f t="shared" si="252"/>
        <v>#N/A</v>
      </c>
      <c r="K1359" s="10" t="e">
        <f>IF(J1359&lt;&gt;"-",IF(X1359="A",'NOx Emission Factors'!$X$4*J1359,IF(X1359="L",'NOx Emission Factors'!$W$4*J1359,"?")),"-")</f>
        <v>#N/A</v>
      </c>
      <c r="L1359" s="10" t="str">
        <f>IF(F1359&lt;&gt;"",IF(X1359="A",F1359/'NOx Emission Factors'!$X$4,IF(X1359="L",F1359/'NOx Emission Factors'!$W$4,"?")),"-")</f>
        <v>?</v>
      </c>
      <c r="M1359" s="125" t="e">
        <f t="shared" si="253"/>
        <v>#DIV/0!</v>
      </c>
      <c r="N1359" s="125" t="e">
        <f t="shared" si="254"/>
        <v>#N/A</v>
      </c>
      <c r="O1359" s="170">
        <f>'Fleet Input'!B1363</f>
        <v>0</v>
      </c>
      <c r="P1359" s="170">
        <f>'Fleet Input'!C1363</f>
        <v>0</v>
      </c>
      <c r="Q1359" s="170">
        <f>'Fleet Input'!D1363</f>
        <v>0</v>
      </c>
      <c r="R1359" s="170">
        <f>'Fleet Input'!E1363</f>
        <v>0</v>
      </c>
      <c r="S1359" s="170">
        <f>'Fleet Input'!F1363</f>
        <v>0</v>
      </c>
      <c r="T1359" s="109" t="s">
        <v>16</v>
      </c>
      <c r="U1359" s="109" t="s">
        <v>31</v>
      </c>
      <c r="X1359" s="176">
        <f>'Fleet Input'!F1363</f>
        <v>0</v>
      </c>
      <c r="Y1359" s="170">
        <f>'Fleet Input'!G1363</f>
        <v>0</v>
      </c>
      <c r="Z1359" s="170">
        <f>'Fleet Input'!H1363</f>
        <v>0</v>
      </c>
      <c r="AA1359" s="114">
        <f t="shared" si="255"/>
        <v>0</v>
      </c>
      <c r="AB1359" s="176" t="str">
        <f>IF('Fleet Input'!K1363=0,"",'Fleet Input'!K1363)</f>
        <v/>
      </c>
      <c r="AC1359" s="176" t="str">
        <f>IF('Fleet Input'!L1363=0,"",'Fleet Input'!L1363)</f>
        <v/>
      </c>
      <c r="AD1359" s="117" t="str">
        <f t="shared" si="256"/>
        <v/>
      </c>
      <c r="AE1359" s="117" t="str">
        <f t="shared" si="257"/>
        <v>00</v>
      </c>
      <c r="AF1359" s="8" t="e">
        <f t="shared" si="258"/>
        <v>#N/A</v>
      </c>
      <c r="AG1359" s="122" t="e">
        <f t="shared" si="259"/>
        <v>#N/A</v>
      </c>
      <c r="AH1359" s="8" t="e">
        <f t="shared" si="260"/>
        <v>#N/A</v>
      </c>
      <c r="AI1359" s="122" t="e">
        <f t="shared" si="261"/>
        <v>#N/A</v>
      </c>
      <c r="AJ1359" s="100" t="e">
        <f t="shared" si="262"/>
        <v>#N/A</v>
      </c>
      <c r="AK1359" s="122" t="e">
        <f t="shared" si="263"/>
        <v>#N/A</v>
      </c>
    </row>
    <row r="1360" spans="1:37" x14ac:dyDescent="0.2">
      <c r="A1360" s="170">
        <f>'Fleet Input'!A1364</f>
        <v>0</v>
      </c>
      <c r="B1360" s="106" t="s">
        <v>111</v>
      </c>
      <c r="C1360" s="106" t="s">
        <v>133</v>
      </c>
      <c r="D1360" s="106" t="s">
        <v>151</v>
      </c>
      <c r="E1360" s="106" t="s">
        <v>142</v>
      </c>
      <c r="F1360" s="179">
        <f>'Fleet Input'!I1364</f>
        <v>0</v>
      </c>
      <c r="G1360" s="179">
        <f>'Fleet Input'!J1364</f>
        <v>0</v>
      </c>
      <c r="H1360" s="119" t="e">
        <f>VLOOKUP(AD1360,NOx_Calc!$E$4:$G$44,3,FALSE)/100</f>
        <v>#N/A</v>
      </c>
      <c r="I1360" s="119" t="e">
        <f>VLOOKUP(AD1360,NOx_Calc!$E$4:$H$44,4,FALSE)/100</f>
        <v>#N/A</v>
      </c>
      <c r="J1360" s="97" t="e">
        <f t="shared" si="252"/>
        <v>#N/A</v>
      </c>
      <c r="K1360" s="10" t="e">
        <f>IF(J1360&lt;&gt;"-",IF(X1360="A",'NOx Emission Factors'!$X$4*J1360,IF(X1360="L",'NOx Emission Factors'!$W$4*J1360,"?")),"-")</f>
        <v>#N/A</v>
      </c>
      <c r="L1360" s="10" t="str">
        <f>IF(F1360&lt;&gt;"",IF(X1360="A",F1360/'NOx Emission Factors'!$X$4,IF(X1360="L",F1360/'NOx Emission Factors'!$W$4,"?")),"-")</f>
        <v>?</v>
      </c>
      <c r="M1360" s="125" t="e">
        <f t="shared" si="253"/>
        <v>#DIV/0!</v>
      </c>
      <c r="N1360" s="125" t="e">
        <f t="shared" si="254"/>
        <v>#N/A</v>
      </c>
      <c r="O1360" s="170">
        <f>'Fleet Input'!B1364</f>
        <v>0</v>
      </c>
      <c r="P1360" s="170">
        <f>'Fleet Input'!C1364</f>
        <v>0</v>
      </c>
      <c r="Q1360" s="170">
        <f>'Fleet Input'!D1364</f>
        <v>0</v>
      </c>
      <c r="R1360" s="170">
        <f>'Fleet Input'!E1364</f>
        <v>0</v>
      </c>
      <c r="S1360" s="170">
        <f>'Fleet Input'!F1364</f>
        <v>0</v>
      </c>
      <c r="T1360" s="109" t="s">
        <v>239</v>
      </c>
      <c r="U1360" s="109" t="s">
        <v>194</v>
      </c>
      <c r="X1360" s="176">
        <f>'Fleet Input'!F1364</f>
        <v>0</v>
      </c>
      <c r="Y1360" s="170">
        <f>'Fleet Input'!G1364</f>
        <v>0</v>
      </c>
      <c r="Z1360" s="170">
        <f>'Fleet Input'!H1364</f>
        <v>0</v>
      </c>
      <c r="AA1360" s="114">
        <f t="shared" si="255"/>
        <v>0</v>
      </c>
      <c r="AB1360" s="176" t="str">
        <f>IF('Fleet Input'!K1364=0,"",'Fleet Input'!K1364)</f>
        <v/>
      </c>
      <c r="AC1360" s="176" t="str">
        <f>IF('Fleet Input'!L1364=0,"",'Fleet Input'!L1364)</f>
        <v/>
      </c>
      <c r="AD1360" s="117" t="str">
        <f t="shared" si="256"/>
        <v/>
      </c>
      <c r="AE1360" s="117" t="str">
        <f t="shared" si="257"/>
        <v>00</v>
      </c>
      <c r="AF1360" s="8" t="e">
        <f t="shared" si="258"/>
        <v>#N/A</v>
      </c>
      <c r="AG1360" s="122" t="e">
        <f t="shared" si="259"/>
        <v>#N/A</v>
      </c>
      <c r="AH1360" s="8" t="e">
        <f t="shared" si="260"/>
        <v>#N/A</v>
      </c>
      <c r="AI1360" s="122" t="e">
        <f t="shared" si="261"/>
        <v>#N/A</v>
      </c>
      <c r="AJ1360" s="100" t="e">
        <f t="shared" si="262"/>
        <v>#N/A</v>
      </c>
      <c r="AK1360" s="122" t="e">
        <f t="shared" si="263"/>
        <v>#N/A</v>
      </c>
    </row>
    <row r="1361" spans="1:37" x14ac:dyDescent="0.2">
      <c r="A1361" s="170">
        <f>'Fleet Input'!A1365</f>
        <v>0</v>
      </c>
      <c r="B1361" s="106" t="s">
        <v>111</v>
      </c>
      <c r="C1361" s="106" t="s">
        <v>167</v>
      </c>
      <c r="D1361" s="106" t="s">
        <v>266</v>
      </c>
      <c r="E1361" s="106" t="s">
        <v>267</v>
      </c>
      <c r="F1361" s="179">
        <f>'Fleet Input'!I1365</f>
        <v>0</v>
      </c>
      <c r="G1361" s="179">
        <f>'Fleet Input'!J1365</f>
        <v>0</v>
      </c>
      <c r="H1361" s="119" t="e">
        <f>VLOOKUP(AD1361,NOx_Calc!$E$4:$G$44,3,FALSE)/100</f>
        <v>#N/A</v>
      </c>
      <c r="I1361" s="119" t="e">
        <f>VLOOKUP(AD1361,NOx_Calc!$E$4:$H$44,4,FALSE)/100</f>
        <v>#N/A</v>
      </c>
      <c r="J1361" s="97" t="e">
        <f t="shared" si="252"/>
        <v>#N/A</v>
      </c>
      <c r="K1361" s="10" t="e">
        <f>IF(J1361&lt;&gt;"-",IF(X1361="A",'NOx Emission Factors'!$X$4*J1361,IF(X1361="L",'NOx Emission Factors'!$W$4*J1361,"?")),"-")</f>
        <v>#N/A</v>
      </c>
      <c r="L1361" s="10" t="str">
        <f>IF(F1361&lt;&gt;"",IF(X1361="A",F1361/'NOx Emission Factors'!$X$4,IF(X1361="L",F1361/'NOx Emission Factors'!$W$4,"?")),"-")</f>
        <v>?</v>
      </c>
      <c r="M1361" s="125" t="e">
        <f t="shared" si="253"/>
        <v>#DIV/0!</v>
      </c>
      <c r="N1361" s="125" t="e">
        <f t="shared" si="254"/>
        <v>#N/A</v>
      </c>
      <c r="O1361" s="170">
        <f>'Fleet Input'!B1365</f>
        <v>0</v>
      </c>
      <c r="P1361" s="170">
        <f>'Fleet Input'!C1365</f>
        <v>0</v>
      </c>
      <c r="Q1361" s="170">
        <f>'Fleet Input'!D1365</f>
        <v>0</v>
      </c>
      <c r="R1361" s="170">
        <f>'Fleet Input'!E1365</f>
        <v>0</v>
      </c>
      <c r="S1361" s="170">
        <f>'Fleet Input'!F1365</f>
        <v>0</v>
      </c>
      <c r="T1361" s="109" t="s">
        <v>237</v>
      </c>
      <c r="U1361" s="109" t="s">
        <v>190</v>
      </c>
      <c r="X1361" s="176">
        <f>'Fleet Input'!F1365</f>
        <v>0</v>
      </c>
      <c r="Y1361" s="170">
        <f>'Fleet Input'!G1365</f>
        <v>0</v>
      </c>
      <c r="Z1361" s="170">
        <f>'Fleet Input'!H1365</f>
        <v>0</v>
      </c>
      <c r="AA1361" s="114">
        <f t="shared" si="255"/>
        <v>0</v>
      </c>
      <c r="AB1361" s="176" t="str">
        <f>IF('Fleet Input'!K1365=0,"",'Fleet Input'!K1365)</f>
        <v/>
      </c>
      <c r="AC1361" s="176" t="str">
        <f>IF('Fleet Input'!L1365=0,"",'Fleet Input'!L1365)</f>
        <v/>
      </c>
      <c r="AD1361" s="117" t="str">
        <f t="shared" si="256"/>
        <v/>
      </c>
      <c r="AE1361" s="117" t="str">
        <f t="shared" si="257"/>
        <v>00</v>
      </c>
      <c r="AF1361" s="8" t="e">
        <f t="shared" si="258"/>
        <v>#N/A</v>
      </c>
      <c r="AG1361" s="122" t="e">
        <f t="shared" si="259"/>
        <v>#N/A</v>
      </c>
      <c r="AH1361" s="8" t="e">
        <f t="shared" si="260"/>
        <v>#N/A</v>
      </c>
      <c r="AI1361" s="122" t="e">
        <f t="shared" si="261"/>
        <v>#N/A</v>
      </c>
      <c r="AJ1361" s="100" t="e">
        <f t="shared" si="262"/>
        <v>#N/A</v>
      </c>
      <c r="AK1361" s="122" t="e">
        <f t="shared" si="263"/>
        <v>#N/A</v>
      </c>
    </row>
    <row r="1362" spans="1:37" x14ac:dyDescent="0.2">
      <c r="A1362" s="170">
        <f>'Fleet Input'!A1366</f>
        <v>0</v>
      </c>
      <c r="B1362" s="106" t="s">
        <v>111</v>
      </c>
      <c r="C1362" s="106" t="s">
        <v>145</v>
      </c>
      <c r="D1362" s="106" t="s">
        <v>145</v>
      </c>
      <c r="E1362" s="106" t="s">
        <v>758</v>
      </c>
      <c r="F1362" s="179">
        <f>'Fleet Input'!I1366</f>
        <v>0</v>
      </c>
      <c r="G1362" s="179">
        <f>'Fleet Input'!J1366</f>
        <v>0</v>
      </c>
      <c r="H1362" s="119" t="e">
        <f>VLOOKUP(AD1362,NOx_Calc!$E$4:$G$44,3,FALSE)/100</f>
        <v>#N/A</v>
      </c>
      <c r="I1362" s="119" t="e">
        <f>VLOOKUP(AD1362,NOx_Calc!$E$4:$H$44,4,FALSE)/100</f>
        <v>#N/A</v>
      </c>
      <c r="J1362" s="97" t="e">
        <f t="shared" si="252"/>
        <v>#N/A</v>
      </c>
      <c r="K1362" s="10" t="e">
        <f>IF(J1362&lt;&gt;"-",IF(X1362="A",'NOx Emission Factors'!$X$4*J1362,IF(X1362="L",'NOx Emission Factors'!$W$4*J1362,"?")),"-")</f>
        <v>#N/A</v>
      </c>
      <c r="L1362" s="10" t="str">
        <f>IF(F1362&lt;&gt;"",IF(X1362="A",F1362/'NOx Emission Factors'!$X$4,IF(X1362="L",F1362/'NOx Emission Factors'!$W$4,"?")),"-")</f>
        <v>?</v>
      </c>
      <c r="M1362" s="125" t="e">
        <f t="shared" si="253"/>
        <v>#DIV/0!</v>
      </c>
      <c r="N1362" s="125" t="e">
        <f t="shared" si="254"/>
        <v>#N/A</v>
      </c>
      <c r="O1362" s="170">
        <f>'Fleet Input'!B1366</f>
        <v>0</v>
      </c>
      <c r="P1362" s="170">
        <f>'Fleet Input'!C1366</f>
        <v>0</v>
      </c>
      <c r="Q1362" s="170">
        <f>'Fleet Input'!D1366</f>
        <v>0</v>
      </c>
      <c r="R1362" s="170">
        <f>'Fleet Input'!E1366</f>
        <v>0</v>
      </c>
      <c r="S1362" s="170">
        <f>'Fleet Input'!F1366</f>
        <v>0</v>
      </c>
      <c r="T1362" s="110" t="s">
        <v>241</v>
      </c>
      <c r="U1362" s="110" t="s">
        <v>199</v>
      </c>
      <c r="V1362" s="110"/>
      <c r="W1362" s="110"/>
      <c r="X1362" s="176">
        <f>'Fleet Input'!F1366</f>
        <v>0</v>
      </c>
      <c r="Y1362" s="170">
        <f>'Fleet Input'!G1366</f>
        <v>0</v>
      </c>
      <c r="Z1362" s="170">
        <f>'Fleet Input'!H1366</f>
        <v>0</v>
      </c>
      <c r="AA1362" s="114">
        <f t="shared" si="255"/>
        <v>0</v>
      </c>
      <c r="AB1362" s="176" t="str">
        <f>IF('Fleet Input'!K1366=0,"",'Fleet Input'!K1366)</f>
        <v/>
      </c>
      <c r="AC1362" s="176" t="str">
        <f>IF('Fleet Input'!L1366=0,"",'Fleet Input'!L1366)</f>
        <v/>
      </c>
      <c r="AD1362" s="117" t="str">
        <f t="shared" si="256"/>
        <v/>
      </c>
      <c r="AE1362" s="117" t="str">
        <f t="shared" si="257"/>
        <v>00</v>
      </c>
      <c r="AF1362" s="8" t="e">
        <f t="shared" si="258"/>
        <v>#N/A</v>
      </c>
      <c r="AG1362" s="122" t="e">
        <f t="shared" si="259"/>
        <v>#N/A</v>
      </c>
      <c r="AH1362" s="8" t="e">
        <f t="shared" si="260"/>
        <v>#N/A</v>
      </c>
      <c r="AI1362" s="122" t="e">
        <f t="shared" si="261"/>
        <v>#N/A</v>
      </c>
      <c r="AJ1362" s="100" t="e">
        <f t="shared" si="262"/>
        <v>#N/A</v>
      </c>
      <c r="AK1362" s="122" t="e">
        <f t="shared" si="263"/>
        <v>#N/A</v>
      </c>
    </row>
    <row r="1363" spans="1:37" x14ac:dyDescent="0.2">
      <c r="A1363" s="170">
        <f>'Fleet Input'!A1367</f>
        <v>0</v>
      </c>
      <c r="B1363" s="106" t="s">
        <v>111</v>
      </c>
      <c r="C1363" s="106" t="s">
        <v>145</v>
      </c>
      <c r="D1363" s="106" t="s">
        <v>145</v>
      </c>
      <c r="E1363" s="106" t="s">
        <v>758</v>
      </c>
      <c r="F1363" s="179">
        <f>'Fleet Input'!I1367</f>
        <v>0</v>
      </c>
      <c r="G1363" s="179">
        <f>'Fleet Input'!J1367</f>
        <v>0</v>
      </c>
      <c r="H1363" s="119" t="e">
        <f>VLOOKUP(AD1363,NOx_Calc!$E$4:$G$44,3,FALSE)/100</f>
        <v>#N/A</v>
      </c>
      <c r="I1363" s="119" t="e">
        <f>VLOOKUP(AD1363,NOx_Calc!$E$4:$H$44,4,FALSE)/100</f>
        <v>#N/A</v>
      </c>
      <c r="J1363" s="97" t="e">
        <f t="shared" si="252"/>
        <v>#N/A</v>
      </c>
      <c r="K1363" s="10" t="e">
        <f>IF(J1363&lt;&gt;"-",IF(X1363="A",'NOx Emission Factors'!$X$4*J1363,IF(X1363="L",'NOx Emission Factors'!$W$4*J1363,"?")),"-")</f>
        <v>#N/A</v>
      </c>
      <c r="L1363" s="10" t="str">
        <f>IF(F1363&lt;&gt;"",IF(X1363="A",F1363/'NOx Emission Factors'!$X$4,IF(X1363="L",F1363/'NOx Emission Factors'!$W$4,"?")),"-")</f>
        <v>?</v>
      </c>
      <c r="M1363" s="125" t="e">
        <f t="shared" si="253"/>
        <v>#DIV/0!</v>
      </c>
      <c r="N1363" s="125" t="e">
        <f t="shared" si="254"/>
        <v>#N/A</v>
      </c>
      <c r="O1363" s="170">
        <f>'Fleet Input'!B1367</f>
        <v>0</v>
      </c>
      <c r="P1363" s="170">
        <f>'Fleet Input'!C1367</f>
        <v>0</v>
      </c>
      <c r="Q1363" s="170">
        <f>'Fleet Input'!D1367</f>
        <v>0</v>
      </c>
      <c r="R1363" s="170">
        <f>'Fleet Input'!E1367</f>
        <v>0</v>
      </c>
      <c r="S1363" s="170">
        <f>'Fleet Input'!F1367</f>
        <v>0</v>
      </c>
      <c r="T1363" s="110" t="s">
        <v>241</v>
      </c>
      <c r="U1363" s="110" t="s">
        <v>199</v>
      </c>
      <c r="V1363" s="110"/>
      <c r="W1363" s="110"/>
      <c r="X1363" s="176">
        <f>'Fleet Input'!F1367</f>
        <v>0</v>
      </c>
      <c r="Y1363" s="170">
        <f>'Fleet Input'!G1367</f>
        <v>0</v>
      </c>
      <c r="Z1363" s="170">
        <f>'Fleet Input'!H1367</f>
        <v>0</v>
      </c>
      <c r="AA1363" s="114">
        <f t="shared" si="255"/>
        <v>0</v>
      </c>
      <c r="AB1363" s="176" t="str">
        <f>IF('Fleet Input'!K1367=0,"",'Fleet Input'!K1367)</f>
        <v/>
      </c>
      <c r="AC1363" s="176" t="str">
        <f>IF('Fleet Input'!L1367=0,"",'Fleet Input'!L1367)</f>
        <v/>
      </c>
      <c r="AD1363" s="117" t="str">
        <f t="shared" si="256"/>
        <v/>
      </c>
      <c r="AE1363" s="117" t="str">
        <f t="shared" si="257"/>
        <v>00</v>
      </c>
      <c r="AF1363" s="8" t="e">
        <f t="shared" si="258"/>
        <v>#N/A</v>
      </c>
      <c r="AG1363" s="122" t="e">
        <f t="shared" si="259"/>
        <v>#N/A</v>
      </c>
      <c r="AH1363" s="8" t="e">
        <f t="shared" si="260"/>
        <v>#N/A</v>
      </c>
      <c r="AI1363" s="122" t="e">
        <f t="shared" si="261"/>
        <v>#N/A</v>
      </c>
      <c r="AJ1363" s="100" t="e">
        <f t="shared" si="262"/>
        <v>#N/A</v>
      </c>
      <c r="AK1363" s="122" t="e">
        <f t="shared" si="263"/>
        <v>#N/A</v>
      </c>
    </row>
    <row r="1364" spans="1:37" x14ac:dyDescent="0.2">
      <c r="A1364" s="170">
        <f>'Fleet Input'!A1368</f>
        <v>0</v>
      </c>
      <c r="B1364" s="106" t="s">
        <v>111</v>
      </c>
      <c r="C1364" s="106" t="s">
        <v>245</v>
      </c>
      <c r="D1364" s="106" t="s">
        <v>246</v>
      </c>
      <c r="E1364" s="106" t="s">
        <v>244</v>
      </c>
      <c r="F1364" s="179">
        <f>'Fleet Input'!I1368</f>
        <v>0</v>
      </c>
      <c r="G1364" s="179">
        <f>'Fleet Input'!J1368</f>
        <v>0</v>
      </c>
      <c r="H1364" s="119" t="e">
        <f>VLOOKUP(AD1364,NOx_Calc!$E$4:$G$44,3,FALSE)/100</f>
        <v>#N/A</v>
      </c>
      <c r="I1364" s="119" t="e">
        <f>VLOOKUP(AD1364,NOx_Calc!$E$4:$H$44,4,FALSE)/100</f>
        <v>#N/A</v>
      </c>
      <c r="J1364" s="97" t="e">
        <f t="shared" si="252"/>
        <v>#N/A</v>
      </c>
      <c r="K1364" s="10" t="e">
        <f>IF(J1364&lt;&gt;"-",IF(X1364="A",'NOx Emission Factors'!$X$4*J1364,IF(X1364="L",'NOx Emission Factors'!$W$4*J1364,"?")),"-")</f>
        <v>#N/A</v>
      </c>
      <c r="L1364" s="10" t="str">
        <f>IF(F1364&lt;&gt;"",IF(X1364="A",F1364/'NOx Emission Factors'!$X$4,IF(X1364="L",F1364/'NOx Emission Factors'!$W$4,"?")),"-")</f>
        <v>?</v>
      </c>
      <c r="M1364" s="125" t="e">
        <f t="shared" si="253"/>
        <v>#DIV/0!</v>
      </c>
      <c r="N1364" s="125" t="e">
        <f t="shared" si="254"/>
        <v>#N/A</v>
      </c>
      <c r="O1364" s="170">
        <f>'Fleet Input'!B1368</f>
        <v>0</v>
      </c>
      <c r="P1364" s="170">
        <f>'Fleet Input'!C1368</f>
        <v>0</v>
      </c>
      <c r="Q1364" s="170">
        <f>'Fleet Input'!D1368</f>
        <v>0</v>
      </c>
      <c r="R1364" s="170">
        <f>'Fleet Input'!E1368</f>
        <v>0</v>
      </c>
      <c r="S1364" s="170">
        <f>'Fleet Input'!F1368</f>
        <v>0</v>
      </c>
      <c r="T1364" s="109" t="s">
        <v>237</v>
      </c>
      <c r="U1364" s="109" t="s">
        <v>190</v>
      </c>
      <c r="X1364" s="176">
        <f>'Fleet Input'!F1368</f>
        <v>0</v>
      </c>
      <c r="Y1364" s="170">
        <f>'Fleet Input'!G1368</f>
        <v>0</v>
      </c>
      <c r="Z1364" s="170">
        <f>'Fleet Input'!H1368</f>
        <v>0</v>
      </c>
      <c r="AA1364" s="114">
        <f t="shared" si="255"/>
        <v>0</v>
      </c>
      <c r="AB1364" s="176" t="str">
        <f>IF('Fleet Input'!K1368=0,"",'Fleet Input'!K1368)</f>
        <v/>
      </c>
      <c r="AC1364" s="176" t="str">
        <f>IF('Fleet Input'!L1368=0,"",'Fleet Input'!L1368)</f>
        <v/>
      </c>
      <c r="AD1364" s="117" t="str">
        <f t="shared" si="256"/>
        <v/>
      </c>
      <c r="AE1364" s="117" t="str">
        <f t="shared" si="257"/>
        <v>00</v>
      </c>
      <c r="AF1364" s="8" t="e">
        <f t="shared" si="258"/>
        <v>#N/A</v>
      </c>
      <c r="AG1364" s="122" t="e">
        <f t="shared" si="259"/>
        <v>#N/A</v>
      </c>
      <c r="AH1364" s="8" t="e">
        <f t="shared" si="260"/>
        <v>#N/A</v>
      </c>
      <c r="AI1364" s="122" t="e">
        <f t="shared" si="261"/>
        <v>#N/A</v>
      </c>
      <c r="AJ1364" s="100" t="e">
        <f t="shared" si="262"/>
        <v>#N/A</v>
      </c>
      <c r="AK1364" s="122" t="e">
        <f t="shared" si="263"/>
        <v>#N/A</v>
      </c>
    </row>
    <row r="1365" spans="1:37" x14ac:dyDescent="0.2">
      <c r="A1365" s="170">
        <f>'Fleet Input'!A1369</f>
        <v>0</v>
      </c>
      <c r="B1365" s="106" t="s">
        <v>111</v>
      </c>
      <c r="C1365" s="106" t="s">
        <v>120</v>
      </c>
      <c r="D1365" s="106" t="s">
        <v>121</v>
      </c>
      <c r="E1365" s="106" t="s">
        <v>269</v>
      </c>
      <c r="F1365" s="179">
        <f>'Fleet Input'!I1369</f>
        <v>0</v>
      </c>
      <c r="G1365" s="179">
        <f>'Fleet Input'!J1369</f>
        <v>0</v>
      </c>
      <c r="H1365" s="119" t="e">
        <f>VLOOKUP(AD1365,NOx_Calc!$E$4:$G$44,3,FALSE)/100</f>
        <v>#N/A</v>
      </c>
      <c r="I1365" s="119" t="e">
        <f>VLOOKUP(AD1365,NOx_Calc!$E$4:$H$44,4,FALSE)/100</f>
        <v>#N/A</v>
      </c>
      <c r="J1365" s="97" t="e">
        <f t="shared" si="252"/>
        <v>#N/A</v>
      </c>
      <c r="K1365" s="10" t="e">
        <f>IF(J1365&lt;&gt;"-",IF(X1365="A",'NOx Emission Factors'!$X$4*J1365,IF(X1365="L",'NOx Emission Factors'!$W$4*J1365,"?")),"-")</f>
        <v>#N/A</v>
      </c>
      <c r="L1365" s="10" t="str">
        <f>IF(F1365&lt;&gt;"",IF(X1365="A",F1365/'NOx Emission Factors'!$X$4,IF(X1365="L",F1365/'NOx Emission Factors'!$W$4,"?")),"-")</f>
        <v>?</v>
      </c>
      <c r="M1365" s="125" t="e">
        <f t="shared" si="253"/>
        <v>#DIV/0!</v>
      </c>
      <c r="N1365" s="125" t="e">
        <f t="shared" si="254"/>
        <v>#N/A</v>
      </c>
      <c r="O1365" s="170">
        <f>'Fleet Input'!B1369</f>
        <v>0</v>
      </c>
      <c r="P1365" s="170">
        <f>'Fleet Input'!C1369</f>
        <v>0</v>
      </c>
      <c r="Q1365" s="170">
        <f>'Fleet Input'!D1369</f>
        <v>0</v>
      </c>
      <c r="R1365" s="170">
        <f>'Fleet Input'!E1369</f>
        <v>0</v>
      </c>
      <c r="S1365" s="170">
        <f>'Fleet Input'!F1369</f>
        <v>0</v>
      </c>
      <c r="T1365" s="109" t="s">
        <v>237</v>
      </c>
      <c r="U1365" s="109" t="s">
        <v>190</v>
      </c>
      <c r="X1365" s="176">
        <f>'Fleet Input'!F1369</f>
        <v>0</v>
      </c>
      <c r="Y1365" s="170">
        <f>'Fleet Input'!G1369</f>
        <v>0</v>
      </c>
      <c r="Z1365" s="170">
        <f>'Fleet Input'!H1369</f>
        <v>0</v>
      </c>
      <c r="AA1365" s="114">
        <f t="shared" si="255"/>
        <v>0</v>
      </c>
      <c r="AB1365" s="176" t="str">
        <f>IF('Fleet Input'!K1369=0,"",'Fleet Input'!K1369)</f>
        <v/>
      </c>
      <c r="AC1365" s="176" t="str">
        <f>IF('Fleet Input'!L1369=0,"",'Fleet Input'!L1369)</f>
        <v/>
      </c>
      <c r="AD1365" s="117" t="str">
        <f t="shared" si="256"/>
        <v/>
      </c>
      <c r="AE1365" s="117" t="str">
        <f t="shared" si="257"/>
        <v>00</v>
      </c>
      <c r="AF1365" s="8" t="e">
        <f t="shared" si="258"/>
        <v>#N/A</v>
      </c>
      <c r="AG1365" s="122" t="e">
        <f t="shared" si="259"/>
        <v>#N/A</v>
      </c>
      <c r="AH1365" s="8" t="e">
        <f t="shared" si="260"/>
        <v>#N/A</v>
      </c>
      <c r="AI1365" s="122" t="e">
        <f t="shared" si="261"/>
        <v>#N/A</v>
      </c>
      <c r="AJ1365" s="100" t="e">
        <f t="shared" si="262"/>
        <v>#N/A</v>
      </c>
      <c r="AK1365" s="122" t="e">
        <f t="shared" si="263"/>
        <v>#N/A</v>
      </c>
    </row>
    <row r="1366" spans="1:37" x14ac:dyDescent="0.2">
      <c r="A1366" s="170">
        <f>'Fleet Input'!A1370</f>
        <v>0</v>
      </c>
      <c r="B1366" s="106" t="s">
        <v>111</v>
      </c>
      <c r="C1366" s="106" t="s">
        <v>125</v>
      </c>
      <c r="D1366" s="106" t="s">
        <v>126</v>
      </c>
      <c r="E1366" s="106" t="s">
        <v>142</v>
      </c>
      <c r="F1366" s="179">
        <f>'Fleet Input'!I1370</f>
        <v>0</v>
      </c>
      <c r="G1366" s="179">
        <f>'Fleet Input'!J1370</f>
        <v>0</v>
      </c>
      <c r="H1366" s="119" t="e">
        <f>VLOOKUP(AD1366,NOx_Calc!$E$4:$G$44,3,FALSE)/100</f>
        <v>#N/A</v>
      </c>
      <c r="I1366" s="119" t="e">
        <f>VLOOKUP(AD1366,NOx_Calc!$E$4:$H$44,4,FALSE)/100</f>
        <v>#N/A</v>
      </c>
      <c r="J1366" s="97" t="e">
        <f t="shared" si="252"/>
        <v>#N/A</v>
      </c>
      <c r="K1366" s="10" t="e">
        <f>IF(J1366&lt;&gt;"-",IF(X1366="A",'NOx Emission Factors'!$X$4*J1366,IF(X1366="L",'NOx Emission Factors'!$W$4*J1366,"?")),"-")</f>
        <v>#N/A</v>
      </c>
      <c r="L1366" s="10" t="str">
        <f>IF(F1366&lt;&gt;"",IF(X1366="A",F1366/'NOx Emission Factors'!$X$4,IF(X1366="L",F1366/'NOx Emission Factors'!$W$4,"?")),"-")</f>
        <v>?</v>
      </c>
      <c r="M1366" s="125" t="e">
        <f t="shared" si="253"/>
        <v>#DIV/0!</v>
      </c>
      <c r="N1366" s="125" t="e">
        <f t="shared" si="254"/>
        <v>#N/A</v>
      </c>
      <c r="O1366" s="170">
        <f>'Fleet Input'!B1370</f>
        <v>0</v>
      </c>
      <c r="P1366" s="170">
        <f>'Fleet Input'!C1370</f>
        <v>0</v>
      </c>
      <c r="Q1366" s="170">
        <f>'Fleet Input'!D1370</f>
        <v>0</v>
      </c>
      <c r="R1366" s="170">
        <f>'Fleet Input'!E1370</f>
        <v>0</v>
      </c>
      <c r="S1366" s="170">
        <f>'Fleet Input'!F1370</f>
        <v>0</v>
      </c>
      <c r="T1366" s="109" t="s">
        <v>239</v>
      </c>
      <c r="U1366" s="109" t="s">
        <v>194</v>
      </c>
      <c r="X1366" s="176">
        <f>'Fleet Input'!F1370</f>
        <v>0</v>
      </c>
      <c r="Y1366" s="170">
        <f>'Fleet Input'!G1370</f>
        <v>0</v>
      </c>
      <c r="Z1366" s="170">
        <f>'Fleet Input'!H1370</f>
        <v>0</v>
      </c>
      <c r="AA1366" s="114">
        <f t="shared" si="255"/>
        <v>0</v>
      </c>
      <c r="AB1366" s="176" t="str">
        <f>IF('Fleet Input'!K1370=0,"",'Fleet Input'!K1370)</f>
        <v/>
      </c>
      <c r="AC1366" s="176" t="str">
        <f>IF('Fleet Input'!L1370=0,"",'Fleet Input'!L1370)</f>
        <v/>
      </c>
      <c r="AD1366" s="117" t="str">
        <f t="shared" si="256"/>
        <v/>
      </c>
      <c r="AE1366" s="117" t="str">
        <f t="shared" si="257"/>
        <v>00</v>
      </c>
      <c r="AF1366" s="8" t="e">
        <f t="shared" si="258"/>
        <v>#N/A</v>
      </c>
      <c r="AG1366" s="122" t="e">
        <f t="shared" si="259"/>
        <v>#N/A</v>
      </c>
      <c r="AH1366" s="8" t="e">
        <f t="shared" si="260"/>
        <v>#N/A</v>
      </c>
      <c r="AI1366" s="122" t="e">
        <f t="shared" si="261"/>
        <v>#N/A</v>
      </c>
      <c r="AJ1366" s="100" t="e">
        <f t="shared" si="262"/>
        <v>#N/A</v>
      </c>
      <c r="AK1366" s="122" t="e">
        <f t="shared" si="263"/>
        <v>#N/A</v>
      </c>
    </row>
    <row r="1367" spans="1:37" x14ac:dyDescent="0.2">
      <c r="A1367" s="170">
        <f>'Fleet Input'!A1371</f>
        <v>0</v>
      </c>
      <c r="B1367" s="106" t="s">
        <v>111</v>
      </c>
      <c r="C1367" s="106" t="s">
        <v>112</v>
      </c>
      <c r="D1367" s="106" t="s">
        <v>150</v>
      </c>
      <c r="E1367" s="106" t="s">
        <v>154</v>
      </c>
      <c r="F1367" s="179">
        <f>'Fleet Input'!I1371</f>
        <v>0</v>
      </c>
      <c r="G1367" s="179">
        <f>'Fleet Input'!J1371</f>
        <v>0</v>
      </c>
      <c r="H1367" s="119" t="e">
        <f>VLOOKUP(AD1367,NOx_Calc!$E$4:$G$44,3,FALSE)/100</f>
        <v>#N/A</v>
      </c>
      <c r="I1367" s="119" t="e">
        <f>VLOOKUP(AD1367,NOx_Calc!$E$4:$H$44,4,FALSE)/100</f>
        <v>#N/A</v>
      </c>
      <c r="J1367" s="97" t="e">
        <f t="shared" si="252"/>
        <v>#N/A</v>
      </c>
      <c r="K1367" s="10" t="e">
        <f>IF(J1367&lt;&gt;"-",IF(X1367="A",'NOx Emission Factors'!$X$4*J1367,IF(X1367="L",'NOx Emission Factors'!$W$4*J1367,"?")),"-")</f>
        <v>#N/A</v>
      </c>
      <c r="L1367" s="10" t="str">
        <f>IF(F1367&lt;&gt;"",IF(X1367="A",F1367/'NOx Emission Factors'!$X$4,IF(X1367="L",F1367/'NOx Emission Factors'!$W$4,"?")),"-")</f>
        <v>?</v>
      </c>
      <c r="M1367" s="125" t="e">
        <f t="shared" si="253"/>
        <v>#DIV/0!</v>
      </c>
      <c r="N1367" s="125" t="e">
        <f t="shared" si="254"/>
        <v>#N/A</v>
      </c>
      <c r="O1367" s="170">
        <f>'Fleet Input'!B1371</f>
        <v>0</v>
      </c>
      <c r="P1367" s="170">
        <f>'Fleet Input'!C1371</f>
        <v>0</v>
      </c>
      <c r="Q1367" s="170">
        <f>'Fleet Input'!D1371</f>
        <v>0</v>
      </c>
      <c r="R1367" s="170">
        <f>'Fleet Input'!E1371</f>
        <v>0</v>
      </c>
      <c r="S1367" s="170">
        <f>'Fleet Input'!F1371</f>
        <v>0</v>
      </c>
      <c r="T1367" s="109" t="s">
        <v>239</v>
      </c>
      <c r="U1367" s="109" t="s">
        <v>194</v>
      </c>
      <c r="X1367" s="176">
        <f>'Fleet Input'!F1371</f>
        <v>0</v>
      </c>
      <c r="Y1367" s="170">
        <f>'Fleet Input'!G1371</f>
        <v>0</v>
      </c>
      <c r="Z1367" s="170">
        <f>'Fleet Input'!H1371</f>
        <v>0</v>
      </c>
      <c r="AA1367" s="114">
        <f t="shared" si="255"/>
        <v>0</v>
      </c>
      <c r="AB1367" s="176" t="str">
        <f>IF('Fleet Input'!K1371=0,"",'Fleet Input'!K1371)</f>
        <v/>
      </c>
      <c r="AC1367" s="176" t="str">
        <f>IF('Fleet Input'!L1371=0,"",'Fleet Input'!L1371)</f>
        <v/>
      </c>
      <c r="AD1367" s="117" t="str">
        <f t="shared" si="256"/>
        <v/>
      </c>
      <c r="AE1367" s="117" t="str">
        <f t="shared" si="257"/>
        <v>00</v>
      </c>
      <c r="AF1367" s="8" t="e">
        <f t="shared" si="258"/>
        <v>#N/A</v>
      </c>
      <c r="AG1367" s="122" t="e">
        <f t="shared" si="259"/>
        <v>#N/A</v>
      </c>
      <c r="AH1367" s="8" t="e">
        <f t="shared" si="260"/>
        <v>#N/A</v>
      </c>
      <c r="AI1367" s="122" t="e">
        <f t="shared" si="261"/>
        <v>#N/A</v>
      </c>
      <c r="AJ1367" s="100" t="e">
        <f t="shared" si="262"/>
        <v>#N/A</v>
      </c>
      <c r="AK1367" s="122" t="e">
        <f t="shared" si="263"/>
        <v>#N/A</v>
      </c>
    </row>
    <row r="1368" spans="1:37" x14ac:dyDescent="0.2">
      <c r="A1368" s="170">
        <f>'Fleet Input'!A1372</f>
        <v>0</v>
      </c>
      <c r="B1368" s="106" t="s">
        <v>111</v>
      </c>
      <c r="C1368" s="106" t="s">
        <v>112</v>
      </c>
      <c r="D1368" s="106" t="s">
        <v>150</v>
      </c>
      <c r="E1368" s="106" t="s">
        <v>142</v>
      </c>
      <c r="F1368" s="179">
        <f>'Fleet Input'!I1372</f>
        <v>0</v>
      </c>
      <c r="G1368" s="179">
        <f>'Fleet Input'!J1372</f>
        <v>0</v>
      </c>
      <c r="H1368" s="119" t="e">
        <f>VLOOKUP(AD1368,NOx_Calc!$E$4:$G$44,3,FALSE)/100</f>
        <v>#N/A</v>
      </c>
      <c r="I1368" s="119" t="e">
        <f>VLOOKUP(AD1368,NOx_Calc!$E$4:$H$44,4,FALSE)/100</f>
        <v>#N/A</v>
      </c>
      <c r="J1368" s="97" t="e">
        <f t="shared" si="252"/>
        <v>#N/A</v>
      </c>
      <c r="K1368" s="10" t="e">
        <f>IF(J1368&lt;&gt;"-",IF(X1368="A",'NOx Emission Factors'!$X$4*J1368,IF(X1368="L",'NOx Emission Factors'!$W$4*J1368,"?")),"-")</f>
        <v>#N/A</v>
      </c>
      <c r="L1368" s="10" t="str">
        <f>IF(F1368&lt;&gt;"",IF(X1368="A",F1368/'NOx Emission Factors'!$X$4,IF(X1368="L",F1368/'NOx Emission Factors'!$W$4,"?")),"-")</f>
        <v>?</v>
      </c>
      <c r="M1368" s="125" t="e">
        <f t="shared" si="253"/>
        <v>#DIV/0!</v>
      </c>
      <c r="N1368" s="125" t="e">
        <f t="shared" si="254"/>
        <v>#N/A</v>
      </c>
      <c r="O1368" s="170">
        <f>'Fleet Input'!B1372</f>
        <v>0</v>
      </c>
      <c r="P1368" s="170">
        <f>'Fleet Input'!C1372</f>
        <v>0</v>
      </c>
      <c r="Q1368" s="170">
        <f>'Fleet Input'!D1372</f>
        <v>0</v>
      </c>
      <c r="R1368" s="170">
        <f>'Fleet Input'!E1372</f>
        <v>0</v>
      </c>
      <c r="S1368" s="170">
        <f>'Fleet Input'!F1372</f>
        <v>0</v>
      </c>
      <c r="T1368" s="109" t="s">
        <v>239</v>
      </c>
      <c r="U1368" s="109" t="s">
        <v>194</v>
      </c>
      <c r="X1368" s="176">
        <f>'Fleet Input'!F1372</f>
        <v>0</v>
      </c>
      <c r="Y1368" s="170">
        <f>'Fleet Input'!G1372</f>
        <v>0</v>
      </c>
      <c r="Z1368" s="170">
        <f>'Fleet Input'!H1372</f>
        <v>0</v>
      </c>
      <c r="AA1368" s="114">
        <f t="shared" si="255"/>
        <v>0</v>
      </c>
      <c r="AB1368" s="176" t="str">
        <f>IF('Fleet Input'!K1372=0,"",'Fleet Input'!K1372)</f>
        <v/>
      </c>
      <c r="AC1368" s="176" t="str">
        <f>IF('Fleet Input'!L1372=0,"",'Fleet Input'!L1372)</f>
        <v/>
      </c>
      <c r="AD1368" s="117" t="str">
        <f t="shared" si="256"/>
        <v/>
      </c>
      <c r="AE1368" s="117" t="str">
        <f t="shared" si="257"/>
        <v>00</v>
      </c>
      <c r="AF1368" s="8" t="e">
        <f t="shared" si="258"/>
        <v>#N/A</v>
      </c>
      <c r="AG1368" s="122" t="e">
        <f t="shared" si="259"/>
        <v>#N/A</v>
      </c>
      <c r="AH1368" s="8" t="e">
        <f t="shared" si="260"/>
        <v>#N/A</v>
      </c>
      <c r="AI1368" s="122" t="e">
        <f t="shared" si="261"/>
        <v>#N/A</v>
      </c>
      <c r="AJ1368" s="100" t="e">
        <f t="shared" si="262"/>
        <v>#N/A</v>
      </c>
      <c r="AK1368" s="122" t="e">
        <f t="shared" si="263"/>
        <v>#N/A</v>
      </c>
    </row>
    <row r="1369" spans="1:37" x14ac:dyDescent="0.2">
      <c r="A1369" s="170">
        <f>'Fleet Input'!A1373</f>
        <v>0</v>
      </c>
      <c r="B1369" s="106" t="s">
        <v>111</v>
      </c>
      <c r="C1369" s="106" t="s">
        <v>120</v>
      </c>
      <c r="D1369" s="106" t="s">
        <v>181</v>
      </c>
      <c r="E1369" s="106" t="s">
        <v>143</v>
      </c>
      <c r="F1369" s="179">
        <f>'Fleet Input'!I1373</f>
        <v>0</v>
      </c>
      <c r="G1369" s="179">
        <f>'Fleet Input'!J1373</f>
        <v>0</v>
      </c>
      <c r="H1369" s="119" t="e">
        <f>VLOOKUP(AD1369,NOx_Calc!$E$4:$G$44,3,FALSE)/100</f>
        <v>#N/A</v>
      </c>
      <c r="I1369" s="119" t="e">
        <f>VLOOKUP(AD1369,NOx_Calc!$E$4:$H$44,4,FALSE)/100</f>
        <v>#N/A</v>
      </c>
      <c r="J1369" s="97" t="e">
        <f t="shared" si="252"/>
        <v>#N/A</v>
      </c>
      <c r="K1369" s="10" t="e">
        <f>IF(J1369&lt;&gt;"-",IF(X1369="A",'NOx Emission Factors'!$X$4*J1369,IF(X1369="L",'NOx Emission Factors'!$W$4*J1369,"?")),"-")</f>
        <v>#N/A</v>
      </c>
      <c r="L1369" s="10" t="str">
        <f>IF(F1369&lt;&gt;"",IF(X1369="A",F1369/'NOx Emission Factors'!$X$4,IF(X1369="L",F1369/'NOx Emission Factors'!$W$4,"?")),"-")</f>
        <v>?</v>
      </c>
      <c r="M1369" s="125" t="e">
        <f t="shared" si="253"/>
        <v>#DIV/0!</v>
      </c>
      <c r="N1369" s="125" t="e">
        <f t="shared" si="254"/>
        <v>#N/A</v>
      </c>
      <c r="O1369" s="170">
        <f>'Fleet Input'!B1373</f>
        <v>0</v>
      </c>
      <c r="P1369" s="170">
        <f>'Fleet Input'!C1373</f>
        <v>0</v>
      </c>
      <c r="Q1369" s="170">
        <f>'Fleet Input'!D1373</f>
        <v>0</v>
      </c>
      <c r="R1369" s="170">
        <f>'Fleet Input'!E1373</f>
        <v>0</v>
      </c>
      <c r="S1369" s="170">
        <f>'Fleet Input'!F1373</f>
        <v>0</v>
      </c>
      <c r="T1369" s="109" t="s">
        <v>239</v>
      </c>
      <c r="U1369" s="109" t="s">
        <v>194</v>
      </c>
      <c r="X1369" s="176">
        <f>'Fleet Input'!F1373</f>
        <v>0</v>
      </c>
      <c r="Y1369" s="170">
        <f>'Fleet Input'!G1373</f>
        <v>0</v>
      </c>
      <c r="Z1369" s="170">
        <f>'Fleet Input'!H1373</f>
        <v>0</v>
      </c>
      <c r="AA1369" s="114">
        <f t="shared" si="255"/>
        <v>0</v>
      </c>
      <c r="AB1369" s="176" t="str">
        <f>IF('Fleet Input'!K1373=0,"",'Fleet Input'!K1373)</f>
        <v/>
      </c>
      <c r="AC1369" s="176" t="str">
        <f>IF('Fleet Input'!L1373=0,"",'Fleet Input'!L1373)</f>
        <v/>
      </c>
      <c r="AD1369" s="117" t="str">
        <f t="shared" si="256"/>
        <v/>
      </c>
      <c r="AE1369" s="117" t="str">
        <f t="shared" si="257"/>
        <v>00</v>
      </c>
      <c r="AF1369" s="8" t="e">
        <f t="shared" si="258"/>
        <v>#N/A</v>
      </c>
      <c r="AG1369" s="122" t="e">
        <f t="shared" si="259"/>
        <v>#N/A</v>
      </c>
      <c r="AH1369" s="8" t="e">
        <f t="shared" si="260"/>
        <v>#N/A</v>
      </c>
      <c r="AI1369" s="122" t="e">
        <f t="shared" si="261"/>
        <v>#N/A</v>
      </c>
      <c r="AJ1369" s="100" t="e">
        <f t="shared" si="262"/>
        <v>#N/A</v>
      </c>
      <c r="AK1369" s="122" t="e">
        <f t="shared" si="263"/>
        <v>#N/A</v>
      </c>
    </row>
    <row r="1370" spans="1:37" x14ac:dyDescent="0.2">
      <c r="A1370" s="170">
        <f>'Fleet Input'!A1374</f>
        <v>0</v>
      </c>
      <c r="B1370" s="106" t="s">
        <v>111</v>
      </c>
      <c r="C1370" s="106" t="s">
        <v>146</v>
      </c>
      <c r="D1370" s="106" t="s">
        <v>147</v>
      </c>
      <c r="E1370" s="106" t="s">
        <v>142</v>
      </c>
      <c r="F1370" s="179">
        <f>'Fleet Input'!I1374</f>
        <v>0</v>
      </c>
      <c r="G1370" s="179">
        <f>'Fleet Input'!J1374</f>
        <v>0</v>
      </c>
      <c r="H1370" s="119" t="e">
        <f>VLOOKUP(AD1370,NOx_Calc!$E$4:$G$44,3,FALSE)/100</f>
        <v>#N/A</v>
      </c>
      <c r="I1370" s="119" t="e">
        <f>VLOOKUP(AD1370,NOx_Calc!$E$4:$H$44,4,FALSE)/100</f>
        <v>#N/A</v>
      </c>
      <c r="J1370" s="97" t="e">
        <f t="shared" si="252"/>
        <v>#N/A</v>
      </c>
      <c r="K1370" s="10" t="e">
        <f>IF(J1370&lt;&gt;"-",IF(X1370="A",'NOx Emission Factors'!$X$4*J1370,IF(X1370="L",'NOx Emission Factors'!$W$4*J1370,"?")),"-")</f>
        <v>#N/A</v>
      </c>
      <c r="L1370" s="10" t="str">
        <f>IF(F1370&lt;&gt;"",IF(X1370="A",F1370/'NOx Emission Factors'!$X$4,IF(X1370="L",F1370/'NOx Emission Factors'!$W$4,"?")),"-")</f>
        <v>?</v>
      </c>
      <c r="M1370" s="125" t="e">
        <f t="shared" si="253"/>
        <v>#DIV/0!</v>
      </c>
      <c r="N1370" s="125" t="e">
        <f t="shared" si="254"/>
        <v>#N/A</v>
      </c>
      <c r="O1370" s="170">
        <f>'Fleet Input'!B1374</f>
        <v>0</v>
      </c>
      <c r="P1370" s="170">
        <f>'Fleet Input'!C1374</f>
        <v>0</v>
      </c>
      <c r="Q1370" s="170">
        <f>'Fleet Input'!D1374</f>
        <v>0</v>
      </c>
      <c r="R1370" s="170">
        <f>'Fleet Input'!E1374</f>
        <v>0</v>
      </c>
      <c r="S1370" s="170">
        <f>'Fleet Input'!F1374</f>
        <v>0</v>
      </c>
      <c r="T1370" s="109" t="s">
        <v>239</v>
      </c>
      <c r="U1370" s="109" t="s">
        <v>194</v>
      </c>
      <c r="X1370" s="176">
        <f>'Fleet Input'!F1374</f>
        <v>0</v>
      </c>
      <c r="Y1370" s="170">
        <f>'Fleet Input'!G1374</f>
        <v>0</v>
      </c>
      <c r="Z1370" s="170">
        <f>'Fleet Input'!H1374</f>
        <v>0</v>
      </c>
      <c r="AA1370" s="114">
        <f t="shared" si="255"/>
        <v>0</v>
      </c>
      <c r="AB1370" s="176" t="str">
        <f>IF('Fleet Input'!K1374=0,"",'Fleet Input'!K1374)</f>
        <v/>
      </c>
      <c r="AC1370" s="176" t="str">
        <f>IF('Fleet Input'!L1374=0,"",'Fleet Input'!L1374)</f>
        <v/>
      </c>
      <c r="AD1370" s="117" t="str">
        <f t="shared" si="256"/>
        <v/>
      </c>
      <c r="AE1370" s="117" t="str">
        <f t="shared" si="257"/>
        <v>00</v>
      </c>
      <c r="AF1370" s="8" t="e">
        <f t="shared" si="258"/>
        <v>#N/A</v>
      </c>
      <c r="AG1370" s="122" t="e">
        <f t="shared" si="259"/>
        <v>#N/A</v>
      </c>
      <c r="AH1370" s="8" t="e">
        <f t="shared" si="260"/>
        <v>#N/A</v>
      </c>
      <c r="AI1370" s="122" t="e">
        <f t="shared" si="261"/>
        <v>#N/A</v>
      </c>
      <c r="AJ1370" s="100" t="e">
        <f t="shared" si="262"/>
        <v>#N/A</v>
      </c>
      <c r="AK1370" s="122" t="e">
        <f t="shared" si="263"/>
        <v>#N/A</v>
      </c>
    </row>
    <row r="1371" spans="1:37" x14ac:dyDescent="0.2">
      <c r="A1371" s="170">
        <f>'Fleet Input'!A1375</f>
        <v>0</v>
      </c>
      <c r="B1371" s="106" t="s">
        <v>111</v>
      </c>
      <c r="C1371" s="106" t="s">
        <v>116</v>
      </c>
      <c r="D1371" s="106" t="s">
        <v>122</v>
      </c>
      <c r="E1371" s="106" t="s">
        <v>142</v>
      </c>
      <c r="F1371" s="179">
        <f>'Fleet Input'!I1375</f>
        <v>0</v>
      </c>
      <c r="G1371" s="179">
        <f>'Fleet Input'!J1375</f>
        <v>0</v>
      </c>
      <c r="H1371" s="119" t="e">
        <f>VLOOKUP(AD1371,NOx_Calc!$E$4:$G$44,3,FALSE)/100</f>
        <v>#N/A</v>
      </c>
      <c r="I1371" s="119" t="e">
        <f>VLOOKUP(AD1371,NOx_Calc!$E$4:$H$44,4,FALSE)/100</f>
        <v>#N/A</v>
      </c>
      <c r="J1371" s="97" t="e">
        <f t="shared" si="252"/>
        <v>#N/A</v>
      </c>
      <c r="K1371" s="10" t="e">
        <f>IF(J1371&lt;&gt;"-",IF(X1371="A",'NOx Emission Factors'!$X$4*J1371,IF(X1371="L",'NOx Emission Factors'!$W$4*J1371,"?")),"-")</f>
        <v>#N/A</v>
      </c>
      <c r="L1371" s="10" t="str">
        <f>IF(F1371&lt;&gt;"",IF(X1371="A",F1371/'NOx Emission Factors'!$X$4,IF(X1371="L",F1371/'NOx Emission Factors'!$W$4,"?")),"-")</f>
        <v>?</v>
      </c>
      <c r="M1371" s="125" t="e">
        <f t="shared" si="253"/>
        <v>#DIV/0!</v>
      </c>
      <c r="N1371" s="125" t="e">
        <f t="shared" si="254"/>
        <v>#N/A</v>
      </c>
      <c r="O1371" s="170">
        <f>'Fleet Input'!B1375</f>
        <v>0</v>
      </c>
      <c r="P1371" s="170">
        <f>'Fleet Input'!C1375</f>
        <v>0</v>
      </c>
      <c r="Q1371" s="170">
        <f>'Fleet Input'!D1375</f>
        <v>0</v>
      </c>
      <c r="R1371" s="170">
        <f>'Fleet Input'!E1375</f>
        <v>0</v>
      </c>
      <c r="S1371" s="170">
        <f>'Fleet Input'!F1375</f>
        <v>0</v>
      </c>
      <c r="T1371" s="109" t="s">
        <v>239</v>
      </c>
      <c r="U1371" s="109" t="s">
        <v>194</v>
      </c>
      <c r="X1371" s="176">
        <f>'Fleet Input'!F1375</f>
        <v>0</v>
      </c>
      <c r="Y1371" s="170">
        <f>'Fleet Input'!G1375</f>
        <v>0</v>
      </c>
      <c r="Z1371" s="170">
        <f>'Fleet Input'!H1375</f>
        <v>0</v>
      </c>
      <c r="AA1371" s="114">
        <f t="shared" si="255"/>
        <v>0</v>
      </c>
      <c r="AB1371" s="176" t="str">
        <f>IF('Fleet Input'!K1375=0,"",'Fleet Input'!K1375)</f>
        <v/>
      </c>
      <c r="AC1371" s="176" t="str">
        <f>IF('Fleet Input'!L1375=0,"",'Fleet Input'!L1375)</f>
        <v/>
      </c>
      <c r="AD1371" s="117" t="str">
        <f t="shared" si="256"/>
        <v/>
      </c>
      <c r="AE1371" s="117" t="str">
        <f t="shared" si="257"/>
        <v>00</v>
      </c>
      <c r="AF1371" s="8" t="e">
        <f t="shared" si="258"/>
        <v>#N/A</v>
      </c>
      <c r="AG1371" s="122" t="e">
        <f t="shared" si="259"/>
        <v>#N/A</v>
      </c>
      <c r="AH1371" s="8" t="e">
        <f t="shared" si="260"/>
        <v>#N/A</v>
      </c>
      <c r="AI1371" s="122" t="e">
        <f t="shared" si="261"/>
        <v>#N/A</v>
      </c>
      <c r="AJ1371" s="100" t="e">
        <f t="shared" si="262"/>
        <v>#N/A</v>
      </c>
      <c r="AK1371" s="122" t="e">
        <f t="shared" si="263"/>
        <v>#N/A</v>
      </c>
    </row>
    <row r="1372" spans="1:37" x14ac:dyDescent="0.2">
      <c r="A1372" s="170">
        <f>'Fleet Input'!A1376</f>
        <v>0</v>
      </c>
      <c r="B1372" s="106" t="s">
        <v>111</v>
      </c>
      <c r="C1372" s="106" t="s">
        <v>112</v>
      </c>
      <c r="D1372" s="106" t="s">
        <v>150</v>
      </c>
      <c r="E1372" s="106" t="s">
        <v>142</v>
      </c>
      <c r="F1372" s="179">
        <f>'Fleet Input'!I1376</f>
        <v>0</v>
      </c>
      <c r="G1372" s="179">
        <f>'Fleet Input'!J1376</f>
        <v>0</v>
      </c>
      <c r="H1372" s="119" t="e">
        <f>VLOOKUP(AD1372,NOx_Calc!$E$4:$G$44,3,FALSE)/100</f>
        <v>#N/A</v>
      </c>
      <c r="I1372" s="119" t="e">
        <f>VLOOKUP(AD1372,NOx_Calc!$E$4:$H$44,4,FALSE)/100</f>
        <v>#N/A</v>
      </c>
      <c r="J1372" s="97" t="e">
        <f t="shared" si="252"/>
        <v>#N/A</v>
      </c>
      <c r="K1372" s="10" t="e">
        <f>IF(J1372&lt;&gt;"-",IF(X1372="A",'NOx Emission Factors'!$X$4*J1372,IF(X1372="L",'NOx Emission Factors'!$W$4*J1372,"?")),"-")</f>
        <v>#N/A</v>
      </c>
      <c r="L1372" s="10" t="str">
        <f>IF(F1372&lt;&gt;"",IF(X1372="A",F1372/'NOx Emission Factors'!$X$4,IF(X1372="L",F1372/'NOx Emission Factors'!$W$4,"?")),"-")</f>
        <v>?</v>
      </c>
      <c r="M1372" s="125" t="e">
        <f t="shared" si="253"/>
        <v>#DIV/0!</v>
      </c>
      <c r="N1372" s="125" t="e">
        <f t="shared" si="254"/>
        <v>#N/A</v>
      </c>
      <c r="O1372" s="170">
        <f>'Fleet Input'!B1376</f>
        <v>0</v>
      </c>
      <c r="P1372" s="170">
        <f>'Fleet Input'!C1376</f>
        <v>0</v>
      </c>
      <c r="Q1372" s="170">
        <f>'Fleet Input'!D1376</f>
        <v>0</v>
      </c>
      <c r="R1372" s="170">
        <f>'Fleet Input'!E1376</f>
        <v>0</v>
      </c>
      <c r="S1372" s="170">
        <f>'Fleet Input'!F1376</f>
        <v>0</v>
      </c>
      <c r="T1372" s="109" t="s">
        <v>239</v>
      </c>
      <c r="U1372" s="109" t="s">
        <v>194</v>
      </c>
      <c r="X1372" s="176">
        <f>'Fleet Input'!F1376</f>
        <v>0</v>
      </c>
      <c r="Y1372" s="170">
        <f>'Fleet Input'!G1376</f>
        <v>0</v>
      </c>
      <c r="Z1372" s="170">
        <f>'Fleet Input'!H1376</f>
        <v>0</v>
      </c>
      <c r="AA1372" s="114">
        <f t="shared" si="255"/>
        <v>0</v>
      </c>
      <c r="AB1372" s="176" t="str">
        <f>IF('Fleet Input'!K1376=0,"",'Fleet Input'!K1376)</f>
        <v/>
      </c>
      <c r="AC1372" s="176" t="str">
        <f>IF('Fleet Input'!L1376=0,"",'Fleet Input'!L1376)</f>
        <v/>
      </c>
      <c r="AD1372" s="117" t="str">
        <f t="shared" si="256"/>
        <v/>
      </c>
      <c r="AE1372" s="117" t="str">
        <f t="shared" si="257"/>
        <v>00</v>
      </c>
      <c r="AF1372" s="8" t="e">
        <f t="shared" si="258"/>
        <v>#N/A</v>
      </c>
      <c r="AG1372" s="122" t="e">
        <f t="shared" si="259"/>
        <v>#N/A</v>
      </c>
      <c r="AH1372" s="8" t="e">
        <f t="shared" si="260"/>
        <v>#N/A</v>
      </c>
      <c r="AI1372" s="122" t="e">
        <f t="shared" si="261"/>
        <v>#N/A</v>
      </c>
      <c r="AJ1372" s="100" t="e">
        <f t="shared" si="262"/>
        <v>#N/A</v>
      </c>
      <c r="AK1372" s="122" t="e">
        <f t="shared" si="263"/>
        <v>#N/A</v>
      </c>
    </row>
    <row r="1373" spans="1:37" x14ac:dyDescent="0.2">
      <c r="A1373" s="170">
        <f>'Fleet Input'!A1377</f>
        <v>0</v>
      </c>
      <c r="B1373" s="106" t="s">
        <v>111</v>
      </c>
      <c r="C1373" s="106" t="s">
        <v>146</v>
      </c>
      <c r="D1373" s="106" t="s">
        <v>147</v>
      </c>
      <c r="E1373" s="106" t="s">
        <v>154</v>
      </c>
      <c r="F1373" s="179">
        <f>'Fleet Input'!I1377</f>
        <v>0</v>
      </c>
      <c r="G1373" s="179">
        <f>'Fleet Input'!J1377</f>
        <v>0</v>
      </c>
      <c r="H1373" s="119" t="e">
        <f>VLOOKUP(AD1373,NOx_Calc!$E$4:$G$44,3,FALSE)/100</f>
        <v>#N/A</v>
      </c>
      <c r="I1373" s="119" t="e">
        <f>VLOOKUP(AD1373,NOx_Calc!$E$4:$H$44,4,FALSE)/100</f>
        <v>#N/A</v>
      </c>
      <c r="J1373" s="97" t="e">
        <f t="shared" si="252"/>
        <v>#N/A</v>
      </c>
      <c r="K1373" s="10" t="e">
        <f>IF(J1373&lt;&gt;"-",IF(X1373="A",'NOx Emission Factors'!$X$4*J1373,IF(X1373="L",'NOx Emission Factors'!$W$4*J1373,"?")),"-")</f>
        <v>#N/A</v>
      </c>
      <c r="L1373" s="10" t="str">
        <f>IF(F1373&lt;&gt;"",IF(X1373="A",F1373/'NOx Emission Factors'!$X$4,IF(X1373="L",F1373/'NOx Emission Factors'!$W$4,"?")),"-")</f>
        <v>?</v>
      </c>
      <c r="M1373" s="125" t="e">
        <f t="shared" si="253"/>
        <v>#DIV/0!</v>
      </c>
      <c r="N1373" s="125" t="e">
        <f t="shared" si="254"/>
        <v>#N/A</v>
      </c>
      <c r="O1373" s="170">
        <f>'Fleet Input'!B1377</f>
        <v>0</v>
      </c>
      <c r="P1373" s="170">
        <f>'Fleet Input'!C1377</f>
        <v>0</v>
      </c>
      <c r="Q1373" s="170">
        <f>'Fleet Input'!D1377</f>
        <v>0</v>
      </c>
      <c r="R1373" s="170">
        <f>'Fleet Input'!E1377</f>
        <v>0</v>
      </c>
      <c r="S1373" s="170">
        <f>'Fleet Input'!F1377</f>
        <v>0</v>
      </c>
      <c r="T1373" s="109" t="s">
        <v>237</v>
      </c>
      <c r="U1373" s="109" t="s">
        <v>33</v>
      </c>
      <c r="X1373" s="176">
        <f>'Fleet Input'!F1377</f>
        <v>0</v>
      </c>
      <c r="Y1373" s="170">
        <f>'Fleet Input'!G1377</f>
        <v>0</v>
      </c>
      <c r="Z1373" s="170">
        <f>'Fleet Input'!H1377</f>
        <v>0</v>
      </c>
      <c r="AA1373" s="114">
        <f t="shared" si="255"/>
        <v>0</v>
      </c>
      <c r="AB1373" s="176" t="str">
        <f>IF('Fleet Input'!K1377=0,"",'Fleet Input'!K1377)</f>
        <v/>
      </c>
      <c r="AC1373" s="176" t="str">
        <f>IF('Fleet Input'!L1377=0,"",'Fleet Input'!L1377)</f>
        <v/>
      </c>
      <c r="AD1373" s="117" t="str">
        <f t="shared" si="256"/>
        <v/>
      </c>
      <c r="AE1373" s="117" t="str">
        <f t="shared" si="257"/>
        <v>00</v>
      </c>
      <c r="AF1373" s="8" t="e">
        <f t="shared" si="258"/>
        <v>#N/A</v>
      </c>
      <c r="AG1373" s="122" t="e">
        <f t="shared" si="259"/>
        <v>#N/A</v>
      </c>
      <c r="AH1373" s="8" t="e">
        <f t="shared" si="260"/>
        <v>#N/A</v>
      </c>
      <c r="AI1373" s="122" t="e">
        <f t="shared" si="261"/>
        <v>#N/A</v>
      </c>
      <c r="AJ1373" s="100" t="e">
        <f t="shared" si="262"/>
        <v>#N/A</v>
      </c>
      <c r="AK1373" s="122" t="e">
        <f t="shared" si="263"/>
        <v>#N/A</v>
      </c>
    </row>
    <row r="1374" spans="1:37" x14ac:dyDescent="0.2">
      <c r="A1374" s="170">
        <f>'Fleet Input'!A1378</f>
        <v>0</v>
      </c>
      <c r="B1374" s="106" t="s">
        <v>111</v>
      </c>
      <c r="C1374" s="106" t="s">
        <v>116</v>
      </c>
      <c r="D1374" s="106" t="s">
        <v>118</v>
      </c>
      <c r="E1374" s="106" t="s">
        <v>142</v>
      </c>
      <c r="F1374" s="179">
        <f>'Fleet Input'!I1378</f>
        <v>0</v>
      </c>
      <c r="G1374" s="179">
        <f>'Fleet Input'!J1378</f>
        <v>0</v>
      </c>
      <c r="H1374" s="119" t="e">
        <f>VLOOKUP(AD1374,NOx_Calc!$E$4:$G$44,3,FALSE)/100</f>
        <v>#N/A</v>
      </c>
      <c r="I1374" s="119" t="e">
        <f>VLOOKUP(AD1374,NOx_Calc!$E$4:$H$44,4,FALSE)/100</f>
        <v>#N/A</v>
      </c>
      <c r="J1374" s="97" t="e">
        <f t="shared" si="252"/>
        <v>#N/A</v>
      </c>
      <c r="K1374" s="10" t="e">
        <f>IF(J1374&lt;&gt;"-",IF(X1374="A",'NOx Emission Factors'!$X$4*J1374,IF(X1374="L",'NOx Emission Factors'!$W$4*J1374,"?")),"-")</f>
        <v>#N/A</v>
      </c>
      <c r="L1374" s="10" t="str">
        <f>IF(F1374&lt;&gt;"",IF(X1374="A",F1374/'NOx Emission Factors'!$X$4,IF(X1374="L",F1374/'NOx Emission Factors'!$W$4,"?")),"-")</f>
        <v>?</v>
      </c>
      <c r="M1374" s="125" t="e">
        <f t="shared" si="253"/>
        <v>#DIV/0!</v>
      </c>
      <c r="N1374" s="125" t="e">
        <f t="shared" si="254"/>
        <v>#N/A</v>
      </c>
      <c r="O1374" s="170">
        <f>'Fleet Input'!B1378</f>
        <v>0</v>
      </c>
      <c r="P1374" s="170">
        <f>'Fleet Input'!C1378</f>
        <v>0</v>
      </c>
      <c r="Q1374" s="170">
        <f>'Fleet Input'!D1378</f>
        <v>0</v>
      </c>
      <c r="R1374" s="170">
        <f>'Fleet Input'!E1378</f>
        <v>0</v>
      </c>
      <c r="S1374" s="170">
        <f>'Fleet Input'!F1378</f>
        <v>0</v>
      </c>
      <c r="T1374" s="109" t="s">
        <v>239</v>
      </c>
      <c r="U1374" s="109" t="s">
        <v>194</v>
      </c>
      <c r="X1374" s="176">
        <f>'Fleet Input'!F1378</f>
        <v>0</v>
      </c>
      <c r="Y1374" s="170">
        <f>'Fleet Input'!G1378</f>
        <v>0</v>
      </c>
      <c r="Z1374" s="170">
        <f>'Fleet Input'!H1378</f>
        <v>0</v>
      </c>
      <c r="AA1374" s="114">
        <f t="shared" si="255"/>
        <v>0</v>
      </c>
      <c r="AB1374" s="176" t="str">
        <f>IF('Fleet Input'!K1378=0,"",'Fleet Input'!K1378)</f>
        <v/>
      </c>
      <c r="AC1374" s="176" t="str">
        <f>IF('Fleet Input'!L1378=0,"",'Fleet Input'!L1378)</f>
        <v/>
      </c>
      <c r="AD1374" s="117" t="str">
        <f t="shared" si="256"/>
        <v/>
      </c>
      <c r="AE1374" s="117" t="str">
        <f t="shared" si="257"/>
        <v>00</v>
      </c>
      <c r="AF1374" s="8" t="e">
        <f t="shared" si="258"/>
        <v>#N/A</v>
      </c>
      <c r="AG1374" s="122" t="e">
        <f t="shared" si="259"/>
        <v>#N/A</v>
      </c>
      <c r="AH1374" s="8" t="e">
        <f t="shared" si="260"/>
        <v>#N/A</v>
      </c>
      <c r="AI1374" s="122" t="e">
        <f t="shared" si="261"/>
        <v>#N/A</v>
      </c>
      <c r="AJ1374" s="100" t="e">
        <f t="shared" si="262"/>
        <v>#N/A</v>
      </c>
      <c r="AK1374" s="122" t="e">
        <f t="shared" si="263"/>
        <v>#N/A</v>
      </c>
    </row>
    <row r="1375" spans="1:37" x14ac:dyDescent="0.2">
      <c r="A1375" s="170">
        <f>'Fleet Input'!A1379</f>
        <v>0</v>
      </c>
      <c r="B1375" s="106" t="s">
        <v>111</v>
      </c>
      <c r="C1375" s="106" t="s">
        <v>133</v>
      </c>
      <c r="D1375" s="106" t="s">
        <v>271</v>
      </c>
      <c r="E1375" s="106" t="s">
        <v>154</v>
      </c>
      <c r="F1375" s="179">
        <f>'Fleet Input'!I1379</f>
        <v>0</v>
      </c>
      <c r="G1375" s="179">
        <f>'Fleet Input'!J1379</f>
        <v>0</v>
      </c>
      <c r="H1375" s="119" t="e">
        <f>VLOOKUP(AD1375,NOx_Calc!$E$4:$G$44,3,FALSE)/100</f>
        <v>#N/A</v>
      </c>
      <c r="I1375" s="119" t="e">
        <f>VLOOKUP(AD1375,NOx_Calc!$E$4:$H$44,4,FALSE)/100</f>
        <v>#N/A</v>
      </c>
      <c r="J1375" s="97" t="e">
        <f t="shared" si="252"/>
        <v>#N/A</v>
      </c>
      <c r="K1375" s="10" t="e">
        <f>IF(J1375&lt;&gt;"-",IF(X1375="A",'NOx Emission Factors'!$X$4*J1375,IF(X1375="L",'NOx Emission Factors'!$W$4*J1375,"?")),"-")</f>
        <v>#N/A</v>
      </c>
      <c r="L1375" s="10" t="str">
        <f>IF(F1375&lt;&gt;"",IF(X1375="A",F1375/'NOx Emission Factors'!$X$4,IF(X1375="L",F1375/'NOx Emission Factors'!$W$4,"?")),"-")</f>
        <v>?</v>
      </c>
      <c r="M1375" s="125" t="e">
        <f t="shared" si="253"/>
        <v>#DIV/0!</v>
      </c>
      <c r="N1375" s="125" t="e">
        <f t="shared" si="254"/>
        <v>#N/A</v>
      </c>
      <c r="O1375" s="170">
        <f>'Fleet Input'!B1379</f>
        <v>0</v>
      </c>
      <c r="P1375" s="170">
        <f>'Fleet Input'!C1379</f>
        <v>0</v>
      </c>
      <c r="Q1375" s="170">
        <f>'Fleet Input'!D1379</f>
        <v>0</v>
      </c>
      <c r="R1375" s="170">
        <f>'Fleet Input'!E1379</f>
        <v>0</v>
      </c>
      <c r="S1375" s="170">
        <f>'Fleet Input'!F1379</f>
        <v>0</v>
      </c>
      <c r="T1375" s="109" t="s">
        <v>237</v>
      </c>
      <c r="U1375" s="109" t="s">
        <v>33</v>
      </c>
      <c r="X1375" s="176">
        <f>'Fleet Input'!F1379</f>
        <v>0</v>
      </c>
      <c r="Y1375" s="170">
        <f>'Fleet Input'!G1379</f>
        <v>0</v>
      </c>
      <c r="Z1375" s="170">
        <f>'Fleet Input'!H1379</f>
        <v>0</v>
      </c>
      <c r="AA1375" s="114">
        <f t="shared" si="255"/>
        <v>0</v>
      </c>
      <c r="AB1375" s="176" t="str">
        <f>IF('Fleet Input'!K1379=0,"",'Fleet Input'!K1379)</f>
        <v/>
      </c>
      <c r="AC1375" s="176" t="str">
        <f>IF('Fleet Input'!L1379=0,"",'Fleet Input'!L1379)</f>
        <v/>
      </c>
      <c r="AD1375" s="117" t="str">
        <f t="shared" si="256"/>
        <v/>
      </c>
      <c r="AE1375" s="117" t="str">
        <f t="shared" si="257"/>
        <v>00</v>
      </c>
      <c r="AF1375" s="8" t="e">
        <f t="shared" si="258"/>
        <v>#N/A</v>
      </c>
      <c r="AG1375" s="122" t="e">
        <f t="shared" si="259"/>
        <v>#N/A</v>
      </c>
      <c r="AH1375" s="8" t="e">
        <f t="shared" si="260"/>
        <v>#N/A</v>
      </c>
      <c r="AI1375" s="122" t="e">
        <f t="shared" si="261"/>
        <v>#N/A</v>
      </c>
      <c r="AJ1375" s="100" t="e">
        <f t="shared" si="262"/>
        <v>#N/A</v>
      </c>
      <c r="AK1375" s="122" t="e">
        <f t="shared" si="263"/>
        <v>#N/A</v>
      </c>
    </row>
    <row r="1376" spans="1:37" x14ac:dyDescent="0.2">
      <c r="A1376" s="170">
        <f>'Fleet Input'!A1380</f>
        <v>0</v>
      </c>
      <c r="B1376" s="106" t="s">
        <v>111</v>
      </c>
      <c r="C1376" s="106" t="s">
        <v>255</v>
      </c>
      <c r="D1376" s="106" t="s">
        <v>256</v>
      </c>
      <c r="E1376" s="106" t="s">
        <v>154</v>
      </c>
      <c r="F1376" s="179">
        <f>'Fleet Input'!I1380</f>
        <v>0</v>
      </c>
      <c r="G1376" s="179">
        <f>'Fleet Input'!J1380</f>
        <v>0</v>
      </c>
      <c r="H1376" s="119" t="e">
        <f>VLOOKUP(AD1376,NOx_Calc!$E$4:$G$44,3,FALSE)/100</f>
        <v>#N/A</v>
      </c>
      <c r="I1376" s="119" t="e">
        <f>VLOOKUP(AD1376,NOx_Calc!$E$4:$H$44,4,FALSE)/100</f>
        <v>#N/A</v>
      </c>
      <c r="J1376" s="97" t="e">
        <f t="shared" si="252"/>
        <v>#N/A</v>
      </c>
      <c r="K1376" s="10" t="e">
        <f>IF(J1376&lt;&gt;"-",IF(X1376="A",'NOx Emission Factors'!$X$4*J1376,IF(X1376="L",'NOx Emission Factors'!$W$4*J1376,"?")),"-")</f>
        <v>#N/A</v>
      </c>
      <c r="L1376" s="10" t="str">
        <f>IF(F1376&lt;&gt;"",IF(X1376="A",F1376/'NOx Emission Factors'!$X$4,IF(X1376="L",F1376/'NOx Emission Factors'!$W$4,"?")),"-")</f>
        <v>?</v>
      </c>
      <c r="M1376" s="125" t="e">
        <f t="shared" si="253"/>
        <v>#DIV/0!</v>
      </c>
      <c r="N1376" s="125" t="e">
        <f t="shared" si="254"/>
        <v>#N/A</v>
      </c>
      <c r="O1376" s="170">
        <f>'Fleet Input'!B1380</f>
        <v>0</v>
      </c>
      <c r="P1376" s="170">
        <f>'Fleet Input'!C1380</f>
        <v>0</v>
      </c>
      <c r="Q1376" s="170">
        <f>'Fleet Input'!D1380</f>
        <v>0</v>
      </c>
      <c r="R1376" s="170">
        <f>'Fleet Input'!E1380</f>
        <v>0</v>
      </c>
      <c r="S1376" s="170">
        <f>'Fleet Input'!F1380</f>
        <v>0</v>
      </c>
      <c r="T1376" s="109" t="s">
        <v>237</v>
      </c>
      <c r="U1376" s="109" t="s">
        <v>33</v>
      </c>
      <c r="X1376" s="176">
        <f>'Fleet Input'!F1380</f>
        <v>0</v>
      </c>
      <c r="Y1376" s="170">
        <f>'Fleet Input'!G1380</f>
        <v>0</v>
      </c>
      <c r="Z1376" s="170">
        <f>'Fleet Input'!H1380</f>
        <v>0</v>
      </c>
      <c r="AA1376" s="114">
        <f t="shared" si="255"/>
        <v>0</v>
      </c>
      <c r="AB1376" s="176" t="str">
        <f>IF('Fleet Input'!K1380=0,"",'Fleet Input'!K1380)</f>
        <v/>
      </c>
      <c r="AC1376" s="176" t="str">
        <f>IF('Fleet Input'!L1380=0,"",'Fleet Input'!L1380)</f>
        <v/>
      </c>
      <c r="AD1376" s="117" t="str">
        <f t="shared" si="256"/>
        <v/>
      </c>
      <c r="AE1376" s="117" t="str">
        <f t="shared" si="257"/>
        <v>00</v>
      </c>
      <c r="AF1376" s="8" t="e">
        <f t="shared" si="258"/>
        <v>#N/A</v>
      </c>
      <c r="AG1376" s="122" t="e">
        <f t="shared" si="259"/>
        <v>#N/A</v>
      </c>
      <c r="AH1376" s="8" t="e">
        <f t="shared" si="260"/>
        <v>#N/A</v>
      </c>
      <c r="AI1376" s="122" t="e">
        <f t="shared" si="261"/>
        <v>#N/A</v>
      </c>
      <c r="AJ1376" s="100" t="e">
        <f t="shared" si="262"/>
        <v>#N/A</v>
      </c>
      <c r="AK1376" s="122" t="e">
        <f t="shared" si="263"/>
        <v>#N/A</v>
      </c>
    </row>
    <row r="1377" spans="1:37" x14ac:dyDescent="0.2">
      <c r="A1377" s="170">
        <f>'Fleet Input'!A1381</f>
        <v>0</v>
      </c>
      <c r="B1377" s="106" t="s">
        <v>111</v>
      </c>
      <c r="C1377" s="106" t="s">
        <v>112</v>
      </c>
      <c r="D1377" s="106" t="s">
        <v>138</v>
      </c>
      <c r="E1377" s="106" t="s">
        <v>142</v>
      </c>
      <c r="F1377" s="179">
        <f>'Fleet Input'!I1381</f>
        <v>0</v>
      </c>
      <c r="G1377" s="179">
        <f>'Fleet Input'!J1381</f>
        <v>0</v>
      </c>
      <c r="H1377" s="119" t="e">
        <f>VLOOKUP(AD1377,NOx_Calc!$E$4:$G$44,3,FALSE)/100</f>
        <v>#N/A</v>
      </c>
      <c r="I1377" s="119" t="e">
        <f>VLOOKUP(AD1377,NOx_Calc!$E$4:$H$44,4,FALSE)/100</f>
        <v>#N/A</v>
      </c>
      <c r="J1377" s="97" t="e">
        <f t="shared" si="252"/>
        <v>#N/A</v>
      </c>
      <c r="K1377" s="10" t="e">
        <f>IF(J1377&lt;&gt;"-",IF(X1377="A",'NOx Emission Factors'!$X$4*J1377,IF(X1377="L",'NOx Emission Factors'!$W$4*J1377,"?")),"-")</f>
        <v>#N/A</v>
      </c>
      <c r="L1377" s="10" t="str">
        <f>IF(F1377&lt;&gt;"",IF(X1377="A",F1377/'NOx Emission Factors'!$X$4,IF(X1377="L",F1377/'NOx Emission Factors'!$W$4,"?")),"-")</f>
        <v>?</v>
      </c>
      <c r="M1377" s="125" t="e">
        <f t="shared" si="253"/>
        <v>#DIV/0!</v>
      </c>
      <c r="N1377" s="125" t="e">
        <f t="shared" si="254"/>
        <v>#N/A</v>
      </c>
      <c r="O1377" s="170">
        <f>'Fleet Input'!B1381</f>
        <v>0</v>
      </c>
      <c r="P1377" s="170">
        <f>'Fleet Input'!C1381</f>
        <v>0</v>
      </c>
      <c r="Q1377" s="170">
        <f>'Fleet Input'!D1381</f>
        <v>0</v>
      </c>
      <c r="R1377" s="170">
        <f>'Fleet Input'!E1381</f>
        <v>0</v>
      </c>
      <c r="S1377" s="170">
        <f>'Fleet Input'!F1381</f>
        <v>0</v>
      </c>
      <c r="T1377" s="109" t="s">
        <v>239</v>
      </c>
      <c r="U1377" s="109" t="s">
        <v>194</v>
      </c>
      <c r="X1377" s="176">
        <f>'Fleet Input'!F1381</f>
        <v>0</v>
      </c>
      <c r="Y1377" s="170">
        <f>'Fleet Input'!G1381</f>
        <v>0</v>
      </c>
      <c r="Z1377" s="170">
        <f>'Fleet Input'!H1381</f>
        <v>0</v>
      </c>
      <c r="AA1377" s="114">
        <f t="shared" si="255"/>
        <v>0</v>
      </c>
      <c r="AB1377" s="176" t="str">
        <f>IF('Fleet Input'!K1381=0,"",'Fleet Input'!K1381)</f>
        <v/>
      </c>
      <c r="AC1377" s="176" t="str">
        <f>IF('Fleet Input'!L1381=0,"",'Fleet Input'!L1381)</f>
        <v/>
      </c>
      <c r="AD1377" s="117" t="str">
        <f t="shared" si="256"/>
        <v/>
      </c>
      <c r="AE1377" s="117" t="str">
        <f t="shared" si="257"/>
        <v>00</v>
      </c>
      <c r="AF1377" s="8" t="e">
        <f t="shared" si="258"/>
        <v>#N/A</v>
      </c>
      <c r="AG1377" s="122" t="e">
        <f t="shared" si="259"/>
        <v>#N/A</v>
      </c>
      <c r="AH1377" s="8" t="e">
        <f t="shared" si="260"/>
        <v>#N/A</v>
      </c>
      <c r="AI1377" s="122" t="e">
        <f t="shared" si="261"/>
        <v>#N/A</v>
      </c>
      <c r="AJ1377" s="100" t="e">
        <f t="shared" si="262"/>
        <v>#N/A</v>
      </c>
      <c r="AK1377" s="122" t="e">
        <f t="shared" si="263"/>
        <v>#N/A</v>
      </c>
    </row>
    <row r="1378" spans="1:37" x14ac:dyDescent="0.2">
      <c r="A1378" s="170">
        <f>'Fleet Input'!A1382</f>
        <v>0</v>
      </c>
      <c r="B1378" s="106" t="s">
        <v>111</v>
      </c>
      <c r="C1378" s="106" t="s">
        <v>112</v>
      </c>
      <c r="D1378" s="106" t="s">
        <v>138</v>
      </c>
      <c r="E1378" s="106" t="s">
        <v>142</v>
      </c>
      <c r="F1378" s="179">
        <f>'Fleet Input'!I1382</f>
        <v>0</v>
      </c>
      <c r="G1378" s="179">
        <f>'Fleet Input'!J1382</f>
        <v>0</v>
      </c>
      <c r="H1378" s="119" t="e">
        <f>VLOOKUP(AD1378,NOx_Calc!$E$4:$G$44,3,FALSE)/100</f>
        <v>#N/A</v>
      </c>
      <c r="I1378" s="119" t="e">
        <f>VLOOKUP(AD1378,NOx_Calc!$E$4:$H$44,4,FALSE)/100</f>
        <v>#N/A</v>
      </c>
      <c r="J1378" s="97" t="e">
        <f t="shared" si="252"/>
        <v>#N/A</v>
      </c>
      <c r="K1378" s="10" t="e">
        <f>IF(J1378&lt;&gt;"-",IF(X1378="A",'NOx Emission Factors'!$X$4*J1378,IF(X1378="L",'NOx Emission Factors'!$W$4*J1378,"?")),"-")</f>
        <v>#N/A</v>
      </c>
      <c r="L1378" s="10" t="str">
        <f>IF(F1378&lt;&gt;"",IF(X1378="A",F1378/'NOx Emission Factors'!$X$4,IF(X1378="L",F1378/'NOx Emission Factors'!$W$4,"?")),"-")</f>
        <v>?</v>
      </c>
      <c r="M1378" s="125" t="e">
        <f t="shared" si="253"/>
        <v>#DIV/0!</v>
      </c>
      <c r="N1378" s="125" t="e">
        <f t="shared" si="254"/>
        <v>#N/A</v>
      </c>
      <c r="O1378" s="170">
        <f>'Fleet Input'!B1382</f>
        <v>0</v>
      </c>
      <c r="P1378" s="170">
        <f>'Fleet Input'!C1382</f>
        <v>0</v>
      </c>
      <c r="Q1378" s="170">
        <f>'Fleet Input'!D1382</f>
        <v>0</v>
      </c>
      <c r="R1378" s="170">
        <f>'Fleet Input'!E1382</f>
        <v>0</v>
      </c>
      <c r="S1378" s="170">
        <f>'Fleet Input'!F1382</f>
        <v>0</v>
      </c>
      <c r="T1378" s="109" t="s">
        <v>239</v>
      </c>
      <c r="U1378" s="109" t="s">
        <v>194</v>
      </c>
      <c r="X1378" s="176">
        <f>'Fleet Input'!F1382</f>
        <v>0</v>
      </c>
      <c r="Y1378" s="170">
        <f>'Fleet Input'!G1382</f>
        <v>0</v>
      </c>
      <c r="Z1378" s="170">
        <f>'Fleet Input'!H1382</f>
        <v>0</v>
      </c>
      <c r="AA1378" s="114">
        <f t="shared" si="255"/>
        <v>0</v>
      </c>
      <c r="AB1378" s="176" t="str">
        <f>IF('Fleet Input'!K1382=0,"",'Fleet Input'!K1382)</f>
        <v/>
      </c>
      <c r="AC1378" s="176" t="str">
        <f>IF('Fleet Input'!L1382=0,"",'Fleet Input'!L1382)</f>
        <v/>
      </c>
      <c r="AD1378" s="117" t="str">
        <f t="shared" si="256"/>
        <v/>
      </c>
      <c r="AE1378" s="117" t="str">
        <f t="shared" si="257"/>
        <v>00</v>
      </c>
      <c r="AF1378" s="8" t="e">
        <f t="shared" si="258"/>
        <v>#N/A</v>
      </c>
      <c r="AG1378" s="122" t="e">
        <f t="shared" si="259"/>
        <v>#N/A</v>
      </c>
      <c r="AH1378" s="8" t="e">
        <f t="shared" si="260"/>
        <v>#N/A</v>
      </c>
      <c r="AI1378" s="122" t="e">
        <f t="shared" si="261"/>
        <v>#N/A</v>
      </c>
      <c r="AJ1378" s="100" t="e">
        <f t="shared" si="262"/>
        <v>#N/A</v>
      </c>
      <c r="AK1378" s="122" t="e">
        <f t="shared" si="263"/>
        <v>#N/A</v>
      </c>
    </row>
    <row r="1379" spans="1:37" x14ac:dyDescent="0.2">
      <c r="A1379" s="170">
        <f>'Fleet Input'!A1383</f>
        <v>0</v>
      </c>
      <c r="B1379" s="106" t="s">
        <v>111</v>
      </c>
      <c r="C1379" s="106" t="s">
        <v>112</v>
      </c>
      <c r="D1379" s="106" t="s">
        <v>138</v>
      </c>
      <c r="E1379" s="106" t="s">
        <v>142</v>
      </c>
      <c r="F1379" s="179">
        <f>'Fleet Input'!I1383</f>
        <v>0</v>
      </c>
      <c r="G1379" s="179">
        <f>'Fleet Input'!J1383</f>
        <v>0</v>
      </c>
      <c r="H1379" s="119" t="e">
        <f>VLOOKUP(AD1379,NOx_Calc!$E$4:$G$44,3,FALSE)/100</f>
        <v>#N/A</v>
      </c>
      <c r="I1379" s="119" t="e">
        <f>VLOOKUP(AD1379,NOx_Calc!$E$4:$H$44,4,FALSE)/100</f>
        <v>#N/A</v>
      </c>
      <c r="J1379" s="97" t="e">
        <f t="shared" si="252"/>
        <v>#N/A</v>
      </c>
      <c r="K1379" s="10" t="e">
        <f>IF(J1379&lt;&gt;"-",IF(X1379="A",'NOx Emission Factors'!$X$4*J1379,IF(X1379="L",'NOx Emission Factors'!$W$4*J1379,"?")),"-")</f>
        <v>#N/A</v>
      </c>
      <c r="L1379" s="10" t="str">
        <f>IF(F1379&lt;&gt;"",IF(X1379="A",F1379/'NOx Emission Factors'!$X$4,IF(X1379="L",F1379/'NOx Emission Factors'!$W$4,"?")),"-")</f>
        <v>?</v>
      </c>
      <c r="M1379" s="125" t="e">
        <f t="shared" si="253"/>
        <v>#DIV/0!</v>
      </c>
      <c r="N1379" s="125" t="e">
        <f t="shared" si="254"/>
        <v>#N/A</v>
      </c>
      <c r="O1379" s="170">
        <f>'Fleet Input'!B1383</f>
        <v>0</v>
      </c>
      <c r="P1379" s="170">
        <f>'Fleet Input'!C1383</f>
        <v>0</v>
      </c>
      <c r="Q1379" s="170">
        <f>'Fleet Input'!D1383</f>
        <v>0</v>
      </c>
      <c r="R1379" s="170">
        <f>'Fleet Input'!E1383</f>
        <v>0</v>
      </c>
      <c r="S1379" s="170">
        <f>'Fleet Input'!F1383</f>
        <v>0</v>
      </c>
      <c r="T1379" s="109" t="s">
        <v>239</v>
      </c>
      <c r="U1379" s="109" t="s">
        <v>194</v>
      </c>
      <c r="X1379" s="176">
        <f>'Fleet Input'!F1383</f>
        <v>0</v>
      </c>
      <c r="Y1379" s="170">
        <f>'Fleet Input'!G1383</f>
        <v>0</v>
      </c>
      <c r="Z1379" s="170">
        <f>'Fleet Input'!H1383</f>
        <v>0</v>
      </c>
      <c r="AA1379" s="114">
        <f t="shared" si="255"/>
        <v>0</v>
      </c>
      <c r="AB1379" s="176" t="str">
        <f>IF('Fleet Input'!K1383=0,"",'Fleet Input'!K1383)</f>
        <v/>
      </c>
      <c r="AC1379" s="176" t="str">
        <f>IF('Fleet Input'!L1383=0,"",'Fleet Input'!L1383)</f>
        <v/>
      </c>
      <c r="AD1379" s="117" t="str">
        <f t="shared" si="256"/>
        <v/>
      </c>
      <c r="AE1379" s="117" t="str">
        <f t="shared" si="257"/>
        <v>00</v>
      </c>
      <c r="AF1379" s="8" t="e">
        <f t="shared" si="258"/>
        <v>#N/A</v>
      </c>
      <c r="AG1379" s="122" t="e">
        <f t="shared" si="259"/>
        <v>#N/A</v>
      </c>
      <c r="AH1379" s="8" t="e">
        <f t="shared" si="260"/>
        <v>#N/A</v>
      </c>
      <c r="AI1379" s="122" t="e">
        <f t="shared" si="261"/>
        <v>#N/A</v>
      </c>
      <c r="AJ1379" s="100" t="e">
        <f t="shared" si="262"/>
        <v>#N/A</v>
      </c>
      <c r="AK1379" s="122" t="e">
        <f t="shared" si="263"/>
        <v>#N/A</v>
      </c>
    </row>
    <row r="1380" spans="1:37" x14ac:dyDescent="0.2">
      <c r="A1380" s="170">
        <f>'Fleet Input'!A1384</f>
        <v>0</v>
      </c>
      <c r="B1380" s="106" t="s">
        <v>111</v>
      </c>
      <c r="C1380" s="106" t="s">
        <v>112</v>
      </c>
      <c r="D1380" s="106" t="s">
        <v>138</v>
      </c>
      <c r="E1380" s="106" t="s">
        <v>142</v>
      </c>
      <c r="F1380" s="179">
        <f>'Fleet Input'!I1384</f>
        <v>0</v>
      </c>
      <c r="G1380" s="179">
        <f>'Fleet Input'!J1384</f>
        <v>0</v>
      </c>
      <c r="H1380" s="119" t="e">
        <f>VLOOKUP(AD1380,NOx_Calc!$E$4:$G$44,3,FALSE)/100</f>
        <v>#N/A</v>
      </c>
      <c r="I1380" s="119" t="e">
        <f>VLOOKUP(AD1380,NOx_Calc!$E$4:$H$44,4,FALSE)/100</f>
        <v>#N/A</v>
      </c>
      <c r="J1380" s="97" t="e">
        <f t="shared" si="252"/>
        <v>#N/A</v>
      </c>
      <c r="K1380" s="10" t="e">
        <f>IF(J1380&lt;&gt;"-",IF(X1380="A",'NOx Emission Factors'!$X$4*J1380,IF(X1380="L",'NOx Emission Factors'!$W$4*J1380,"?")),"-")</f>
        <v>#N/A</v>
      </c>
      <c r="L1380" s="10" t="str">
        <f>IF(F1380&lt;&gt;"",IF(X1380="A",F1380/'NOx Emission Factors'!$X$4,IF(X1380="L",F1380/'NOx Emission Factors'!$W$4,"?")),"-")</f>
        <v>?</v>
      </c>
      <c r="M1380" s="125" t="e">
        <f t="shared" si="253"/>
        <v>#DIV/0!</v>
      </c>
      <c r="N1380" s="125" t="e">
        <f t="shared" si="254"/>
        <v>#N/A</v>
      </c>
      <c r="O1380" s="170">
        <f>'Fleet Input'!B1384</f>
        <v>0</v>
      </c>
      <c r="P1380" s="170">
        <f>'Fleet Input'!C1384</f>
        <v>0</v>
      </c>
      <c r="Q1380" s="170">
        <f>'Fleet Input'!D1384</f>
        <v>0</v>
      </c>
      <c r="R1380" s="170">
        <f>'Fleet Input'!E1384</f>
        <v>0</v>
      </c>
      <c r="S1380" s="170">
        <f>'Fleet Input'!F1384</f>
        <v>0</v>
      </c>
      <c r="T1380" s="109" t="s">
        <v>239</v>
      </c>
      <c r="U1380" s="109" t="s">
        <v>194</v>
      </c>
      <c r="X1380" s="176">
        <f>'Fleet Input'!F1384</f>
        <v>0</v>
      </c>
      <c r="Y1380" s="170">
        <f>'Fleet Input'!G1384</f>
        <v>0</v>
      </c>
      <c r="Z1380" s="170">
        <f>'Fleet Input'!H1384</f>
        <v>0</v>
      </c>
      <c r="AA1380" s="114">
        <f t="shared" si="255"/>
        <v>0</v>
      </c>
      <c r="AB1380" s="176" t="str">
        <f>IF('Fleet Input'!K1384=0,"",'Fleet Input'!K1384)</f>
        <v/>
      </c>
      <c r="AC1380" s="176" t="str">
        <f>IF('Fleet Input'!L1384=0,"",'Fleet Input'!L1384)</f>
        <v/>
      </c>
      <c r="AD1380" s="117" t="str">
        <f t="shared" si="256"/>
        <v/>
      </c>
      <c r="AE1380" s="117" t="str">
        <f t="shared" si="257"/>
        <v>00</v>
      </c>
      <c r="AF1380" s="8" t="e">
        <f t="shared" si="258"/>
        <v>#N/A</v>
      </c>
      <c r="AG1380" s="122" t="e">
        <f t="shared" si="259"/>
        <v>#N/A</v>
      </c>
      <c r="AH1380" s="8" t="e">
        <f t="shared" si="260"/>
        <v>#N/A</v>
      </c>
      <c r="AI1380" s="122" t="e">
        <f t="shared" si="261"/>
        <v>#N/A</v>
      </c>
      <c r="AJ1380" s="100" t="e">
        <f t="shared" si="262"/>
        <v>#N/A</v>
      </c>
      <c r="AK1380" s="122" t="e">
        <f t="shared" si="263"/>
        <v>#N/A</v>
      </c>
    </row>
    <row r="1381" spans="1:37" x14ac:dyDescent="0.2">
      <c r="A1381" s="170">
        <f>'Fleet Input'!A1385</f>
        <v>0</v>
      </c>
      <c r="B1381" s="106" t="s">
        <v>111</v>
      </c>
      <c r="C1381" s="106" t="s">
        <v>116</v>
      </c>
      <c r="D1381" s="106" t="s">
        <v>174</v>
      </c>
      <c r="E1381" s="106" t="s">
        <v>143</v>
      </c>
      <c r="F1381" s="179">
        <f>'Fleet Input'!I1385</f>
        <v>0</v>
      </c>
      <c r="G1381" s="179">
        <f>'Fleet Input'!J1385</f>
        <v>0</v>
      </c>
      <c r="H1381" s="119" t="e">
        <f>VLOOKUP(AD1381,NOx_Calc!$E$4:$G$44,3,FALSE)/100</f>
        <v>#N/A</v>
      </c>
      <c r="I1381" s="119" t="e">
        <f>VLOOKUP(AD1381,NOx_Calc!$E$4:$H$44,4,FALSE)/100</f>
        <v>#N/A</v>
      </c>
      <c r="J1381" s="97" t="e">
        <f t="shared" si="252"/>
        <v>#N/A</v>
      </c>
      <c r="K1381" s="10" t="e">
        <f>IF(J1381&lt;&gt;"-",IF(X1381="A",'NOx Emission Factors'!$X$4*J1381,IF(X1381="L",'NOx Emission Factors'!$W$4*J1381,"?")),"-")</f>
        <v>#N/A</v>
      </c>
      <c r="L1381" s="10" t="str">
        <f>IF(F1381&lt;&gt;"",IF(X1381="A",F1381/'NOx Emission Factors'!$X$4,IF(X1381="L",F1381/'NOx Emission Factors'!$W$4,"?")),"-")</f>
        <v>?</v>
      </c>
      <c r="M1381" s="125" t="e">
        <f t="shared" si="253"/>
        <v>#DIV/0!</v>
      </c>
      <c r="N1381" s="125" t="e">
        <f t="shared" si="254"/>
        <v>#N/A</v>
      </c>
      <c r="O1381" s="170">
        <f>'Fleet Input'!B1385</f>
        <v>0</v>
      </c>
      <c r="P1381" s="170">
        <f>'Fleet Input'!C1385</f>
        <v>0</v>
      </c>
      <c r="Q1381" s="170">
        <f>'Fleet Input'!D1385</f>
        <v>0</v>
      </c>
      <c r="R1381" s="170">
        <f>'Fleet Input'!E1385</f>
        <v>0</v>
      </c>
      <c r="S1381" s="170">
        <f>'Fleet Input'!F1385</f>
        <v>0</v>
      </c>
      <c r="T1381" s="109" t="s">
        <v>239</v>
      </c>
      <c r="U1381" s="109" t="s">
        <v>194</v>
      </c>
      <c r="X1381" s="176">
        <f>'Fleet Input'!F1385</f>
        <v>0</v>
      </c>
      <c r="Y1381" s="170">
        <f>'Fleet Input'!G1385</f>
        <v>0</v>
      </c>
      <c r="Z1381" s="170">
        <f>'Fleet Input'!H1385</f>
        <v>0</v>
      </c>
      <c r="AA1381" s="114">
        <f t="shared" si="255"/>
        <v>0</v>
      </c>
      <c r="AB1381" s="176" t="str">
        <f>IF('Fleet Input'!K1385=0,"",'Fleet Input'!K1385)</f>
        <v/>
      </c>
      <c r="AC1381" s="176" t="str">
        <f>IF('Fleet Input'!L1385=0,"",'Fleet Input'!L1385)</f>
        <v/>
      </c>
      <c r="AD1381" s="117" t="str">
        <f t="shared" si="256"/>
        <v/>
      </c>
      <c r="AE1381" s="117" t="str">
        <f t="shared" si="257"/>
        <v>00</v>
      </c>
      <c r="AF1381" s="8" t="e">
        <f t="shared" si="258"/>
        <v>#N/A</v>
      </c>
      <c r="AG1381" s="122" t="e">
        <f t="shared" si="259"/>
        <v>#N/A</v>
      </c>
      <c r="AH1381" s="8" t="e">
        <f t="shared" si="260"/>
        <v>#N/A</v>
      </c>
      <c r="AI1381" s="122" t="e">
        <f t="shared" si="261"/>
        <v>#N/A</v>
      </c>
      <c r="AJ1381" s="100" t="e">
        <f t="shared" si="262"/>
        <v>#N/A</v>
      </c>
      <c r="AK1381" s="122" t="e">
        <f t="shared" si="263"/>
        <v>#N/A</v>
      </c>
    </row>
    <row r="1382" spans="1:37" x14ac:dyDescent="0.2">
      <c r="A1382" s="170">
        <f>'Fleet Input'!A1386</f>
        <v>0</v>
      </c>
      <c r="B1382" s="106" t="s">
        <v>111</v>
      </c>
      <c r="C1382" s="106" t="s">
        <v>211</v>
      </c>
      <c r="D1382" s="106" t="s">
        <v>212</v>
      </c>
      <c r="E1382" s="106" t="s">
        <v>290</v>
      </c>
      <c r="F1382" s="179">
        <f>'Fleet Input'!I1386</f>
        <v>0</v>
      </c>
      <c r="G1382" s="179">
        <f>'Fleet Input'!J1386</f>
        <v>0</v>
      </c>
      <c r="H1382" s="119" t="e">
        <f>VLOOKUP(AD1382,NOx_Calc!$E$4:$G$44,3,FALSE)/100</f>
        <v>#N/A</v>
      </c>
      <c r="I1382" s="119" t="e">
        <f>VLOOKUP(AD1382,NOx_Calc!$E$4:$H$44,4,FALSE)/100</f>
        <v>#N/A</v>
      </c>
      <c r="J1382" s="97" t="e">
        <f t="shared" si="252"/>
        <v>#N/A</v>
      </c>
      <c r="K1382" s="10" t="e">
        <f>IF(J1382&lt;&gt;"-",IF(X1382="A",'NOx Emission Factors'!$X$4*J1382,IF(X1382="L",'NOx Emission Factors'!$W$4*J1382,"?")),"-")</f>
        <v>#N/A</v>
      </c>
      <c r="L1382" s="10" t="str">
        <f>IF(F1382&lt;&gt;"",IF(X1382="A",F1382/'NOx Emission Factors'!$X$4,IF(X1382="L",F1382/'NOx Emission Factors'!$W$4,"?")),"-")</f>
        <v>?</v>
      </c>
      <c r="M1382" s="125" t="e">
        <f t="shared" si="253"/>
        <v>#DIV/0!</v>
      </c>
      <c r="N1382" s="125" t="e">
        <f t="shared" si="254"/>
        <v>#N/A</v>
      </c>
      <c r="O1382" s="170">
        <f>'Fleet Input'!B1386</f>
        <v>0</v>
      </c>
      <c r="P1382" s="170">
        <f>'Fleet Input'!C1386</f>
        <v>0</v>
      </c>
      <c r="Q1382" s="170">
        <f>'Fleet Input'!D1386</f>
        <v>0</v>
      </c>
      <c r="R1382" s="170">
        <f>'Fleet Input'!E1386</f>
        <v>0</v>
      </c>
      <c r="S1382" s="170">
        <f>'Fleet Input'!F1386</f>
        <v>0</v>
      </c>
      <c r="T1382" s="109" t="s">
        <v>237</v>
      </c>
      <c r="U1382" s="109" t="s">
        <v>190</v>
      </c>
      <c r="X1382" s="176">
        <f>'Fleet Input'!F1386</f>
        <v>0</v>
      </c>
      <c r="Y1382" s="170">
        <f>'Fleet Input'!G1386</f>
        <v>0</v>
      </c>
      <c r="Z1382" s="170">
        <f>'Fleet Input'!H1386</f>
        <v>0</v>
      </c>
      <c r="AA1382" s="114">
        <f t="shared" si="255"/>
        <v>0</v>
      </c>
      <c r="AB1382" s="176" t="str">
        <f>IF('Fleet Input'!K1386=0,"",'Fleet Input'!K1386)</f>
        <v/>
      </c>
      <c r="AC1382" s="176" t="str">
        <f>IF('Fleet Input'!L1386=0,"",'Fleet Input'!L1386)</f>
        <v/>
      </c>
      <c r="AD1382" s="117" t="str">
        <f t="shared" si="256"/>
        <v/>
      </c>
      <c r="AE1382" s="117" t="str">
        <f t="shared" si="257"/>
        <v>00</v>
      </c>
      <c r="AF1382" s="8" t="e">
        <f t="shared" si="258"/>
        <v>#N/A</v>
      </c>
      <c r="AG1382" s="122" t="e">
        <f t="shared" si="259"/>
        <v>#N/A</v>
      </c>
      <c r="AH1382" s="8" t="e">
        <f t="shared" si="260"/>
        <v>#N/A</v>
      </c>
      <c r="AI1382" s="122" t="e">
        <f t="shared" si="261"/>
        <v>#N/A</v>
      </c>
      <c r="AJ1382" s="100" t="e">
        <f t="shared" si="262"/>
        <v>#N/A</v>
      </c>
      <c r="AK1382" s="122" t="e">
        <f t="shared" si="263"/>
        <v>#N/A</v>
      </c>
    </row>
    <row r="1383" spans="1:37" x14ac:dyDescent="0.2">
      <c r="A1383" s="170">
        <f>'Fleet Input'!A1387</f>
        <v>0</v>
      </c>
      <c r="B1383" s="106" t="s">
        <v>111</v>
      </c>
      <c r="C1383" s="106" t="s">
        <v>116</v>
      </c>
      <c r="D1383" s="106" t="s">
        <v>117</v>
      </c>
      <c r="E1383" s="106" t="s">
        <v>143</v>
      </c>
      <c r="F1383" s="179">
        <f>'Fleet Input'!I1387</f>
        <v>0</v>
      </c>
      <c r="G1383" s="179">
        <f>'Fleet Input'!J1387</f>
        <v>0</v>
      </c>
      <c r="H1383" s="119" t="e">
        <f>VLOOKUP(AD1383,NOx_Calc!$E$4:$G$44,3,FALSE)/100</f>
        <v>#N/A</v>
      </c>
      <c r="I1383" s="119" t="e">
        <f>VLOOKUP(AD1383,NOx_Calc!$E$4:$H$44,4,FALSE)/100</f>
        <v>#N/A</v>
      </c>
      <c r="J1383" s="97" t="e">
        <f t="shared" si="252"/>
        <v>#N/A</v>
      </c>
      <c r="K1383" s="10" t="e">
        <f>IF(J1383&lt;&gt;"-",IF(X1383="A",'NOx Emission Factors'!$X$4*J1383,IF(X1383="L",'NOx Emission Factors'!$W$4*J1383,"?")),"-")</f>
        <v>#N/A</v>
      </c>
      <c r="L1383" s="10" t="str">
        <f>IF(F1383&lt;&gt;"",IF(X1383="A",F1383/'NOx Emission Factors'!$X$4,IF(X1383="L",F1383/'NOx Emission Factors'!$W$4,"?")),"-")</f>
        <v>?</v>
      </c>
      <c r="M1383" s="125" t="e">
        <f t="shared" si="253"/>
        <v>#DIV/0!</v>
      </c>
      <c r="N1383" s="125" t="e">
        <f t="shared" si="254"/>
        <v>#N/A</v>
      </c>
      <c r="O1383" s="170">
        <f>'Fleet Input'!B1387</f>
        <v>0</v>
      </c>
      <c r="P1383" s="170">
        <f>'Fleet Input'!C1387</f>
        <v>0</v>
      </c>
      <c r="Q1383" s="170">
        <f>'Fleet Input'!D1387</f>
        <v>0</v>
      </c>
      <c r="R1383" s="170">
        <f>'Fleet Input'!E1387</f>
        <v>0</v>
      </c>
      <c r="S1383" s="170">
        <f>'Fleet Input'!F1387</f>
        <v>0</v>
      </c>
      <c r="T1383" s="109" t="s">
        <v>239</v>
      </c>
      <c r="U1383" s="109" t="s">
        <v>194</v>
      </c>
      <c r="X1383" s="176">
        <f>'Fleet Input'!F1387</f>
        <v>0</v>
      </c>
      <c r="Y1383" s="170">
        <f>'Fleet Input'!G1387</f>
        <v>0</v>
      </c>
      <c r="Z1383" s="170">
        <f>'Fleet Input'!H1387</f>
        <v>0</v>
      </c>
      <c r="AA1383" s="114">
        <f t="shared" si="255"/>
        <v>0</v>
      </c>
      <c r="AB1383" s="176" t="str">
        <f>IF('Fleet Input'!K1387=0,"",'Fleet Input'!K1387)</f>
        <v/>
      </c>
      <c r="AC1383" s="176" t="str">
        <f>IF('Fleet Input'!L1387=0,"",'Fleet Input'!L1387)</f>
        <v/>
      </c>
      <c r="AD1383" s="117" t="str">
        <f t="shared" si="256"/>
        <v/>
      </c>
      <c r="AE1383" s="117" t="str">
        <f t="shared" si="257"/>
        <v>00</v>
      </c>
      <c r="AF1383" s="8" t="e">
        <f t="shared" si="258"/>
        <v>#N/A</v>
      </c>
      <c r="AG1383" s="122" t="e">
        <f t="shared" si="259"/>
        <v>#N/A</v>
      </c>
      <c r="AH1383" s="8" t="e">
        <f t="shared" si="260"/>
        <v>#N/A</v>
      </c>
      <c r="AI1383" s="122" t="e">
        <f t="shared" si="261"/>
        <v>#N/A</v>
      </c>
      <c r="AJ1383" s="100" t="e">
        <f t="shared" si="262"/>
        <v>#N/A</v>
      </c>
      <c r="AK1383" s="122" t="e">
        <f t="shared" si="263"/>
        <v>#N/A</v>
      </c>
    </row>
    <row r="1384" spans="1:37" x14ac:dyDescent="0.2">
      <c r="A1384" s="170">
        <f>'Fleet Input'!A1388</f>
        <v>0</v>
      </c>
      <c r="B1384" s="106" t="s">
        <v>111</v>
      </c>
      <c r="C1384" s="106" t="s">
        <v>116</v>
      </c>
      <c r="D1384" s="106" t="s">
        <v>118</v>
      </c>
      <c r="E1384" s="106" t="s">
        <v>290</v>
      </c>
      <c r="F1384" s="179">
        <f>'Fleet Input'!I1388</f>
        <v>0</v>
      </c>
      <c r="G1384" s="179">
        <f>'Fleet Input'!J1388</f>
        <v>0</v>
      </c>
      <c r="H1384" s="119" t="e">
        <f>VLOOKUP(AD1384,NOx_Calc!$E$4:$G$44,3,FALSE)/100</f>
        <v>#N/A</v>
      </c>
      <c r="I1384" s="119" t="e">
        <f>VLOOKUP(AD1384,NOx_Calc!$E$4:$H$44,4,FALSE)/100</f>
        <v>#N/A</v>
      </c>
      <c r="J1384" s="97" t="e">
        <f t="shared" si="252"/>
        <v>#N/A</v>
      </c>
      <c r="K1384" s="10" t="e">
        <f>IF(J1384&lt;&gt;"-",IF(X1384="A",'NOx Emission Factors'!$X$4*J1384,IF(X1384="L",'NOx Emission Factors'!$W$4*J1384,"?")),"-")</f>
        <v>#N/A</v>
      </c>
      <c r="L1384" s="10" t="str">
        <f>IF(F1384&lt;&gt;"",IF(X1384="A",F1384/'NOx Emission Factors'!$X$4,IF(X1384="L",F1384/'NOx Emission Factors'!$W$4,"?")),"-")</f>
        <v>?</v>
      </c>
      <c r="M1384" s="125" t="e">
        <f t="shared" si="253"/>
        <v>#DIV/0!</v>
      </c>
      <c r="N1384" s="125" t="e">
        <f t="shared" si="254"/>
        <v>#N/A</v>
      </c>
      <c r="O1384" s="170">
        <f>'Fleet Input'!B1388</f>
        <v>0</v>
      </c>
      <c r="P1384" s="170">
        <f>'Fleet Input'!C1388</f>
        <v>0</v>
      </c>
      <c r="Q1384" s="170">
        <f>'Fleet Input'!D1388</f>
        <v>0</v>
      </c>
      <c r="R1384" s="170">
        <f>'Fleet Input'!E1388</f>
        <v>0</v>
      </c>
      <c r="S1384" s="170">
        <f>'Fleet Input'!F1388</f>
        <v>0</v>
      </c>
      <c r="T1384" s="109" t="s">
        <v>237</v>
      </c>
      <c r="U1384" s="109" t="s">
        <v>190</v>
      </c>
      <c r="X1384" s="176">
        <f>'Fleet Input'!F1388</f>
        <v>0</v>
      </c>
      <c r="Y1384" s="170">
        <f>'Fleet Input'!G1388</f>
        <v>0</v>
      </c>
      <c r="Z1384" s="170">
        <f>'Fleet Input'!H1388</f>
        <v>0</v>
      </c>
      <c r="AA1384" s="114">
        <f t="shared" si="255"/>
        <v>0</v>
      </c>
      <c r="AB1384" s="176" t="str">
        <f>IF('Fleet Input'!K1388=0,"",'Fleet Input'!K1388)</f>
        <v/>
      </c>
      <c r="AC1384" s="176" t="str">
        <f>IF('Fleet Input'!L1388=0,"",'Fleet Input'!L1388)</f>
        <v/>
      </c>
      <c r="AD1384" s="117" t="str">
        <f t="shared" si="256"/>
        <v/>
      </c>
      <c r="AE1384" s="117" t="str">
        <f t="shared" si="257"/>
        <v>00</v>
      </c>
      <c r="AF1384" s="8" t="e">
        <f t="shared" si="258"/>
        <v>#N/A</v>
      </c>
      <c r="AG1384" s="122" t="e">
        <f t="shared" si="259"/>
        <v>#N/A</v>
      </c>
      <c r="AH1384" s="8" t="e">
        <f t="shared" si="260"/>
        <v>#N/A</v>
      </c>
      <c r="AI1384" s="122" t="e">
        <f t="shared" si="261"/>
        <v>#N/A</v>
      </c>
      <c r="AJ1384" s="100" t="e">
        <f t="shared" si="262"/>
        <v>#N/A</v>
      </c>
      <c r="AK1384" s="122" t="e">
        <f t="shared" si="263"/>
        <v>#N/A</v>
      </c>
    </row>
    <row r="1385" spans="1:37" x14ac:dyDescent="0.2">
      <c r="A1385" s="170">
        <f>'Fleet Input'!A1389</f>
        <v>0</v>
      </c>
      <c r="B1385" s="106" t="s">
        <v>111</v>
      </c>
      <c r="C1385" s="106" t="s">
        <v>146</v>
      </c>
      <c r="D1385" s="106" t="s">
        <v>147</v>
      </c>
      <c r="E1385" s="106" t="s">
        <v>142</v>
      </c>
      <c r="F1385" s="179">
        <f>'Fleet Input'!I1389</f>
        <v>0</v>
      </c>
      <c r="G1385" s="179">
        <f>'Fleet Input'!J1389</f>
        <v>0</v>
      </c>
      <c r="H1385" s="119" t="e">
        <f>VLOOKUP(AD1385,NOx_Calc!$E$4:$G$44,3,FALSE)/100</f>
        <v>#N/A</v>
      </c>
      <c r="I1385" s="119" t="e">
        <f>VLOOKUP(AD1385,NOx_Calc!$E$4:$H$44,4,FALSE)/100</f>
        <v>#N/A</v>
      </c>
      <c r="J1385" s="97" t="e">
        <f t="shared" si="252"/>
        <v>#N/A</v>
      </c>
      <c r="K1385" s="10" t="e">
        <f>IF(J1385&lt;&gt;"-",IF(X1385="A",'NOx Emission Factors'!$X$4*J1385,IF(X1385="L",'NOx Emission Factors'!$W$4*J1385,"?")),"-")</f>
        <v>#N/A</v>
      </c>
      <c r="L1385" s="10" t="str">
        <f>IF(F1385&lt;&gt;"",IF(X1385="A",F1385/'NOx Emission Factors'!$X$4,IF(X1385="L",F1385/'NOx Emission Factors'!$W$4,"?")),"-")</f>
        <v>?</v>
      </c>
      <c r="M1385" s="125" t="e">
        <f t="shared" si="253"/>
        <v>#DIV/0!</v>
      </c>
      <c r="N1385" s="125" t="e">
        <f t="shared" si="254"/>
        <v>#N/A</v>
      </c>
      <c r="O1385" s="170">
        <f>'Fleet Input'!B1389</f>
        <v>0</v>
      </c>
      <c r="P1385" s="170">
        <f>'Fleet Input'!C1389</f>
        <v>0</v>
      </c>
      <c r="Q1385" s="170">
        <f>'Fleet Input'!D1389</f>
        <v>0</v>
      </c>
      <c r="R1385" s="170">
        <f>'Fleet Input'!E1389</f>
        <v>0</v>
      </c>
      <c r="S1385" s="170">
        <f>'Fleet Input'!F1389</f>
        <v>0</v>
      </c>
      <c r="T1385" s="109" t="s">
        <v>239</v>
      </c>
      <c r="U1385" s="109" t="s">
        <v>194</v>
      </c>
      <c r="X1385" s="176">
        <f>'Fleet Input'!F1389</f>
        <v>0</v>
      </c>
      <c r="Y1385" s="170">
        <f>'Fleet Input'!G1389</f>
        <v>0</v>
      </c>
      <c r="Z1385" s="170">
        <f>'Fleet Input'!H1389</f>
        <v>0</v>
      </c>
      <c r="AA1385" s="114">
        <f t="shared" si="255"/>
        <v>0</v>
      </c>
      <c r="AB1385" s="176" t="str">
        <f>IF('Fleet Input'!K1389=0,"",'Fleet Input'!K1389)</f>
        <v/>
      </c>
      <c r="AC1385" s="176" t="str">
        <f>IF('Fleet Input'!L1389=0,"",'Fleet Input'!L1389)</f>
        <v/>
      </c>
      <c r="AD1385" s="117" t="str">
        <f t="shared" si="256"/>
        <v/>
      </c>
      <c r="AE1385" s="117" t="str">
        <f t="shared" si="257"/>
        <v>00</v>
      </c>
      <c r="AF1385" s="8" t="e">
        <f t="shared" si="258"/>
        <v>#N/A</v>
      </c>
      <c r="AG1385" s="122" t="e">
        <f t="shared" si="259"/>
        <v>#N/A</v>
      </c>
      <c r="AH1385" s="8" t="e">
        <f t="shared" si="260"/>
        <v>#N/A</v>
      </c>
      <c r="AI1385" s="122" t="e">
        <f t="shared" si="261"/>
        <v>#N/A</v>
      </c>
      <c r="AJ1385" s="100" t="e">
        <f t="shared" si="262"/>
        <v>#N/A</v>
      </c>
      <c r="AK1385" s="122" t="e">
        <f t="shared" si="263"/>
        <v>#N/A</v>
      </c>
    </row>
    <row r="1386" spans="1:37" x14ac:dyDescent="0.2">
      <c r="A1386" s="170">
        <f>'Fleet Input'!A1390</f>
        <v>0</v>
      </c>
      <c r="B1386" s="106" t="s">
        <v>111</v>
      </c>
      <c r="C1386" s="106" t="s">
        <v>112</v>
      </c>
      <c r="D1386" s="106" t="s">
        <v>138</v>
      </c>
      <c r="E1386" s="106" t="s">
        <v>290</v>
      </c>
      <c r="F1386" s="179">
        <f>'Fleet Input'!I1390</f>
        <v>0</v>
      </c>
      <c r="G1386" s="179">
        <f>'Fleet Input'!J1390</f>
        <v>0</v>
      </c>
      <c r="H1386" s="119" t="e">
        <f>VLOOKUP(AD1386,NOx_Calc!$E$4:$G$44,3,FALSE)/100</f>
        <v>#N/A</v>
      </c>
      <c r="I1386" s="119" t="e">
        <f>VLOOKUP(AD1386,NOx_Calc!$E$4:$H$44,4,FALSE)/100</f>
        <v>#N/A</v>
      </c>
      <c r="J1386" s="97" t="e">
        <f t="shared" si="252"/>
        <v>#N/A</v>
      </c>
      <c r="K1386" s="10" t="e">
        <f>IF(J1386&lt;&gt;"-",IF(X1386="A",'NOx Emission Factors'!$X$4*J1386,IF(X1386="L",'NOx Emission Factors'!$W$4*J1386,"?")),"-")</f>
        <v>#N/A</v>
      </c>
      <c r="L1386" s="10" t="str">
        <f>IF(F1386&lt;&gt;"",IF(X1386="A",F1386/'NOx Emission Factors'!$X$4,IF(X1386="L",F1386/'NOx Emission Factors'!$W$4,"?")),"-")</f>
        <v>?</v>
      </c>
      <c r="M1386" s="125" t="e">
        <f t="shared" si="253"/>
        <v>#DIV/0!</v>
      </c>
      <c r="N1386" s="125" t="e">
        <f t="shared" si="254"/>
        <v>#N/A</v>
      </c>
      <c r="O1386" s="170">
        <f>'Fleet Input'!B1390</f>
        <v>0</v>
      </c>
      <c r="P1386" s="170">
        <f>'Fleet Input'!C1390</f>
        <v>0</v>
      </c>
      <c r="Q1386" s="170">
        <f>'Fleet Input'!D1390</f>
        <v>0</v>
      </c>
      <c r="R1386" s="170">
        <f>'Fleet Input'!E1390</f>
        <v>0</v>
      </c>
      <c r="S1386" s="170">
        <f>'Fleet Input'!F1390</f>
        <v>0</v>
      </c>
      <c r="T1386" s="109" t="s">
        <v>237</v>
      </c>
      <c r="U1386" s="109" t="s">
        <v>190</v>
      </c>
      <c r="X1386" s="176">
        <f>'Fleet Input'!F1390</f>
        <v>0</v>
      </c>
      <c r="Y1386" s="170">
        <f>'Fleet Input'!G1390</f>
        <v>0</v>
      </c>
      <c r="Z1386" s="170">
        <f>'Fleet Input'!H1390</f>
        <v>0</v>
      </c>
      <c r="AA1386" s="114">
        <f t="shared" si="255"/>
        <v>0</v>
      </c>
      <c r="AB1386" s="176" t="str">
        <f>IF('Fleet Input'!K1390=0,"",'Fleet Input'!K1390)</f>
        <v/>
      </c>
      <c r="AC1386" s="176" t="str">
        <f>IF('Fleet Input'!L1390=0,"",'Fleet Input'!L1390)</f>
        <v/>
      </c>
      <c r="AD1386" s="117" t="str">
        <f t="shared" si="256"/>
        <v/>
      </c>
      <c r="AE1386" s="117" t="str">
        <f t="shared" si="257"/>
        <v>00</v>
      </c>
      <c r="AF1386" s="8" t="e">
        <f t="shared" si="258"/>
        <v>#N/A</v>
      </c>
      <c r="AG1386" s="122" t="e">
        <f t="shared" si="259"/>
        <v>#N/A</v>
      </c>
      <c r="AH1386" s="8" t="e">
        <f t="shared" si="260"/>
        <v>#N/A</v>
      </c>
      <c r="AI1386" s="122" t="e">
        <f t="shared" si="261"/>
        <v>#N/A</v>
      </c>
      <c r="AJ1386" s="100" t="e">
        <f t="shared" si="262"/>
        <v>#N/A</v>
      </c>
      <c r="AK1386" s="122" t="e">
        <f t="shared" si="263"/>
        <v>#N/A</v>
      </c>
    </row>
    <row r="1387" spans="1:37" x14ac:dyDescent="0.2">
      <c r="A1387" s="170">
        <f>'Fleet Input'!A1391</f>
        <v>0</v>
      </c>
      <c r="B1387" s="106" t="s">
        <v>111</v>
      </c>
      <c r="C1387" s="106" t="s">
        <v>288</v>
      </c>
      <c r="D1387" s="106" t="s">
        <v>288</v>
      </c>
      <c r="E1387" s="106" t="s">
        <v>154</v>
      </c>
      <c r="F1387" s="179">
        <f>'Fleet Input'!I1391</f>
        <v>0</v>
      </c>
      <c r="G1387" s="179">
        <f>'Fleet Input'!J1391</f>
        <v>0</v>
      </c>
      <c r="H1387" s="119" t="e">
        <f>VLOOKUP(AD1387,NOx_Calc!$E$4:$G$44,3,FALSE)/100</f>
        <v>#N/A</v>
      </c>
      <c r="I1387" s="119" t="e">
        <f>VLOOKUP(AD1387,NOx_Calc!$E$4:$H$44,4,FALSE)/100</f>
        <v>#N/A</v>
      </c>
      <c r="J1387" s="97" t="e">
        <f t="shared" si="252"/>
        <v>#N/A</v>
      </c>
      <c r="K1387" s="10" t="e">
        <f>IF(J1387&lt;&gt;"-",IF(X1387="A",'NOx Emission Factors'!$X$4*J1387,IF(X1387="L",'NOx Emission Factors'!$W$4*J1387,"?")),"-")</f>
        <v>#N/A</v>
      </c>
      <c r="L1387" s="10" t="str">
        <f>IF(F1387&lt;&gt;"",IF(X1387="A",F1387/'NOx Emission Factors'!$X$4,IF(X1387="L",F1387/'NOx Emission Factors'!$W$4,"?")),"-")</f>
        <v>?</v>
      </c>
      <c r="M1387" s="125" t="e">
        <f t="shared" si="253"/>
        <v>#DIV/0!</v>
      </c>
      <c r="N1387" s="125" t="e">
        <f t="shared" si="254"/>
        <v>#N/A</v>
      </c>
      <c r="O1387" s="170">
        <f>'Fleet Input'!B1391</f>
        <v>0</v>
      </c>
      <c r="P1387" s="170">
        <f>'Fleet Input'!C1391</f>
        <v>0</v>
      </c>
      <c r="Q1387" s="170">
        <f>'Fleet Input'!D1391</f>
        <v>0</v>
      </c>
      <c r="R1387" s="170">
        <f>'Fleet Input'!E1391</f>
        <v>0</v>
      </c>
      <c r="S1387" s="170">
        <f>'Fleet Input'!F1391</f>
        <v>0</v>
      </c>
      <c r="T1387" s="109" t="s">
        <v>237</v>
      </c>
      <c r="U1387" s="109" t="s">
        <v>33</v>
      </c>
      <c r="X1387" s="176">
        <f>'Fleet Input'!F1391</f>
        <v>0</v>
      </c>
      <c r="Y1387" s="170">
        <f>'Fleet Input'!G1391</f>
        <v>0</v>
      </c>
      <c r="Z1387" s="170">
        <f>'Fleet Input'!H1391</f>
        <v>0</v>
      </c>
      <c r="AA1387" s="114">
        <f t="shared" si="255"/>
        <v>0</v>
      </c>
      <c r="AB1387" s="176" t="str">
        <f>IF('Fleet Input'!K1391=0,"",'Fleet Input'!K1391)</f>
        <v/>
      </c>
      <c r="AC1387" s="176" t="str">
        <f>IF('Fleet Input'!L1391=0,"",'Fleet Input'!L1391)</f>
        <v/>
      </c>
      <c r="AD1387" s="117" t="str">
        <f t="shared" si="256"/>
        <v/>
      </c>
      <c r="AE1387" s="117" t="str">
        <f t="shared" si="257"/>
        <v>00</v>
      </c>
      <c r="AF1387" s="8" t="e">
        <f t="shared" si="258"/>
        <v>#N/A</v>
      </c>
      <c r="AG1387" s="122" t="e">
        <f t="shared" si="259"/>
        <v>#N/A</v>
      </c>
      <c r="AH1387" s="8" t="e">
        <f t="shared" si="260"/>
        <v>#N/A</v>
      </c>
      <c r="AI1387" s="122" t="e">
        <f t="shared" si="261"/>
        <v>#N/A</v>
      </c>
      <c r="AJ1387" s="100" t="e">
        <f t="shared" si="262"/>
        <v>#N/A</v>
      </c>
      <c r="AK1387" s="122" t="e">
        <f t="shared" si="263"/>
        <v>#N/A</v>
      </c>
    </row>
    <row r="1388" spans="1:37" x14ac:dyDescent="0.2">
      <c r="A1388" s="170">
        <f>'Fleet Input'!A1392</f>
        <v>0</v>
      </c>
      <c r="B1388" s="106" t="s">
        <v>111</v>
      </c>
      <c r="C1388" s="106" t="s">
        <v>133</v>
      </c>
      <c r="D1388" s="106" t="s">
        <v>134</v>
      </c>
      <c r="E1388" s="106" t="s">
        <v>142</v>
      </c>
      <c r="F1388" s="179">
        <f>'Fleet Input'!I1392</f>
        <v>0</v>
      </c>
      <c r="G1388" s="179">
        <f>'Fleet Input'!J1392</f>
        <v>0</v>
      </c>
      <c r="H1388" s="119" t="e">
        <f>VLOOKUP(AD1388,NOx_Calc!$E$4:$G$44,3,FALSE)/100</f>
        <v>#N/A</v>
      </c>
      <c r="I1388" s="119" t="e">
        <f>VLOOKUP(AD1388,NOx_Calc!$E$4:$H$44,4,FALSE)/100</f>
        <v>#N/A</v>
      </c>
      <c r="J1388" s="97" t="e">
        <f t="shared" si="252"/>
        <v>#N/A</v>
      </c>
      <c r="K1388" s="10" t="e">
        <f>IF(J1388&lt;&gt;"-",IF(X1388="A",'NOx Emission Factors'!$X$4*J1388,IF(X1388="L",'NOx Emission Factors'!$W$4*J1388,"?")),"-")</f>
        <v>#N/A</v>
      </c>
      <c r="L1388" s="10" t="str">
        <f>IF(F1388&lt;&gt;"",IF(X1388="A",F1388/'NOx Emission Factors'!$X$4,IF(X1388="L",F1388/'NOx Emission Factors'!$W$4,"?")),"-")</f>
        <v>?</v>
      </c>
      <c r="M1388" s="125" t="e">
        <f t="shared" si="253"/>
        <v>#DIV/0!</v>
      </c>
      <c r="N1388" s="125" t="e">
        <f t="shared" si="254"/>
        <v>#N/A</v>
      </c>
      <c r="O1388" s="170">
        <f>'Fleet Input'!B1392</f>
        <v>0</v>
      </c>
      <c r="P1388" s="170">
        <f>'Fleet Input'!C1392</f>
        <v>0</v>
      </c>
      <c r="Q1388" s="170">
        <f>'Fleet Input'!D1392</f>
        <v>0</v>
      </c>
      <c r="R1388" s="170">
        <f>'Fleet Input'!E1392</f>
        <v>0</v>
      </c>
      <c r="S1388" s="170">
        <f>'Fleet Input'!F1392</f>
        <v>0</v>
      </c>
      <c r="T1388" s="109" t="s">
        <v>239</v>
      </c>
      <c r="U1388" s="109" t="s">
        <v>194</v>
      </c>
      <c r="X1388" s="176">
        <f>'Fleet Input'!F1392</f>
        <v>0</v>
      </c>
      <c r="Y1388" s="170">
        <f>'Fleet Input'!G1392</f>
        <v>0</v>
      </c>
      <c r="Z1388" s="170">
        <f>'Fleet Input'!H1392</f>
        <v>0</v>
      </c>
      <c r="AA1388" s="114">
        <f t="shared" si="255"/>
        <v>0</v>
      </c>
      <c r="AB1388" s="176" t="str">
        <f>IF('Fleet Input'!K1392=0,"",'Fleet Input'!K1392)</f>
        <v/>
      </c>
      <c r="AC1388" s="176" t="str">
        <f>IF('Fleet Input'!L1392=0,"",'Fleet Input'!L1392)</f>
        <v/>
      </c>
      <c r="AD1388" s="117" t="str">
        <f t="shared" si="256"/>
        <v/>
      </c>
      <c r="AE1388" s="117" t="str">
        <f t="shared" si="257"/>
        <v>00</v>
      </c>
      <c r="AF1388" s="8" t="e">
        <f t="shared" si="258"/>
        <v>#N/A</v>
      </c>
      <c r="AG1388" s="122" t="e">
        <f t="shared" si="259"/>
        <v>#N/A</v>
      </c>
      <c r="AH1388" s="8" t="e">
        <f t="shared" si="260"/>
        <v>#N/A</v>
      </c>
      <c r="AI1388" s="122" t="e">
        <f t="shared" si="261"/>
        <v>#N/A</v>
      </c>
      <c r="AJ1388" s="100" t="e">
        <f t="shared" si="262"/>
        <v>#N/A</v>
      </c>
      <c r="AK1388" s="122" t="e">
        <f t="shared" si="263"/>
        <v>#N/A</v>
      </c>
    </row>
    <row r="1389" spans="1:37" x14ac:dyDescent="0.2">
      <c r="A1389" s="170">
        <f>'Fleet Input'!A1393</f>
        <v>0</v>
      </c>
      <c r="B1389" s="106" t="s">
        <v>111</v>
      </c>
      <c r="C1389" s="106" t="s">
        <v>116</v>
      </c>
      <c r="D1389" s="106" t="s">
        <v>122</v>
      </c>
      <c r="E1389" s="106" t="s">
        <v>143</v>
      </c>
      <c r="F1389" s="179">
        <f>'Fleet Input'!I1393</f>
        <v>0</v>
      </c>
      <c r="G1389" s="179">
        <f>'Fleet Input'!J1393</f>
        <v>0</v>
      </c>
      <c r="H1389" s="119" t="e">
        <f>VLOOKUP(AD1389,NOx_Calc!$E$4:$G$44,3,FALSE)/100</f>
        <v>#N/A</v>
      </c>
      <c r="I1389" s="119" t="e">
        <f>VLOOKUP(AD1389,NOx_Calc!$E$4:$H$44,4,FALSE)/100</f>
        <v>#N/A</v>
      </c>
      <c r="J1389" s="97" t="e">
        <f t="shared" si="252"/>
        <v>#N/A</v>
      </c>
      <c r="K1389" s="10" t="e">
        <f>IF(J1389&lt;&gt;"-",IF(X1389="A",'NOx Emission Factors'!$X$4*J1389,IF(X1389="L",'NOx Emission Factors'!$W$4*J1389,"?")),"-")</f>
        <v>#N/A</v>
      </c>
      <c r="L1389" s="10" t="str">
        <f>IF(F1389&lt;&gt;"",IF(X1389="A",F1389/'NOx Emission Factors'!$X$4,IF(X1389="L",F1389/'NOx Emission Factors'!$W$4,"?")),"-")</f>
        <v>?</v>
      </c>
      <c r="M1389" s="125" t="e">
        <f t="shared" si="253"/>
        <v>#DIV/0!</v>
      </c>
      <c r="N1389" s="125" t="e">
        <f t="shared" si="254"/>
        <v>#N/A</v>
      </c>
      <c r="O1389" s="170">
        <f>'Fleet Input'!B1393</f>
        <v>0</v>
      </c>
      <c r="P1389" s="170">
        <f>'Fleet Input'!C1393</f>
        <v>0</v>
      </c>
      <c r="Q1389" s="170">
        <f>'Fleet Input'!D1393</f>
        <v>0</v>
      </c>
      <c r="R1389" s="170">
        <f>'Fleet Input'!E1393</f>
        <v>0</v>
      </c>
      <c r="S1389" s="170">
        <f>'Fleet Input'!F1393</f>
        <v>0</v>
      </c>
      <c r="T1389" s="109" t="s">
        <v>239</v>
      </c>
      <c r="U1389" s="109" t="s">
        <v>194</v>
      </c>
      <c r="X1389" s="176">
        <f>'Fleet Input'!F1393</f>
        <v>0</v>
      </c>
      <c r="Y1389" s="170">
        <f>'Fleet Input'!G1393</f>
        <v>0</v>
      </c>
      <c r="Z1389" s="170">
        <f>'Fleet Input'!H1393</f>
        <v>0</v>
      </c>
      <c r="AA1389" s="114">
        <f t="shared" si="255"/>
        <v>0</v>
      </c>
      <c r="AB1389" s="176" t="str">
        <f>IF('Fleet Input'!K1393=0,"",'Fleet Input'!K1393)</f>
        <v/>
      </c>
      <c r="AC1389" s="176" t="str">
        <f>IF('Fleet Input'!L1393=0,"",'Fleet Input'!L1393)</f>
        <v/>
      </c>
      <c r="AD1389" s="117" t="str">
        <f t="shared" si="256"/>
        <v/>
      </c>
      <c r="AE1389" s="117" t="str">
        <f t="shared" si="257"/>
        <v>00</v>
      </c>
      <c r="AF1389" s="8" t="e">
        <f t="shared" si="258"/>
        <v>#N/A</v>
      </c>
      <c r="AG1389" s="122" t="e">
        <f t="shared" si="259"/>
        <v>#N/A</v>
      </c>
      <c r="AH1389" s="8" t="e">
        <f t="shared" si="260"/>
        <v>#N/A</v>
      </c>
      <c r="AI1389" s="122" t="e">
        <f t="shared" si="261"/>
        <v>#N/A</v>
      </c>
      <c r="AJ1389" s="100" t="e">
        <f t="shared" si="262"/>
        <v>#N/A</v>
      </c>
      <c r="AK1389" s="122" t="e">
        <f t="shared" si="263"/>
        <v>#N/A</v>
      </c>
    </row>
    <row r="1390" spans="1:37" x14ac:dyDescent="0.2">
      <c r="A1390" s="170">
        <f>'Fleet Input'!A1394</f>
        <v>0</v>
      </c>
      <c r="B1390" s="106" t="s">
        <v>111</v>
      </c>
      <c r="C1390" s="106" t="s">
        <v>167</v>
      </c>
      <c r="D1390" s="106" t="s">
        <v>180</v>
      </c>
      <c r="E1390" s="106" t="s">
        <v>154</v>
      </c>
      <c r="F1390" s="179">
        <f>'Fleet Input'!I1394</f>
        <v>0</v>
      </c>
      <c r="G1390" s="179">
        <f>'Fleet Input'!J1394</f>
        <v>0</v>
      </c>
      <c r="H1390" s="119" t="e">
        <f>VLOOKUP(AD1390,NOx_Calc!$E$4:$G$44,3,FALSE)/100</f>
        <v>#N/A</v>
      </c>
      <c r="I1390" s="119" t="e">
        <f>VLOOKUP(AD1390,NOx_Calc!$E$4:$H$44,4,FALSE)/100</f>
        <v>#N/A</v>
      </c>
      <c r="J1390" s="97" t="e">
        <f t="shared" si="252"/>
        <v>#N/A</v>
      </c>
      <c r="K1390" s="10" t="e">
        <f>IF(J1390&lt;&gt;"-",IF(X1390="A",'NOx Emission Factors'!$X$4*J1390,IF(X1390="L",'NOx Emission Factors'!$W$4*J1390,"?")),"-")</f>
        <v>#N/A</v>
      </c>
      <c r="L1390" s="10" t="str">
        <f>IF(F1390&lt;&gt;"",IF(X1390="A",F1390/'NOx Emission Factors'!$X$4,IF(X1390="L",F1390/'NOx Emission Factors'!$W$4,"?")),"-")</f>
        <v>?</v>
      </c>
      <c r="M1390" s="125" t="e">
        <f t="shared" si="253"/>
        <v>#DIV/0!</v>
      </c>
      <c r="N1390" s="125" t="e">
        <f t="shared" si="254"/>
        <v>#N/A</v>
      </c>
      <c r="O1390" s="170">
        <f>'Fleet Input'!B1394</f>
        <v>0</v>
      </c>
      <c r="P1390" s="170">
        <f>'Fleet Input'!C1394</f>
        <v>0</v>
      </c>
      <c r="Q1390" s="170">
        <f>'Fleet Input'!D1394</f>
        <v>0</v>
      </c>
      <c r="R1390" s="170">
        <f>'Fleet Input'!E1394</f>
        <v>0</v>
      </c>
      <c r="S1390" s="170">
        <f>'Fleet Input'!F1394</f>
        <v>0</v>
      </c>
      <c r="T1390" s="109" t="s">
        <v>237</v>
      </c>
      <c r="U1390" s="109" t="s">
        <v>33</v>
      </c>
      <c r="X1390" s="176">
        <f>'Fleet Input'!F1394</f>
        <v>0</v>
      </c>
      <c r="Y1390" s="170">
        <f>'Fleet Input'!G1394</f>
        <v>0</v>
      </c>
      <c r="Z1390" s="170">
        <f>'Fleet Input'!H1394</f>
        <v>0</v>
      </c>
      <c r="AA1390" s="114">
        <f t="shared" si="255"/>
        <v>0</v>
      </c>
      <c r="AB1390" s="176" t="str">
        <f>IF('Fleet Input'!K1394=0,"",'Fleet Input'!K1394)</f>
        <v/>
      </c>
      <c r="AC1390" s="176" t="str">
        <f>IF('Fleet Input'!L1394=0,"",'Fleet Input'!L1394)</f>
        <v/>
      </c>
      <c r="AD1390" s="117" t="str">
        <f t="shared" si="256"/>
        <v/>
      </c>
      <c r="AE1390" s="117" t="str">
        <f t="shared" si="257"/>
        <v>00</v>
      </c>
      <c r="AF1390" s="8" t="e">
        <f t="shared" si="258"/>
        <v>#N/A</v>
      </c>
      <c r="AG1390" s="122" t="e">
        <f t="shared" si="259"/>
        <v>#N/A</v>
      </c>
      <c r="AH1390" s="8" t="e">
        <f t="shared" si="260"/>
        <v>#N/A</v>
      </c>
      <c r="AI1390" s="122" t="e">
        <f t="shared" si="261"/>
        <v>#N/A</v>
      </c>
      <c r="AJ1390" s="100" t="e">
        <f t="shared" si="262"/>
        <v>#N/A</v>
      </c>
      <c r="AK1390" s="122" t="e">
        <f t="shared" si="263"/>
        <v>#N/A</v>
      </c>
    </row>
    <row r="1391" spans="1:37" x14ac:dyDescent="0.2">
      <c r="A1391" s="170">
        <f>'Fleet Input'!A1395</f>
        <v>0</v>
      </c>
      <c r="B1391" s="106" t="s">
        <v>111</v>
      </c>
      <c r="C1391" s="106" t="s">
        <v>112</v>
      </c>
      <c r="D1391" s="106" t="s">
        <v>162</v>
      </c>
      <c r="E1391" s="106" t="s">
        <v>290</v>
      </c>
      <c r="F1391" s="179">
        <f>'Fleet Input'!I1395</f>
        <v>0</v>
      </c>
      <c r="G1391" s="179">
        <f>'Fleet Input'!J1395</f>
        <v>0</v>
      </c>
      <c r="H1391" s="119" t="e">
        <f>VLOOKUP(AD1391,NOx_Calc!$E$4:$G$44,3,FALSE)/100</f>
        <v>#N/A</v>
      </c>
      <c r="I1391" s="119" t="e">
        <f>VLOOKUP(AD1391,NOx_Calc!$E$4:$H$44,4,FALSE)/100</f>
        <v>#N/A</v>
      </c>
      <c r="J1391" s="97" t="e">
        <f t="shared" si="252"/>
        <v>#N/A</v>
      </c>
      <c r="K1391" s="10" t="e">
        <f>IF(J1391&lt;&gt;"-",IF(X1391="A",'NOx Emission Factors'!$X$4*J1391,IF(X1391="L",'NOx Emission Factors'!$W$4*J1391,"?")),"-")</f>
        <v>#N/A</v>
      </c>
      <c r="L1391" s="10" t="str">
        <f>IF(F1391&lt;&gt;"",IF(X1391="A",F1391/'NOx Emission Factors'!$X$4,IF(X1391="L",F1391/'NOx Emission Factors'!$W$4,"?")),"-")</f>
        <v>?</v>
      </c>
      <c r="M1391" s="125" t="e">
        <f t="shared" si="253"/>
        <v>#DIV/0!</v>
      </c>
      <c r="N1391" s="125" t="e">
        <f t="shared" si="254"/>
        <v>#N/A</v>
      </c>
      <c r="O1391" s="170">
        <f>'Fleet Input'!B1395</f>
        <v>0</v>
      </c>
      <c r="P1391" s="170">
        <f>'Fleet Input'!C1395</f>
        <v>0</v>
      </c>
      <c r="Q1391" s="170">
        <f>'Fleet Input'!D1395</f>
        <v>0</v>
      </c>
      <c r="R1391" s="170">
        <f>'Fleet Input'!E1395</f>
        <v>0</v>
      </c>
      <c r="S1391" s="170">
        <f>'Fleet Input'!F1395</f>
        <v>0</v>
      </c>
      <c r="T1391" s="109" t="s">
        <v>237</v>
      </c>
      <c r="U1391" s="109" t="s">
        <v>190</v>
      </c>
      <c r="X1391" s="176">
        <f>'Fleet Input'!F1395</f>
        <v>0</v>
      </c>
      <c r="Y1391" s="170">
        <f>'Fleet Input'!G1395</f>
        <v>0</v>
      </c>
      <c r="Z1391" s="170">
        <f>'Fleet Input'!H1395</f>
        <v>0</v>
      </c>
      <c r="AA1391" s="114">
        <f t="shared" si="255"/>
        <v>0</v>
      </c>
      <c r="AB1391" s="176" t="str">
        <f>IF('Fleet Input'!K1395=0,"",'Fleet Input'!K1395)</f>
        <v/>
      </c>
      <c r="AC1391" s="176" t="str">
        <f>IF('Fleet Input'!L1395=0,"",'Fleet Input'!L1395)</f>
        <v/>
      </c>
      <c r="AD1391" s="117" t="str">
        <f t="shared" si="256"/>
        <v/>
      </c>
      <c r="AE1391" s="117" t="str">
        <f t="shared" si="257"/>
        <v>00</v>
      </c>
      <c r="AF1391" s="8" t="e">
        <f t="shared" si="258"/>
        <v>#N/A</v>
      </c>
      <c r="AG1391" s="122" t="e">
        <f t="shared" si="259"/>
        <v>#N/A</v>
      </c>
      <c r="AH1391" s="8" t="e">
        <f t="shared" si="260"/>
        <v>#N/A</v>
      </c>
      <c r="AI1391" s="122" t="e">
        <f t="shared" si="261"/>
        <v>#N/A</v>
      </c>
      <c r="AJ1391" s="100" t="e">
        <f t="shared" si="262"/>
        <v>#N/A</v>
      </c>
      <c r="AK1391" s="122" t="e">
        <f t="shared" si="263"/>
        <v>#N/A</v>
      </c>
    </row>
    <row r="1392" spans="1:37" x14ac:dyDescent="0.2">
      <c r="A1392" s="170">
        <f>'Fleet Input'!A1396</f>
        <v>0</v>
      </c>
      <c r="B1392" s="106" t="s">
        <v>111</v>
      </c>
      <c r="C1392" s="106" t="s">
        <v>120</v>
      </c>
      <c r="D1392" s="106" t="s">
        <v>123</v>
      </c>
      <c r="E1392" s="106" t="s">
        <v>142</v>
      </c>
      <c r="F1392" s="179">
        <f>'Fleet Input'!I1396</f>
        <v>0</v>
      </c>
      <c r="G1392" s="179">
        <f>'Fleet Input'!J1396</f>
        <v>0</v>
      </c>
      <c r="H1392" s="119" t="e">
        <f>VLOOKUP(AD1392,NOx_Calc!$E$4:$G$44,3,FALSE)/100</f>
        <v>#N/A</v>
      </c>
      <c r="I1392" s="119" t="e">
        <f>VLOOKUP(AD1392,NOx_Calc!$E$4:$H$44,4,FALSE)/100</f>
        <v>#N/A</v>
      </c>
      <c r="J1392" s="97" t="e">
        <f t="shared" si="252"/>
        <v>#N/A</v>
      </c>
      <c r="K1392" s="10" t="e">
        <f>IF(J1392&lt;&gt;"-",IF(X1392="A",'NOx Emission Factors'!$X$4*J1392,IF(X1392="L",'NOx Emission Factors'!$W$4*J1392,"?")),"-")</f>
        <v>#N/A</v>
      </c>
      <c r="L1392" s="10" t="str">
        <f>IF(F1392&lt;&gt;"",IF(X1392="A",F1392/'NOx Emission Factors'!$X$4,IF(X1392="L",F1392/'NOx Emission Factors'!$W$4,"?")),"-")</f>
        <v>?</v>
      </c>
      <c r="M1392" s="125" t="e">
        <f t="shared" si="253"/>
        <v>#DIV/0!</v>
      </c>
      <c r="N1392" s="125" t="e">
        <f t="shared" si="254"/>
        <v>#N/A</v>
      </c>
      <c r="O1392" s="170">
        <f>'Fleet Input'!B1396</f>
        <v>0</v>
      </c>
      <c r="P1392" s="170">
        <f>'Fleet Input'!C1396</f>
        <v>0</v>
      </c>
      <c r="Q1392" s="170">
        <f>'Fleet Input'!D1396</f>
        <v>0</v>
      </c>
      <c r="R1392" s="170">
        <f>'Fleet Input'!E1396</f>
        <v>0</v>
      </c>
      <c r="S1392" s="170">
        <f>'Fleet Input'!F1396</f>
        <v>0</v>
      </c>
      <c r="T1392" s="109" t="s">
        <v>239</v>
      </c>
      <c r="U1392" s="109" t="s">
        <v>194</v>
      </c>
      <c r="X1392" s="176">
        <f>'Fleet Input'!F1396</f>
        <v>0</v>
      </c>
      <c r="Y1392" s="170">
        <f>'Fleet Input'!G1396</f>
        <v>0</v>
      </c>
      <c r="Z1392" s="170">
        <f>'Fleet Input'!H1396</f>
        <v>0</v>
      </c>
      <c r="AA1392" s="114">
        <f t="shared" si="255"/>
        <v>0</v>
      </c>
      <c r="AB1392" s="176" t="str">
        <f>IF('Fleet Input'!K1396=0,"",'Fleet Input'!K1396)</f>
        <v/>
      </c>
      <c r="AC1392" s="176" t="str">
        <f>IF('Fleet Input'!L1396=0,"",'Fleet Input'!L1396)</f>
        <v/>
      </c>
      <c r="AD1392" s="117" t="str">
        <f t="shared" si="256"/>
        <v/>
      </c>
      <c r="AE1392" s="117" t="str">
        <f t="shared" si="257"/>
        <v>00</v>
      </c>
      <c r="AF1392" s="8" t="e">
        <f t="shared" si="258"/>
        <v>#N/A</v>
      </c>
      <c r="AG1392" s="122" t="e">
        <f t="shared" si="259"/>
        <v>#N/A</v>
      </c>
      <c r="AH1392" s="8" t="e">
        <f t="shared" si="260"/>
        <v>#N/A</v>
      </c>
      <c r="AI1392" s="122" t="e">
        <f t="shared" si="261"/>
        <v>#N/A</v>
      </c>
      <c r="AJ1392" s="100" t="e">
        <f t="shared" si="262"/>
        <v>#N/A</v>
      </c>
      <c r="AK1392" s="122" t="e">
        <f t="shared" si="263"/>
        <v>#N/A</v>
      </c>
    </row>
    <row r="1393" spans="1:37" x14ac:dyDescent="0.2">
      <c r="A1393" s="170">
        <f>'Fleet Input'!A1397</f>
        <v>0</v>
      </c>
      <c r="B1393" s="106" t="s">
        <v>111</v>
      </c>
      <c r="C1393" s="106" t="s">
        <v>133</v>
      </c>
      <c r="D1393" s="106" t="s">
        <v>291</v>
      </c>
      <c r="E1393" s="106" t="s">
        <v>154</v>
      </c>
      <c r="F1393" s="179">
        <f>'Fleet Input'!I1397</f>
        <v>0</v>
      </c>
      <c r="G1393" s="179">
        <f>'Fleet Input'!J1397</f>
        <v>0</v>
      </c>
      <c r="H1393" s="119" t="e">
        <f>VLOOKUP(AD1393,NOx_Calc!$E$4:$G$44,3,FALSE)/100</f>
        <v>#N/A</v>
      </c>
      <c r="I1393" s="119" t="e">
        <f>VLOOKUP(AD1393,NOx_Calc!$E$4:$H$44,4,FALSE)/100</f>
        <v>#N/A</v>
      </c>
      <c r="J1393" s="97" t="e">
        <f t="shared" si="252"/>
        <v>#N/A</v>
      </c>
      <c r="K1393" s="10" t="e">
        <f>IF(J1393&lt;&gt;"-",IF(X1393="A",'NOx Emission Factors'!$X$4*J1393,IF(X1393="L",'NOx Emission Factors'!$W$4*J1393,"?")),"-")</f>
        <v>#N/A</v>
      </c>
      <c r="L1393" s="10" t="str">
        <f>IF(F1393&lt;&gt;"",IF(X1393="A",F1393/'NOx Emission Factors'!$X$4,IF(X1393="L",F1393/'NOx Emission Factors'!$W$4,"?")),"-")</f>
        <v>?</v>
      </c>
      <c r="M1393" s="125" t="e">
        <f t="shared" si="253"/>
        <v>#DIV/0!</v>
      </c>
      <c r="N1393" s="125" t="e">
        <f t="shared" si="254"/>
        <v>#N/A</v>
      </c>
      <c r="O1393" s="170">
        <f>'Fleet Input'!B1397</f>
        <v>0</v>
      </c>
      <c r="P1393" s="170">
        <f>'Fleet Input'!C1397</f>
        <v>0</v>
      </c>
      <c r="Q1393" s="170">
        <f>'Fleet Input'!D1397</f>
        <v>0</v>
      </c>
      <c r="R1393" s="170">
        <f>'Fleet Input'!E1397</f>
        <v>0</v>
      </c>
      <c r="S1393" s="170">
        <f>'Fleet Input'!F1397</f>
        <v>0</v>
      </c>
      <c r="T1393" s="109" t="s">
        <v>237</v>
      </c>
      <c r="U1393" s="109" t="s">
        <v>33</v>
      </c>
      <c r="X1393" s="176">
        <f>'Fleet Input'!F1397</f>
        <v>0</v>
      </c>
      <c r="Y1393" s="170">
        <f>'Fleet Input'!G1397</f>
        <v>0</v>
      </c>
      <c r="Z1393" s="170">
        <f>'Fleet Input'!H1397</f>
        <v>0</v>
      </c>
      <c r="AA1393" s="114">
        <f t="shared" si="255"/>
        <v>0</v>
      </c>
      <c r="AB1393" s="176" t="str">
        <f>IF('Fleet Input'!K1397=0,"",'Fleet Input'!K1397)</f>
        <v/>
      </c>
      <c r="AC1393" s="176" t="str">
        <f>IF('Fleet Input'!L1397=0,"",'Fleet Input'!L1397)</f>
        <v/>
      </c>
      <c r="AD1393" s="117" t="str">
        <f t="shared" si="256"/>
        <v/>
      </c>
      <c r="AE1393" s="117" t="str">
        <f t="shared" si="257"/>
        <v>00</v>
      </c>
      <c r="AF1393" s="8" t="e">
        <f t="shared" si="258"/>
        <v>#N/A</v>
      </c>
      <c r="AG1393" s="122" t="e">
        <f t="shared" si="259"/>
        <v>#N/A</v>
      </c>
      <c r="AH1393" s="8" t="e">
        <f t="shared" si="260"/>
        <v>#N/A</v>
      </c>
      <c r="AI1393" s="122" t="e">
        <f t="shared" si="261"/>
        <v>#N/A</v>
      </c>
      <c r="AJ1393" s="100" t="e">
        <f t="shared" si="262"/>
        <v>#N/A</v>
      </c>
      <c r="AK1393" s="122" t="e">
        <f t="shared" si="263"/>
        <v>#N/A</v>
      </c>
    </row>
    <row r="1394" spans="1:37" x14ac:dyDescent="0.2">
      <c r="A1394" s="170">
        <f>'Fleet Input'!A1398</f>
        <v>0</v>
      </c>
      <c r="B1394" s="106" t="s">
        <v>111</v>
      </c>
      <c r="C1394" s="106" t="s">
        <v>112</v>
      </c>
      <c r="D1394" s="106" t="s">
        <v>138</v>
      </c>
      <c r="E1394" s="106" t="s">
        <v>290</v>
      </c>
      <c r="F1394" s="179">
        <f>'Fleet Input'!I1398</f>
        <v>0</v>
      </c>
      <c r="G1394" s="179">
        <f>'Fleet Input'!J1398</f>
        <v>0</v>
      </c>
      <c r="H1394" s="119" t="e">
        <f>VLOOKUP(AD1394,NOx_Calc!$E$4:$G$44,3,FALSE)/100</f>
        <v>#N/A</v>
      </c>
      <c r="I1394" s="119" t="e">
        <f>VLOOKUP(AD1394,NOx_Calc!$E$4:$H$44,4,FALSE)/100</f>
        <v>#N/A</v>
      </c>
      <c r="J1394" s="97" t="e">
        <f t="shared" si="252"/>
        <v>#N/A</v>
      </c>
      <c r="K1394" s="10" t="e">
        <f>IF(J1394&lt;&gt;"-",IF(X1394="A",'NOx Emission Factors'!$X$4*J1394,IF(X1394="L",'NOx Emission Factors'!$W$4*J1394,"?")),"-")</f>
        <v>#N/A</v>
      </c>
      <c r="L1394" s="10" t="str">
        <f>IF(F1394&lt;&gt;"",IF(X1394="A",F1394/'NOx Emission Factors'!$X$4,IF(X1394="L",F1394/'NOx Emission Factors'!$W$4,"?")),"-")</f>
        <v>?</v>
      </c>
      <c r="M1394" s="125" t="e">
        <f t="shared" si="253"/>
        <v>#DIV/0!</v>
      </c>
      <c r="N1394" s="125" t="e">
        <f t="shared" si="254"/>
        <v>#N/A</v>
      </c>
      <c r="O1394" s="170">
        <f>'Fleet Input'!B1398</f>
        <v>0</v>
      </c>
      <c r="P1394" s="170">
        <f>'Fleet Input'!C1398</f>
        <v>0</v>
      </c>
      <c r="Q1394" s="170">
        <f>'Fleet Input'!D1398</f>
        <v>0</v>
      </c>
      <c r="R1394" s="170">
        <f>'Fleet Input'!E1398</f>
        <v>0</v>
      </c>
      <c r="S1394" s="170">
        <f>'Fleet Input'!F1398</f>
        <v>0</v>
      </c>
      <c r="T1394" s="109" t="s">
        <v>237</v>
      </c>
      <c r="U1394" s="109" t="s">
        <v>190</v>
      </c>
      <c r="X1394" s="176">
        <f>'Fleet Input'!F1398</f>
        <v>0</v>
      </c>
      <c r="Y1394" s="170">
        <f>'Fleet Input'!G1398</f>
        <v>0</v>
      </c>
      <c r="Z1394" s="170">
        <f>'Fleet Input'!H1398</f>
        <v>0</v>
      </c>
      <c r="AA1394" s="114">
        <f t="shared" si="255"/>
        <v>0</v>
      </c>
      <c r="AB1394" s="176" t="str">
        <f>IF('Fleet Input'!K1398=0,"",'Fleet Input'!K1398)</f>
        <v/>
      </c>
      <c r="AC1394" s="176" t="str">
        <f>IF('Fleet Input'!L1398=0,"",'Fleet Input'!L1398)</f>
        <v/>
      </c>
      <c r="AD1394" s="117" t="str">
        <f t="shared" si="256"/>
        <v/>
      </c>
      <c r="AE1394" s="117" t="str">
        <f t="shared" si="257"/>
        <v>00</v>
      </c>
      <c r="AF1394" s="8" t="e">
        <f t="shared" si="258"/>
        <v>#N/A</v>
      </c>
      <c r="AG1394" s="122" t="e">
        <f t="shared" si="259"/>
        <v>#N/A</v>
      </c>
      <c r="AH1394" s="8" t="e">
        <f t="shared" si="260"/>
        <v>#N/A</v>
      </c>
      <c r="AI1394" s="122" t="e">
        <f t="shared" si="261"/>
        <v>#N/A</v>
      </c>
      <c r="AJ1394" s="100" t="e">
        <f t="shared" si="262"/>
        <v>#N/A</v>
      </c>
      <c r="AK1394" s="122" t="e">
        <f t="shared" si="263"/>
        <v>#N/A</v>
      </c>
    </row>
    <row r="1395" spans="1:37" x14ac:dyDescent="0.2">
      <c r="A1395" s="170">
        <f>'Fleet Input'!A1399</f>
        <v>0</v>
      </c>
      <c r="B1395" s="106" t="s">
        <v>111</v>
      </c>
      <c r="C1395" s="106" t="s">
        <v>167</v>
      </c>
      <c r="D1395" s="106" t="s">
        <v>215</v>
      </c>
      <c r="E1395" s="106" t="s">
        <v>290</v>
      </c>
      <c r="F1395" s="179">
        <f>'Fleet Input'!I1399</f>
        <v>0</v>
      </c>
      <c r="G1395" s="179">
        <f>'Fleet Input'!J1399</f>
        <v>0</v>
      </c>
      <c r="H1395" s="119" t="e">
        <f>VLOOKUP(AD1395,NOx_Calc!$E$4:$G$44,3,FALSE)/100</f>
        <v>#N/A</v>
      </c>
      <c r="I1395" s="119" t="e">
        <f>VLOOKUP(AD1395,NOx_Calc!$E$4:$H$44,4,FALSE)/100</f>
        <v>#N/A</v>
      </c>
      <c r="J1395" s="97" t="e">
        <f t="shared" si="252"/>
        <v>#N/A</v>
      </c>
      <c r="K1395" s="10" t="e">
        <f>IF(J1395&lt;&gt;"-",IF(X1395="A",'NOx Emission Factors'!$X$4*J1395,IF(X1395="L",'NOx Emission Factors'!$W$4*J1395,"?")),"-")</f>
        <v>#N/A</v>
      </c>
      <c r="L1395" s="10" t="str">
        <f>IF(F1395&lt;&gt;"",IF(X1395="A",F1395/'NOx Emission Factors'!$X$4,IF(X1395="L",F1395/'NOx Emission Factors'!$W$4,"?")),"-")</f>
        <v>?</v>
      </c>
      <c r="M1395" s="125" t="e">
        <f t="shared" si="253"/>
        <v>#DIV/0!</v>
      </c>
      <c r="N1395" s="125" t="e">
        <f t="shared" si="254"/>
        <v>#N/A</v>
      </c>
      <c r="O1395" s="170">
        <f>'Fleet Input'!B1399</f>
        <v>0</v>
      </c>
      <c r="P1395" s="170">
        <f>'Fleet Input'!C1399</f>
        <v>0</v>
      </c>
      <c r="Q1395" s="170">
        <f>'Fleet Input'!D1399</f>
        <v>0</v>
      </c>
      <c r="R1395" s="170">
        <f>'Fleet Input'!E1399</f>
        <v>0</v>
      </c>
      <c r="S1395" s="170">
        <f>'Fleet Input'!F1399</f>
        <v>0</v>
      </c>
      <c r="T1395" s="109" t="s">
        <v>237</v>
      </c>
      <c r="U1395" s="109" t="s">
        <v>190</v>
      </c>
      <c r="X1395" s="176">
        <f>'Fleet Input'!F1399</f>
        <v>0</v>
      </c>
      <c r="Y1395" s="170">
        <f>'Fleet Input'!G1399</f>
        <v>0</v>
      </c>
      <c r="Z1395" s="170">
        <f>'Fleet Input'!H1399</f>
        <v>0</v>
      </c>
      <c r="AA1395" s="114">
        <f t="shared" si="255"/>
        <v>0</v>
      </c>
      <c r="AB1395" s="176" t="str">
        <f>IF('Fleet Input'!K1399=0,"",'Fleet Input'!K1399)</f>
        <v/>
      </c>
      <c r="AC1395" s="176" t="str">
        <f>IF('Fleet Input'!L1399=0,"",'Fleet Input'!L1399)</f>
        <v/>
      </c>
      <c r="AD1395" s="117" t="str">
        <f t="shared" si="256"/>
        <v/>
      </c>
      <c r="AE1395" s="117" t="str">
        <f t="shared" si="257"/>
        <v>00</v>
      </c>
      <c r="AF1395" s="8" t="e">
        <f t="shared" si="258"/>
        <v>#N/A</v>
      </c>
      <c r="AG1395" s="122" t="e">
        <f t="shared" si="259"/>
        <v>#N/A</v>
      </c>
      <c r="AH1395" s="8" t="e">
        <f t="shared" si="260"/>
        <v>#N/A</v>
      </c>
      <c r="AI1395" s="122" t="e">
        <f t="shared" si="261"/>
        <v>#N/A</v>
      </c>
      <c r="AJ1395" s="100" t="e">
        <f t="shared" si="262"/>
        <v>#N/A</v>
      </c>
      <c r="AK1395" s="122" t="e">
        <f t="shared" si="263"/>
        <v>#N/A</v>
      </c>
    </row>
    <row r="1396" spans="1:37" x14ac:dyDescent="0.2">
      <c r="A1396" s="170">
        <f>'Fleet Input'!A1400</f>
        <v>0</v>
      </c>
      <c r="B1396" s="106" t="s">
        <v>111</v>
      </c>
      <c r="C1396" s="106" t="s">
        <v>175</v>
      </c>
      <c r="D1396" s="106" t="s">
        <v>176</v>
      </c>
      <c r="E1396" s="106" t="s">
        <v>143</v>
      </c>
      <c r="F1396" s="179">
        <f>'Fleet Input'!I1400</f>
        <v>0</v>
      </c>
      <c r="G1396" s="179">
        <f>'Fleet Input'!J1400</f>
        <v>0</v>
      </c>
      <c r="H1396" s="119" t="e">
        <f>VLOOKUP(AD1396,NOx_Calc!$E$4:$G$44,3,FALSE)/100</f>
        <v>#N/A</v>
      </c>
      <c r="I1396" s="119" t="e">
        <f>VLOOKUP(AD1396,NOx_Calc!$E$4:$H$44,4,FALSE)/100</f>
        <v>#N/A</v>
      </c>
      <c r="J1396" s="97" t="e">
        <f t="shared" si="252"/>
        <v>#N/A</v>
      </c>
      <c r="K1396" s="10" t="e">
        <f>IF(J1396&lt;&gt;"-",IF(X1396="A",'NOx Emission Factors'!$X$4*J1396,IF(X1396="L",'NOx Emission Factors'!$W$4*J1396,"?")),"-")</f>
        <v>#N/A</v>
      </c>
      <c r="L1396" s="10" t="str">
        <f>IF(F1396&lt;&gt;"",IF(X1396="A",F1396/'NOx Emission Factors'!$X$4,IF(X1396="L",F1396/'NOx Emission Factors'!$W$4,"?")),"-")</f>
        <v>?</v>
      </c>
      <c r="M1396" s="125" t="e">
        <f t="shared" si="253"/>
        <v>#DIV/0!</v>
      </c>
      <c r="N1396" s="125" t="e">
        <f t="shared" si="254"/>
        <v>#N/A</v>
      </c>
      <c r="O1396" s="170">
        <f>'Fleet Input'!B1400</f>
        <v>0</v>
      </c>
      <c r="P1396" s="170">
        <f>'Fleet Input'!C1400</f>
        <v>0</v>
      </c>
      <c r="Q1396" s="170">
        <f>'Fleet Input'!D1400</f>
        <v>0</v>
      </c>
      <c r="R1396" s="170">
        <f>'Fleet Input'!E1400</f>
        <v>0</v>
      </c>
      <c r="S1396" s="170">
        <f>'Fleet Input'!F1400</f>
        <v>0</v>
      </c>
      <c r="T1396" s="109" t="s">
        <v>239</v>
      </c>
      <c r="U1396" s="109" t="s">
        <v>194</v>
      </c>
      <c r="X1396" s="176">
        <f>'Fleet Input'!F1400</f>
        <v>0</v>
      </c>
      <c r="Y1396" s="170">
        <f>'Fleet Input'!G1400</f>
        <v>0</v>
      </c>
      <c r="Z1396" s="170">
        <f>'Fleet Input'!H1400</f>
        <v>0</v>
      </c>
      <c r="AA1396" s="114">
        <f t="shared" si="255"/>
        <v>0</v>
      </c>
      <c r="AB1396" s="176" t="str">
        <f>IF('Fleet Input'!K1400=0,"",'Fleet Input'!K1400)</f>
        <v/>
      </c>
      <c r="AC1396" s="176" t="str">
        <f>IF('Fleet Input'!L1400=0,"",'Fleet Input'!L1400)</f>
        <v/>
      </c>
      <c r="AD1396" s="117" t="str">
        <f t="shared" si="256"/>
        <v/>
      </c>
      <c r="AE1396" s="117" t="str">
        <f t="shared" si="257"/>
        <v>00</v>
      </c>
      <c r="AF1396" s="8" t="e">
        <f t="shared" si="258"/>
        <v>#N/A</v>
      </c>
      <c r="AG1396" s="122" t="e">
        <f t="shared" si="259"/>
        <v>#N/A</v>
      </c>
      <c r="AH1396" s="8" t="e">
        <f t="shared" si="260"/>
        <v>#N/A</v>
      </c>
      <c r="AI1396" s="122" t="e">
        <f t="shared" si="261"/>
        <v>#N/A</v>
      </c>
      <c r="AJ1396" s="100" t="e">
        <f t="shared" si="262"/>
        <v>#N/A</v>
      </c>
      <c r="AK1396" s="122" t="e">
        <f t="shared" si="263"/>
        <v>#N/A</v>
      </c>
    </row>
    <row r="1397" spans="1:37" x14ac:dyDescent="0.2">
      <c r="A1397" s="170">
        <f>'Fleet Input'!A1401</f>
        <v>0</v>
      </c>
      <c r="B1397" s="106" t="s">
        <v>111</v>
      </c>
      <c r="C1397" s="106" t="s">
        <v>112</v>
      </c>
      <c r="D1397" s="106" t="s">
        <v>136</v>
      </c>
      <c r="E1397" s="106" t="s">
        <v>142</v>
      </c>
      <c r="F1397" s="179">
        <f>'Fleet Input'!I1401</f>
        <v>0</v>
      </c>
      <c r="G1397" s="179">
        <f>'Fleet Input'!J1401</f>
        <v>0</v>
      </c>
      <c r="H1397" s="119" t="e">
        <f>VLOOKUP(AD1397,NOx_Calc!$E$4:$G$44,3,FALSE)/100</f>
        <v>#N/A</v>
      </c>
      <c r="I1397" s="119" t="e">
        <f>VLOOKUP(AD1397,NOx_Calc!$E$4:$H$44,4,FALSE)/100</f>
        <v>#N/A</v>
      </c>
      <c r="J1397" s="97" t="e">
        <f t="shared" si="252"/>
        <v>#N/A</v>
      </c>
      <c r="K1397" s="10" t="e">
        <f>IF(J1397&lt;&gt;"-",IF(X1397="A",'NOx Emission Factors'!$X$4*J1397,IF(X1397="L",'NOx Emission Factors'!$W$4*J1397,"?")),"-")</f>
        <v>#N/A</v>
      </c>
      <c r="L1397" s="10" t="str">
        <f>IF(F1397&lt;&gt;"",IF(X1397="A",F1397/'NOx Emission Factors'!$X$4,IF(X1397="L",F1397/'NOx Emission Factors'!$W$4,"?")),"-")</f>
        <v>?</v>
      </c>
      <c r="M1397" s="125" t="e">
        <f t="shared" si="253"/>
        <v>#DIV/0!</v>
      </c>
      <c r="N1397" s="125" t="e">
        <f t="shared" si="254"/>
        <v>#N/A</v>
      </c>
      <c r="O1397" s="170">
        <f>'Fleet Input'!B1401</f>
        <v>0</v>
      </c>
      <c r="P1397" s="170">
        <f>'Fleet Input'!C1401</f>
        <v>0</v>
      </c>
      <c r="Q1397" s="170">
        <f>'Fleet Input'!D1401</f>
        <v>0</v>
      </c>
      <c r="R1397" s="170">
        <f>'Fleet Input'!E1401</f>
        <v>0</v>
      </c>
      <c r="S1397" s="170">
        <f>'Fleet Input'!F1401</f>
        <v>0</v>
      </c>
      <c r="T1397" s="109" t="s">
        <v>239</v>
      </c>
      <c r="U1397" s="109" t="s">
        <v>194</v>
      </c>
      <c r="X1397" s="176">
        <f>'Fleet Input'!F1401</f>
        <v>0</v>
      </c>
      <c r="Y1397" s="170">
        <f>'Fleet Input'!G1401</f>
        <v>0</v>
      </c>
      <c r="Z1397" s="170">
        <f>'Fleet Input'!H1401</f>
        <v>0</v>
      </c>
      <c r="AA1397" s="114">
        <f t="shared" si="255"/>
        <v>0</v>
      </c>
      <c r="AB1397" s="176" t="str">
        <f>IF('Fleet Input'!K1401=0,"",'Fleet Input'!K1401)</f>
        <v/>
      </c>
      <c r="AC1397" s="176" t="str">
        <f>IF('Fleet Input'!L1401=0,"",'Fleet Input'!L1401)</f>
        <v/>
      </c>
      <c r="AD1397" s="117" t="str">
        <f t="shared" si="256"/>
        <v/>
      </c>
      <c r="AE1397" s="117" t="str">
        <f t="shared" si="257"/>
        <v>00</v>
      </c>
      <c r="AF1397" s="8" t="e">
        <f t="shared" si="258"/>
        <v>#N/A</v>
      </c>
      <c r="AG1397" s="122" t="e">
        <f t="shared" si="259"/>
        <v>#N/A</v>
      </c>
      <c r="AH1397" s="8" t="e">
        <f t="shared" si="260"/>
        <v>#N/A</v>
      </c>
      <c r="AI1397" s="122" t="e">
        <f t="shared" si="261"/>
        <v>#N/A</v>
      </c>
      <c r="AJ1397" s="100" t="e">
        <f t="shared" si="262"/>
        <v>#N/A</v>
      </c>
      <c r="AK1397" s="122" t="e">
        <f t="shared" si="263"/>
        <v>#N/A</v>
      </c>
    </row>
    <row r="1398" spans="1:37" x14ac:dyDescent="0.2">
      <c r="A1398" s="170">
        <f>'Fleet Input'!A1402</f>
        <v>0</v>
      </c>
      <c r="B1398" s="106" t="s">
        <v>111</v>
      </c>
      <c r="C1398" s="106" t="s">
        <v>112</v>
      </c>
      <c r="D1398" s="106" t="s">
        <v>138</v>
      </c>
      <c r="E1398" s="106" t="s">
        <v>290</v>
      </c>
      <c r="F1398" s="179">
        <f>'Fleet Input'!I1402</f>
        <v>0</v>
      </c>
      <c r="G1398" s="179">
        <f>'Fleet Input'!J1402</f>
        <v>0</v>
      </c>
      <c r="H1398" s="119" t="e">
        <f>VLOOKUP(AD1398,NOx_Calc!$E$4:$G$44,3,FALSE)/100</f>
        <v>#N/A</v>
      </c>
      <c r="I1398" s="119" t="e">
        <f>VLOOKUP(AD1398,NOx_Calc!$E$4:$H$44,4,FALSE)/100</f>
        <v>#N/A</v>
      </c>
      <c r="J1398" s="97" t="e">
        <f t="shared" si="252"/>
        <v>#N/A</v>
      </c>
      <c r="K1398" s="10" t="e">
        <f>IF(J1398&lt;&gt;"-",IF(X1398="A",'NOx Emission Factors'!$X$4*J1398,IF(X1398="L",'NOx Emission Factors'!$W$4*J1398,"?")),"-")</f>
        <v>#N/A</v>
      </c>
      <c r="L1398" s="10" t="str">
        <f>IF(F1398&lt;&gt;"",IF(X1398="A",F1398/'NOx Emission Factors'!$X$4,IF(X1398="L",F1398/'NOx Emission Factors'!$W$4,"?")),"-")</f>
        <v>?</v>
      </c>
      <c r="M1398" s="125" t="e">
        <f t="shared" si="253"/>
        <v>#DIV/0!</v>
      </c>
      <c r="N1398" s="125" t="e">
        <f t="shared" si="254"/>
        <v>#N/A</v>
      </c>
      <c r="O1398" s="170">
        <f>'Fleet Input'!B1402</f>
        <v>0</v>
      </c>
      <c r="P1398" s="170">
        <f>'Fleet Input'!C1402</f>
        <v>0</v>
      </c>
      <c r="Q1398" s="170">
        <f>'Fleet Input'!D1402</f>
        <v>0</v>
      </c>
      <c r="R1398" s="170">
        <f>'Fleet Input'!E1402</f>
        <v>0</v>
      </c>
      <c r="S1398" s="170">
        <f>'Fleet Input'!F1402</f>
        <v>0</v>
      </c>
      <c r="T1398" s="109" t="s">
        <v>237</v>
      </c>
      <c r="U1398" s="109" t="s">
        <v>190</v>
      </c>
      <c r="X1398" s="176">
        <f>'Fleet Input'!F1402</f>
        <v>0</v>
      </c>
      <c r="Y1398" s="170">
        <f>'Fleet Input'!G1402</f>
        <v>0</v>
      </c>
      <c r="Z1398" s="170">
        <f>'Fleet Input'!H1402</f>
        <v>0</v>
      </c>
      <c r="AA1398" s="114">
        <f t="shared" si="255"/>
        <v>0</v>
      </c>
      <c r="AB1398" s="176" t="str">
        <f>IF('Fleet Input'!K1402=0,"",'Fleet Input'!K1402)</f>
        <v/>
      </c>
      <c r="AC1398" s="176" t="str">
        <f>IF('Fleet Input'!L1402=0,"",'Fleet Input'!L1402)</f>
        <v/>
      </c>
      <c r="AD1398" s="117" t="str">
        <f t="shared" si="256"/>
        <v/>
      </c>
      <c r="AE1398" s="117" t="str">
        <f t="shared" si="257"/>
        <v>00</v>
      </c>
      <c r="AF1398" s="8" t="e">
        <f t="shared" si="258"/>
        <v>#N/A</v>
      </c>
      <c r="AG1398" s="122" t="e">
        <f t="shared" si="259"/>
        <v>#N/A</v>
      </c>
      <c r="AH1398" s="8" t="e">
        <f t="shared" si="260"/>
        <v>#N/A</v>
      </c>
      <c r="AI1398" s="122" t="e">
        <f t="shared" si="261"/>
        <v>#N/A</v>
      </c>
      <c r="AJ1398" s="100" t="e">
        <f t="shared" si="262"/>
        <v>#N/A</v>
      </c>
      <c r="AK1398" s="122" t="e">
        <f t="shared" si="263"/>
        <v>#N/A</v>
      </c>
    </row>
    <row r="1399" spans="1:37" x14ac:dyDescent="0.2">
      <c r="A1399" s="170">
        <f>'Fleet Input'!A1403</f>
        <v>0</v>
      </c>
      <c r="B1399" s="106" t="s">
        <v>111</v>
      </c>
      <c r="C1399" s="106" t="s">
        <v>116</v>
      </c>
      <c r="D1399" s="106" t="s">
        <v>122</v>
      </c>
      <c r="E1399" s="106" t="s">
        <v>143</v>
      </c>
      <c r="F1399" s="179">
        <f>'Fleet Input'!I1403</f>
        <v>0</v>
      </c>
      <c r="G1399" s="179">
        <f>'Fleet Input'!J1403</f>
        <v>0</v>
      </c>
      <c r="H1399" s="119" t="e">
        <f>VLOOKUP(AD1399,NOx_Calc!$E$4:$G$44,3,FALSE)/100</f>
        <v>#N/A</v>
      </c>
      <c r="I1399" s="119" t="e">
        <f>VLOOKUP(AD1399,NOx_Calc!$E$4:$H$44,4,FALSE)/100</f>
        <v>#N/A</v>
      </c>
      <c r="J1399" s="97" t="e">
        <f t="shared" si="252"/>
        <v>#N/A</v>
      </c>
      <c r="K1399" s="10" t="e">
        <f>IF(J1399&lt;&gt;"-",IF(X1399="A",'NOx Emission Factors'!$X$4*J1399,IF(X1399="L",'NOx Emission Factors'!$W$4*J1399,"?")),"-")</f>
        <v>#N/A</v>
      </c>
      <c r="L1399" s="10" t="str">
        <f>IF(F1399&lt;&gt;"",IF(X1399="A",F1399/'NOx Emission Factors'!$X$4,IF(X1399="L",F1399/'NOx Emission Factors'!$W$4,"?")),"-")</f>
        <v>?</v>
      </c>
      <c r="M1399" s="125" t="e">
        <f t="shared" si="253"/>
        <v>#DIV/0!</v>
      </c>
      <c r="N1399" s="125" t="e">
        <f t="shared" si="254"/>
        <v>#N/A</v>
      </c>
      <c r="O1399" s="170">
        <f>'Fleet Input'!B1403</f>
        <v>0</v>
      </c>
      <c r="P1399" s="170">
        <f>'Fleet Input'!C1403</f>
        <v>0</v>
      </c>
      <c r="Q1399" s="170">
        <f>'Fleet Input'!D1403</f>
        <v>0</v>
      </c>
      <c r="R1399" s="170">
        <f>'Fleet Input'!E1403</f>
        <v>0</v>
      </c>
      <c r="S1399" s="170">
        <f>'Fleet Input'!F1403</f>
        <v>0</v>
      </c>
      <c r="T1399" s="109" t="s">
        <v>239</v>
      </c>
      <c r="U1399" s="109" t="s">
        <v>194</v>
      </c>
      <c r="X1399" s="176">
        <f>'Fleet Input'!F1403</f>
        <v>0</v>
      </c>
      <c r="Y1399" s="170">
        <f>'Fleet Input'!G1403</f>
        <v>0</v>
      </c>
      <c r="Z1399" s="170">
        <f>'Fleet Input'!H1403</f>
        <v>0</v>
      </c>
      <c r="AA1399" s="114">
        <f t="shared" si="255"/>
        <v>0</v>
      </c>
      <c r="AB1399" s="176" t="str">
        <f>IF('Fleet Input'!K1403=0,"",'Fleet Input'!K1403)</f>
        <v/>
      </c>
      <c r="AC1399" s="176" t="str">
        <f>IF('Fleet Input'!L1403=0,"",'Fleet Input'!L1403)</f>
        <v/>
      </c>
      <c r="AD1399" s="117" t="str">
        <f t="shared" si="256"/>
        <v/>
      </c>
      <c r="AE1399" s="117" t="str">
        <f t="shared" si="257"/>
        <v>00</v>
      </c>
      <c r="AF1399" s="8" t="e">
        <f t="shared" si="258"/>
        <v>#N/A</v>
      </c>
      <c r="AG1399" s="122" t="e">
        <f t="shared" si="259"/>
        <v>#N/A</v>
      </c>
      <c r="AH1399" s="8" t="e">
        <f t="shared" si="260"/>
        <v>#N/A</v>
      </c>
      <c r="AI1399" s="122" t="e">
        <f t="shared" si="261"/>
        <v>#N/A</v>
      </c>
      <c r="AJ1399" s="100" t="e">
        <f t="shared" si="262"/>
        <v>#N/A</v>
      </c>
      <c r="AK1399" s="122" t="e">
        <f t="shared" si="263"/>
        <v>#N/A</v>
      </c>
    </row>
    <row r="1400" spans="1:37" x14ac:dyDescent="0.2">
      <c r="A1400" s="170">
        <f>'Fleet Input'!A1404</f>
        <v>0</v>
      </c>
      <c r="B1400" s="106" t="s">
        <v>111</v>
      </c>
      <c r="C1400" s="106" t="s">
        <v>120</v>
      </c>
      <c r="D1400" s="106" t="s">
        <v>177</v>
      </c>
      <c r="E1400" s="106" t="s">
        <v>290</v>
      </c>
      <c r="F1400" s="179">
        <f>'Fleet Input'!I1404</f>
        <v>0</v>
      </c>
      <c r="G1400" s="179">
        <f>'Fleet Input'!J1404</f>
        <v>0</v>
      </c>
      <c r="H1400" s="119" t="e">
        <f>VLOOKUP(AD1400,NOx_Calc!$E$4:$G$44,3,FALSE)/100</f>
        <v>#N/A</v>
      </c>
      <c r="I1400" s="119" t="e">
        <f>VLOOKUP(AD1400,NOx_Calc!$E$4:$H$44,4,FALSE)/100</f>
        <v>#N/A</v>
      </c>
      <c r="J1400" s="97" t="e">
        <f t="shared" si="252"/>
        <v>#N/A</v>
      </c>
      <c r="K1400" s="10" t="e">
        <f>IF(J1400&lt;&gt;"-",IF(X1400="A",'NOx Emission Factors'!$X$4*J1400,IF(X1400="L",'NOx Emission Factors'!$W$4*J1400,"?")),"-")</f>
        <v>#N/A</v>
      </c>
      <c r="L1400" s="10" t="str">
        <f>IF(F1400&lt;&gt;"",IF(X1400="A",F1400/'NOx Emission Factors'!$X$4,IF(X1400="L",F1400/'NOx Emission Factors'!$W$4,"?")),"-")</f>
        <v>?</v>
      </c>
      <c r="M1400" s="125" t="e">
        <f t="shared" si="253"/>
        <v>#DIV/0!</v>
      </c>
      <c r="N1400" s="125" t="e">
        <f t="shared" si="254"/>
        <v>#N/A</v>
      </c>
      <c r="O1400" s="170">
        <f>'Fleet Input'!B1404</f>
        <v>0</v>
      </c>
      <c r="P1400" s="170">
        <f>'Fleet Input'!C1404</f>
        <v>0</v>
      </c>
      <c r="Q1400" s="170">
        <f>'Fleet Input'!D1404</f>
        <v>0</v>
      </c>
      <c r="R1400" s="170">
        <f>'Fleet Input'!E1404</f>
        <v>0</v>
      </c>
      <c r="S1400" s="170">
        <f>'Fleet Input'!F1404</f>
        <v>0</v>
      </c>
      <c r="T1400" s="109" t="s">
        <v>237</v>
      </c>
      <c r="U1400" s="109" t="s">
        <v>190</v>
      </c>
      <c r="X1400" s="176">
        <f>'Fleet Input'!F1404</f>
        <v>0</v>
      </c>
      <c r="Y1400" s="170">
        <f>'Fleet Input'!G1404</f>
        <v>0</v>
      </c>
      <c r="Z1400" s="170">
        <f>'Fleet Input'!H1404</f>
        <v>0</v>
      </c>
      <c r="AA1400" s="114">
        <f t="shared" si="255"/>
        <v>0</v>
      </c>
      <c r="AB1400" s="176" t="str">
        <f>IF('Fleet Input'!K1404=0,"",'Fleet Input'!K1404)</f>
        <v/>
      </c>
      <c r="AC1400" s="176" t="str">
        <f>IF('Fleet Input'!L1404=0,"",'Fleet Input'!L1404)</f>
        <v/>
      </c>
      <c r="AD1400" s="117" t="str">
        <f t="shared" si="256"/>
        <v/>
      </c>
      <c r="AE1400" s="117" t="str">
        <f t="shared" si="257"/>
        <v>00</v>
      </c>
      <c r="AF1400" s="8" t="e">
        <f t="shared" si="258"/>
        <v>#N/A</v>
      </c>
      <c r="AG1400" s="122" t="e">
        <f t="shared" si="259"/>
        <v>#N/A</v>
      </c>
      <c r="AH1400" s="8" t="e">
        <f t="shared" si="260"/>
        <v>#N/A</v>
      </c>
      <c r="AI1400" s="122" t="e">
        <f t="shared" si="261"/>
        <v>#N/A</v>
      </c>
      <c r="AJ1400" s="100" t="e">
        <f t="shared" si="262"/>
        <v>#N/A</v>
      </c>
      <c r="AK1400" s="122" t="e">
        <f t="shared" si="263"/>
        <v>#N/A</v>
      </c>
    </row>
    <row r="1401" spans="1:37" x14ac:dyDescent="0.2">
      <c r="A1401" s="170">
        <f>'Fleet Input'!A1405</f>
        <v>0</v>
      </c>
      <c r="B1401" s="106" t="s">
        <v>111</v>
      </c>
      <c r="C1401" s="106" t="s">
        <v>167</v>
      </c>
      <c r="D1401" s="106" t="s">
        <v>180</v>
      </c>
      <c r="E1401" s="106" t="s">
        <v>143</v>
      </c>
      <c r="F1401" s="179">
        <f>'Fleet Input'!I1405</f>
        <v>0</v>
      </c>
      <c r="G1401" s="179">
        <f>'Fleet Input'!J1405</f>
        <v>0</v>
      </c>
      <c r="H1401" s="119" t="e">
        <f>VLOOKUP(AD1401,NOx_Calc!$E$4:$G$44,3,FALSE)/100</f>
        <v>#N/A</v>
      </c>
      <c r="I1401" s="119" t="e">
        <f>VLOOKUP(AD1401,NOx_Calc!$E$4:$H$44,4,FALSE)/100</f>
        <v>#N/A</v>
      </c>
      <c r="J1401" s="97" t="e">
        <f t="shared" si="252"/>
        <v>#N/A</v>
      </c>
      <c r="K1401" s="10" t="e">
        <f>IF(J1401&lt;&gt;"-",IF(X1401="A",'NOx Emission Factors'!$X$4*J1401,IF(X1401="L",'NOx Emission Factors'!$W$4*J1401,"?")),"-")</f>
        <v>#N/A</v>
      </c>
      <c r="L1401" s="10" t="str">
        <f>IF(F1401&lt;&gt;"",IF(X1401="A",F1401/'NOx Emission Factors'!$X$4,IF(X1401="L",F1401/'NOx Emission Factors'!$W$4,"?")),"-")</f>
        <v>?</v>
      </c>
      <c r="M1401" s="125" t="e">
        <f t="shared" si="253"/>
        <v>#DIV/0!</v>
      </c>
      <c r="N1401" s="125" t="e">
        <f t="shared" si="254"/>
        <v>#N/A</v>
      </c>
      <c r="O1401" s="170">
        <f>'Fleet Input'!B1405</f>
        <v>0</v>
      </c>
      <c r="P1401" s="170">
        <f>'Fleet Input'!C1405</f>
        <v>0</v>
      </c>
      <c r="Q1401" s="170">
        <f>'Fleet Input'!D1405</f>
        <v>0</v>
      </c>
      <c r="R1401" s="170">
        <f>'Fleet Input'!E1405</f>
        <v>0</v>
      </c>
      <c r="S1401" s="170">
        <f>'Fleet Input'!F1405</f>
        <v>0</v>
      </c>
      <c r="T1401" s="109" t="s">
        <v>239</v>
      </c>
      <c r="U1401" s="109" t="s">
        <v>194</v>
      </c>
      <c r="X1401" s="176">
        <f>'Fleet Input'!F1405</f>
        <v>0</v>
      </c>
      <c r="Y1401" s="170">
        <f>'Fleet Input'!G1405</f>
        <v>0</v>
      </c>
      <c r="Z1401" s="170">
        <f>'Fleet Input'!H1405</f>
        <v>0</v>
      </c>
      <c r="AA1401" s="114">
        <f t="shared" si="255"/>
        <v>0</v>
      </c>
      <c r="AB1401" s="176" t="str">
        <f>IF('Fleet Input'!K1405=0,"",'Fleet Input'!K1405)</f>
        <v/>
      </c>
      <c r="AC1401" s="176" t="str">
        <f>IF('Fleet Input'!L1405=0,"",'Fleet Input'!L1405)</f>
        <v/>
      </c>
      <c r="AD1401" s="117" t="str">
        <f t="shared" si="256"/>
        <v/>
      </c>
      <c r="AE1401" s="117" t="str">
        <f t="shared" si="257"/>
        <v>00</v>
      </c>
      <c r="AF1401" s="8" t="e">
        <f t="shared" si="258"/>
        <v>#N/A</v>
      </c>
      <c r="AG1401" s="122" t="e">
        <f t="shared" si="259"/>
        <v>#N/A</v>
      </c>
      <c r="AH1401" s="8" t="e">
        <f t="shared" si="260"/>
        <v>#N/A</v>
      </c>
      <c r="AI1401" s="122" t="e">
        <f t="shared" si="261"/>
        <v>#N/A</v>
      </c>
      <c r="AJ1401" s="100" t="e">
        <f t="shared" si="262"/>
        <v>#N/A</v>
      </c>
      <c r="AK1401" s="122" t="e">
        <f t="shared" si="263"/>
        <v>#N/A</v>
      </c>
    </row>
    <row r="1402" spans="1:37" x14ac:dyDescent="0.2">
      <c r="A1402" s="170">
        <f>'Fleet Input'!A1406</f>
        <v>0</v>
      </c>
      <c r="B1402" s="106" t="s">
        <v>111</v>
      </c>
      <c r="C1402" s="106" t="s">
        <v>133</v>
      </c>
      <c r="D1402" s="106" t="s">
        <v>134</v>
      </c>
      <c r="E1402" s="106" t="s">
        <v>154</v>
      </c>
      <c r="F1402" s="179">
        <f>'Fleet Input'!I1406</f>
        <v>0</v>
      </c>
      <c r="G1402" s="179">
        <f>'Fleet Input'!J1406</f>
        <v>0</v>
      </c>
      <c r="H1402" s="119" t="e">
        <f>VLOOKUP(AD1402,NOx_Calc!$E$4:$G$44,3,FALSE)/100</f>
        <v>#N/A</v>
      </c>
      <c r="I1402" s="119" t="e">
        <f>VLOOKUP(AD1402,NOx_Calc!$E$4:$H$44,4,FALSE)/100</f>
        <v>#N/A</v>
      </c>
      <c r="J1402" s="97" t="e">
        <f t="shared" si="252"/>
        <v>#N/A</v>
      </c>
      <c r="K1402" s="10" t="e">
        <f>IF(J1402&lt;&gt;"-",IF(X1402="A",'NOx Emission Factors'!$X$4*J1402,IF(X1402="L",'NOx Emission Factors'!$W$4*J1402,"?")),"-")</f>
        <v>#N/A</v>
      </c>
      <c r="L1402" s="10" t="str">
        <f>IF(F1402&lt;&gt;"",IF(X1402="A",F1402/'NOx Emission Factors'!$X$4,IF(X1402="L",F1402/'NOx Emission Factors'!$W$4,"?")),"-")</f>
        <v>?</v>
      </c>
      <c r="M1402" s="125" t="e">
        <f t="shared" si="253"/>
        <v>#DIV/0!</v>
      </c>
      <c r="N1402" s="125" t="e">
        <f t="shared" si="254"/>
        <v>#N/A</v>
      </c>
      <c r="O1402" s="170">
        <f>'Fleet Input'!B1406</f>
        <v>0</v>
      </c>
      <c r="P1402" s="170">
        <f>'Fleet Input'!C1406</f>
        <v>0</v>
      </c>
      <c r="Q1402" s="170">
        <f>'Fleet Input'!D1406</f>
        <v>0</v>
      </c>
      <c r="R1402" s="170">
        <f>'Fleet Input'!E1406</f>
        <v>0</v>
      </c>
      <c r="S1402" s="170">
        <f>'Fleet Input'!F1406</f>
        <v>0</v>
      </c>
      <c r="T1402" s="109" t="s">
        <v>237</v>
      </c>
      <c r="U1402" s="109" t="s">
        <v>33</v>
      </c>
      <c r="X1402" s="176">
        <f>'Fleet Input'!F1406</f>
        <v>0</v>
      </c>
      <c r="Y1402" s="170">
        <f>'Fleet Input'!G1406</f>
        <v>0</v>
      </c>
      <c r="Z1402" s="170">
        <f>'Fleet Input'!H1406</f>
        <v>0</v>
      </c>
      <c r="AA1402" s="114">
        <f t="shared" si="255"/>
        <v>0</v>
      </c>
      <c r="AB1402" s="176" t="str">
        <f>IF('Fleet Input'!K1406=0,"",'Fleet Input'!K1406)</f>
        <v/>
      </c>
      <c r="AC1402" s="176" t="str">
        <f>IF('Fleet Input'!L1406=0,"",'Fleet Input'!L1406)</f>
        <v/>
      </c>
      <c r="AD1402" s="117" t="str">
        <f t="shared" si="256"/>
        <v/>
      </c>
      <c r="AE1402" s="117" t="str">
        <f t="shared" si="257"/>
        <v>00</v>
      </c>
      <c r="AF1402" s="8" t="e">
        <f t="shared" si="258"/>
        <v>#N/A</v>
      </c>
      <c r="AG1402" s="122" t="e">
        <f t="shared" si="259"/>
        <v>#N/A</v>
      </c>
      <c r="AH1402" s="8" t="e">
        <f t="shared" si="260"/>
        <v>#N/A</v>
      </c>
      <c r="AI1402" s="122" t="e">
        <f t="shared" si="261"/>
        <v>#N/A</v>
      </c>
      <c r="AJ1402" s="100" t="e">
        <f t="shared" si="262"/>
        <v>#N/A</v>
      </c>
      <c r="AK1402" s="122" t="e">
        <f t="shared" si="263"/>
        <v>#N/A</v>
      </c>
    </row>
    <row r="1403" spans="1:37" x14ac:dyDescent="0.2">
      <c r="A1403" s="170">
        <f>'Fleet Input'!A1407</f>
        <v>0</v>
      </c>
      <c r="B1403" s="106" t="s">
        <v>111</v>
      </c>
      <c r="C1403" s="106" t="s">
        <v>163</v>
      </c>
      <c r="D1403" s="106" t="s">
        <v>164</v>
      </c>
      <c r="E1403" s="106" t="s">
        <v>142</v>
      </c>
      <c r="F1403" s="179">
        <f>'Fleet Input'!I1407</f>
        <v>0</v>
      </c>
      <c r="G1403" s="179">
        <f>'Fleet Input'!J1407</f>
        <v>0</v>
      </c>
      <c r="H1403" s="119" t="e">
        <f>VLOOKUP(AD1403,NOx_Calc!$E$4:$G$44,3,FALSE)/100</f>
        <v>#N/A</v>
      </c>
      <c r="I1403" s="119" t="e">
        <f>VLOOKUP(AD1403,NOx_Calc!$E$4:$H$44,4,FALSE)/100</f>
        <v>#N/A</v>
      </c>
      <c r="J1403" s="97" t="e">
        <f t="shared" si="252"/>
        <v>#N/A</v>
      </c>
      <c r="K1403" s="10" t="e">
        <f>IF(J1403&lt;&gt;"-",IF(X1403="A",'NOx Emission Factors'!$X$4*J1403,IF(X1403="L",'NOx Emission Factors'!$W$4*J1403,"?")),"-")</f>
        <v>#N/A</v>
      </c>
      <c r="L1403" s="10" t="str">
        <f>IF(F1403&lt;&gt;"",IF(X1403="A",F1403/'NOx Emission Factors'!$X$4,IF(X1403="L",F1403/'NOx Emission Factors'!$W$4,"?")),"-")</f>
        <v>?</v>
      </c>
      <c r="M1403" s="125" t="e">
        <f t="shared" si="253"/>
        <v>#DIV/0!</v>
      </c>
      <c r="N1403" s="125" t="e">
        <f t="shared" si="254"/>
        <v>#N/A</v>
      </c>
      <c r="O1403" s="170">
        <f>'Fleet Input'!B1407</f>
        <v>0</v>
      </c>
      <c r="P1403" s="170">
        <f>'Fleet Input'!C1407</f>
        <v>0</v>
      </c>
      <c r="Q1403" s="170">
        <f>'Fleet Input'!D1407</f>
        <v>0</v>
      </c>
      <c r="R1403" s="170">
        <f>'Fleet Input'!E1407</f>
        <v>0</v>
      </c>
      <c r="S1403" s="170">
        <f>'Fleet Input'!F1407</f>
        <v>0</v>
      </c>
      <c r="T1403" s="109" t="s">
        <v>239</v>
      </c>
      <c r="U1403" s="109" t="s">
        <v>194</v>
      </c>
      <c r="X1403" s="176">
        <f>'Fleet Input'!F1407</f>
        <v>0</v>
      </c>
      <c r="Y1403" s="170">
        <f>'Fleet Input'!G1407</f>
        <v>0</v>
      </c>
      <c r="Z1403" s="170">
        <f>'Fleet Input'!H1407</f>
        <v>0</v>
      </c>
      <c r="AA1403" s="114">
        <f t="shared" si="255"/>
        <v>0</v>
      </c>
      <c r="AB1403" s="176" t="str">
        <f>IF('Fleet Input'!K1407=0,"",'Fleet Input'!K1407)</f>
        <v/>
      </c>
      <c r="AC1403" s="176" t="str">
        <f>IF('Fleet Input'!L1407=0,"",'Fleet Input'!L1407)</f>
        <v/>
      </c>
      <c r="AD1403" s="117" t="str">
        <f t="shared" si="256"/>
        <v/>
      </c>
      <c r="AE1403" s="117" t="str">
        <f t="shared" si="257"/>
        <v>00</v>
      </c>
      <c r="AF1403" s="8" t="e">
        <f t="shared" si="258"/>
        <v>#N/A</v>
      </c>
      <c r="AG1403" s="122" t="e">
        <f t="shared" si="259"/>
        <v>#N/A</v>
      </c>
      <c r="AH1403" s="8" t="e">
        <f t="shared" si="260"/>
        <v>#N/A</v>
      </c>
      <c r="AI1403" s="122" t="e">
        <f t="shared" si="261"/>
        <v>#N/A</v>
      </c>
      <c r="AJ1403" s="100" t="e">
        <f t="shared" si="262"/>
        <v>#N/A</v>
      </c>
      <c r="AK1403" s="122" t="e">
        <f t="shared" si="263"/>
        <v>#N/A</v>
      </c>
    </row>
    <row r="1404" spans="1:37" x14ac:dyDescent="0.2">
      <c r="A1404" s="170">
        <f>'Fleet Input'!A1408</f>
        <v>0</v>
      </c>
      <c r="B1404" s="106" t="s">
        <v>111</v>
      </c>
      <c r="C1404" s="106" t="s">
        <v>120</v>
      </c>
      <c r="D1404" s="106" t="s">
        <v>123</v>
      </c>
      <c r="E1404" s="106" t="s">
        <v>142</v>
      </c>
      <c r="F1404" s="179">
        <f>'Fleet Input'!I1408</f>
        <v>0</v>
      </c>
      <c r="G1404" s="179">
        <f>'Fleet Input'!J1408</f>
        <v>0</v>
      </c>
      <c r="H1404" s="119" t="e">
        <f>VLOOKUP(AD1404,NOx_Calc!$E$4:$G$44,3,FALSE)/100</f>
        <v>#N/A</v>
      </c>
      <c r="I1404" s="119" t="e">
        <f>VLOOKUP(AD1404,NOx_Calc!$E$4:$H$44,4,FALSE)/100</f>
        <v>#N/A</v>
      </c>
      <c r="J1404" s="97" t="e">
        <f t="shared" si="252"/>
        <v>#N/A</v>
      </c>
      <c r="K1404" s="10" t="e">
        <f>IF(J1404&lt;&gt;"-",IF(X1404="A",'NOx Emission Factors'!$X$4*J1404,IF(X1404="L",'NOx Emission Factors'!$W$4*J1404,"?")),"-")</f>
        <v>#N/A</v>
      </c>
      <c r="L1404" s="10" t="str">
        <f>IF(F1404&lt;&gt;"",IF(X1404="A",F1404/'NOx Emission Factors'!$X$4,IF(X1404="L",F1404/'NOx Emission Factors'!$W$4,"?")),"-")</f>
        <v>?</v>
      </c>
      <c r="M1404" s="125" t="e">
        <f t="shared" si="253"/>
        <v>#DIV/0!</v>
      </c>
      <c r="N1404" s="125" t="e">
        <f t="shared" si="254"/>
        <v>#N/A</v>
      </c>
      <c r="O1404" s="170">
        <f>'Fleet Input'!B1408</f>
        <v>0</v>
      </c>
      <c r="P1404" s="170">
        <f>'Fleet Input'!C1408</f>
        <v>0</v>
      </c>
      <c r="Q1404" s="170">
        <f>'Fleet Input'!D1408</f>
        <v>0</v>
      </c>
      <c r="R1404" s="170">
        <f>'Fleet Input'!E1408</f>
        <v>0</v>
      </c>
      <c r="S1404" s="170">
        <f>'Fleet Input'!F1408</f>
        <v>0</v>
      </c>
      <c r="T1404" s="109" t="s">
        <v>239</v>
      </c>
      <c r="U1404" s="109" t="s">
        <v>194</v>
      </c>
      <c r="X1404" s="176">
        <f>'Fleet Input'!F1408</f>
        <v>0</v>
      </c>
      <c r="Y1404" s="170">
        <f>'Fleet Input'!G1408</f>
        <v>0</v>
      </c>
      <c r="Z1404" s="170">
        <f>'Fleet Input'!H1408</f>
        <v>0</v>
      </c>
      <c r="AA1404" s="114">
        <f t="shared" si="255"/>
        <v>0</v>
      </c>
      <c r="AB1404" s="176" t="str">
        <f>IF('Fleet Input'!K1408=0,"",'Fleet Input'!K1408)</f>
        <v/>
      </c>
      <c r="AC1404" s="176" t="str">
        <f>IF('Fleet Input'!L1408=0,"",'Fleet Input'!L1408)</f>
        <v/>
      </c>
      <c r="AD1404" s="117" t="str">
        <f t="shared" si="256"/>
        <v/>
      </c>
      <c r="AE1404" s="117" t="str">
        <f t="shared" si="257"/>
        <v>00</v>
      </c>
      <c r="AF1404" s="8" t="e">
        <f t="shared" si="258"/>
        <v>#N/A</v>
      </c>
      <c r="AG1404" s="122" t="e">
        <f t="shared" si="259"/>
        <v>#N/A</v>
      </c>
      <c r="AH1404" s="8" t="e">
        <f t="shared" si="260"/>
        <v>#N/A</v>
      </c>
      <c r="AI1404" s="122" t="e">
        <f t="shared" si="261"/>
        <v>#N/A</v>
      </c>
      <c r="AJ1404" s="100" t="e">
        <f t="shared" si="262"/>
        <v>#N/A</v>
      </c>
      <c r="AK1404" s="122" t="e">
        <f t="shared" si="263"/>
        <v>#N/A</v>
      </c>
    </row>
    <row r="1405" spans="1:37" x14ac:dyDescent="0.2">
      <c r="A1405" s="170">
        <f>'Fleet Input'!A1409</f>
        <v>0</v>
      </c>
      <c r="B1405" s="106" t="s">
        <v>111</v>
      </c>
      <c r="C1405" s="106" t="s">
        <v>167</v>
      </c>
      <c r="D1405" s="106" t="s">
        <v>168</v>
      </c>
      <c r="E1405" s="106" t="s">
        <v>143</v>
      </c>
      <c r="F1405" s="179">
        <f>'Fleet Input'!I1409</f>
        <v>0</v>
      </c>
      <c r="G1405" s="179">
        <f>'Fleet Input'!J1409</f>
        <v>0</v>
      </c>
      <c r="H1405" s="119" t="e">
        <f>VLOOKUP(AD1405,NOx_Calc!$E$4:$G$44,3,FALSE)/100</f>
        <v>#N/A</v>
      </c>
      <c r="I1405" s="119" t="e">
        <f>VLOOKUP(AD1405,NOx_Calc!$E$4:$H$44,4,FALSE)/100</f>
        <v>#N/A</v>
      </c>
      <c r="J1405" s="97" t="e">
        <f t="shared" si="252"/>
        <v>#N/A</v>
      </c>
      <c r="K1405" s="10" t="e">
        <f>IF(J1405&lt;&gt;"-",IF(X1405="A",'NOx Emission Factors'!$X$4*J1405,IF(X1405="L",'NOx Emission Factors'!$W$4*J1405,"?")),"-")</f>
        <v>#N/A</v>
      </c>
      <c r="L1405" s="10" t="str">
        <f>IF(F1405&lt;&gt;"",IF(X1405="A",F1405/'NOx Emission Factors'!$X$4,IF(X1405="L",F1405/'NOx Emission Factors'!$W$4,"?")),"-")</f>
        <v>?</v>
      </c>
      <c r="M1405" s="125" t="e">
        <f t="shared" si="253"/>
        <v>#DIV/0!</v>
      </c>
      <c r="N1405" s="125" t="e">
        <f t="shared" si="254"/>
        <v>#N/A</v>
      </c>
      <c r="O1405" s="170">
        <f>'Fleet Input'!B1409</f>
        <v>0</v>
      </c>
      <c r="P1405" s="170">
        <f>'Fleet Input'!C1409</f>
        <v>0</v>
      </c>
      <c r="Q1405" s="170">
        <f>'Fleet Input'!D1409</f>
        <v>0</v>
      </c>
      <c r="R1405" s="170">
        <f>'Fleet Input'!E1409</f>
        <v>0</v>
      </c>
      <c r="S1405" s="170">
        <f>'Fleet Input'!F1409</f>
        <v>0</v>
      </c>
      <c r="T1405" s="109" t="s">
        <v>239</v>
      </c>
      <c r="U1405" s="109" t="s">
        <v>194</v>
      </c>
      <c r="X1405" s="176">
        <f>'Fleet Input'!F1409</f>
        <v>0</v>
      </c>
      <c r="Y1405" s="170">
        <f>'Fleet Input'!G1409</f>
        <v>0</v>
      </c>
      <c r="Z1405" s="170">
        <f>'Fleet Input'!H1409</f>
        <v>0</v>
      </c>
      <c r="AA1405" s="114">
        <f t="shared" si="255"/>
        <v>0</v>
      </c>
      <c r="AB1405" s="176" t="str">
        <f>IF('Fleet Input'!K1409=0,"",'Fleet Input'!K1409)</f>
        <v/>
      </c>
      <c r="AC1405" s="176" t="str">
        <f>IF('Fleet Input'!L1409=0,"",'Fleet Input'!L1409)</f>
        <v/>
      </c>
      <c r="AD1405" s="117" t="str">
        <f t="shared" si="256"/>
        <v/>
      </c>
      <c r="AE1405" s="117" t="str">
        <f t="shared" si="257"/>
        <v>00</v>
      </c>
      <c r="AF1405" s="8" t="e">
        <f t="shared" si="258"/>
        <v>#N/A</v>
      </c>
      <c r="AG1405" s="122" t="e">
        <f t="shared" si="259"/>
        <v>#N/A</v>
      </c>
      <c r="AH1405" s="8" t="e">
        <f t="shared" si="260"/>
        <v>#N/A</v>
      </c>
      <c r="AI1405" s="122" t="e">
        <f t="shared" si="261"/>
        <v>#N/A</v>
      </c>
      <c r="AJ1405" s="100" t="e">
        <f t="shared" si="262"/>
        <v>#N/A</v>
      </c>
      <c r="AK1405" s="122" t="e">
        <f t="shared" si="263"/>
        <v>#N/A</v>
      </c>
    </row>
    <row r="1406" spans="1:37" x14ac:dyDescent="0.2">
      <c r="A1406" s="170">
        <f>'Fleet Input'!A1410</f>
        <v>0</v>
      </c>
      <c r="B1406" s="106" t="s">
        <v>111</v>
      </c>
      <c r="C1406" s="106" t="s">
        <v>175</v>
      </c>
      <c r="D1406" s="106" t="s">
        <v>176</v>
      </c>
      <c r="E1406" s="106" t="s">
        <v>143</v>
      </c>
      <c r="F1406" s="179">
        <f>'Fleet Input'!I1410</f>
        <v>0</v>
      </c>
      <c r="G1406" s="179">
        <f>'Fleet Input'!J1410</f>
        <v>0</v>
      </c>
      <c r="H1406" s="119" t="e">
        <f>VLOOKUP(AD1406,NOx_Calc!$E$4:$G$44,3,FALSE)/100</f>
        <v>#N/A</v>
      </c>
      <c r="I1406" s="119" t="e">
        <f>VLOOKUP(AD1406,NOx_Calc!$E$4:$H$44,4,FALSE)/100</f>
        <v>#N/A</v>
      </c>
      <c r="J1406" s="97" t="e">
        <f t="shared" si="252"/>
        <v>#N/A</v>
      </c>
      <c r="K1406" s="10" t="e">
        <f>IF(J1406&lt;&gt;"-",IF(X1406="A",'NOx Emission Factors'!$X$4*J1406,IF(X1406="L",'NOx Emission Factors'!$W$4*J1406,"?")),"-")</f>
        <v>#N/A</v>
      </c>
      <c r="L1406" s="10" t="str">
        <f>IF(F1406&lt;&gt;"",IF(X1406="A",F1406/'NOx Emission Factors'!$X$4,IF(X1406="L",F1406/'NOx Emission Factors'!$W$4,"?")),"-")</f>
        <v>?</v>
      </c>
      <c r="M1406" s="125" t="e">
        <f t="shared" si="253"/>
        <v>#DIV/0!</v>
      </c>
      <c r="N1406" s="125" t="e">
        <f t="shared" si="254"/>
        <v>#N/A</v>
      </c>
      <c r="O1406" s="170">
        <f>'Fleet Input'!B1410</f>
        <v>0</v>
      </c>
      <c r="P1406" s="170">
        <f>'Fleet Input'!C1410</f>
        <v>0</v>
      </c>
      <c r="Q1406" s="170">
        <f>'Fleet Input'!D1410</f>
        <v>0</v>
      </c>
      <c r="R1406" s="170">
        <f>'Fleet Input'!E1410</f>
        <v>0</v>
      </c>
      <c r="S1406" s="170">
        <f>'Fleet Input'!F1410</f>
        <v>0</v>
      </c>
      <c r="T1406" s="109" t="s">
        <v>239</v>
      </c>
      <c r="U1406" s="109" t="s">
        <v>194</v>
      </c>
      <c r="X1406" s="176">
        <f>'Fleet Input'!F1410</f>
        <v>0</v>
      </c>
      <c r="Y1406" s="170">
        <f>'Fleet Input'!G1410</f>
        <v>0</v>
      </c>
      <c r="Z1406" s="170">
        <f>'Fleet Input'!H1410</f>
        <v>0</v>
      </c>
      <c r="AA1406" s="114">
        <f t="shared" si="255"/>
        <v>0</v>
      </c>
      <c r="AB1406" s="176" t="str">
        <f>IF('Fleet Input'!K1410=0,"",'Fleet Input'!K1410)</f>
        <v/>
      </c>
      <c r="AC1406" s="176" t="str">
        <f>IF('Fleet Input'!L1410=0,"",'Fleet Input'!L1410)</f>
        <v/>
      </c>
      <c r="AD1406" s="117" t="str">
        <f t="shared" si="256"/>
        <v/>
      </c>
      <c r="AE1406" s="117" t="str">
        <f t="shared" si="257"/>
        <v>00</v>
      </c>
      <c r="AF1406" s="8" t="e">
        <f t="shared" si="258"/>
        <v>#N/A</v>
      </c>
      <c r="AG1406" s="122" t="e">
        <f t="shared" si="259"/>
        <v>#N/A</v>
      </c>
      <c r="AH1406" s="8" t="e">
        <f t="shared" si="260"/>
        <v>#N/A</v>
      </c>
      <c r="AI1406" s="122" t="e">
        <f t="shared" si="261"/>
        <v>#N/A</v>
      </c>
      <c r="AJ1406" s="100" t="e">
        <f t="shared" si="262"/>
        <v>#N/A</v>
      </c>
      <c r="AK1406" s="122" t="e">
        <f t="shared" si="263"/>
        <v>#N/A</v>
      </c>
    </row>
    <row r="1407" spans="1:37" x14ac:dyDescent="0.2">
      <c r="A1407" s="170">
        <f>'Fleet Input'!A1411</f>
        <v>0</v>
      </c>
      <c r="B1407" s="106" t="s">
        <v>111</v>
      </c>
      <c r="C1407" s="106" t="s">
        <v>112</v>
      </c>
      <c r="D1407" s="106" t="s">
        <v>150</v>
      </c>
      <c r="E1407" s="106" t="s">
        <v>142</v>
      </c>
      <c r="F1407" s="179">
        <f>'Fleet Input'!I1411</f>
        <v>0</v>
      </c>
      <c r="G1407" s="179">
        <f>'Fleet Input'!J1411</f>
        <v>0</v>
      </c>
      <c r="H1407" s="119" t="e">
        <f>VLOOKUP(AD1407,NOx_Calc!$E$4:$G$44,3,FALSE)/100</f>
        <v>#N/A</v>
      </c>
      <c r="I1407" s="119" t="e">
        <f>VLOOKUP(AD1407,NOx_Calc!$E$4:$H$44,4,FALSE)/100</f>
        <v>#N/A</v>
      </c>
      <c r="J1407" s="97" t="e">
        <f t="shared" si="252"/>
        <v>#N/A</v>
      </c>
      <c r="K1407" s="10" t="e">
        <f>IF(J1407&lt;&gt;"-",IF(X1407="A",'NOx Emission Factors'!$X$4*J1407,IF(X1407="L",'NOx Emission Factors'!$W$4*J1407,"?")),"-")</f>
        <v>#N/A</v>
      </c>
      <c r="L1407" s="10" t="str">
        <f>IF(F1407&lt;&gt;"",IF(X1407="A",F1407/'NOx Emission Factors'!$X$4,IF(X1407="L",F1407/'NOx Emission Factors'!$W$4,"?")),"-")</f>
        <v>?</v>
      </c>
      <c r="M1407" s="125" t="e">
        <f t="shared" si="253"/>
        <v>#DIV/0!</v>
      </c>
      <c r="N1407" s="125" t="e">
        <f t="shared" si="254"/>
        <v>#N/A</v>
      </c>
      <c r="O1407" s="170">
        <f>'Fleet Input'!B1411</f>
        <v>0</v>
      </c>
      <c r="P1407" s="170">
        <f>'Fleet Input'!C1411</f>
        <v>0</v>
      </c>
      <c r="Q1407" s="170">
        <f>'Fleet Input'!D1411</f>
        <v>0</v>
      </c>
      <c r="R1407" s="170">
        <f>'Fleet Input'!E1411</f>
        <v>0</v>
      </c>
      <c r="S1407" s="170">
        <f>'Fleet Input'!F1411</f>
        <v>0</v>
      </c>
      <c r="T1407" s="109" t="s">
        <v>239</v>
      </c>
      <c r="U1407" s="109" t="s">
        <v>194</v>
      </c>
      <c r="X1407" s="176">
        <f>'Fleet Input'!F1411</f>
        <v>0</v>
      </c>
      <c r="Y1407" s="170">
        <f>'Fleet Input'!G1411</f>
        <v>0</v>
      </c>
      <c r="Z1407" s="170">
        <f>'Fleet Input'!H1411</f>
        <v>0</v>
      </c>
      <c r="AA1407" s="114">
        <f t="shared" si="255"/>
        <v>0</v>
      </c>
      <c r="AB1407" s="176" t="str">
        <f>IF('Fleet Input'!K1411=0,"",'Fleet Input'!K1411)</f>
        <v/>
      </c>
      <c r="AC1407" s="176" t="str">
        <f>IF('Fleet Input'!L1411=0,"",'Fleet Input'!L1411)</f>
        <v/>
      </c>
      <c r="AD1407" s="117" t="str">
        <f t="shared" si="256"/>
        <v/>
      </c>
      <c r="AE1407" s="117" t="str">
        <f t="shared" si="257"/>
        <v>00</v>
      </c>
      <c r="AF1407" s="8" t="e">
        <f t="shared" si="258"/>
        <v>#N/A</v>
      </c>
      <c r="AG1407" s="122" t="e">
        <f t="shared" si="259"/>
        <v>#N/A</v>
      </c>
      <c r="AH1407" s="8" t="e">
        <f t="shared" si="260"/>
        <v>#N/A</v>
      </c>
      <c r="AI1407" s="122" t="e">
        <f t="shared" si="261"/>
        <v>#N/A</v>
      </c>
      <c r="AJ1407" s="100" t="e">
        <f t="shared" si="262"/>
        <v>#N/A</v>
      </c>
      <c r="AK1407" s="122" t="e">
        <f t="shared" si="263"/>
        <v>#N/A</v>
      </c>
    </row>
    <row r="1408" spans="1:37" x14ac:dyDescent="0.2">
      <c r="A1408" s="170">
        <f>'Fleet Input'!A1412</f>
        <v>0</v>
      </c>
      <c r="B1408" s="106" t="s">
        <v>111</v>
      </c>
      <c r="C1408" s="106" t="s">
        <v>170</v>
      </c>
      <c r="D1408" s="106" t="s">
        <v>171</v>
      </c>
      <c r="E1408" s="106" t="s">
        <v>143</v>
      </c>
      <c r="F1408" s="179">
        <f>'Fleet Input'!I1412</f>
        <v>0</v>
      </c>
      <c r="G1408" s="179">
        <f>'Fleet Input'!J1412</f>
        <v>0</v>
      </c>
      <c r="H1408" s="119" t="e">
        <f>VLOOKUP(AD1408,NOx_Calc!$E$4:$G$44,3,FALSE)/100</f>
        <v>#N/A</v>
      </c>
      <c r="I1408" s="119" t="e">
        <f>VLOOKUP(AD1408,NOx_Calc!$E$4:$H$44,4,FALSE)/100</f>
        <v>#N/A</v>
      </c>
      <c r="J1408" s="97" t="e">
        <f t="shared" si="252"/>
        <v>#N/A</v>
      </c>
      <c r="K1408" s="10" t="e">
        <f>IF(J1408&lt;&gt;"-",IF(X1408="A",'NOx Emission Factors'!$X$4*J1408,IF(X1408="L",'NOx Emission Factors'!$W$4*J1408,"?")),"-")</f>
        <v>#N/A</v>
      </c>
      <c r="L1408" s="10" t="str">
        <f>IF(F1408&lt;&gt;"",IF(X1408="A",F1408/'NOx Emission Factors'!$X$4,IF(X1408="L",F1408/'NOx Emission Factors'!$W$4,"?")),"-")</f>
        <v>?</v>
      </c>
      <c r="M1408" s="125" t="e">
        <f t="shared" si="253"/>
        <v>#DIV/0!</v>
      </c>
      <c r="N1408" s="125" t="e">
        <f t="shared" si="254"/>
        <v>#N/A</v>
      </c>
      <c r="O1408" s="170">
        <f>'Fleet Input'!B1412</f>
        <v>0</v>
      </c>
      <c r="P1408" s="170">
        <f>'Fleet Input'!C1412</f>
        <v>0</v>
      </c>
      <c r="Q1408" s="170">
        <f>'Fleet Input'!D1412</f>
        <v>0</v>
      </c>
      <c r="R1408" s="170">
        <f>'Fleet Input'!E1412</f>
        <v>0</v>
      </c>
      <c r="S1408" s="170">
        <f>'Fleet Input'!F1412</f>
        <v>0</v>
      </c>
      <c r="T1408" s="109" t="s">
        <v>239</v>
      </c>
      <c r="U1408" s="109" t="s">
        <v>194</v>
      </c>
      <c r="X1408" s="176">
        <f>'Fleet Input'!F1412</f>
        <v>0</v>
      </c>
      <c r="Y1408" s="170">
        <f>'Fleet Input'!G1412</f>
        <v>0</v>
      </c>
      <c r="Z1408" s="170">
        <f>'Fleet Input'!H1412</f>
        <v>0</v>
      </c>
      <c r="AA1408" s="114">
        <f t="shared" si="255"/>
        <v>0</v>
      </c>
      <c r="AB1408" s="176" t="str">
        <f>IF('Fleet Input'!K1412=0,"",'Fleet Input'!K1412)</f>
        <v/>
      </c>
      <c r="AC1408" s="176" t="str">
        <f>IF('Fleet Input'!L1412=0,"",'Fleet Input'!L1412)</f>
        <v/>
      </c>
      <c r="AD1408" s="117" t="str">
        <f t="shared" si="256"/>
        <v/>
      </c>
      <c r="AE1408" s="117" t="str">
        <f t="shared" si="257"/>
        <v>00</v>
      </c>
      <c r="AF1408" s="8" t="e">
        <f t="shared" si="258"/>
        <v>#N/A</v>
      </c>
      <c r="AG1408" s="122" t="e">
        <f t="shared" si="259"/>
        <v>#N/A</v>
      </c>
      <c r="AH1408" s="8" t="e">
        <f t="shared" si="260"/>
        <v>#N/A</v>
      </c>
      <c r="AI1408" s="122" t="e">
        <f t="shared" si="261"/>
        <v>#N/A</v>
      </c>
      <c r="AJ1408" s="100" t="e">
        <f t="shared" si="262"/>
        <v>#N/A</v>
      </c>
      <c r="AK1408" s="122" t="e">
        <f t="shared" si="263"/>
        <v>#N/A</v>
      </c>
    </row>
    <row r="1409" spans="1:37" x14ac:dyDescent="0.2">
      <c r="A1409" s="170">
        <f>'Fleet Input'!A1413</f>
        <v>0</v>
      </c>
      <c r="B1409" s="106" t="s">
        <v>111</v>
      </c>
      <c r="C1409" s="106" t="s">
        <v>157</v>
      </c>
      <c r="D1409" s="106" t="s">
        <v>158</v>
      </c>
      <c r="E1409" s="106" t="s">
        <v>142</v>
      </c>
      <c r="F1409" s="179">
        <f>'Fleet Input'!I1413</f>
        <v>0</v>
      </c>
      <c r="G1409" s="179">
        <f>'Fleet Input'!J1413</f>
        <v>0</v>
      </c>
      <c r="H1409" s="119" t="e">
        <f>VLOOKUP(AD1409,NOx_Calc!$E$4:$G$44,3,FALSE)/100</f>
        <v>#N/A</v>
      </c>
      <c r="I1409" s="119" t="e">
        <f>VLOOKUP(AD1409,NOx_Calc!$E$4:$H$44,4,FALSE)/100</f>
        <v>#N/A</v>
      </c>
      <c r="J1409" s="97" t="e">
        <f t="shared" si="252"/>
        <v>#N/A</v>
      </c>
      <c r="K1409" s="10" t="e">
        <f>IF(J1409&lt;&gt;"-",IF(X1409="A",'NOx Emission Factors'!$X$4*J1409,IF(X1409="L",'NOx Emission Factors'!$W$4*J1409,"?")),"-")</f>
        <v>#N/A</v>
      </c>
      <c r="L1409" s="10" t="str">
        <f>IF(F1409&lt;&gt;"",IF(X1409="A",F1409/'NOx Emission Factors'!$X$4,IF(X1409="L",F1409/'NOx Emission Factors'!$W$4,"?")),"-")</f>
        <v>?</v>
      </c>
      <c r="M1409" s="125" t="e">
        <f t="shared" si="253"/>
        <v>#DIV/0!</v>
      </c>
      <c r="N1409" s="125" t="e">
        <f t="shared" si="254"/>
        <v>#N/A</v>
      </c>
      <c r="O1409" s="170">
        <f>'Fleet Input'!B1413</f>
        <v>0</v>
      </c>
      <c r="P1409" s="170">
        <f>'Fleet Input'!C1413</f>
        <v>0</v>
      </c>
      <c r="Q1409" s="170">
        <f>'Fleet Input'!D1413</f>
        <v>0</v>
      </c>
      <c r="R1409" s="170">
        <f>'Fleet Input'!E1413</f>
        <v>0</v>
      </c>
      <c r="S1409" s="170">
        <f>'Fleet Input'!F1413</f>
        <v>0</v>
      </c>
      <c r="T1409" s="109" t="s">
        <v>239</v>
      </c>
      <c r="U1409" s="109" t="s">
        <v>194</v>
      </c>
      <c r="X1409" s="176">
        <f>'Fleet Input'!F1413</f>
        <v>0</v>
      </c>
      <c r="Y1409" s="170">
        <f>'Fleet Input'!G1413</f>
        <v>0</v>
      </c>
      <c r="Z1409" s="170">
        <f>'Fleet Input'!H1413</f>
        <v>0</v>
      </c>
      <c r="AA1409" s="114">
        <f t="shared" si="255"/>
        <v>0</v>
      </c>
      <c r="AB1409" s="176" t="str">
        <f>IF('Fleet Input'!K1413=0,"",'Fleet Input'!K1413)</f>
        <v/>
      </c>
      <c r="AC1409" s="176" t="str">
        <f>IF('Fleet Input'!L1413=0,"",'Fleet Input'!L1413)</f>
        <v/>
      </c>
      <c r="AD1409" s="117" t="str">
        <f t="shared" si="256"/>
        <v/>
      </c>
      <c r="AE1409" s="117" t="str">
        <f t="shared" si="257"/>
        <v>00</v>
      </c>
      <c r="AF1409" s="8" t="e">
        <f t="shared" si="258"/>
        <v>#N/A</v>
      </c>
      <c r="AG1409" s="122" t="e">
        <f t="shared" si="259"/>
        <v>#N/A</v>
      </c>
      <c r="AH1409" s="8" t="e">
        <f t="shared" si="260"/>
        <v>#N/A</v>
      </c>
      <c r="AI1409" s="122" t="e">
        <f t="shared" si="261"/>
        <v>#N/A</v>
      </c>
      <c r="AJ1409" s="100" t="e">
        <f t="shared" si="262"/>
        <v>#N/A</v>
      </c>
      <c r="AK1409" s="122" t="e">
        <f t="shared" si="263"/>
        <v>#N/A</v>
      </c>
    </row>
    <row r="1410" spans="1:37" x14ac:dyDescent="0.2">
      <c r="A1410" s="170">
        <f>'Fleet Input'!A1414</f>
        <v>0</v>
      </c>
      <c r="B1410" s="106" t="s">
        <v>111</v>
      </c>
      <c r="C1410" s="106" t="s">
        <v>170</v>
      </c>
      <c r="D1410" s="106" t="s">
        <v>171</v>
      </c>
      <c r="E1410" s="106" t="s">
        <v>269</v>
      </c>
      <c r="F1410" s="179">
        <f>'Fleet Input'!I1414</f>
        <v>0</v>
      </c>
      <c r="G1410" s="179">
        <f>'Fleet Input'!J1414</f>
        <v>0</v>
      </c>
      <c r="H1410" s="119" t="e">
        <f>VLOOKUP(AD1410,NOx_Calc!$E$4:$G$44,3,FALSE)/100</f>
        <v>#N/A</v>
      </c>
      <c r="I1410" s="119" t="e">
        <f>VLOOKUP(AD1410,NOx_Calc!$E$4:$H$44,4,FALSE)/100</f>
        <v>#N/A</v>
      </c>
      <c r="J1410" s="97" t="e">
        <f t="shared" si="252"/>
        <v>#N/A</v>
      </c>
      <c r="K1410" s="10" t="e">
        <f>IF(J1410&lt;&gt;"-",IF(X1410="A",'NOx Emission Factors'!$X$4*J1410,IF(X1410="L",'NOx Emission Factors'!$W$4*J1410,"?")),"-")</f>
        <v>#N/A</v>
      </c>
      <c r="L1410" s="10" t="str">
        <f>IF(F1410&lt;&gt;"",IF(X1410="A",F1410/'NOx Emission Factors'!$X$4,IF(X1410="L",F1410/'NOx Emission Factors'!$W$4,"?")),"-")</f>
        <v>?</v>
      </c>
      <c r="M1410" s="125" t="e">
        <f t="shared" si="253"/>
        <v>#DIV/0!</v>
      </c>
      <c r="N1410" s="125" t="e">
        <f t="shared" si="254"/>
        <v>#N/A</v>
      </c>
      <c r="O1410" s="170">
        <f>'Fleet Input'!B1414</f>
        <v>0</v>
      </c>
      <c r="P1410" s="170">
        <f>'Fleet Input'!C1414</f>
        <v>0</v>
      </c>
      <c r="Q1410" s="170">
        <f>'Fleet Input'!D1414</f>
        <v>0</v>
      </c>
      <c r="R1410" s="170">
        <f>'Fleet Input'!E1414</f>
        <v>0</v>
      </c>
      <c r="S1410" s="170">
        <f>'Fleet Input'!F1414</f>
        <v>0</v>
      </c>
      <c r="T1410" s="109" t="s">
        <v>237</v>
      </c>
      <c r="U1410" s="109" t="s">
        <v>190</v>
      </c>
      <c r="X1410" s="176">
        <f>'Fleet Input'!F1414</f>
        <v>0</v>
      </c>
      <c r="Y1410" s="170">
        <f>'Fleet Input'!G1414</f>
        <v>0</v>
      </c>
      <c r="Z1410" s="170">
        <f>'Fleet Input'!H1414</f>
        <v>0</v>
      </c>
      <c r="AA1410" s="114">
        <f t="shared" si="255"/>
        <v>0</v>
      </c>
      <c r="AB1410" s="176" t="str">
        <f>IF('Fleet Input'!K1414=0,"",'Fleet Input'!K1414)</f>
        <v/>
      </c>
      <c r="AC1410" s="176" t="str">
        <f>IF('Fleet Input'!L1414=0,"",'Fleet Input'!L1414)</f>
        <v/>
      </c>
      <c r="AD1410" s="117" t="str">
        <f t="shared" si="256"/>
        <v/>
      </c>
      <c r="AE1410" s="117" t="str">
        <f t="shared" si="257"/>
        <v>00</v>
      </c>
      <c r="AF1410" s="8" t="e">
        <f t="shared" si="258"/>
        <v>#N/A</v>
      </c>
      <c r="AG1410" s="122" t="e">
        <f t="shared" si="259"/>
        <v>#N/A</v>
      </c>
      <c r="AH1410" s="8" t="e">
        <f t="shared" si="260"/>
        <v>#N/A</v>
      </c>
      <c r="AI1410" s="122" t="e">
        <f t="shared" si="261"/>
        <v>#N/A</v>
      </c>
      <c r="AJ1410" s="100" t="e">
        <f t="shared" si="262"/>
        <v>#N/A</v>
      </c>
      <c r="AK1410" s="122" t="e">
        <f t="shared" si="263"/>
        <v>#N/A</v>
      </c>
    </row>
    <row r="1411" spans="1:37" x14ac:dyDescent="0.2">
      <c r="A1411" s="170">
        <f>'Fleet Input'!A1415</f>
        <v>0</v>
      </c>
      <c r="B1411" s="106" t="s">
        <v>111</v>
      </c>
      <c r="C1411" s="106" t="s">
        <v>170</v>
      </c>
      <c r="D1411" s="106" t="s">
        <v>171</v>
      </c>
      <c r="E1411" s="106" t="s">
        <v>269</v>
      </c>
      <c r="F1411" s="179">
        <f>'Fleet Input'!I1415</f>
        <v>0</v>
      </c>
      <c r="G1411" s="179">
        <f>'Fleet Input'!J1415</f>
        <v>0</v>
      </c>
      <c r="H1411" s="119" t="e">
        <f>VLOOKUP(AD1411,NOx_Calc!$E$4:$G$44,3,FALSE)/100</f>
        <v>#N/A</v>
      </c>
      <c r="I1411" s="119" t="e">
        <f>VLOOKUP(AD1411,NOx_Calc!$E$4:$H$44,4,FALSE)/100</f>
        <v>#N/A</v>
      </c>
      <c r="J1411" s="97" t="e">
        <f t="shared" ref="J1411:J1474" si="264">IF(G1411&lt;&gt;"",G1411*(1-H1411),"-")</f>
        <v>#N/A</v>
      </c>
      <c r="K1411" s="10" t="e">
        <f>IF(J1411&lt;&gt;"-",IF(X1411="A",'NOx Emission Factors'!$X$4*J1411,IF(X1411="L",'NOx Emission Factors'!$W$4*J1411,"?")),"-")</f>
        <v>#N/A</v>
      </c>
      <c r="L1411" s="10" t="str">
        <f>IF(F1411&lt;&gt;"",IF(X1411="A",F1411/'NOx Emission Factors'!$X$4,IF(X1411="L",F1411/'NOx Emission Factors'!$W$4,"?")),"-")</f>
        <v>?</v>
      </c>
      <c r="M1411" s="125" t="e">
        <f t="shared" ref="M1411:M1474" si="265">IF(G1411&lt;&gt;"",IF(F1411&lt;&gt;"",F1411/G1411,"-"),"-")</f>
        <v>#DIV/0!</v>
      </c>
      <c r="N1411" s="125" t="e">
        <f t="shared" ref="N1411:N1474" si="266">IF(J1411&lt;&gt;"-",IF(F1411&lt;&gt;"",F1411/J1411,"-"),"-")</f>
        <v>#N/A</v>
      </c>
      <c r="O1411" s="170">
        <f>'Fleet Input'!B1415</f>
        <v>0</v>
      </c>
      <c r="P1411" s="170">
        <f>'Fleet Input'!C1415</f>
        <v>0</v>
      </c>
      <c r="Q1411" s="170">
        <f>'Fleet Input'!D1415</f>
        <v>0</v>
      </c>
      <c r="R1411" s="170">
        <f>'Fleet Input'!E1415</f>
        <v>0</v>
      </c>
      <c r="S1411" s="170">
        <f>'Fleet Input'!F1415</f>
        <v>0</v>
      </c>
      <c r="T1411" s="109" t="s">
        <v>237</v>
      </c>
      <c r="U1411" s="109" t="s">
        <v>190</v>
      </c>
      <c r="X1411" s="176">
        <f>'Fleet Input'!F1415</f>
        <v>0</v>
      </c>
      <c r="Y1411" s="170">
        <f>'Fleet Input'!G1415</f>
        <v>0</v>
      </c>
      <c r="Z1411" s="170">
        <f>'Fleet Input'!H1415</f>
        <v>0</v>
      </c>
      <c r="AA1411" s="114">
        <f t="shared" ref="AA1411:AA1474" si="267">IF(Z1411="STAGE 1","E1",IF(Z1411="STAGE 2","E2",IF(Z1411="STAGE 3A","E3",IF(Z1411="STAGE 4","E4",Z1411))))</f>
        <v>0</v>
      </c>
      <c r="AB1411" s="176" t="str">
        <f>IF('Fleet Input'!K1415=0,"",'Fleet Input'!K1415)</f>
        <v/>
      </c>
      <c r="AC1411" s="176" t="str">
        <f>IF('Fleet Input'!L1415=0,"",'Fleet Input'!L1415)</f>
        <v/>
      </c>
      <c r="AD1411" s="117" t="str">
        <f t="shared" ref="AD1411:AD1474" si="268">CONCATENATE(AB1411,AC1411)</f>
        <v/>
      </c>
      <c r="AE1411" s="117" t="str">
        <f t="shared" ref="AE1411:AE1474" si="269">CONCATENATE(AD1411,AA1411,X1411)</f>
        <v>00</v>
      </c>
      <c r="AF1411" s="8" t="e">
        <f t="shared" ref="AF1411:AF1474" si="270">IF(F1411&gt;0,F1411,K1411)</f>
        <v>#N/A</v>
      </c>
      <c r="AG1411" s="122" t="e">
        <f t="shared" ref="AG1411:AG1474" si="271">IF(G1411&lt;&gt;"",G1411*H1411,(L1411*H1411)/(1-H1411))</f>
        <v>#N/A</v>
      </c>
      <c r="AH1411" s="8" t="e">
        <f t="shared" ref="AH1411:AH1474" si="272">I1411/(1-H1411)</f>
        <v>#N/A</v>
      </c>
      <c r="AI1411" s="122" t="e">
        <f t="shared" ref="AI1411:AI1474" si="273">AH1411*AF1411</f>
        <v>#N/A</v>
      </c>
      <c r="AJ1411" s="100" t="e">
        <f t="shared" ref="AJ1411:AJ1474" si="274">(1-H1411-I1411)/(1-H1411)</f>
        <v>#N/A</v>
      </c>
      <c r="AK1411" s="122" t="e">
        <f t="shared" ref="AK1411:AK1474" si="275">AJ1411*AF1411</f>
        <v>#N/A</v>
      </c>
    </row>
    <row r="1412" spans="1:37" x14ac:dyDescent="0.2">
      <c r="A1412" s="170">
        <f>'Fleet Input'!A1416</f>
        <v>0</v>
      </c>
      <c r="B1412" s="106" t="s">
        <v>111</v>
      </c>
      <c r="C1412" s="106" t="s">
        <v>170</v>
      </c>
      <c r="D1412" s="106" t="s">
        <v>171</v>
      </c>
      <c r="E1412" s="106" t="s">
        <v>269</v>
      </c>
      <c r="F1412" s="179">
        <f>'Fleet Input'!I1416</f>
        <v>0</v>
      </c>
      <c r="G1412" s="179">
        <f>'Fleet Input'!J1416</f>
        <v>0</v>
      </c>
      <c r="H1412" s="119" t="e">
        <f>VLOOKUP(AD1412,NOx_Calc!$E$4:$G$44,3,FALSE)/100</f>
        <v>#N/A</v>
      </c>
      <c r="I1412" s="119" t="e">
        <f>VLOOKUP(AD1412,NOx_Calc!$E$4:$H$44,4,FALSE)/100</f>
        <v>#N/A</v>
      </c>
      <c r="J1412" s="97" t="e">
        <f t="shared" si="264"/>
        <v>#N/A</v>
      </c>
      <c r="K1412" s="10" t="e">
        <f>IF(J1412&lt;&gt;"-",IF(X1412="A",'NOx Emission Factors'!$X$4*J1412,IF(X1412="L",'NOx Emission Factors'!$W$4*J1412,"?")),"-")</f>
        <v>#N/A</v>
      </c>
      <c r="L1412" s="10" t="str">
        <f>IF(F1412&lt;&gt;"",IF(X1412="A",F1412/'NOx Emission Factors'!$X$4,IF(X1412="L",F1412/'NOx Emission Factors'!$W$4,"?")),"-")</f>
        <v>?</v>
      </c>
      <c r="M1412" s="125" t="e">
        <f t="shared" si="265"/>
        <v>#DIV/0!</v>
      </c>
      <c r="N1412" s="125" t="e">
        <f t="shared" si="266"/>
        <v>#N/A</v>
      </c>
      <c r="O1412" s="170">
        <f>'Fleet Input'!B1416</f>
        <v>0</v>
      </c>
      <c r="P1412" s="170">
        <f>'Fleet Input'!C1416</f>
        <v>0</v>
      </c>
      <c r="Q1412" s="170">
        <f>'Fleet Input'!D1416</f>
        <v>0</v>
      </c>
      <c r="R1412" s="170">
        <f>'Fleet Input'!E1416</f>
        <v>0</v>
      </c>
      <c r="S1412" s="170">
        <f>'Fleet Input'!F1416</f>
        <v>0</v>
      </c>
      <c r="T1412" s="109" t="s">
        <v>237</v>
      </c>
      <c r="U1412" s="109" t="s">
        <v>190</v>
      </c>
      <c r="X1412" s="176">
        <f>'Fleet Input'!F1416</f>
        <v>0</v>
      </c>
      <c r="Y1412" s="170">
        <f>'Fleet Input'!G1416</f>
        <v>0</v>
      </c>
      <c r="Z1412" s="170">
        <f>'Fleet Input'!H1416</f>
        <v>0</v>
      </c>
      <c r="AA1412" s="114">
        <f t="shared" si="267"/>
        <v>0</v>
      </c>
      <c r="AB1412" s="176" t="str">
        <f>IF('Fleet Input'!K1416=0,"",'Fleet Input'!K1416)</f>
        <v/>
      </c>
      <c r="AC1412" s="176" t="str">
        <f>IF('Fleet Input'!L1416=0,"",'Fleet Input'!L1416)</f>
        <v/>
      </c>
      <c r="AD1412" s="117" t="str">
        <f t="shared" si="268"/>
        <v/>
      </c>
      <c r="AE1412" s="117" t="str">
        <f t="shared" si="269"/>
        <v>00</v>
      </c>
      <c r="AF1412" s="8" t="e">
        <f t="shared" si="270"/>
        <v>#N/A</v>
      </c>
      <c r="AG1412" s="122" t="e">
        <f t="shared" si="271"/>
        <v>#N/A</v>
      </c>
      <c r="AH1412" s="8" t="e">
        <f t="shared" si="272"/>
        <v>#N/A</v>
      </c>
      <c r="AI1412" s="122" t="e">
        <f t="shared" si="273"/>
        <v>#N/A</v>
      </c>
      <c r="AJ1412" s="100" t="e">
        <f t="shared" si="274"/>
        <v>#N/A</v>
      </c>
      <c r="AK1412" s="122" t="e">
        <f t="shared" si="275"/>
        <v>#N/A</v>
      </c>
    </row>
    <row r="1413" spans="1:37" x14ac:dyDescent="0.2">
      <c r="A1413" s="170">
        <f>'Fleet Input'!A1417</f>
        <v>0</v>
      </c>
      <c r="B1413" s="106" t="s">
        <v>111</v>
      </c>
      <c r="C1413" s="106" t="s">
        <v>288</v>
      </c>
      <c r="D1413" s="106" t="s">
        <v>288</v>
      </c>
      <c r="E1413" s="106" t="s">
        <v>143</v>
      </c>
      <c r="F1413" s="179">
        <f>'Fleet Input'!I1417</f>
        <v>0</v>
      </c>
      <c r="G1413" s="179">
        <f>'Fleet Input'!J1417</f>
        <v>0</v>
      </c>
      <c r="H1413" s="119" t="e">
        <f>VLOOKUP(AD1413,NOx_Calc!$E$4:$G$44,3,FALSE)/100</f>
        <v>#N/A</v>
      </c>
      <c r="I1413" s="119" t="e">
        <f>VLOOKUP(AD1413,NOx_Calc!$E$4:$H$44,4,FALSE)/100</f>
        <v>#N/A</v>
      </c>
      <c r="J1413" s="97" t="e">
        <f t="shared" si="264"/>
        <v>#N/A</v>
      </c>
      <c r="K1413" s="10" t="e">
        <f>IF(J1413&lt;&gt;"-",IF(X1413="A",'NOx Emission Factors'!$X$4*J1413,IF(X1413="L",'NOx Emission Factors'!$W$4*J1413,"?")),"-")</f>
        <v>#N/A</v>
      </c>
      <c r="L1413" s="10" t="str">
        <f>IF(F1413&lt;&gt;"",IF(X1413="A",F1413/'NOx Emission Factors'!$X$4,IF(X1413="L",F1413/'NOx Emission Factors'!$W$4,"?")),"-")</f>
        <v>?</v>
      </c>
      <c r="M1413" s="125" t="e">
        <f t="shared" si="265"/>
        <v>#DIV/0!</v>
      </c>
      <c r="N1413" s="125" t="e">
        <f t="shared" si="266"/>
        <v>#N/A</v>
      </c>
      <c r="O1413" s="170">
        <f>'Fleet Input'!B1417</f>
        <v>0</v>
      </c>
      <c r="P1413" s="170">
        <f>'Fleet Input'!C1417</f>
        <v>0</v>
      </c>
      <c r="Q1413" s="170">
        <f>'Fleet Input'!D1417</f>
        <v>0</v>
      </c>
      <c r="R1413" s="170">
        <f>'Fleet Input'!E1417</f>
        <v>0</v>
      </c>
      <c r="S1413" s="170">
        <f>'Fleet Input'!F1417</f>
        <v>0</v>
      </c>
      <c r="T1413" s="109" t="s">
        <v>237</v>
      </c>
      <c r="U1413" s="109" t="s">
        <v>190</v>
      </c>
      <c r="X1413" s="176">
        <f>'Fleet Input'!F1417</f>
        <v>0</v>
      </c>
      <c r="Y1413" s="170">
        <f>'Fleet Input'!G1417</f>
        <v>0</v>
      </c>
      <c r="Z1413" s="170">
        <f>'Fleet Input'!H1417</f>
        <v>0</v>
      </c>
      <c r="AA1413" s="114">
        <f t="shared" si="267"/>
        <v>0</v>
      </c>
      <c r="AB1413" s="176" t="str">
        <f>IF('Fleet Input'!K1417=0,"",'Fleet Input'!K1417)</f>
        <v/>
      </c>
      <c r="AC1413" s="176" t="str">
        <f>IF('Fleet Input'!L1417=0,"",'Fleet Input'!L1417)</f>
        <v/>
      </c>
      <c r="AD1413" s="117" t="str">
        <f t="shared" si="268"/>
        <v/>
      </c>
      <c r="AE1413" s="117" t="str">
        <f t="shared" si="269"/>
        <v>00</v>
      </c>
      <c r="AF1413" s="8" t="e">
        <f t="shared" si="270"/>
        <v>#N/A</v>
      </c>
      <c r="AG1413" s="122" t="e">
        <f t="shared" si="271"/>
        <v>#N/A</v>
      </c>
      <c r="AH1413" s="8" t="e">
        <f t="shared" si="272"/>
        <v>#N/A</v>
      </c>
      <c r="AI1413" s="122" t="e">
        <f t="shared" si="273"/>
        <v>#N/A</v>
      </c>
      <c r="AJ1413" s="100" t="e">
        <f t="shared" si="274"/>
        <v>#N/A</v>
      </c>
      <c r="AK1413" s="122" t="e">
        <f t="shared" si="275"/>
        <v>#N/A</v>
      </c>
    </row>
    <row r="1414" spans="1:37" x14ac:dyDescent="0.2">
      <c r="A1414" s="170">
        <f>'Fleet Input'!A1418</f>
        <v>0</v>
      </c>
      <c r="B1414" s="106" t="s">
        <v>111</v>
      </c>
      <c r="C1414" s="106" t="s">
        <v>170</v>
      </c>
      <c r="D1414" s="106" t="s">
        <v>171</v>
      </c>
      <c r="E1414" s="106" t="s">
        <v>269</v>
      </c>
      <c r="F1414" s="179">
        <f>'Fleet Input'!I1418</f>
        <v>0</v>
      </c>
      <c r="G1414" s="179">
        <f>'Fleet Input'!J1418</f>
        <v>0</v>
      </c>
      <c r="H1414" s="119" t="e">
        <f>VLOOKUP(AD1414,NOx_Calc!$E$4:$G$44,3,FALSE)/100</f>
        <v>#N/A</v>
      </c>
      <c r="I1414" s="119" t="e">
        <f>VLOOKUP(AD1414,NOx_Calc!$E$4:$H$44,4,FALSE)/100</f>
        <v>#N/A</v>
      </c>
      <c r="J1414" s="97" t="e">
        <f t="shared" si="264"/>
        <v>#N/A</v>
      </c>
      <c r="K1414" s="10" t="e">
        <f>IF(J1414&lt;&gt;"-",IF(X1414="A",'NOx Emission Factors'!$X$4*J1414,IF(X1414="L",'NOx Emission Factors'!$W$4*J1414,"?")),"-")</f>
        <v>#N/A</v>
      </c>
      <c r="L1414" s="10" t="str">
        <f>IF(F1414&lt;&gt;"",IF(X1414="A",F1414/'NOx Emission Factors'!$X$4,IF(X1414="L",F1414/'NOx Emission Factors'!$W$4,"?")),"-")</f>
        <v>?</v>
      </c>
      <c r="M1414" s="125" t="e">
        <f t="shared" si="265"/>
        <v>#DIV/0!</v>
      </c>
      <c r="N1414" s="125" t="e">
        <f t="shared" si="266"/>
        <v>#N/A</v>
      </c>
      <c r="O1414" s="170">
        <f>'Fleet Input'!B1418</f>
        <v>0</v>
      </c>
      <c r="P1414" s="170">
        <f>'Fleet Input'!C1418</f>
        <v>0</v>
      </c>
      <c r="Q1414" s="170">
        <f>'Fleet Input'!D1418</f>
        <v>0</v>
      </c>
      <c r="R1414" s="170">
        <f>'Fleet Input'!E1418</f>
        <v>0</v>
      </c>
      <c r="S1414" s="170">
        <f>'Fleet Input'!F1418</f>
        <v>0</v>
      </c>
      <c r="T1414" s="109" t="s">
        <v>237</v>
      </c>
      <c r="U1414" s="109" t="s">
        <v>190</v>
      </c>
      <c r="X1414" s="176">
        <f>'Fleet Input'!F1418</f>
        <v>0</v>
      </c>
      <c r="Y1414" s="170">
        <f>'Fleet Input'!G1418</f>
        <v>0</v>
      </c>
      <c r="Z1414" s="170">
        <f>'Fleet Input'!H1418</f>
        <v>0</v>
      </c>
      <c r="AA1414" s="114">
        <f t="shared" si="267"/>
        <v>0</v>
      </c>
      <c r="AB1414" s="176" t="str">
        <f>IF('Fleet Input'!K1418=0,"",'Fleet Input'!K1418)</f>
        <v/>
      </c>
      <c r="AC1414" s="176" t="str">
        <f>IF('Fleet Input'!L1418=0,"",'Fleet Input'!L1418)</f>
        <v/>
      </c>
      <c r="AD1414" s="117" t="str">
        <f t="shared" si="268"/>
        <v/>
      </c>
      <c r="AE1414" s="117" t="str">
        <f t="shared" si="269"/>
        <v>00</v>
      </c>
      <c r="AF1414" s="8" t="e">
        <f t="shared" si="270"/>
        <v>#N/A</v>
      </c>
      <c r="AG1414" s="122" t="e">
        <f t="shared" si="271"/>
        <v>#N/A</v>
      </c>
      <c r="AH1414" s="8" t="e">
        <f t="shared" si="272"/>
        <v>#N/A</v>
      </c>
      <c r="AI1414" s="122" t="e">
        <f t="shared" si="273"/>
        <v>#N/A</v>
      </c>
      <c r="AJ1414" s="100" t="e">
        <f t="shared" si="274"/>
        <v>#N/A</v>
      </c>
      <c r="AK1414" s="122" t="e">
        <f t="shared" si="275"/>
        <v>#N/A</v>
      </c>
    </row>
    <row r="1415" spans="1:37" x14ac:dyDescent="0.2">
      <c r="A1415" s="170">
        <f>'Fleet Input'!A1419</f>
        <v>0</v>
      </c>
      <c r="B1415" s="106" t="s">
        <v>111</v>
      </c>
      <c r="C1415" s="106" t="s">
        <v>255</v>
      </c>
      <c r="D1415" s="106" t="s">
        <v>256</v>
      </c>
      <c r="E1415" s="106" t="s">
        <v>269</v>
      </c>
      <c r="F1415" s="179">
        <f>'Fleet Input'!I1419</f>
        <v>0</v>
      </c>
      <c r="G1415" s="179">
        <f>'Fleet Input'!J1419</f>
        <v>0</v>
      </c>
      <c r="H1415" s="119" t="e">
        <f>VLOOKUP(AD1415,NOx_Calc!$E$4:$G$44,3,FALSE)/100</f>
        <v>#N/A</v>
      </c>
      <c r="I1415" s="119" t="e">
        <f>VLOOKUP(AD1415,NOx_Calc!$E$4:$H$44,4,FALSE)/100</f>
        <v>#N/A</v>
      </c>
      <c r="J1415" s="97" t="e">
        <f t="shared" si="264"/>
        <v>#N/A</v>
      </c>
      <c r="K1415" s="10" t="e">
        <f>IF(J1415&lt;&gt;"-",IF(X1415="A",'NOx Emission Factors'!$X$4*J1415,IF(X1415="L",'NOx Emission Factors'!$W$4*J1415,"?")),"-")</f>
        <v>#N/A</v>
      </c>
      <c r="L1415" s="10" t="str">
        <f>IF(F1415&lt;&gt;"",IF(X1415="A",F1415/'NOx Emission Factors'!$X$4,IF(X1415="L",F1415/'NOx Emission Factors'!$W$4,"?")),"-")</f>
        <v>?</v>
      </c>
      <c r="M1415" s="125" t="e">
        <f t="shared" si="265"/>
        <v>#DIV/0!</v>
      </c>
      <c r="N1415" s="125" t="e">
        <f t="shared" si="266"/>
        <v>#N/A</v>
      </c>
      <c r="O1415" s="170">
        <f>'Fleet Input'!B1419</f>
        <v>0</v>
      </c>
      <c r="P1415" s="170">
        <f>'Fleet Input'!C1419</f>
        <v>0</v>
      </c>
      <c r="Q1415" s="170">
        <f>'Fleet Input'!D1419</f>
        <v>0</v>
      </c>
      <c r="R1415" s="170">
        <f>'Fleet Input'!E1419</f>
        <v>0</v>
      </c>
      <c r="S1415" s="170">
        <f>'Fleet Input'!F1419</f>
        <v>0</v>
      </c>
      <c r="T1415" s="109" t="s">
        <v>237</v>
      </c>
      <c r="U1415" s="109" t="s">
        <v>190</v>
      </c>
      <c r="X1415" s="176">
        <f>'Fleet Input'!F1419</f>
        <v>0</v>
      </c>
      <c r="Y1415" s="170">
        <f>'Fleet Input'!G1419</f>
        <v>0</v>
      </c>
      <c r="Z1415" s="170">
        <f>'Fleet Input'!H1419</f>
        <v>0</v>
      </c>
      <c r="AA1415" s="114">
        <f t="shared" si="267"/>
        <v>0</v>
      </c>
      <c r="AB1415" s="176" t="str">
        <f>IF('Fleet Input'!K1419=0,"",'Fleet Input'!K1419)</f>
        <v/>
      </c>
      <c r="AC1415" s="176" t="str">
        <f>IF('Fleet Input'!L1419=0,"",'Fleet Input'!L1419)</f>
        <v/>
      </c>
      <c r="AD1415" s="117" t="str">
        <f t="shared" si="268"/>
        <v/>
      </c>
      <c r="AE1415" s="117" t="str">
        <f t="shared" si="269"/>
        <v>00</v>
      </c>
      <c r="AF1415" s="8" t="e">
        <f t="shared" si="270"/>
        <v>#N/A</v>
      </c>
      <c r="AG1415" s="122" t="e">
        <f t="shared" si="271"/>
        <v>#N/A</v>
      </c>
      <c r="AH1415" s="8" t="e">
        <f t="shared" si="272"/>
        <v>#N/A</v>
      </c>
      <c r="AI1415" s="122" t="e">
        <f t="shared" si="273"/>
        <v>#N/A</v>
      </c>
      <c r="AJ1415" s="100" t="e">
        <f t="shared" si="274"/>
        <v>#N/A</v>
      </c>
      <c r="AK1415" s="122" t="e">
        <f t="shared" si="275"/>
        <v>#N/A</v>
      </c>
    </row>
    <row r="1416" spans="1:37" x14ac:dyDescent="0.2">
      <c r="A1416" s="170">
        <f>'Fleet Input'!A1420</f>
        <v>0</v>
      </c>
      <c r="B1416" s="106" t="s">
        <v>111</v>
      </c>
      <c r="C1416" s="106" t="s">
        <v>255</v>
      </c>
      <c r="D1416" s="106" t="s">
        <v>256</v>
      </c>
      <c r="E1416" s="106" t="s">
        <v>269</v>
      </c>
      <c r="F1416" s="179">
        <f>'Fleet Input'!I1420</f>
        <v>0</v>
      </c>
      <c r="G1416" s="179">
        <f>'Fleet Input'!J1420</f>
        <v>0</v>
      </c>
      <c r="H1416" s="119" t="e">
        <f>VLOOKUP(AD1416,NOx_Calc!$E$4:$G$44,3,FALSE)/100</f>
        <v>#N/A</v>
      </c>
      <c r="I1416" s="119" t="e">
        <f>VLOOKUP(AD1416,NOx_Calc!$E$4:$H$44,4,FALSE)/100</f>
        <v>#N/A</v>
      </c>
      <c r="J1416" s="97" t="e">
        <f t="shared" si="264"/>
        <v>#N/A</v>
      </c>
      <c r="K1416" s="10" t="e">
        <f>IF(J1416&lt;&gt;"-",IF(X1416="A",'NOx Emission Factors'!$X$4*J1416,IF(X1416="L",'NOx Emission Factors'!$W$4*J1416,"?")),"-")</f>
        <v>#N/A</v>
      </c>
      <c r="L1416" s="10" t="str">
        <f>IF(F1416&lt;&gt;"",IF(X1416="A",F1416/'NOx Emission Factors'!$X$4,IF(X1416="L",F1416/'NOx Emission Factors'!$W$4,"?")),"-")</f>
        <v>?</v>
      </c>
      <c r="M1416" s="125" t="e">
        <f t="shared" si="265"/>
        <v>#DIV/0!</v>
      </c>
      <c r="N1416" s="125" t="e">
        <f t="shared" si="266"/>
        <v>#N/A</v>
      </c>
      <c r="O1416" s="170">
        <f>'Fleet Input'!B1420</f>
        <v>0</v>
      </c>
      <c r="P1416" s="170">
        <f>'Fleet Input'!C1420</f>
        <v>0</v>
      </c>
      <c r="Q1416" s="170">
        <f>'Fleet Input'!D1420</f>
        <v>0</v>
      </c>
      <c r="R1416" s="170">
        <f>'Fleet Input'!E1420</f>
        <v>0</v>
      </c>
      <c r="S1416" s="170">
        <f>'Fleet Input'!F1420</f>
        <v>0</v>
      </c>
      <c r="T1416" s="109" t="s">
        <v>237</v>
      </c>
      <c r="U1416" s="109" t="s">
        <v>190</v>
      </c>
      <c r="X1416" s="176">
        <f>'Fleet Input'!F1420</f>
        <v>0</v>
      </c>
      <c r="Y1416" s="170">
        <f>'Fleet Input'!G1420</f>
        <v>0</v>
      </c>
      <c r="Z1416" s="170">
        <f>'Fleet Input'!H1420</f>
        <v>0</v>
      </c>
      <c r="AA1416" s="114">
        <f t="shared" si="267"/>
        <v>0</v>
      </c>
      <c r="AB1416" s="176" t="str">
        <f>IF('Fleet Input'!K1420=0,"",'Fleet Input'!K1420)</f>
        <v/>
      </c>
      <c r="AC1416" s="176" t="str">
        <f>IF('Fleet Input'!L1420=0,"",'Fleet Input'!L1420)</f>
        <v/>
      </c>
      <c r="AD1416" s="117" t="str">
        <f t="shared" si="268"/>
        <v/>
      </c>
      <c r="AE1416" s="117" t="str">
        <f t="shared" si="269"/>
        <v>00</v>
      </c>
      <c r="AF1416" s="8" t="e">
        <f t="shared" si="270"/>
        <v>#N/A</v>
      </c>
      <c r="AG1416" s="122" t="e">
        <f t="shared" si="271"/>
        <v>#N/A</v>
      </c>
      <c r="AH1416" s="8" t="e">
        <f t="shared" si="272"/>
        <v>#N/A</v>
      </c>
      <c r="AI1416" s="122" t="e">
        <f t="shared" si="273"/>
        <v>#N/A</v>
      </c>
      <c r="AJ1416" s="100" t="e">
        <f t="shared" si="274"/>
        <v>#N/A</v>
      </c>
      <c r="AK1416" s="122" t="e">
        <f t="shared" si="275"/>
        <v>#N/A</v>
      </c>
    </row>
    <row r="1417" spans="1:37" x14ac:dyDescent="0.2">
      <c r="A1417" s="170">
        <f>'Fleet Input'!A1421</f>
        <v>0</v>
      </c>
      <c r="B1417" s="106" t="s">
        <v>111</v>
      </c>
      <c r="C1417" s="106" t="s">
        <v>170</v>
      </c>
      <c r="D1417" s="106" t="s">
        <v>171</v>
      </c>
      <c r="E1417" s="106" t="s">
        <v>269</v>
      </c>
      <c r="F1417" s="179">
        <f>'Fleet Input'!I1421</f>
        <v>0</v>
      </c>
      <c r="G1417" s="179">
        <f>'Fleet Input'!J1421</f>
        <v>0</v>
      </c>
      <c r="H1417" s="119" t="e">
        <f>VLOOKUP(AD1417,NOx_Calc!$E$4:$G$44,3,FALSE)/100</f>
        <v>#N/A</v>
      </c>
      <c r="I1417" s="119" t="e">
        <f>VLOOKUP(AD1417,NOx_Calc!$E$4:$H$44,4,FALSE)/100</f>
        <v>#N/A</v>
      </c>
      <c r="J1417" s="97" t="e">
        <f t="shared" si="264"/>
        <v>#N/A</v>
      </c>
      <c r="K1417" s="10" t="e">
        <f>IF(J1417&lt;&gt;"-",IF(X1417="A",'NOx Emission Factors'!$X$4*J1417,IF(X1417="L",'NOx Emission Factors'!$W$4*J1417,"?")),"-")</f>
        <v>#N/A</v>
      </c>
      <c r="L1417" s="10" t="str">
        <f>IF(F1417&lt;&gt;"",IF(X1417="A",F1417/'NOx Emission Factors'!$X$4,IF(X1417="L",F1417/'NOx Emission Factors'!$W$4,"?")),"-")</f>
        <v>?</v>
      </c>
      <c r="M1417" s="125" t="e">
        <f t="shared" si="265"/>
        <v>#DIV/0!</v>
      </c>
      <c r="N1417" s="125" t="e">
        <f t="shared" si="266"/>
        <v>#N/A</v>
      </c>
      <c r="O1417" s="170">
        <f>'Fleet Input'!B1421</f>
        <v>0</v>
      </c>
      <c r="P1417" s="170">
        <f>'Fleet Input'!C1421</f>
        <v>0</v>
      </c>
      <c r="Q1417" s="170">
        <f>'Fleet Input'!D1421</f>
        <v>0</v>
      </c>
      <c r="R1417" s="170">
        <f>'Fleet Input'!E1421</f>
        <v>0</v>
      </c>
      <c r="S1417" s="170">
        <f>'Fleet Input'!F1421</f>
        <v>0</v>
      </c>
      <c r="T1417" s="109" t="s">
        <v>237</v>
      </c>
      <c r="U1417" s="109" t="s">
        <v>190</v>
      </c>
      <c r="X1417" s="176">
        <f>'Fleet Input'!F1421</f>
        <v>0</v>
      </c>
      <c r="Y1417" s="170">
        <f>'Fleet Input'!G1421</f>
        <v>0</v>
      </c>
      <c r="Z1417" s="170">
        <f>'Fleet Input'!H1421</f>
        <v>0</v>
      </c>
      <c r="AA1417" s="114">
        <f t="shared" si="267"/>
        <v>0</v>
      </c>
      <c r="AB1417" s="176" t="str">
        <f>IF('Fleet Input'!K1421=0,"",'Fleet Input'!K1421)</f>
        <v/>
      </c>
      <c r="AC1417" s="176" t="str">
        <f>IF('Fleet Input'!L1421=0,"",'Fleet Input'!L1421)</f>
        <v/>
      </c>
      <c r="AD1417" s="117" t="str">
        <f t="shared" si="268"/>
        <v/>
      </c>
      <c r="AE1417" s="117" t="str">
        <f t="shared" si="269"/>
        <v>00</v>
      </c>
      <c r="AF1417" s="8" t="e">
        <f t="shared" si="270"/>
        <v>#N/A</v>
      </c>
      <c r="AG1417" s="122" t="e">
        <f t="shared" si="271"/>
        <v>#N/A</v>
      </c>
      <c r="AH1417" s="8" t="e">
        <f t="shared" si="272"/>
        <v>#N/A</v>
      </c>
      <c r="AI1417" s="122" t="e">
        <f t="shared" si="273"/>
        <v>#N/A</v>
      </c>
      <c r="AJ1417" s="100" t="e">
        <f t="shared" si="274"/>
        <v>#N/A</v>
      </c>
      <c r="AK1417" s="122" t="e">
        <f t="shared" si="275"/>
        <v>#N/A</v>
      </c>
    </row>
    <row r="1418" spans="1:37" x14ac:dyDescent="0.2">
      <c r="A1418" s="170">
        <f>'Fleet Input'!A1422</f>
        <v>0</v>
      </c>
      <c r="B1418" s="106" t="s">
        <v>111</v>
      </c>
      <c r="C1418" s="106" t="s">
        <v>170</v>
      </c>
      <c r="D1418" s="106" t="s">
        <v>171</v>
      </c>
      <c r="E1418" s="106" t="s">
        <v>269</v>
      </c>
      <c r="F1418" s="179">
        <f>'Fleet Input'!I1422</f>
        <v>0</v>
      </c>
      <c r="G1418" s="179">
        <f>'Fleet Input'!J1422</f>
        <v>0</v>
      </c>
      <c r="H1418" s="119" t="e">
        <f>VLOOKUP(AD1418,NOx_Calc!$E$4:$G$44,3,FALSE)/100</f>
        <v>#N/A</v>
      </c>
      <c r="I1418" s="119" t="e">
        <f>VLOOKUP(AD1418,NOx_Calc!$E$4:$H$44,4,FALSE)/100</f>
        <v>#N/A</v>
      </c>
      <c r="J1418" s="97" t="e">
        <f t="shared" si="264"/>
        <v>#N/A</v>
      </c>
      <c r="K1418" s="10" t="e">
        <f>IF(J1418&lt;&gt;"-",IF(X1418="A",'NOx Emission Factors'!$X$4*J1418,IF(X1418="L",'NOx Emission Factors'!$W$4*J1418,"?")),"-")</f>
        <v>#N/A</v>
      </c>
      <c r="L1418" s="10" t="str">
        <f>IF(F1418&lt;&gt;"",IF(X1418="A",F1418/'NOx Emission Factors'!$X$4,IF(X1418="L",F1418/'NOx Emission Factors'!$W$4,"?")),"-")</f>
        <v>?</v>
      </c>
      <c r="M1418" s="125" t="e">
        <f t="shared" si="265"/>
        <v>#DIV/0!</v>
      </c>
      <c r="N1418" s="125" t="e">
        <f t="shared" si="266"/>
        <v>#N/A</v>
      </c>
      <c r="O1418" s="170">
        <f>'Fleet Input'!B1422</f>
        <v>0</v>
      </c>
      <c r="P1418" s="170">
        <f>'Fleet Input'!C1422</f>
        <v>0</v>
      </c>
      <c r="Q1418" s="170">
        <f>'Fleet Input'!D1422</f>
        <v>0</v>
      </c>
      <c r="R1418" s="170">
        <f>'Fleet Input'!E1422</f>
        <v>0</v>
      </c>
      <c r="S1418" s="170">
        <f>'Fleet Input'!F1422</f>
        <v>0</v>
      </c>
      <c r="T1418" s="109" t="s">
        <v>237</v>
      </c>
      <c r="U1418" s="109" t="s">
        <v>190</v>
      </c>
      <c r="X1418" s="176">
        <f>'Fleet Input'!F1422</f>
        <v>0</v>
      </c>
      <c r="Y1418" s="170">
        <f>'Fleet Input'!G1422</f>
        <v>0</v>
      </c>
      <c r="Z1418" s="170">
        <f>'Fleet Input'!H1422</f>
        <v>0</v>
      </c>
      <c r="AA1418" s="114">
        <f t="shared" si="267"/>
        <v>0</v>
      </c>
      <c r="AB1418" s="176" t="str">
        <f>IF('Fleet Input'!K1422=0,"",'Fleet Input'!K1422)</f>
        <v/>
      </c>
      <c r="AC1418" s="176" t="str">
        <f>IF('Fleet Input'!L1422=0,"",'Fleet Input'!L1422)</f>
        <v/>
      </c>
      <c r="AD1418" s="117" t="str">
        <f t="shared" si="268"/>
        <v/>
      </c>
      <c r="AE1418" s="117" t="str">
        <f t="shared" si="269"/>
        <v>00</v>
      </c>
      <c r="AF1418" s="8" t="e">
        <f t="shared" si="270"/>
        <v>#N/A</v>
      </c>
      <c r="AG1418" s="122" t="e">
        <f t="shared" si="271"/>
        <v>#N/A</v>
      </c>
      <c r="AH1418" s="8" t="e">
        <f t="shared" si="272"/>
        <v>#N/A</v>
      </c>
      <c r="AI1418" s="122" t="e">
        <f t="shared" si="273"/>
        <v>#N/A</v>
      </c>
      <c r="AJ1418" s="100" t="e">
        <f t="shared" si="274"/>
        <v>#N/A</v>
      </c>
      <c r="AK1418" s="122" t="e">
        <f t="shared" si="275"/>
        <v>#N/A</v>
      </c>
    </row>
    <row r="1419" spans="1:37" x14ac:dyDescent="0.2">
      <c r="A1419" s="170">
        <f>'Fleet Input'!A1423</f>
        <v>0</v>
      </c>
      <c r="B1419" s="106" t="s">
        <v>111</v>
      </c>
      <c r="C1419" s="106" t="s">
        <v>294</v>
      </c>
      <c r="D1419" s="106" t="s">
        <v>295</v>
      </c>
      <c r="E1419" s="106" t="s">
        <v>290</v>
      </c>
      <c r="F1419" s="179">
        <f>'Fleet Input'!I1423</f>
        <v>0</v>
      </c>
      <c r="G1419" s="179">
        <f>'Fleet Input'!J1423</f>
        <v>0</v>
      </c>
      <c r="H1419" s="119" t="e">
        <f>VLOOKUP(AD1419,NOx_Calc!$E$4:$G$44,3,FALSE)/100</f>
        <v>#N/A</v>
      </c>
      <c r="I1419" s="119" t="e">
        <f>VLOOKUP(AD1419,NOx_Calc!$E$4:$H$44,4,FALSE)/100</f>
        <v>#N/A</v>
      </c>
      <c r="J1419" s="97" t="e">
        <f t="shared" si="264"/>
        <v>#N/A</v>
      </c>
      <c r="K1419" s="10" t="e">
        <f>IF(J1419&lt;&gt;"-",IF(X1419="A",'NOx Emission Factors'!$X$4*J1419,IF(X1419="L",'NOx Emission Factors'!$W$4*J1419,"?")),"-")</f>
        <v>#N/A</v>
      </c>
      <c r="L1419" s="10" t="str">
        <f>IF(F1419&lt;&gt;"",IF(X1419="A",F1419/'NOx Emission Factors'!$X$4,IF(X1419="L",F1419/'NOx Emission Factors'!$W$4,"?")),"-")</f>
        <v>?</v>
      </c>
      <c r="M1419" s="125" t="e">
        <f t="shared" si="265"/>
        <v>#DIV/0!</v>
      </c>
      <c r="N1419" s="125" t="e">
        <f t="shared" si="266"/>
        <v>#N/A</v>
      </c>
      <c r="O1419" s="170">
        <f>'Fleet Input'!B1423</f>
        <v>0</v>
      </c>
      <c r="P1419" s="170">
        <f>'Fleet Input'!C1423</f>
        <v>0</v>
      </c>
      <c r="Q1419" s="170">
        <f>'Fleet Input'!D1423</f>
        <v>0</v>
      </c>
      <c r="R1419" s="170">
        <f>'Fleet Input'!E1423</f>
        <v>0</v>
      </c>
      <c r="S1419" s="170">
        <f>'Fleet Input'!F1423</f>
        <v>0</v>
      </c>
      <c r="T1419" s="109" t="s">
        <v>237</v>
      </c>
      <c r="U1419" s="109" t="s">
        <v>190</v>
      </c>
      <c r="X1419" s="176">
        <f>'Fleet Input'!F1423</f>
        <v>0</v>
      </c>
      <c r="Y1419" s="170">
        <f>'Fleet Input'!G1423</f>
        <v>0</v>
      </c>
      <c r="Z1419" s="170">
        <f>'Fleet Input'!H1423</f>
        <v>0</v>
      </c>
      <c r="AA1419" s="114">
        <f t="shared" si="267"/>
        <v>0</v>
      </c>
      <c r="AB1419" s="176" t="str">
        <f>IF('Fleet Input'!K1423=0,"",'Fleet Input'!K1423)</f>
        <v/>
      </c>
      <c r="AC1419" s="176" t="str">
        <f>IF('Fleet Input'!L1423=0,"",'Fleet Input'!L1423)</f>
        <v/>
      </c>
      <c r="AD1419" s="117" t="str">
        <f t="shared" si="268"/>
        <v/>
      </c>
      <c r="AE1419" s="117" t="str">
        <f t="shared" si="269"/>
        <v>00</v>
      </c>
      <c r="AF1419" s="8" t="e">
        <f t="shared" si="270"/>
        <v>#N/A</v>
      </c>
      <c r="AG1419" s="122" t="e">
        <f t="shared" si="271"/>
        <v>#N/A</v>
      </c>
      <c r="AH1419" s="8" t="e">
        <f t="shared" si="272"/>
        <v>#N/A</v>
      </c>
      <c r="AI1419" s="122" t="e">
        <f t="shared" si="273"/>
        <v>#N/A</v>
      </c>
      <c r="AJ1419" s="100" t="e">
        <f t="shared" si="274"/>
        <v>#N/A</v>
      </c>
      <c r="AK1419" s="122" t="e">
        <f t="shared" si="275"/>
        <v>#N/A</v>
      </c>
    </row>
    <row r="1420" spans="1:37" x14ac:dyDescent="0.2">
      <c r="A1420" s="170">
        <f>'Fleet Input'!A1424</f>
        <v>0</v>
      </c>
      <c r="B1420" s="106" t="s">
        <v>111</v>
      </c>
      <c r="C1420" s="106" t="s">
        <v>148</v>
      </c>
      <c r="D1420" s="106" t="s">
        <v>152</v>
      </c>
      <c r="E1420" s="106" t="s">
        <v>142</v>
      </c>
      <c r="F1420" s="179">
        <f>'Fleet Input'!I1424</f>
        <v>0</v>
      </c>
      <c r="G1420" s="179">
        <f>'Fleet Input'!J1424</f>
        <v>0</v>
      </c>
      <c r="H1420" s="119" t="e">
        <f>VLOOKUP(AD1420,NOx_Calc!$E$4:$G$44,3,FALSE)/100</f>
        <v>#N/A</v>
      </c>
      <c r="I1420" s="119" t="e">
        <f>VLOOKUP(AD1420,NOx_Calc!$E$4:$H$44,4,FALSE)/100</f>
        <v>#N/A</v>
      </c>
      <c r="J1420" s="97" t="e">
        <f t="shared" si="264"/>
        <v>#N/A</v>
      </c>
      <c r="K1420" s="10" t="e">
        <f>IF(J1420&lt;&gt;"-",IF(X1420="A",'NOx Emission Factors'!$X$4*J1420,IF(X1420="L",'NOx Emission Factors'!$W$4*J1420,"?")),"-")</f>
        <v>#N/A</v>
      </c>
      <c r="L1420" s="10" t="str">
        <f>IF(F1420&lt;&gt;"",IF(X1420="A",F1420/'NOx Emission Factors'!$X$4,IF(X1420="L",F1420/'NOx Emission Factors'!$W$4,"?")),"-")</f>
        <v>?</v>
      </c>
      <c r="M1420" s="125" t="e">
        <f t="shared" si="265"/>
        <v>#DIV/0!</v>
      </c>
      <c r="N1420" s="125" t="e">
        <f t="shared" si="266"/>
        <v>#N/A</v>
      </c>
      <c r="O1420" s="170">
        <f>'Fleet Input'!B1424</f>
        <v>0</v>
      </c>
      <c r="P1420" s="170">
        <f>'Fleet Input'!C1424</f>
        <v>0</v>
      </c>
      <c r="Q1420" s="170">
        <f>'Fleet Input'!D1424</f>
        <v>0</v>
      </c>
      <c r="R1420" s="170">
        <f>'Fleet Input'!E1424</f>
        <v>0</v>
      </c>
      <c r="S1420" s="170">
        <f>'Fleet Input'!F1424</f>
        <v>0</v>
      </c>
      <c r="T1420" s="109" t="s">
        <v>239</v>
      </c>
      <c r="U1420" s="109" t="s">
        <v>194</v>
      </c>
      <c r="X1420" s="176">
        <f>'Fleet Input'!F1424</f>
        <v>0</v>
      </c>
      <c r="Y1420" s="170">
        <f>'Fleet Input'!G1424</f>
        <v>0</v>
      </c>
      <c r="Z1420" s="170">
        <f>'Fleet Input'!H1424</f>
        <v>0</v>
      </c>
      <c r="AA1420" s="114">
        <f t="shared" si="267"/>
        <v>0</v>
      </c>
      <c r="AB1420" s="176" t="str">
        <f>IF('Fleet Input'!K1424=0,"",'Fleet Input'!K1424)</f>
        <v/>
      </c>
      <c r="AC1420" s="176" t="str">
        <f>IF('Fleet Input'!L1424=0,"",'Fleet Input'!L1424)</f>
        <v/>
      </c>
      <c r="AD1420" s="117" t="str">
        <f t="shared" si="268"/>
        <v/>
      </c>
      <c r="AE1420" s="117" t="str">
        <f t="shared" si="269"/>
        <v>00</v>
      </c>
      <c r="AF1420" s="8" t="e">
        <f t="shared" si="270"/>
        <v>#N/A</v>
      </c>
      <c r="AG1420" s="122" t="e">
        <f t="shared" si="271"/>
        <v>#N/A</v>
      </c>
      <c r="AH1420" s="8" t="e">
        <f t="shared" si="272"/>
        <v>#N/A</v>
      </c>
      <c r="AI1420" s="122" t="e">
        <f t="shared" si="273"/>
        <v>#N/A</v>
      </c>
      <c r="AJ1420" s="100" t="e">
        <f t="shared" si="274"/>
        <v>#N/A</v>
      </c>
      <c r="AK1420" s="122" t="e">
        <f t="shared" si="275"/>
        <v>#N/A</v>
      </c>
    </row>
    <row r="1421" spans="1:37" x14ac:dyDescent="0.2">
      <c r="A1421" s="170">
        <f>'Fleet Input'!A1425</f>
        <v>0</v>
      </c>
      <c r="B1421" s="106" t="s">
        <v>111</v>
      </c>
      <c r="C1421" s="106" t="s">
        <v>112</v>
      </c>
      <c r="D1421" s="106" t="s">
        <v>162</v>
      </c>
      <c r="E1421" s="106" t="s">
        <v>142</v>
      </c>
      <c r="F1421" s="179">
        <f>'Fleet Input'!I1425</f>
        <v>0</v>
      </c>
      <c r="G1421" s="179">
        <f>'Fleet Input'!J1425</f>
        <v>0</v>
      </c>
      <c r="H1421" s="119" t="e">
        <f>VLOOKUP(AD1421,NOx_Calc!$E$4:$G$44,3,FALSE)/100</f>
        <v>#N/A</v>
      </c>
      <c r="I1421" s="119" t="e">
        <f>VLOOKUP(AD1421,NOx_Calc!$E$4:$H$44,4,FALSE)/100</f>
        <v>#N/A</v>
      </c>
      <c r="J1421" s="97" t="e">
        <f t="shared" si="264"/>
        <v>#N/A</v>
      </c>
      <c r="K1421" s="10" t="e">
        <f>IF(J1421&lt;&gt;"-",IF(X1421="A",'NOx Emission Factors'!$X$4*J1421,IF(X1421="L",'NOx Emission Factors'!$W$4*J1421,"?")),"-")</f>
        <v>#N/A</v>
      </c>
      <c r="L1421" s="10" t="str">
        <f>IF(F1421&lt;&gt;"",IF(X1421="A",F1421/'NOx Emission Factors'!$X$4,IF(X1421="L",F1421/'NOx Emission Factors'!$W$4,"?")),"-")</f>
        <v>?</v>
      </c>
      <c r="M1421" s="125" t="e">
        <f t="shared" si="265"/>
        <v>#DIV/0!</v>
      </c>
      <c r="N1421" s="125" t="e">
        <f t="shared" si="266"/>
        <v>#N/A</v>
      </c>
      <c r="O1421" s="170">
        <f>'Fleet Input'!B1425</f>
        <v>0</v>
      </c>
      <c r="P1421" s="170">
        <f>'Fleet Input'!C1425</f>
        <v>0</v>
      </c>
      <c r="Q1421" s="170">
        <f>'Fleet Input'!D1425</f>
        <v>0</v>
      </c>
      <c r="R1421" s="170">
        <f>'Fleet Input'!E1425</f>
        <v>0</v>
      </c>
      <c r="S1421" s="170">
        <f>'Fleet Input'!F1425</f>
        <v>0</v>
      </c>
      <c r="T1421" s="109" t="s">
        <v>239</v>
      </c>
      <c r="U1421" s="109" t="s">
        <v>194</v>
      </c>
      <c r="X1421" s="176">
        <f>'Fleet Input'!F1425</f>
        <v>0</v>
      </c>
      <c r="Y1421" s="170">
        <f>'Fleet Input'!G1425</f>
        <v>0</v>
      </c>
      <c r="Z1421" s="170">
        <f>'Fleet Input'!H1425</f>
        <v>0</v>
      </c>
      <c r="AA1421" s="114">
        <f t="shared" si="267"/>
        <v>0</v>
      </c>
      <c r="AB1421" s="176" t="str">
        <f>IF('Fleet Input'!K1425=0,"",'Fleet Input'!K1425)</f>
        <v/>
      </c>
      <c r="AC1421" s="176" t="str">
        <f>IF('Fleet Input'!L1425=0,"",'Fleet Input'!L1425)</f>
        <v/>
      </c>
      <c r="AD1421" s="117" t="str">
        <f t="shared" si="268"/>
        <v/>
      </c>
      <c r="AE1421" s="117" t="str">
        <f t="shared" si="269"/>
        <v>00</v>
      </c>
      <c r="AF1421" s="8" t="e">
        <f t="shared" si="270"/>
        <v>#N/A</v>
      </c>
      <c r="AG1421" s="122" t="e">
        <f t="shared" si="271"/>
        <v>#N/A</v>
      </c>
      <c r="AH1421" s="8" t="e">
        <f t="shared" si="272"/>
        <v>#N/A</v>
      </c>
      <c r="AI1421" s="122" t="e">
        <f t="shared" si="273"/>
        <v>#N/A</v>
      </c>
      <c r="AJ1421" s="100" t="e">
        <f t="shared" si="274"/>
        <v>#N/A</v>
      </c>
      <c r="AK1421" s="122" t="e">
        <f t="shared" si="275"/>
        <v>#N/A</v>
      </c>
    </row>
    <row r="1422" spans="1:37" x14ac:dyDescent="0.2">
      <c r="A1422" s="170">
        <f>'Fleet Input'!A1426</f>
        <v>0</v>
      </c>
      <c r="B1422" s="106" t="s">
        <v>111</v>
      </c>
      <c r="C1422" s="106" t="s">
        <v>112</v>
      </c>
      <c r="D1422" s="106" t="s">
        <v>172</v>
      </c>
      <c r="E1422" s="106" t="s">
        <v>173</v>
      </c>
      <c r="F1422" s="179">
        <f>'Fleet Input'!I1426</f>
        <v>0</v>
      </c>
      <c r="G1422" s="179">
        <f>'Fleet Input'!J1426</f>
        <v>0</v>
      </c>
      <c r="H1422" s="119" t="e">
        <f>VLOOKUP(AD1422,NOx_Calc!$E$4:$G$44,3,FALSE)/100</f>
        <v>#N/A</v>
      </c>
      <c r="I1422" s="119" t="e">
        <f>VLOOKUP(AD1422,NOx_Calc!$E$4:$H$44,4,FALSE)/100</f>
        <v>#N/A</v>
      </c>
      <c r="J1422" s="97" t="e">
        <f t="shared" si="264"/>
        <v>#N/A</v>
      </c>
      <c r="K1422" s="10" t="e">
        <f>IF(J1422&lt;&gt;"-",IF(X1422="A",'NOx Emission Factors'!$X$4*J1422,IF(X1422="L",'NOx Emission Factors'!$W$4*J1422,"?")),"-")</f>
        <v>#N/A</v>
      </c>
      <c r="L1422" s="10" t="str">
        <f>IF(F1422&lt;&gt;"",IF(X1422="A",F1422/'NOx Emission Factors'!$X$4,IF(X1422="L",F1422/'NOx Emission Factors'!$W$4,"?")),"-")</f>
        <v>?</v>
      </c>
      <c r="M1422" s="125" t="e">
        <f t="shared" si="265"/>
        <v>#DIV/0!</v>
      </c>
      <c r="N1422" s="125" t="e">
        <f t="shared" si="266"/>
        <v>#N/A</v>
      </c>
      <c r="O1422" s="170">
        <f>'Fleet Input'!B1426</f>
        <v>0</v>
      </c>
      <c r="P1422" s="170">
        <f>'Fleet Input'!C1426</f>
        <v>0</v>
      </c>
      <c r="Q1422" s="170">
        <f>'Fleet Input'!D1426</f>
        <v>0</v>
      </c>
      <c r="R1422" s="170">
        <f>'Fleet Input'!E1426</f>
        <v>0</v>
      </c>
      <c r="S1422" s="170">
        <f>'Fleet Input'!F1426</f>
        <v>0</v>
      </c>
      <c r="T1422" s="109" t="s">
        <v>239</v>
      </c>
      <c r="U1422" s="109" t="s">
        <v>194</v>
      </c>
      <c r="X1422" s="176">
        <f>'Fleet Input'!F1426</f>
        <v>0</v>
      </c>
      <c r="Y1422" s="170">
        <f>'Fleet Input'!G1426</f>
        <v>0</v>
      </c>
      <c r="Z1422" s="170">
        <f>'Fleet Input'!H1426</f>
        <v>0</v>
      </c>
      <c r="AA1422" s="114">
        <f t="shared" si="267"/>
        <v>0</v>
      </c>
      <c r="AB1422" s="176" t="str">
        <f>IF('Fleet Input'!K1426=0,"",'Fleet Input'!K1426)</f>
        <v/>
      </c>
      <c r="AC1422" s="176" t="str">
        <f>IF('Fleet Input'!L1426=0,"",'Fleet Input'!L1426)</f>
        <v/>
      </c>
      <c r="AD1422" s="117" t="str">
        <f t="shared" si="268"/>
        <v/>
      </c>
      <c r="AE1422" s="117" t="str">
        <f t="shared" si="269"/>
        <v>00</v>
      </c>
      <c r="AF1422" s="8" t="e">
        <f t="shared" si="270"/>
        <v>#N/A</v>
      </c>
      <c r="AG1422" s="122" t="e">
        <f t="shared" si="271"/>
        <v>#N/A</v>
      </c>
      <c r="AH1422" s="8" t="e">
        <f t="shared" si="272"/>
        <v>#N/A</v>
      </c>
      <c r="AI1422" s="122" t="e">
        <f t="shared" si="273"/>
        <v>#N/A</v>
      </c>
      <c r="AJ1422" s="100" t="e">
        <f t="shared" si="274"/>
        <v>#N/A</v>
      </c>
      <c r="AK1422" s="122" t="e">
        <f t="shared" si="275"/>
        <v>#N/A</v>
      </c>
    </row>
    <row r="1423" spans="1:37" x14ac:dyDescent="0.2">
      <c r="A1423" s="170">
        <f>'Fleet Input'!A1427</f>
        <v>0</v>
      </c>
      <c r="B1423" s="106" t="s">
        <v>111</v>
      </c>
      <c r="C1423" s="106" t="s">
        <v>148</v>
      </c>
      <c r="D1423" s="106" t="s">
        <v>152</v>
      </c>
      <c r="E1423" s="106" t="s">
        <v>142</v>
      </c>
      <c r="F1423" s="179">
        <f>'Fleet Input'!I1427</f>
        <v>0</v>
      </c>
      <c r="G1423" s="179">
        <f>'Fleet Input'!J1427</f>
        <v>0</v>
      </c>
      <c r="H1423" s="119" t="e">
        <f>VLOOKUP(AD1423,NOx_Calc!$E$4:$G$44,3,FALSE)/100</f>
        <v>#N/A</v>
      </c>
      <c r="I1423" s="119" t="e">
        <f>VLOOKUP(AD1423,NOx_Calc!$E$4:$H$44,4,FALSE)/100</f>
        <v>#N/A</v>
      </c>
      <c r="J1423" s="97" t="e">
        <f t="shared" si="264"/>
        <v>#N/A</v>
      </c>
      <c r="K1423" s="10" t="e">
        <f>IF(J1423&lt;&gt;"-",IF(X1423="A",'NOx Emission Factors'!$X$4*J1423,IF(X1423="L",'NOx Emission Factors'!$W$4*J1423,"?")),"-")</f>
        <v>#N/A</v>
      </c>
      <c r="L1423" s="10" t="str">
        <f>IF(F1423&lt;&gt;"",IF(X1423="A",F1423/'NOx Emission Factors'!$X$4,IF(X1423="L",F1423/'NOx Emission Factors'!$W$4,"?")),"-")</f>
        <v>?</v>
      </c>
      <c r="M1423" s="125" t="e">
        <f t="shared" si="265"/>
        <v>#DIV/0!</v>
      </c>
      <c r="N1423" s="125" t="e">
        <f t="shared" si="266"/>
        <v>#N/A</v>
      </c>
      <c r="O1423" s="170">
        <f>'Fleet Input'!B1427</f>
        <v>0</v>
      </c>
      <c r="P1423" s="170">
        <f>'Fleet Input'!C1427</f>
        <v>0</v>
      </c>
      <c r="Q1423" s="170">
        <f>'Fleet Input'!D1427</f>
        <v>0</v>
      </c>
      <c r="R1423" s="170">
        <f>'Fleet Input'!E1427</f>
        <v>0</v>
      </c>
      <c r="S1423" s="170">
        <f>'Fleet Input'!F1427</f>
        <v>0</v>
      </c>
      <c r="T1423" s="109" t="s">
        <v>239</v>
      </c>
      <c r="U1423" s="109" t="s">
        <v>194</v>
      </c>
      <c r="X1423" s="176">
        <f>'Fleet Input'!F1427</f>
        <v>0</v>
      </c>
      <c r="Y1423" s="170">
        <f>'Fleet Input'!G1427</f>
        <v>0</v>
      </c>
      <c r="Z1423" s="170">
        <f>'Fleet Input'!H1427</f>
        <v>0</v>
      </c>
      <c r="AA1423" s="114">
        <f t="shared" si="267"/>
        <v>0</v>
      </c>
      <c r="AB1423" s="176" t="str">
        <f>IF('Fleet Input'!K1427=0,"",'Fleet Input'!K1427)</f>
        <v/>
      </c>
      <c r="AC1423" s="176" t="str">
        <f>IF('Fleet Input'!L1427=0,"",'Fleet Input'!L1427)</f>
        <v/>
      </c>
      <c r="AD1423" s="117" t="str">
        <f t="shared" si="268"/>
        <v/>
      </c>
      <c r="AE1423" s="117" t="str">
        <f t="shared" si="269"/>
        <v>00</v>
      </c>
      <c r="AF1423" s="8" t="e">
        <f t="shared" si="270"/>
        <v>#N/A</v>
      </c>
      <c r="AG1423" s="122" t="e">
        <f t="shared" si="271"/>
        <v>#N/A</v>
      </c>
      <c r="AH1423" s="8" t="e">
        <f t="shared" si="272"/>
        <v>#N/A</v>
      </c>
      <c r="AI1423" s="122" t="e">
        <f t="shared" si="273"/>
        <v>#N/A</v>
      </c>
      <c r="AJ1423" s="100" t="e">
        <f t="shared" si="274"/>
        <v>#N/A</v>
      </c>
      <c r="AK1423" s="122" t="e">
        <f t="shared" si="275"/>
        <v>#N/A</v>
      </c>
    </row>
    <row r="1424" spans="1:37" x14ac:dyDescent="0.2">
      <c r="A1424" s="170">
        <f>'Fleet Input'!A1428</f>
        <v>0</v>
      </c>
      <c r="B1424" s="106" t="s">
        <v>111</v>
      </c>
      <c r="C1424" s="106" t="s">
        <v>155</v>
      </c>
      <c r="D1424" s="106" t="s">
        <v>156</v>
      </c>
      <c r="E1424" s="106" t="s">
        <v>142</v>
      </c>
      <c r="F1424" s="179">
        <f>'Fleet Input'!I1428</f>
        <v>0</v>
      </c>
      <c r="G1424" s="179">
        <f>'Fleet Input'!J1428</f>
        <v>0</v>
      </c>
      <c r="H1424" s="119" t="e">
        <f>VLOOKUP(AD1424,NOx_Calc!$E$4:$G$44,3,FALSE)/100</f>
        <v>#N/A</v>
      </c>
      <c r="I1424" s="119" t="e">
        <f>VLOOKUP(AD1424,NOx_Calc!$E$4:$H$44,4,FALSE)/100</f>
        <v>#N/A</v>
      </c>
      <c r="J1424" s="97" t="e">
        <f t="shared" si="264"/>
        <v>#N/A</v>
      </c>
      <c r="K1424" s="10" t="e">
        <f>IF(J1424&lt;&gt;"-",IF(X1424="A",'NOx Emission Factors'!$X$4*J1424,IF(X1424="L",'NOx Emission Factors'!$W$4*J1424,"?")),"-")</f>
        <v>#N/A</v>
      </c>
      <c r="L1424" s="10" t="str">
        <f>IF(F1424&lt;&gt;"",IF(X1424="A",F1424/'NOx Emission Factors'!$X$4,IF(X1424="L",F1424/'NOx Emission Factors'!$W$4,"?")),"-")</f>
        <v>?</v>
      </c>
      <c r="M1424" s="125" t="e">
        <f t="shared" si="265"/>
        <v>#DIV/0!</v>
      </c>
      <c r="N1424" s="125" t="e">
        <f t="shared" si="266"/>
        <v>#N/A</v>
      </c>
      <c r="O1424" s="170">
        <f>'Fleet Input'!B1428</f>
        <v>0</v>
      </c>
      <c r="P1424" s="170">
        <f>'Fleet Input'!C1428</f>
        <v>0</v>
      </c>
      <c r="Q1424" s="170">
        <f>'Fleet Input'!D1428</f>
        <v>0</v>
      </c>
      <c r="R1424" s="170">
        <f>'Fleet Input'!E1428</f>
        <v>0</v>
      </c>
      <c r="S1424" s="170">
        <f>'Fleet Input'!F1428</f>
        <v>0</v>
      </c>
      <c r="T1424" s="109" t="s">
        <v>239</v>
      </c>
      <c r="U1424" s="109" t="s">
        <v>194</v>
      </c>
      <c r="X1424" s="176">
        <f>'Fleet Input'!F1428</f>
        <v>0</v>
      </c>
      <c r="Y1424" s="170">
        <f>'Fleet Input'!G1428</f>
        <v>0</v>
      </c>
      <c r="Z1424" s="170">
        <f>'Fleet Input'!H1428</f>
        <v>0</v>
      </c>
      <c r="AA1424" s="114">
        <f t="shared" si="267"/>
        <v>0</v>
      </c>
      <c r="AB1424" s="176" t="str">
        <f>IF('Fleet Input'!K1428=0,"",'Fleet Input'!K1428)</f>
        <v/>
      </c>
      <c r="AC1424" s="176" t="str">
        <f>IF('Fleet Input'!L1428=0,"",'Fleet Input'!L1428)</f>
        <v/>
      </c>
      <c r="AD1424" s="117" t="str">
        <f t="shared" si="268"/>
        <v/>
      </c>
      <c r="AE1424" s="117" t="str">
        <f t="shared" si="269"/>
        <v>00</v>
      </c>
      <c r="AF1424" s="8" t="e">
        <f t="shared" si="270"/>
        <v>#N/A</v>
      </c>
      <c r="AG1424" s="122" t="e">
        <f t="shared" si="271"/>
        <v>#N/A</v>
      </c>
      <c r="AH1424" s="8" t="e">
        <f t="shared" si="272"/>
        <v>#N/A</v>
      </c>
      <c r="AI1424" s="122" t="e">
        <f t="shared" si="273"/>
        <v>#N/A</v>
      </c>
      <c r="AJ1424" s="100" t="e">
        <f t="shared" si="274"/>
        <v>#N/A</v>
      </c>
      <c r="AK1424" s="122" t="e">
        <f t="shared" si="275"/>
        <v>#N/A</v>
      </c>
    </row>
    <row r="1425" spans="1:37" x14ac:dyDescent="0.2">
      <c r="A1425" s="170">
        <f>'Fleet Input'!A1429</f>
        <v>0</v>
      </c>
      <c r="B1425" s="106" t="s">
        <v>111</v>
      </c>
      <c r="C1425" s="106" t="s">
        <v>163</v>
      </c>
      <c r="D1425" s="106" t="s">
        <v>164</v>
      </c>
      <c r="E1425" s="106" t="s">
        <v>142</v>
      </c>
      <c r="F1425" s="179">
        <f>'Fleet Input'!I1429</f>
        <v>0</v>
      </c>
      <c r="G1425" s="179">
        <f>'Fleet Input'!J1429</f>
        <v>0</v>
      </c>
      <c r="H1425" s="119" t="e">
        <f>VLOOKUP(AD1425,NOx_Calc!$E$4:$G$44,3,FALSE)/100</f>
        <v>#N/A</v>
      </c>
      <c r="I1425" s="119" t="e">
        <f>VLOOKUP(AD1425,NOx_Calc!$E$4:$H$44,4,FALSE)/100</f>
        <v>#N/A</v>
      </c>
      <c r="J1425" s="97" t="e">
        <f t="shared" si="264"/>
        <v>#N/A</v>
      </c>
      <c r="K1425" s="10" t="e">
        <f>IF(J1425&lt;&gt;"-",IF(X1425="A",'NOx Emission Factors'!$X$4*J1425,IF(X1425="L",'NOx Emission Factors'!$W$4*J1425,"?")),"-")</f>
        <v>#N/A</v>
      </c>
      <c r="L1425" s="10" t="str">
        <f>IF(F1425&lt;&gt;"",IF(X1425="A",F1425/'NOx Emission Factors'!$X$4,IF(X1425="L",F1425/'NOx Emission Factors'!$W$4,"?")),"-")</f>
        <v>?</v>
      </c>
      <c r="M1425" s="125" t="e">
        <f t="shared" si="265"/>
        <v>#DIV/0!</v>
      </c>
      <c r="N1425" s="125" t="e">
        <f t="shared" si="266"/>
        <v>#N/A</v>
      </c>
      <c r="O1425" s="170">
        <f>'Fleet Input'!B1429</f>
        <v>0</v>
      </c>
      <c r="P1425" s="170">
        <f>'Fleet Input'!C1429</f>
        <v>0</v>
      </c>
      <c r="Q1425" s="170">
        <f>'Fleet Input'!D1429</f>
        <v>0</v>
      </c>
      <c r="R1425" s="170">
        <f>'Fleet Input'!E1429</f>
        <v>0</v>
      </c>
      <c r="S1425" s="170">
        <f>'Fleet Input'!F1429</f>
        <v>0</v>
      </c>
      <c r="T1425" s="109" t="s">
        <v>239</v>
      </c>
      <c r="U1425" s="109" t="s">
        <v>194</v>
      </c>
      <c r="X1425" s="176">
        <f>'Fleet Input'!F1429</f>
        <v>0</v>
      </c>
      <c r="Y1425" s="170">
        <f>'Fleet Input'!G1429</f>
        <v>0</v>
      </c>
      <c r="Z1425" s="170">
        <f>'Fleet Input'!H1429</f>
        <v>0</v>
      </c>
      <c r="AA1425" s="114">
        <f t="shared" si="267"/>
        <v>0</v>
      </c>
      <c r="AB1425" s="176" t="str">
        <f>IF('Fleet Input'!K1429=0,"",'Fleet Input'!K1429)</f>
        <v/>
      </c>
      <c r="AC1425" s="176" t="str">
        <f>IF('Fleet Input'!L1429=0,"",'Fleet Input'!L1429)</f>
        <v/>
      </c>
      <c r="AD1425" s="117" t="str">
        <f t="shared" si="268"/>
        <v/>
      </c>
      <c r="AE1425" s="117" t="str">
        <f t="shared" si="269"/>
        <v>00</v>
      </c>
      <c r="AF1425" s="8" t="e">
        <f t="shared" si="270"/>
        <v>#N/A</v>
      </c>
      <c r="AG1425" s="122" t="e">
        <f t="shared" si="271"/>
        <v>#N/A</v>
      </c>
      <c r="AH1425" s="8" t="e">
        <f t="shared" si="272"/>
        <v>#N/A</v>
      </c>
      <c r="AI1425" s="122" t="e">
        <f t="shared" si="273"/>
        <v>#N/A</v>
      </c>
      <c r="AJ1425" s="100" t="e">
        <f t="shared" si="274"/>
        <v>#N/A</v>
      </c>
      <c r="AK1425" s="122" t="e">
        <f t="shared" si="275"/>
        <v>#N/A</v>
      </c>
    </row>
    <row r="1426" spans="1:37" x14ac:dyDescent="0.2">
      <c r="A1426" s="170">
        <f>'Fleet Input'!A1430</f>
        <v>0</v>
      </c>
      <c r="B1426" s="106" t="s">
        <v>111</v>
      </c>
      <c r="C1426" s="106" t="s">
        <v>159</v>
      </c>
      <c r="D1426" s="106" t="s">
        <v>161</v>
      </c>
      <c r="E1426" s="106" t="s">
        <v>142</v>
      </c>
      <c r="F1426" s="179">
        <f>'Fleet Input'!I1430</f>
        <v>0</v>
      </c>
      <c r="G1426" s="179">
        <f>'Fleet Input'!J1430</f>
        <v>0</v>
      </c>
      <c r="H1426" s="119" t="e">
        <f>VLOOKUP(AD1426,NOx_Calc!$E$4:$G$44,3,FALSE)/100</f>
        <v>#N/A</v>
      </c>
      <c r="I1426" s="119" t="e">
        <f>VLOOKUP(AD1426,NOx_Calc!$E$4:$H$44,4,FALSE)/100</f>
        <v>#N/A</v>
      </c>
      <c r="J1426" s="97" t="e">
        <f t="shared" si="264"/>
        <v>#N/A</v>
      </c>
      <c r="K1426" s="10" t="e">
        <f>IF(J1426&lt;&gt;"-",IF(X1426="A",'NOx Emission Factors'!$X$4*J1426,IF(X1426="L",'NOx Emission Factors'!$W$4*J1426,"?")),"-")</f>
        <v>#N/A</v>
      </c>
      <c r="L1426" s="10" t="str">
        <f>IF(F1426&lt;&gt;"",IF(X1426="A",F1426/'NOx Emission Factors'!$X$4,IF(X1426="L",F1426/'NOx Emission Factors'!$W$4,"?")),"-")</f>
        <v>?</v>
      </c>
      <c r="M1426" s="125" t="e">
        <f t="shared" si="265"/>
        <v>#DIV/0!</v>
      </c>
      <c r="N1426" s="125" t="e">
        <f t="shared" si="266"/>
        <v>#N/A</v>
      </c>
      <c r="O1426" s="170">
        <f>'Fleet Input'!B1430</f>
        <v>0</v>
      </c>
      <c r="P1426" s="170">
        <f>'Fleet Input'!C1430</f>
        <v>0</v>
      </c>
      <c r="Q1426" s="170">
        <f>'Fleet Input'!D1430</f>
        <v>0</v>
      </c>
      <c r="R1426" s="170">
        <f>'Fleet Input'!E1430</f>
        <v>0</v>
      </c>
      <c r="S1426" s="170">
        <f>'Fleet Input'!F1430</f>
        <v>0</v>
      </c>
      <c r="T1426" s="109" t="s">
        <v>239</v>
      </c>
      <c r="U1426" s="109" t="s">
        <v>194</v>
      </c>
      <c r="X1426" s="176">
        <f>'Fleet Input'!F1430</f>
        <v>0</v>
      </c>
      <c r="Y1426" s="170">
        <f>'Fleet Input'!G1430</f>
        <v>0</v>
      </c>
      <c r="Z1426" s="170">
        <f>'Fleet Input'!H1430</f>
        <v>0</v>
      </c>
      <c r="AA1426" s="114">
        <f t="shared" si="267"/>
        <v>0</v>
      </c>
      <c r="AB1426" s="176" t="str">
        <f>IF('Fleet Input'!K1430=0,"",'Fleet Input'!K1430)</f>
        <v/>
      </c>
      <c r="AC1426" s="176" t="str">
        <f>IF('Fleet Input'!L1430=0,"",'Fleet Input'!L1430)</f>
        <v/>
      </c>
      <c r="AD1426" s="117" t="str">
        <f t="shared" si="268"/>
        <v/>
      </c>
      <c r="AE1426" s="117" t="str">
        <f t="shared" si="269"/>
        <v>00</v>
      </c>
      <c r="AF1426" s="8" t="e">
        <f t="shared" si="270"/>
        <v>#N/A</v>
      </c>
      <c r="AG1426" s="122" t="e">
        <f t="shared" si="271"/>
        <v>#N/A</v>
      </c>
      <c r="AH1426" s="8" t="e">
        <f t="shared" si="272"/>
        <v>#N/A</v>
      </c>
      <c r="AI1426" s="122" t="e">
        <f t="shared" si="273"/>
        <v>#N/A</v>
      </c>
      <c r="AJ1426" s="100" t="e">
        <f t="shared" si="274"/>
        <v>#N/A</v>
      </c>
      <c r="AK1426" s="122" t="e">
        <f t="shared" si="275"/>
        <v>#N/A</v>
      </c>
    </row>
    <row r="1427" spans="1:37" x14ac:dyDescent="0.2">
      <c r="A1427" s="170">
        <f>'Fleet Input'!A1431</f>
        <v>0</v>
      </c>
      <c r="B1427" s="106" t="s">
        <v>111</v>
      </c>
      <c r="C1427" s="106" t="s">
        <v>133</v>
      </c>
      <c r="D1427" s="106" t="s">
        <v>153</v>
      </c>
      <c r="E1427" s="106" t="s">
        <v>142</v>
      </c>
      <c r="F1427" s="179">
        <f>'Fleet Input'!I1431</f>
        <v>0</v>
      </c>
      <c r="G1427" s="179">
        <f>'Fleet Input'!J1431</f>
        <v>0</v>
      </c>
      <c r="H1427" s="119" t="e">
        <f>VLOOKUP(AD1427,NOx_Calc!$E$4:$G$44,3,FALSE)/100</f>
        <v>#N/A</v>
      </c>
      <c r="I1427" s="119" t="e">
        <f>VLOOKUP(AD1427,NOx_Calc!$E$4:$H$44,4,FALSE)/100</f>
        <v>#N/A</v>
      </c>
      <c r="J1427" s="97" t="e">
        <f t="shared" si="264"/>
        <v>#N/A</v>
      </c>
      <c r="K1427" s="10" t="e">
        <f>IF(J1427&lt;&gt;"-",IF(X1427="A",'NOx Emission Factors'!$X$4*J1427,IF(X1427="L",'NOx Emission Factors'!$W$4*J1427,"?")),"-")</f>
        <v>#N/A</v>
      </c>
      <c r="L1427" s="10" t="str">
        <f>IF(F1427&lt;&gt;"",IF(X1427="A",F1427/'NOx Emission Factors'!$X$4,IF(X1427="L",F1427/'NOx Emission Factors'!$W$4,"?")),"-")</f>
        <v>?</v>
      </c>
      <c r="M1427" s="125" t="e">
        <f t="shared" si="265"/>
        <v>#DIV/0!</v>
      </c>
      <c r="N1427" s="125" t="e">
        <f t="shared" si="266"/>
        <v>#N/A</v>
      </c>
      <c r="O1427" s="170">
        <f>'Fleet Input'!B1431</f>
        <v>0</v>
      </c>
      <c r="P1427" s="170">
        <f>'Fleet Input'!C1431</f>
        <v>0</v>
      </c>
      <c r="Q1427" s="170">
        <f>'Fleet Input'!D1431</f>
        <v>0</v>
      </c>
      <c r="R1427" s="170">
        <f>'Fleet Input'!E1431</f>
        <v>0</v>
      </c>
      <c r="S1427" s="170">
        <f>'Fleet Input'!F1431</f>
        <v>0</v>
      </c>
      <c r="T1427" s="109" t="s">
        <v>239</v>
      </c>
      <c r="U1427" s="109" t="s">
        <v>194</v>
      </c>
      <c r="X1427" s="176">
        <f>'Fleet Input'!F1431</f>
        <v>0</v>
      </c>
      <c r="Y1427" s="170">
        <f>'Fleet Input'!G1431</f>
        <v>0</v>
      </c>
      <c r="Z1427" s="170">
        <f>'Fleet Input'!H1431</f>
        <v>0</v>
      </c>
      <c r="AA1427" s="114">
        <f t="shared" si="267"/>
        <v>0</v>
      </c>
      <c r="AB1427" s="176" t="str">
        <f>IF('Fleet Input'!K1431=0,"",'Fleet Input'!K1431)</f>
        <v/>
      </c>
      <c r="AC1427" s="176" t="str">
        <f>IF('Fleet Input'!L1431=0,"",'Fleet Input'!L1431)</f>
        <v/>
      </c>
      <c r="AD1427" s="117" t="str">
        <f t="shared" si="268"/>
        <v/>
      </c>
      <c r="AE1427" s="117" t="str">
        <f t="shared" si="269"/>
        <v>00</v>
      </c>
      <c r="AF1427" s="8" t="e">
        <f t="shared" si="270"/>
        <v>#N/A</v>
      </c>
      <c r="AG1427" s="122" t="e">
        <f t="shared" si="271"/>
        <v>#N/A</v>
      </c>
      <c r="AH1427" s="8" t="e">
        <f t="shared" si="272"/>
        <v>#N/A</v>
      </c>
      <c r="AI1427" s="122" t="e">
        <f t="shared" si="273"/>
        <v>#N/A</v>
      </c>
      <c r="AJ1427" s="100" t="e">
        <f t="shared" si="274"/>
        <v>#N/A</v>
      </c>
      <c r="AK1427" s="122" t="e">
        <f t="shared" si="275"/>
        <v>#N/A</v>
      </c>
    </row>
    <row r="1428" spans="1:37" x14ac:dyDescent="0.2">
      <c r="A1428" s="170">
        <f>'Fleet Input'!A1432</f>
        <v>0</v>
      </c>
      <c r="B1428" s="106" t="s">
        <v>111</v>
      </c>
      <c r="C1428" s="106" t="s">
        <v>120</v>
      </c>
      <c r="D1428" s="106" t="s">
        <v>177</v>
      </c>
      <c r="E1428" s="106" t="s">
        <v>142</v>
      </c>
      <c r="F1428" s="179">
        <f>'Fleet Input'!I1432</f>
        <v>0</v>
      </c>
      <c r="G1428" s="179">
        <f>'Fleet Input'!J1432</f>
        <v>0</v>
      </c>
      <c r="H1428" s="119" t="e">
        <f>VLOOKUP(AD1428,NOx_Calc!$E$4:$G$44,3,FALSE)/100</f>
        <v>#N/A</v>
      </c>
      <c r="I1428" s="119" t="e">
        <f>VLOOKUP(AD1428,NOx_Calc!$E$4:$H$44,4,FALSE)/100</f>
        <v>#N/A</v>
      </c>
      <c r="J1428" s="97" t="e">
        <f t="shared" si="264"/>
        <v>#N/A</v>
      </c>
      <c r="K1428" s="10" t="e">
        <f>IF(J1428&lt;&gt;"-",IF(X1428="A",'NOx Emission Factors'!$X$4*J1428,IF(X1428="L",'NOx Emission Factors'!$W$4*J1428,"?")),"-")</f>
        <v>#N/A</v>
      </c>
      <c r="L1428" s="10" t="str">
        <f>IF(F1428&lt;&gt;"",IF(X1428="A",F1428/'NOx Emission Factors'!$X$4,IF(X1428="L",F1428/'NOx Emission Factors'!$W$4,"?")),"-")</f>
        <v>?</v>
      </c>
      <c r="M1428" s="125" t="e">
        <f t="shared" si="265"/>
        <v>#DIV/0!</v>
      </c>
      <c r="N1428" s="125" t="e">
        <f t="shared" si="266"/>
        <v>#N/A</v>
      </c>
      <c r="O1428" s="170">
        <f>'Fleet Input'!B1432</f>
        <v>0</v>
      </c>
      <c r="P1428" s="170">
        <f>'Fleet Input'!C1432</f>
        <v>0</v>
      </c>
      <c r="Q1428" s="170">
        <f>'Fleet Input'!D1432</f>
        <v>0</v>
      </c>
      <c r="R1428" s="170">
        <f>'Fleet Input'!E1432</f>
        <v>0</v>
      </c>
      <c r="S1428" s="170">
        <f>'Fleet Input'!F1432</f>
        <v>0</v>
      </c>
      <c r="T1428" s="109" t="s">
        <v>239</v>
      </c>
      <c r="U1428" s="109" t="s">
        <v>194</v>
      </c>
      <c r="X1428" s="176">
        <f>'Fleet Input'!F1432</f>
        <v>0</v>
      </c>
      <c r="Y1428" s="170">
        <f>'Fleet Input'!G1432</f>
        <v>0</v>
      </c>
      <c r="Z1428" s="170">
        <f>'Fleet Input'!H1432</f>
        <v>0</v>
      </c>
      <c r="AA1428" s="114">
        <f t="shared" si="267"/>
        <v>0</v>
      </c>
      <c r="AB1428" s="176" t="str">
        <f>IF('Fleet Input'!K1432=0,"",'Fleet Input'!K1432)</f>
        <v/>
      </c>
      <c r="AC1428" s="176" t="str">
        <f>IF('Fleet Input'!L1432=0,"",'Fleet Input'!L1432)</f>
        <v/>
      </c>
      <c r="AD1428" s="117" t="str">
        <f t="shared" si="268"/>
        <v/>
      </c>
      <c r="AE1428" s="117" t="str">
        <f t="shared" si="269"/>
        <v>00</v>
      </c>
      <c r="AF1428" s="8" t="e">
        <f t="shared" si="270"/>
        <v>#N/A</v>
      </c>
      <c r="AG1428" s="122" t="e">
        <f t="shared" si="271"/>
        <v>#N/A</v>
      </c>
      <c r="AH1428" s="8" t="e">
        <f t="shared" si="272"/>
        <v>#N/A</v>
      </c>
      <c r="AI1428" s="122" t="e">
        <f t="shared" si="273"/>
        <v>#N/A</v>
      </c>
      <c r="AJ1428" s="100" t="e">
        <f t="shared" si="274"/>
        <v>#N/A</v>
      </c>
      <c r="AK1428" s="122" t="e">
        <f t="shared" si="275"/>
        <v>#N/A</v>
      </c>
    </row>
    <row r="1429" spans="1:37" x14ac:dyDescent="0.2">
      <c r="A1429" s="170">
        <f>'Fleet Input'!A1433</f>
        <v>0</v>
      </c>
      <c r="B1429" s="106" t="s">
        <v>111</v>
      </c>
      <c r="C1429" s="106" t="s">
        <v>112</v>
      </c>
      <c r="D1429" s="106" t="s">
        <v>182</v>
      </c>
      <c r="E1429" s="106" t="s">
        <v>290</v>
      </c>
      <c r="F1429" s="179">
        <f>'Fleet Input'!I1433</f>
        <v>0</v>
      </c>
      <c r="G1429" s="179">
        <f>'Fleet Input'!J1433</f>
        <v>0</v>
      </c>
      <c r="H1429" s="119" t="e">
        <f>VLOOKUP(AD1429,NOx_Calc!$E$4:$G$44,3,FALSE)/100</f>
        <v>#N/A</v>
      </c>
      <c r="I1429" s="119" t="e">
        <f>VLOOKUP(AD1429,NOx_Calc!$E$4:$H$44,4,FALSE)/100</f>
        <v>#N/A</v>
      </c>
      <c r="J1429" s="97" t="e">
        <f t="shared" si="264"/>
        <v>#N/A</v>
      </c>
      <c r="K1429" s="10" t="e">
        <f>IF(J1429&lt;&gt;"-",IF(X1429="A",'NOx Emission Factors'!$X$4*J1429,IF(X1429="L",'NOx Emission Factors'!$W$4*J1429,"?")),"-")</f>
        <v>#N/A</v>
      </c>
      <c r="L1429" s="10" t="str">
        <f>IF(F1429&lt;&gt;"",IF(X1429="A",F1429/'NOx Emission Factors'!$X$4,IF(X1429="L",F1429/'NOx Emission Factors'!$W$4,"?")),"-")</f>
        <v>?</v>
      </c>
      <c r="M1429" s="125" t="e">
        <f t="shared" si="265"/>
        <v>#DIV/0!</v>
      </c>
      <c r="N1429" s="125" t="e">
        <f t="shared" si="266"/>
        <v>#N/A</v>
      </c>
      <c r="O1429" s="170">
        <f>'Fleet Input'!B1433</f>
        <v>0</v>
      </c>
      <c r="P1429" s="170">
        <f>'Fleet Input'!C1433</f>
        <v>0</v>
      </c>
      <c r="Q1429" s="170">
        <f>'Fleet Input'!D1433</f>
        <v>0</v>
      </c>
      <c r="R1429" s="170">
        <f>'Fleet Input'!E1433</f>
        <v>0</v>
      </c>
      <c r="S1429" s="170">
        <f>'Fleet Input'!F1433</f>
        <v>0</v>
      </c>
      <c r="T1429" s="109" t="s">
        <v>237</v>
      </c>
      <c r="U1429" s="109" t="s">
        <v>190</v>
      </c>
      <c r="X1429" s="176">
        <f>'Fleet Input'!F1433</f>
        <v>0</v>
      </c>
      <c r="Y1429" s="170">
        <f>'Fleet Input'!G1433</f>
        <v>0</v>
      </c>
      <c r="Z1429" s="170">
        <f>'Fleet Input'!H1433</f>
        <v>0</v>
      </c>
      <c r="AA1429" s="114">
        <f t="shared" si="267"/>
        <v>0</v>
      </c>
      <c r="AB1429" s="176" t="str">
        <f>IF('Fleet Input'!K1433=0,"",'Fleet Input'!K1433)</f>
        <v/>
      </c>
      <c r="AC1429" s="176" t="str">
        <f>IF('Fleet Input'!L1433=0,"",'Fleet Input'!L1433)</f>
        <v/>
      </c>
      <c r="AD1429" s="117" t="str">
        <f t="shared" si="268"/>
        <v/>
      </c>
      <c r="AE1429" s="117" t="str">
        <f t="shared" si="269"/>
        <v>00</v>
      </c>
      <c r="AF1429" s="8" t="e">
        <f t="shared" si="270"/>
        <v>#N/A</v>
      </c>
      <c r="AG1429" s="122" t="e">
        <f t="shared" si="271"/>
        <v>#N/A</v>
      </c>
      <c r="AH1429" s="8" t="e">
        <f t="shared" si="272"/>
        <v>#N/A</v>
      </c>
      <c r="AI1429" s="122" t="e">
        <f t="shared" si="273"/>
        <v>#N/A</v>
      </c>
      <c r="AJ1429" s="100" t="e">
        <f t="shared" si="274"/>
        <v>#N/A</v>
      </c>
      <c r="AK1429" s="122" t="e">
        <f t="shared" si="275"/>
        <v>#N/A</v>
      </c>
    </row>
    <row r="1430" spans="1:37" x14ac:dyDescent="0.2">
      <c r="A1430" s="170">
        <f>'Fleet Input'!A1434</f>
        <v>0</v>
      </c>
      <c r="B1430" s="106" t="s">
        <v>111</v>
      </c>
      <c r="C1430" s="106" t="s">
        <v>170</v>
      </c>
      <c r="D1430" s="106" t="s">
        <v>171</v>
      </c>
      <c r="E1430" s="106" t="s">
        <v>154</v>
      </c>
      <c r="F1430" s="179">
        <f>'Fleet Input'!I1434</f>
        <v>0</v>
      </c>
      <c r="G1430" s="179">
        <f>'Fleet Input'!J1434</f>
        <v>0</v>
      </c>
      <c r="H1430" s="119" t="e">
        <f>VLOOKUP(AD1430,NOx_Calc!$E$4:$G$44,3,FALSE)/100</f>
        <v>#N/A</v>
      </c>
      <c r="I1430" s="119" t="e">
        <f>VLOOKUP(AD1430,NOx_Calc!$E$4:$H$44,4,FALSE)/100</f>
        <v>#N/A</v>
      </c>
      <c r="J1430" s="97" t="e">
        <f t="shared" si="264"/>
        <v>#N/A</v>
      </c>
      <c r="K1430" s="10" t="e">
        <f>IF(J1430&lt;&gt;"-",IF(X1430="A",'NOx Emission Factors'!$X$4*J1430,IF(X1430="L",'NOx Emission Factors'!$W$4*J1430,"?")),"-")</f>
        <v>#N/A</v>
      </c>
      <c r="L1430" s="10" t="str">
        <f>IF(F1430&lt;&gt;"",IF(X1430="A",F1430/'NOx Emission Factors'!$X$4,IF(X1430="L",F1430/'NOx Emission Factors'!$W$4,"?")),"-")</f>
        <v>?</v>
      </c>
      <c r="M1430" s="125" t="e">
        <f t="shared" si="265"/>
        <v>#DIV/0!</v>
      </c>
      <c r="N1430" s="125" t="e">
        <f t="shared" si="266"/>
        <v>#N/A</v>
      </c>
      <c r="O1430" s="170">
        <f>'Fleet Input'!B1434</f>
        <v>0</v>
      </c>
      <c r="P1430" s="170">
        <f>'Fleet Input'!C1434</f>
        <v>0</v>
      </c>
      <c r="Q1430" s="170">
        <f>'Fleet Input'!D1434</f>
        <v>0</v>
      </c>
      <c r="R1430" s="170">
        <f>'Fleet Input'!E1434</f>
        <v>0</v>
      </c>
      <c r="S1430" s="170">
        <f>'Fleet Input'!F1434</f>
        <v>0</v>
      </c>
      <c r="T1430" s="109" t="s">
        <v>237</v>
      </c>
      <c r="U1430" s="109" t="s">
        <v>33</v>
      </c>
      <c r="X1430" s="176">
        <f>'Fleet Input'!F1434</f>
        <v>0</v>
      </c>
      <c r="Y1430" s="170">
        <f>'Fleet Input'!G1434</f>
        <v>0</v>
      </c>
      <c r="Z1430" s="170">
        <f>'Fleet Input'!H1434</f>
        <v>0</v>
      </c>
      <c r="AA1430" s="114">
        <f t="shared" si="267"/>
        <v>0</v>
      </c>
      <c r="AB1430" s="176" t="str">
        <f>IF('Fleet Input'!K1434=0,"",'Fleet Input'!K1434)</f>
        <v/>
      </c>
      <c r="AC1430" s="176" t="str">
        <f>IF('Fleet Input'!L1434=0,"",'Fleet Input'!L1434)</f>
        <v/>
      </c>
      <c r="AD1430" s="117" t="str">
        <f t="shared" si="268"/>
        <v/>
      </c>
      <c r="AE1430" s="117" t="str">
        <f t="shared" si="269"/>
        <v>00</v>
      </c>
      <c r="AF1430" s="8" t="e">
        <f t="shared" si="270"/>
        <v>#N/A</v>
      </c>
      <c r="AG1430" s="122" t="e">
        <f t="shared" si="271"/>
        <v>#N/A</v>
      </c>
      <c r="AH1430" s="8" t="e">
        <f t="shared" si="272"/>
        <v>#N/A</v>
      </c>
      <c r="AI1430" s="122" t="e">
        <f t="shared" si="273"/>
        <v>#N/A</v>
      </c>
      <c r="AJ1430" s="100" t="e">
        <f t="shared" si="274"/>
        <v>#N/A</v>
      </c>
      <c r="AK1430" s="122" t="e">
        <f t="shared" si="275"/>
        <v>#N/A</v>
      </c>
    </row>
    <row r="1431" spans="1:37" x14ac:dyDescent="0.2">
      <c r="A1431" s="170">
        <f>'Fleet Input'!A1435</f>
        <v>0</v>
      </c>
      <c r="B1431" s="106" t="s">
        <v>111</v>
      </c>
      <c r="C1431" s="106" t="s">
        <v>120</v>
      </c>
      <c r="D1431" s="106" t="s">
        <v>177</v>
      </c>
      <c r="E1431" s="106" t="s">
        <v>142</v>
      </c>
      <c r="F1431" s="179">
        <f>'Fleet Input'!I1435</f>
        <v>0</v>
      </c>
      <c r="G1431" s="179">
        <f>'Fleet Input'!J1435</f>
        <v>0</v>
      </c>
      <c r="H1431" s="119" t="e">
        <f>VLOOKUP(AD1431,NOx_Calc!$E$4:$G$44,3,FALSE)/100</f>
        <v>#N/A</v>
      </c>
      <c r="I1431" s="119" t="e">
        <f>VLOOKUP(AD1431,NOx_Calc!$E$4:$H$44,4,FALSE)/100</f>
        <v>#N/A</v>
      </c>
      <c r="J1431" s="97" t="e">
        <f t="shared" si="264"/>
        <v>#N/A</v>
      </c>
      <c r="K1431" s="10" t="e">
        <f>IF(J1431&lt;&gt;"-",IF(X1431="A",'NOx Emission Factors'!$X$4*J1431,IF(X1431="L",'NOx Emission Factors'!$W$4*J1431,"?")),"-")</f>
        <v>#N/A</v>
      </c>
      <c r="L1431" s="10" t="str">
        <f>IF(F1431&lt;&gt;"",IF(X1431="A",F1431/'NOx Emission Factors'!$X$4,IF(X1431="L",F1431/'NOx Emission Factors'!$W$4,"?")),"-")</f>
        <v>?</v>
      </c>
      <c r="M1431" s="125" t="e">
        <f t="shared" si="265"/>
        <v>#DIV/0!</v>
      </c>
      <c r="N1431" s="125" t="e">
        <f t="shared" si="266"/>
        <v>#N/A</v>
      </c>
      <c r="O1431" s="170">
        <f>'Fleet Input'!B1435</f>
        <v>0</v>
      </c>
      <c r="P1431" s="170">
        <f>'Fleet Input'!C1435</f>
        <v>0</v>
      </c>
      <c r="Q1431" s="170">
        <f>'Fleet Input'!D1435</f>
        <v>0</v>
      </c>
      <c r="R1431" s="170">
        <f>'Fleet Input'!E1435</f>
        <v>0</v>
      </c>
      <c r="S1431" s="170">
        <f>'Fleet Input'!F1435</f>
        <v>0</v>
      </c>
      <c r="T1431" s="109" t="s">
        <v>239</v>
      </c>
      <c r="U1431" s="109" t="s">
        <v>194</v>
      </c>
      <c r="X1431" s="176">
        <f>'Fleet Input'!F1435</f>
        <v>0</v>
      </c>
      <c r="Y1431" s="170">
        <f>'Fleet Input'!G1435</f>
        <v>0</v>
      </c>
      <c r="Z1431" s="170">
        <f>'Fleet Input'!H1435</f>
        <v>0</v>
      </c>
      <c r="AA1431" s="114">
        <f t="shared" si="267"/>
        <v>0</v>
      </c>
      <c r="AB1431" s="176" t="str">
        <f>IF('Fleet Input'!K1435=0,"",'Fleet Input'!K1435)</f>
        <v/>
      </c>
      <c r="AC1431" s="176" t="str">
        <f>IF('Fleet Input'!L1435=0,"",'Fleet Input'!L1435)</f>
        <v/>
      </c>
      <c r="AD1431" s="117" t="str">
        <f t="shared" si="268"/>
        <v/>
      </c>
      <c r="AE1431" s="117" t="str">
        <f t="shared" si="269"/>
        <v>00</v>
      </c>
      <c r="AF1431" s="8" t="e">
        <f t="shared" si="270"/>
        <v>#N/A</v>
      </c>
      <c r="AG1431" s="122" t="e">
        <f t="shared" si="271"/>
        <v>#N/A</v>
      </c>
      <c r="AH1431" s="8" t="e">
        <f t="shared" si="272"/>
        <v>#N/A</v>
      </c>
      <c r="AI1431" s="122" t="e">
        <f t="shared" si="273"/>
        <v>#N/A</v>
      </c>
      <c r="AJ1431" s="100" t="e">
        <f t="shared" si="274"/>
        <v>#N/A</v>
      </c>
      <c r="AK1431" s="122" t="e">
        <f t="shared" si="275"/>
        <v>#N/A</v>
      </c>
    </row>
    <row r="1432" spans="1:37" x14ac:dyDescent="0.2">
      <c r="A1432" s="170">
        <f>'Fleet Input'!A1436</f>
        <v>0</v>
      </c>
      <c r="B1432" s="106" t="s">
        <v>111</v>
      </c>
      <c r="C1432" s="106" t="s">
        <v>112</v>
      </c>
      <c r="D1432" s="106" t="s">
        <v>136</v>
      </c>
      <c r="E1432" s="106" t="s">
        <v>290</v>
      </c>
      <c r="F1432" s="179">
        <f>'Fleet Input'!I1436</f>
        <v>0</v>
      </c>
      <c r="G1432" s="179">
        <f>'Fleet Input'!J1436</f>
        <v>0</v>
      </c>
      <c r="H1432" s="119" t="e">
        <f>VLOOKUP(AD1432,NOx_Calc!$E$4:$G$44,3,FALSE)/100</f>
        <v>#N/A</v>
      </c>
      <c r="I1432" s="119" t="e">
        <f>VLOOKUP(AD1432,NOx_Calc!$E$4:$H$44,4,FALSE)/100</f>
        <v>#N/A</v>
      </c>
      <c r="J1432" s="97" t="e">
        <f t="shared" si="264"/>
        <v>#N/A</v>
      </c>
      <c r="K1432" s="10" t="e">
        <f>IF(J1432&lt;&gt;"-",IF(X1432="A",'NOx Emission Factors'!$X$4*J1432,IF(X1432="L",'NOx Emission Factors'!$W$4*J1432,"?")),"-")</f>
        <v>#N/A</v>
      </c>
      <c r="L1432" s="10" t="str">
        <f>IF(F1432&lt;&gt;"",IF(X1432="A",F1432/'NOx Emission Factors'!$X$4,IF(X1432="L",F1432/'NOx Emission Factors'!$W$4,"?")),"-")</f>
        <v>?</v>
      </c>
      <c r="M1432" s="125" t="e">
        <f t="shared" si="265"/>
        <v>#DIV/0!</v>
      </c>
      <c r="N1432" s="125" t="e">
        <f t="shared" si="266"/>
        <v>#N/A</v>
      </c>
      <c r="O1432" s="170">
        <f>'Fleet Input'!B1436</f>
        <v>0</v>
      </c>
      <c r="P1432" s="170">
        <f>'Fleet Input'!C1436</f>
        <v>0</v>
      </c>
      <c r="Q1432" s="170">
        <f>'Fleet Input'!D1436</f>
        <v>0</v>
      </c>
      <c r="R1432" s="170">
        <f>'Fleet Input'!E1436</f>
        <v>0</v>
      </c>
      <c r="S1432" s="170">
        <f>'Fleet Input'!F1436</f>
        <v>0</v>
      </c>
      <c r="T1432" s="109" t="s">
        <v>237</v>
      </c>
      <c r="U1432" s="109" t="s">
        <v>190</v>
      </c>
      <c r="X1432" s="176">
        <f>'Fleet Input'!F1436</f>
        <v>0</v>
      </c>
      <c r="Y1432" s="170">
        <f>'Fleet Input'!G1436</f>
        <v>0</v>
      </c>
      <c r="Z1432" s="170">
        <f>'Fleet Input'!H1436</f>
        <v>0</v>
      </c>
      <c r="AA1432" s="114">
        <f t="shared" si="267"/>
        <v>0</v>
      </c>
      <c r="AB1432" s="176" t="str">
        <f>IF('Fleet Input'!K1436=0,"",'Fleet Input'!K1436)</f>
        <v/>
      </c>
      <c r="AC1432" s="176" t="str">
        <f>IF('Fleet Input'!L1436=0,"",'Fleet Input'!L1436)</f>
        <v/>
      </c>
      <c r="AD1432" s="117" t="str">
        <f t="shared" si="268"/>
        <v/>
      </c>
      <c r="AE1432" s="117" t="str">
        <f t="shared" si="269"/>
        <v>00</v>
      </c>
      <c r="AF1432" s="8" t="e">
        <f t="shared" si="270"/>
        <v>#N/A</v>
      </c>
      <c r="AG1432" s="122" t="e">
        <f t="shared" si="271"/>
        <v>#N/A</v>
      </c>
      <c r="AH1432" s="8" t="e">
        <f t="shared" si="272"/>
        <v>#N/A</v>
      </c>
      <c r="AI1432" s="122" t="e">
        <f t="shared" si="273"/>
        <v>#N/A</v>
      </c>
      <c r="AJ1432" s="100" t="e">
        <f t="shared" si="274"/>
        <v>#N/A</v>
      </c>
      <c r="AK1432" s="122" t="e">
        <f t="shared" si="275"/>
        <v>#N/A</v>
      </c>
    </row>
    <row r="1433" spans="1:37" x14ac:dyDescent="0.2">
      <c r="A1433" s="170">
        <f>'Fleet Input'!A1437</f>
        <v>0</v>
      </c>
      <c r="B1433" s="106" t="s">
        <v>111</v>
      </c>
      <c r="C1433" s="106" t="s">
        <v>146</v>
      </c>
      <c r="D1433" s="106" t="s">
        <v>147</v>
      </c>
      <c r="E1433" s="106" t="s">
        <v>154</v>
      </c>
      <c r="F1433" s="179">
        <f>'Fleet Input'!I1437</f>
        <v>0</v>
      </c>
      <c r="G1433" s="179">
        <f>'Fleet Input'!J1437</f>
        <v>0</v>
      </c>
      <c r="H1433" s="119" t="e">
        <f>VLOOKUP(AD1433,NOx_Calc!$E$4:$G$44,3,FALSE)/100</f>
        <v>#N/A</v>
      </c>
      <c r="I1433" s="119" t="e">
        <f>VLOOKUP(AD1433,NOx_Calc!$E$4:$H$44,4,FALSE)/100</f>
        <v>#N/A</v>
      </c>
      <c r="J1433" s="97" t="e">
        <f t="shared" si="264"/>
        <v>#N/A</v>
      </c>
      <c r="K1433" s="10" t="e">
        <f>IF(J1433&lt;&gt;"-",IF(X1433="A",'NOx Emission Factors'!$X$4*J1433,IF(X1433="L",'NOx Emission Factors'!$W$4*J1433,"?")),"-")</f>
        <v>#N/A</v>
      </c>
      <c r="L1433" s="10" t="str">
        <f>IF(F1433&lt;&gt;"",IF(X1433="A",F1433/'NOx Emission Factors'!$X$4,IF(X1433="L",F1433/'NOx Emission Factors'!$W$4,"?")),"-")</f>
        <v>?</v>
      </c>
      <c r="M1433" s="125" t="e">
        <f t="shared" si="265"/>
        <v>#DIV/0!</v>
      </c>
      <c r="N1433" s="125" t="e">
        <f t="shared" si="266"/>
        <v>#N/A</v>
      </c>
      <c r="O1433" s="170">
        <f>'Fleet Input'!B1437</f>
        <v>0</v>
      </c>
      <c r="P1433" s="170">
        <f>'Fleet Input'!C1437</f>
        <v>0</v>
      </c>
      <c r="Q1433" s="170">
        <f>'Fleet Input'!D1437</f>
        <v>0</v>
      </c>
      <c r="R1433" s="170">
        <f>'Fleet Input'!E1437</f>
        <v>0</v>
      </c>
      <c r="S1433" s="170">
        <f>'Fleet Input'!F1437</f>
        <v>0</v>
      </c>
      <c r="T1433" s="109" t="s">
        <v>237</v>
      </c>
      <c r="U1433" s="109" t="s">
        <v>33</v>
      </c>
      <c r="X1433" s="176">
        <f>'Fleet Input'!F1437</f>
        <v>0</v>
      </c>
      <c r="Y1433" s="170">
        <f>'Fleet Input'!G1437</f>
        <v>0</v>
      </c>
      <c r="Z1433" s="170">
        <f>'Fleet Input'!H1437</f>
        <v>0</v>
      </c>
      <c r="AA1433" s="114">
        <f t="shared" si="267"/>
        <v>0</v>
      </c>
      <c r="AB1433" s="176" t="str">
        <f>IF('Fleet Input'!K1437=0,"",'Fleet Input'!K1437)</f>
        <v/>
      </c>
      <c r="AC1433" s="176" t="str">
        <f>IF('Fleet Input'!L1437=0,"",'Fleet Input'!L1437)</f>
        <v/>
      </c>
      <c r="AD1433" s="117" t="str">
        <f t="shared" si="268"/>
        <v/>
      </c>
      <c r="AE1433" s="117" t="str">
        <f t="shared" si="269"/>
        <v>00</v>
      </c>
      <c r="AF1433" s="8" t="e">
        <f t="shared" si="270"/>
        <v>#N/A</v>
      </c>
      <c r="AG1433" s="122" t="e">
        <f t="shared" si="271"/>
        <v>#N/A</v>
      </c>
      <c r="AH1433" s="8" t="e">
        <f t="shared" si="272"/>
        <v>#N/A</v>
      </c>
      <c r="AI1433" s="122" t="e">
        <f t="shared" si="273"/>
        <v>#N/A</v>
      </c>
      <c r="AJ1433" s="100" t="e">
        <f t="shared" si="274"/>
        <v>#N/A</v>
      </c>
      <c r="AK1433" s="122" t="e">
        <f t="shared" si="275"/>
        <v>#N/A</v>
      </c>
    </row>
    <row r="1434" spans="1:37" x14ac:dyDescent="0.2">
      <c r="A1434" s="170">
        <f>'Fleet Input'!A1438</f>
        <v>0</v>
      </c>
      <c r="B1434" s="106" t="s">
        <v>111</v>
      </c>
      <c r="C1434" s="106" t="s">
        <v>116</v>
      </c>
      <c r="D1434" s="106" t="s">
        <v>165</v>
      </c>
      <c r="E1434" s="106" t="s">
        <v>143</v>
      </c>
      <c r="F1434" s="179">
        <f>'Fleet Input'!I1438</f>
        <v>0</v>
      </c>
      <c r="G1434" s="179">
        <f>'Fleet Input'!J1438</f>
        <v>0</v>
      </c>
      <c r="H1434" s="119" t="e">
        <f>VLOOKUP(AD1434,NOx_Calc!$E$4:$G$44,3,FALSE)/100</f>
        <v>#N/A</v>
      </c>
      <c r="I1434" s="119" t="e">
        <f>VLOOKUP(AD1434,NOx_Calc!$E$4:$H$44,4,FALSE)/100</f>
        <v>#N/A</v>
      </c>
      <c r="J1434" s="97" t="e">
        <f t="shared" si="264"/>
        <v>#N/A</v>
      </c>
      <c r="K1434" s="10" t="e">
        <f>IF(J1434&lt;&gt;"-",IF(X1434="A",'NOx Emission Factors'!$X$4*J1434,IF(X1434="L",'NOx Emission Factors'!$W$4*J1434,"?")),"-")</f>
        <v>#N/A</v>
      </c>
      <c r="L1434" s="10" t="str">
        <f>IF(F1434&lt;&gt;"",IF(X1434="A",F1434/'NOx Emission Factors'!$X$4,IF(X1434="L",F1434/'NOx Emission Factors'!$W$4,"?")),"-")</f>
        <v>?</v>
      </c>
      <c r="M1434" s="125" t="e">
        <f t="shared" si="265"/>
        <v>#DIV/0!</v>
      </c>
      <c r="N1434" s="125" t="e">
        <f t="shared" si="266"/>
        <v>#N/A</v>
      </c>
      <c r="O1434" s="170">
        <f>'Fleet Input'!B1438</f>
        <v>0</v>
      </c>
      <c r="P1434" s="170">
        <f>'Fleet Input'!C1438</f>
        <v>0</v>
      </c>
      <c r="Q1434" s="170">
        <f>'Fleet Input'!D1438</f>
        <v>0</v>
      </c>
      <c r="R1434" s="170">
        <f>'Fleet Input'!E1438</f>
        <v>0</v>
      </c>
      <c r="S1434" s="170">
        <f>'Fleet Input'!F1438</f>
        <v>0</v>
      </c>
      <c r="T1434" s="109" t="s">
        <v>237</v>
      </c>
      <c r="U1434" s="109" t="s">
        <v>190</v>
      </c>
      <c r="X1434" s="176">
        <f>'Fleet Input'!F1438</f>
        <v>0</v>
      </c>
      <c r="Y1434" s="170">
        <f>'Fleet Input'!G1438</f>
        <v>0</v>
      </c>
      <c r="Z1434" s="170">
        <f>'Fleet Input'!H1438</f>
        <v>0</v>
      </c>
      <c r="AA1434" s="114">
        <f t="shared" si="267"/>
        <v>0</v>
      </c>
      <c r="AB1434" s="176" t="str">
        <f>IF('Fleet Input'!K1438=0,"",'Fleet Input'!K1438)</f>
        <v/>
      </c>
      <c r="AC1434" s="176" t="str">
        <f>IF('Fleet Input'!L1438=0,"",'Fleet Input'!L1438)</f>
        <v/>
      </c>
      <c r="AD1434" s="117" t="str">
        <f t="shared" si="268"/>
        <v/>
      </c>
      <c r="AE1434" s="117" t="str">
        <f t="shared" si="269"/>
        <v>00</v>
      </c>
      <c r="AF1434" s="8" t="e">
        <f t="shared" si="270"/>
        <v>#N/A</v>
      </c>
      <c r="AG1434" s="122" t="e">
        <f t="shared" si="271"/>
        <v>#N/A</v>
      </c>
      <c r="AH1434" s="8" t="e">
        <f t="shared" si="272"/>
        <v>#N/A</v>
      </c>
      <c r="AI1434" s="122" t="e">
        <f t="shared" si="273"/>
        <v>#N/A</v>
      </c>
      <c r="AJ1434" s="100" t="e">
        <f t="shared" si="274"/>
        <v>#N/A</v>
      </c>
      <c r="AK1434" s="122" t="e">
        <f t="shared" si="275"/>
        <v>#N/A</v>
      </c>
    </row>
    <row r="1435" spans="1:37" x14ac:dyDescent="0.2">
      <c r="A1435" s="170">
        <f>'Fleet Input'!A1439</f>
        <v>0</v>
      </c>
      <c r="B1435" s="106" t="s">
        <v>111</v>
      </c>
      <c r="C1435" s="106" t="s">
        <v>112</v>
      </c>
      <c r="D1435" s="106" t="s">
        <v>124</v>
      </c>
      <c r="E1435" s="106" t="s">
        <v>142</v>
      </c>
      <c r="F1435" s="179">
        <f>'Fleet Input'!I1439</f>
        <v>0</v>
      </c>
      <c r="G1435" s="179">
        <f>'Fleet Input'!J1439</f>
        <v>0</v>
      </c>
      <c r="H1435" s="119" t="e">
        <f>VLOOKUP(AD1435,NOx_Calc!$E$4:$G$44,3,FALSE)/100</f>
        <v>#N/A</v>
      </c>
      <c r="I1435" s="119" t="e">
        <f>VLOOKUP(AD1435,NOx_Calc!$E$4:$H$44,4,FALSE)/100</f>
        <v>#N/A</v>
      </c>
      <c r="J1435" s="97" t="e">
        <f t="shared" si="264"/>
        <v>#N/A</v>
      </c>
      <c r="K1435" s="10" t="e">
        <f>IF(J1435&lt;&gt;"-",IF(X1435="A",'NOx Emission Factors'!$X$4*J1435,IF(X1435="L",'NOx Emission Factors'!$W$4*J1435,"?")),"-")</f>
        <v>#N/A</v>
      </c>
      <c r="L1435" s="10" t="str">
        <f>IF(F1435&lt;&gt;"",IF(X1435="A",F1435/'NOx Emission Factors'!$X$4,IF(X1435="L",F1435/'NOx Emission Factors'!$W$4,"?")),"-")</f>
        <v>?</v>
      </c>
      <c r="M1435" s="125" t="e">
        <f t="shared" si="265"/>
        <v>#DIV/0!</v>
      </c>
      <c r="N1435" s="125" t="e">
        <f t="shared" si="266"/>
        <v>#N/A</v>
      </c>
      <c r="O1435" s="170">
        <f>'Fleet Input'!B1439</f>
        <v>0</v>
      </c>
      <c r="P1435" s="170">
        <f>'Fleet Input'!C1439</f>
        <v>0</v>
      </c>
      <c r="Q1435" s="170">
        <f>'Fleet Input'!D1439</f>
        <v>0</v>
      </c>
      <c r="R1435" s="170">
        <f>'Fleet Input'!E1439</f>
        <v>0</v>
      </c>
      <c r="S1435" s="170">
        <f>'Fleet Input'!F1439</f>
        <v>0</v>
      </c>
      <c r="T1435" s="109" t="s">
        <v>239</v>
      </c>
      <c r="U1435" s="109" t="s">
        <v>194</v>
      </c>
      <c r="X1435" s="176">
        <f>'Fleet Input'!F1439</f>
        <v>0</v>
      </c>
      <c r="Y1435" s="170">
        <f>'Fleet Input'!G1439</f>
        <v>0</v>
      </c>
      <c r="Z1435" s="170">
        <f>'Fleet Input'!H1439</f>
        <v>0</v>
      </c>
      <c r="AA1435" s="114">
        <f t="shared" si="267"/>
        <v>0</v>
      </c>
      <c r="AB1435" s="176" t="str">
        <f>IF('Fleet Input'!K1439=0,"",'Fleet Input'!K1439)</f>
        <v/>
      </c>
      <c r="AC1435" s="176" t="str">
        <f>IF('Fleet Input'!L1439=0,"",'Fleet Input'!L1439)</f>
        <v/>
      </c>
      <c r="AD1435" s="117" t="str">
        <f t="shared" si="268"/>
        <v/>
      </c>
      <c r="AE1435" s="117" t="str">
        <f t="shared" si="269"/>
        <v>00</v>
      </c>
      <c r="AF1435" s="8" t="e">
        <f t="shared" si="270"/>
        <v>#N/A</v>
      </c>
      <c r="AG1435" s="122" t="e">
        <f t="shared" si="271"/>
        <v>#N/A</v>
      </c>
      <c r="AH1435" s="8" t="e">
        <f t="shared" si="272"/>
        <v>#N/A</v>
      </c>
      <c r="AI1435" s="122" t="e">
        <f t="shared" si="273"/>
        <v>#N/A</v>
      </c>
      <c r="AJ1435" s="100" t="e">
        <f t="shared" si="274"/>
        <v>#N/A</v>
      </c>
      <c r="AK1435" s="122" t="e">
        <f t="shared" si="275"/>
        <v>#N/A</v>
      </c>
    </row>
    <row r="1436" spans="1:37" x14ac:dyDescent="0.2">
      <c r="A1436" s="170">
        <f>'Fleet Input'!A1440</f>
        <v>0</v>
      </c>
      <c r="B1436" s="106" t="s">
        <v>111</v>
      </c>
      <c r="C1436" s="106" t="s">
        <v>116</v>
      </c>
      <c r="D1436" s="106" t="s">
        <v>118</v>
      </c>
      <c r="E1436" s="106" t="s">
        <v>290</v>
      </c>
      <c r="F1436" s="179">
        <f>'Fleet Input'!I1440</f>
        <v>0</v>
      </c>
      <c r="G1436" s="179">
        <f>'Fleet Input'!J1440</f>
        <v>0</v>
      </c>
      <c r="H1436" s="119" t="e">
        <f>VLOOKUP(AD1436,NOx_Calc!$E$4:$G$44,3,FALSE)/100</f>
        <v>#N/A</v>
      </c>
      <c r="I1436" s="119" t="e">
        <f>VLOOKUP(AD1436,NOx_Calc!$E$4:$H$44,4,FALSE)/100</f>
        <v>#N/A</v>
      </c>
      <c r="J1436" s="97" t="e">
        <f t="shared" si="264"/>
        <v>#N/A</v>
      </c>
      <c r="K1436" s="10" t="e">
        <f>IF(J1436&lt;&gt;"-",IF(X1436="A",'NOx Emission Factors'!$X$4*J1436,IF(X1436="L",'NOx Emission Factors'!$W$4*J1436,"?")),"-")</f>
        <v>#N/A</v>
      </c>
      <c r="L1436" s="10" t="str">
        <f>IF(F1436&lt;&gt;"",IF(X1436="A",F1436/'NOx Emission Factors'!$X$4,IF(X1436="L",F1436/'NOx Emission Factors'!$W$4,"?")),"-")</f>
        <v>?</v>
      </c>
      <c r="M1436" s="125" t="e">
        <f t="shared" si="265"/>
        <v>#DIV/0!</v>
      </c>
      <c r="N1436" s="125" t="e">
        <f t="shared" si="266"/>
        <v>#N/A</v>
      </c>
      <c r="O1436" s="170">
        <f>'Fleet Input'!B1440</f>
        <v>0</v>
      </c>
      <c r="P1436" s="170">
        <f>'Fleet Input'!C1440</f>
        <v>0</v>
      </c>
      <c r="Q1436" s="170">
        <f>'Fleet Input'!D1440</f>
        <v>0</v>
      </c>
      <c r="R1436" s="170">
        <f>'Fleet Input'!E1440</f>
        <v>0</v>
      </c>
      <c r="S1436" s="170">
        <f>'Fleet Input'!F1440</f>
        <v>0</v>
      </c>
      <c r="T1436" s="109" t="s">
        <v>237</v>
      </c>
      <c r="U1436" s="109" t="s">
        <v>190</v>
      </c>
      <c r="X1436" s="176">
        <f>'Fleet Input'!F1440</f>
        <v>0</v>
      </c>
      <c r="Y1436" s="170">
        <f>'Fleet Input'!G1440</f>
        <v>0</v>
      </c>
      <c r="Z1436" s="170">
        <f>'Fleet Input'!H1440</f>
        <v>0</v>
      </c>
      <c r="AA1436" s="114">
        <f t="shared" si="267"/>
        <v>0</v>
      </c>
      <c r="AB1436" s="176" t="str">
        <f>IF('Fleet Input'!K1440=0,"",'Fleet Input'!K1440)</f>
        <v/>
      </c>
      <c r="AC1436" s="176" t="str">
        <f>IF('Fleet Input'!L1440=0,"",'Fleet Input'!L1440)</f>
        <v/>
      </c>
      <c r="AD1436" s="117" t="str">
        <f t="shared" si="268"/>
        <v/>
      </c>
      <c r="AE1436" s="117" t="str">
        <f t="shared" si="269"/>
        <v>00</v>
      </c>
      <c r="AF1436" s="8" t="e">
        <f t="shared" si="270"/>
        <v>#N/A</v>
      </c>
      <c r="AG1436" s="122" t="e">
        <f t="shared" si="271"/>
        <v>#N/A</v>
      </c>
      <c r="AH1436" s="8" t="e">
        <f t="shared" si="272"/>
        <v>#N/A</v>
      </c>
      <c r="AI1436" s="122" t="e">
        <f t="shared" si="273"/>
        <v>#N/A</v>
      </c>
      <c r="AJ1436" s="100" t="e">
        <f t="shared" si="274"/>
        <v>#N/A</v>
      </c>
      <c r="AK1436" s="122" t="e">
        <f t="shared" si="275"/>
        <v>#N/A</v>
      </c>
    </row>
    <row r="1437" spans="1:37" x14ac:dyDescent="0.2">
      <c r="A1437" s="170">
        <f>'Fleet Input'!A1441</f>
        <v>0</v>
      </c>
      <c r="B1437" s="106" t="s">
        <v>111</v>
      </c>
      <c r="C1437" s="106" t="s">
        <v>112</v>
      </c>
      <c r="D1437" s="106" t="s">
        <v>136</v>
      </c>
      <c r="E1437" s="106" t="s">
        <v>142</v>
      </c>
      <c r="F1437" s="179">
        <f>'Fleet Input'!I1441</f>
        <v>0</v>
      </c>
      <c r="G1437" s="179">
        <f>'Fleet Input'!J1441</f>
        <v>0</v>
      </c>
      <c r="H1437" s="119" t="e">
        <f>VLOOKUP(AD1437,NOx_Calc!$E$4:$G$44,3,FALSE)/100</f>
        <v>#N/A</v>
      </c>
      <c r="I1437" s="119" t="e">
        <f>VLOOKUP(AD1437,NOx_Calc!$E$4:$H$44,4,FALSE)/100</f>
        <v>#N/A</v>
      </c>
      <c r="J1437" s="97" t="e">
        <f t="shared" si="264"/>
        <v>#N/A</v>
      </c>
      <c r="K1437" s="10" t="e">
        <f>IF(J1437&lt;&gt;"-",IF(X1437="A",'NOx Emission Factors'!$X$4*J1437,IF(X1437="L",'NOx Emission Factors'!$W$4*J1437,"?")),"-")</f>
        <v>#N/A</v>
      </c>
      <c r="L1437" s="10" t="str">
        <f>IF(F1437&lt;&gt;"",IF(X1437="A",F1437/'NOx Emission Factors'!$X$4,IF(X1437="L",F1437/'NOx Emission Factors'!$W$4,"?")),"-")</f>
        <v>?</v>
      </c>
      <c r="M1437" s="125" t="e">
        <f t="shared" si="265"/>
        <v>#DIV/0!</v>
      </c>
      <c r="N1437" s="125" t="e">
        <f t="shared" si="266"/>
        <v>#N/A</v>
      </c>
      <c r="O1437" s="170">
        <f>'Fleet Input'!B1441</f>
        <v>0</v>
      </c>
      <c r="P1437" s="170">
        <f>'Fleet Input'!C1441</f>
        <v>0</v>
      </c>
      <c r="Q1437" s="170">
        <f>'Fleet Input'!D1441</f>
        <v>0</v>
      </c>
      <c r="R1437" s="170">
        <f>'Fleet Input'!E1441</f>
        <v>0</v>
      </c>
      <c r="S1437" s="170">
        <f>'Fleet Input'!F1441</f>
        <v>0</v>
      </c>
      <c r="T1437" s="109" t="s">
        <v>239</v>
      </c>
      <c r="U1437" s="109" t="s">
        <v>194</v>
      </c>
      <c r="X1437" s="176">
        <f>'Fleet Input'!F1441</f>
        <v>0</v>
      </c>
      <c r="Y1437" s="170">
        <f>'Fleet Input'!G1441</f>
        <v>0</v>
      </c>
      <c r="Z1437" s="170">
        <f>'Fleet Input'!H1441</f>
        <v>0</v>
      </c>
      <c r="AA1437" s="114">
        <f t="shared" si="267"/>
        <v>0</v>
      </c>
      <c r="AB1437" s="176" t="str">
        <f>IF('Fleet Input'!K1441=0,"",'Fleet Input'!K1441)</f>
        <v/>
      </c>
      <c r="AC1437" s="176" t="str">
        <f>IF('Fleet Input'!L1441=0,"",'Fleet Input'!L1441)</f>
        <v/>
      </c>
      <c r="AD1437" s="117" t="str">
        <f t="shared" si="268"/>
        <v/>
      </c>
      <c r="AE1437" s="117" t="str">
        <f t="shared" si="269"/>
        <v>00</v>
      </c>
      <c r="AF1437" s="8" t="e">
        <f t="shared" si="270"/>
        <v>#N/A</v>
      </c>
      <c r="AG1437" s="122" t="e">
        <f t="shared" si="271"/>
        <v>#N/A</v>
      </c>
      <c r="AH1437" s="8" t="e">
        <f t="shared" si="272"/>
        <v>#N/A</v>
      </c>
      <c r="AI1437" s="122" t="e">
        <f t="shared" si="273"/>
        <v>#N/A</v>
      </c>
      <c r="AJ1437" s="100" t="e">
        <f t="shared" si="274"/>
        <v>#N/A</v>
      </c>
      <c r="AK1437" s="122" t="e">
        <f t="shared" si="275"/>
        <v>#N/A</v>
      </c>
    </row>
    <row r="1438" spans="1:37" x14ac:dyDescent="0.2">
      <c r="A1438" s="170">
        <f>'Fleet Input'!A1442</f>
        <v>0</v>
      </c>
      <c r="B1438" s="106" t="s">
        <v>111</v>
      </c>
      <c r="C1438" s="106" t="s">
        <v>120</v>
      </c>
      <c r="D1438" s="106" t="s">
        <v>123</v>
      </c>
      <c r="E1438" s="106" t="s">
        <v>290</v>
      </c>
      <c r="F1438" s="179">
        <f>'Fleet Input'!I1442</f>
        <v>0</v>
      </c>
      <c r="G1438" s="179">
        <f>'Fleet Input'!J1442</f>
        <v>0</v>
      </c>
      <c r="H1438" s="119" t="e">
        <f>VLOOKUP(AD1438,NOx_Calc!$E$4:$G$44,3,FALSE)/100</f>
        <v>#N/A</v>
      </c>
      <c r="I1438" s="119" t="e">
        <f>VLOOKUP(AD1438,NOx_Calc!$E$4:$H$44,4,FALSE)/100</f>
        <v>#N/A</v>
      </c>
      <c r="J1438" s="97" t="e">
        <f t="shared" si="264"/>
        <v>#N/A</v>
      </c>
      <c r="K1438" s="10" t="e">
        <f>IF(J1438&lt;&gt;"-",IF(X1438="A",'NOx Emission Factors'!$X$4*J1438,IF(X1438="L",'NOx Emission Factors'!$W$4*J1438,"?")),"-")</f>
        <v>#N/A</v>
      </c>
      <c r="L1438" s="10" t="str">
        <f>IF(F1438&lt;&gt;"",IF(X1438="A",F1438/'NOx Emission Factors'!$X$4,IF(X1438="L",F1438/'NOx Emission Factors'!$W$4,"?")),"-")</f>
        <v>?</v>
      </c>
      <c r="M1438" s="125" t="e">
        <f t="shared" si="265"/>
        <v>#DIV/0!</v>
      </c>
      <c r="N1438" s="125" t="e">
        <f t="shared" si="266"/>
        <v>#N/A</v>
      </c>
      <c r="O1438" s="170">
        <f>'Fleet Input'!B1442</f>
        <v>0</v>
      </c>
      <c r="P1438" s="170">
        <f>'Fleet Input'!C1442</f>
        <v>0</v>
      </c>
      <c r="Q1438" s="170">
        <f>'Fleet Input'!D1442</f>
        <v>0</v>
      </c>
      <c r="R1438" s="170">
        <f>'Fleet Input'!E1442</f>
        <v>0</v>
      </c>
      <c r="S1438" s="170">
        <f>'Fleet Input'!F1442</f>
        <v>0</v>
      </c>
      <c r="T1438" s="109" t="s">
        <v>237</v>
      </c>
      <c r="U1438" s="109" t="s">
        <v>190</v>
      </c>
      <c r="X1438" s="176">
        <f>'Fleet Input'!F1442</f>
        <v>0</v>
      </c>
      <c r="Y1438" s="170">
        <f>'Fleet Input'!G1442</f>
        <v>0</v>
      </c>
      <c r="Z1438" s="170">
        <f>'Fleet Input'!H1442</f>
        <v>0</v>
      </c>
      <c r="AA1438" s="114">
        <f t="shared" si="267"/>
        <v>0</v>
      </c>
      <c r="AB1438" s="176" t="str">
        <f>IF('Fleet Input'!K1442=0,"",'Fleet Input'!K1442)</f>
        <v/>
      </c>
      <c r="AC1438" s="176" t="str">
        <f>IF('Fleet Input'!L1442=0,"",'Fleet Input'!L1442)</f>
        <v/>
      </c>
      <c r="AD1438" s="117" t="str">
        <f t="shared" si="268"/>
        <v/>
      </c>
      <c r="AE1438" s="117" t="str">
        <f t="shared" si="269"/>
        <v>00</v>
      </c>
      <c r="AF1438" s="8" t="e">
        <f t="shared" si="270"/>
        <v>#N/A</v>
      </c>
      <c r="AG1438" s="122" t="e">
        <f t="shared" si="271"/>
        <v>#N/A</v>
      </c>
      <c r="AH1438" s="8" t="e">
        <f t="shared" si="272"/>
        <v>#N/A</v>
      </c>
      <c r="AI1438" s="122" t="e">
        <f t="shared" si="273"/>
        <v>#N/A</v>
      </c>
      <c r="AJ1438" s="100" t="e">
        <f t="shared" si="274"/>
        <v>#N/A</v>
      </c>
      <c r="AK1438" s="122" t="e">
        <f t="shared" si="275"/>
        <v>#N/A</v>
      </c>
    </row>
    <row r="1439" spans="1:37" x14ac:dyDescent="0.2">
      <c r="A1439" s="170">
        <f>'Fleet Input'!A1443</f>
        <v>0</v>
      </c>
      <c r="B1439" s="106" t="s">
        <v>111</v>
      </c>
      <c r="C1439" s="106" t="s">
        <v>170</v>
      </c>
      <c r="D1439" s="106" t="s">
        <v>171</v>
      </c>
      <c r="E1439" s="106" t="s">
        <v>269</v>
      </c>
      <c r="F1439" s="179">
        <f>'Fleet Input'!I1443</f>
        <v>0</v>
      </c>
      <c r="G1439" s="179">
        <f>'Fleet Input'!J1443</f>
        <v>0</v>
      </c>
      <c r="H1439" s="119" t="e">
        <f>VLOOKUP(AD1439,NOx_Calc!$E$4:$G$44,3,FALSE)/100</f>
        <v>#N/A</v>
      </c>
      <c r="I1439" s="119" t="e">
        <f>VLOOKUP(AD1439,NOx_Calc!$E$4:$H$44,4,FALSE)/100</f>
        <v>#N/A</v>
      </c>
      <c r="J1439" s="97" t="e">
        <f t="shared" si="264"/>
        <v>#N/A</v>
      </c>
      <c r="K1439" s="10" t="e">
        <f>IF(J1439&lt;&gt;"-",IF(X1439="A",'NOx Emission Factors'!$X$4*J1439,IF(X1439="L",'NOx Emission Factors'!$W$4*J1439,"?")),"-")</f>
        <v>#N/A</v>
      </c>
      <c r="L1439" s="10" t="str">
        <f>IF(F1439&lt;&gt;"",IF(X1439="A",F1439/'NOx Emission Factors'!$X$4,IF(X1439="L",F1439/'NOx Emission Factors'!$W$4,"?")),"-")</f>
        <v>?</v>
      </c>
      <c r="M1439" s="125" t="e">
        <f t="shared" si="265"/>
        <v>#DIV/0!</v>
      </c>
      <c r="N1439" s="125" t="e">
        <f t="shared" si="266"/>
        <v>#N/A</v>
      </c>
      <c r="O1439" s="170">
        <f>'Fleet Input'!B1443</f>
        <v>0</v>
      </c>
      <c r="P1439" s="170">
        <f>'Fleet Input'!C1443</f>
        <v>0</v>
      </c>
      <c r="Q1439" s="170">
        <f>'Fleet Input'!D1443</f>
        <v>0</v>
      </c>
      <c r="R1439" s="170">
        <f>'Fleet Input'!E1443</f>
        <v>0</v>
      </c>
      <c r="S1439" s="170">
        <f>'Fleet Input'!F1443</f>
        <v>0</v>
      </c>
      <c r="T1439" s="109" t="s">
        <v>237</v>
      </c>
      <c r="U1439" s="109" t="s">
        <v>190</v>
      </c>
      <c r="X1439" s="176">
        <f>'Fleet Input'!F1443</f>
        <v>0</v>
      </c>
      <c r="Y1439" s="170">
        <f>'Fleet Input'!G1443</f>
        <v>0</v>
      </c>
      <c r="Z1439" s="170">
        <f>'Fleet Input'!H1443</f>
        <v>0</v>
      </c>
      <c r="AA1439" s="114">
        <f t="shared" si="267"/>
        <v>0</v>
      </c>
      <c r="AB1439" s="176" t="str">
        <f>IF('Fleet Input'!K1443=0,"",'Fleet Input'!K1443)</f>
        <v/>
      </c>
      <c r="AC1439" s="176" t="str">
        <f>IF('Fleet Input'!L1443=0,"",'Fleet Input'!L1443)</f>
        <v/>
      </c>
      <c r="AD1439" s="117" t="str">
        <f t="shared" si="268"/>
        <v/>
      </c>
      <c r="AE1439" s="117" t="str">
        <f t="shared" si="269"/>
        <v>00</v>
      </c>
      <c r="AF1439" s="8" t="e">
        <f t="shared" si="270"/>
        <v>#N/A</v>
      </c>
      <c r="AG1439" s="122" t="e">
        <f t="shared" si="271"/>
        <v>#N/A</v>
      </c>
      <c r="AH1439" s="8" t="e">
        <f t="shared" si="272"/>
        <v>#N/A</v>
      </c>
      <c r="AI1439" s="122" t="e">
        <f t="shared" si="273"/>
        <v>#N/A</v>
      </c>
      <c r="AJ1439" s="100" t="e">
        <f t="shared" si="274"/>
        <v>#N/A</v>
      </c>
      <c r="AK1439" s="122" t="e">
        <f t="shared" si="275"/>
        <v>#N/A</v>
      </c>
    </row>
    <row r="1440" spans="1:37" x14ac:dyDescent="0.2">
      <c r="A1440" s="170">
        <f>'Fleet Input'!A1444</f>
        <v>0</v>
      </c>
      <c r="B1440" s="106" t="s">
        <v>111</v>
      </c>
      <c r="C1440" s="106" t="s">
        <v>116</v>
      </c>
      <c r="D1440" s="106" t="s">
        <v>117</v>
      </c>
      <c r="E1440" s="106" t="s">
        <v>143</v>
      </c>
      <c r="F1440" s="179">
        <f>'Fleet Input'!I1444</f>
        <v>0</v>
      </c>
      <c r="G1440" s="179">
        <f>'Fleet Input'!J1444</f>
        <v>0</v>
      </c>
      <c r="H1440" s="119" t="e">
        <f>VLOOKUP(AD1440,NOx_Calc!$E$4:$G$44,3,FALSE)/100</f>
        <v>#N/A</v>
      </c>
      <c r="I1440" s="119" t="e">
        <f>VLOOKUP(AD1440,NOx_Calc!$E$4:$H$44,4,FALSE)/100</f>
        <v>#N/A</v>
      </c>
      <c r="J1440" s="97" t="e">
        <f t="shared" si="264"/>
        <v>#N/A</v>
      </c>
      <c r="K1440" s="10" t="e">
        <f>IF(J1440&lt;&gt;"-",IF(X1440="A",'NOx Emission Factors'!$X$4*J1440,IF(X1440="L",'NOx Emission Factors'!$W$4*J1440,"?")),"-")</f>
        <v>#N/A</v>
      </c>
      <c r="L1440" s="10" t="str">
        <f>IF(F1440&lt;&gt;"",IF(X1440="A",F1440/'NOx Emission Factors'!$X$4,IF(X1440="L",F1440/'NOx Emission Factors'!$W$4,"?")),"-")</f>
        <v>?</v>
      </c>
      <c r="M1440" s="125" t="e">
        <f t="shared" si="265"/>
        <v>#DIV/0!</v>
      </c>
      <c r="N1440" s="125" t="e">
        <f t="shared" si="266"/>
        <v>#N/A</v>
      </c>
      <c r="O1440" s="170">
        <f>'Fleet Input'!B1444</f>
        <v>0</v>
      </c>
      <c r="P1440" s="170">
        <f>'Fleet Input'!C1444</f>
        <v>0</v>
      </c>
      <c r="Q1440" s="170">
        <f>'Fleet Input'!D1444</f>
        <v>0</v>
      </c>
      <c r="R1440" s="170">
        <f>'Fleet Input'!E1444</f>
        <v>0</v>
      </c>
      <c r="S1440" s="170">
        <f>'Fleet Input'!F1444</f>
        <v>0</v>
      </c>
      <c r="T1440" s="109" t="s">
        <v>237</v>
      </c>
      <c r="U1440" s="109" t="s">
        <v>190</v>
      </c>
      <c r="X1440" s="176">
        <f>'Fleet Input'!F1444</f>
        <v>0</v>
      </c>
      <c r="Y1440" s="170">
        <f>'Fleet Input'!G1444</f>
        <v>0</v>
      </c>
      <c r="Z1440" s="170">
        <f>'Fleet Input'!H1444</f>
        <v>0</v>
      </c>
      <c r="AA1440" s="114">
        <f t="shared" si="267"/>
        <v>0</v>
      </c>
      <c r="AB1440" s="176" t="str">
        <f>IF('Fleet Input'!K1444=0,"",'Fleet Input'!K1444)</f>
        <v/>
      </c>
      <c r="AC1440" s="176" t="str">
        <f>IF('Fleet Input'!L1444=0,"",'Fleet Input'!L1444)</f>
        <v/>
      </c>
      <c r="AD1440" s="117" t="str">
        <f t="shared" si="268"/>
        <v/>
      </c>
      <c r="AE1440" s="117" t="str">
        <f t="shared" si="269"/>
        <v>00</v>
      </c>
      <c r="AF1440" s="8" t="e">
        <f t="shared" si="270"/>
        <v>#N/A</v>
      </c>
      <c r="AG1440" s="122" t="e">
        <f t="shared" si="271"/>
        <v>#N/A</v>
      </c>
      <c r="AH1440" s="8" t="e">
        <f t="shared" si="272"/>
        <v>#N/A</v>
      </c>
      <c r="AI1440" s="122" t="e">
        <f t="shared" si="273"/>
        <v>#N/A</v>
      </c>
      <c r="AJ1440" s="100" t="e">
        <f t="shared" si="274"/>
        <v>#N/A</v>
      </c>
      <c r="AK1440" s="122" t="e">
        <f t="shared" si="275"/>
        <v>#N/A</v>
      </c>
    </row>
    <row r="1441" spans="1:37" x14ac:dyDescent="0.2">
      <c r="A1441" s="170">
        <f>'Fleet Input'!A1445</f>
        <v>0</v>
      </c>
      <c r="B1441" s="106" t="s">
        <v>111</v>
      </c>
      <c r="C1441" s="106" t="s">
        <v>148</v>
      </c>
      <c r="D1441" s="106" t="s">
        <v>149</v>
      </c>
      <c r="E1441" s="106" t="s">
        <v>142</v>
      </c>
      <c r="F1441" s="179">
        <f>'Fleet Input'!I1445</f>
        <v>0</v>
      </c>
      <c r="G1441" s="179">
        <f>'Fleet Input'!J1445</f>
        <v>0</v>
      </c>
      <c r="H1441" s="119" t="e">
        <f>VLOOKUP(AD1441,NOx_Calc!$E$4:$G$44,3,FALSE)/100</f>
        <v>#N/A</v>
      </c>
      <c r="I1441" s="119" t="e">
        <f>VLOOKUP(AD1441,NOx_Calc!$E$4:$H$44,4,FALSE)/100</f>
        <v>#N/A</v>
      </c>
      <c r="J1441" s="97" t="e">
        <f t="shared" si="264"/>
        <v>#N/A</v>
      </c>
      <c r="K1441" s="10" t="e">
        <f>IF(J1441&lt;&gt;"-",IF(X1441="A",'NOx Emission Factors'!$X$4*J1441,IF(X1441="L",'NOx Emission Factors'!$W$4*J1441,"?")),"-")</f>
        <v>#N/A</v>
      </c>
      <c r="L1441" s="10" t="str">
        <f>IF(F1441&lt;&gt;"",IF(X1441="A",F1441/'NOx Emission Factors'!$X$4,IF(X1441="L",F1441/'NOx Emission Factors'!$W$4,"?")),"-")</f>
        <v>?</v>
      </c>
      <c r="M1441" s="125" t="e">
        <f t="shared" si="265"/>
        <v>#DIV/0!</v>
      </c>
      <c r="N1441" s="125" t="e">
        <f t="shared" si="266"/>
        <v>#N/A</v>
      </c>
      <c r="O1441" s="170">
        <f>'Fleet Input'!B1445</f>
        <v>0</v>
      </c>
      <c r="P1441" s="170">
        <f>'Fleet Input'!C1445</f>
        <v>0</v>
      </c>
      <c r="Q1441" s="170">
        <f>'Fleet Input'!D1445</f>
        <v>0</v>
      </c>
      <c r="R1441" s="170">
        <f>'Fleet Input'!E1445</f>
        <v>0</v>
      </c>
      <c r="S1441" s="170">
        <f>'Fleet Input'!F1445</f>
        <v>0</v>
      </c>
      <c r="T1441" s="109" t="s">
        <v>239</v>
      </c>
      <c r="U1441" s="109" t="s">
        <v>193</v>
      </c>
      <c r="X1441" s="176">
        <f>'Fleet Input'!F1445</f>
        <v>0</v>
      </c>
      <c r="Y1441" s="170">
        <f>'Fleet Input'!G1445</f>
        <v>0</v>
      </c>
      <c r="Z1441" s="170">
        <f>'Fleet Input'!H1445</f>
        <v>0</v>
      </c>
      <c r="AA1441" s="114">
        <f t="shared" si="267"/>
        <v>0</v>
      </c>
      <c r="AB1441" s="176" t="str">
        <f>IF('Fleet Input'!K1445=0,"",'Fleet Input'!K1445)</f>
        <v/>
      </c>
      <c r="AC1441" s="176" t="str">
        <f>IF('Fleet Input'!L1445=0,"",'Fleet Input'!L1445)</f>
        <v/>
      </c>
      <c r="AD1441" s="117" t="str">
        <f t="shared" si="268"/>
        <v/>
      </c>
      <c r="AE1441" s="117" t="str">
        <f t="shared" si="269"/>
        <v>00</v>
      </c>
      <c r="AF1441" s="8" t="e">
        <f t="shared" si="270"/>
        <v>#N/A</v>
      </c>
      <c r="AG1441" s="122" t="e">
        <f t="shared" si="271"/>
        <v>#N/A</v>
      </c>
      <c r="AH1441" s="8" t="e">
        <f t="shared" si="272"/>
        <v>#N/A</v>
      </c>
      <c r="AI1441" s="122" t="e">
        <f t="shared" si="273"/>
        <v>#N/A</v>
      </c>
      <c r="AJ1441" s="100" t="e">
        <f t="shared" si="274"/>
        <v>#N/A</v>
      </c>
      <c r="AK1441" s="122" t="e">
        <f t="shared" si="275"/>
        <v>#N/A</v>
      </c>
    </row>
    <row r="1442" spans="1:37" x14ac:dyDescent="0.2">
      <c r="A1442" s="170">
        <f>'Fleet Input'!A1446</f>
        <v>0</v>
      </c>
      <c r="B1442" s="106" t="s">
        <v>111</v>
      </c>
      <c r="C1442" s="106" t="s">
        <v>133</v>
      </c>
      <c r="D1442" s="106" t="s">
        <v>134</v>
      </c>
      <c r="E1442" s="106" t="s">
        <v>135</v>
      </c>
      <c r="F1442" s="179">
        <f>'Fleet Input'!I1446</f>
        <v>0</v>
      </c>
      <c r="G1442" s="179">
        <f>'Fleet Input'!J1446</f>
        <v>0</v>
      </c>
      <c r="H1442" s="119" t="e">
        <f>VLOOKUP(AD1442,NOx_Calc!$E$4:$G$44,3,FALSE)/100</f>
        <v>#N/A</v>
      </c>
      <c r="I1442" s="119" t="e">
        <f>VLOOKUP(AD1442,NOx_Calc!$E$4:$H$44,4,FALSE)/100</f>
        <v>#N/A</v>
      </c>
      <c r="J1442" s="97" t="e">
        <f t="shared" si="264"/>
        <v>#N/A</v>
      </c>
      <c r="K1442" s="10" t="e">
        <f>IF(J1442&lt;&gt;"-",IF(X1442="A",'NOx Emission Factors'!$X$4*J1442,IF(X1442="L",'NOx Emission Factors'!$W$4*J1442,"?")),"-")</f>
        <v>#N/A</v>
      </c>
      <c r="L1442" s="10" t="str">
        <f>IF(F1442&lt;&gt;"",IF(X1442="A",F1442/'NOx Emission Factors'!$X$4,IF(X1442="L",F1442/'NOx Emission Factors'!$W$4,"?")),"-")</f>
        <v>?</v>
      </c>
      <c r="M1442" s="125" t="e">
        <f t="shared" si="265"/>
        <v>#DIV/0!</v>
      </c>
      <c r="N1442" s="125" t="e">
        <f t="shared" si="266"/>
        <v>#N/A</v>
      </c>
      <c r="O1442" s="170">
        <f>'Fleet Input'!B1446</f>
        <v>0</v>
      </c>
      <c r="P1442" s="170">
        <f>'Fleet Input'!C1446</f>
        <v>0</v>
      </c>
      <c r="Q1442" s="170">
        <f>'Fleet Input'!D1446</f>
        <v>0</v>
      </c>
      <c r="R1442" s="170">
        <f>'Fleet Input'!E1446</f>
        <v>0</v>
      </c>
      <c r="S1442" s="170">
        <f>'Fleet Input'!F1446</f>
        <v>0</v>
      </c>
      <c r="T1442" s="109" t="s">
        <v>237</v>
      </c>
      <c r="U1442" s="109" t="s">
        <v>190</v>
      </c>
      <c r="X1442" s="176">
        <f>'Fleet Input'!F1446</f>
        <v>0</v>
      </c>
      <c r="Y1442" s="170">
        <f>'Fleet Input'!G1446</f>
        <v>0</v>
      </c>
      <c r="Z1442" s="170">
        <f>'Fleet Input'!H1446</f>
        <v>0</v>
      </c>
      <c r="AA1442" s="114">
        <f t="shared" si="267"/>
        <v>0</v>
      </c>
      <c r="AB1442" s="176" t="str">
        <f>IF('Fleet Input'!K1446=0,"",'Fleet Input'!K1446)</f>
        <v/>
      </c>
      <c r="AC1442" s="176" t="str">
        <f>IF('Fleet Input'!L1446=0,"",'Fleet Input'!L1446)</f>
        <v/>
      </c>
      <c r="AD1442" s="117" t="str">
        <f t="shared" si="268"/>
        <v/>
      </c>
      <c r="AE1442" s="117" t="str">
        <f t="shared" si="269"/>
        <v>00</v>
      </c>
      <c r="AF1442" s="8" t="e">
        <f t="shared" si="270"/>
        <v>#N/A</v>
      </c>
      <c r="AG1442" s="122" t="e">
        <f t="shared" si="271"/>
        <v>#N/A</v>
      </c>
      <c r="AH1442" s="8" t="e">
        <f t="shared" si="272"/>
        <v>#N/A</v>
      </c>
      <c r="AI1442" s="122" t="e">
        <f t="shared" si="273"/>
        <v>#N/A</v>
      </c>
      <c r="AJ1442" s="100" t="e">
        <f t="shared" si="274"/>
        <v>#N/A</v>
      </c>
      <c r="AK1442" s="122" t="e">
        <f t="shared" si="275"/>
        <v>#N/A</v>
      </c>
    </row>
    <row r="1443" spans="1:37" x14ac:dyDescent="0.2">
      <c r="A1443" s="170">
        <f>'Fleet Input'!A1447</f>
        <v>0</v>
      </c>
      <c r="B1443" s="106" t="s">
        <v>111</v>
      </c>
      <c r="C1443" s="106" t="s">
        <v>146</v>
      </c>
      <c r="D1443" s="106" t="s">
        <v>147</v>
      </c>
      <c r="E1443" s="106" t="s">
        <v>142</v>
      </c>
      <c r="F1443" s="179">
        <f>'Fleet Input'!I1447</f>
        <v>0</v>
      </c>
      <c r="G1443" s="179">
        <f>'Fleet Input'!J1447</f>
        <v>0</v>
      </c>
      <c r="H1443" s="119" t="e">
        <f>VLOOKUP(AD1443,NOx_Calc!$E$4:$G$44,3,FALSE)/100</f>
        <v>#N/A</v>
      </c>
      <c r="I1443" s="119" t="e">
        <f>VLOOKUP(AD1443,NOx_Calc!$E$4:$H$44,4,FALSE)/100</f>
        <v>#N/A</v>
      </c>
      <c r="J1443" s="97" t="e">
        <f t="shared" si="264"/>
        <v>#N/A</v>
      </c>
      <c r="K1443" s="10" t="e">
        <f>IF(J1443&lt;&gt;"-",IF(X1443="A",'NOx Emission Factors'!$X$4*J1443,IF(X1443="L",'NOx Emission Factors'!$W$4*J1443,"?")),"-")</f>
        <v>#N/A</v>
      </c>
      <c r="L1443" s="10" t="str">
        <f>IF(F1443&lt;&gt;"",IF(X1443="A",F1443/'NOx Emission Factors'!$X$4,IF(X1443="L",F1443/'NOx Emission Factors'!$W$4,"?")),"-")</f>
        <v>?</v>
      </c>
      <c r="M1443" s="125" t="e">
        <f t="shared" si="265"/>
        <v>#DIV/0!</v>
      </c>
      <c r="N1443" s="125" t="e">
        <f t="shared" si="266"/>
        <v>#N/A</v>
      </c>
      <c r="O1443" s="170">
        <f>'Fleet Input'!B1447</f>
        <v>0</v>
      </c>
      <c r="P1443" s="170">
        <f>'Fleet Input'!C1447</f>
        <v>0</v>
      </c>
      <c r="Q1443" s="170">
        <f>'Fleet Input'!D1447</f>
        <v>0</v>
      </c>
      <c r="R1443" s="170">
        <f>'Fleet Input'!E1447</f>
        <v>0</v>
      </c>
      <c r="S1443" s="170">
        <f>'Fleet Input'!F1447</f>
        <v>0</v>
      </c>
      <c r="T1443" s="109" t="s">
        <v>239</v>
      </c>
      <c r="U1443" s="109" t="s">
        <v>194</v>
      </c>
      <c r="X1443" s="176">
        <f>'Fleet Input'!F1447</f>
        <v>0</v>
      </c>
      <c r="Y1443" s="170">
        <f>'Fleet Input'!G1447</f>
        <v>0</v>
      </c>
      <c r="Z1443" s="170">
        <f>'Fleet Input'!H1447</f>
        <v>0</v>
      </c>
      <c r="AA1443" s="114">
        <f t="shared" si="267"/>
        <v>0</v>
      </c>
      <c r="AB1443" s="176" t="str">
        <f>IF('Fleet Input'!K1447=0,"",'Fleet Input'!K1447)</f>
        <v/>
      </c>
      <c r="AC1443" s="176" t="str">
        <f>IF('Fleet Input'!L1447=0,"",'Fleet Input'!L1447)</f>
        <v/>
      </c>
      <c r="AD1443" s="117" t="str">
        <f t="shared" si="268"/>
        <v/>
      </c>
      <c r="AE1443" s="117" t="str">
        <f t="shared" si="269"/>
        <v>00</v>
      </c>
      <c r="AF1443" s="8" t="e">
        <f t="shared" si="270"/>
        <v>#N/A</v>
      </c>
      <c r="AG1443" s="122" t="e">
        <f t="shared" si="271"/>
        <v>#N/A</v>
      </c>
      <c r="AH1443" s="8" t="e">
        <f t="shared" si="272"/>
        <v>#N/A</v>
      </c>
      <c r="AI1443" s="122" t="e">
        <f t="shared" si="273"/>
        <v>#N/A</v>
      </c>
      <c r="AJ1443" s="100" t="e">
        <f t="shared" si="274"/>
        <v>#N/A</v>
      </c>
      <c r="AK1443" s="122" t="e">
        <f t="shared" si="275"/>
        <v>#N/A</v>
      </c>
    </row>
    <row r="1444" spans="1:37" x14ac:dyDescent="0.2">
      <c r="A1444" s="170">
        <f>'Fleet Input'!A1448</f>
        <v>0</v>
      </c>
      <c r="B1444" s="106" t="s">
        <v>111</v>
      </c>
      <c r="C1444" s="106" t="s">
        <v>120</v>
      </c>
      <c r="D1444" s="106" t="s">
        <v>177</v>
      </c>
      <c r="E1444" s="106" t="s">
        <v>142</v>
      </c>
      <c r="F1444" s="179">
        <f>'Fleet Input'!I1448</f>
        <v>0</v>
      </c>
      <c r="G1444" s="179">
        <f>'Fleet Input'!J1448</f>
        <v>0</v>
      </c>
      <c r="H1444" s="119" t="e">
        <f>VLOOKUP(AD1444,NOx_Calc!$E$4:$G$44,3,FALSE)/100</f>
        <v>#N/A</v>
      </c>
      <c r="I1444" s="119" t="e">
        <f>VLOOKUP(AD1444,NOx_Calc!$E$4:$H$44,4,FALSE)/100</f>
        <v>#N/A</v>
      </c>
      <c r="J1444" s="97" t="e">
        <f t="shared" si="264"/>
        <v>#N/A</v>
      </c>
      <c r="K1444" s="10" t="e">
        <f>IF(J1444&lt;&gt;"-",IF(X1444="A",'NOx Emission Factors'!$X$4*J1444,IF(X1444="L",'NOx Emission Factors'!$W$4*J1444,"?")),"-")</f>
        <v>#N/A</v>
      </c>
      <c r="L1444" s="10" t="str">
        <f>IF(F1444&lt;&gt;"",IF(X1444="A",F1444/'NOx Emission Factors'!$X$4,IF(X1444="L",F1444/'NOx Emission Factors'!$W$4,"?")),"-")</f>
        <v>?</v>
      </c>
      <c r="M1444" s="125" t="e">
        <f t="shared" si="265"/>
        <v>#DIV/0!</v>
      </c>
      <c r="N1444" s="125" t="e">
        <f t="shared" si="266"/>
        <v>#N/A</v>
      </c>
      <c r="O1444" s="170">
        <f>'Fleet Input'!B1448</f>
        <v>0</v>
      </c>
      <c r="P1444" s="170">
        <f>'Fleet Input'!C1448</f>
        <v>0</v>
      </c>
      <c r="Q1444" s="170">
        <f>'Fleet Input'!D1448</f>
        <v>0</v>
      </c>
      <c r="R1444" s="170">
        <f>'Fleet Input'!E1448</f>
        <v>0</v>
      </c>
      <c r="S1444" s="170">
        <f>'Fleet Input'!F1448</f>
        <v>0</v>
      </c>
      <c r="T1444" s="109" t="s">
        <v>239</v>
      </c>
      <c r="U1444" s="109" t="s">
        <v>194</v>
      </c>
      <c r="X1444" s="176">
        <f>'Fleet Input'!F1448</f>
        <v>0</v>
      </c>
      <c r="Y1444" s="170">
        <f>'Fleet Input'!G1448</f>
        <v>0</v>
      </c>
      <c r="Z1444" s="170">
        <f>'Fleet Input'!H1448</f>
        <v>0</v>
      </c>
      <c r="AA1444" s="114">
        <f t="shared" si="267"/>
        <v>0</v>
      </c>
      <c r="AB1444" s="176" t="str">
        <f>IF('Fleet Input'!K1448=0,"",'Fleet Input'!K1448)</f>
        <v/>
      </c>
      <c r="AC1444" s="176" t="str">
        <f>IF('Fleet Input'!L1448=0,"",'Fleet Input'!L1448)</f>
        <v/>
      </c>
      <c r="AD1444" s="117" t="str">
        <f t="shared" si="268"/>
        <v/>
      </c>
      <c r="AE1444" s="117" t="str">
        <f t="shared" si="269"/>
        <v>00</v>
      </c>
      <c r="AF1444" s="8" t="e">
        <f t="shared" si="270"/>
        <v>#N/A</v>
      </c>
      <c r="AG1444" s="122" t="e">
        <f t="shared" si="271"/>
        <v>#N/A</v>
      </c>
      <c r="AH1444" s="8" t="e">
        <f t="shared" si="272"/>
        <v>#N/A</v>
      </c>
      <c r="AI1444" s="122" t="e">
        <f t="shared" si="273"/>
        <v>#N/A</v>
      </c>
      <c r="AJ1444" s="100" t="e">
        <f t="shared" si="274"/>
        <v>#N/A</v>
      </c>
      <c r="AK1444" s="122" t="e">
        <f t="shared" si="275"/>
        <v>#N/A</v>
      </c>
    </row>
    <row r="1445" spans="1:37" x14ac:dyDescent="0.2">
      <c r="A1445" s="170">
        <f>'Fleet Input'!A1449</f>
        <v>0</v>
      </c>
      <c r="B1445" s="106" t="s">
        <v>111</v>
      </c>
      <c r="C1445" s="106" t="s">
        <v>112</v>
      </c>
      <c r="D1445" s="106" t="s">
        <v>172</v>
      </c>
      <c r="E1445" s="106" t="s">
        <v>173</v>
      </c>
      <c r="F1445" s="179">
        <f>'Fleet Input'!I1449</f>
        <v>0</v>
      </c>
      <c r="G1445" s="179">
        <f>'Fleet Input'!J1449</f>
        <v>0</v>
      </c>
      <c r="H1445" s="119" t="e">
        <f>VLOOKUP(AD1445,NOx_Calc!$E$4:$G$44,3,FALSE)/100</f>
        <v>#N/A</v>
      </c>
      <c r="I1445" s="119" t="e">
        <f>VLOOKUP(AD1445,NOx_Calc!$E$4:$H$44,4,FALSE)/100</f>
        <v>#N/A</v>
      </c>
      <c r="J1445" s="97" t="e">
        <f t="shared" si="264"/>
        <v>#N/A</v>
      </c>
      <c r="K1445" s="10" t="e">
        <f>IF(J1445&lt;&gt;"-",IF(X1445="A",'NOx Emission Factors'!$X$4*J1445,IF(X1445="L",'NOx Emission Factors'!$W$4*J1445,"?")),"-")</f>
        <v>#N/A</v>
      </c>
      <c r="L1445" s="10" t="str">
        <f>IF(F1445&lt;&gt;"",IF(X1445="A",F1445/'NOx Emission Factors'!$X$4,IF(X1445="L",F1445/'NOx Emission Factors'!$W$4,"?")),"-")</f>
        <v>?</v>
      </c>
      <c r="M1445" s="125" t="e">
        <f t="shared" si="265"/>
        <v>#DIV/0!</v>
      </c>
      <c r="N1445" s="125" t="e">
        <f t="shared" si="266"/>
        <v>#N/A</v>
      </c>
      <c r="O1445" s="170">
        <f>'Fleet Input'!B1449</f>
        <v>0</v>
      </c>
      <c r="P1445" s="170">
        <f>'Fleet Input'!C1449</f>
        <v>0</v>
      </c>
      <c r="Q1445" s="170">
        <f>'Fleet Input'!D1449</f>
        <v>0</v>
      </c>
      <c r="R1445" s="170">
        <f>'Fleet Input'!E1449</f>
        <v>0</v>
      </c>
      <c r="S1445" s="170">
        <f>'Fleet Input'!F1449</f>
        <v>0</v>
      </c>
      <c r="T1445" s="109" t="s">
        <v>239</v>
      </c>
      <c r="U1445" s="109" t="s">
        <v>194</v>
      </c>
      <c r="X1445" s="176">
        <f>'Fleet Input'!F1449</f>
        <v>0</v>
      </c>
      <c r="Y1445" s="170">
        <f>'Fleet Input'!G1449</f>
        <v>0</v>
      </c>
      <c r="Z1445" s="170">
        <f>'Fleet Input'!H1449</f>
        <v>0</v>
      </c>
      <c r="AA1445" s="114">
        <f t="shared" si="267"/>
        <v>0</v>
      </c>
      <c r="AB1445" s="176" t="str">
        <f>IF('Fleet Input'!K1449=0,"",'Fleet Input'!K1449)</f>
        <v/>
      </c>
      <c r="AC1445" s="176" t="str">
        <f>IF('Fleet Input'!L1449=0,"",'Fleet Input'!L1449)</f>
        <v/>
      </c>
      <c r="AD1445" s="117" t="str">
        <f t="shared" si="268"/>
        <v/>
      </c>
      <c r="AE1445" s="117" t="str">
        <f t="shared" si="269"/>
        <v>00</v>
      </c>
      <c r="AF1445" s="8" t="e">
        <f t="shared" si="270"/>
        <v>#N/A</v>
      </c>
      <c r="AG1445" s="122" t="e">
        <f t="shared" si="271"/>
        <v>#N/A</v>
      </c>
      <c r="AH1445" s="8" t="e">
        <f t="shared" si="272"/>
        <v>#N/A</v>
      </c>
      <c r="AI1445" s="122" t="e">
        <f t="shared" si="273"/>
        <v>#N/A</v>
      </c>
      <c r="AJ1445" s="100" t="e">
        <f t="shared" si="274"/>
        <v>#N/A</v>
      </c>
      <c r="AK1445" s="122" t="e">
        <f t="shared" si="275"/>
        <v>#N/A</v>
      </c>
    </row>
    <row r="1446" spans="1:37" x14ac:dyDescent="0.2">
      <c r="A1446" s="170">
        <f>'Fleet Input'!A1450</f>
        <v>0</v>
      </c>
      <c r="B1446" s="106" t="s">
        <v>111</v>
      </c>
      <c r="C1446" s="106" t="s">
        <v>112</v>
      </c>
      <c r="D1446" s="106" t="s">
        <v>183</v>
      </c>
      <c r="E1446" s="106" t="s">
        <v>142</v>
      </c>
      <c r="F1446" s="179">
        <f>'Fleet Input'!I1450</f>
        <v>0</v>
      </c>
      <c r="G1446" s="179">
        <f>'Fleet Input'!J1450</f>
        <v>0</v>
      </c>
      <c r="H1446" s="119" t="e">
        <f>VLOOKUP(AD1446,NOx_Calc!$E$4:$G$44,3,FALSE)/100</f>
        <v>#N/A</v>
      </c>
      <c r="I1446" s="119" t="e">
        <f>VLOOKUP(AD1446,NOx_Calc!$E$4:$H$44,4,FALSE)/100</f>
        <v>#N/A</v>
      </c>
      <c r="J1446" s="97" t="e">
        <f t="shared" si="264"/>
        <v>#N/A</v>
      </c>
      <c r="K1446" s="10" t="e">
        <f>IF(J1446&lt;&gt;"-",IF(X1446="A",'NOx Emission Factors'!$X$4*J1446,IF(X1446="L",'NOx Emission Factors'!$W$4*J1446,"?")),"-")</f>
        <v>#N/A</v>
      </c>
      <c r="L1446" s="10" t="str">
        <f>IF(F1446&lt;&gt;"",IF(X1446="A",F1446/'NOx Emission Factors'!$X$4,IF(X1446="L",F1446/'NOx Emission Factors'!$W$4,"?")),"-")</f>
        <v>?</v>
      </c>
      <c r="M1446" s="125" t="e">
        <f t="shared" si="265"/>
        <v>#DIV/0!</v>
      </c>
      <c r="N1446" s="125" t="e">
        <f t="shared" si="266"/>
        <v>#N/A</v>
      </c>
      <c r="O1446" s="170">
        <f>'Fleet Input'!B1450</f>
        <v>0</v>
      </c>
      <c r="P1446" s="170">
        <f>'Fleet Input'!C1450</f>
        <v>0</v>
      </c>
      <c r="Q1446" s="170">
        <f>'Fleet Input'!D1450</f>
        <v>0</v>
      </c>
      <c r="R1446" s="170">
        <f>'Fleet Input'!E1450</f>
        <v>0</v>
      </c>
      <c r="S1446" s="170">
        <f>'Fleet Input'!F1450</f>
        <v>0</v>
      </c>
      <c r="T1446" s="109" t="s">
        <v>239</v>
      </c>
      <c r="U1446" s="109" t="s">
        <v>194</v>
      </c>
      <c r="X1446" s="176">
        <f>'Fleet Input'!F1450</f>
        <v>0</v>
      </c>
      <c r="Y1446" s="170">
        <f>'Fleet Input'!G1450</f>
        <v>0</v>
      </c>
      <c r="Z1446" s="170">
        <f>'Fleet Input'!H1450</f>
        <v>0</v>
      </c>
      <c r="AA1446" s="114">
        <f t="shared" si="267"/>
        <v>0</v>
      </c>
      <c r="AB1446" s="176" t="str">
        <f>IF('Fleet Input'!K1450=0,"",'Fleet Input'!K1450)</f>
        <v/>
      </c>
      <c r="AC1446" s="176" t="str">
        <f>IF('Fleet Input'!L1450=0,"",'Fleet Input'!L1450)</f>
        <v/>
      </c>
      <c r="AD1446" s="117" t="str">
        <f t="shared" si="268"/>
        <v/>
      </c>
      <c r="AE1446" s="117" t="str">
        <f t="shared" si="269"/>
        <v>00</v>
      </c>
      <c r="AF1446" s="8" t="e">
        <f t="shared" si="270"/>
        <v>#N/A</v>
      </c>
      <c r="AG1446" s="122" t="e">
        <f t="shared" si="271"/>
        <v>#N/A</v>
      </c>
      <c r="AH1446" s="8" t="e">
        <f t="shared" si="272"/>
        <v>#N/A</v>
      </c>
      <c r="AI1446" s="122" t="e">
        <f t="shared" si="273"/>
        <v>#N/A</v>
      </c>
      <c r="AJ1446" s="100" t="e">
        <f t="shared" si="274"/>
        <v>#N/A</v>
      </c>
      <c r="AK1446" s="122" t="e">
        <f t="shared" si="275"/>
        <v>#N/A</v>
      </c>
    </row>
    <row r="1447" spans="1:37" x14ac:dyDescent="0.2">
      <c r="A1447" s="170">
        <f>'Fleet Input'!A1451</f>
        <v>0</v>
      </c>
      <c r="B1447" s="106" t="s">
        <v>111</v>
      </c>
      <c r="C1447" s="106" t="s">
        <v>116</v>
      </c>
      <c r="D1447" s="106" t="s">
        <v>117</v>
      </c>
      <c r="E1447" s="106" t="s">
        <v>143</v>
      </c>
      <c r="F1447" s="179">
        <f>'Fleet Input'!I1451</f>
        <v>0</v>
      </c>
      <c r="G1447" s="179">
        <f>'Fleet Input'!J1451</f>
        <v>0</v>
      </c>
      <c r="H1447" s="119" t="e">
        <f>VLOOKUP(AD1447,NOx_Calc!$E$4:$G$44,3,FALSE)/100</f>
        <v>#N/A</v>
      </c>
      <c r="I1447" s="119" t="e">
        <f>VLOOKUP(AD1447,NOx_Calc!$E$4:$H$44,4,FALSE)/100</f>
        <v>#N/A</v>
      </c>
      <c r="J1447" s="97" t="e">
        <f t="shared" si="264"/>
        <v>#N/A</v>
      </c>
      <c r="K1447" s="10" t="e">
        <f>IF(J1447&lt;&gt;"-",IF(X1447="A",'NOx Emission Factors'!$X$4*J1447,IF(X1447="L",'NOx Emission Factors'!$W$4*J1447,"?")),"-")</f>
        <v>#N/A</v>
      </c>
      <c r="L1447" s="10" t="str">
        <f>IF(F1447&lt;&gt;"",IF(X1447="A",F1447/'NOx Emission Factors'!$X$4,IF(X1447="L",F1447/'NOx Emission Factors'!$W$4,"?")),"-")</f>
        <v>?</v>
      </c>
      <c r="M1447" s="125" t="e">
        <f t="shared" si="265"/>
        <v>#DIV/0!</v>
      </c>
      <c r="N1447" s="125" t="e">
        <f t="shared" si="266"/>
        <v>#N/A</v>
      </c>
      <c r="O1447" s="170">
        <f>'Fleet Input'!B1451</f>
        <v>0</v>
      </c>
      <c r="P1447" s="170">
        <f>'Fleet Input'!C1451</f>
        <v>0</v>
      </c>
      <c r="Q1447" s="170">
        <f>'Fleet Input'!D1451</f>
        <v>0</v>
      </c>
      <c r="R1447" s="170">
        <f>'Fleet Input'!E1451</f>
        <v>0</v>
      </c>
      <c r="S1447" s="170">
        <f>'Fleet Input'!F1451</f>
        <v>0</v>
      </c>
      <c r="T1447" s="109" t="s">
        <v>239</v>
      </c>
      <c r="U1447" s="109" t="s">
        <v>194</v>
      </c>
      <c r="X1447" s="176">
        <f>'Fleet Input'!F1451</f>
        <v>0</v>
      </c>
      <c r="Y1447" s="170">
        <f>'Fleet Input'!G1451</f>
        <v>0</v>
      </c>
      <c r="Z1447" s="170">
        <f>'Fleet Input'!H1451</f>
        <v>0</v>
      </c>
      <c r="AA1447" s="114">
        <f t="shared" si="267"/>
        <v>0</v>
      </c>
      <c r="AB1447" s="176" t="str">
        <f>IF('Fleet Input'!K1451=0,"",'Fleet Input'!K1451)</f>
        <v/>
      </c>
      <c r="AC1447" s="176" t="str">
        <f>IF('Fleet Input'!L1451=0,"",'Fleet Input'!L1451)</f>
        <v/>
      </c>
      <c r="AD1447" s="117" t="str">
        <f t="shared" si="268"/>
        <v/>
      </c>
      <c r="AE1447" s="117" t="str">
        <f t="shared" si="269"/>
        <v>00</v>
      </c>
      <c r="AF1447" s="8" t="e">
        <f t="shared" si="270"/>
        <v>#N/A</v>
      </c>
      <c r="AG1447" s="122" t="e">
        <f t="shared" si="271"/>
        <v>#N/A</v>
      </c>
      <c r="AH1447" s="8" t="e">
        <f t="shared" si="272"/>
        <v>#N/A</v>
      </c>
      <c r="AI1447" s="122" t="e">
        <f t="shared" si="273"/>
        <v>#N/A</v>
      </c>
      <c r="AJ1447" s="100" t="e">
        <f t="shared" si="274"/>
        <v>#N/A</v>
      </c>
      <c r="AK1447" s="122" t="e">
        <f t="shared" si="275"/>
        <v>#N/A</v>
      </c>
    </row>
    <row r="1448" spans="1:37" x14ac:dyDescent="0.2">
      <c r="A1448" s="170">
        <f>'Fleet Input'!A1452</f>
        <v>0</v>
      </c>
      <c r="B1448" s="106" t="s">
        <v>111</v>
      </c>
      <c r="C1448" s="106" t="s">
        <v>159</v>
      </c>
      <c r="D1448" s="106" t="s">
        <v>160</v>
      </c>
      <c r="E1448" s="106" t="s">
        <v>142</v>
      </c>
      <c r="F1448" s="179">
        <f>'Fleet Input'!I1452</f>
        <v>0</v>
      </c>
      <c r="G1448" s="179">
        <f>'Fleet Input'!J1452</f>
        <v>0</v>
      </c>
      <c r="H1448" s="119" t="e">
        <f>VLOOKUP(AD1448,NOx_Calc!$E$4:$G$44,3,FALSE)/100</f>
        <v>#N/A</v>
      </c>
      <c r="I1448" s="119" t="e">
        <f>VLOOKUP(AD1448,NOx_Calc!$E$4:$H$44,4,FALSE)/100</f>
        <v>#N/A</v>
      </c>
      <c r="J1448" s="97" t="e">
        <f t="shared" si="264"/>
        <v>#N/A</v>
      </c>
      <c r="K1448" s="10" t="e">
        <f>IF(J1448&lt;&gt;"-",IF(X1448="A",'NOx Emission Factors'!$X$4*J1448,IF(X1448="L",'NOx Emission Factors'!$W$4*J1448,"?")),"-")</f>
        <v>#N/A</v>
      </c>
      <c r="L1448" s="10" t="str">
        <f>IF(F1448&lt;&gt;"",IF(X1448="A",F1448/'NOx Emission Factors'!$X$4,IF(X1448="L",F1448/'NOx Emission Factors'!$W$4,"?")),"-")</f>
        <v>?</v>
      </c>
      <c r="M1448" s="125" t="e">
        <f t="shared" si="265"/>
        <v>#DIV/0!</v>
      </c>
      <c r="N1448" s="125" t="e">
        <f t="shared" si="266"/>
        <v>#N/A</v>
      </c>
      <c r="O1448" s="170">
        <f>'Fleet Input'!B1452</f>
        <v>0</v>
      </c>
      <c r="P1448" s="170">
        <f>'Fleet Input'!C1452</f>
        <v>0</v>
      </c>
      <c r="Q1448" s="170">
        <f>'Fleet Input'!D1452</f>
        <v>0</v>
      </c>
      <c r="R1448" s="170">
        <f>'Fleet Input'!E1452</f>
        <v>0</v>
      </c>
      <c r="S1448" s="170">
        <f>'Fleet Input'!F1452</f>
        <v>0</v>
      </c>
      <c r="T1448" s="109" t="s">
        <v>239</v>
      </c>
      <c r="U1448" s="109" t="s">
        <v>194</v>
      </c>
      <c r="X1448" s="176">
        <f>'Fleet Input'!F1452</f>
        <v>0</v>
      </c>
      <c r="Y1448" s="170">
        <f>'Fleet Input'!G1452</f>
        <v>0</v>
      </c>
      <c r="Z1448" s="170">
        <f>'Fleet Input'!H1452</f>
        <v>0</v>
      </c>
      <c r="AA1448" s="114">
        <f t="shared" si="267"/>
        <v>0</v>
      </c>
      <c r="AB1448" s="176" t="str">
        <f>IF('Fleet Input'!K1452=0,"",'Fleet Input'!K1452)</f>
        <v/>
      </c>
      <c r="AC1448" s="176" t="str">
        <f>IF('Fleet Input'!L1452=0,"",'Fleet Input'!L1452)</f>
        <v/>
      </c>
      <c r="AD1448" s="117" t="str">
        <f t="shared" si="268"/>
        <v/>
      </c>
      <c r="AE1448" s="117" t="str">
        <f t="shared" si="269"/>
        <v>00</v>
      </c>
      <c r="AF1448" s="8" t="e">
        <f t="shared" si="270"/>
        <v>#N/A</v>
      </c>
      <c r="AG1448" s="122" t="e">
        <f t="shared" si="271"/>
        <v>#N/A</v>
      </c>
      <c r="AH1448" s="8" t="e">
        <f t="shared" si="272"/>
        <v>#N/A</v>
      </c>
      <c r="AI1448" s="122" t="e">
        <f t="shared" si="273"/>
        <v>#N/A</v>
      </c>
      <c r="AJ1448" s="100" t="e">
        <f t="shared" si="274"/>
        <v>#N/A</v>
      </c>
      <c r="AK1448" s="122" t="e">
        <f t="shared" si="275"/>
        <v>#N/A</v>
      </c>
    </row>
    <row r="1449" spans="1:37" x14ac:dyDescent="0.2">
      <c r="A1449" s="170">
        <f>'Fleet Input'!A1453</f>
        <v>0</v>
      </c>
      <c r="B1449" s="106" t="s">
        <v>111</v>
      </c>
      <c r="C1449" s="106" t="s">
        <v>120</v>
      </c>
      <c r="D1449" s="106" t="s">
        <v>177</v>
      </c>
      <c r="E1449" s="106" t="s">
        <v>142</v>
      </c>
      <c r="F1449" s="179">
        <f>'Fleet Input'!I1453</f>
        <v>0</v>
      </c>
      <c r="G1449" s="179">
        <f>'Fleet Input'!J1453</f>
        <v>0</v>
      </c>
      <c r="H1449" s="119" t="e">
        <f>VLOOKUP(AD1449,NOx_Calc!$E$4:$G$44,3,FALSE)/100</f>
        <v>#N/A</v>
      </c>
      <c r="I1449" s="119" t="e">
        <f>VLOOKUP(AD1449,NOx_Calc!$E$4:$H$44,4,FALSE)/100</f>
        <v>#N/A</v>
      </c>
      <c r="J1449" s="97" t="e">
        <f t="shared" si="264"/>
        <v>#N/A</v>
      </c>
      <c r="K1449" s="10" t="e">
        <f>IF(J1449&lt;&gt;"-",IF(X1449="A",'NOx Emission Factors'!$X$4*J1449,IF(X1449="L",'NOx Emission Factors'!$W$4*J1449,"?")),"-")</f>
        <v>#N/A</v>
      </c>
      <c r="L1449" s="10" t="str">
        <f>IF(F1449&lt;&gt;"",IF(X1449="A",F1449/'NOx Emission Factors'!$X$4,IF(X1449="L",F1449/'NOx Emission Factors'!$W$4,"?")),"-")</f>
        <v>?</v>
      </c>
      <c r="M1449" s="125" t="e">
        <f t="shared" si="265"/>
        <v>#DIV/0!</v>
      </c>
      <c r="N1449" s="125" t="e">
        <f t="shared" si="266"/>
        <v>#N/A</v>
      </c>
      <c r="O1449" s="170">
        <f>'Fleet Input'!B1453</f>
        <v>0</v>
      </c>
      <c r="P1449" s="170">
        <f>'Fleet Input'!C1453</f>
        <v>0</v>
      </c>
      <c r="Q1449" s="170">
        <f>'Fleet Input'!D1453</f>
        <v>0</v>
      </c>
      <c r="R1449" s="170">
        <f>'Fleet Input'!E1453</f>
        <v>0</v>
      </c>
      <c r="S1449" s="170">
        <f>'Fleet Input'!F1453</f>
        <v>0</v>
      </c>
      <c r="T1449" s="109" t="s">
        <v>239</v>
      </c>
      <c r="U1449" s="109" t="s">
        <v>194</v>
      </c>
      <c r="X1449" s="176">
        <f>'Fleet Input'!F1453</f>
        <v>0</v>
      </c>
      <c r="Y1449" s="170">
        <f>'Fleet Input'!G1453</f>
        <v>0</v>
      </c>
      <c r="Z1449" s="170">
        <f>'Fleet Input'!H1453</f>
        <v>0</v>
      </c>
      <c r="AA1449" s="114">
        <f t="shared" si="267"/>
        <v>0</v>
      </c>
      <c r="AB1449" s="176" t="str">
        <f>IF('Fleet Input'!K1453=0,"",'Fleet Input'!K1453)</f>
        <v/>
      </c>
      <c r="AC1449" s="176" t="str">
        <f>IF('Fleet Input'!L1453=0,"",'Fleet Input'!L1453)</f>
        <v/>
      </c>
      <c r="AD1449" s="117" t="str">
        <f t="shared" si="268"/>
        <v/>
      </c>
      <c r="AE1449" s="117" t="str">
        <f t="shared" si="269"/>
        <v>00</v>
      </c>
      <c r="AF1449" s="8" t="e">
        <f t="shared" si="270"/>
        <v>#N/A</v>
      </c>
      <c r="AG1449" s="122" t="e">
        <f t="shared" si="271"/>
        <v>#N/A</v>
      </c>
      <c r="AH1449" s="8" t="e">
        <f t="shared" si="272"/>
        <v>#N/A</v>
      </c>
      <c r="AI1449" s="122" t="e">
        <f t="shared" si="273"/>
        <v>#N/A</v>
      </c>
      <c r="AJ1449" s="100" t="e">
        <f t="shared" si="274"/>
        <v>#N/A</v>
      </c>
      <c r="AK1449" s="122" t="e">
        <f t="shared" si="275"/>
        <v>#N/A</v>
      </c>
    </row>
    <row r="1450" spans="1:37" x14ac:dyDescent="0.2">
      <c r="A1450" s="170">
        <f>'Fleet Input'!A1454</f>
        <v>0</v>
      </c>
      <c r="B1450" s="106" t="s">
        <v>111</v>
      </c>
      <c r="C1450" s="106" t="s">
        <v>112</v>
      </c>
      <c r="D1450" s="106" t="s">
        <v>136</v>
      </c>
      <c r="E1450" s="106" t="s">
        <v>142</v>
      </c>
      <c r="F1450" s="179">
        <f>'Fleet Input'!I1454</f>
        <v>0</v>
      </c>
      <c r="G1450" s="179">
        <f>'Fleet Input'!J1454</f>
        <v>0</v>
      </c>
      <c r="H1450" s="119" t="e">
        <f>VLOOKUP(AD1450,NOx_Calc!$E$4:$G$44,3,FALSE)/100</f>
        <v>#N/A</v>
      </c>
      <c r="I1450" s="119" t="e">
        <f>VLOOKUP(AD1450,NOx_Calc!$E$4:$H$44,4,FALSE)/100</f>
        <v>#N/A</v>
      </c>
      <c r="J1450" s="97" t="e">
        <f t="shared" si="264"/>
        <v>#N/A</v>
      </c>
      <c r="K1450" s="10" t="e">
        <f>IF(J1450&lt;&gt;"-",IF(X1450="A",'NOx Emission Factors'!$X$4*J1450,IF(X1450="L",'NOx Emission Factors'!$W$4*J1450,"?")),"-")</f>
        <v>#N/A</v>
      </c>
      <c r="L1450" s="10" t="str">
        <f>IF(F1450&lt;&gt;"",IF(X1450="A",F1450/'NOx Emission Factors'!$X$4,IF(X1450="L",F1450/'NOx Emission Factors'!$W$4,"?")),"-")</f>
        <v>?</v>
      </c>
      <c r="M1450" s="125" t="e">
        <f t="shared" si="265"/>
        <v>#DIV/0!</v>
      </c>
      <c r="N1450" s="125" t="e">
        <f t="shared" si="266"/>
        <v>#N/A</v>
      </c>
      <c r="O1450" s="170">
        <f>'Fleet Input'!B1454</f>
        <v>0</v>
      </c>
      <c r="P1450" s="170">
        <f>'Fleet Input'!C1454</f>
        <v>0</v>
      </c>
      <c r="Q1450" s="170">
        <f>'Fleet Input'!D1454</f>
        <v>0</v>
      </c>
      <c r="R1450" s="170">
        <f>'Fleet Input'!E1454</f>
        <v>0</v>
      </c>
      <c r="S1450" s="170">
        <f>'Fleet Input'!F1454</f>
        <v>0</v>
      </c>
      <c r="T1450" s="109" t="s">
        <v>239</v>
      </c>
      <c r="U1450" s="109" t="s">
        <v>194</v>
      </c>
      <c r="X1450" s="176">
        <f>'Fleet Input'!F1454</f>
        <v>0</v>
      </c>
      <c r="Y1450" s="170">
        <f>'Fleet Input'!G1454</f>
        <v>0</v>
      </c>
      <c r="Z1450" s="170">
        <f>'Fleet Input'!H1454</f>
        <v>0</v>
      </c>
      <c r="AA1450" s="114">
        <f t="shared" si="267"/>
        <v>0</v>
      </c>
      <c r="AB1450" s="176" t="str">
        <f>IF('Fleet Input'!K1454=0,"",'Fleet Input'!K1454)</f>
        <v/>
      </c>
      <c r="AC1450" s="176" t="str">
        <f>IF('Fleet Input'!L1454=0,"",'Fleet Input'!L1454)</f>
        <v/>
      </c>
      <c r="AD1450" s="117" t="str">
        <f t="shared" si="268"/>
        <v/>
      </c>
      <c r="AE1450" s="117" t="str">
        <f t="shared" si="269"/>
        <v>00</v>
      </c>
      <c r="AF1450" s="8" t="e">
        <f t="shared" si="270"/>
        <v>#N/A</v>
      </c>
      <c r="AG1450" s="122" t="e">
        <f t="shared" si="271"/>
        <v>#N/A</v>
      </c>
      <c r="AH1450" s="8" t="e">
        <f t="shared" si="272"/>
        <v>#N/A</v>
      </c>
      <c r="AI1450" s="122" t="e">
        <f t="shared" si="273"/>
        <v>#N/A</v>
      </c>
      <c r="AJ1450" s="100" t="e">
        <f t="shared" si="274"/>
        <v>#N/A</v>
      </c>
      <c r="AK1450" s="122" t="e">
        <f t="shared" si="275"/>
        <v>#N/A</v>
      </c>
    </row>
    <row r="1451" spans="1:37" x14ac:dyDescent="0.2">
      <c r="A1451" s="170">
        <f>'Fleet Input'!A1455</f>
        <v>0</v>
      </c>
      <c r="B1451" s="106" t="s">
        <v>111</v>
      </c>
      <c r="C1451" s="106" t="s">
        <v>112</v>
      </c>
      <c r="D1451" s="106" t="s">
        <v>183</v>
      </c>
      <c r="E1451" s="106" t="s">
        <v>142</v>
      </c>
      <c r="F1451" s="179">
        <f>'Fleet Input'!I1455</f>
        <v>0</v>
      </c>
      <c r="G1451" s="179">
        <f>'Fleet Input'!J1455</f>
        <v>0</v>
      </c>
      <c r="H1451" s="119" t="e">
        <f>VLOOKUP(AD1451,NOx_Calc!$E$4:$G$44,3,FALSE)/100</f>
        <v>#N/A</v>
      </c>
      <c r="I1451" s="119" t="e">
        <f>VLOOKUP(AD1451,NOx_Calc!$E$4:$H$44,4,FALSE)/100</f>
        <v>#N/A</v>
      </c>
      <c r="J1451" s="97" t="e">
        <f t="shared" si="264"/>
        <v>#N/A</v>
      </c>
      <c r="K1451" s="10" t="e">
        <f>IF(J1451&lt;&gt;"-",IF(X1451="A",'NOx Emission Factors'!$X$4*J1451,IF(X1451="L",'NOx Emission Factors'!$W$4*J1451,"?")),"-")</f>
        <v>#N/A</v>
      </c>
      <c r="L1451" s="10" t="str">
        <f>IF(F1451&lt;&gt;"",IF(X1451="A",F1451/'NOx Emission Factors'!$X$4,IF(X1451="L",F1451/'NOx Emission Factors'!$W$4,"?")),"-")</f>
        <v>?</v>
      </c>
      <c r="M1451" s="125" t="e">
        <f t="shared" si="265"/>
        <v>#DIV/0!</v>
      </c>
      <c r="N1451" s="125" t="e">
        <f t="shared" si="266"/>
        <v>#N/A</v>
      </c>
      <c r="O1451" s="170">
        <f>'Fleet Input'!B1455</f>
        <v>0</v>
      </c>
      <c r="P1451" s="170">
        <f>'Fleet Input'!C1455</f>
        <v>0</v>
      </c>
      <c r="Q1451" s="170">
        <f>'Fleet Input'!D1455</f>
        <v>0</v>
      </c>
      <c r="R1451" s="170">
        <f>'Fleet Input'!E1455</f>
        <v>0</v>
      </c>
      <c r="S1451" s="170">
        <f>'Fleet Input'!F1455</f>
        <v>0</v>
      </c>
      <c r="T1451" s="109" t="s">
        <v>239</v>
      </c>
      <c r="U1451" s="109" t="s">
        <v>194</v>
      </c>
      <c r="X1451" s="176">
        <f>'Fleet Input'!F1455</f>
        <v>0</v>
      </c>
      <c r="Y1451" s="170">
        <f>'Fleet Input'!G1455</f>
        <v>0</v>
      </c>
      <c r="Z1451" s="170">
        <f>'Fleet Input'!H1455</f>
        <v>0</v>
      </c>
      <c r="AA1451" s="114">
        <f t="shared" si="267"/>
        <v>0</v>
      </c>
      <c r="AB1451" s="176" t="str">
        <f>IF('Fleet Input'!K1455=0,"",'Fleet Input'!K1455)</f>
        <v/>
      </c>
      <c r="AC1451" s="176" t="str">
        <f>IF('Fleet Input'!L1455=0,"",'Fleet Input'!L1455)</f>
        <v/>
      </c>
      <c r="AD1451" s="117" t="str">
        <f t="shared" si="268"/>
        <v/>
      </c>
      <c r="AE1451" s="117" t="str">
        <f t="shared" si="269"/>
        <v>00</v>
      </c>
      <c r="AF1451" s="8" t="e">
        <f t="shared" si="270"/>
        <v>#N/A</v>
      </c>
      <c r="AG1451" s="122" t="e">
        <f t="shared" si="271"/>
        <v>#N/A</v>
      </c>
      <c r="AH1451" s="8" t="e">
        <f t="shared" si="272"/>
        <v>#N/A</v>
      </c>
      <c r="AI1451" s="122" t="e">
        <f t="shared" si="273"/>
        <v>#N/A</v>
      </c>
      <c r="AJ1451" s="100" t="e">
        <f t="shared" si="274"/>
        <v>#N/A</v>
      </c>
      <c r="AK1451" s="122" t="e">
        <f t="shared" si="275"/>
        <v>#N/A</v>
      </c>
    </row>
    <row r="1452" spans="1:37" x14ac:dyDescent="0.2">
      <c r="A1452" s="170">
        <f>'Fleet Input'!A1456</f>
        <v>0</v>
      </c>
      <c r="B1452" s="106" t="s">
        <v>111</v>
      </c>
      <c r="C1452" s="106" t="s">
        <v>112</v>
      </c>
      <c r="D1452" s="106" t="s">
        <v>183</v>
      </c>
      <c r="E1452" s="106" t="s">
        <v>142</v>
      </c>
      <c r="F1452" s="179">
        <f>'Fleet Input'!I1456</f>
        <v>0</v>
      </c>
      <c r="G1452" s="179">
        <f>'Fleet Input'!J1456</f>
        <v>0</v>
      </c>
      <c r="H1452" s="119" t="e">
        <f>VLOOKUP(AD1452,NOx_Calc!$E$4:$G$44,3,FALSE)/100</f>
        <v>#N/A</v>
      </c>
      <c r="I1452" s="119" t="e">
        <f>VLOOKUP(AD1452,NOx_Calc!$E$4:$H$44,4,FALSE)/100</f>
        <v>#N/A</v>
      </c>
      <c r="J1452" s="97" t="e">
        <f t="shared" si="264"/>
        <v>#N/A</v>
      </c>
      <c r="K1452" s="10" t="e">
        <f>IF(J1452&lt;&gt;"-",IF(X1452="A",'NOx Emission Factors'!$X$4*J1452,IF(X1452="L",'NOx Emission Factors'!$W$4*J1452,"?")),"-")</f>
        <v>#N/A</v>
      </c>
      <c r="L1452" s="10" t="str">
        <f>IF(F1452&lt;&gt;"",IF(X1452="A",F1452/'NOx Emission Factors'!$X$4,IF(X1452="L",F1452/'NOx Emission Factors'!$W$4,"?")),"-")</f>
        <v>?</v>
      </c>
      <c r="M1452" s="125" t="e">
        <f t="shared" si="265"/>
        <v>#DIV/0!</v>
      </c>
      <c r="N1452" s="125" t="e">
        <f t="shared" si="266"/>
        <v>#N/A</v>
      </c>
      <c r="O1452" s="170">
        <f>'Fleet Input'!B1456</f>
        <v>0</v>
      </c>
      <c r="P1452" s="170">
        <f>'Fleet Input'!C1456</f>
        <v>0</v>
      </c>
      <c r="Q1452" s="170">
        <f>'Fleet Input'!D1456</f>
        <v>0</v>
      </c>
      <c r="R1452" s="170">
        <f>'Fleet Input'!E1456</f>
        <v>0</v>
      </c>
      <c r="S1452" s="170">
        <f>'Fleet Input'!F1456</f>
        <v>0</v>
      </c>
      <c r="T1452" s="109" t="s">
        <v>239</v>
      </c>
      <c r="U1452" s="109" t="s">
        <v>194</v>
      </c>
      <c r="X1452" s="176">
        <f>'Fleet Input'!F1456</f>
        <v>0</v>
      </c>
      <c r="Y1452" s="170">
        <f>'Fleet Input'!G1456</f>
        <v>0</v>
      </c>
      <c r="Z1452" s="170">
        <f>'Fleet Input'!H1456</f>
        <v>0</v>
      </c>
      <c r="AA1452" s="114">
        <f t="shared" si="267"/>
        <v>0</v>
      </c>
      <c r="AB1452" s="176" t="str">
        <f>IF('Fleet Input'!K1456=0,"",'Fleet Input'!K1456)</f>
        <v/>
      </c>
      <c r="AC1452" s="176" t="str">
        <f>IF('Fleet Input'!L1456=0,"",'Fleet Input'!L1456)</f>
        <v/>
      </c>
      <c r="AD1452" s="117" t="str">
        <f t="shared" si="268"/>
        <v/>
      </c>
      <c r="AE1452" s="117" t="str">
        <f t="shared" si="269"/>
        <v>00</v>
      </c>
      <c r="AF1452" s="8" t="e">
        <f t="shared" si="270"/>
        <v>#N/A</v>
      </c>
      <c r="AG1452" s="122" t="e">
        <f t="shared" si="271"/>
        <v>#N/A</v>
      </c>
      <c r="AH1452" s="8" t="e">
        <f t="shared" si="272"/>
        <v>#N/A</v>
      </c>
      <c r="AI1452" s="122" t="e">
        <f t="shared" si="273"/>
        <v>#N/A</v>
      </c>
      <c r="AJ1452" s="100" t="e">
        <f t="shared" si="274"/>
        <v>#N/A</v>
      </c>
      <c r="AK1452" s="122" t="e">
        <f t="shared" si="275"/>
        <v>#N/A</v>
      </c>
    </row>
    <row r="1453" spans="1:37" x14ac:dyDescent="0.2">
      <c r="A1453" s="170">
        <f>'Fleet Input'!A1457</f>
        <v>0</v>
      </c>
      <c r="B1453" s="106" t="s">
        <v>111</v>
      </c>
      <c r="C1453" s="106" t="s">
        <v>116</v>
      </c>
      <c r="D1453" s="106" t="s">
        <v>165</v>
      </c>
      <c r="E1453" s="106" t="s">
        <v>143</v>
      </c>
      <c r="F1453" s="179">
        <f>'Fleet Input'!I1457</f>
        <v>0</v>
      </c>
      <c r="G1453" s="179">
        <f>'Fleet Input'!J1457</f>
        <v>0</v>
      </c>
      <c r="H1453" s="119" t="e">
        <f>VLOOKUP(AD1453,NOx_Calc!$E$4:$G$44,3,FALSE)/100</f>
        <v>#N/A</v>
      </c>
      <c r="I1453" s="119" t="e">
        <f>VLOOKUP(AD1453,NOx_Calc!$E$4:$H$44,4,FALSE)/100</f>
        <v>#N/A</v>
      </c>
      <c r="J1453" s="97" t="e">
        <f t="shared" si="264"/>
        <v>#N/A</v>
      </c>
      <c r="K1453" s="10" t="e">
        <f>IF(J1453&lt;&gt;"-",IF(X1453="A",'NOx Emission Factors'!$X$4*J1453,IF(X1453="L",'NOx Emission Factors'!$W$4*J1453,"?")),"-")</f>
        <v>#N/A</v>
      </c>
      <c r="L1453" s="10" t="str">
        <f>IF(F1453&lt;&gt;"",IF(X1453="A",F1453/'NOx Emission Factors'!$X$4,IF(X1453="L",F1453/'NOx Emission Factors'!$W$4,"?")),"-")</f>
        <v>?</v>
      </c>
      <c r="M1453" s="125" t="e">
        <f t="shared" si="265"/>
        <v>#DIV/0!</v>
      </c>
      <c r="N1453" s="125" t="e">
        <f t="shared" si="266"/>
        <v>#N/A</v>
      </c>
      <c r="O1453" s="170">
        <f>'Fleet Input'!B1457</f>
        <v>0</v>
      </c>
      <c r="P1453" s="170">
        <f>'Fleet Input'!C1457</f>
        <v>0</v>
      </c>
      <c r="Q1453" s="170">
        <f>'Fleet Input'!D1457</f>
        <v>0</v>
      </c>
      <c r="R1453" s="170">
        <f>'Fleet Input'!E1457</f>
        <v>0</v>
      </c>
      <c r="S1453" s="170">
        <f>'Fleet Input'!F1457</f>
        <v>0</v>
      </c>
      <c r="T1453" s="109" t="s">
        <v>239</v>
      </c>
      <c r="U1453" s="109" t="s">
        <v>194</v>
      </c>
      <c r="X1453" s="176">
        <f>'Fleet Input'!F1457</f>
        <v>0</v>
      </c>
      <c r="Y1453" s="170">
        <f>'Fleet Input'!G1457</f>
        <v>0</v>
      </c>
      <c r="Z1453" s="170">
        <f>'Fleet Input'!H1457</f>
        <v>0</v>
      </c>
      <c r="AA1453" s="114">
        <f t="shared" si="267"/>
        <v>0</v>
      </c>
      <c r="AB1453" s="176" t="str">
        <f>IF('Fleet Input'!K1457=0,"",'Fleet Input'!K1457)</f>
        <v/>
      </c>
      <c r="AC1453" s="176" t="str">
        <f>IF('Fleet Input'!L1457=0,"",'Fleet Input'!L1457)</f>
        <v/>
      </c>
      <c r="AD1453" s="117" t="str">
        <f t="shared" si="268"/>
        <v/>
      </c>
      <c r="AE1453" s="117" t="str">
        <f t="shared" si="269"/>
        <v>00</v>
      </c>
      <c r="AF1453" s="8" t="e">
        <f t="shared" si="270"/>
        <v>#N/A</v>
      </c>
      <c r="AG1453" s="122" t="e">
        <f t="shared" si="271"/>
        <v>#N/A</v>
      </c>
      <c r="AH1453" s="8" t="e">
        <f t="shared" si="272"/>
        <v>#N/A</v>
      </c>
      <c r="AI1453" s="122" t="e">
        <f t="shared" si="273"/>
        <v>#N/A</v>
      </c>
      <c r="AJ1453" s="100" t="e">
        <f t="shared" si="274"/>
        <v>#N/A</v>
      </c>
      <c r="AK1453" s="122" t="e">
        <f t="shared" si="275"/>
        <v>#N/A</v>
      </c>
    </row>
    <row r="1454" spans="1:37" x14ac:dyDescent="0.2">
      <c r="A1454" s="170">
        <f>'Fleet Input'!A1458</f>
        <v>0</v>
      </c>
      <c r="B1454" s="106" t="s">
        <v>111</v>
      </c>
      <c r="C1454" s="106" t="s">
        <v>178</v>
      </c>
      <c r="D1454" s="106" t="s">
        <v>179</v>
      </c>
      <c r="E1454" s="106" t="s">
        <v>142</v>
      </c>
      <c r="F1454" s="179">
        <f>'Fleet Input'!I1458</f>
        <v>0</v>
      </c>
      <c r="G1454" s="179">
        <f>'Fleet Input'!J1458</f>
        <v>0</v>
      </c>
      <c r="H1454" s="119" t="e">
        <f>VLOOKUP(AD1454,NOx_Calc!$E$4:$G$44,3,FALSE)/100</f>
        <v>#N/A</v>
      </c>
      <c r="I1454" s="119" t="e">
        <f>VLOOKUP(AD1454,NOx_Calc!$E$4:$H$44,4,FALSE)/100</f>
        <v>#N/A</v>
      </c>
      <c r="J1454" s="97" t="e">
        <f t="shared" si="264"/>
        <v>#N/A</v>
      </c>
      <c r="K1454" s="10" t="e">
        <f>IF(J1454&lt;&gt;"-",IF(X1454="A",'NOx Emission Factors'!$X$4*J1454,IF(X1454="L",'NOx Emission Factors'!$W$4*J1454,"?")),"-")</f>
        <v>#N/A</v>
      </c>
      <c r="L1454" s="10" t="str">
        <f>IF(F1454&lt;&gt;"",IF(X1454="A",F1454/'NOx Emission Factors'!$X$4,IF(X1454="L",F1454/'NOx Emission Factors'!$W$4,"?")),"-")</f>
        <v>?</v>
      </c>
      <c r="M1454" s="125" t="e">
        <f t="shared" si="265"/>
        <v>#DIV/0!</v>
      </c>
      <c r="N1454" s="125" t="e">
        <f t="shared" si="266"/>
        <v>#N/A</v>
      </c>
      <c r="O1454" s="170">
        <f>'Fleet Input'!B1458</f>
        <v>0</v>
      </c>
      <c r="P1454" s="170">
        <f>'Fleet Input'!C1458</f>
        <v>0</v>
      </c>
      <c r="Q1454" s="170">
        <f>'Fleet Input'!D1458</f>
        <v>0</v>
      </c>
      <c r="R1454" s="170">
        <f>'Fleet Input'!E1458</f>
        <v>0</v>
      </c>
      <c r="S1454" s="170">
        <f>'Fleet Input'!F1458</f>
        <v>0</v>
      </c>
      <c r="T1454" s="109" t="s">
        <v>239</v>
      </c>
      <c r="U1454" s="109" t="s">
        <v>194</v>
      </c>
      <c r="X1454" s="176">
        <f>'Fleet Input'!F1458</f>
        <v>0</v>
      </c>
      <c r="Y1454" s="170">
        <f>'Fleet Input'!G1458</f>
        <v>0</v>
      </c>
      <c r="Z1454" s="170">
        <f>'Fleet Input'!H1458</f>
        <v>0</v>
      </c>
      <c r="AA1454" s="114">
        <f t="shared" si="267"/>
        <v>0</v>
      </c>
      <c r="AB1454" s="176" t="str">
        <f>IF('Fleet Input'!K1458=0,"",'Fleet Input'!K1458)</f>
        <v/>
      </c>
      <c r="AC1454" s="176" t="str">
        <f>IF('Fleet Input'!L1458=0,"",'Fleet Input'!L1458)</f>
        <v/>
      </c>
      <c r="AD1454" s="117" t="str">
        <f t="shared" si="268"/>
        <v/>
      </c>
      <c r="AE1454" s="117" t="str">
        <f t="shared" si="269"/>
        <v>00</v>
      </c>
      <c r="AF1454" s="8" t="e">
        <f t="shared" si="270"/>
        <v>#N/A</v>
      </c>
      <c r="AG1454" s="122" t="e">
        <f t="shared" si="271"/>
        <v>#N/A</v>
      </c>
      <c r="AH1454" s="8" t="e">
        <f t="shared" si="272"/>
        <v>#N/A</v>
      </c>
      <c r="AI1454" s="122" t="e">
        <f t="shared" si="273"/>
        <v>#N/A</v>
      </c>
      <c r="AJ1454" s="100" t="e">
        <f t="shared" si="274"/>
        <v>#N/A</v>
      </c>
      <c r="AK1454" s="122" t="e">
        <f t="shared" si="275"/>
        <v>#N/A</v>
      </c>
    </row>
    <row r="1455" spans="1:37" x14ac:dyDescent="0.2">
      <c r="A1455" s="170">
        <f>'Fleet Input'!A1459</f>
        <v>0</v>
      </c>
      <c r="B1455" s="106" t="s">
        <v>111</v>
      </c>
      <c r="C1455" s="106" t="s">
        <v>112</v>
      </c>
      <c r="D1455" s="106" t="s">
        <v>185</v>
      </c>
      <c r="E1455" s="106" t="s">
        <v>142</v>
      </c>
      <c r="F1455" s="179">
        <f>'Fleet Input'!I1459</f>
        <v>0</v>
      </c>
      <c r="G1455" s="179">
        <f>'Fleet Input'!J1459</f>
        <v>0</v>
      </c>
      <c r="H1455" s="119" t="e">
        <f>VLOOKUP(AD1455,NOx_Calc!$E$4:$G$44,3,FALSE)/100</f>
        <v>#N/A</v>
      </c>
      <c r="I1455" s="119" t="e">
        <f>VLOOKUP(AD1455,NOx_Calc!$E$4:$H$44,4,FALSE)/100</f>
        <v>#N/A</v>
      </c>
      <c r="J1455" s="97" t="e">
        <f t="shared" si="264"/>
        <v>#N/A</v>
      </c>
      <c r="K1455" s="10" t="e">
        <f>IF(J1455&lt;&gt;"-",IF(X1455="A",'NOx Emission Factors'!$X$4*J1455,IF(X1455="L",'NOx Emission Factors'!$W$4*J1455,"?")),"-")</f>
        <v>#N/A</v>
      </c>
      <c r="L1455" s="10" t="str">
        <f>IF(F1455&lt;&gt;"",IF(X1455="A",F1455/'NOx Emission Factors'!$X$4,IF(X1455="L",F1455/'NOx Emission Factors'!$W$4,"?")),"-")</f>
        <v>?</v>
      </c>
      <c r="M1455" s="125" t="e">
        <f t="shared" si="265"/>
        <v>#DIV/0!</v>
      </c>
      <c r="N1455" s="125" t="e">
        <f t="shared" si="266"/>
        <v>#N/A</v>
      </c>
      <c r="O1455" s="170">
        <f>'Fleet Input'!B1459</f>
        <v>0</v>
      </c>
      <c r="P1455" s="170">
        <f>'Fleet Input'!C1459</f>
        <v>0</v>
      </c>
      <c r="Q1455" s="170">
        <f>'Fleet Input'!D1459</f>
        <v>0</v>
      </c>
      <c r="R1455" s="170">
        <f>'Fleet Input'!E1459</f>
        <v>0</v>
      </c>
      <c r="S1455" s="170">
        <f>'Fleet Input'!F1459</f>
        <v>0</v>
      </c>
      <c r="T1455" s="109" t="s">
        <v>239</v>
      </c>
      <c r="U1455" s="109" t="s">
        <v>194</v>
      </c>
      <c r="X1455" s="176">
        <f>'Fleet Input'!F1459</f>
        <v>0</v>
      </c>
      <c r="Y1455" s="170">
        <f>'Fleet Input'!G1459</f>
        <v>0</v>
      </c>
      <c r="Z1455" s="170">
        <f>'Fleet Input'!H1459</f>
        <v>0</v>
      </c>
      <c r="AA1455" s="114">
        <f t="shared" si="267"/>
        <v>0</v>
      </c>
      <c r="AB1455" s="176" t="str">
        <f>IF('Fleet Input'!K1459=0,"",'Fleet Input'!K1459)</f>
        <v/>
      </c>
      <c r="AC1455" s="176" t="str">
        <f>IF('Fleet Input'!L1459=0,"",'Fleet Input'!L1459)</f>
        <v/>
      </c>
      <c r="AD1455" s="117" t="str">
        <f t="shared" si="268"/>
        <v/>
      </c>
      <c r="AE1455" s="117" t="str">
        <f t="shared" si="269"/>
        <v>00</v>
      </c>
      <c r="AF1455" s="8" t="e">
        <f t="shared" si="270"/>
        <v>#N/A</v>
      </c>
      <c r="AG1455" s="122" t="e">
        <f t="shared" si="271"/>
        <v>#N/A</v>
      </c>
      <c r="AH1455" s="8" t="e">
        <f t="shared" si="272"/>
        <v>#N/A</v>
      </c>
      <c r="AI1455" s="122" t="e">
        <f t="shared" si="273"/>
        <v>#N/A</v>
      </c>
      <c r="AJ1455" s="100" t="e">
        <f t="shared" si="274"/>
        <v>#N/A</v>
      </c>
      <c r="AK1455" s="122" t="e">
        <f t="shared" si="275"/>
        <v>#N/A</v>
      </c>
    </row>
    <row r="1456" spans="1:37" x14ac:dyDescent="0.2">
      <c r="A1456" s="170">
        <f>'Fleet Input'!A1460</f>
        <v>0</v>
      </c>
      <c r="B1456" s="106" t="s">
        <v>111</v>
      </c>
      <c r="C1456" s="106" t="s">
        <v>133</v>
      </c>
      <c r="D1456" s="106" t="s">
        <v>153</v>
      </c>
      <c r="E1456" s="106" t="s">
        <v>154</v>
      </c>
      <c r="F1456" s="179">
        <f>'Fleet Input'!I1460</f>
        <v>0</v>
      </c>
      <c r="G1456" s="179">
        <f>'Fleet Input'!J1460</f>
        <v>0</v>
      </c>
      <c r="H1456" s="119" t="e">
        <f>VLOOKUP(AD1456,NOx_Calc!$E$4:$G$44,3,FALSE)/100</f>
        <v>#N/A</v>
      </c>
      <c r="I1456" s="119" t="e">
        <f>VLOOKUP(AD1456,NOx_Calc!$E$4:$H$44,4,FALSE)/100</f>
        <v>#N/A</v>
      </c>
      <c r="J1456" s="97" t="e">
        <f t="shared" si="264"/>
        <v>#N/A</v>
      </c>
      <c r="K1456" s="10" t="e">
        <f>IF(J1456&lt;&gt;"-",IF(X1456="A",'NOx Emission Factors'!$X$4*J1456,IF(X1456="L",'NOx Emission Factors'!$W$4*J1456,"?")),"-")</f>
        <v>#N/A</v>
      </c>
      <c r="L1456" s="10" t="str">
        <f>IF(F1456&lt;&gt;"",IF(X1456="A",F1456/'NOx Emission Factors'!$X$4,IF(X1456="L",F1456/'NOx Emission Factors'!$W$4,"?")),"-")</f>
        <v>?</v>
      </c>
      <c r="M1456" s="125" t="e">
        <f t="shared" si="265"/>
        <v>#DIV/0!</v>
      </c>
      <c r="N1456" s="125" t="e">
        <f t="shared" si="266"/>
        <v>#N/A</v>
      </c>
      <c r="O1456" s="170">
        <f>'Fleet Input'!B1460</f>
        <v>0</v>
      </c>
      <c r="P1456" s="170">
        <f>'Fleet Input'!C1460</f>
        <v>0</v>
      </c>
      <c r="Q1456" s="170">
        <f>'Fleet Input'!D1460</f>
        <v>0</v>
      </c>
      <c r="R1456" s="170">
        <f>'Fleet Input'!E1460</f>
        <v>0</v>
      </c>
      <c r="S1456" s="170">
        <f>'Fleet Input'!F1460</f>
        <v>0</v>
      </c>
      <c r="T1456" s="109" t="s">
        <v>239</v>
      </c>
      <c r="U1456" s="109" t="s">
        <v>194</v>
      </c>
      <c r="X1456" s="176">
        <f>'Fleet Input'!F1460</f>
        <v>0</v>
      </c>
      <c r="Y1456" s="170">
        <f>'Fleet Input'!G1460</f>
        <v>0</v>
      </c>
      <c r="Z1456" s="170">
        <f>'Fleet Input'!H1460</f>
        <v>0</v>
      </c>
      <c r="AA1456" s="114">
        <f t="shared" si="267"/>
        <v>0</v>
      </c>
      <c r="AB1456" s="176" t="str">
        <f>IF('Fleet Input'!K1460=0,"",'Fleet Input'!K1460)</f>
        <v/>
      </c>
      <c r="AC1456" s="176" t="str">
        <f>IF('Fleet Input'!L1460=0,"",'Fleet Input'!L1460)</f>
        <v/>
      </c>
      <c r="AD1456" s="117" t="str">
        <f t="shared" si="268"/>
        <v/>
      </c>
      <c r="AE1456" s="117" t="str">
        <f t="shared" si="269"/>
        <v>00</v>
      </c>
      <c r="AF1456" s="8" t="e">
        <f t="shared" si="270"/>
        <v>#N/A</v>
      </c>
      <c r="AG1456" s="122" t="e">
        <f t="shared" si="271"/>
        <v>#N/A</v>
      </c>
      <c r="AH1456" s="8" t="e">
        <f t="shared" si="272"/>
        <v>#N/A</v>
      </c>
      <c r="AI1456" s="122" t="e">
        <f t="shared" si="273"/>
        <v>#N/A</v>
      </c>
      <c r="AJ1456" s="100" t="e">
        <f t="shared" si="274"/>
        <v>#N/A</v>
      </c>
      <c r="AK1456" s="122" t="e">
        <f t="shared" si="275"/>
        <v>#N/A</v>
      </c>
    </row>
    <row r="1457" spans="1:37" x14ac:dyDescent="0.2">
      <c r="A1457" s="170">
        <f>'Fleet Input'!A1461</f>
        <v>0</v>
      </c>
      <c r="B1457" s="106" t="s">
        <v>111</v>
      </c>
      <c r="C1457" s="106" t="s">
        <v>120</v>
      </c>
      <c r="D1457" s="106" t="s">
        <v>177</v>
      </c>
      <c r="E1457" s="106" t="s">
        <v>142</v>
      </c>
      <c r="F1457" s="179">
        <f>'Fleet Input'!I1461</f>
        <v>0</v>
      </c>
      <c r="G1457" s="179">
        <f>'Fleet Input'!J1461</f>
        <v>0</v>
      </c>
      <c r="H1457" s="119" t="e">
        <f>VLOOKUP(AD1457,NOx_Calc!$E$4:$G$44,3,FALSE)/100</f>
        <v>#N/A</v>
      </c>
      <c r="I1457" s="119" t="e">
        <f>VLOOKUP(AD1457,NOx_Calc!$E$4:$H$44,4,FALSE)/100</f>
        <v>#N/A</v>
      </c>
      <c r="J1457" s="97" t="e">
        <f t="shared" si="264"/>
        <v>#N/A</v>
      </c>
      <c r="K1457" s="10" t="e">
        <f>IF(J1457&lt;&gt;"-",IF(X1457="A",'NOx Emission Factors'!$X$4*J1457,IF(X1457="L",'NOx Emission Factors'!$W$4*J1457,"?")),"-")</f>
        <v>#N/A</v>
      </c>
      <c r="L1457" s="10" t="str">
        <f>IF(F1457&lt;&gt;"",IF(X1457="A",F1457/'NOx Emission Factors'!$X$4,IF(X1457="L",F1457/'NOx Emission Factors'!$W$4,"?")),"-")</f>
        <v>?</v>
      </c>
      <c r="M1457" s="125" t="e">
        <f t="shared" si="265"/>
        <v>#DIV/0!</v>
      </c>
      <c r="N1457" s="125" t="e">
        <f t="shared" si="266"/>
        <v>#N/A</v>
      </c>
      <c r="O1457" s="170">
        <f>'Fleet Input'!B1461</f>
        <v>0</v>
      </c>
      <c r="P1457" s="170">
        <f>'Fleet Input'!C1461</f>
        <v>0</v>
      </c>
      <c r="Q1457" s="170">
        <f>'Fleet Input'!D1461</f>
        <v>0</v>
      </c>
      <c r="R1457" s="170">
        <f>'Fleet Input'!E1461</f>
        <v>0</v>
      </c>
      <c r="S1457" s="170">
        <f>'Fleet Input'!F1461</f>
        <v>0</v>
      </c>
      <c r="T1457" s="109" t="s">
        <v>239</v>
      </c>
      <c r="U1457" s="109" t="s">
        <v>194</v>
      </c>
      <c r="X1457" s="176">
        <f>'Fleet Input'!F1461</f>
        <v>0</v>
      </c>
      <c r="Y1457" s="170">
        <f>'Fleet Input'!G1461</f>
        <v>0</v>
      </c>
      <c r="Z1457" s="170">
        <f>'Fleet Input'!H1461</f>
        <v>0</v>
      </c>
      <c r="AA1457" s="114">
        <f t="shared" si="267"/>
        <v>0</v>
      </c>
      <c r="AB1457" s="176" t="str">
        <f>IF('Fleet Input'!K1461=0,"",'Fleet Input'!K1461)</f>
        <v/>
      </c>
      <c r="AC1457" s="176" t="str">
        <f>IF('Fleet Input'!L1461=0,"",'Fleet Input'!L1461)</f>
        <v/>
      </c>
      <c r="AD1457" s="117" t="str">
        <f t="shared" si="268"/>
        <v/>
      </c>
      <c r="AE1457" s="117" t="str">
        <f t="shared" si="269"/>
        <v>00</v>
      </c>
      <c r="AF1457" s="8" t="e">
        <f t="shared" si="270"/>
        <v>#N/A</v>
      </c>
      <c r="AG1457" s="122" t="e">
        <f t="shared" si="271"/>
        <v>#N/A</v>
      </c>
      <c r="AH1457" s="8" t="e">
        <f t="shared" si="272"/>
        <v>#N/A</v>
      </c>
      <c r="AI1457" s="122" t="e">
        <f t="shared" si="273"/>
        <v>#N/A</v>
      </c>
      <c r="AJ1457" s="100" t="e">
        <f t="shared" si="274"/>
        <v>#N/A</v>
      </c>
      <c r="AK1457" s="122" t="e">
        <f t="shared" si="275"/>
        <v>#N/A</v>
      </c>
    </row>
    <row r="1458" spans="1:37" x14ac:dyDescent="0.2">
      <c r="A1458" s="170">
        <f>'Fleet Input'!A1462</f>
        <v>0</v>
      </c>
      <c r="B1458" s="106" t="s">
        <v>111</v>
      </c>
      <c r="C1458" s="106" t="s">
        <v>167</v>
      </c>
      <c r="D1458" s="106" t="s">
        <v>180</v>
      </c>
      <c r="E1458" s="106" t="s">
        <v>143</v>
      </c>
      <c r="F1458" s="179">
        <f>'Fleet Input'!I1462</f>
        <v>0</v>
      </c>
      <c r="G1458" s="179">
        <f>'Fleet Input'!J1462</f>
        <v>0</v>
      </c>
      <c r="H1458" s="119" t="e">
        <f>VLOOKUP(AD1458,NOx_Calc!$E$4:$G$44,3,FALSE)/100</f>
        <v>#N/A</v>
      </c>
      <c r="I1458" s="119" t="e">
        <f>VLOOKUP(AD1458,NOx_Calc!$E$4:$H$44,4,FALSE)/100</f>
        <v>#N/A</v>
      </c>
      <c r="J1458" s="97" t="e">
        <f t="shared" si="264"/>
        <v>#N/A</v>
      </c>
      <c r="K1458" s="10" t="e">
        <f>IF(J1458&lt;&gt;"-",IF(X1458="A",'NOx Emission Factors'!$X$4*J1458,IF(X1458="L",'NOx Emission Factors'!$W$4*J1458,"?")),"-")</f>
        <v>#N/A</v>
      </c>
      <c r="L1458" s="10" t="str">
        <f>IF(F1458&lt;&gt;"",IF(X1458="A",F1458/'NOx Emission Factors'!$X$4,IF(X1458="L",F1458/'NOx Emission Factors'!$W$4,"?")),"-")</f>
        <v>?</v>
      </c>
      <c r="M1458" s="125" t="e">
        <f t="shared" si="265"/>
        <v>#DIV/0!</v>
      </c>
      <c r="N1458" s="125" t="e">
        <f t="shared" si="266"/>
        <v>#N/A</v>
      </c>
      <c r="O1458" s="170">
        <f>'Fleet Input'!B1462</f>
        <v>0</v>
      </c>
      <c r="P1458" s="170">
        <f>'Fleet Input'!C1462</f>
        <v>0</v>
      </c>
      <c r="Q1458" s="170">
        <f>'Fleet Input'!D1462</f>
        <v>0</v>
      </c>
      <c r="R1458" s="170">
        <f>'Fleet Input'!E1462</f>
        <v>0</v>
      </c>
      <c r="S1458" s="170">
        <f>'Fleet Input'!F1462</f>
        <v>0</v>
      </c>
      <c r="T1458" s="109" t="s">
        <v>239</v>
      </c>
      <c r="U1458" s="109" t="s">
        <v>194</v>
      </c>
      <c r="X1458" s="176">
        <f>'Fleet Input'!F1462</f>
        <v>0</v>
      </c>
      <c r="Y1458" s="170">
        <f>'Fleet Input'!G1462</f>
        <v>0</v>
      </c>
      <c r="Z1458" s="170">
        <f>'Fleet Input'!H1462</f>
        <v>0</v>
      </c>
      <c r="AA1458" s="114">
        <f t="shared" si="267"/>
        <v>0</v>
      </c>
      <c r="AB1458" s="176" t="str">
        <f>IF('Fleet Input'!K1462=0,"",'Fleet Input'!K1462)</f>
        <v/>
      </c>
      <c r="AC1458" s="176" t="str">
        <f>IF('Fleet Input'!L1462=0,"",'Fleet Input'!L1462)</f>
        <v/>
      </c>
      <c r="AD1458" s="117" t="str">
        <f t="shared" si="268"/>
        <v/>
      </c>
      <c r="AE1458" s="117" t="str">
        <f t="shared" si="269"/>
        <v>00</v>
      </c>
      <c r="AF1458" s="8" t="e">
        <f t="shared" si="270"/>
        <v>#N/A</v>
      </c>
      <c r="AG1458" s="122" t="e">
        <f t="shared" si="271"/>
        <v>#N/A</v>
      </c>
      <c r="AH1458" s="8" t="e">
        <f t="shared" si="272"/>
        <v>#N/A</v>
      </c>
      <c r="AI1458" s="122" t="e">
        <f t="shared" si="273"/>
        <v>#N/A</v>
      </c>
      <c r="AJ1458" s="100" t="e">
        <f t="shared" si="274"/>
        <v>#N/A</v>
      </c>
      <c r="AK1458" s="122" t="e">
        <f t="shared" si="275"/>
        <v>#N/A</v>
      </c>
    </row>
    <row r="1459" spans="1:37" x14ac:dyDescent="0.2">
      <c r="A1459" s="170">
        <f>'Fleet Input'!A1463</f>
        <v>0</v>
      </c>
      <c r="B1459" s="106" t="s">
        <v>111</v>
      </c>
      <c r="C1459" s="106" t="s">
        <v>120</v>
      </c>
      <c r="D1459" s="106" t="s">
        <v>177</v>
      </c>
      <c r="E1459" s="106" t="s">
        <v>142</v>
      </c>
      <c r="F1459" s="179">
        <f>'Fleet Input'!I1463</f>
        <v>0</v>
      </c>
      <c r="G1459" s="179">
        <f>'Fleet Input'!J1463</f>
        <v>0</v>
      </c>
      <c r="H1459" s="119" t="e">
        <f>VLOOKUP(AD1459,NOx_Calc!$E$4:$G$44,3,FALSE)/100</f>
        <v>#N/A</v>
      </c>
      <c r="I1459" s="119" t="e">
        <f>VLOOKUP(AD1459,NOx_Calc!$E$4:$H$44,4,FALSE)/100</f>
        <v>#N/A</v>
      </c>
      <c r="J1459" s="97" t="e">
        <f t="shared" si="264"/>
        <v>#N/A</v>
      </c>
      <c r="K1459" s="10" t="e">
        <f>IF(J1459&lt;&gt;"-",IF(X1459="A",'NOx Emission Factors'!$X$4*J1459,IF(X1459="L",'NOx Emission Factors'!$W$4*J1459,"?")),"-")</f>
        <v>#N/A</v>
      </c>
      <c r="L1459" s="10" t="str">
        <f>IF(F1459&lt;&gt;"",IF(X1459="A",F1459/'NOx Emission Factors'!$X$4,IF(X1459="L",F1459/'NOx Emission Factors'!$W$4,"?")),"-")</f>
        <v>?</v>
      </c>
      <c r="M1459" s="125" t="e">
        <f t="shared" si="265"/>
        <v>#DIV/0!</v>
      </c>
      <c r="N1459" s="125" t="e">
        <f t="shared" si="266"/>
        <v>#N/A</v>
      </c>
      <c r="O1459" s="170">
        <f>'Fleet Input'!B1463</f>
        <v>0</v>
      </c>
      <c r="P1459" s="170">
        <f>'Fleet Input'!C1463</f>
        <v>0</v>
      </c>
      <c r="Q1459" s="170">
        <f>'Fleet Input'!D1463</f>
        <v>0</v>
      </c>
      <c r="R1459" s="170">
        <f>'Fleet Input'!E1463</f>
        <v>0</v>
      </c>
      <c r="S1459" s="170">
        <f>'Fleet Input'!F1463</f>
        <v>0</v>
      </c>
      <c r="T1459" s="109" t="s">
        <v>239</v>
      </c>
      <c r="U1459" s="109" t="s">
        <v>194</v>
      </c>
      <c r="X1459" s="176">
        <f>'Fleet Input'!F1463</f>
        <v>0</v>
      </c>
      <c r="Y1459" s="170">
        <f>'Fleet Input'!G1463</f>
        <v>0</v>
      </c>
      <c r="Z1459" s="170">
        <f>'Fleet Input'!H1463</f>
        <v>0</v>
      </c>
      <c r="AA1459" s="114">
        <f t="shared" si="267"/>
        <v>0</v>
      </c>
      <c r="AB1459" s="176" t="str">
        <f>IF('Fleet Input'!K1463=0,"",'Fleet Input'!K1463)</f>
        <v/>
      </c>
      <c r="AC1459" s="176" t="str">
        <f>IF('Fleet Input'!L1463=0,"",'Fleet Input'!L1463)</f>
        <v/>
      </c>
      <c r="AD1459" s="117" t="str">
        <f t="shared" si="268"/>
        <v/>
      </c>
      <c r="AE1459" s="117" t="str">
        <f t="shared" si="269"/>
        <v>00</v>
      </c>
      <c r="AF1459" s="8" t="e">
        <f t="shared" si="270"/>
        <v>#N/A</v>
      </c>
      <c r="AG1459" s="122" t="e">
        <f t="shared" si="271"/>
        <v>#N/A</v>
      </c>
      <c r="AH1459" s="8" t="e">
        <f t="shared" si="272"/>
        <v>#N/A</v>
      </c>
      <c r="AI1459" s="122" t="e">
        <f t="shared" si="273"/>
        <v>#N/A</v>
      </c>
      <c r="AJ1459" s="100" t="e">
        <f t="shared" si="274"/>
        <v>#N/A</v>
      </c>
      <c r="AK1459" s="122" t="e">
        <f t="shared" si="275"/>
        <v>#N/A</v>
      </c>
    </row>
    <row r="1460" spans="1:37" x14ac:dyDescent="0.2">
      <c r="A1460" s="170">
        <f>'Fleet Input'!A1464</f>
        <v>0</v>
      </c>
      <c r="B1460" s="106" t="s">
        <v>111</v>
      </c>
      <c r="C1460" s="106" t="s">
        <v>116</v>
      </c>
      <c r="D1460" s="106" t="s">
        <v>166</v>
      </c>
      <c r="E1460" s="106" t="s">
        <v>143</v>
      </c>
      <c r="F1460" s="179">
        <f>'Fleet Input'!I1464</f>
        <v>0</v>
      </c>
      <c r="G1460" s="179">
        <f>'Fleet Input'!J1464</f>
        <v>0</v>
      </c>
      <c r="H1460" s="119" t="e">
        <f>VLOOKUP(AD1460,NOx_Calc!$E$4:$G$44,3,FALSE)/100</f>
        <v>#N/A</v>
      </c>
      <c r="I1460" s="119" t="e">
        <f>VLOOKUP(AD1460,NOx_Calc!$E$4:$H$44,4,FALSE)/100</f>
        <v>#N/A</v>
      </c>
      <c r="J1460" s="97" t="e">
        <f t="shared" si="264"/>
        <v>#N/A</v>
      </c>
      <c r="K1460" s="10" t="e">
        <f>IF(J1460&lt;&gt;"-",IF(X1460="A",'NOx Emission Factors'!$X$4*J1460,IF(X1460="L",'NOx Emission Factors'!$W$4*J1460,"?")),"-")</f>
        <v>#N/A</v>
      </c>
      <c r="L1460" s="10" t="str">
        <f>IF(F1460&lt;&gt;"",IF(X1460="A",F1460/'NOx Emission Factors'!$X$4,IF(X1460="L",F1460/'NOx Emission Factors'!$W$4,"?")),"-")</f>
        <v>?</v>
      </c>
      <c r="M1460" s="125" t="e">
        <f t="shared" si="265"/>
        <v>#DIV/0!</v>
      </c>
      <c r="N1460" s="125" t="e">
        <f t="shared" si="266"/>
        <v>#N/A</v>
      </c>
      <c r="O1460" s="170">
        <f>'Fleet Input'!B1464</f>
        <v>0</v>
      </c>
      <c r="P1460" s="170">
        <f>'Fleet Input'!C1464</f>
        <v>0</v>
      </c>
      <c r="Q1460" s="170">
        <f>'Fleet Input'!D1464</f>
        <v>0</v>
      </c>
      <c r="R1460" s="170">
        <f>'Fleet Input'!E1464</f>
        <v>0</v>
      </c>
      <c r="S1460" s="170">
        <f>'Fleet Input'!F1464</f>
        <v>0</v>
      </c>
      <c r="T1460" s="109" t="s">
        <v>239</v>
      </c>
      <c r="U1460" s="109" t="s">
        <v>194</v>
      </c>
      <c r="X1460" s="176">
        <f>'Fleet Input'!F1464</f>
        <v>0</v>
      </c>
      <c r="Y1460" s="170">
        <f>'Fleet Input'!G1464</f>
        <v>0</v>
      </c>
      <c r="Z1460" s="170">
        <f>'Fleet Input'!H1464</f>
        <v>0</v>
      </c>
      <c r="AA1460" s="114">
        <f t="shared" si="267"/>
        <v>0</v>
      </c>
      <c r="AB1460" s="176" t="str">
        <f>IF('Fleet Input'!K1464=0,"",'Fleet Input'!K1464)</f>
        <v/>
      </c>
      <c r="AC1460" s="176" t="str">
        <f>IF('Fleet Input'!L1464=0,"",'Fleet Input'!L1464)</f>
        <v/>
      </c>
      <c r="AD1460" s="117" t="str">
        <f t="shared" si="268"/>
        <v/>
      </c>
      <c r="AE1460" s="117" t="str">
        <f t="shared" si="269"/>
        <v>00</v>
      </c>
      <c r="AF1460" s="8" t="e">
        <f t="shared" si="270"/>
        <v>#N/A</v>
      </c>
      <c r="AG1460" s="122" t="e">
        <f t="shared" si="271"/>
        <v>#N/A</v>
      </c>
      <c r="AH1460" s="8" t="e">
        <f t="shared" si="272"/>
        <v>#N/A</v>
      </c>
      <c r="AI1460" s="122" t="e">
        <f t="shared" si="273"/>
        <v>#N/A</v>
      </c>
      <c r="AJ1460" s="100" t="e">
        <f t="shared" si="274"/>
        <v>#N/A</v>
      </c>
      <c r="AK1460" s="122" t="e">
        <f t="shared" si="275"/>
        <v>#N/A</v>
      </c>
    </row>
    <row r="1461" spans="1:37" x14ac:dyDescent="0.2">
      <c r="A1461" s="170">
        <f>'Fleet Input'!A1465</f>
        <v>0</v>
      </c>
      <c r="B1461" s="106" t="s">
        <v>111</v>
      </c>
      <c r="C1461" s="106" t="s">
        <v>116</v>
      </c>
      <c r="D1461" s="106" t="s">
        <v>117</v>
      </c>
      <c r="E1461" s="106" t="s">
        <v>269</v>
      </c>
      <c r="F1461" s="179">
        <f>'Fleet Input'!I1465</f>
        <v>0</v>
      </c>
      <c r="G1461" s="179">
        <f>'Fleet Input'!J1465</f>
        <v>0</v>
      </c>
      <c r="H1461" s="119" t="e">
        <f>VLOOKUP(AD1461,NOx_Calc!$E$4:$G$44,3,FALSE)/100</f>
        <v>#N/A</v>
      </c>
      <c r="I1461" s="119" t="e">
        <f>VLOOKUP(AD1461,NOx_Calc!$E$4:$H$44,4,FALSE)/100</f>
        <v>#N/A</v>
      </c>
      <c r="J1461" s="97" t="e">
        <f t="shared" si="264"/>
        <v>#N/A</v>
      </c>
      <c r="K1461" s="10" t="e">
        <f>IF(J1461&lt;&gt;"-",IF(X1461="A",'NOx Emission Factors'!$X$4*J1461,IF(X1461="L",'NOx Emission Factors'!$W$4*J1461,"?")),"-")</f>
        <v>#N/A</v>
      </c>
      <c r="L1461" s="10" t="str">
        <f>IF(F1461&lt;&gt;"",IF(X1461="A",F1461/'NOx Emission Factors'!$X$4,IF(X1461="L",F1461/'NOx Emission Factors'!$W$4,"?")),"-")</f>
        <v>?</v>
      </c>
      <c r="M1461" s="125" t="e">
        <f t="shared" si="265"/>
        <v>#DIV/0!</v>
      </c>
      <c r="N1461" s="125" t="e">
        <f t="shared" si="266"/>
        <v>#N/A</v>
      </c>
      <c r="O1461" s="170">
        <f>'Fleet Input'!B1465</f>
        <v>0</v>
      </c>
      <c r="P1461" s="170">
        <f>'Fleet Input'!C1465</f>
        <v>0</v>
      </c>
      <c r="Q1461" s="170">
        <f>'Fleet Input'!D1465</f>
        <v>0</v>
      </c>
      <c r="R1461" s="170">
        <f>'Fleet Input'!E1465</f>
        <v>0</v>
      </c>
      <c r="S1461" s="170">
        <f>'Fleet Input'!F1465</f>
        <v>0</v>
      </c>
      <c r="T1461" s="109" t="s">
        <v>237</v>
      </c>
      <c r="U1461" s="109" t="s">
        <v>190</v>
      </c>
      <c r="X1461" s="176">
        <f>'Fleet Input'!F1465</f>
        <v>0</v>
      </c>
      <c r="Y1461" s="170">
        <f>'Fleet Input'!G1465</f>
        <v>0</v>
      </c>
      <c r="Z1461" s="170">
        <f>'Fleet Input'!H1465</f>
        <v>0</v>
      </c>
      <c r="AA1461" s="114">
        <f t="shared" si="267"/>
        <v>0</v>
      </c>
      <c r="AB1461" s="176" t="str">
        <f>IF('Fleet Input'!K1465=0,"",'Fleet Input'!K1465)</f>
        <v/>
      </c>
      <c r="AC1461" s="176" t="str">
        <f>IF('Fleet Input'!L1465=0,"",'Fleet Input'!L1465)</f>
        <v/>
      </c>
      <c r="AD1461" s="117" t="str">
        <f t="shared" si="268"/>
        <v/>
      </c>
      <c r="AE1461" s="117" t="str">
        <f t="shared" si="269"/>
        <v>00</v>
      </c>
      <c r="AF1461" s="8" t="e">
        <f t="shared" si="270"/>
        <v>#N/A</v>
      </c>
      <c r="AG1461" s="122" t="e">
        <f t="shared" si="271"/>
        <v>#N/A</v>
      </c>
      <c r="AH1461" s="8" t="e">
        <f t="shared" si="272"/>
        <v>#N/A</v>
      </c>
      <c r="AI1461" s="122" t="e">
        <f t="shared" si="273"/>
        <v>#N/A</v>
      </c>
      <c r="AJ1461" s="100" t="e">
        <f t="shared" si="274"/>
        <v>#N/A</v>
      </c>
      <c r="AK1461" s="122" t="e">
        <f t="shared" si="275"/>
        <v>#N/A</v>
      </c>
    </row>
    <row r="1462" spans="1:37" x14ac:dyDescent="0.2">
      <c r="A1462" s="170">
        <f>'Fleet Input'!A1466</f>
        <v>0</v>
      </c>
      <c r="B1462" s="106" t="s">
        <v>111</v>
      </c>
      <c r="C1462" s="106" t="s">
        <v>148</v>
      </c>
      <c r="D1462" s="106" t="s">
        <v>152</v>
      </c>
      <c r="E1462" s="106" t="s">
        <v>142</v>
      </c>
      <c r="F1462" s="179">
        <f>'Fleet Input'!I1466</f>
        <v>0</v>
      </c>
      <c r="G1462" s="179">
        <f>'Fleet Input'!J1466</f>
        <v>0</v>
      </c>
      <c r="H1462" s="119" t="e">
        <f>VLOOKUP(AD1462,NOx_Calc!$E$4:$G$44,3,FALSE)/100</f>
        <v>#N/A</v>
      </c>
      <c r="I1462" s="119" t="e">
        <f>VLOOKUP(AD1462,NOx_Calc!$E$4:$H$44,4,FALSE)/100</f>
        <v>#N/A</v>
      </c>
      <c r="J1462" s="97" t="e">
        <f t="shared" si="264"/>
        <v>#N/A</v>
      </c>
      <c r="K1462" s="10" t="e">
        <f>IF(J1462&lt;&gt;"-",IF(X1462="A",'NOx Emission Factors'!$X$4*J1462,IF(X1462="L",'NOx Emission Factors'!$W$4*J1462,"?")),"-")</f>
        <v>#N/A</v>
      </c>
      <c r="L1462" s="10" t="str">
        <f>IF(F1462&lt;&gt;"",IF(X1462="A",F1462/'NOx Emission Factors'!$X$4,IF(X1462="L",F1462/'NOx Emission Factors'!$W$4,"?")),"-")</f>
        <v>?</v>
      </c>
      <c r="M1462" s="125" t="e">
        <f t="shared" si="265"/>
        <v>#DIV/0!</v>
      </c>
      <c r="N1462" s="125" t="e">
        <f t="shared" si="266"/>
        <v>#N/A</v>
      </c>
      <c r="O1462" s="170">
        <f>'Fleet Input'!B1466</f>
        <v>0</v>
      </c>
      <c r="P1462" s="170">
        <f>'Fleet Input'!C1466</f>
        <v>0</v>
      </c>
      <c r="Q1462" s="170">
        <f>'Fleet Input'!D1466</f>
        <v>0</v>
      </c>
      <c r="R1462" s="170">
        <f>'Fleet Input'!E1466</f>
        <v>0</v>
      </c>
      <c r="S1462" s="170">
        <f>'Fleet Input'!F1466</f>
        <v>0</v>
      </c>
      <c r="T1462" s="109" t="s">
        <v>239</v>
      </c>
      <c r="U1462" s="109" t="s">
        <v>194</v>
      </c>
      <c r="X1462" s="176">
        <f>'Fleet Input'!F1466</f>
        <v>0</v>
      </c>
      <c r="Y1462" s="170">
        <f>'Fleet Input'!G1466</f>
        <v>0</v>
      </c>
      <c r="Z1462" s="170">
        <f>'Fleet Input'!H1466</f>
        <v>0</v>
      </c>
      <c r="AA1462" s="114">
        <f t="shared" si="267"/>
        <v>0</v>
      </c>
      <c r="AB1462" s="176" t="str">
        <f>IF('Fleet Input'!K1466=0,"",'Fleet Input'!K1466)</f>
        <v/>
      </c>
      <c r="AC1462" s="176" t="str">
        <f>IF('Fleet Input'!L1466=0,"",'Fleet Input'!L1466)</f>
        <v/>
      </c>
      <c r="AD1462" s="117" t="str">
        <f t="shared" si="268"/>
        <v/>
      </c>
      <c r="AE1462" s="117" t="str">
        <f t="shared" si="269"/>
        <v>00</v>
      </c>
      <c r="AF1462" s="8" t="e">
        <f t="shared" si="270"/>
        <v>#N/A</v>
      </c>
      <c r="AG1462" s="122" t="e">
        <f t="shared" si="271"/>
        <v>#N/A</v>
      </c>
      <c r="AH1462" s="8" t="e">
        <f t="shared" si="272"/>
        <v>#N/A</v>
      </c>
      <c r="AI1462" s="122" t="e">
        <f t="shared" si="273"/>
        <v>#N/A</v>
      </c>
      <c r="AJ1462" s="100" t="e">
        <f t="shared" si="274"/>
        <v>#N/A</v>
      </c>
      <c r="AK1462" s="122" t="e">
        <f t="shared" si="275"/>
        <v>#N/A</v>
      </c>
    </row>
    <row r="1463" spans="1:37" x14ac:dyDescent="0.2">
      <c r="A1463" s="170">
        <f>'Fleet Input'!A1467</f>
        <v>0</v>
      </c>
      <c r="B1463" s="106" t="s">
        <v>111</v>
      </c>
      <c r="C1463" s="106" t="s">
        <v>112</v>
      </c>
      <c r="D1463" s="106" t="s">
        <v>182</v>
      </c>
      <c r="E1463" s="106" t="s">
        <v>142</v>
      </c>
      <c r="F1463" s="179">
        <f>'Fleet Input'!I1467</f>
        <v>0</v>
      </c>
      <c r="G1463" s="179">
        <f>'Fleet Input'!J1467</f>
        <v>0</v>
      </c>
      <c r="H1463" s="119" t="e">
        <f>VLOOKUP(AD1463,NOx_Calc!$E$4:$G$44,3,FALSE)/100</f>
        <v>#N/A</v>
      </c>
      <c r="I1463" s="119" t="e">
        <f>VLOOKUP(AD1463,NOx_Calc!$E$4:$H$44,4,FALSE)/100</f>
        <v>#N/A</v>
      </c>
      <c r="J1463" s="97" t="e">
        <f t="shared" si="264"/>
        <v>#N/A</v>
      </c>
      <c r="K1463" s="10" t="e">
        <f>IF(J1463&lt;&gt;"-",IF(X1463="A",'NOx Emission Factors'!$X$4*J1463,IF(X1463="L",'NOx Emission Factors'!$W$4*J1463,"?")),"-")</f>
        <v>#N/A</v>
      </c>
      <c r="L1463" s="10" t="str">
        <f>IF(F1463&lt;&gt;"",IF(X1463="A",F1463/'NOx Emission Factors'!$X$4,IF(X1463="L",F1463/'NOx Emission Factors'!$W$4,"?")),"-")</f>
        <v>?</v>
      </c>
      <c r="M1463" s="125" t="e">
        <f t="shared" si="265"/>
        <v>#DIV/0!</v>
      </c>
      <c r="N1463" s="125" t="e">
        <f t="shared" si="266"/>
        <v>#N/A</v>
      </c>
      <c r="O1463" s="170">
        <f>'Fleet Input'!B1467</f>
        <v>0</v>
      </c>
      <c r="P1463" s="170">
        <f>'Fleet Input'!C1467</f>
        <v>0</v>
      </c>
      <c r="Q1463" s="170">
        <f>'Fleet Input'!D1467</f>
        <v>0</v>
      </c>
      <c r="R1463" s="170">
        <f>'Fleet Input'!E1467</f>
        <v>0</v>
      </c>
      <c r="S1463" s="170">
        <f>'Fleet Input'!F1467</f>
        <v>0</v>
      </c>
      <c r="T1463" s="109" t="s">
        <v>239</v>
      </c>
      <c r="U1463" s="109" t="s">
        <v>194</v>
      </c>
      <c r="X1463" s="176">
        <f>'Fleet Input'!F1467</f>
        <v>0</v>
      </c>
      <c r="Y1463" s="170">
        <f>'Fleet Input'!G1467</f>
        <v>0</v>
      </c>
      <c r="Z1463" s="170">
        <f>'Fleet Input'!H1467</f>
        <v>0</v>
      </c>
      <c r="AA1463" s="114">
        <f t="shared" si="267"/>
        <v>0</v>
      </c>
      <c r="AB1463" s="176" t="str">
        <f>IF('Fleet Input'!K1467=0,"",'Fleet Input'!K1467)</f>
        <v/>
      </c>
      <c r="AC1463" s="176" t="str">
        <f>IF('Fleet Input'!L1467=0,"",'Fleet Input'!L1467)</f>
        <v/>
      </c>
      <c r="AD1463" s="117" t="str">
        <f t="shared" si="268"/>
        <v/>
      </c>
      <c r="AE1463" s="117" t="str">
        <f t="shared" si="269"/>
        <v>00</v>
      </c>
      <c r="AF1463" s="8" t="e">
        <f t="shared" si="270"/>
        <v>#N/A</v>
      </c>
      <c r="AG1463" s="122" t="e">
        <f t="shared" si="271"/>
        <v>#N/A</v>
      </c>
      <c r="AH1463" s="8" t="e">
        <f t="shared" si="272"/>
        <v>#N/A</v>
      </c>
      <c r="AI1463" s="122" t="e">
        <f t="shared" si="273"/>
        <v>#N/A</v>
      </c>
      <c r="AJ1463" s="100" t="e">
        <f t="shared" si="274"/>
        <v>#N/A</v>
      </c>
      <c r="AK1463" s="122" t="e">
        <f t="shared" si="275"/>
        <v>#N/A</v>
      </c>
    </row>
    <row r="1464" spans="1:37" x14ac:dyDescent="0.2">
      <c r="A1464" s="170">
        <f>'Fleet Input'!A1468</f>
        <v>0</v>
      </c>
      <c r="B1464" s="106" t="s">
        <v>111</v>
      </c>
      <c r="C1464" s="106" t="s">
        <v>120</v>
      </c>
      <c r="D1464" s="106" t="s">
        <v>177</v>
      </c>
      <c r="E1464" s="106" t="s">
        <v>142</v>
      </c>
      <c r="F1464" s="179">
        <f>'Fleet Input'!I1468</f>
        <v>0</v>
      </c>
      <c r="G1464" s="179">
        <f>'Fleet Input'!J1468</f>
        <v>0</v>
      </c>
      <c r="H1464" s="119" t="e">
        <f>VLOOKUP(AD1464,NOx_Calc!$E$4:$G$44,3,FALSE)/100</f>
        <v>#N/A</v>
      </c>
      <c r="I1464" s="119" t="e">
        <f>VLOOKUP(AD1464,NOx_Calc!$E$4:$H$44,4,FALSE)/100</f>
        <v>#N/A</v>
      </c>
      <c r="J1464" s="97" t="e">
        <f t="shared" si="264"/>
        <v>#N/A</v>
      </c>
      <c r="K1464" s="10" t="e">
        <f>IF(J1464&lt;&gt;"-",IF(X1464="A",'NOx Emission Factors'!$X$4*J1464,IF(X1464="L",'NOx Emission Factors'!$W$4*J1464,"?")),"-")</f>
        <v>#N/A</v>
      </c>
      <c r="L1464" s="10" t="str">
        <f>IF(F1464&lt;&gt;"",IF(X1464="A",F1464/'NOx Emission Factors'!$X$4,IF(X1464="L",F1464/'NOx Emission Factors'!$W$4,"?")),"-")</f>
        <v>?</v>
      </c>
      <c r="M1464" s="125" t="e">
        <f t="shared" si="265"/>
        <v>#DIV/0!</v>
      </c>
      <c r="N1464" s="125" t="e">
        <f t="shared" si="266"/>
        <v>#N/A</v>
      </c>
      <c r="O1464" s="170">
        <f>'Fleet Input'!B1468</f>
        <v>0</v>
      </c>
      <c r="P1464" s="170">
        <f>'Fleet Input'!C1468</f>
        <v>0</v>
      </c>
      <c r="Q1464" s="170">
        <f>'Fleet Input'!D1468</f>
        <v>0</v>
      </c>
      <c r="R1464" s="170">
        <f>'Fleet Input'!E1468</f>
        <v>0</v>
      </c>
      <c r="S1464" s="170">
        <f>'Fleet Input'!F1468</f>
        <v>0</v>
      </c>
      <c r="T1464" s="109" t="s">
        <v>239</v>
      </c>
      <c r="U1464" s="109" t="s">
        <v>194</v>
      </c>
      <c r="X1464" s="176">
        <f>'Fleet Input'!F1468</f>
        <v>0</v>
      </c>
      <c r="Y1464" s="170">
        <f>'Fleet Input'!G1468</f>
        <v>0</v>
      </c>
      <c r="Z1464" s="170">
        <f>'Fleet Input'!H1468</f>
        <v>0</v>
      </c>
      <c r="AA1464" s="114">
        <f t="shared" si="267"/>
        <v>0</v>
      </c>
      <c r="AB1464" s="176" t="str">
        <f>IF('Fleet Input'!K1468=0,"",'Fleet Input'!K1468)</f>
        <v/>
      </c>
      <c r="AC1464" s="176" t="str">
        <f>IF('Fleet Input'!L1468=0,"",'Fleet Input'!L1468)</f>
        <v/>
      </c>
      <c r="AD1464" s="117" t="str">
        <f t="shared" si="268"/>
        <v/>
      </c>
      <c r="AE1464" s="117" t="str">
        <f t="shared" si="269"/>
        <v>00</v>
      </c>
      <c r="AF1464" s="8" t="e">
        <f t="shared" si="270"/>
        <v>#N/A</v>
      </c>
      <c r="AG1464" s="122" t="e">
        <f t="shared" si="271"/>
        <v>#N/A</v>
      </c>
      <c r="AH1464" s="8" t="e">
        <f t="shared" si="272"/>
        <v>#N/A</v>
      </c>
      <c r="AI1464" s="122" t="e">
        <f t="shared" si="273"/>
        <v>#N/A</v>
      </c>
      <c r="AJ1464" s="100" t="e">
        <f t="shared" si="274"/>
        <v>#N/A</v>
      </c>
      <c r="AK1464" s="122" t="e">
        <f t="shared" si="275"/>
        <v>#N/A</v>
      </c>
    </row>
    <row r="1465" spans="1:37" x14ac:dyDescent="0.2">
      <c r="A1465" s="170">
        <f>'Fleet Input'!A1469</f>
        <v>0</v>
      </c>
      <c r="B1465" s="106" t="s">
        <v>111</v>
      </c>
      <c r="C1465" s="106" t="s">
        <v>116</v>
      </c>
      <c r="D1465" s="106" t="s">
        <v>117</v>
      </c>
      <c r="E1465" s="106" t="s">
        <v>143</v>
      </c>
      <c r="F1465" s="179">
        <f>'Fleet Input'!I1469</f>
        <v>0</v>
      </c>
      <c r="G1465" s="179">
        <f>'Fleet Input'!J1469</f>
        <v>0</v>
      </c>
      <c r="H1465" s="119" t="e">
        <f>VLOOKUP(AD1465,NOx_Calc!$E$4:$G$44,3,FALSE)/100</f>
        <v>#N/A</v>
      </c>
      <c r="I1465" s="119" t="e">
        <f>VLOOKUP(AD1465,NOx_Calc!$E$4:$H$44,4,FALSE)/100</f>
        <v>#N/A</v>
      </c>
      <c r="J1465" s="97" t="e">
        <f t="shared" si="264"/>
        <v>#N/A</v>
      </c>
      <c r="K1465" s="10" t="e">
        <f>IF(J1465&lt;&gt;"-",IF(X1465="A",'NOx Emission Factors'!$X$4*J1465,IF(X1465="L",'NOx Emission Factors'!$W$4*J1465,"?")),"-")</f>
        <v>#N/A</v>
      </c>
      <c r="L1465" s="10" t="str">
        <f>IF(F1465&lt;&gt;"",IF(X1465="A",F1465/'NOx Emission Factors'!$X$4,IF(X1465="L",F1465/'NOx Emission Factors'!$W$4,"?")),"-")</f>
        <v>?</v>
      </c>
      <c r="M1465" s="125" t="e">
        <f t="shared" si="265"/>
        <v>#DIV/0!</v>
      </c>
      <c r="N1465" s="125" t="e">
        <f t="shared" si="266"/>
        <v>#N/A</v>
      </c>
      <c r="O1465" s="170">
        <f>'Fleet Input'!B1469</f>
        <v>0</v>
      </c>
      <c r="P1465" s="170">
        <f>'Fleet Input'!C1469</f>
        <v>0</v>
      </c>
      <c r="Q1465" s="170">
        <f>'Fleet Input'!D1469</f>
        <v>0</v>
      </c>
      <c r="R1465" s="170">
        <f>'Fleet Input'!E1469</f>
        <v>0</v>
      </c>
      <c r="S1465" s="170">
        <f>'Fleet Input'!F1469</f>
        <v>0</v>
      </c>
      <c r="T1465" s="109" t="s">
        <v>239</v>
      </c>
      <c r="U1465" s="109" t="s">
        <v>194</v>
      </c>
      <c r="X1465" s="176">
        <f>'Fleet Input'!F1469</f>
        <v>0</v>
      </c>
      <c r="Y1465" s="170">
        <f>'Fleet Input'!G1469</f>
        <v>0</v>
      </c>
      <c r="Z1465" s="170">
        <f>'Fleet Input'!H1469</f>
        <v>0</v>
      </c>
      <c r="AA1465" s="114">
        <f t="shared" si="267"/>
        <v>0</v>
      </c>
      <c r="AB1465" s="176" t="str">
        <f>IF('Fleet Input'!K1469=0,"",'Fleet Input'!K1469)</f>
        <v/>
      </c>
      <c r="AC1465" s="176" t="str">
        <f>IF('Fleet Input'!L1469=0,"",'Fleet Input'!L1469)</f>
        <v/>
      </c>
      <c r="AD1465" s="117" t="str">
        <f t="shared" si="268"/>
        <v/>
      </c>
      <c r="AE1465" s="117" t="str">
        <f t="shared" si="269"/>
        <v>00</v>
      </c>
      <c r="AF1465" s="8" t="e">
        <f t="shared" si="270"/>
        <v>#N/A</v>
      </c>
      <c r="AG1465" s="122" t="e">
        <f t="shared" si="271"/>
        <v>#N/A</v>
      </c>
      <c r="AH1465" s="8" t="e">
        <f t="shared" si="272"/>
        <v>#N/A</v>
      </c>
      <c r="AI1465" s="122" t="e">
        <f t="shared" si="273"/>
        <v>#N/A</v>
      </c>
      <c r="AJ1465" s="100" t="e">
        <f t="shared" si="274"/>
        <v>#N/A</v>
      </c>
      <c r="AK1465" s="122" t="e">
        <f t="shared" si="275"/>
        <v>#N/A</v>
      </c>
    </row>
    <row r="1466" spans="1:37" x14ac:dyDescent="0.2">
      <c r="A1466" s="170">
        <f>'Fleet Input'!A1470</f>
        <v>0</v>
      </c>
      <c r="B1466" s="106" t="s">
        <v>111</v>
      </c>
      <c r="C1466" s="106" t="s">
        <v>133</v>
      </c>
      <c r="D1466" s="106" t="s">
        <v>153</v>
      </c>
      <c r="E1466" s="106" t="s">
        <v>154</v>
      </c>
      <c r="F1466" s="179">
        <f>'Fleet Input'!I1470</f>
        <v>0</v>
      </c>
      <c r="G1466" s="179">
        <f>'Fleet Input'!J1470</f>
        <v>0</v>
      </c>
      <c r="H1466" s="119" t="e">
        <f>VLOOKUP(AD1466,NOx_Calc!$E$4:$G$44,3,FALSE)/100</f>
        <v>#N/A</v>
      </c>
      <c r="I1466" s="119" t="e">
        <f>VLOOKUP(AD1466,NOx_Calc!$E$4:$H$44,4,FALSE)/100</f>
        <v>#N/A</v>
      </c>
      <c r="J1466" s="97" t="e">
        <f t="shared" si="264"/>
        <v>#N/A</v>
      </c>
      <c r="K1466" s="10" t="e">
        <f>IF(J1466&lt;&gt;"-",IF(X1466="A",'NOx Emission Factors'!$X$4*J1466,IF(X1466="L",'NOx Emission Factors'!$W$4*J1466,"?")),"-")</f>
        <v>#N/A</v>
      </c>
      <c r="L1466" s="10" t="str">
        <f>IF(F1466&lt;&gt;"",IF(X1466="A",F1466/'NOx Emission Factors'!$X$4,IF(X1466="L",F1466/'NOx Emission Factors'!$W$4,"?")),"-")</f>
        <v>?</v>
      </c>
      <c r="M1466" s="125" t="e">
        <f t="shared" si="265"/>
        <v>#DIV/0!</v>
      </c>
      <c r="N1466" s="125" t="e">
        <f t="shared" si="266"/>
        <v>#N/A</v>
      </c>
      <c r="O1466" s="170">
        <f>'Fleet Input'!B1470</f>
        <v>0</v>
      </c>
      <c r="P1466" s="170">
        <f>'Fleet Input'!C1470</f>
        <v>0</v>
      </c>
      <c r="Q1466" s="170">
        <f>'Fleet Input'!D1470</f>
        <v>0</v>
      </c>
      <c r="R1466" s="170">
        <f>'Fleet Input'!E1470</f>
        <v>0</v>
      </c>
      <c r="S1466" s="170">
        <f>'Fleet Input'!F1470</f>
        <v>0</v>
      </c>
      <c r="T1466" s="109" t="s">
        <v>237</v>
      </c>
      <c r="U1466" s="109" t="s">
        <v>33</v>
      </c>
      <c r="X1466" s="176">
        <f>'Fleet Input'!F1470</f>
        <v>0</v>
      </c>
      <c r="Y1466" s="170">
        <f>'Fleet Input'!G1470</f>
        <v>0</v>
      </c>
      <c r="Z1466" s="170">
        <f>'Fleet Input'!H1470</f>
        <v>0</v>
      </c>
      <c r="AA1466" s="114">
        <f t="shared" si="267"/>
        <v>0</v>
      </c>
      <c r="AB1466" s="176" t="str">
        <f>IF('Fleet Input'!K1470=0,"",'Fleet Input'!K1470)</f>
        <v/>
      </c>
      <c r="AC1466" s="176" t="str">
        <f>IF('Fleet Input'!L1470=0,"",'Fleet Input'!L1470)</f>
        <v/>
      </c>
      <c r="AD1466" s="117" t="str">
        <f t="shared" si="268"/>
        <v/>
      </c>
      <c r="AE1466" s="117" t="str">
        <f t="shared" si="269"/>
        <v>00</v>
      </c>
      <c r="AF1466" s="8" t="e">
        <f t="shared" si="270"/>
        <v>#N/A</v>
      </c>
      <c r="AG1466" s="122" t="e">
        <f t="shared" si="271"/>
        <v>#N/A</v>
      </c>
      <c r="AH1466" s="8" t="e">
        <f t="shared" si="272"/>
        <v>#N/A</v>
      </c>
      <c r="AI1466" s="122" t="e">
        <f t="shared" si="273"/>
        <v>#N/A</v>
      </c>
      <c r="AJ1466" s="100" t="e">
        <f t="shared" si="274"/>
        <v>#N/A</v>
      </c>
      <c r="AK1466" s="122" t="e">
        <f t="shared" si="275"/>
        <v>#N/A</v>
      </c>
    </row>
    <row r="1467" spans="1:37" x14ac:dyDescent="0.2">
      <c r="A1467" s="170">
        <f>'Fleet Input'!A1471</f>
        <v>0</v>
      </c>
      <c r="B1467" s="106" t="s">
        <v>111</v>
      </c>
      <c r="C1467" s="106" t="s">
        <v>133</v>
      </c>
      <c r="D1467" s="106" t="s">
        <v>153</v>
      </c>
      <c r="E1467" s="106" t="s">
        <v>142</v>
      </c>
      <c r="F1467" s="179">
        <f>'Fleet Input'!I1471</f>
        <v>0</v>
      </c>
      <c r="G1467" s="179">
        <f>'Fleet Input'!J1471</f>
        <v>0</v>
      </c>
      <c r="H1467" s="119" t="e">
        <f>VLOOKUP(AD1467,NOx_Calc!$E$4:$G$44,3,FALSE)/100</f>
        <v>#N/A</v>
      </c>
      <c r="I1467" s="119" t="e">
        <f>VLOOKUP(AD1467,NOx_Calc!$E$4:$H$44,4,FALSE)/100</f>
        <v>#N/A</v>
      </c>
      <c r="J1467" s="97" t="e">
        <f t="shared" si="264"/>
        <v>#N/A</v>
      </c>
      <c r="K1467" s="10" t="e">
        <f>IF(J1467&lt;&gt;"-",IF(X1467="A",'NOx Emission Factors'!$X$4*J1467,IF(X1467="L",'NOx Emission Factors'!$W$4*J1467,"?")),"-")</f>
        <v>#N/A</v>
      </c>
      <c r="L1467" s="10" t="str">
        <f>IF(F1467&lt;&gt;"",IF(X1467="A",F1467/'NOx Emission Factors'!$X$4,IF(X1467="L",F1467/'NOx Emission Factors'!$W$4,"?")),"-")</f>
        <v>?</v>
      </c>
      <c r="M1467" s="125" t="e">
        <f t="shared" si="265"/>
        <v>#DIV/0!</v>
      </c>
      <c r="N1467" s="125" t="e">
        <f t="shared" si="266"/>
        <v>#N/A</v>
      </c>
      <c r="O1467" s="170">
        <f>'Fleet Input'!B1471</f>
        <v>0</v>
      </c>
      <c r="P1467" s="170">
        <f>'Fleet Input'!C1471</f>
        <v>0</v>
      </c>
      <c r="Q1467" s="170">
        <f>'Fleet Input'!D1471</f>
        <v>0</v>
      </c>
      <c r="R1467" s="170">
        <f>'Fleet Input'!E1471</f>
        <v>0</v>
      </c>
      <c r="S1467" s="170">
        <f>'Fleet Input'!F1471</f>
        <v>0</v>
      </c>
      <c r="T1467" s="109" t="s">
        <v>239</v>
      </c>
      <c r="U1467" s="109" t="s">
        <v>194</v>
      </c>
      <c r="X1467" s="176">
        <f>'Fleet Input'!F1471</f>
        <v>0</v>
      </c>
      <c r="Y1467" s="170">
        <f>'Fleet Input'!G1471</f>
        <v>0</v>
      </c>
      <c r="Z1467" s="170">
        <f>'Fleet Input'!H1471</f>
        <v>0</v>
      </c>
      <c r="AA1467" s="114">
        <f t="shared" si="267"/>
        <v>0</v>
      </c>
      <c r="AB1467" s="176" t="str">
        <f>IF('Fleet Input'!K1471=0,"",'Fleet Input'!K1471)</f>
        <v/>
      </c>
      <c r="AC1467" s="176" t="str">
        <f>IF('Fleet Input'!L1471=0,"",'Fleet Input'!L1471)</f>
        <v/>
      </c>
      <c r="AD1467" s="117" t="str">
        <f t="shared" si="268"/>
        <v/>
      </c>
      <c r="AE1467" s="117" t="str">
        <f t="shared" si="269"/>
        <v>00</v>
      </c>
      <c r="AF1467" s="8" t="e">
        <f t="shared" si="270"/>
        <v>#N/A</v>
      </c>
      <c r="AG1467" s="122" t="e">
        <f t="shared" si="271"/>
        <v>#N/A</v>
      </c>
      <c r="AH1467" s="8" t="e">
        <f t="shared" si="272"/>
        <v>#N/A</v>
      </c>
      <c r="AI1467" s="122" t="e">
        <f t="shared" si="273"/>
        <v>#N/A</v>
      </c>
      <c r="AJ1467" s="100" t="e">
        <f t="shared" si="274"/>
        <v>#N/A</v>
      </c>
      <c r="AK1467" s="122" t="e">
        <f t="shared" si="275"/>
        <v>#N/A</v>
      </c>
    </row>
    <row r="1468" spans="1:37" x14ac:dyDescent="0.2">
      <c r="A1468" s="170">
        <f>'Fleet Input'!A1472</f>
        <v>0</v>
      </c>
      <c r="B1468" s="106" t="s">
        <v>111</v>
      </c>
      <c r="C1468" s="106" t="s">
        <v>145</v>
      </c>
      <c r="D1468" s="106" t="s">
        <v>145</v>
      </c>
      <c r="E1468" s="106" t="s">
        <v>142</v>
      </c>
      <c r="F1468" s="179">
        <f>'Fleet Input'!I1472</f>
        <v>0</v>
      </c>
      <c r="G1468" s="179">
        <f>'Fleet Input'!J1472</f>
        <v>0</v>
      </c>
      <c r="H1468" s="119" t="e">
        <f>VLOOKUP(AD1468,NOx_Calc!$E$4:$G$44,3,FALSE)/100</f>
        <v>#N/A</v>
      </c>
      <c r="I1468" s="119" t="e">
        <f>VLOOKUP(AD1468,NOx_Calc!$E$4:$H$44,4,FALSE)/100</f>
        <v>#N/A</v>
      </c>
      <c r="J1468" s="97" t="e">
        <f t="shared" si="264"/>
        <v>#N/A</v>
      </c>
      <c r="K1468" s="10" t="e">
        <f>IF(J1468&lt;&gt;"-",IF(X1468="A",'NOx Emission Factors'!$X$4*J1468,IF(X1468="L",'NOx Emission Factors'!$W$4*J1468,"?")),"-")</f>
        <v>#N/A</v>
      </c>
      <c r="L1468" s="10" t="str">
        <f>IF(F1468&lt;&gt;"",IF(X1468="A",F1468/'NOx Emission Factors'!$X$4,IF(X1468="L",F1468/'NOx Emission Factors'!$W$4,"?")),"-")</f>
        <v>?</v>
      </c>
      <c r="M1468" s="125" t="e">
        <f t="shared" si="265"/>
        <v>#DIV/0!</v>
      </c>
      <c r="N1468" s="125" t="e">
        <f t="shared" si="266"/>
        <v>#N/A</v>
      </c>
      <c r="O1468" s="170">
        <f>'Fleet Input'!B1472</f>
        <v>0</v>
      </c>
      <c r="P1468" s="170">
        <f>'Fleet Input'!C1472</f>
        <v>0</v>
      </c>
      <c r="Q1468" s="170">
        <f>'Fleet Input'!D1472</f>
        <v>0</v>
      </c>
      <c r="R1468" s="170">
        <f>'Fleet Input'!E1472</f>
        <v>0</v>
      </c>
      <c r="S1468" s="170">
        <f>'Fleet Input'!F1472</f>
        <v>0</v>
      </c>
      <c r="T1468" s="109" t="s">
        <v>239</v>
      </c>
      <c r="U1468" s="109" t="s">
        <v>194</v>
      </c>
      <c r="X1468" s="176">
        <f>'Fleet Input'!F1472</f>
        <v>0</v>
      </c>
      <c r="Y1468" s="170">
        <f>'Fleet Input'!G1472</f>
        <v>0</v>
      </c>
      <c r="Z1468" s="170">
        <f>'Fleet Input'!H1472</f>
        <v>0</v>
      </c>
      <c r="AA1468" s="114">
        <f t="shared" si="267"/>
        <v>0</v>
      </c>
      <c r="AB1468" s="176" t="str">
        <f>IF('Fleet Input'!K1472=0,"",'Fleet Input'!K1472)</f>
        <v/>
      </c>
      <c r="AC1468" s="176" t="str">
        <f>IF('Fleet Input'!L1472=0,"",'Fleet Input'!L1472)</f>
        <v/>
      </c>
      <c r="AD1468" s="117" t="str">
        <f t="shared" si="268"/>
        <v/>
      </c>
      <c r="AE1468" s="117" t="str">
        <f t="shared" si="269"/>
        <v>00</v>
      </c>
      <c r="AF1468" s="8" t="e">
        <f t="shared" si="270"/>
        <v>#N/A</v>
      </c>
      <c r="AG1468" s="122" t="e">
        <f t="shared" si="271"/>
        <v>#N/A</v>
      </c>
      <c r="AH1468" s="8" t="e">
        <f t="shared" si="272"/>
        <v>#N/A</v>
      </c>
      <c r="AI1468" s="122" t="e">
        <f t="shared" si="273"/>
        <v>#N/A</v>
      </c>
      <c r="AJ1468" s="100" t="e">
        <f t="shared" si="274"/>
        <v>#N/A</v>
      </c>
      <c r="AK1468" s="122" t="e">
        <f t="shared" si="275"/>
        <v>#N/A</v>
      </c>
    </row>
    <row r="1469" spans="1:37" x14ac:dyDescent="0.2">
      <c r="A1469" s="170">
        <f>'Fleet Input'!A1473</f>
        <v>0</v>
      </c>
      <c r="B1469" s="106" t="s">
        <v>111</v>
      </c>
      <c r="C1469" s="106" t="s">
        <v>112</v>
      </c>
      <c r="D1469" s="106" t="s">
        <v>150</v>
      </c>
      <c r="E1469" s="106" t="s">
        <v>142</v>
      </c>
      <c r="F1469" s="179">
        <f>'Fleet Input'!I1473</f>
        <v>0</v>
      </c>
      <c r="G1469" s="179">
        <f>'Fleet Input'!J1473</f>
        <v>0</v>
      </c>
      <c r="H1469" s="119" t="e">
        <f>VLOOKUP(AD1469,NOx_Calc!$E$4:$G$44,3,FALSE)/100</f>
        <v>#N/A</v>
      </c>
      <c r="I1469" s="119" t="e">
        <f>VLOOKUP(AD1469,NOx_Calc!$E$4:$H$44,4,FALSE)/100</f>
        <v>#N/A</v>
      </c>
      <c r="J1469" s="97" t="e">
        <f t="shared" si="264"/>
        <v>#N/A</v>
      </c>
      <c r="K1469" s="10" t="e">
        <f>IF(J1469&lt;&gt;"-",IF(X1469="A",'NOx Emission Factors'!$X$4*J1469,IF(X1469="L",'NOx Emission Factors'!$W$4*J1469,"?")),"-")</f>
        <v>#N/A</v>
      </c>
      <c r="L1469" s="10" t="str">
        <f>IF(F1469&lt;&gt;"",IF(X1469="A",F1469/'NOx Emission Factors'!$X$4,IF(X1469="L",F1469/'NOx Emission Factors'!$W$4,"?")),"-")</f>
        <v>?</v>
      </c>
      <c r="M1469" s="125" t="e">
        <f t="shared" si="265"/>
        <v>#DIV/0!</v>
      </c>
      <c r="N1469" s="125" t="e">
        <f t="shared" si="266"/>
        <v>#N/A</v>
      </c>
      <c r="O1469" s="170">
        <f>'Fleet Input'!B1473</f>
        <v>0</v>
      </c>
      <c r="P1469" s="170">
        <f>'Fleet Input'!C1473</f>
        <v>0</v>
      </c>
      <c r="Q1469" s="170">
        <f>'Fleet Input'!D1473</f>
        <v>0</v>
      </c>
      <c r="R1469" s="170">
        <f>'Fleet Input'!E1473</f>
        <v>0</v>
      </c>
      <c r="S1469" s="170">
        <f>'Fleet Input'!F1473</f>
        <v>0</v>
      </c>
      <c r="T1469" s="109" t="s">
        <v>239</v>
      </c>
      <c r="U1469" s="109" t="s">
        <v>194</v>
      </c>
      <c r="X1469" s="176">
        <f>'Fleet Input'!F1473</f>
        <v>0</v>
      </c>
      <c r="Y1469" s="170">
        <f>'Fleet Input'!G1473</f>
        <v>0</v>
      </c>
      <c r="Z1469" s="170">
        <f>'Fleet Input'!H1473</f>
        <v>0</v>
      </c>
      <c r="AA1469" s="114">
        <f t="shared" si="267"/>
        <v>0</v>
      </c>
      <c r="AB1469" s="176" t="str">
        <f>IF('Fleet Input'!K1473=0,"",'Fleet Input'!K1473)</f>
        <v/>
      </c>
      <c r="AC1469" s="176" t="str">
        <f>IF('Fleet Input'!L1473=0,"",'Fleet Input'!L1473)</f>
        <v/>
      </c>
      <c r="AD1469" s="117" t="str">
        <f t="shared" si="268"/>
        <v/>
      </c>
      <c r="AE1469" s="117" t="str">
        <f t="shared" si="269"/>
        <v>00</v>
      </c>
      <c r="AF1469" s="8" t="e">
        <f t="shared" si="270"/>
        <v>#N/A</v>
      </c>
      <c r="AG1469" s="122" t="e">
        <f t="shared" si="271"/>
        <v>#N/A</v>
      </c>
      <c r="AH1469" s="8" t="e">
        <f t="shared" si="272"/>
        <v>#N/A</v>
      </c>
      <c r="AI1469" s="122" t="e">
        <f t="shared" si="273"/>
        <v>#N/A</v>
      </c>
      <c r="AJ1469" s="100" t="e">
        <f t="shared" si="274"/>
        <v>#N/A</v>
      </c>
      <c r="AK1469" s="122" t="e">
        <f t="shared" si="275"/>
        <v>#N/A</v>
      </c>
    </row>
    <row r="1470" spans="1:37" x14ac:dyDescent="0.2">
      <c r="A1470" s="170">
        <f>'Fleet Input'!A1474</f>
        <v>0</v>
      </c>
      <c r="B1470" s="106" t="s">
        <v>111</v>
      </c>
      <c r="C1470" s="106" t="s">
        <v>294</v>
      </c>
      <c r="D1470" s="106" t="s">
        <v>295</v>
      </c>
      <c r="E1470" s="106" t="s">
        <v>290</v>
      </c>
      <c r="F1470" s="179">
        <f>'Fleet Input'!I1474</f>
        <v>0</v>
      </c>
      <c r="G1470" s="179">
        <f>'Fleet Input'!J1474</f>
        <v>0</v>
      </c>
      <c r="H1470" s="119" t="e">
        <f>VLOOKUP(AD1470,NOx_Calc!$E$4:$G$44,3,FALSE)/100</f>
        <v>#N/A</v>
      </c>
      <c r="I1470" s="119" t="e">
        <f>VLOOKUP(AD1470,NOx_Calc!$E$4:$H$44,4,FALSE)/100</f>
        <v>#N/A</v>
      </c>
      <c r="J1470" s="97" t="e">
        <f t="shared" si="264"/>
        <v>#N/A</v>
      </c>
      <c r="K1470" s="10" t="e">
        <f>IF(J1470&lt;&gt;"-",IF(X1470="A",'NOx Emission Factors'!$X$4*J1470,IF(X1470="L",'NOx Emission Factors'!$W$4*J1470,"?")),"-")</f>
        <v>#N/A</v>
      </c>
      <c r="L1470" s="10" t="str">
        <f>IF(F1470&lt;&gt;"",IF(X1470="A",F1470/'NOx Emission Factors'!$X$4,IF(X1470="L",F1470/'NOx Emission Factors'!$W$4,"?")),"-")</f>
        <v>?</v>
      </c>
      <c r="M1470" s="125" t="e">
        <f t="shared" si="265"/>
        <v>#DIV/0!</v>
      </c>
      <c r="N1470" s="125" t="e">
        <f t="shared" si="266"/>
        <v>#N/A</v>
      </c>
      <c r="O1470" s="170">
        <f>'Fleet Input'!B1474</f>
        <v>0</v>
      </c>
      <c r="P1470" s="170">
        <f>'Fleet Input'!C1474</f>
        <v>0</v>
      </c>
      <c r="Q1470" s="170">
        <f>'Fleet Input'!D1474</f>
        <v>0</v>
      </c>
      <c r="R1470" s="170">
        <f>'Fleet Input'!E1474</f>
        <v>0</v>
      </c>
      <c r="S1470" s="170">
        <f>'Fleet Input'!F1474</f>
        <v>0</v>
      </c>
      <c r="T1470" s="109" t="s">
        <v>237</v>
      </c>
      <c r="U1470" s="109" t="s">
        <v>190</v>
      </c>
      <c r="X1470" s="176">
        <f>'Fleet Input'!F1474</f>
        <v>0</v>
      </c>
      <c r="Y1470" s="170">
        <f>'Fleet Input'!G1474</f>
        <v>0</v>
      </c>
      <c r="Z1470" s="170">
        <f>'Fleet Input'!H1474</f>
        <v>0</v>
      </c>
      <c r="AA1470" s="114">
        <f t="shared" si="267"/>
        <v>0</v>
      </c>
      <c r="AB1470" s="176" t="str">
        <f>IF('Fleet Input'!K1474=0,"",'Fleet Input'!K1474)</f>
        <v/>
      </c>
      <c r="AC1470" s="176" t="str">
        <f>IF('Fleet Input'!L1474=0,"",'Fleet Input'!L1474)</f>
        <v/>
      </c>
      <c r="AD1470" s="117" t="str">
        <f t="shared" si="268"/>
        <v/>
      </c>
      <c r="AE1470" s="117" t="str">
        <f t="shared" si="269"/>
        <v>00</v>
      </c>
      <c r="AF1470" s="8" t="e">
        <f t="shared" si="270"/>
        <v>#N/A</v>
      </c>
      <c r="AG1470" s="122" t="e">
        <f t="shared" si="271"/>
        <v>#N/A</v>
      </c>
      <c r="AH1470" s="8" t="e">
        <f t="shared" si="272"/>
        <v>#N/A</v>
      </c>
      <c r="AI1470" s="122" t="e">
        <f t="shared" si="273"/>
        <v>#N/A</v>
      </c>
      <c r="AJ1470" s="100" t="e">
        <f t="shared" si="274"/>
        <v>#N/A</v>
      </c>
      <c r="AK1470" s="122" t="e">
        <f t="shared" si="275"/>
        <v>#N/A</v>
      </c>
    </row>
    <row r="1471" spans="1:37" x14ac:dyDescent="0.2">
      <c r="A1471" s="170">
        <f>'Fleet Input'!A1475</f>
        <v>0</v>
      </c>
      <c r="B1471" s="106" t="s">
        <v>111</v>
      </c>
      <c r="C1471" s="106" t="s">
        <v>116</v>
      </c>
      <c r="D1471" s="106" t="s">
        <v>122</v>
      </c>
      <c r="E1471" s="106" t="s">
        <v>267</v>
      </c>
      <c r="F1471" s="179">
        <f>'Fleet Input'!I1475</f>
        <v>0</v>
      </c>
      <c r="G1471" s="179">
        <f>'Fleet Input'!J1475</f>
        <v>0</v>
      </c>
      <c r="H1471" s="119" t="e">
        <f>VLOOKUP(AD1471,NOx_Calc!$E$4:$G$44,3,FALSE)/100</f>
        <v>#N/A</v>
      </c>
      <c r="I1471" s="119" t="e">
        <f>VLOOKUP(AD1471,NOx_Calc!$E$4:$H$44,4,FALSE)/100</f>
        <v>#N/A</v>
      </c>
      <c r="J1471" s="97" t="e">
        <f t="shared" si="264"/>
        <v>#N/A</v>
      </c>
      <c r="K1471" s="10" t="e">
        <f>IF(J1471&lt;&gt;"-",IF(X1471="A",'NOx Emission Factors'!$X$4*J1471,IF(X1471="L",'NOx Emission Factors'!$W$4*J1471,"?")),"-")</f>
        <v>#N/A</v>
      </c>
      <c r="L1471" s="10" t="str">
        <f>IF(F1471&lt;&gt;"",IF(X1471="A",F1471/'NOx Emission Factors'!$X$4,IF(X1471="L",F1471/'NOx Emission Factors'!$W$4,"?")),"-")</f>
        <v>?</v>
      </c>
      <c r="M1471" s="125" t="e">
        <f t="shared" si="265"/>
        <v>#DIV/0!</v>
      </c>
      <c r="N1471" s="125" t="e">
        <f t="shared" si="266"/>
        <v>#N/A</v>
      </c>
      <c r="O1471" s="170">
        <f>'Fleet Input'!B1475</f>
        <v>0</v>
      </c>
      <c r="P1471" s="170">
        <f>'Fleet Input'!C1475</f>
        <v>0</v>
      </c>
      <c r="Q1471" s="170">
        <f>'Fleet Input'!D1475</f>
        <v>0</v>
      </c>
      <c r="R1471" s="170">
        <f>'Fleet Input'!E1475</f>
        <v>0</v>
      </c>
      <c r="S1471" s="170">
        <f>'Fleet Input'!F1475</f>
        <v>0</v>
      </c>
      <c r="T1471" s="109" t="s">
        <v>237</v>
      </c>
      <c r="U1471" s="109" t="s">
        <v>190</v>
      </c>
      <c r="X1471" s="176">
        <f>'Fleet Input'!F1475</f>
        <v>0</v>
      </c>
      <c r="Y1471" s="170">
        <f>'Fleet Input'!G1475</f>
        <v>0</v>
      </c>
      <c r="Z1471" s="170">
        <f>'Fleet Input'!H1475</f>
        <v>0</v>
      </c>
      <c r="AA1471" s="114">
        <f t="shared" si="267"/>
        <v>0</v>
      </c>
      <c r="AB1471" s="176" t="str">
        <f>IF('Fleet Input'!K1475=0,"",'Fleet Input'!K1475)</f>
        <v/>
      </c>
      <c r="AC1471" s="176" t="str">
        <f>IF('Fleet Input'!L1475=0,"",'Fleet Input'!L1475)</f>
        <v/>
      </c>
      <c r="AD1471" s="117" t="str">
        <f t="shared" si="268"/>
        <v/>
      </c>
      <c r="AE1471" s="117" t="str">
        <f t="shared" si="269"/>
        <v>00</v>
      </c>
      <c r="AF1471" s="8" t="e">
        <f t="shared" si="270"/>
        <v>#N/A</v>
      </c>
      <c r="AG1471" s="122" t="e">
        <f t="shared" si="271"/>
        <v>#N/A</v>
      </c>
      <c r="AH1471" s="8" t="e">
        <f t="shared" si="272"/>
        <v>#N/A</v>
      </c>
      <c r="AI1471" s="122" t="e">
        <f t="shared" si="273"/>
        <v>#N/A</v>
      </c>
      <c r="AJ1471" s="100" t="e">
        <f t="shared" si="274"/>
        <v>#N/A</v>
      </c>
      <c r="AK1471" s="122" t="e">
        <f t="shared" si="275"/>
        <v>#N/A</v>
      </c>
    </row>
    <row r="1472" spans="1:37" x14ac:dyDescent="0.2">
      <c r="A1472" s="170">
        <f>'Fleet Input'!A1476</f>
        <v>0</v>
      </c>
      <c r="B1472" s="106" t="s">
        <v>111</v>
      </c>
      <c r="C1472" s="106" t="s">
        <v>133</v>
      </c>
      <c r="D1472" s="106" t="s">
        <v>134</v>
      </c>
      <c r="E1472" s="106" t="s">
        <v>135</v>
      </c>
      <c r="F1472" s="179">
        <f>'Fleet Input'!I1476</f>
        <v>0</v>
      </c>
      <c r="G1472" s="179">
        <f>'Fleet Input'!J1476</f>
        <v>0</v>
      </c>
      <c r="H1472" s="119" t="e">
        <f>VLOOKUP(AD1472,NOx_Calc!$E$4:$G$44,3,FALSE)/100</f>
        <v>#N/A</v>
      </c>
      <c r="I1472" s="119" t="e">
        <f>VLOOKUP(AD1472,NOx_Calc!$E$4:$H$44,4,FALSE)/100</f>
        <v>#N/A</v>
      </c>
      <c r="J1472" s="97" t="e">
        <f t="shared" si="264"/>
        <v>#N/A</v>
      </c>
      <c r="K1472" s="10" t="e">
        <f>IF(J1472&lt;&gt;"-",IF(X1472="A",'NOx Emission Factors'!$X$4*J1472,IF(X1472="L",'NOx Emission Factors'!$W$4*J1472,"?")),"-")</f>
        <v>#N/A</v>
      </c>
      <c r="L1472" s="10" t="str">
        <f>IF(F1472&lt;&gt;"",IF(X1472="A",F1472/'NOx Emission Factors'!$X$4,IF(X1472="L",F1472/'NOx Emission Factors'!$W$4,"?")),"-")</f>
        <v>?</v>
      </c>
      <c r="M1472" s="125" t="e">
        <f t="shared" si="265"/>
        <v>#DIV/0!</v>
      </c>
      <c r="N1472" s="125" t="e">
        <f t="shared" si="266"/>
        <v>#N/A</v>
      </c>
      <c r="O1472" s="170">
        <f>'Fleet Input'!B1476</f>
        <v>0</v>
      </c>
      <c r="P1472" s="170">
        <f>'Fleet Input'!C1476</f>
        <v>0</v>
      </c>
      <c r="Q1472" s="170">
        <f>'Fleet Input'!D1476</f>
        <v>0</v>
      </c>
      <c r="R1472" s="170">
        <f>'Fleet Input'!E1476</f>
        <v>0</v>
      </c>
      <c r="S1472" s="170">
        <f>'Fleet Input'!F1476</f>
        <v>0</v>
      </c>
      <c r="T1472" s="109" t="s">
        <v>237</v>
      </c>
      <c r="U1472" s="109" t="s">
        <v>190</v>
      </c>
      <c r="X1472" s="176">
        <f>'Fleet Input'!F1476</f>
        <v>0</v>
      </c>
      <c r="Y1472" s="170">
        <f>'Fleet Input'!G1476</f>
        <v>0</v>
      </c>
      <c r="Z1472" s="170">
        <f>'Fleet Input'!H1476</f>
        <v>0</v>
      </c>
      <c r="AA1472" s="114">
        <f t="shared" si="267"/>
        <v>0</v>
      </c>
      <c r="AB1472" s="176" t="str">
        <f>IF('Fleet Input'!K1476=0,"",'Fleet Input'!K1476)</f>
        <v/>
      </c>
      <c r="AC1472" s="176" t="str">
        <f>IF('Fleet Input'!L1476=0,"",'Fleet Input'!L1476)</f>
        <v/>
      </c>
      <c r="AD1472" s="117" t="str">
        <f t="shared" si="268"/>
        <v/>
      </c>
      <c r="AE1472" s="117" t="str">
        <f t="shared" si="269"/>
        <v>00</v>
      </c>
      <c r="AF1472" s="8" t="e">
        <f t="shared" si="270"/>
        <v>#N/A</v>
      </c>
      <c r="AG1472" s="122" t="e">
        <f t="shared" si="271"/>
        <v>#N/A</v>
      </c>
      <c r="AH1472" s="8" t="e">
        <f t="shared" si="272"/>
        <v>#N/A</v>
      </c>
      <c r="AI1472" s="122" t="e">
        <f t="shared" si="273"/>
        <v>#N/A</v>
      </c>
      <c r="AJ1472" s="100" t="e">
        <f t="shared" si="274"/>
        <v>#N/A</v>
      </c>
      <c r="AK1472" s="122" t="e">
        <f t="shared" si="275"/>
        <v>#N/A</v>
      </c>
    </row>
    <row r="1473" spans="1:37" x14ac:dyDescent="0.2">
      <c r="A1473" s="170">
        <f>'Fleet Input'!A1477</f>
        <v>0</v>
      </c>
      <c r="B1473" s="106" t="s">
        <v>111</v>
      </c>
      <c r="C1473" s="106" t="s">
        <v>133</v>
      </c>
      <c r="D1473" s="106" t="s">
        <v>134</v>
      </c>
      <c r="E1473" s="106" t="s">
        <v>135</v>
      </c>
      <c r="F1473" s="179">
        <f>'Fleet Input'!I1477</f>
        <v>0</v>
      </c>
      <c r="G1473" s="179">
        <f>'Fleet Input'!J1477</f>
        <v>0</v>
      </c>
      <c r="H1473" s="119" t="e">
        <f>VLOOKUP(AD1473,NOx_Calc!$E$4:$G$44,3,FALSE)/100</f>
        <v>#N/A</v>
      </c>
      <c r="I1473" s="119" t="e">
        <f>VLOOKUP(AD1473,NOx_Calc!$E$4:$H$44,4,FALSE)/100</f>
        <v>#N/A</v>
      </c>
      <c r="J1473" s="97" t="e">
        <f t="shared" si="264"/>
        <v>#N/A</v>
      </c>
      <c r="K1473" s="10" t="e">
        <f>IF(J1473&lt;&gt;"-",IF(X1473="A",'NOx Emission Factors'!$X$4*J1473,IF(X1473="L",'NOx Emission Factors'!$W$4*J1473,"?")),"-")</f>
        <v>#N/A</v>
      </c>
      <c r="L1473" s="10" t="str">
        <f>IF(F1473&lt;&gt;"",IF(X1473="A",F1473/'NOx Emission Factors'!$X$4,IF(X1473="L",F1473/'NOx Emission Factors'!$W$4,"?")),"-")</f>
        <v>?</v>
      </c>
      <c r="M1473" s="125" t="e">
        <f t="shared" si="265"/>
        <v>#DIV/0!</v>
      </c>
      <c r="N1473" s="125" t="e">
        <f t="shared" si="266"/>
        <v>#N/A</v>
      </c>
      <c r="O1473" s="170">
        <f>'Fleet Input'!B1477</f>
        <v>0</v>
      </c>
      <c r="P1473" s="170">
        <f>'Fleet Input'!C1477</f>
        <v>0</v>
      </c>
      <c r="Q1473" s="170">
        <f>'Fleet Input'!D1477</f>
        <v>0</v>
      </c>
      <c r="R1473" s="170">
        <f>'Fleet Input'!E1477</f>
        <v>0</v>
      </c>
      <c r="S1473" s="170">
        <f>'Fleet Input'!F1477</f>
        <v>0</v>
      </c>
      <c r="T1473" s="109" t="s">
        <v>237</v>
      </c>
      <c r="U1473" s="109" t="s">
        <v>190</v>
      </c>
      <c r="X1473" s="176">
        <f>'Fleet Input'!F1477</f>
        <v>0</v>
      </c>
      <c r="Y1473" s="170">
        <f>'Fleet Input'!G1477</f>
        <v>0</v>
      </c>
      <c r="Z1473" s="170">
        <f>'Fleet Input'!H1477</f>
        <v>0</v>
      </c>
      <c r="AA1473" s="114">
        <f t="shared" si="267"/>
        <v>0</v>
      </c>
      <c r="AB1473" s="176" t="str">
        <f>IF('Fleet Input'!K1477=0,"",'Fleet Input'!K1477)</f>
        <v/>
      </c>
      <c r="AC1473" s="176" t="str">
        <f>IF('Fleet Input'!L1477=0,"",'Fleet Input'!L1477)</f>
        <v/>
      </c>
      <c r="AD1473" s="117" t="str">
        <f t="shared" si="268"/>
        <v/>
      </c>
      <c r="AE1473" s="117" t="str">
        <f t="shared" si="269"/>
        <v>00</v>
      </c>
      <c r="AF1473" s="8" t="e">
        <f t="shared" si="270"/>
        <v>#N/A</v>
      </c>
      <c r="AG1473" s="122" t="e">
        <f t="shared" si="271"/>
        <v>#N/A</v>
      </c>
      <c r="AH1473" s="8" t="e">
        <f t="shared" si="272"/>
        <v>#N/A</v>
      </c>
      <c r="AI1473" s="122" t="e">
        <f t="shared" si="273"/>
        <v>#N/A</v>
      </c>
      <c r="AJ1473" s="100" t="e">
        <f t="shared" si="274"/>
        <v>#N/A</v>
      </c>
      <c r="AK1473" s="122" t="e">
        <f t="shared" si="275"/>
        <v>#N/A</v>
      </c>
    </row>
    <row r="1474" spans="1:37" x14ac:dyDescent="0.2">
      <c r="A1474" s="170">
        <f>'Fleet Input'!A1478</f>
        <v>0</v>
      </c>
      <c r="B1474" s="106" t="s">
        <v>111</v>
      </c>
      <c r="C1474" s="106" t="s">
        <v>133</v>
      </c>
      <c r="D1474" s="106" t="s">
        <v>134</v>
      </c>
      <c r="E1474" s="106" t="s">
        <v>135</v>
      </c>
      <c r="F1474" s="179">
        <f>'Fleet Input'!I1478</f>
        <v>0</v>
      </c>
      <c r="G1474" s="179">
        <f>'Fleet Input'!J1478</f>
        <v>0</v>
      </c>
      <c r="H1474" s="119" t="e">
        <f>VLOOKUP(AD1474,NOx_Calc!$E$4:$G$44,3,FALSE)/100</f>
        <v>#N/A</v>
      </c>
      <c r="I1474" s="119" t="e">
        <f>VLOOKUP(AD1474,NOx_Calc!$E$4:$H$44,4,FALSE)/100</f>
        <v>#N/A</v>
      </c>
      <c r="J1474" s="97" t="e">
        <f t="shared" si="264"/>
        <v>#N/A</v>
      </c>
      <c r="K1474" s="10" t="e">
        <f>IF(J1474&lt;&gt;"-",IF(X1474="A",'NOx Emission Factors'!$X$4*J1474,IF(X1474="L",'NOx Emission Factors'!$W$4*J1474,"?")),"-")</f>
        <v>#N/A</v>
      </c>
      <c r="L1474" s="10" t="str">
        <f>IF(F1474&lt;&gt;"",IF(X1474="A",F1474/'NOx Emission Factors'!$X$4,IF(X1474="L",F1474/'NOx Emission Factors'!$W$4,"?")),"-")</f>
        <v>?</v>
      </c>
      <c r="M1474" s="125" t="e">
        <f t="shared" si="265"/>
        <v>#DIV/0!</v>
      </c>
      <c r="N1474" s="125" t="e">
        <f t="shared" si="266"/>
        <v>#N/A</v>
      </c>
      <c r="O1474" s="170">
        <f>'Fleet Input'!B1478</f>
        <v>0</v>
      </c>
      <c r="P1474" s="170">
        <f>'Fleet Input'!C1478</f>
        <v>0</v>
      </c>
      <c r="Q1474" s="170">
        <f>'Fleet Input'!D1478</f>
        <v>0</v>
      </c>
      <c r="R1474" s="170">
        <f>'Fleet Input'!E1478</f>
        <v>0</v>
      </c>
      <c r="S1474" s="170">
        <f>'Fleet Input'!F1478</f>
        <v>0</v>
      </c>
      <c r="T1474" s="109" t="s">
        <v>237</v>
      </c>
      <c r="U1474" s="109" t="s">
        <v>190</v>
      </c>
      <c r="X1474" s="176">
        <f>'Fleet Input'!F1478</f>
        <v>0</v>
      </c>
      <c r="Y1474" s="170">
        <f>'Fleet Input'!G1478</f>
        <v>0</v>
      </c>
      <c r="Z1474" s="170">
        <f>'Fleet Input'!H1478</f>
        <v>0</v>
      </c>
      <c r="AA1474" s="114">
        <f t="shared" si="267"/>
        <v>0</v>
      </c>
      <c r="AB1474" s="176" t="str">
        <f>IF('Fleet Input'!K1478=0,"",'Fleet Input'!K1478)</f>
        <v/>
      </c>
      <c r="AC1474" s="176" t="str">
        <f>IF('Fleet Input'!L1478=0,"",'Fleet Input'!L1478)</f>
        <v/>
      </c>
      <c r="AD1474" s="117" t="str">
        <f t="shared" si="268"/>
        <v/>
      </c>
      <c r="AE1474" s="117" t="str">
        <f t="shared" si="269"/>
        <v>00</v>
      </c>
      <c r="AF1474" s="8" t="e">
        <f t="shared" si="270"/>
        <v>#N/A</v>
      </c>
      <c r="AG1474" s="122" t="e">
        <f t="shared" si="271"/>
        <v>#N/A</v>
      </c>
      <c r="AH1474" s="8" t="e">
        <f t="shared" si="272"/>
        <v>#N/A</v>
      </c>
      <c r="AI1474" s="122" t="e">
        <f t="shared" si="273"/>
        <v>#N/A</v>
      </c>
      <c r="AJ1474" s="100" t="e">
        <f t="shared" si="274"/>
        <v>#N/A</v>
      </c>
      <c r="AK1474" s="122" t="e">
        <f t="shared" si="275"/>
        <v>#N/A</v>
      </c>
    </row>
    <row r="1475" spans="1:37" x14ac:dyDescent="0.2">
      <c r="A1475" s="170">
        <f>'Fleet Input'!A1479</f>
        <v>0</v>
      </c>
      <c r="B1475" s="106" t="s">
        <v>111</v>
      </c>
      <c r="C1475" s="106" t="s">
        <v>133</v>
      </c>
      <c r="D1475" s="106" t="s">
        <v>134</v>
      </c>
      <c r="E1475" s="106" t="s">
        <v>135</v>
      </c>
      <c r="F1475" s="179">
        <f>'Fleet Input'!I1479</f>
        <v>0</v>
      </c>
      <c r="G1475" s="179">
        <f>'Fleet Input'!J1479</f>
        <v>0</v>
      </c>
      <c r="H1475" s="119" t="e">
        <f>VLOOKUP(AD1475,NOx_Calc!$E$4:$G$44,3,FALSE)/100</f>
        <v>#N/A</v>
      </c>
      <c r="I1475" s="119" t="e">
        <f>VLOOKUP(AD1475,NOx_Calc!$E$4:$H$44,4,FALSE)/100</f>
        <v>#N/A</v>
      </c>
      <c r="J1475" s="97" t="e">
        <f t="shared" ref="J1475:J1510" si="276">IF(G1475&lt;&gt;"",G1475*(1-H1475),"-")</f>
        <v>#N/A</v>
      </c>
      <c r="K1475" s="10" t="e">
        <f>IF(J1475&lt;&gt;"-",IF(X1475="A",'NOx Emission Factors'!$X$4*J1475,IF(X1475="L",'NOx Emission Factors'!$W$4*J1475,"?")),"-")</f>
        <v>#N/A</v>
      </c>
      <c r="L1475" s="10" t="str">
        <f>IF(F1475&lt;&gt;"",IF(X1475="A",F1475/'NOx Emission Factors'!$X$4,IF(X1475="L",F1475/'NOx Emission Factors'!$W$4,"?")),"-")</f>
        <v>?</v>
      </c>
      <c r="M1475" s="125" t="e">
        <f t="shared" ref="M1475:M1510" si="277">IF(G1475&lt;&gt;"",IF(F1475&lt;&gt;"",F1475/G1475,"-"),"-")</f>
        <v>#DIV/0!</v>
      </c>
      <c r="N1475" s="125" t="e">
        <f t="shared" ref="N1475:N1510" si="278">IF(J1475&lt;&gt;"-",IF(F1475&lt;&gt;"",F1475/J1475,"-"),"-")</f>
        <v>#N/A</v>
      </c>
      <c r="O1475" s="170">
        <f>'Fleet Input'!B1479</f>
        <v>0</v>
      </c>
      <c r="P1475" s="170">
        <f>'Fleet Input'!C1479</f>
        <v>0</v>
      </c>
      <c r="Q1475" s="170">
        <f>'Fleet Input'!D1479</f>
        <v>0</v>
      </c>
      <c r="R1475" s="170">
        <f>'Fleet Input'!E1479</f>
        <v>0</v>
      </c>
      <c r="S1475" s="170">
        <f>'Fleet Input'!F1479</f>
        <v>0</v>
      </c>
      <c r="T1475" s="109" t="s">
        <v>237</v>
      </c>
      <c r="U1475" s="109" t="s">
        <v>190</v>
      </c>
      <c r="X1475" s="176">
        <f>'Fleet Input'!F1479</f>
        <v>0</v>
      </c>
      <c r="Y1475" s="170">
        <f>'Fleet Input'!G1479</f>
        <v>0</v>
      </c>
      <c r="Z1475" s="170">
        <f>'Fleet Input'!H1479</f>
        <v>0</v>
      </c>
      <c r="AA1475" s="114">
        <f t="shared" ref="AA1475:AA1510" si="279">IF(Z1475="STAGE 1","E1",IF(Z1475="STAGE 2","E2",IF(Z1475="STAGE 3A","E3",IF(Z1475="STAGE 4","E4",Z1475))))</f>
        <v>0</v>
      </c>
      <c r="AB1475" s="176" t="str">
        <f>IF('Fleet Input'!K1479=0,"",'Fleet Input'!K1479)</f>
        <v/>
      </c>
      <c r="AC1475" s="176" t="str">
        <f>IF('Fleet Input'!L1479=0,"",'Fleet Input'!L1479)</f>
        <v/>
      </c>
      <c r="AD1475" s="117" t="str">
        <f t="shared" ref="AD1475:AD1510" si="280">CONCATENATE(AB1475,AC1475)</f>
        <v/>
      </c>
      <c r="AE1475" s="117" t="str">
        <f t="shared" ref="AE1475:AE1510" si="281">CONCATENATE(AD1475,AA1475,X1475)</f>
        <v>00</v>
      </c>
      <c r="AF1475" s="8" t="e">
        <f t="shared" ref="AF1475:AF1510" si="282">IF(F1475&gt;0,F1475,K1475)</f>
        <v>#N/A</v>
      </c>
      <c r="AG1475" s="122" t="e">
        <f t="shared" ref="AG1475:AG1510" si="283">IF(G1475&lt;&gt;"",G1475*H1475,(L1475*H1475)/(1-H1475))</f>
        <v>#N/A</v>
      </c>
      <c r="AH1475" s="8" t="e">
        <f t="shared" ref="AH1475:AH1510" si="284">I1475/(1-H1475)</f>
        <v>#N/A</v>
      </c>
      <c r="AI1475" s="122" t="e">
        <f t="shared" ref="AI1475:AI1510" si="285">AH1475*AF1475</f>
        <v>#N/A</v>
      </c>
      <c r="AJ1475" s="100" t="e">
        <f t="shared" ref="AJ1475:AJ1510" si="286">(1-H1475-I1475)/(1-H1475)</f>
        <v>#N/A</v>
      </c>
      <c r="AK1475" s="122" t="e">
        <f t="shared" ref="AK1475:AK1510" si="287">AJ1475*AF1475</f>
        <v>#N/A</v>
      </c>
    </row>
    <row r="1476" spans="1:37" x14ac:dyDescent="0.2">
      <c r="A1476" s="170">
        <f>'Fleet Input'!A1480</f>
        <v>0</v>
      </c>
      <c r="B1476" s="106" t="s">
        <v>111</v>
      </c>
      <c r="C1476" s="106" t="s">
        <v>133</v>
      </c>
      <c r="D1476" s="106" t="s">
        <v>134</v>
      </c>
      <c r="E1476" s="106" t="s">
        <v>135</v>
      </c>
      <c r="F1476" s="179">
        <f>'Fleet Input'!I1480</f>
        <v>0</v>
      </c>
      <c r="G1476" s="179">
        <f>'Fleet Input'!J1480</f>
        <v>0</v>
      </c>
      <c r="H1476" s="119" t="e">
        <f>VLOOKUP(AD1476,NOx_Calc!$E$4:$G$44,3,FALSE)/100</f>
        <v>#N/A</v>
      </c>
      <c r="I1476" s="119" t="e">
        <f>VLOOKUP(AD1476,NOx_Calc!$E$4:$H$44,4,FALSE)/100</f>
        <v>#N/A</v>
      </c>
      <c r="J1476" s="97" t="e">
        <f t="shared" si="276"/>
        <v>#N/A</v>
      </c>
      <c r="K1476" s="10" t="e">
        <f>IF(J1476&lt;&gt;"-",IF(X1476="A",'NOx Emission Factors'!$X$4*J1476,IF(X1476="L",'NOx Emission Factors'!$W$4*J1476,"?")),"-")</f>
        <v>#N/A</v>
      </c>
      <c r="L1476" s="10" t="str">
        <f>IF(F1476&lt;&gt;"",IF(X1476="A",F1476/'NOx Emission Factors'!$X$4,IF(X1476="L",F1476/'NOx Emission Factors'!$W$4,"?")),"-")</f>
        <v>?</v>
      </c>
      <c r="M1476" s="125" t="e">
        <f t="shared" si="277"/>
        <v>#DIV/0!</v>
      </c>
      <c r="N1476" s="125" t="e">
        <f t="shared" si="278"/>
        <v>#N/A</v>
      </c>
      <c r="O1476" s="170">
        <f>'Fleet Input'!B1480</f>
        <v>0</v>
      </c>
      <c r="P1476" s="170">
        <f>'Fleet Input'!C1480</f>
        <v>0</v>
      </c>
      <c r="Q1476" s="170">
        <f>'Fleet Input'!D1480</f>
        <v>0</v>
      </c>
      <c r="R1476" s="170">
        <f>'Fleet Input'!E1480</f>
        <v>0</v>
      </c>
      <c r="S1476" s="170">
        <f>'Fleet Input'!F1480</f>
        <v>0</v>
      </c>
      <c r="T1476" s="109" t="s">
        <v>237</v>
      </c>
      <c r="U1476" s="109" t="s">
        <v>190</v>
      </c>
      <c r="X1476" s="176">
        <f>'Fleet Input'!F1480</f>
        <v>0</v>
      </c>
      <c r="Y1476" s="170">
        <f>'Fleet Input'!G1480</f>
        <v>0</v>
      </c>
      <c r="Z1476" s="170">
        <f>'Fleet Input'!H1480</f>
        <v>0</v>
      </c>
      <c r="AA1476" s="114">
        <f t="shared" si="279"/>
        <v>0</v>
      </c>
      <c r="AB1476" s="176" t="str">
        <f>IF('Fleet Input'!K1480=0,"",'Fleet Input'!K1480)</f>
        <v/>
      </c>
      <c r="AC1476" s="176" t="str">
        <f>IF('Fleet Input'!L1480=0,"",'Fleet Input'!L1480)</f>
        <v/>
      </c>
      <c r="AD1476" s="117" t="str">
        <f t="shared" si="280"/>
        <v/>
      </c>
      <c r="AE1476" s="117" t="str">
        <f t="shared" si="281"/>
        <v>00</v>
      </c>
      <c r="AF1476" s="8" t="e">
        <f t="shared" si="282"/>
        <v>#N/A</v>
      </c>
      <c r="AG1476" s="122" t="e">
        <f t="shared" si="283"/>
        <v>#N/A</v>
      </c>
      <c r="AH1476" s="8" t="e">
        <f t="shared" si="284"/>
        <v>#N/A</v>
      </c>
      <c r="AI1476" s="122" t="e">
        <f t="shared" si="285"/>
        <v>#N/A</v>
      </c>
      <c r="AJ1476" s="100" t="e">
        <f t="shared" si="286"/>
        <v>#N/A</v>
      </c>
      <c r="AK1476" s="122" t="e">
        <f t="shared" si="287"/>
        <v>#N/A</v>
      </c>
    </row>
    <row r="1477" spans="1:37" x14ac:dyDescent="0.2">
      <c r="A1477" s="170">
        <f>'Fleet Input'!A1481</f>
        <v>0</v>
      </c>
      <c r="B1477" s="106" t="s">
        <v>111</v>
      </c>
      <c r="C1477" s="106" t="s">
        <v>167</v>
      </c>
      <c r="D1477" s="106" t="s">
        <v>266</v>
      </c>
      <c r="E1477" s="106" t="s">
        <v>267</v>
      </c>
      <c r="F1477" s="179">
        <f>'Fleet Input'!I1481</f>
        <v>0</v>
      </c>
      <c r="G1477" s="179">
        <f>'Fleet Input'!J1481</f>
        <v>0</v>
      </c>
      <c r="H1477" s="119" t="e">
        <f>VLOOKUP(AD1477,NOx_Calc!$E$4:$G$44,3,FALSE)/100</f>
        <v>#N/A</v>
      </c>
      <c r="I1477" s="119" t="e">
        <f>VLOOKUP(AD1477,NOx_Calc!$E$4:$H$44,4,FALSE)/100</f>
        <v>#N/A</v>
      </c>
      <c r="J1477" s="97" t="e">
        <f t="shared" si="276"/>
        <v>#N/A</v>
      </c>
      <c r="K1477" s="10" t="e">
        <f>IF(J1477&lt;&gt;"-",IF(X1477="A",'NOx Emission Factors'!$X$4*J1477,IF(X1477="L",'NOx Emission Factors'!$W$4*J1477,"?")),"-")</f>
        <v>#N/A</v>
      </c>
      <c r="L1477" s="10" t="str">
        <f>IF(F1477&lt;&gt;"",IF(X1477="A",F1477/'NOx Emission Factors'!$X$4,IF(X1477="L",F1477/'NOx Emission Factors'!$W$4,"?")),"-")</f>
        <v>?</v>
      </c>
      <c r="M1477" s="125" t="e">
        <f t="shared" si="277"/>
        <v>#DIV/0!</v>
      </c>
      <c r="N1477" s="125" t="e">
        <f t="shared" si="278"/>
        <v>#N/A</v>
      </c>
      <c r="O1477" s="170">
        <f>'Fleet Input'!B1481</f>
        <v>0</v>
      </c>
      <c r="P1477" s="170">
        <f>'Fleet Input'!C1481</f>
        <v>0</v>
      </c>
      <c r="Q1477" s="170">
        <f>'Fleet Input'!D1481</f>
        <v>0</v>
      </c>
      <c r="R1477" s="170">
        <f>'Fleet Input'!E1481</f>
        <v>0</v>
      </c>
      <c r="S1477" s="170">
        <f>'Fleet Input'!F1481</f>
        <v>0</v>
      </c>
      <c r="T1477" s="109" t="s">
        <v>237</v>
      </c>
      <c r="U1477" s="109" t="s">
        <v>190</v>
      </c>
      <c r="X1477" s="176">
        <f>'Fleet Input'!F1481</f>
        <v>0</v>
      </c>
      <c r="Y1477" s="170">
        <f>'Fleet Input'!G1481</f>
        <v>0</v>
      </c>
      <c r="Z1477" s="170">
        <f>'Fleet Input'!H1481</f>
        <v>0</v>
      </c>
      <c r="AA1477" s="114">
        <f t="shared" si="279"/>
        <v>0</v>
      </c>
      <c r="AB1477" s="176" t="str">
        <f>IF('Fleet Input'!K1481=0,"",'Fleet Input'!K1481)</f>
        <v/>
      </c>
      <c r="AC1477" s="176" t="str">
        <f>IF('Fleet Input'!L1481=0,"",'Fleet Input'!L1481)</f>
        <v/>
      </c>
      <c r="AD1477" s="117" t="str">
        <f t="shared" si="280"/>
        <v/>
      </c>
      <c r="AE1477" s="117" t="str">
        <f t="shared" si="281"/>
        <v>00</v>
      </c>
      <c r="AF1477" s="8" t="e">
        <f t="shared" si="282"/>
        <v>#N/A</v>
      </c>
      <c r="AG1477" s="122" t="e">
        <f t="shared" si="283"/>
        <v>#N/A</v>
      </c>
      <c r="AH1477" s="8" t="e">
        <f t="shared" si="284"/>
        <v>#N/A</v>
      </c>
      <c r="AI1477" s="122" t="e">
        <f t="shared" si="285"/>
        <v>#N/A</v>
      </c>
      <c r="AJ1477" s="100" t="e">
        <f t="shared" si="286"/>
        <v>#N/A</v>
      </c>
      <c r="AK1477" s="122" t="e">
        <f t="shared" si="287"/>
        <v>#N/A</v>
      </c>
    </row>
    <row r="1478" spans="1:37" x14ac:dyDescent="0.2">
      <c r="A1478" s="170">
        <f>'Fleet Input'!A1482</f>
        <v>0</v>
      </c>
      <c r="B1478" s="106" t="s">
        <v>111</v>
      </c>
      <c r="C1478" s="106" t="s">
        <v>116</v>
      </c>
      <c r="D1478" s="106" t="s">
        <v>122</v>
      </c>
      <c r="E1478" s="106" t="s">
        <v>748</v>
      </c>
      <c r="F1478" s="179">
        <f>'Fleet Input'!I1482</f>
        <v>0</v>
      </c>
      <c r="G1478" s="179">
        <f>'Fleet Input'!J1482</f>
        <v>0</v>
      </c>
      <c r="H1478" s="119" t="e">
        <f>VLOOKUP(AD1478,NOx_Calc!$E$4:$G$44,3,FALSE)/100</f>
        <v>#N/A</v>
      </c>
      <c r="I1478" s="119" t="e">
        <f>VLOOKUP(AD1478,NOx_Calc!$E$4:$H$44,4,FALSE)/100</f>
        <v>#N/A</v>
      </c>
      <c r="J1478" s="97" t="e">
        <f t="shared" si="276"/>
        <v>#N/A</v>
      </c>
      <c r="K1478" s="10" t="e">
        <f>IF(J1478&lt;&gt;"-",IF(X1478="A",'NOx Emission Factors'!$X$4*J1478,IF(X1478="L",'NOx Emission Factors'!$W$4*J1478,"?")),"-")</f>
        <v>#N/A</v>
      </c>
      <c r="L1478" s="10" t="str">
        <f>IF(F1478&lt;&gt;"",IF(X1478="A",F1478/'NOx Emission Factors'!$X$4,IF(X1478="L",F1478/'NOx Emission Factors'!$W$4,"?")),"-")</f>
        <v>?</v>
      </c>
      <c r="M1478" s="125" t="e">
        <f t="shared" si="277"/>
        <v>#DIV/0!</v>
      </c>
      <c r="N1478" s="125" t="e">
        <f t="shared" si="278"/>
        <v>#N/A</v>
      </c>
      <c r="O1478" s="170">
        <f>'Fleet Input'!B1482</f>
        <v>0</v>
      </c>
      <c r="P1478" s="170">
        <f>'Fleet Input'!C1482</f>
        <v>0</v>
      </c>
      <c r="Q1478" s="170">
        <f>'Fleet Input'!D1482</f>
        <v>0</v>
      </c>
      <c r="R1478" s="170">
        <f>'Fleet Input'!E1482</f>
        <v>0</v>
      </c>
      <c r="S1478" s="170">
        <f>'Fleet Input'!F1482</f>
        <v>0</v>
      </c>
      <c r="T1478" s="109" t="s">
        <v>237</v>
      </c>
      <c r="U1478" s="109" t="s">
        <v>190</v>
      </c>
      <c r="X1478" s="176">
        <f>'Fleet Input'!F1482</f>
        <v>0</v>
      </c>
      <c r="Y1478" s="170">
        <f>'Fleet Input'!G1482</f>
        <v>0</v>
      </c>
      <c r="Z1478" s="170">
        <f>'Fleet Input'!H1482</f>
        <v>0</v>
      </c>
      <c r="AA1478" s="114">
        <f t="shared" si="279"/>
        <v>0</v>
      </c>
      <c r="AB1478" s="176" t="str">
        <f>IF('Fleet Input'!K1482=0,"",'Fleet Input'!K1482)</f>
        <v/>
      </c>
      <c r="AC1478" s="176" t="str">
        <f>IF('Fleet Input'!L1482=0,"",'Fleet Input'!L1482)</f>
        <v/>
      </c>
      <c r="AD1478" s="117" t="str">
        <f t="shared" si="280"/>
        <v/>
      </c>
      <c r="AE1478" s="117" t="str">
        <f t="shared" si="281"/>
        <v>00</v>
      </c>
      <c r="AF1478" s="8" t="e">
        <f t="shared" si="282"/>
        <v>#N/A</v>
      </c>
      <c r="AG1478" s="122" t="e">
        <f t="shared" si="283"/>
        <v>#N/A</v>
      </c>
      <c r="AH1478" s="8" t="e">
        <f t="shared" si="284"/>
        <v>#N/A</v>
      </c>
      <c r="AI1478" s="122" t="e">
        <f t="shared" si="285"/>
        <v>#N/A</v>
      </c>
      <c r="AJ1478" s="100" t="e">
        <f t="shared" si="286"/>
        <v>#N/A</v>
      </c>
      <c r="AK1478" s="122" t="e">
        <f t="shared" si="287"/>
        <v>#N/A</v>
      </c>
    </row>
    <row r="1479" spans="1:37" x14ac:dyDescent="0.2">
      <c r="A1479" s="170">
        <f>'Fleet Input'!A1483</f>
        <v>0</v>
      </c>
      <c r="B1479" s="106" t="s">
        <v>111</v>
      </c>
      <c r="C1479" s="106" t="s">
        <v>120</v>
      </c>
      <c r="D1479" s="106" t="s">
        <v>123</v>
      </c>
      <c r="E1479" s="106" t="s">
        <v>748</v>
      </c>
      <c r="F1479" s="179">
        <f>'Fleet Input'!I1483</f>
        <v>0</v>
      </c>
      <c r="G1479" s="179">
        <f>'Fleet Input'!J1483</f>
        <v>0</v>
      </c>
      <c r="H1479" s="119" t="e">
        <f>VLOOKUP(AD1479,NOx_Calc!$E$4:$G$44,3,FALSE)/100</f>
        <v>#N/A</v>
      </c>
      <c r="I1479" s="119" t="e">
        <f>VLOOKUP(AD1479,NOx_Calc!$E$4:$H$44,4,FALSE)/100</f>
        <v>#N/A</v>
      </c>
      <c r="J1479" s="97" t="e">
        <f t="shared" si="276"/>
        <v>#N/A</v>
      </c>
      <c r="K1479" s="10" t="e">
        <f>IF(J1479&lt;&gt;"-",IF(X1479="A",'NOx Emission Factors'!$X$4*J1479,IF(X1479="L",'NOx Emission Factors'!$W$4*J1479,"?")),"-")</f>
        <v>#N/A</v>
      </c>
      <c r="L1479" s="10" t="str">
        <f>IF(F1479&lt;&gt;"",IF(X1479="A",F1479/'NOx Emission Factors'!$X$4,IF(X1479="L",F1479/'NOx Emission Factors'!$W$4,"?")),"-")</f>
        <v>?</v>
      </c>
      <c r="M1479" s="125" t="e">
        <f t="shared" si="277"/>
        <v>#DIV/0!</v>
      </c>
      <c r="N1479" s="125" t="e">
        <f t="shared" si="278"/>
        <v>#N/A</v>
      </c>
      <c r="O1479" s="170">
        <f>'Fleet Input'!B1483</f>
        <v>0</v>
      </c>
      <c r="P1479" s="170">
        <f>'Fleet Input'!C1483</f>
        <v>0</v>
      </c>
      <c r="Q1479" s="170">
        <f>'Fleet Input'!D1483</f>
        <v>0</v>
      </c>
      <c r="R1479" s="170">
        <f>'Fleet Input'!E1483</f>
        <v>0</v>
      </c>
      <c r="S1479" s="170">
        <f>'Fleet Input'!F1483</f>
        <v>0</v>
      </c>
      <c r="T1479" s="109" t="s">
        <v>237</v>
      </c>
      <c r="U1479" s="109" t="s">
        <v>190</v>
      </c>
      <c r="X1479" s="176">
        <f>'Fleet Input'!F1483</f>
        <v>0</v>
      </c>
      <c r="Y1479" s="170">
        <f>'Fleet Input'!G1483</f>
        <v>0</v>
      </c>
      <c r="Z1479" s="170">
        <f>'Fleet Input'!H1483</f>
        <v>0</v>
      </c>
      <c r="AA1479" s="114">
        <f t="shared" si="279"/>
        <v>0</v>
      </c>
      <c r="AB1479" s="176" t="str">
        <f>IF('Fleet Input'!K1483=0,"",'Fleet Input'!K1483)</f>
        <v/>
      </c>
      <c r="AC1479" s="176" t="str">
        <f>IF('Fleet Input'!L1483=0,"",'Fleet Input'!L1483)</f>
        <v/>
      </c>
      <c r="AD1479" s="117" t="str">
        <f t="shared" si="280"/>
        <v/>
      </c>
      <c r="AE1479" s="117" t="str">
        <f t="shared" si="281"/>
        <v>00</v>
      </c>
      <c r="AF1479" s="8" t="e">
        <f t="shared" si="282"/>
        <v>#N/A</v>
      </c>
      <c r="AG1479" s="122" t="e">
        <f t="shared" si="283"/>
        <v>#N/A</v>
      </c>
      <c r="AH1479" s="8" t="e">
        <f t="shared" si="284"/>
        <v>#N/A</v>
      </c>
      <c r="AI1479" s="122" t="e">
        <f t="shared" si="285"/>
        <v>#N/A</v>
      </c>
      <c r="AJ1479" s="100" t="e">
        <f t="shared" si="286"/>
        <v>#N/A</v>
      </c>
      <c r="AK1479" s="122" t="e">
        <f t="shared" si="287"/>
        <v>#N/A</v>
      </c>
    </row>
    <row r="1480" spans="1:37" x14ac:dyDescent="0.2">
      <c r="A1480" s="170">
        <f>'Fleet Input'!A1484</f>
        <v>0</v>
      </c>
      <c r="B1480" s="106" t="s">
        <v>111</v>
      </c>
      <c r="C1480" s="106" t="s">
        <v>120</v>
      </c>
      <c r="D1480" s="106" t="s">
        <v>121</v>
      </c>
      <c r="E1480" s="106" t="s">
        <v>748</v>
      </c>
      <c r="F1480" s="179">
        <f>'Fleet Input'!I1484</f>
        <v>0</v>
      </c>
      <c r="G1480" s="179">
        <f>'Fleet Input'!J1484</f>
        <v>0</v>
      </c>
      <c r="H1480" s="119" t="e">
        <f>VLOOKUP(AD1480,NOx_Calc!$E$4:$G$44,3,FALSE)/100</f>
        <v>#N/A</v>
      </c>
      <c r="I1480" s="119" t="e">
        <f>VLOOKUP(AD1480,NOx_Calc!$E$4:$H$44,4,FALSE)/100</f>
        <v>#N/A</v>
      </c>
      <c r="J1480" s="97" t="e">
        <f t="shared" si="276"/>
        <v>#N/A</v>
      </c>
      <c r="K1480" s="10" t="e">
        <f>IF(J1480&lt;&gt;"-",IF(X1480="A",'NOx Emission Factors'!$X$4*J1480,IF(X1480="L",'NOx Emission Factors'!$W$4*J1480,"?")),"-")</f>
        <v>#N/A</v>
      </c>
      <c r="L1480" s="10" t="str">
        <f>IF(F1480&lt;&gt;"",IF(X1480="A",F1480/'NOx Emission Factors'!$X$4,IF(X1480="L",F1480/'NOx Emission Factors'!$W$4,"?")),"-")</f>
        <v>?</v>
      </c>
      <c r="M1480" s="125" t="e">
        <f t="shared" si="277"/>
        <v>#DIV/0!</v>
      </c>
      <c r="N1480" s="125" t="e">
        <f t="shared" si="278"/>
        <v>#N/A</v>
      </c>
      <c r="O1480" s="170">
        <f>'Fleet Input'!B1484</f>
        <v>0</v>
      </c>
      <c r="P1480" s="170">
        <f>'Fleet Input'!C1484</f>
        <v>0</v>
      </c>
      <c r="Q1480" s="170">
        <f>'Fleet Input'!D1484</f>
        <v>0</v>
      </c>
      <c r="R1480" s="170">
        <f>'Fleet Input'!E1484</f>
        <v>0</v>
      </c>
      <c r="S1480" s="170">
        <f>'Fleet Input'!F1484</f>
        <v>0</v>
      </c>
      <c r="T1480" s="109" t="s">
        <v>237</v>
      </c>
      <c r="U1480" s="109" t="s">
        <v>190</v>
      </c>
      <c r="X1480" s="176">
        <f>'Fleet Input'!F1484</f>
        <v>0</v>
      </c>
      <c r="Y1480" s="170">
        <f>'Fleet Input'!G1484</f>
        <v>0</v>
      </c>
      <c r="Z1480" s="170">
        <f>'Fleet Input'!H1484</f>
        <v>0</v>
      </c>
      <c r="AA1480" s="114">
        <f t="shared" si="279"/>
        <v>0</v>
      </c>
      <c r="AB1480" s="176" t="str">
        <f>IF('Fleet Input'!K1484=0,"",'Fleet Input'!K1484)</f>
        <v/>
      </c>
      <c r="AC1480" s="176" t="str">
        <f>IF('Fleet Input'!L1484=0,"",'Fleet Input'!L1484)</f>
        <v/>
      </c>
      <c r="AD1480" s="117" t="str">
        <f t="shared" si="280"/>
        <v/>
      </c>
      <c r="AE1480" s="117" t="str">
        <f t="shared" si="281"/>
        <v>00</v>
      </c>
      <c r="AF1480" s="8" t="e">
        <f t="shared" si="282"/>
        <v>#N/A</v>
      </c>
      <c r="AG1480" s="122" t="e">
        <f t="shared" si="283"/>
        <v>#N/A</v>
      </c>
      <c r="AH1480" s="8" t="e">
        <f t="shared" si="284"/>
        <v>#N/A</v>
      </c>
      <c r="AI1480" s="122" t="e">
        <f t="shared" si="285"/>
        <v>#N/A</v>
      </c>
      <c r="AJ1480" s="100" t="e">
        <f t="shared" si="286"/>
        <v>#N/A</v>
      </c>
      <c r="AK1480" s="122" t="e">
        <f t="shared" si="287"/>
        <v>#N/A</v>
      </c>
    </row>
    <row r="1481" spans="1:37" x14ac:dyDescent="0.2">
      <c r="A1481" s="170">
        <f>'Fleet Input'!A1485</f>
        <v>0</v>
      </c>
      <c r="B1481" s="106" t="s">
        <v>111</v>
      </c>
      <c r="C1481" s="106" t="s">
        <v>112</v>
      </c>
      <c r="D1481" s="106" t="s">
        <v>138</v>
      </c>
      <c r="E1481" s="106" t="s">
        <v>290</v>
      </c>
      <c r="F1481" s="179">
        <f>'Fleet Input'!I1485</f>
        <v>0</v>
      </c>
      <c r="G1481" s="179">
        <f>'Fleet Input'!J1485</f>
        <v>0</v>
      </c>
      <c r="H1481" s="119" t="e">
        <f>VLOOKUP(AD1481,NOx_Calc!$E$4:$G$44,3,FALSE)/100</f>
        <v>#N/A</v>
      </c>
      <c r="I1481" s="119" t="e">
        <f>VLOOKUP(AD1481,NOx_Calc!$E$4:$H$44,4,FALSE)/100</f>
        <v>#N/A</v>
      </c>
      <c r="J1481" s="97" t="e">
        <f t="shared" si="276"/>
        <v>#N/A</v>
      </c>
      <c r="K1481" s="10" t="e">
        <f>IF(J1481&lt;&gt;"-",IF(X1481="A",'NOx Emission Factors'!$X$4*J1481,IF(X1481="L",'NOx Emission Factors'!$W$4*J1481,"?")),"-")</f>
        <v>#N/A</v>
      </c>
      <c r="L1481" s="10" t="str">
        <f>IF(F1481&lt;&gt;"",IF(X1481="A",F1481/'NOx Emission Factors'!$X$4,IF(X1481="L",F1481/'NOx Emission Factors'!$W$4,"?")),"-")</f>
        <v>?</v>
      </c>
      <c r="M1481" s="125" t="e">
        <f t="shared" si="277"/>
        <v>#DIV/0!</v>
      </c>
      <c r="N1481" s="125" t="e">
        <f t="shared" si="278"/>
        <v>#N/A</v>
      </c>
      <c r="O1481" s="170">
        <f>'Fleet Input'!B1485</f>
        <v>0</v>
      </c>
      <c r="P1481" s="170">
        <f>'Fleet Input'!C1485</f>
        <v>0</v>
      </c>
      <c r="Q1481" s="170">
        <f>'Fleet Input'!D1485</f>
        <v>0</v>
      </c>
      <c r="R1481" s="170">
        <f>'Fleet Input'!E1485</f>
        <v>0</v>
      </c>
      <c r="S1481" s="170">
        <f>'Fleet Input'!F1485</f>
        <v>0</v>
      </c>
      <c r="T1481" s="109" t="s">
        <v>237</v>
      </c>
      <c r="U1481" s="109" t="s">
        <v>190</v>
      </c>
      <c r="X1481" s="176">
        <f>'Fleet Input'!F1485</f>
        <v>0</v>
      </c>
      <c r="Y1481" s="170">
        <f>'Fleet Input'!G1485</f>
        <v>0</v>
      </c>
      <c r="Z1481" s="170">
        <f>'Fleet Input'!H1485</f>
        <v>0</v>
      </c>
      <c r="AA1481" s="114">
        <f t="shared" si="279"/>
        <v>0</v>
      </c>
      <c r="AB1481" s="176" t="str">
        <f>IF('Fleet Input'!K1485=0,"",'Fleet Input'!K1485)</f>
        <v/>
      </c>
      <c r="AC1481" s="176" t="str">
        <f>IF('Fleet Input'!L1485=0,"",'Fleet Input'!L1485)</f>
        <v/>
      </c>
      <c r="AD1481" s="117" t="str">
        <f t="shared" si="280"/>
        <v/>
      </c>
      <c r="AE1481" s="117" t="str">
        <f t="shared" si="281"/>
        <v>00</v>
      </c>
      <c r="AF1481" s="8" t="e">
        <f t="shared" si="282"/>
        <v>#N/A</v>
      </c>
      <c r="AG1481" s="122" t="e">
        <f t="shared" si="283"/>
        <v>#N/A</v>
      </c>
      <c r="AH1481" s="8" t="e">
        <f t="shared" si="284"/>
        <v>#N/A</v>
      </c>
      <c r="AI1481" s="122" t="e">
        <f t="shared" si="285"/>
        <v>#N/A</v>
      </c>
      <c r="AJ1481" s="100" t="e">
        <f t="shared" si="286"/>
        <v>#N/A</v>
      </c>
      <c r="AK1481" s="122" t="e">
        <f t="shared" si="287"/>
        <v>#N/A</v>
      </c>
    </row>
    <row r="1482" spans="1:37" x14ac:dyDescent="0.2">
      <c r="A1482" s="170">
        <f>'Fleet Input'!A1486</f>
        <v>0</v>
      </c>
      <c r="B1482" s="106" t="s">
        <v>111</v>
      </c>
      <c r="C1482" s="106" t="s">
        <v>116</v>
      </c>
      <c r="D1482" s="106" t="s">
        <v>117</v>
      </c>
      <c r="E1482" s="106" t="s">
        <v>143</v>
      </c>
      <c r="F1482" s="179">
        <f>'Fleet Input'!I1486</f>
        <v>0</v>
      </c>
      <c r="G1482" s="179">
        <f>'Fleet Input'!J1486</f>
        <v>0</v>
      </c>
      <c r="H1482" s="119" t="e">
        <f>VLOOKUP(AD1482,NOx_Calc!$E$4:$G$44,3,FALSE)/100</f>
        <v>#N/A</v>
      </c>
      <c r="I1482" s="119" t="e">
        <f>VLOOKUP(AD1482,NOx_Calc!$E$4:$H$44,4,FALSE)/100</f>
        <v>#N/A</v>
      </c>
      <c r="J1482" s="97" t="e">
        <f t="shared" si="276"/>
        <v>#N/A</v>
      </c>
      <c r="K1482" s="10" t="e">
        <f>IF(J1482&lt;&gt;"-",IF(X1482="A",'NOx Emission Factors'!$X$4*J1482,IF(X1482="L",'NOx Emission Factors'!$W$4*J1482,"?")),"-")</f>
        <v>#N/A</v>
      </c>
      <c r="L1482" s="10" t="str">
        <f>IF(F1482&lt;&gt;"",IF(X1482="A",F1482/'NOx Emission Factors'!$X$4,IF(X1482="L",F1482/'NOx Emission Factors'!$W$4,"?")),"-")</f>
        <v>?</v>
      </c>
      <c r="M1482" s="125" t="e">
        <f t="shared" si="277"/>
        <v>#DIV/0!</v>
      </c>
      <c r="N1482" s="125" t="e">
        <f t="shared" si="278"/>
        <v>#N/A</v>
      </c>
      <c r="O1482" s="170">
        <f>'Fleet Input'!B1486</f>
        <v>0</v>
      </c>
      <c r="P1482" s="170">
        <f>'Fleet Input'!C1486</f>
        <v>0</v>
      </c>
      <c r="Q1482" s="170">
        <f>'Fleet Input'!D1486</f>
        <v>0</v>
      </c>
      <c r="R1482" s="170">
        <f>'Fleet Input'!E1486</f>
        <v>0</v>
      </c>
      <c r="S1482" s="170">
        <f>'Fleet Input'!F1486</f>
        <v>0</v>
      </c>
      <c r="T1482" s="109" t="s">
        <v>239</v>
      </c>
      <c r="U1482" s="109" t="s">
        <v>193</v>
      </c>
      <c r="X1482" s="176">
        <f>'Fleet Input'!F1486</f>
        <v>0</v>
      </c>
      <c r="Y1482" s="170">
        <f>'Fleet Input'!G1486</f>
        <v>0</v>
      </c>
      <c r="Z1482" s="170">
        <f>'Fleet Input'!H1486</f>
        <v>0</v>
      </c>
      <c r="AA1482" s="114">
        <f t="shared" si="279"/>
        <v>0</v>
      </c>
      <c r="AB1482" s="176" t="str">
        <f>IF('Fleet Input'!K1486=0,"",'Fleet Input'!K1486)</f>
        <v/>
      </c>
      <c r="AC1482" s="176" t="str">
        <f>IF('Fleet Input'!L1486=0,"",'Fleet Input'!L1486)</f>
        <v/>
      </c>
      <c r="AD1482" s="117" t="str">
        <f t="shared" si="280"/>
        <v/>
      </c>
      <c r="AE1482" s="117" t="str">
        <f t="shared" si="281"/>
        <v>00</v>
      </c>
      <c r="AF1482" s="8" t="e">
        <f t="shared" si="282"/>
        <v>#N/A</v>
      </c>
      <c r="AG1482" s="122" t="e">
        <f t="shared" si="283"/>
        <v>#N/A</v>
      </c>
      <c r="AH1482" s="8" t="e">
        <f t="shared" si="284"/>
        <v>#N/A</v>
      </c>
      <c r="AI1482" s="122" t="e">
        <f t="shared" si="285"/>
        <v>#N/A</v>
      </c>
      <c r="AJ1482" s="100" t="e">
        <f t="shared" si="286"/>
        <v>#N/A</v>
      </c>
      <c r="AK1482" s="122" t="e">
        <f t="shared" si="287"/>
        <v>#N/A</v>
      </c>
    </row>
    <row r="1483" spans="1:37" x14ac:dyDescent="0.2">
      <c r="A1483" s="170">
        <f>'Fleet Input'!A1487</f>
        <v>0</v>
      </c>
      <c r="B1483" s="106" t="s">
        <v>111</v>
      </c>
      <c r="C1483" s="106" t="s">
        <v>145</v>
      </c>
      <c r="D1483" s="106" t="s">
        <v>145</v>
      </c>
      <c r="E1483" s="106" t="s">
        <v>290</v>
      </c>
      <c r="F1483" s="179">
        <f>'Fleet Input'!I1487</f>
        <v>0</v>
      </c>
      <c r="G1483" s="179">
        <f>'Fleet Input'!J1487</f>
        <v>0</v>
      </c>
      <c r="H1483" s="119" t="e">
        <f>VLOOKUP(AD1483,NOx_Calc!$E$4:$G$44,3,FALSE)/100</f>
        <v>#N/A</v>
      </c>
      <c r="I1483" s="119" t="e">
        <f>VLOOKUP(AD1483,NOx_Calc!$E$4:$H$44,4,FALSE)/100</f>
        <v>#N/A</v>
      </c>
      <c r="J1483" s="97" t="e">
        <f t="shared" si="276"/>
        <v>#N/A</v>
      </c>
      <c r="K1483" s="10" t="e">
        <f>IF(J1483&lt;&gt;"-",IF(X1483="A",'NOx Emission Factors'!$X$4*J1483,IF(X1483="L",'NOx Emission Factors'!$W$4*J1483,"?")),"-")</f>
        <v>#N/A</v>
      </c>
      <c r="L1483" s="10" t="str">
        <f>IF(F1483&lt;&gt;"",IF(X1483="A",F1483/'NOx Emission Factors'!$X$4,IF(X1483="L",F1483/'NOx Emission Factors'!$W$4,"?")),"-")</f>
        <v>?</v>
      </c>
      <c r="M1483" s="125" t="e">
        <f t="shared" si="277"/>
        <v>#DIV/0!</v>
      </c>
      <c r="N1483" s="125" t="e">
        <f t="shared" si="278"/>
        <v>#N/A</v>
      </c>
      <c r="O1483" s="170">
        <f>'Fleet Input'!B1487</f>
        <v>0</v>
      </c>
      <c r="P1483" s="170">
        <f>'Fleet Input'!C1487</f>
        <v>0</v>
      </c>
      <c r="Q1483" s="170">
        <f>'Fleet Input'!D1487</f>
        <v>0</v>
      </c>
      <c r="R1483" s="170">
        <f>'Fleet Input'!E1487</f>
        <v>0</v>
      </c>
      <c r="S1483" s="170">
        <f>'Fleet Input'!F1487</f>
        <v>0</v>
      </c>
      <c r="T1483" s="109" t="s">
        <v>237</v>
      </c>
      <c r="U1483" s="109" t="s">
        <v>190</v>
      </c>
      <c r="X1483" s="176">
        <f>'Fleet Input'!F1487</f>
        <v>0</v>
      </c>
      <c r="Y1483" s="170">
        <f>'Fleet Input'!G1487</f>
        <v>0</v>
      </c>
      <c r="Z1483" s="170">
        <f>'Fleet Input'!H1487</f>
        <v>0</v>
      </c>
      <c r="AA1483" s="114">
        <f t="shared" si="279"/>
        <v>0</v>
      </c>
      <c r="AB1483" s="176" t="str">
        <f>IF('Fleet Input'!K1487=0,"",'Fleet Input'!K1487)</f>
        <v/>
      </c>
      <c r="AC1483" s="176" t="str">
        <f>IF('Fleet Input'!L1487=0,"",'Fleet Input'!L1487)</f>
        <v/>
      </c>
      <c r="AD1483" s="117" t="str">
        <f t="shared" si="280"/>
        <v/>
      </c>
      <c r="AE1483" s="117" t="str">
        <f t="shared" si="281"/>
        <v>00</v>
      </c>
      <c r="AF1483" s="8" t="e">
        <f t="shared" si="282"/>
        <v>#N/A</v>
      </c>
      <c r="AG1483" s="122" t="e">
        <f t="shared" si="283"/>
        <v>#N/A</v>
      </c>
      <c r="AH1483" s="8" t="e">
        <f t="shared" si="284"/>
        <v>#N/A</v>
      </c>
      <c r="AI1483" s="122" t="e">
        <f t="shared" si="285"/>
        <v>#N/A</v>
      </c>
      <c r="AJ1483" s="100" t="e">
        <f t="shared" si="286"/>
        <v>#N/A</v>
      </c>
      <c r="AK1483" s="122" t="e">
        <f t="shared" si="287"/>
        <v>#N/A</v>
      </c>
    </row>
    <row r="1484" spans="1:37" x14ac:dyDescent="0.2">
      <c r="A1484" s="170">
        <f>'Fleet Input'!A1488</f>
        <v>0</v>
      </c>
      <c r="B1484" s="106" t="s">
        <v>111</v>
      </c>
      <c r="C1484" s="106" t="s">
        <v>167</v>
      </c>
      <c r="D1484" s="106" t="s">
        <v>215</v>
      </c>
      <c r="E1484" s="106" t="s">
        <v>269</v>
      </c>
      <c r="F1484" s="179">
        <f>'Fleet Input'!I1488</f>
        <v>0</v>
      </c>
      <c r="G1484" s="179">
        <f>'Fleet Input'!J1488</f>
        <v>0</v>
      </c>
      <c r="H1484" s="119" t="e">
        <f>VLOOKUP(AD1484,NOx_Calc!$E$4:$G$44,3,FALSE)/100</f>
        <v>#N/A</v>
      </c>
      <c r="I1484" s="119" t="e">
        <f>VLOOKUP(AD1484,NOx_Calc!$E$4:$H$44,4,FALSE)/100</f>
        <v>#N/A</v>
      </c>
      <c r="J1484" s="97" t="e">
        <f t="shared" si="276"/>
        <v>#N/A</v>
      </c>
      <c r="K1484" s="10" t="e">
        <f>IF(J1484&lt;&gt;"-",IF(X1484="A",'NOx Emission Factors'!$X$4*J1484,IF(X1484="L",'NOx Emission Factors'!$W$4*J1484,"?")),"-")</f>
        <v>#N/A</v>
      </c>
      <c r="L1484" s="10" t="str">
        <f>IF(F1484&lt;&gt;"",IF(X1484="A",F1484/'NOx Emission Factors'!$X$4,IF(X1484="L",F1484/'NOx Emission Factors'!$W$4,"?")),"-")</f>
        <v>?</v>
      </c>
      <c r="M1484" s="125" t="e">
        <f t="shared" si="277"/>
        <v>#DIV/0!</v>
      </c>
      <c r="N1484" s="125" t="e">
        <f t="shared" si="278"/>
        <v>#N/A</v>
      </c>
      <c r="O1484" s="170">
        <f>'Fleet Input'!B1488</f>
        <v>0</v>
      </c>
      <c r="P1484" s="170">
        <f>'Fleet Input'!C1488</f>
        <v>0</v>
      </c>
      <c r="Q1484" s="170">
        <f>'Fleet Input'!D1488</f>
        <v>0</v>
      </c>
      <c r="R1484" s="170">
        <f>'Fleet Input'!E1488</f>
        <v>0</v>
      </c>
      <c r="S1484" s="170">
        <f>'Fleet Input'!F1488</f>
        <v>0</v>
      </c>
      <c r="T1484" s="109" t="s">
        <v>237</v>
      </c>
      <c r="U1484" s="109" t="s">
        <v>190</v>
      </c>
      <c r="X1484" s="176">
        <f>'Fleet Input'!F1488</f>
        <v>0</v>
      </c>
      <c r="Y1484" s="170">
        <f>'Fleet Input'!G1488</f>
        <v>0</v>
      </c>
      <c r="Z1484" s="170">
        <f>'Fleet Input'!H1488</f>
        <v>0</v>
      </c>
      <c r="AA1484" s="114">
        <f t="shared" si="279"/>
        <v>0</v>
      </c>
      <c r="AB1484" s="176" t="str">
        <f>IF('Fleet Input'!K1488=0,"",'Fleet Input'!K1488)</f>
        <v/>
      </c>
      <c r="AC1484" s="176" t="str">
        <f>IF('Fleet Input'!L1488=0,"",'Fleet Input'!L1488)</f>
        <v/>
      </c>
      <c r="AD1484" s="117" t="str">
        <f t="shared" si="280"/>
        <v/>
      </c>
      <c r="AE1484" s="117" t="str">
        <f t="shared" si="281"/>
        <v>00</v>
      </c>
      <c r="AF1484" s="8" t="e">
        <f t="shared" si="282"/>
        <v>#N/A</v>
      </c>
      <c r="AG1484" s="122" t="e">
        <f t="shared" si="283"/>
        <v>#N/A</v>
      </c>
      <c r="AH1484" s="8" t="e">
        <f t="shared" si="284"/>
        <v>#N/A</v>
      </c>
      <c r="AI1484" s="122" t="e">
        <f t="shared" si="285"/>
        <v>#N/A</v>
      </c>
      <c r="AJ1484" s="100" t="e">
        <f t="shared" si="286"/>
        <v>#N/A</v>
      </c>
      <c r="AK1484" s="122" t="e">
        <f t="shared" si="287"/>
        <v>#N/A</v>
      </c>
    </row>
    <row r="1485" spans="1:37" x14ac:dyDescent="0.2">
      <c r="A1485" s="170">
        <f>'Fleet Input'!A1489</f>
        <v>0</v>
      </c>
      <c r="B1485" s="106" t="s">
        <v>111</v>
      </c>
      <c r="C1485" s="106" t="s">
        <v>133</v>
      </c>
      <c r="D1485" s="106" t="s">
        <v>153</v>
      </c>
      <c r="E1485" s="106" t="s">
        <v>267</v>
      </c>
      <c r="F1485" s="179">
        <f>'Fleet Input'!I1489</f>
        <v>0</v>
      </c>
      <c r="G1485" s="179">
        <f>'Fleet Input'!J1489</f>
        <v>0</v>
      </c>
      <c r="H1485" s="119" t="e">
        <f>VLOOKUP(AD1485,NOx_Calc!$E$4:$G$44,3,FALSE)/100</f>
        <v>#N/A</v>
      </c>
      <c r="I1485" s="119" t="e">
        <f>VLOOKUP(AD1485,NOx_Calc!$E$4:$H$44,4,FALSE)/100</f>
        <v>#N/A</v>
      </c>
      <c r="J1485" s="97" t="e">
        <f t="shared" si="276"/>
        <v>#N/A</v>
      </c>
      <c r="K1485" s="10" t="e">
        <f>IF(J1485&lt;&gt;"-",IF(X1485="A",'NOx Emission Factors'!$X$4*J1485,IF(X1485="L",'NOx Emission Factors'!$W$4*J1485,"?")),"-")</f>
        <v>#N/A</v>
      </c>
      <c r="L1485" s="10" t="str">
        <f>IF(F1485&lt;&gt;"",IF(X1485="A",F1485/'NOx Emission Factors'!$X$4,IF(X1485="L",F1485/'NOx Emission Factors'!$W$4,"?")),"-")</f>
        <v>?</v>
      </c>
      <c r="M1485" s="125" t="e">
        <f t="shared" si="277"/>
        <v>#DIV/0!</v>
      </c>
      <c r="N1485" s="125" t="e">
        <f t="shared" si="278"/>
        <v>#N/A</v>
      </c>
      <c r="O1485" s="170">
        <f>'Fleet Input'!B1489</f>
        <v>0</v>
      </c>
      <c r="P1485" s="170">
        <f>'Fleet Input'!C1489</f>
        <v>0</v>
      </c>
      <c r="Q1485" s="170">
        <f>'Fleet Input'!D1489</f>
        <v>0</v>
      </c>
      <c r="R1485" s="170">
        <f>'Fleet Input'!E1489</f>
        <v>0</v>
      </c>
      <c r="S1485" s="170">
        <f>'Fleet Input'!F1489</f>
        <v>0</v>
      </c>
      <c r="T1485" s="109" t="s">
        <v>237</v>
      </c>
      <c r="U1485" s="109" t="s">
        <v>190</v>
      </c>
      <c r="X1485" s="176">
        <f>'Fleet Input'!F1489</f>
        <v>0</v>
      </c>
      <c r="Y1485" s="170">
        <f>'Fleet Input'!G1489</f>
        <v>0</v>
      </c>
      <c r="Z1485" s="170">
        <f>'Fleet Input'!H1489</f>
        <v>0</v>
      </c>
      <c r="AA1485" s="114">
        <f t="shared" si="279"/>
        <v>0</v>
      </c>
      <c r="AB1485" s="176" t="str">
        <f>IF('Fleet Input'!K1489=0,"",'Fleet Input'!K1489)</f>
        <v/>
      </c>
      <c r="AC1485" s="176" t="str">
        <f>IF('Fleet Input'!L1489=0,"",'Fleet Input'!L1489)</f>
        <v/>
      </c>
      <c r="AD1485" s="117" t="str">
        <f t="shared" si="280"/>
        <v/>
      </c>
      <c r="AE1485" s="117" t="str">
        <f t="shared" si="281"/>
        <v>00</v>
      </c>
      <c r="AF1485" s="8" t="e">
        <f t="shared" si="282"/>
        <v>#N/A</v>
      </c>
      <c r="AG1485" s="122" t="e">
        <f t="shared" si="283"/>
        <v>#N/A</v>
      </c>
      <c r="AH1485" s="8" t="e">
        <f t="shared" si="284"/>
        <v>#N/A</v>
      </c>
      <c r="AI1485" s="122" t="e">
        <f t="shared" si="285"/>
        <v>#N/A</v>
      </c>
      <c r="AJ1485" s="100" t="e">
        <f t="shared" si="286"/>
        <v>#N/A</v>
      </c>
      <c r="AK1485" s="122" t="e">
        <f t="shared" si="287"/>
        <v>#N/A</v>
      </c>
    </row>
    <row r="1486" spans="1:37" x14ac:dyDescent="0.2">
      <c r="A1486" s="170">
        <f>'Fleet Input'!A1490</f>
        <v>0</v>
      </c>
      <c r="B1486" s="106" t="s">
        <v>111</v>
      </c>
      <c r="C1486" s="106" t="s">
        <v>167</v>
      </c>
      <c r="D1486" s="106" t="s">
        <v>215</v>
      </c>
      <c r="E1486" s="106" t="s">
        <v>749</v>
      </c>
      <c r="F1486" s="179">
        <f>'Fleet Input'!I1490</f>
        <v>0</v>
      </c>
      <c r="G1486" s="179">
        <f>'Fleet Input'!J1490</f>
        <v>0</v>
      </c>
      <c r="H1486" s="119" t="e">
        <f>VLOOKUP(AD1486,NOx_Calc!$E$4:$G$44,3,FALSE)/100</f>
        <v>#N/A</v>
      </c>
      <c r="I1486" s="119" t="e">
        <f>VLOOKUP(AD1486,NOx_Calc!$E$4:$H$44,4,FALSE)/100</f>
        <v>#N/A</v>
      </c>
      <c r="J1486" s="97" t="e">
        <f t="shared" si="276"/>
        <v>#N/A</v>
      </c>
      <c r="K1486" s="10" t="e">
        <f>IF(J1486&lt;&gt;"-",IF(X1486="A",'NOx Emission Factors'!$X$4*J1486,IF(X1486="L",'NOx Emission Factors'!$W$4*J1486,"?")),"-")</f>
        <v>#N/A</v>
      </c>
      <c r="L1486" s="10" t="str">
        <f>IF(F1486&lt;&gt;"",IF(X1486="A",F1486/'NOx Emission Factors'!$X$4,IF(X1486="L",F1486/'NOx Emission Factors'!$W$4,"?")),"-")</f>
        <v>?</v>
      </c>
      <c r="M1486" s="125" t="e">
        <f t="shared" si="277"/>
        <v>#DIV/0!</v>
      </c>
      <c r="N1486" s="125" t="e">
        <f t="shared" si="278"/>
        <v>#N/A</v>
      </c>
      <c r="O1486" s="170">
        <f>'Fleet Input'!B1490</f>
        <v>0</v>
      </c>
      <c r="P1486" s="170">
        <f>'Fleet Input'!C1490</f>
        <v>0</v>
      </c>
      <c r="Q1486" s="170">
        <f>'Fleet Input'!D1490</f>
        <v>0</v>
      </c>
      <c r="R1486" s="170">
        <f>'Fleet Input'!E1490</f>
        <v>0</v>
      </c>
      <c r="S1486" s="170">
        <f>'Fleet Input'!F1490</f>
        <v>0</v>
      </c>
      <c r="T1486" s="109" t="s">
        <v>237</v>
      </c>
      <c r="U1486" s="109" t="s">
        <v>190</v>
      </c>
      <c r="X1486" s="176">
        <f>'Fleet Input'!F1490</f>
        <v>0</v>
      </c>
      <c r="Y1486" s="170">
        <f>'Fleet Input'!G1490</f>
        <v>0</v>
      </c>
      <c r="Z1486" s="170">
        <f>'Fleet Input'!H1490</f>
        <v>0</v>
      </c>
      <c r="AA1486" s="114">
        <f t="shared" si="279"/>
        <v>0</v>
      </c>
      <c r="AB1486" s="176" t="str">
        <f>IF('Fleet Input'!K1490=0,"",'Fleet Input'!K1490)</f>
        <v/>
      </c>
      <c r="AC1486" s="176" t="str">
        <f>IF('Fleet Input'!L1490=0,"",'Fleet Input'!L1490)</f>
        <v/>
      </c>
      <c r="AD1486" s="117" t="str">
        <f t="shared" si="280"/>
        <v/>
      </c>
      <c r="AE1486" s="117" t="str">
        <f t="shared" si="281"/>
        <v>00</v>
      </c>
      <c r="AF1486" s="8" t="e">
        <f t="shared" si="282"/>
        <v>#N/A</v>
      </c>
      <c r="AG1486" s="122" t="e">
        <f t="shared" si="283"/>
        <v>#N/A</v>
      </c>
      <c r="AH1486" s="8" t="e">
        <f t="shared" si="284"/>
        <v>#N/A</v>
      </c>
      <c r="AI1486" s="122" t="e">
        <f t="shared" si="285"/>
        <v>#N/A</v>
      </c>
      <c r="AJ1486" s="100" t="e">
        <f t="shared" si="286"/>
        <v>#N/A</v>
      </c>
      <c r="AK1486" s="122" t="e">
        <f t="shared" si="287"/>
        <v>#N/A</v>
      </c>
    </row>
    <row r="1487" spans="1:37" x14ac:dyDescent="0.2">
      <c r="A1487" s="170">
        <f>'Fleet Input'!A1491</f>
        <v>0</v>
      </c>
      <c r="B1487" s="106" t="s">
        <v>111</v>
      </c>
      <c r="C1487" s="106" t="s">
        <v>112</v>
      </c>
      <c r="D1487" s="106" t="s">
        <v>138</v>
      </c>
      <c r="E1487" s="106" t="s">
        <v>203</v>
      </c>
      <c r="F1487" s="179">
        <f>'Fleet Input'!I1491</f>
        <v>0</v>
      </c>
      <c r="G1487" s="179">
        <f>'Fleet Input'!J1491</f>
        <v>0</v>
      </c>
      <c r="H1487" s="119" t="e">
        <f>VLOOKUP(AD1487,NOx_Calc!$E$4:$G$44,3,FALSE)/100</f>
        <v>#N/A</v>
      </c>
      <c r="I1487" s="119" t="e">
        <f>VLOOKUP(AD1487,NOx_Calc!$E$4:$H$44,4,FALSE)/100</f>
        <v>#N/A</v>
      </c>
      <c r="J1487" s="97" t="e">
        <f t="shared" si="276"/>
        <v>#N/A</v>
      </c>
      <c r="K1487" s="10" t="e">
        <f>IF(J1487&lt;&gt;"-",IF(X1487="A",'NOx Emission Factors'!$X$4*J1487,IF(X1487="L",'NOx Emission Factors'!$W$4*J1487,"?")),"-")</f>
        <v>#N/A</v>
      </c>
      <c r="L1487" s="10" t="str">
        <f>IF(F1487&lt;&gt;"",IF(X1487="A",F1487/'NOx Emission Factors'!$X$4,IF(X1487="L",F1487/'NOx Emission Factors'!$W$4,"?")),"-")</f>
        <v>?</v>
      </c>
      <c r="M1487" s="125" t="e">
        <f t="shared" si="277"/>
        <v>#DIV/0!</v>
      </c>
      <c r="N1487" s="125" t="e">
        <f t="shared" si="278"/>
        <v>#N/A</v>
      </c>
      <c r="O1487" s="170">
        <f>'Fleet Input'!B1491</f>
        <v>0</v>
      </c>
      <c r="P1487" s="170">
        <f>'Fleet Input'!C1491</f>
        <v>0</v>
      </c>
      <c r="Q1487" s="170">
        <f>'Fleet Input'!D1491</f>
        <v>0</v>
      </c>
      <c r="R1487" s="170">
        <f>'Fleet Input'!E1491</f>
        <v>0</v>
      </c>
      <c r="S1487" s="170">
        <f>'Fleet Input'!F1491</f>
        <v>0</v>
      </c>
      <c r="T1487" s="109" t="s">
        <v>16</v>
      </c>
      <c r="U1487" s="109" t="s">
        <v>189</v>
      </c>
      <c r="X1487" s="176">
        <f>'Fleet Input'!F1491</f>
        <v>0</v>
      </c>
      <c r="Y1487" s="170">
        <f>'Fleet Input'!G1491</f>
        <v>0</v>
      </c>
      <c r="Z1487" s="170">
        <f>'Fleet Input'!H1491</f>
        <v>0</v>
      </c>
      <c r="AA1487" s="114">
        <f t="shared" si="279"/>
        <v>0</v>
      </c>
      <c r="AB1487" s="176" t="str">
        <f>IF('Fleet Input'!K1491=0,"",'Fleet Input'!K1491)</f>
        <v/>
      </c>
      <c r="AC1487" s="176" t="str">
        <f>IF('Fleet Input'!L1491=0,"",'Fleet Input'!L1491)</f>
        <v/>
      </c>
      <c r="AD1487" s="117" t="str">
        <f t="shared" si="280"/>
        <v/>
      </c>
      <c r="AE1487" s="117" t="str">
        <f t="shared" si="281"/>
        <v>00</v>
      </c>
      <c r="AF1487" s="8" t="e">
        <f t="shared" si="282"/>
        <v>#N/A</v>
      </c>
      <c r="AG1487" s="122" t="e">
        <f t="shared" si="283"/>
        <v>#N/A</v>
      </c>
      <c r="AH1487" s="8" t="e">
        <f t="shared" si="284"/>
        <v>#N/A</v>
      </c>
      <c r="AI1487" s="122" t="e">
        <f t="shared" si="285"/>
        <v>#N/A</v>
      </c>
      <c r="AJ1487" s="100" t="e">
        <f t="shared" si="286"/>
        <v>#N/A</v>
      </c>
      <c r="AK1487" s="122" t="e">
        <f t="shared" si="287"/>
        <v>#N/A</v>
      </c>
    </row>
    <row r="1488" spans="1:37" x14ac:dyDescent="0.2">
      <c r="A1488" s="170">
        <f>'Fleet Input'!A1492</f>
        <v>0</v>
      </c>
      <c r="B1488" s="106" t="s">
        <v>111</v>
      </c>
      <c r="C1488" s="106" t="s">
        <v>159</v>
      </c>
      <c r="D1488" s="106" t="s">
        <v>755</v>
      </c>
      <c r="E1488" s="106" t="s">
        <v>154</v>
      </c>
      <c r="F1488" s="179">
        <f>'Fleet Input'!I1492</f>
        <v>0</v>
      </c>
      <c r="G1488" s="179">
        <f>'Fleet Input'!J1492</f>
        <v>0</v>
      </c>
      <c r="H1488" s="119" t="e">
        <f>VLOOKUP(AD1488,NOx_Calc!$E$4:$G$44,3,FALSE)/100</f>
        <v>#N/A</v>
      </c>
      <c r="I1488" s="119" t="e">
        <f>VLOOKUP(AD1488,NOx_Calc!$E$4:$H$44,4,FALSE)/100</f>
        <v>#N/A</v>
      </c>
      <c r="J1488" s="97" t="e">
        <f t="shared" si="276"/>
        <v>#N/A</v>
      </c>
      <c r="K1488" s="10" t="e">
        <f>IF(J1488&lt;&gt;"-",IF(X1488="A",'NOx Emission Factors'!$X$4*J1488,IF(X1488="L",'NOx Emission Factors'!$W$4*J1488,"?")),"-")</f>
        <v>#N/A</v>
      </c>
      <c r="L1488" s="10" t="str">
        <f>IF(F1488&lt;&gt;"",IF(X1488="A",F1488/'NOx Emission Factors'!$X$4,IF(X1488="L",F1488/'NOx Emission Factors'!$W$4,"?")),"-")</f>
        <v>?</v>
      </c>
      <c r="M1488" s="125" t="e">
        <f t="shared" si="277"/>
        <v>#DIV/0!</v>
      </c>
      <c r="N1488" s="125" t="e">
        <f t="shared" si="278"/>
        <v>#N/A</v>
      </c>
      <c r="O1488" s="170">
        <f>'Fleet Input'!B1492</f>
        <v>0</v>
      </c>
      <c r="P1488" s="170">
        <f>'Fleet Input'!C1492</f>
        <v>0</v>
      </c>
      <c r="Q1488" s="170">
        <f>'Fleet Input'!D1492</f>
        <v>0</v>
      </c>
      <c r="R1488" s="170">
        <f>'Fleet Input'!E1492</f>
        <v>0</v>
      </c>
      <c r="S1488" s="170">
        <f>'Fleet Input'!F1492</f>
        <v>0</v>
      </c>
      <c r="T1488" s="109" t="s">
        <v>237</v>
      </c>
      <c r="U1488" s="109" t="s">
        <v>190</v>
      </c>
      <c r="X1488" s="176">
        <f>'Fleet Input'!F1492</f>
        <v>0</v>
      </c>
      <c r="Y1488" s="170">
        <f>'Fleet Input'!G1492</f>
        <v>0</v>
      </c>
      <c r="Z1488" s="170">
        <f>'Fleet Input'!H1492</f>
        <v>0</v>
      </c>
      <c r="AA1488" s="114">
        <f t="shared" si="279"/>
        <v>0</v>
      </c>
      <c r="AB1488" s="176" t="str">
        <f>IF('Fleet Input'!K1492=0,"",'Fleet Input'!K1492)</f>
        <v/>
      </c>
      <c r="AC1488" s="176" t="str">
        <f>IF('Fleet Input'!L1492=0,"",'Fleet Input'!L1492)</f>
        <v/>
      </c>
      <c r="AD1488" s="117" t="str">
        <f t="shared" si="280"/>
        <v/>
      </c>
      <c r="AE1488" s="117" t="str">
        <f t="shared" si="281"/>
        <v>00</v>
      </c>
      <c r="AF1488" s="8" t="e">
        <f t="shared" si="282"/>
        <v>#N/A</v>
      </c>
      <c r="AG1488" s="122" t="e">
        <f t="shared" si="283"/>
        <v>#N/A</v>
      </c>
      <c r="AH1488" s="8" t="e">
        <f t="shared" si="284"/>
        <v>#N/A</v>
      </c>
      <c r="AI1488" s="122" t="e">
        <f t="shared" si="285"/>
        <v>#N/A</v>
      </c>
      <c r="AJ1488" s="100" t="e">
        <f t="shared" si="286"/>
        <v>#N/A</v>
      </c>
      <c r="AK1488" s="122" t="e">
        <f t="shared" si="287"/>
        <v>#N/A</v>
      </c>
    </row>
    <row r="1489" spans="1:37" x14ac:dyDescent="0.2">
      <c r="A1489" s="170">
        <f>'Fleet Input'!A1493</f>
        <v>0</v>
      </c>
      <c r="B1489" s="106" t="s">
        <v>111</v>
      </c>
      <c r="C1489" s="106" t="s">
        <v>159</v>
      </c>
      <c r="D1489" s="106" t="s">
        <v>755</v>
      </c>
      <c r="E1489" s="106" t="s">
        <v>154</v>
      </c>
      <c r="F1489" s="179">
        <f>'Fleet Input'!I1493</f>
        <v>0</v>
      </c>
      <c r="G1489" s="179">
        <f>'Fleet Input'!J1493</f>
        <v>0</v>
      </c>
      <c r="H1489" s="119" t="e">
        <f>VLOOKUP(AD1489,NOx_Calc!$E$4:$G$44,3,FALSE)/100</f>
        <v>#N/A</v>
      </c>
      <c r="I1489" s="119" t="e">
        <f>VLOOKUP(AD1489,NOx_Calc!$E$4:$H$44,4,FALSE)/100</f>
        <v>#N/A</v>
      </c>
      <c r="J1489" s="97" t="e">
        <f t="shared" si="276"/>
        <v>#N/A</v>
      </c>
      <c r="K1489" s="10" t="e">
        <f>IF(J1489&lt;&gt;"-",IF(X1489="A",'NOx Emission Factors'!$X$4*J1489,IF(X1489="L",'NOx Emission Factors'!$W$4*J1489,"?")),"-")</f>
        <v>#N/A</v>
      </c>
      <c r="L1489" s="10" t="str">
        <f>IF(F1489&lt;&gt;"",IF(X1489="A",F1489/'NOx Emission Factors'!$X$4,IF(X1489="L",F1489/'NOx Emission Factors'!$W$4,"?")),"-")</f>
        <v>?</v>
      </c>
      <c r="M1489" s="125" t="e">
        <f t="shared" si="277"/>
        <v>#DIV/0!</v>
      </c>
      <c r="N1489" s="125" t="e">
        <f t="shared" si="278"/>
        <v>#N/A</v>
      </c>
      <c r="O1489" s="170">
        <f>'Fleet Input'!B1493</f>
        <v>0</v>
      </c>
      <c r="P1489" s="170">
        <f>'Fleet Input'!C1493</f>
        <v>0</v>
      </c>
      <c r="Q1489" s="170">
        <f>'Fleet Input'!D1493</f>
        <v>0</v>
      </c>
      <c r="R1489" s="170">
        <f>'Fleet Input'!E1493</f>
        <v>0</v>
      </c>
      <c r="S1489" s="170">
        <f>'Fleet Input'!F1493</f>
        <v>0</v>
      </c>
      <c r="T1489" s="109" t="s">
        <v>237</v>
      </c>
      <c r="U1489" s="109" t="s">
        <v>190</v>
      </c>
      <c r="X1489" s="176">
        <f>'Fleet Input'!F1493</f>
        <v>0</v>
      </c>
      <c r="Y1489" s="170">
        <f>'Fleet Input'!G1493</f>
        <v>0</v>
      </c>
      <c r="Z1489" s="170">
        <f>'Fleet Input'!H1493</f>
        <v>0</v>
      </c>
      <c r="AA1489" s="114">
        <f t="shared" si="279"/>
        <v>0</v>
      </c>
      <c r="AB1489" s="176" t="str">
        <f>IF('Fleet Input'!K1493=0,"",'Fleet Input'!K1493)</f>
        <v/>
      </c>
      <c r="AC1489" s="176" t="str">
        <f>IF('Fleet Input'!L1493=0,"",'Fleet Input'!L1493)</f>
        <v/>
      </c>
      <c r="AD1489" s="117" t="str">
        <f t="shared" si="280"/>
        <v/>
      </c>
      <c r="AE1489" s="117" t="str">
        <f t="shared" si="281"/>
        <v>00</v>
      </c>
      <c r="AF1489" s="8" t="e">
        <f t="shared" si="282"/>
        <v>#N/A</v>
      </c>
      <c r="AG1489" s="122" t="e">
        <f t="shared" si="283"/>
        <v>#N/A</v>
      </c>
      <c r="AH1489" s="8" t="e">
        <f t="shared" si="284"/>
        <v>#N/A</v>
      </c>
      <c r="AI1489" s="122" t="e">
        <f t="shared" si="285"/>
        <v>#N/A</v>
      </c>
      <c r="AJ1489" s="100" t="e">
        <f t="shared" si="286"/>
        <v>#N/A</v>
      </c>
      <c r="AK1489" s="122" t="e">
        <f t="shared" si="287"/>
        <v>#N/A</v>
      </c>
    </row>
    <row r="1490" spans="1:37" x14ac:dyDescent="0.2">
      <c r="A1490" s="170">
        <f>'Fleet Input'!A1494</f>
        <v>0</v>
      </c>
      <c r="B1490" s="106" t="s">
        <v>111</v>
      </c>
      <c r="C1490" s="106" t="s">
        <v>112</v>
      </c>
      <c r="D1490" s="106" t="s">
        <v>138</v>
      </c>
      <c r="E1490" s="106" t="s">
        <v>203</v>
      </c>
      <c r="F1490" s="179">
        <f>'Fleet Input'!I1494</f>
        <v>0</v>
      </c>
      <c r="G1490" s="179">
        <f>'Fleet Input'!J1494</f>
        <v>0</v>
      </c>
      <c r="H1490" s="119" t="e">
        <f>VLOOKUP(AD1490,NOx_Calc!$E$4:$G$44,3,FALSE)/100</f>
        <v>#N/A</v>
      </c>
      <c r="I1490" s="119" t="e">
        <f>VLOOKUP(AD1490,NOx_Calc!$E$4:$H$44,4,FALSE)/100</f>
        <v>#N/A</v>
      </c>
      <c r="J1490" s="97" t="e">
        <f t="shared" si="276"/>
        <v>#N/A</v>
      </c>
      <c r="K1490" s="10" t="e">
        <f>IF(J1490&lt;&gt;"-",IF(X1490="A",'NOx Emission Factors'!$X$4*J1490,IF(X1490="L",'NOx Emission Factors'!$W$4*J1490,"?")),"-")</f>
        <v>#N/A</v>
      </c>
      <c r="L1490" s="10" t="str">
        <f>IF(F1490&lt;&gt;"",IF(X1490="A",F1490/'NOx Emission Factors'!$X$4,IF(X1490="L",F1490/'NOx Emission Factors'!$W$4,"?")),"-")</f>
        <v>?</v>
      </c>
      <c r="M1490" s="125" t="e">
        <f t="shared" si="277"/>
        <v>#DIV/0!</v>
      </c>
      <c r="N1490" s="125" t="e">
        <f t="shared" si="278"/>
        <v>#N/A</v>
      </c>
      <c r="O1490" s="170">
        <f>'Fleet Input'!B1494</f>
        <v>0</v>
      </c>
      <c r="P1490" s="170">
        <f>'Fleet Input'!C1494</f>
        <v>0</v>
      </c>
      <c r="Q1490" s="170">
        <f>'Fleet Input'!D1494</f>
        <v>0</v>
      </c>
      <c r="R1490" s="170">
        <f>'Fleet Input'!E1494</f>
        <v>0</v>
      </c>
      <c r="S1490" s="170">
        <f>'Fleet Input'!F1494</f>
        <v>0</v>
      </c>
      <c r="T1490" s="109" t="s">
        <v>16</v>
      </c>
      <c r="U1490" s="109" t="s">
        <v>189</v>
      </c>
      <c r="X1490" s="176">
        <f>'Fleet Input'!F1494</f>
        <v>0</v>
      </c>
      <c r="Y1490" s="170">
        <f>'Fleet Input'!G1494</f>
        <v>0</v>
      </c>
      <c r="Z1490" s="170">
        <f>'Fleet Input'!H1494</f>
        <v>0</v>
      </c>
      <c r="AA1490" s="114">
        <f t="shared" si="279"/>
        <v>0</v>
      </c>
      <c r="AB1490" s="176" t="str">
        <f>IF('Fleet Input'!K1494=0,"",'Fleet Input'!K1494)</f>
        <v/>
      </c>
      <c r="AC1490" s="176" t="str">
        <f>IF('Fleet Input'!L1494=0,"",'Fleet Input'!L1494)</f>
        <v/>
      </c>
      <c r="AD1490" s="117" t="str">
        <f t="shared" si="280"/>
        <v/>
      </c>
      <c r="AE1490" s="117" t="str">
        <f t="shared" si="281"/>
        <v>00</v>
      </c>
      <c r="AF1490" s="8" t="e">
        <f t="shared" si="282"/>
        <v>#N/A</v>
      </c>
      <c r="AG1490" s="122" t="e">
        <f t="shared" si="283"/>
        <v>#N/A</v>
      </c>
      <c r="AH1490" s="8" t="e">
        <f t="shared" si="284"/>
        <v>#N/A</v>
      </c>
      <c r="AI1490" s="122" t="e">
        <f t="shared" si="285"/>
        <v>#N/A</v>
      </c>
      <c r="AJ1490" s="100" t="e">
        <f t="shared" si="286"/>
        <v>#N/A</v>
      </c>
      <c r="AK1490" s="122" t="e">
        <f t="shared" si="287"/>
        <v>#N/A</v>
      </c>
    </row>
    <row r="1491" spans="1:37" x14ac:dyDescent="0.2">
      <c r="A1491" s="170">
        <f>'Fleet Input'!A1495</f>
        <v>0</v>
      </c>
      <c r="B1491" s="106" t="s">
        <v>111</v>
      </c>
      <c r="C1491" s="106" t="s">
        <v>112</v>
      </c>
      <c r="D1491" s="106" t="s">
        <v>113</v>
      </c>
      <c r="E1491" s="106" t="s">
        <v>290</v>
      </c>
      <c r="F1491" s="179">
        <f>'Fleet Input'!I1495</f>
        <v>0</v>
      </c>
      <c r="G1491" s="179">
        <f>'Fleet Input'!J1495</f>
        <v>0</v>
      </c>
      <c r="H1491" s="119" t="e">
        <f>VLOOKUP(AD1491,NOx_Calc!$E$4:$G$44,3,FALSE)/100</f>
        <v>#N/A</v>
      </c>
      <c r="I1491" s="119" t="e">
        <f>VLOOKUP(AD1491,NOx_Calc!$E$4:$H$44,4,FALSE)/100</f>
        <v>#N/A</v>
      </c>
      <c r="J1491" s="97" t="e">
        <f t="shared" si="276"/>
        <v>#N/A</v>
      </c>
      <c r="K1491" s="10" t="e">
        <f>IF(J1491&lt;&gt;"-",IF(X1491="A",'NOx Emission Factors'!$X$4*J1491,IF(X1491="L",'NOx Emission Factors'!$W$4*J1491,"?")),"-")</f>
        <v>#N/A</v>
      </c>
      <c r="L1491" s="10" t="str">
        <f>IF(F1491&lt;&gt;"",IF(X1491="A",F1491/'NOx Emission Factors'!$X$4,IF(X1491="L",F1491/'NOx Emission Factors'!$W$4,"?")),"-")</f>
        <v>?</v>
      </c>
      <c r="M1491" s="125" t="e">
        <f t="shared" si="277"/>
        <v>#DIV/0!</v>
      </c>
      <c r="N1491" s="125" t="e">
        <f t="shared" si="278"/>
        <v>#N/A</v>
      </c>
      <c r="O1491" s="170">
        <f>'Fleet Input'!B1495</f>
        <v>0</v>
      </c>
      <c r="P1491" s="170">
        <f>'Fleet Input'!C1495</f>
        <v>0</v>
      </c>
      <c r="Q1491" s="170">
        <f>'Fleet Input'!D1495</f>
        <v>0</v>
      </c>
      <c r="R1491" s="170">
        <f>'Fleet Input'!E1495</f>
        <v>0</v>
      </c>
      <c r="S1491" s="170">
        <f>'Fleet Input'!F1495</f>
        <v>0</v>
      </c>
      <c r="T1491" s="109" t="s">
        <v>237</v>
      </c>
      <c r="U1491" s="109" t="s">
        <v>190</v>
      </c>
      <c r="X1491" s="176">
        <f>'Fleet Input'!F1495</f>
        <v>0</v>
      </c>
      <c r="Y1491" s="170">
        <f>'Fleet Input'!G1495</f>
        <v>0</v>
      </c>
      <c r="Z1491" s="170">
        <f>'Fleet Input'!H1495</f>
        <v>0</v>
      </c>
      <c r="AA1491" s="114">
        <f t="shared" si="279"/>
        <v>0</v>
      </c>
      <c r="AB1491" s="176" t="str">
        <f>IF('Fleet Input'!K1495=0,"",'Fleet Input'!K1495)</f>
        <v/>
      </c>
      <c r="AC1491" s="176" t="str">
        <f>IF('Fleet Input'!L1495=0,"",'Fleet Input'!L1495)</f>
        <v/>
      </c>
      <c r="AD1491" s="117" t="str">
        <f t="shared" si="280"/>
        <v/>
      </c>
      <c r="AE1491" s="117" t="str">
        <f t="shared" si="281"/>
        <v>00</v>
      </c>
      <c r="AF1491" s="8" t="e">
        <f t="shared" si="282"/>
        <v>#N/A</v>
      </c>
      <c r="AG1491" s="122" t="e">
        <f t="shared" si="283"/>
        <v>#N/A</v>
      </c>
      <c r="AH1491" s="8" t="e">
        <f t="shared" si="284"/>
        <v>#N/A</v>
      </c>
      <c r="AI1491" s="122" t="e">
        <f t="shared" si="285"/>
        <v>#N/A</v>
      </c>
      <c r="AJ1491" s="100" t="e">
        <f t="shared" si="286"/>
        <v>#N/A</v>
      </c>
      <c r="AK1491" s="122" t="e">
        <f t="shared" si="287"/>
        <v>#N/A</v>
      </c>
    </row>
    <row r="1492" spans="1:37" x14ac:dyDescent="0.2">
      <c r="A1492" s="170">
        <f>'Fleet Input'!A1496</f>
        <v>0</v>
      </c>
      <c r="B1492" s="106" t="s">
        <v>111</v>
      </c>
      <c r="C1492" s="106" t="s">
        <v>116</v>
      </c>
      <c r="D1492" s="106" t="s">
        <v>118</v>
      </c>
      <c r="E1492" s="106" t="s">
        <v>290</v>
      </c>
      <c r="F1492" s="179">
        <f>'Fleet Input'!I1496</f>
        <v>0</v>
      </c>
      <c r="G1492" s="179">
        <f>'Fleet Input'!J1496</f>
        <v>0</v>
      </c>
      <c r="H1492" s="119" t="e">
        <f>VLOOKUP(AD1492,NOx_Calc!$E$4:$G$44,3,FALSE)/100</f>
        <v>#N/A</v>
      </c>
      <c r="I1492" s="119" t="e">
        <f>VLOOKUP(AD1492,NOx_Calc!$E$4:$H$44,4,FALSE)/100</f>
        <v>#N/A</v>
      </c>
      <c r="J1492" s="97" t="e">
        <f t="shared" si="276"/>
        <v>#N/A</v>
      </c>
      <c r="K1492" s="10" t="e">
        <f>IF(J1492&lt;&gt;"-",IF(X1492="A",'NOx Emission Factors'!$X$4*J1492,IF(X1492="L",'NOx Emission Factors'!$W$4*J1492,"?")),"-")</f>
        <v>#N/A</v>
      </c>
      <c r="L1492" s="10" t="str">
        <f>IF(F1492&lt;&gt;"",IF(X1492="A",F1492/'NOx Emission Factors'!$X$4,IF(X1492="L",F1492/'NOx Emission Factors'!$W$4,"?")),"-")</f>
        <v>?</v>
      </c>
      <c r="M1492" s="125" t="e">
        <f t="shared" si="277"/>
        <v>#DIV/0!</v>
      </c>
      <c r="N1492" s="125" t="e">
        <f t="shared" si="278"/>
        <v>#N/A</v>
      </c>
      <c r="O1492" s="170">
        <f>'Fleet Input'!B1496</f>
        <v>0</v>
      </c>
      <c r="P1492" s="170">
        <f>'Fleet Input'!C1496</f>
        <v>0</v>
      </c>
      <c r="Q1492" s="170">
        <f>'Fleet Input'!D1496</f>
        <v>0</v>
      </c>
      <c r="R1492" s="170">
        <f>'Fleet Input'!E1496</f>
        <v>0</v>
      </c>
      <c r="S1492" s="170">
        <f>'Fleet Input'!F1496</f>
        <v>0</v>
      </c>
      <c r="T1492" s="109" t="s">
        <v>237</v>
      </c>
      <c r="U1492" s="109" t="s">
        <v>190</v>
      </c>
      <c r="X1492" s="176">
        <f>'Fleet Input'!F1496</f>
        <v>0</v>
      </c>
      <c r="Y1492" s="170">
        <f>'Fleet Input'!G1496</f>
        <v>0</v>
      </c>
      <c r="Z1492" s="170">
        <f>'Fleet Input'!H1496</f>
        <v>0</v>
      </c>
      <c r="AA1492" s="114">
        <f t="shared" si="279"/>
        <v>0</v>
      </c>
      <c r="AB1492" s="176" t="str">
        <f>IF('Fleet Input'!K1496=0,"",'Fleet Input'!K1496)</f>
        <v/>
      </c>
      <c r="AC1492" s="176" t="str">
        <f>IF('Fleet Input'!L1496=0,"",'Fleet Input'!L1496)</f>
        <v/>
      </c>
      <c r="AD1492" s="117" t="str">
        <f t="shared" si="280"/>
        <v/>
      </c>
      <c r="AE1492" s="117" t="str">
        <f t="shared" si="281"/>
        <v>00</v>
      </c>
      <c r="AF1492" s="8" t="e">
        <f t="shared" si="282"/>
        <v>#N/A</v>
      </c>
      <c r="AG1492" s="122" t="e">
        <f t="shared" si="283"/>
        <v>#N/A</v>
      </c>
      <c r="AH1492" s="8" t="e">
        <f t="shared" si="284"/>
        <v>#N/A</v>
      </c>
      <c r="AI1492" s="122" t="e">
        <f t="shared" si="285"/>
        <v>#N/A</v>
      </c>
      <c r="AJ1492" s="100" t="e">
        <f t="shared" si="286"/>
        <v>#N/A</v>
      </c>
      <c r="AK1492" s="122" t="e">
        <f t="shared" si="287"/>
        <v>#N/A</v>
      </c>
    </row>
    <row r="1493" spans="1:37" x14ac:dyDescent="0.2">
      <c r="A1493" s="170">
        <f>'Fleet Input'!A1497</f>
        <v>0</v>
      </c>
      <c r="B1493" s="106" t="s">
        <v>111</v>
      </c>
      <c r="C1493" s="106" t="s">
        <v>112</v>
      </c>
      <c r="D1493" s="106" t="s">
        <v>144</v>
      </c>
      <c r="E1493" s="106" t="s">
        <v>142</v>
      </c>
      <c r="F1493" s="179">
        <f>'Fleet Input'!I1497</f>
        <v>0</v>
      </c>
      <c r="G1493" s="179">
        <f>'Fleet Input'!J1497</f>
        <v>0</v>
      </c>
      <c r="H1493" s="119" t="e">
        <f>VLOOKUP(AD1493,NOx_Calc!$E$4:$G$44,3,FALSE)/100</f>
        <v>#N/A</v>
      </c>
      <c r="I1493" s="119" t="e">
        <f>VLOOKUP(AD1493,NOx_Calc!$E$4:$H$44,4,FALSE)/100</f>
        <v>#N/A</v>
      </c>
      <c r="J1493" s="97" t="e">
        <f t="shared" si="276"/>
        <v>#N/A</v>
      </c>
      <c r="K1493" s="10" t="e">
        <f>IF(J1493&lt;&gt;"-",IF(X1493="A",'NOx Emission Factors'!$X$4*J1493,IF(X1493="L",'NOx Emission Factors'!$W$4*J1493,"?")),"-")</f>
        <v>#N/A</v>
      </c>
      <c r="L1493" s="10" t="str">
        <f>IF(F1493&lt;&gt;"",IF(X1493="A",F1493/'NOx Emission Factors'!$X$4,IF(X1493="L",F1493/'NOx Emission Factors'!$W$4,"?")),"-")</f>
        <v>?</v>
      </c>
      <c r="M1493" s="125" t="e">
        <f t="shared" si="277"/>
        <v>#DIV/0!</v>
      </c>
      <c r="N1493" s="125" t="e">
        <f t="shared" si="278"/>
        <v>#N/A</v>
      </c>
      <c r="O1493" s="170">
        <f>'Fleet Input'!B1497</f>
        <v>0</v>
      </c>
      <c r="P1493" s="170">
        <f>'Fleet Input'!C1497</f>
        <v>0</v>
      </c>
      <c r="Q1493" s="170">
        <f>'Fleet Input'!D1497</f>
        <v>0</v>
      </c>
      <c r="R1493" s="170">
        <f>'Fleet Input'!E1497</f>
        <v>0</v>
      </c>
      <c r="S1493" s="170">
        <f>'Fleet Input'!F1497</f>
        <v>0</v>
      </c>
      <c r="T1493" s="109" t="s">
        <v>239</v>
      </c>
      <c r="U1493" s="109" t="s">
        <v>193</v>
      </c>
      <c r="X1493" s="176">
        <f>'Fleet Input'!F1497</f>
        <v>0</v>
      </c>
      <c r="Y1493" s="170">
        <f>'Fleet Input'!G1497</f>
        <v>0</v>
      </c>
      <c r="Z1493" s="170">
        <f>'Fleet Input'!H1497</f>
        <v>0</v>
      </c>
      <c r="AA1493" s="114">
        <f t="shared" si="279"/>
        <v>0</v>
      </c>
      <c r="AB1493" s="176" t="str">
        <f>IF('Fleet Input'!K1497=0,"",'Fleet Input'!K1497)</f>
        <v/>
      </c>
      <c r="AC1493" s="176" t="str">
        <f>IF('Fleet Input'!L1497=0,"",'Fleet Input'!L1497)</f>
        <v/>
      </c>
      <c r="AD1493" s="117" t="str">
        <f t="shared" si="280"/>
        <v/>
      </c>
      <c r="AE1493" s="117" t="str">
        <f t="shared" si="281"/>
        <v>00</v>
      </c>
      <c r="AF1493" s="8" t="e">
        <f t="shared" si="282"/>
        <v>#N/A</v>
      </c>
      <c r="AG1493" s="122" t="e">
        <f t="shared" si="283"/>
        <v>#N/A</v>
      </c>
      <c r="AH1493" s="8" t="e">
        <f t="shared" si="284"/>
        <v>#N/A</v>
      </c>
      <c r="AI1493" s="122" t="e">
        <f t="shared" si="285"/>
        <v>#N/A</v>
      </c>
      <c r="AJ1493" s="100" t="e">
        <f t="shared" si="286"/>
        <v>#N/A</v>
      </c>
      <c r="AK1493" s="122" t="e">
        <f t="shared" si="287"/>
        <v>#N/A</v>
      </c>
    </row>
    <row r="1494" spans="1:37" x14ac:dyDescent="0.2">
      <c r="A1494" s="170">
        <f>'Fleet Input'!A1498</f>
        <v>0</v>
      </c>
      <c r="B1494" s="106" t="s">
        <v>111</v>
      </c>
      <c r="C1494" s="106" t="s">
        <v>112</v>
      </c>
      <c r="D1494" s="106" t="s">
        <v>136</v>
      </c>
      <c r="E1494" s="106" t="s">
        <v>269</v>
      </c>
      <c r="F1494" s="179">
        <f>'Fleet Input'!I1498</f>
        <v>0</v>
      </c>
      <c r="G1494" s="179">
        <f>'Fleet Input'!J1498</f>
        <v>0</v>
      </c>
      <c r="H1494" s="119" t="e">
        <f>VLOOKUP(AD1494,NOx_Calc!$E$4:$G$44,3,FALSE)/100</f>
        <v>#N/A</v>
      </c>
      <c r="I1494" s="119" t="e">
        <f>VLOOKUP(AD1494,NOx_Calc!$E$4:$H$44,4,FALSE)/100</f>
        <v>#N/A</v>
      </c>
      <c r="J1494" s="97" t="e">
        <f t="shared" si="276"/>
        <v>#N/A</v>
      </c>
      <c r="K1494" s="10" t="e">
        <f>IF(J1494&lt;&gt;"-",IF(X1494="A",'NOx Emission Factors'!$X$4*J1494,IF(X1494="L",'NOx Emission Factors'!$W$4*J1494,"?")),"-")</f>
        <v>#N/A</v>
      </c>
      <c r="L1494" s="10" t="str">
        <f>IF(F1494&lt;&gt;"",IF(X1494="A",F1494/'NOx Emission Factors'!$X$4,IF(X1494="L",F1494/'NOx Emission Factors'!$W$4,"?")),"-")</f>
        <v>?</v>
      </c>
      <c r="M1494" s="125" t="e">
        <f t="shared" si="277"/>
        <v>#DIV/0!</v>
      </c>
      <c r="N1494" s="125" t="e">
        <f t="shared" si="278"/>
        <v>#N/A</v>
      </c>
      <c r="O1494" s="170">
        <f>'Fleet Input'!B1498</f>
        <v>0</v>
      </c>
      <c r="P1494" s="170">
        <f>'Fleet Input'!C1498</f>
        <v>0</v>
      </c>
      <c r="Q1494" s="170">
        <f>'Fleet Input'!D1498</f>
        <v>0</v>
      </c>
      <c r="R1494" s="170">
        <f>'Fleet Input'!E1498</f>
        <v>0</v>
      </c>
      <c r="S1494" s="170">
        <f>'Fleet Input'!F1498</f>
        <v>0</v>
      </c>
      <c r="T1494" s="109" t="s">
        <v>237</v>
      </c>
      <c r="U1494" s="109" t="s">
        <v>190</v>
      </c>
      <c r="X1494" s="176">
        <f>'Fleet Input'!F1498</f>
        <v>0</v>
      </c>
      <c r="Y1494" s="170">
        <f>'Fleet Input'!G1498</f>
        <v>0</v>
      </c>
      <c r="Z1494" s="170">
        <f>'Fleet Input'!H1498</f>
        <v>0</v>
      </c>
      <c r="AA1494" s="114">
        <f t="shared" si="279"/>
        <v>0</v>
      </c>
      <c r="AB1494" s="176" t="str">
        <f>IF('Fleet Input'!K1498=0,"",'Fleet Input'!K1498)</f>
        <v/>
      </c>
      <c r="AC1494" s="176" t="str">
        <f>IF('Fleet Input'!L1498=0,"",'Fleet Input'!L1498)</f>
        <v/>
      </c>
      <c r="AD1494" s="117" t="str">
        <f t="shared" si="280"/>
        <v/>
      </c>
      <c r="AE1494" s="117" t="str">
        <f t="shared" si="281"/>
        <v>00</v>
      </c>
      <c r="AF1494" s="8" t="e">
        <f t="shared" si="282"/>
        <v>#N/A</v>
      </c>
      <c r="AG1494" s="122" t="e">
        <f t="shared" si="283"/>
        <v>#N/A</v>
      </c>
      <c r="AH1494" s="8" t="e">
        <f t="shared" si="284"/>
        <v>#N/A</v>
      </c>
      <c r="AI1494" s="122" t="e">
        <f t="shared" si="285"/>
        <v>#N/A</v>
      </c>
      <c r="AJ1494" s="100" t="e">
        <f t="shared" si="286"/>
        <v>#N/A</v>
      </c>
      <c r="AK1494" s="122" t="e">
        <f t="shared" si="287"/>
        <v>#N/A</v>
      </c>
    </row>
    <row r="1495" spans="1:37" x14ac:dyDescent="0.2">
      <c r="A1495" s="170">
        <f>'Fleet Input'!A1499</f>
        <v>0</v>
      </c>
      <c r="B1495" s="106" t="s">
        <v>111</v>
      </c>
      <c r="C1495" s="106" t="s">
        <v>112</v>
      </c>
      <c r="D1495" s="106" t="s">
        <v>136</v>
      </c>
      <c r="E1495" s="106" t="s">
        <v>269</v>
      </c>
      <c r="F1495" s="179">
        <f>'Fleet Input'!I1499</f>
        <v>0</v>
      </c>
      <c r="G1495" s="179">
        <f>'Fleet Input'!J1499</f>
        <v>0</v>
      </c>
      <c r="H1495" s="119" t="e">
        <f>VLOOKUP(AD1495,NOx_Calc!$E$4:$G$44,3,FALSE)/100</f>
        <v>#N/A</v>
      </c>
      <c r="I1495" s="119" t="e">
        <f>VLOOKUP(AD1495,NOx_Calc!$E$4:$H$44,4,FALSE)/100</f>
        <v>#N/A</v>
      </c>
      <c r="J1495" s="97" t="e">
        <f t="shared" si="276"/>
        <v>#N/A</v>
      </c>
      <c r="K1495" s="10" t="e">
        <f>IF(J1495&lt;&gt;"-",IF(X1495="A",'NOx Emission Factors'!$X$4*J1495,IF(X1495="L",'NOx Emission Factors'!$W$4*J1495,"?")),"-")</f>
        <v>#N/A</v>
      </c>
      <c r="L1495" s="10" t="str">
        <f>IF(F1495&lt;&gt;"",IF(X1495="A",F1495/'NOx Emission Factors'!$X$4,IF(X1495="L",F1495/'NOx Emission Factors'!$W$4,"?")),"-")</f>
        <v>?</v>
      </c>
      <c r="M1495" s="125" t="e">
        <f t="shared" si="277"/>
        <v>#DIV/0!</v>
      </c>
      <c r="N1495" s="125" t="e">
        <f t="shared" si="278"/>
        <v>#N/A</v>
      </c>
      <c r="O1495" s="170">
        <f>'Fleet Input'!B1499</f>
        <v>0</v>
      </c>
      <c r="P1495" s="170">
        <f>'Fleet Input'!C1499</f>
        <v>0</v>
      </c>
      <c r="Q1495" s="170">
        <f>'Fleet Input'!D1499</f>
        <v>0</v>
      </c>
      <c r="R1495" s="170">
        <f>'Fleet Input'!E1499</f>
        <v>0</v>
      </c>
      <c r="S1495" s="170">
        <f>'Fleet Input'!F1499</f>
        <v>0</v>
      </c>
      <c r="T1495" s="109" t="s">
        <v>237</v>
      </c>
      <c r="U1495" s="109" t="s">
        <v>190</v>
      </c>
      <c r="X1495" s="176">
        <f>'Fleet Input'!F1499</f>
        <v>0</v>
      </c>
      <c r="Y1495" s="170">
        <f>'Fleet Input'!G1499</f>
        <v>0</v>
      </c>
      <c r="Z1495" s="170">
        <f>'Fleet Input'!H1499</f>
        <v>0</v>
      </c>
      <c r="AA1495" s="114">
        <f t="shared" si="279"/>
        <v>0</v>
      </c>
      <c r="AB1495" s="176" t="str">
        <f>IF('Fleet Input'!K1499=0,"",'Fleet Input'!K1499)</f>
        <v/>
      </c>
      <c r="AC1495" s="176" t="str">
        <f>IF('Fleet Input'!L1499=0,"",'Fleet Input'!L1499)</f>
        <v/>
      </c>
      <c r="AD1495" s="117" t="str">
        <f t="shared" si="280"/>
        <v/>
      </c>
      <c r="AE1495" s="117" t="str">
        <f t="shared" si="281"/>
        <v>00</v>
      </c>
      <c r="AF1495" s="8" t="e">
        <f t="shared" si="282"/>
        <v>#N/A</v>
      </c>
      <c r="AG1495" s="122" t="e">
        <f t="shared" si="283"/>
        <v>#N/A</v>
      </c>
      <c r="AH1495" s="8" t="e">
        <f t="shared" si="284"/>
        <v>#N/A</v>
      </c>
      <c r="AI1495" s="122" t="e">
        <f t="shared" si="285"/>
        <v>#N/A</v>
      </c>
      <c r="AJ1495" s="100" t="e">
        <f t="shared" si="286"/>
        <v>#N/A</v>
      </c>
      <c r="AK1495" s="122" t="e">
        <f t="shared" si="287"/>
        <v>#N/A</v>
      </c>
    </row>
    <row r="1496" spans="1:37" x14ac:dyDescent="0.2">
      <c r="A1496" s="170">
        <f>'Fleet Input'!A1500</f>
        <v>0</v>
      </c>
      <c r="B1496" s="106" t="s">
        <v>111</v>
      </c>
      <c r="C1496" s="106" t="s">
        <v>133</v>
      </c>
      <c r="D1496" s="106" t="s">
        <v>271</v>
      </c>
      <c r="E1496" s="106" t="s">
        <v>269</v>
      </c>
      <c r="F1496" s="179">
        <f>'Fleet Input'!I1500</f>
        <v>0</v>
      </c>
      <c r="G1496" s="179">
        <f>'Fleet Input'!J1500</f>
        <v>0</v>
      </c>
      <c r="H1496" s="119" t="e">
        <f>VLOOKUP(AD1496,NOx_Calc!$E$4:$G$44,3,FALSE)/100</f>
        <v>#N/A</v>
      </c>
      <c r="I1496" s="119" t="e">
        <f>VLOOKUP(AD1496,NOx_Calc!$E$4:$H$44,4,FALSE)/100</f>
        <v>#N/A</v>
      </c>
      <c r="J1496" s="97" t="e">
        <f t="shared" si="276"/>
        <v>#N/A</v>
      </c>
      <c r="K1496" s="10" t="e">
        <f>IF(J1496&lt;&gt;"-",IF(X1496="A",'NOx Emission Factors'!$X$4*J1496,IF(X1496="L",'NOx Emission Factors'!$W$4*J1496,"?")),"-")</f>
        <v>#N/A</v>
      </c>
      <c r="L1496" s="10" t="str">
        <f>IF(F1496&lt;&gt;"",IF(X1496="A",F1496/'NOx Emission Factors'!$X$4,IF(X1496="L",F1496/'NOx Emission Factors'!$W$4,"?")),"-")</f>
        <v>?</v>
      </c>
      <c r="M1496" s="125" t="e">
        <f t="shared" si="277"/>
        <v>#DIV/0!</v>
      </c>
      <c r="N1496" s="125" t="e">
        <f t="shared" si="278"/>
        <v>#N/A</v>
      </c>
      <c r="O1496" s="170">
        <f>'Fleet Input'!B1500</f>
        <v>0</v>
      </c>
      <c r="P1496" s="170">
        <f>'Fleet Input'!C1500</f>
        <v>0</v>
      </c>
      <c r="Q1496" s="170">
        <f>'Fleet Input'!D1500</f>
        <v>0</v>
      </c>
      <c r="R1496" s="170">
        <f>'Fleet Input'!E1500</f>
        <v>0</v>
      </c>
      <c r="S1496" s="170">
        <f>'Fleet Input'!F1500</f>
        <v>0</v>
      </c>
      <c r="T1496" s="109" t="s">
        <v>237</v>
      </c>
      <c r="U1496" s="109" t="s">
        <v>190</v>
      </c>
      <c r="X1496" s="176">
        <f>'Fleet Input'!F1500</f>
        <v>0</v>
      </c>
      <c r="Y1496" s="170">
        <f>'Fleet Input'!G1500</f>
        <v>0</v>
      </c>
      <c r="Z1496" s="170">
        <f>'Fleet Input'!H1500</f>
        <v>0</v>
      </c>
      <c r="AA1496" s="114">
        <f t="shared" si="279"/>
        <v>0</v>
      </c>
      <c r="AB1496" s="176" t="str">
        <f>IF('Fleet Input'!K1500=0,"",'Fleet Input'!K1500)</f>
        <v/>
      </c>
      <c r="AC1496" s="176" t="str">
        <f>IF('Fleet Input'!L1500=0,"",'Fleet Input'!L1500)</f>
        <v/>
      </c>
      <c r="AD1496" s="117" t="str">
        <f t="shared" si="280"/>
        <v/>
      </c>
      <c r="AE1496" s="117" t="str">
        <f t="shared" si="281"/>
        <v>00</v>
      </c>
      <c r="AF1496" s="8" t="e">
        <f t="shared" si="282"/>
        <v>#N/A</v>
      </c>
      <c r="AG1496" s="122" t="e">
        <f t="shared" si="283"/>
        <v>#N/A</v>
      </c>
      <c r="AH1496" s="8" t="e">
        <f t="shared" si="284"/>
        <v>#N/A</v>
      </c>
      <c r="AI1496" s="122" t="e">
        <f t="shared" si="285"/>
        <v>#N/A</v>
      </c>
      <c r="AJ1496" s="100" t="e">
        <f t="shared" si="286"/>
        <v>#N/A</v>
      </c>
      <c r="AK1496" s="122" t="e">
        <f t="shared" si="287"/>
        <v>#N/A</v>
      </c>
    </row>
    <row r="1497" spans="1:37" x14ac:dyDescent="0.2">
      <c r="A1497" s="170">
        <f>'Fleet Input'!A1501</f>
        <v>0</v>
      </c>
      <c r="B1497" s="106" t="s">
        <v>111</v>
      </c>
      <c r="C1497" s="106" t="s">
        <v>292</v>
      </c>
      <c r="D1497" s="106" t="s">
        <v>293</v>
      </c>
      <c r="E1497" s="106" t="s">
        <v>290</v>
      </c>
      <c r="F1497" s="179">
        <f>'Fleet Input'!I1501</f>
        <v>0</v>
      </c>
      <c r="G1497" s="179">
        <f>'Fleet Input'!J1501</f>
        <v>0</v>
      </c>
      <c r="H1497" s="119" t="e">
        <f>VLOOKUP(AD1497,NOx_Calc!$E$4:$G$44,3,FALSE)/100</f>
        <v>#N/A</v>
      </c>
      <c r="I1497" s="119" t="e">
        <f>VLOOKUP(AD1497,NOx_Calc!$E$4:$H$44,4,FALSE)/100</f>
        <v>#N/A</v>
      </c>
      <c r="J1497" s="97" t="e">
        <f t="shared" si="276"/>
        <v>#N/A</v>
      </c>
      <c r="K1497" s="10" t="e">
        <f>IF(J1497&lt;&gt;"-",IF(X1497="A",'NOx Emission Factors'!$X$4*J1497,IF(X1497="L",'NOx Emission Factors'!$W$4*J1497,"?")),"-")</f>
        <v>#N/A</v>
      </c>
      <c r="L1497" s="10" t="str">
        <f>IF(F1497&lt;&gt;"",IF(X1497="A",F1497/'NOx Emission Factors'!$X$4,IF(X1497="L",F1497/'NOx Emission Factors'!$W$4,"?")),"-")</f>
        <v>?</v>
      </c>
      <c r="M1497" s="125" t="e">
        <f t="shared" si="277"/>
        <v>#DIV/0!</v>
      </c>
      <c r="N1497" s="125" t="e">
        <f t="shared" si="278"/>
        <v>#N/A</v>
      </c>
      <c r="O1497" s="170">
        <f>'Fleet Input'!B1501</f>
        <v>0</v>
      </c>
      <c r="P1497" s="170">
        <f>'Fleet Input'!C1501</f>
        <v>0</v>
      </c>
      <c r="Q1497" s="170">
        <f>'Fleet Input'!D1501</f>
        <v>0</v>
      </c>
      <c r="R1497" s="170">
        <f>'Fleet Input'!E1501</f>
        <v>0</v>
      </c>
      <c r="S1497" s="170">
        <f>'Fleet Input'!F1501</f>
        <v>0</v>
      </c>
      <c r="T1497" s="109" t="s">
        <v>237</v>
      </c>
      <c r="U1497" s="109" t="s">
        <v>190</v>
      </c>
      <c r="X1497" s="176">
        <f>'Fleet Input'!F1501</f>
        <v>0</v>
      </c>
      <c r="Y1497" s="170">
        <f>'Fleet Input'!G1501</f>
        <v>0</v>
      </c>
      <c r="Z1497" s="170">
        <f>'Fleet Input'!H1501</f>
        <v>0</v>
      </c>
      <c r="AA1497" s="114">
        <f t="shared" si="279"/>
        <v>0</v>
      </c>
      <c r="AB1497" s="176" t="str">
        <f>IF('Fleet Input'!K1501=0,"",'Fleet Input'!K1501)</f>
        <v/>
      </c>
      <c r="AC1497" s="176" t="str">
        <f>IF('Fleet Input'!L1501=0,"",'Fleet Input'!L1501)</f>
        <v/>
      </c>
      <c r="AD1497" s="117" t="str">
        <f t="shared" si="280"/>
        <v/>
      </c>
      <c r="AE1497" s="117" t="str">
        <f t="shared" si="281"/>
        <v>00</v>
      </c>
      <c r="AF1497" s="8" t="e">
        <f t="shared" si="282"/>
        <v>#N/A</v>
      </c>
      <c r="AG1497" s="122" t="e">
        <f t="shared" si="283"/>
        <v>#N/A</v>
      </c>
      <c r="AH1497" s="8" t="e">
        <f t="shared" si="284"/>
        <v>#N/A</v>
      </c>
      <c r="AI1497" s="122" t="e">
        <f t="shared" si="285"/>
        <v>#N/A</v>
      </c>
      <c r="AJ1497" s="100" t="e">
        <f t="shared" si="286"/>
        <v>#N/A</v>
      </c>
      <c r="AK1497" s="122" t="e">
        <f t="shared" si="287"/>
        <v>#N/A</v>
      </c>
    </row>
    <row r="1498" spans="1:37" x14ac:dyDescent="0.2">
      <c r="A1498" s="170">
        <f>'Fleet Input'!A1502</f>
        <v>0</v>
      </c>
      <c r="B1498" s="106" t="s">
        <v>111</v>
      </c>
      <c r="C1498" s="106" t="s">
        <v>145</v>
      </c>
      <c r="D1498" s="106" t="s">
        <v>145</v>
      </c>
      <c r="E1498" s="106" t="s">
        <v>290</v>
      </c>
      <c r="F1498" s="179">
        <f>'Fleet Input'!I1502</f>
        <v>0</v>
      </c>
      <c r="G1498" s="179">
        <f>'Fleet Input'!J1502</f>
        <v>0</v>
      </c>
      <c r="H1498" s="119" t="e">
        <f>VLOOKUP(AD1498,NOx_Calc!$E$4:$G$44,3,FALSE)/100</f>
        <v>#N/A</v>
      </c>
      <c r="I1498" s="119" t="e">
        <f>VLOOKUP(AD1498,NOx_Calc!$E$4:$H$44,4,FALSE)/100</f>
        <v>#N/A</v>
      </c>
      <c r="J1498" s="97" t="e">
        <f t="shared" si="276"/>
        <v>#N/A</v>
      </c>
      <c r="K1498" s="10" t="e">
        <f>IF(J1498&lt;&gt;"-",IF(X1498="A",'NOx Emission Factors'!$X$4*J1498,IF(X1498="L",'NOx Emission Factors'!$W$4*J1498,"?")),"-")</f>
        <v>#N/A</v>
      </c>
      <c r="L1498" s="10" t="str">
        <f>IF(F1498&lt;&gt;"",IF(X1498="A",F1498/'NOx Emission Factors'!$X$4,IF(X1498="L",F1498/'NOx Emission Factors'!$W$4,"?")),"-")</f>
        <v>?</v>
      </c>
      <c r="M1498" s="125" t="e">
        <f t="shared" si="277"/>
        <v>#DIV/0!</v>
      </c>
      <c r="N1498" s="125" t="e">
        <f t="shared" si="278"/>
        <v>#N/A</v>
      </c>
      <c r="O1498" s="170">
        <f>'Fleet Input'!B1502</f>
        <v>0</v>
      </c>
      <c r="P1498" s="170">
        <f>'Fleet Input'!C1502</f>
        <v>0</v>
      </c>
      <c r="Q1498" s="170">
        <f>'Fleet Input'!D1502</f>
        <v>0</v>
      </c>
      <c r="R1498" s="170">
        <f>'Fleet Input'!E1502</f>
        <v>0</v>
      </c>
      <c r="S1498" s="170">
        <f>'Fleet Input'!F1502</f>
        <v>0</v>
      </c>
      <c r="T1498" s="109" t="s">
        <v>237</v>
      </c>
      <c r="U1498" s="109" t="s">
        <v>190</v>
      </c>
      <c r="X1498" s="176">
        <f>'Fleet Input'!F1502</f>
        <v>0</v>
      </c>
      <c r="Y1498" s="170">
        <f>'Fleet Input'!G1502</f>
        <v>0</v>
      </c>
      <c r="Z1498" s="170">
        <f>'Fleet Input'!H1502</f>
        <v>0</v>
      </c>
      <c r="AA1498" s="114">
        <f t="shared" si="279"/>
        <v>0</v>
      </c>
      <c r="AB1498" s="176" t="str">
        <f>IF('Fleet Input'!K1502=0,"",'Fleet Input'!K1502)</f>
        <v/>
      </c>
      <c r="AC1498" s="176" t="str">
        <f>IF('Fleet Input'!L1502=0,"",'Fleet Input'!L1502)</f>
        <v/>
      </c>
      <c r="AD1498" s="117" t="str">
        <f t="shared" si="280"/>
        <v/>
      </c>
      <c r="AE1498" s="117" t="str">
        <f t="shared" si="281"/>
        <v>00</v>
      </c>
      <c r="AF1498" s="8" t="e">
        <f t="shared" si="282"/>
        <v>#N/A</v>
      </c>
      <c r="AG1498" s="122" t="e">
        <f t="shared" si="283"/>
        <v>#N/A</v>
      </c>
      <c r="AH1498" s="8" t="e">
        <f t="shared" si="284"/>
        <v>#N/A</v>
      </c>
      <c r="AI1498" s="122" t="e">
        <f t="shared" si="285"/>
        <v>#N/A</v>
      </c>
      <c r="AJ1498" s="100" t="e">
        <f t="shared" si="286"/>
        <v>#N/A</v>
      </c>
      <c r="AK1498" s="122" t="e">
        <f t="shared" si="287"/>
        <v>#N/A</v>
      </c>
    </row>
    <row r="1499" spans="1:37" x14ac:dyDescent="0.2">
      <c r="A1499" s="170">
        <f>'Fleet Input'!A1503</f>
        <v>0</v>
      </c>
      <c r="B1499" s="106" t="s">
        <v>111</v>
      </c>
      <c r="C1499" s="106" t="s">
        <v>145</v>
      </c>
      <c r="D1499" s="106" t="s">
        <v>145</v>
      </c>
      <c r="E1499" s="106" t="s">
        <v>290</v>
      </c>
      <c r="F1499" s="179">
        <f>'Fleet Input'!I1503</f>
        <v>0</v>
      </c>
      <c r="G1499" s="179">
        <f>'Fleet Input'!J1503</f>
        <v>0</v>
      </c>
      <c r="H1499" s="119" t="e">
        <f>VLOOKUP(AD1499,NOx_Calc!$E$4:$G$44,3,FALSE)/100</f>
        <v>#N/A</v>
      </c>
      <c r="I1499" s="119" t="e">
        <f>VLOOKUP(AD1499,NOx_Calc!$E$4:$H$44,4,FALSE)/100</f>
        <v>#N/A</v>
      </c>
      <c r="J1499" s="97" t="e">
        <f t="shared" si="276"/>
        <v>#N/A</v>
      </c>
      <c r="K1499" s="10" t="e">
        <f>IF(J1499&lt;&gt;"-",IF(X1499="A",'NOx Emission Factors'!$X$4*J1499,IF(X1499="L",'NOx Emission Factors'!$W$4*J1499,"?")),"-")</f>
        <v>#N/A</v>
      </c>
      <c r="L1499" s="10" t="str">
        <f>IF(F1499&lt;&gt;"",IF(X1499="A",F1499/'NOx Emission Factors'!$X$4,IF(X1499="L",F1499/'NOx Emission Factors'!$W$4,"?")),"-")</f>
        <v>?</v>
      </c>
      <c r="M1499" s="125" t="e">
        <f t="shared" si="277"/>
        <v>#DIV/0!</v>
      </c>
      <c r="N1499" s="125" t="e">
        <f t="shared" si="278"/>
        <v>#N/A</v>
      </c>
      <c r="O1499" s="170">
        <f>'Fleet Input'!B1503</f>
        <v>0</v>
      </c>
      <c r="P1499" s="170">
        <f>'Fleet Input'!C1503</f>
        <v>0</v>
      </c>
      <c r="Q1499" s="170">
        <f>'Fleet Input'!D1503</f>
        <v>0</v>
      </c>
      <c r="R1499" s="170">
        <f>'Fleet Input'!E1503</f>
        <v>0</v>
      </c>
      <c r="S1499" s="170">
        <f>'Fleet Input'!F1503</f>
        <v>0</v>
      </c>
      <c r="T1499" s="109" t="s">
        <v>237</v>
      </c>
      <c r="U1499" s="109" t="s">
        <v>190</v>
      </c>
      <c r="X1499" s="176">
        <f>'Fleet Input'!F1503</f>
        <v>0</v>
      </c>
      <c r="Y1499" s="170">
        <f>'Fleet Input'!G1503</f>
        <v>0</v>
      </c>
      <c r="Z1499" s="170">
        <f>'Fleet Input'!H1503</f>
        <v>0</v>
      </c>
      <c r="AA1499" s="114">
        <f t="shared" si="279"/>
        <v>0</v>
      </c>
      <c r="AB1499" s="176" t="str">
        <f>IF('Fleet Input'!K1503=0,"",'Fleet Input'!K1503)</f>
        <v/>
      </c>
      <c r="AC1499" s="176" t="str">
        <f>IF('Fleet Input'!L1503=0,"",'Fleet Input'!L1503)</f>
        <v/>
      </c>
      <c r="AD1499" s="117" t="str">
        <f t="shared" si="280"/>
        <v/>
      </c>
      <c r="AE1499" s="117" t="str">
        <f t="shared" si="281"/>
        <v>00</v>
      </c>
      <c r="AF1499" s="8" t="e">
        <f t="shared" si="282"/>
        <v>#N/A</v>
      </c>
      <c r="AG1499" s="122" t="e">
        <f t="shared" si="283"/>
        <v>#N/A</v>
      </c>
      <c r="AH1499" s="8" t="e">
        <f t="shared" si="284"/>
        <v>#N/A</v>
      </c>
      <c r="AI1499" s="122" t="e">
        <f t="shared" si="285"/>
        <v>#N/A</v>
      </c>
      <c r="AJ1499" s="100" t="e">
        <f t="shared" si="286"/>
        <v>#N/A</v>
      </c>
      <c r="AK1499" s="122" t="e">
        <f t="shared" si="287"/>
        <v>#N/A</v>
      </c>
    </row>
    <row r="1500" spans="1:37" x14ac:dyDescent="0.2">
      <c r="A1500" s="170">
        <f>'Fleet Input'!A1504</f>
        <v>0</v>
      </c>
      <c r="B1500" s="106" t="s">
        <v>111</v>
      </c>
      <c r="C1500" s="106" t="s">
        <v>145</v>
      </c>
      <c r="D1500" s="106" t="s">
        <v>145</v>
      </c>
      <c r="E1500" s="106" t="s">
        <v>290</v>
      </c>
      <c r="F1500" s="179">
        <f>'Fleet Input'!I1504</f>
        <v>0</v>
      </c>
      <c r="G1500" s="179">
        <f>'Fleet Input'!J1504</f>
        <v>0</v>
      </c>
      <c r="H1500" s="119" t="e">
        <f>VLOOKUP(AD1500,NOx_Calc!$E$4:$G$44,3,FALSE)/100</f>
        <v>#N/A</v>
      </c>
      <c r="I1500" s="119" t="e">
        <f>VLOOKUP(AD1500,NOx_Calc!$E$4:$H$44,4,FALSE)/100</f>
        <v>#N/A</v>
      </c>
      <c r="J1500" s="97" t="e">
        <f t="shared" si="276"/>
        <v>#N/A</v>
      </c>
      <c r="K1500" s="10" t="e">
        <f>IF(J1500&lt;&gt;"-",IF(X1500="A",'NOx Emission Factors'!$X$4*J1500,IF(X1500="L",'NOx Emission Factors'!$W$4*J1500,"?")),"-")</f>
        <v>#N/A</v>
      </c>
      <c r="L1500" s="10" t="str">
        <f>IF(F1500&lt;&gt;"",IF(X1500="A",F1500/'NOx Emission Factors'!$X$4,IF(X1500="L",F1500/'NOx Emission Factors'!$W$4,"?")),"-")</f>
        <v>?</v>
      </c>
      <c r="M1500" s="125" t="e">
        <f t="shared" si="277"/>
        <v>#DIV/0!</v>
      </c>
      <c r="N1500" s="125" t="e">
        <f t="shared" si="278"/>
        <v>#N/A</v>
      </c>
      <c r="O1500" s="170">
        <f>'Fleet Input'!B1504</f>
        <v>0</v>
      </c>
      <c r="P1500" s="170">
        <f>'Fleet Input'!C1504</f>
        <v>0</v>
      </c>
      <c r="Q1500" s="170">
        <f>'Fleet Input'!D1504</f>
        <v>0</v>
      </c>
      <c r="R1500" s="170">
        <f>'Fleet Input'!E1504</f>
        <v>0</v>
      </c>
      <c r="S1500" s="170">
        <f>'Fleet Input'!F1504</f>
        <v>0</v>
      </c>
      <c r="T1500" s="109" t="s">
        <v>237</v>
      </c>
      <c r="U1500" s="109" t="s">
        <v>190</v>
      </c>
      <c r="X1500" s="176">
        <f>'Fleet Input'!F1504</f>
        <v>0</v>
      </c>
      <c r="Y1500" s="170">
        <f>'Fleet Input'!G1504</f>
        <v>0</v>
      </c>
      <c r="Z1500" s="170">
        <f>'Fleet Input'!H1504</f>
        <v>0</v>
      </c>
      <c r="AA1500" s="114">
        <f t="shared" si="279"/>
        <v>0</v>
      </c>
      <c r="AB1500" s="176" t="str">
        <f>IF('Fleet Input'!K1504=0,"",'Fleet Input'!K1504)</f>
        <v/>
      </c>
      <c r="AC1500" s="176" t="str">
        <f>IF('Fleet Input'!L1504=0,"",'Fleet Input'!L1504)</f>
        <v/>
      </c>
      <c r="AD1500" s="117" t="str">
        <f t="shared" si="280"/>
        <v/>
      </c>
      <c r="AE1500" s="117" t="str">
        <f t="shared" si="281"/>
        <v>00</v>
      </c>
      <c r="AF1500" s="8" t="e">
        <f t="shared" si="282"/>
        <v>#N/A</v>
      </c>
      <c r="AG1500" s="122" t="e">
        <f t="shared" si="283"/>
        <v>#N/A</v>
      </c>
      <c r="AH1500" s="8" t="e">
        <f t="shared" si="284"/>
        <v>#N/A</v>
      </c>
      <c r="AI1500" s="122" t="e">
        <f t="shared" si="285"/>
        <v>#N/A</v>
      </c>
      <c r="AJ1500" s="100" t="e">
        <f t="shared" si="286"/>
        <v>#N/A</v>
      </c>
      <c r="AK1500" s="122" t="e">
        <f t="shared" si="287"/>
        <v>#N/A</v>
      </c>
    </row>
    <row r="1501" spans="1:37" x14ac:dyDescent="0.2">
      <c r="A1501" s="170">
        <f>'Fleet Input'!A1505</f>
        <v>0</v>
      </c>
      <c r="B1501" s="106" t="s">
        <v>111</v>
      </c>
      <c r="C1501" s="106" t="s">
        <v>112</v>
      </c>
      <c r="D1501" s="106" t="s">
        <v>162</v>
      </c>
      <c r="E1501" s="106" t="s">
        <v>269</v>
      </c>
      <c r="F1501" s="179">
        <f>'Fleet Input'!I1505</f>
        <v>0</v>
      </c>
      <c r="G1501" s="179">
        <f>'Fleet Input'!J1505</f>
        <v>0</v>
      </c>
      <c r="H1501" s="119" t="e">
        <f>VLOOKUP(AD1501,NOx_Calc!$E$4:$G$44,3,FALSE)/100</f>
        <v>#N/A</v>
      </c>
      <c r="I1501" s="119" t="e">
        <f>VLOOKUP(AD1501,NOx_Calc!$E$4:$H$44,4,FALSE)/100</f>
        <v>#N/A</v>
      </c>
      <c r="J1501" s="97" t="e">
        <f t="shared" si="276"/>
        <v>#N/A</v>
      </c>
      <c r="K1501" s="10" t="e">
        <f>IF(J1501&lt;&gt;"-",IF(X1501="A",'NOx Emission Factors'!$X$4*J1501,IF(X1501="L",'NOx Emission Factors'!$W$4*J1501,"?")),"-")</f>
        <v>#N/A</v>
      </c>
      <c r="L1501" s="10" t="str">
        <f>IF(F1501&lt;&gt;"",IF(X1501="A",F1501/'NOx Emission Factors'!$X$4,IF(X1501="L",F1501/'NOx Emission Factors'!$W$4,"?")),"-")</f>
        <v>?</v>
      </c>
      <c r="M1501" s="125" t="e">
        <f t="shared" si="277"/>
        <v>#DIV/0!</v>
      </c>
      <c r="N1501" s="125" t="e">
        <f t="shared" si="278"/>
        <v>#N/A</v>
      </c>
      <c r="O1501" s="170">
        <f>'Fleet Input'!B1505</f>
        <v>0</v>
      </c>
      <c r="P1501" s="170">
        <f>'Fleet Input'!C1505</f>
        <v>0</v>
      </c>
      <c r="Q1501" s="170">
        <f>'Fleet Input'!D1505</f>
        <v>0</v>
      </c>
      <c r="R1501" s="170">
        <f>'Fleet Input'!E1505</f>
        <v>0</v>
      </c>
      <c r="S1501" s="170">
        <f>'Fleet Input'!F1505</f>
        <v>0</v>
      </c>
      <c r="T1501" s="109" t="s">
        <v>237</v>
      </c>
      <c r="U1501" s="109" t="s">
        <v>190</v>
      </c>
      <c r="X1501" s="176">
        <f>'Fleet Input'!F1505</f>
        <v>0</v>
      </c>
      <c r="Y1501" s="170">
        <f>'Fleet Input'!G1505</f>
        <v>0</v>
      </c>
      <c r="Z1501" s="170">
        <f>'Fleet Input'!H1505</f>
        <v>0</v>
      </c>
      <c r="AA1501" s="114">
        <f t="shared" si="279"/>
        <v>0</v>
      </c>
      <c r="AB1501" s="176" t="str">
        <f>IF('Fleet Input'!K1505=0,"",'Fleet Input'!K1505)</f>
        <v/>
      </c>
      <c r="AC1501" s="176" t="str">
        <f>IF('Fleet Input'!L1505=0,"",'Fleet Input'!L1505)</f>
        <v/>
      </c>
      <c r="AD1501" s="117" t="str">
        <f t="shared" si="280"/>
        <v/>
      </c>
      <c r="AE1501" s="117" t="str">
        <f t="shared" si="281"/>
        <v>00</v>
      </c>
      <c r="AF1501" s="8" t="e">
        <f t="shared" si="282"/>
        <v>#N/A</v>
      </c>
      <c r="AG1501" s="122" t="e">
        <f t="shared" si="283"/>
        <v>#N/A</v>
      </c>
      <c r="AH1501" s="8" t="e">
        <f t="shared" si="284"/>
        <v>#N/A</v>
      </c>
      <c r="AI1501" s="122" t="e">
        <f t="shared" si="285"/>
        <v>#N/A</v>
      </c>
      <c r="AJ1501" s="100" t="e">
        <f t="shared" si="286"/>
        <v>#N/A</v>
      </c>
      <c r="AK1501" s="122" t="e">
        <f t="shared" si="287"/>
        <v>#N/A</v>
      </c>
    </row>
    <row r="1502" spans="1:37" x14ac:dyDescent="0.2">
      <c r="A1502" s="170">
        <f>'Fleet Input'!A1506</f>
        <v>0</v>
      </c>
      <c r="B1502" s="106" t="s">
        <v>111</v>
      </c>
      <c r="C1502" s="106" t="s">
        <v>159</v>
      </c>
      <c r="D1502" s="106" t="s">
        <v>755</v>
      </c>
      <c r="E1502" s="106" t="s">
        <v>154</v>
      </c>
      <c r="F1502" s="179">
        <f>'Fleet Input'!I1506</f>
        <v>0</v>
      </c>
      <c r="G1502" s="179">
        <f>'Fleet Input'!J1506</f>
        <v>0</v>
      </c>
      <c r="H1502" s="119" t="e">
        <f>VLOOKUP(AD1502,NOx_Calc!$E$4:$G$44,3,FALSE)/100</f>
        <v>#N/A</v>
      </c>
      <c r="I1502" s="119" t="e">
        <f>VLOOKUP(AD1502,NOx_Calc!$E$4:$H$44,4,FALSE)/100</f>
        <v>#N/A</v>
      </c>
      <c r="J1502" s="97" t="e">
        <f t="shared" si="276"/>
        <v>#N/A</v>
      </c>
      <c r="K1502" s="10" t="e">
        <f>IF(J1502&lt;&gt;"-",IF(X1502="A",'NOx Emission Factors'!$X$4*J1502,IF(X1502="L",'NOx Emission Factors'!$W$4*J1502,"?")),"-")</f>
        <v>#N/A</v>
      </c>
      <c r="L1502" s="10" t="str">
        <f>IF(F1502&lt;&gt;"",IF(X1502="A",F1502/'NOx Emission Factors'!$X$4,IF(X1502="L",F1502/'NOx Emission Factors'!$W$4,"?")),"-")</f>
        <v>?</v>
      </c>
      <c r="M1502" s="125" t="e">
        <f t="shared" si="277"/>
        <v>#DIV/0!</v>
      </c>
      <c r="N1502" s="125" t="e">
        <f t="shared" si="278"/>
        <v>#N/A</v>
      </c>
      <c r="O1502" s="170">
        <f>'Fleet Input'!B1506</f>
        <v>0</v>
      </c>
      <c r="P1502" s="170">
        <f>'Fleet Input'!C1506</f>
        <v>0</v>
      </c>
      <c r="Q1502" s="170">
        <f>'Fleet Input'!D1506</f>
        <v>0</v>
      </c>
      <c r="R1502" s="170">
        <f>'Fleet Input'!E1506</f>
        <v>0</v>
      </c>
      <c r="S1502" s="170">
        <f>'Fleet Input'!F1506</f>
        <v>0</v>
      </c>
      <c r="T1502" s="109" t="s">
        <v>237</v>
      </c>
      <c r="U1502" s="109" t="s">
        <v>190</v>
      </c>
      <c r="X1502" s="176">
        <f>'Fleet Input'!F1506</f>
        <v>0</v>
      </c>
      <c r="Y1502" s="170">
        <f>'Fleet Input'!G1506</f>
        <v>0</v>
      </c>
      <c r="Z1502" s="170">
        <f>'Fleet Input'!H1506</f>
        <v>0</v>
      </c>
      <c r="AA1502" s="114">
        <f t="shared" si="279"/>
        <v>0</v>
      </c>
      <c r="AB1502" s="176" t="str">
        <f>IF('Fleet Input'!K1506=0,"",'Fleet Input'!K1506)</f>
        <v/>
      </c>
      <c r="AC1502" s="176" t="str">
        <f>IF('Fleet Input'!L1506=0,"",'Fleet Input'!L1506)</f>
        <v/>
      </c>
      <c r="AD1502" s="117" t="str">
        <f t="shared" si="280"/>
        <v/>
      </c>
      <c r="AE1502" s="117" t="str">
        <f t="shared" si="281"/>
        <v>00</v>
      </c>
      <c r="AF1502" s="8" t="e">
        <f t="shared" si="282"/>
        <v>#N/A</v>
      </c>
      <c r="AG1502" s="122" t="e">
        <f t="shared" si="283"/>
        <v>#N/A</v>
      </c>
      <c r="AH1502" s="8" t="e">
        <f t="shared" si="284"/>
        <v>#N/A</v>
      </c>
      <c r="AI1502" s="122" t="e">
        <f t="shared" si="285"/>
        <v>#N/A</v>
      </c>
      <c r="AJ1502" s="100" t="e">
        <f t="shared" si="286"/>
        <v>#N/A</v>
      </c>
      <c r="AK1502" s="122" t="e">
        <f t="shared" si="287"/>
        <v>#N/A</v>
      </c>
    </row>
    <row r="1503" spans="1:37" x14ac:dyDescent="0.2">
      <c r="A1503" s="170">
        <f>'Fleet Input'!A1507</f>
        <v>0</v>
      </c>
      <c r="B1503" s="106" t="s">
        <v>111</v>
      </c>
      <c r="C1503" s="106" t="s">
        <v>112</v>
      </c>
      <c r="D1503" s="106" t="s">
        <v>172</v>
      </c>
      <c r="E1503" s="106" t="s">
        <v>244</v>
      </c>
      <c r="F1503" s="179">
        <f>'Fleet Input'!I1507</f>
        <v>0</v>
      </c>
      <c r="G1503" s="179">
        <f>'Fleet Input'!J1507</f>
        <v>0</v>
      </c>
      <c r="H1503" s="119" t="e">
        <f>VLOOKUP(AD1503,NOx_Calc!$E$4:$G$44,3,FALSE)/100</f>
        <v>#N/A</v>
      </c>
      <c r="I1503" s="119" t="e">
        <f>VLOOKUP(AD1503,NOx_Calc!$E$4:$H$44,4,FALSE)/100</f>
        <v>#N/A</v>
      </c>
      <c r="J1503" s="97" t="e">
        <f t="shared" si="276"/>
        <v>#N/A</v>
      </c>
      <c r="K1503" s="10" t="e">
        <f>IF(J1503&lt;&gt;"-",IF(X1503="A",'NOx Emission Factors'!$X$4*J1503,IF(X1503="L",'NOx Emission Factors'!$W$4*J1503,"?")),"-")</f>
        <v>#N/A</v>
      </c>
      <c r="L1503" s="10" t="str">
        <f>IF(F1503&lt;&gt;"",IF(X1503="A",F1503/'NOx Emission Factors'!$X$4,IF(X1503="L",F1503/'NOx Emission Factors'!$W$4,"?")),"-")</f>
        <v>?</v>
      </c>
      <c r="M1503" s="125" t="e">
        <f t="shared" si="277"/>
        <v>#DIV/0!</v>
      </c>
      <c r="N1503" s="125" t="e">
        <f t="shared" si="278"/>
        <v>#N/A</v>
      </c>
      <c r="O1503" s="170">
        <f>'Fleet Input'!B1507</f>
        <v>0</v>
      </c>
      <c r="P1503" s="170">
        <f>'Fleet Input'!C1507</f>
        <v>0</v>
      </c>
      <c r="Q1503" s="170">
        <f>'Fleet Input'!D1507</f>
        <v>0</v>
      </c>
      <c r="R1503" s="170">
        <f>'Fleet Input'!E1507</f>
        <v>0</v>
      </c>
      <c r="S1503" s="170">
        <f>'Fleet Input'!F1507</f>
        <v>0</v>
      </c>
      <c r="T1503" s="109" t="s">
        <v>237</v>
      </c>
      <c r="U1503" s="109" t="s">
        <v>190</v>
      </c>
      <c r="X1503" s="176">
        <f>'Fleet Input'!F1507</f>
        <v>0</v>
      </c>
      <c r="Y1503" s="170">
        <f>'Fleet Input'!G1507</f>
        <v>0</v>
      </c>
      <c r="Z1503" s="170">
        <f>'Fleet Input'!H1507</f>
        <v>0</v>
      </c>
      <c r="AA1503" s="114">
        <f t="shared" si="279"/>
        <v>0</v>
      </c>
      <c r="AB1503" s="176" t="str">
        <f>IF('Fleet Input'!K1507=0,"",'Fleet Input'!K1507)</f>
        <v/>
      </c>
      <c r="AC1503" s="176" t="str">
        <f>IF('Fleet Input'!L1507=0,"",'Fleet Input'!L1507)</f>
        <v/>
      </c>
      <c r="AD1503" s="117" t="str">
        <f t="shared" si="280"/>
        <v/>
      </c>
      <c r="AE1503" s="117" t="str">
        <f t="shared" si="281"/>
        <v>00</v>
      </c>
      <c r="AF1503" s="8" t="e">
        <f t="shared" si="282"/>
        <v>#N/A</v>
      </c>
      <c r="AG1503" s="122" t="e">
        <f t="shared" si="283"/>
        <v>#N/A</v>
      </c>
      <c r="AH1503" s="8" t="e">
        <f t="shared" si="284"/>
        <v>#N/A</v>
      </c>
      <c r="AI1503" s="122" t="e">
        <f t="shared" si="285"/>
        <v>#N/A</v>
      </c>
      <c r="AJ1503" s="100" t="e">
        <f t="shared" si="286"/>
        <v>#N/A</v>
      </c>
      <c r="AK1503" s="122" t="e">
        <f t="shared" si="287"/>
        <v>#N/A</v>
      </c>
    </row>
    <row r="1504" spans="1:37" x14ac:dyDescent="0.2">
      <c r="A1504" s="170">
        <f>'Fleet Input'!A1508</f>
        <v>0</v>
      </c>
      <c r="B1504" s="106" t="s">
        <v>111</v>
      </c>
      <c r="C1504" s="106" t="s">
        <v>167</v>
      </c>
      <c r="D1504" s="106" t="s">
        <v>168</v>
      </c>
      <c r="E1504" s="106" t="s">
        <v>749</v>
      </c>
      <c r="F1504" s="179">
        <f>'Fleet Input'!I1508</f>
        <v>0</v>
      </c>
      <c r="G1504" s="179">
        <f>'Fleet Input'!J1508</f>
        <v>0</v>
      </c>
      <c r="H1504" s="119" t="e">
        <f>VLOOKUP(AD1504,NOx_Calc!$E$4:$G$44,3,FALSE)/100</f>
        <v>#N/A</v>
      </c>
      <c r="I1504" s="119" t="e">
        <f>VLOOKUP(AD1504,NOx_Calc!$E$4:$H$44,4,FALSE)/100</f>
        <v>#N/A</v>
      </c>
      <c r="J1504" s="97" t="e">
        <f t="shared" si="276"/>
        <v>#N/A</v>
      </c>
      <c r="K1504" s="10" t="e">
        <f>IF(J1504&lt;&gt;"-",IF(X1504="A",'NOx Emission Factors'!$X$4*J1504,IF(X1504="L",'NOx Emission Factors'!$W$4*J1504,"?")),"-")</f>
        <v>#N/A</v>
      </c>
      <c r="L1504" s="10" t="str">
        <f>IF(F1504&lt;&gt;"",IF(X1504="A",F1504/'NOx Emission Factors'!$X$4,IF(X1504="L",F1504/'NOx Emission Factors'!$W$4,"?")),"-")</f>
        <v>?</v>
      </c>
      <c r="M1504" s="125" t="e">
        <f t="shared" si="277"/>
        <v>#DIV/0!</v>
      </c>
      <c r="N1504" s="125" t="e">
        <f t="shared" si="278"/>
        <v>#N/A</v>
      </c>
      <c r="O1504" s="170">
        <f>'Fleet Input'!B1508</f>
        <v>0</v>
      </c>
      <c r="P1504" s="170">
        <f>'Fleet Input'!C1508</f>
        <v>0</v>
      </c>
      <c r="Q1504" s="170">
        <f>'Fleet Input'!D1508</f>
        <v>0</v>
      </c>
      <c r="R1504" s="170">
        <f>'Fleet Input'!E1508</f>
        <v>0</v>
      </c>
      <c r="S1504" s="170">
        <f>'Fleet Input'!F1508</f>
        <v>0</v>
      </c>
      <c r="T1504" s="109" t="s">
        <v>237</v>
      </c>
      <c r="U1504" s="109" t="s">
        <v>190</v>
      </c>
      <c r="X1504" s="176">
        <f>'Fleet Input'!F1508</f>
        <v>0</v>
      </c>
      <c r="Y1504" s="170">
        <f>'Fleet Input'!G1508</f>
        <v>0</v>
      </c>
      <c r="Z1504" s="170">
        <f>'Fleet Input'!H1508</f>
        <v>0</v>
      </c>
      <c r="AA1504" s="114">
        <f t="shared" si="279"/>
        <v>0</v>
      </c>
      <c r="AB1504" s="176" t="str">
        <f>IF('Fleet Input'!K1508=0,"",'Fleet Input'!K1508)</f>
        <v/>
      </c>
      <c r="AC1504" s="176" t="str">
        <f>IF('Fleet Input'!L1508=0,"",'Fleet Input'!L1508)</f>
        <v/>
      </c>
      <c r="AD1504" s="117" t="str">
        <f t="shared" si="280"/>
        <v/>
      </c>
      <c r="AE1504" s="117" t="str">
        <f t="shared" si="281"/>
        <v>00</v>
      </c>
      <c r="AF1504" s="8" t="e">
        <f t="shared" si="282"/>
        <v>#N/A</v>
      </c>
      <c r="AG1504" s="122" t="e">
        <f t="shared" si="283"/>
        <v>#N/A</v>
      </c>
      <c r="AH1504" s="8" t="e">
        <f t="shared" si="284"/>
        <v>#N/A</v>
      </c>
      <c r="AI1504" s="122" t="e">
        <f t="shared" si="285"/>
        <v>#N/A</v>
      </c>
      <c r="AJ1504" s="100" t="e">
        <f t="shared" si="286"/>
        <v>#N/A</v>
      </c>
      <c r="AK1504" s="122" t="e">
        <f t="shared" si="287"/>
        <v>#N/A</v>
      </c>
    </row>
    <row r="1505" spans="1:37" x14ac:dyDescent="0.2">
      <c r="A1505" s="170">
        <f>'Fleet Input'!A1509</f>
        <v>0</v>
      </c>
      <c r="B1505" s="106" t="s">
        <v>111</v>
      </c>
      <c r="C1505" s="106" t="s">
        <v>145</v>
      </c>
      <c r="D1505" s="106" t="s">
        <v>145</v>
      </c>
      <c r="E1505" s="106" t="s">
        <v>142</v>
      </c>
      <c r="F1505" s="179">
        <f>'Fleet Input'!I1509</f>
        <v>0</v>
      </c>
      <c r="G1505" s="179">
        <f>'Fleet Input'!J1509</f>
        <v>0</v>
      </c>
      <c r="H1505" s="119" t="e">
        <f>VLOOKUP(AD1505,NOx_Calc!$E$4:$G$44,3,FALSE)/100</f>
        <v>#N/A</v>
      </c>
      <c r="I1505" s="119" t="e">
        <f>VLOOKUP(AD1505,NOx_Calc!$E$4:$H$44,4,FALSE)/100</f>
        <v>#N/A</v>
      </c>
      <c r="J1505" s="97" t="e">
        <f t="shared" si="276"/>
        <v>#N/A</v>
      </c>
      <c r="K1505" s="10" t="e">
        <f>IF(J1505&lt;&gt;"-",IF(X1505="A",'NOx Emission Factors'!$X$4*J1505,IF(X1505="L",'NOx Emission Factors'!$W$4*J1505,"?")),"-")</f>
        <v>#N/A</v>
      </c>
      <c r="L1505" s="10" t="str">
        <f>IF(F1505&lt;&gt;"",IF(X1505="A",F1505/'NOx Emission Factors'!$X$4,IF(X1505="L",F1505/'NOx Emission Factors'!$W$4,"?")),"-")</f>
        <v>?</v>
      </c>
      <c r="M1505" s="125" t="e">
        <f t="shared" si="277"/>
        <v>#DIV/0!</v>
      </c>
      <c r="N1505" s="125" t="e">
        <f t="shared" si="278"/>
        <v>#N/A</v>
      </c>
      <c r="O1505" s="170">
        <f>'Fleet Input'!B1509</f>
        <v>0</v>
      </c>
      <c r="P1505" s="170">
        <f>'Fleet Input'!C1509</f>
        <v>0</v>
      </c>
      <c r="Q1505" s="170">
        <f>'Fleet Input'!D1509</f>
        <v>0</v>
      </c>
      <c r="R1505" s="170">
        <f>'Fleet Input'!E1509</f>
        <v>0</v>
      </c>
      <c r="S1505" s="170">
        <f>'Fleet Input'!F1509</f>
        <v>0</v>
      </c>
      <c r="T1505" s="109" t="s">
        <v>239</v>
      </c>
      <c r="U1505" s="109" t="s">
        <v>193</v>
      </c>
      <c r="X1505" s="176">
        <f>'Fleet Input'!F1509</f>
        <v>0</v>
      </c>
      <c r="Y1505" s="170">
        <f>'Fleet Input'!G1509</f>
        <v>0</v>
      </c>
      <c r="Z1505" s="170">
        <f>'Fleet Input'!H1509</f>
        <v>0</v>
      </c>
      <c r="AA1505" s="114">
        <f t="shared" si="279"/>
        <v>0</v>
      </c>
      <c r="AB1505" s="176" t="str">
        <f>IF('Fleet Input'!K1509=0,"",'Fleet Input'!K1509)</f>
        <v/>
      </c>
      <c r="AC1505" s="176" t="str">
        <f>IF('Fleet Input'!L1509=0,"",'Fleet Input'!L1509)</f>
        <v/>
      </c>
      <c r="AD1505" s="117" t="str">
        <f t="shared" si="280"/>
        <v/>
      </c>
      <c r="AE1505" s="117" t="str">
        <f t="shared" si="281"/>
        <v>00</v>
      </c>
      <c r="AF1505" s="8" t="e">
        <f t="shared" si="282"/>
        <v>#N/A</v>
      </c>
      <c r="AG1505" s="122" t="e">
        <f t="shared" si="283"/>
        <v>#N/A</v>
      </c>
      <c r="AH1505" s="8" t="e">
        <f t="shared" si="284"/>
        <v>#N/A</v>
      </c>
      <c r="AI1505" s="122" t="e">
        <f t="shared" si="285"/>
        <v>#N/A</v>
      </c>
      <c r="AJ1505" s="100" t="e">
        <f t="shared" si="286"/>
        <v>#N/A</v>
      </c>
      <c r="AK1505" s="122" t="e">
        <f t="shared" si="287"/>
        <v>#N/A</v>
      </c>
    </row>
    <row r="1506" spans="1:37" x14ac:dyDescent="0.2">
      <c r="A1506" s="170">
        <f>'Fleet Input'!A1510</f>
        <v>0</v>
      </c>
      <c r="B1506" s="106" t="s">
        <v>111</v>
      </c>
      <c r="C1506" s="106" t="s">
        <v>167</v>
      </c>
      <c r="D1506" s="106" t="s">
        <v>168</v>
      </c>
      <c r="E1506" s="106" t="s">
        <v>143</v>
      </c>
      <c r="F1506" s="179">
        <f>'Fleet Input'!I1510</f>
        <v>0</v>
      </c>
      <c r="G1506" s="179">
        <f>'Fleet Input'!J1510</f>
        <v>0</v>
      </c>
      <c r="H1506" s="119" t="e">
        <f>VLOOKUP(AD1506,NOx_Calc!$E$4:$G$44,3,FALSE)/100</f>
        <v>#N/A</v>
      </c>
      <c r="I1506" s="119" t="e">
        <f>VLOOKUP(AD1506,NOx_Calc!$E$4:$H$44,4,FALSE)/100</f>
        <v>#N/A</v>
      </c>
      <c r="J1506" s="97" t="e">
        <f t="shared" si="276"/>
        <v>#N/A</v>
      </c>
      <c r="K1506" s="10" t="e">
        <f>IF(J1506&lt;&gt;"-",IF(X1506="A",'NOx Emission Factors'!$X$4*J1506,IF(X1506="L",'NOx Emission Factors'!$W$4*J1506,"?")),"-")</f>
        <v>#N/A</v>
      </c>
      <c r="L1506" s="10" t="str">
        <f>IF(F1506&lt;&gt;"",IF(X1506="A",F1506/'NOx Emission Factors'!$X$4,IF(X1506="L",F1506/'NOx Emission Factors'!$W$4,"?")),"-")</f>
        <v>?</v>
      </c>
      <c r="M1506" s="125" t="e">
        <f t="shared" si="277"/>
        <v>#DIV/0!</v>
      </c>
      <c r="N1506" s="125" t="e">
        <f t="shared" si="278"/>
        <v>#N/A</v>
      </c>
      <c r="O1506" s="170">
        <f>'Fleet Input'!B1510</f>
        <v>0</v>
      </c>
      <c r="P1506" s="170">
        <f>'Fleet Input'!C1510</f>
        <v>0</v>
      </c>
      <c r="Q1506" s="170">
        <f>'Fleet Input'!D1510</f>
        <v>0</v>
      </c>
      <c r="R1506" s="170">
        <f>'Fleet Input'!E1510</f>
        <v>0</v>
      </c>
      <c r="S1506" s="170">
        <f>'Fleet Input'!F1510</f>
        <v>0</v>
      </c>
      <c r="T1506" s="109" t="s">
        <v>239</v>
      </c>
      <c r="U1506" s="109" t="s">
        <v>194</v>
      </c>
      <c r="X1506" s="176">
        <f>'Fleet Input'!F1510</f>
        <v>0</v>
      </c>
      <c r="Y1506" s="170">
        <f>'Fleet Input'!G1510</f>
        <v>0</v>
      </c>
      <c r="Z1506" s="170">
        <f>'Fleet Input'!H1510</f>
        <v>0</v>
      </c>
      <c r="AA1506" s="114">
        <f t="shared" si="279"/>
        <v>0</v>
      </c>
      <c r="AB1506" s="176" t="str">
        <f>IF('Fleet Input'!K1510=0,"",'Fleet Input'!K1510)</f>
        <v/>
      </c>
      <c r="AC1506" s="176" t="str">
        <f>IF('Fleet Input'!L1510=0,"",'Fleet Input'!L1510)</f>
        <v/>
      </c>
      <c r="AD1506" s="117" t="str">
        <f t="shared" si="280"/>
        <v/>
      </c>
      <c r="AE1506" s="117" t="str">
        <f t="shared" si="281"/>
        <v>00</v>
      </c>
      <c r="AF1506" s="8" t="e">
        <f t="shared" si="282"/>
        <v>#N/A</v>
      </c>
      <c r="AG1506" s="122" t="e">
        <f t="shared" si="283"/>
        <v>#N/A</v>
      </c>
      <c r="AH1506" s="8" t="e">
        <f t="shared" si="284"/>
        <v>#N/A</v>
      </c>
      <c r="AI1506" s="122" t="e">
        <f t="shared" si="285"/>
        <v>#N/A</v>
      </c>
      <c r="AJ1506" s="100" t="e">
        <f t="shared" si="286"/>
        <v>#N/A</v>
      </c>
      <c r="AK1506" s="122" t="e">
        <f t="shared" si="287"/>
        <v>#N/A</v>
      </c>
    </row>
    <row r="1507" spans="1:37" x14ac:dyDescent="0.2">
      <c r="A1507" s="170">
        <f>'Fleet Input'!A1511</f>
        <v>0</v>
      </c>
      <c r="B1507" s="106" t="s">
        <v>111</v>
      </c>
      <c r="C1507" s="106" t="s">
        <v>112</v>
      </c>
      <c r="D1507" s="106" t="s">
        <v>138</v>
      </c>
      <c r="E1507" s="106" t="s">
        <v>139</v>
      </c>
      <c r="F1507" s="179">
        <f>'Fleet Input'!I1511</f>
        <v>0</v>
      </c>
      <c r="G1507" s="179">
        <f>'Fleet Input'!J1511</f>
        <v>0</v>
      </c>
      <c r="H1507" s="119" t="e">
        <f>VLOOKUP(AD1507,NOx_Calc!$E$4:$G$44,3,FALSE)/100</f>
        <v>#N/A</v>
      </c>
      <c r="I1507" s="119" t="e">
        <f>VLOOKUP(AD1507,NOx_Calc!$E$4:$H$44,4,FALSE)/100</f>
        <v>#N/A</v>
      </c>
      <c r="J1507" s="97" t="e">
        <f t="shared" si="276"/>
        <v>#N/A</v>
      </c>
      <c r="K1507" s="10" t="e">
        <f>IF(J1507&lt;&gt;"-",IF(X1507="A",'NOx Emission Factors'!$X$4*J1507,IF(X1507="L",'NOx Emission Factors'!$W$4*J1507,"?")),"-")</f>
        <v>#N/A</v>
      </c>
      <c r="L1507" s="10" t="str">
        <f>IF(F1507&lt;&gt;"",IF(X1507="A",F1507/'NOx Emission Factors'!$X$4,IF(X1507="L",F1507/'NOx Emission Factors'!$W$4,"?")),"-")</f>
        <v>?</v>
      </c>
      <c r="M1507" s="125" t="e">
        <f t="shared" si="277"/>
        <v>#DIV/0!</v>
      </c>
      <c r="N1507" s="125" t="e">
        <f t="shared" si="278"/>
        <v>#N/A</v>
      </c>
      <c r="O1507" s="170">
        <f>'Fleet Input'!B1511</f>
        <v>0</v>
      </c>
      <c r="P1507" s="170">
        <f>'Fleet Input'!C1511</f>
        <v>0</v>
      </c>
      <c r="Q1507" s="170">
        <f>'Fleet Input'!D1511</f>
        <v>0</v>
      </c>
      <c r="R1507" s="170">
        <f>'Fleet Input'!E1511</f>
        <v>0</v>
      </c>
      <c r="S1507" s="170">
        <f>'Fleet Input'!F1511</f>
        <v>0</v>
      </c>
      <c r="T1507" s="109" t="s">
        <v>16</v>
      </c>
      <c r="U1507" s="109" t="s">
        <v>31</v>
      </c>
      <c r="X1507" s="176">
        <f>'Fleet Input'!F1511</f>
        <v>0</v>
      </c>
      <c r="Y1507" s="170">
        <f>'Fleet Input'!G1511</f>
        <v>0</v>
      </c>
      <c r="Z1507" s="170">
        <f>'Fleet Input'!H1511</f>
        <v>0</v>
      </c>
      <c r="AA1507" s="114">
        <f t="shared" si="279"/>
        <v>0</v>
      </c>
      <c r="AB1507" s="176" t="str">
        <f>IF('Fleet Input'!K1511=0,"",'Fleet Input'!K1511)</f>
        <v/>
      </c>
      <c r="AC1507" s="176" t="str">
        <f>IF('Fleet Input'!L1511=0,"",'Fleet Input'!L1511)</f>
        <v/>
      </c>
      <c r="AD1507" s="117" t="str">
        <f t="shared" si="280"/>
        <v/>
      </c>
      <c r="AE1507" s="117" t="str">
        <f t="shared" si="281"/>
        <v>00</v>
      </c>
      <c r="AF1507" s="8" t="e">
        <f t="shared" si="282"/>
        <v>#N/A</v>
      </c>
      <c r="AG1507" s="122" t="e">
        <f t="shared" si="283"/>
        <v>#N/A</v>
      </c>
      <c r="AH1507" s="8" t="e">
        <f t="shared" si="284"/>
        <v>#N/A</v>
      </c>
      <c r="AI1507" s="122" t="e">
        <f t="shared" si="285"/>
        <v>#N/A</v>
      </c>
      <c r="AJ1507" s="100" t="e">
        <f t="shared" si="286"/>
        <v>#N/A</v>
      </c>
      <c r="AK1507" s="122" t="e">
        <f t="shared" si="287"/>
        <v>#N/A</v>
      </c>
    </row>
    <row r="1508" spans="1:37" x14ac:dyDescent="0.2">
      <c r="A1508" s="170">
        <f>'Fleet Input'!A1512</f>
        <v>0</v>
      </c>
      <c r="B1508" s="106" t="s">
        <v>111</v>
      </c>
      <c r="C1508" s="106" t="s">
        <v>112</v>
      </c>
      <c r="D1508" s="106" t="s">
        <v>138</v>
      </c>
      <c r="E1508" s="106" t="s">
        <v>139</v>
      </c>
      <c r="F1508" s="179">
        <f>'Fleet Input'!I1512</f>
        <v>0</v>
      </c>
      <c r="G1508" s="179">
        <f>'Fleet Input'!J1512</f>
        <v>0</v>
      </c>
      <c r="H1508" s="119" t="e">
        <f>VLOOKUP(AD1508,NOx_Calc!$E$4:$G$44,3,FALSE)/100</f>
        <v>#N/A</v>
      </c>
      <c r="I1508" s="119" t="e">
        <f>VLOOKUP(AD1508,NOx_Calc!$E$4:$H$44,4,FALSE)/100</f>
        <v>#N/A</v>
      </c>
      <c r="J1508" s="97" t="e">
        <f t="shared" si="276"/>
        <v>#N/A</v>
      </c>
      <c r="K1508" s="10" t="e">
        <f>IF(J1508&lt;&gt;"-",IF(X1508="A",'NOx Emission Factors'!$X$4*J1508,IF(X1508="L",'NOx Emission Factors'!$W$4*J1508,"?")),"-")</f>
        <v>#N/A</v>
      </c>
      <c r="L1508" s="10" t="str">
        <f>IF(F1508&lt;&gt;"",IF(X1508="A",F1508/'NOx Emission Factors'!$X$4,IF(X1508="L",F1508/'NOx Emission Factors'!$W$4,"?")),"-")</f>
        <v>?</v>
      </c>
      <c r="M1508" s="125" t="e">
        <f t="shared" si="277"/>
        <v>#DIV/0!</v>
      </c>
      <c r="N1508" s="125" t="e">
        <f t="shared" si="278"/>
        <v>#N/A</v>
      </c>
      <c r="O1508" s="170">
        <f>'Fleet Input'!B1512</f>
        <v>0</v>
      </c>
      <c r="P1508" s="170">
        <f>'Fleet Input'!C1512</f>
        <v>0</v>
      </c>
      <c r="Q1508" s="170">
        <f>'Fleet Input'!D1512</f>
        <v>0</v>
      </c>
      <c r="R1508" s="170">
        <f>'Fleet Input'!E1512</f>
        <v>0</v>
      </c>
      <c r="S1508" s="170">
        <f>'Fleet Input'!F1512</f>
        <v>0</v>
      </c>
      <c r="T1508" s="109" t="s">
        <v>16</v>
      </c>
      <c r="U1508" s="109" t="s">
        <v>31</v>
      </c>
      <c r="X1508" s="176">
        <f>'Fleet Input'!F1512</f>
        <v>0</v>
      </c>
      <c r="Y1508" s="170">
        <f>'Fleet Input'!G1512</f>
        <v>0</v>
      </c>
      <c r="Z1508" s="170">
        <f>'Fleet Input'!H1512</f>
        <v>0</v>
      </c>
      <c r="AA1508" s="114">
        <f t="shared" si="279"/>
        <v>0</v>
      </c>
      <c r="AB1508" s="176" t="str">
        <f>IF('Fleet Input'!K1512=0,"",'Fleet Input'!K1512)</f>
        <v/>
      </c>
      <c r="AC1508" s="176" t="str">
        <f>IF('Fleet Input'!L1512=0,"",'Fleet Input'!L1512)</f>
        <v/>
      </c>
      <c r="AD1508" s="117" t="str">
        <f t="shared" si="280"/>
        <v/>
      </c>
      <c r="AE1508" s="117" t="str">
        <f t="shared" si="281"/>
        <v>00</v>
      </c>
      <c r="AF1508" s="8" t="e">
        <f t="shared" si="282"/>
        <v>#N/A</v>
      </c>
      <c r="AG1508" s="122" t="e">
        <f t="shared" si="283"/>
        <v>#N/A</v>
      </c>
      <c r="AH1508" s="8" t="e">
        <f t="shared" si="284"/>
        <v>#N/A</v>
      </c>
      <c r="AI1508" s="122" t="e">
        <f t="shared" si="285"/>
        <v>#N/A</v>
      </c>
      <c r="AJ1508" s="100" t="e">
        <f t="shared" si="286"/>
        <v>#N/A</v>
      </c>
      <c r="AK1508" s="122" t="e">
        <f t="shared" si="287"/>
        <v>#N/A</v>
      </c>
    </row>
    <row r="1509" spans="1:37" x14ac:dyDescent="0.2">
      <c r="A1509" s="170">
        <f>'Fleet Input'!A1513</f>
        <v>0</v>
      </c>
      <c r="B1509" s="106" t="s">
        <v>111</v>
      </c>
      <c r="C1509" s="106" t="s">
        <v>145</v>
      </c>
      <c r="D1509" s="106" t="s">
        <v>145</v>
      </c>
      <c r="E1509" s="106" t="s">
        <v>142</v>
      </c>
      <c r="F1509" s="179">
        <f>'Fleet Input'!I1513</f>
        <v>0</v>
      </c>
      <c r="G1509" s="179">
        <f>'Fleet Input'!J1513</f>
        <v>0</v>
      </c>
      <c r="H1509" s="119" t="e">
        <f>VLOOKUP(AD1509,NOx_Calc!$E$4:$G$44,3,FALSE)/100</f>
        <v>#N/A</v>
      </c>
      <c r="I1509" s="119" t="e">
        <f>VLOOKUP(AD1509,NOx_Calc!$E$4:$H$44,4,FALSE)/100</f>
        <v>#N/A</v>
      </c>
      <c r="J1509" s="97" t="e">
        <f t="shared" si="276"/>
        <v>#N/A</v>
      </c>
      <c r="K1509" s="10" t="e">
        <f>IF(J1509&lt;&gt;"-",IF(X1509="A",'NOx Emission Factors'!$X$4*J1509,IF(X1509="L",'NOx Emission Factors'!$W$4*J1509,"?")),"-")</f>
        <v>#N/A</v>
      </c>
      <c r="L1509" s="10" t="str">
        <f>IF(F1509&lt;&gt;"",IF(X1509="A",F1509/'NOx Emission Factors'!$X$4,IF(X1509="L",F1509/'NOx Emission Factors'!$W$4,"?")),"-")</f>
        <v>?</v>
      </c>
      <c r="M1509" s="125" t="e">
        <f t="shared" si="277"/>
        <v>#DIV/0!</v>
      </c>
      <c r="N1509" s="125" t="e">
        <f t="shared" si="278"/>
        <v>#N/A</v>
      </c>
      <c r="O1509" s="170">
        <f>'Fleet Input'!B1513</f>
        <v>0</v>
      </c>
      <c r="P1509" s="170">
        <f>'Fleet Input'!C1513</f>
        <v>0</v>
      </c>
      <c r="Q1509" s="170">
        <f>'Fleet Input'!D1513</f>
        <v>0</v>
      </c>
      <c r="R1509" s="170">
        <f>'Fleet Input'!E1513</f>
        <v>0</v>
      </c>
      <c r="S1509" s="170">
        <f>'Fleet Input'!F1513</f>
        <v>0</v>
      </c>
      <c r="T1509" s="109" t="s">
        <v>239</v>
      </c>
      <c r="U1509" s="109" t="s">
        <v>194</v>
      </c>
      <c r="X1509" s="176">
        <f>'Fleet Input'!F1513</f>
        <v>0</v>
      </c>
      <c r="Y1509" s="170">
        <f>'Fleet Input'!G1513</f>
        <v>0</v>
      </c>
      <c r="Z1509" s="170">
        <f>'Fleet Input'!H1513</f>
        <v>0</v>
      </c>
      <c r="AA1509" s="114">
        <f t="shared" si="279"/>
        <v>0</v>
      </c>
      <c r="AB1509" s="176" t="str">
        <f>IF('Fleet Input'!K1513=0,"",'Fleet Input'!K1513)</f>
        <v/>
      </c>
      <c r="AC1509" s="176" t="str">
        <f>IF('Fleet Input'!L1513=0,"",'Fleet Input'!L1513)</f>
        <v/>
      </c>
      <c r="AD1509" s="117" t="str">
        <f t="shared" si="280"/>
        <v/>
      </c>
      <c r="AE1509" s="117" t="str">
        <f t="shared" si="281"/>
        <v>00</v>
      </c>
      <c r="AF1509" s="8" t="e">
        <f t="shared" si="282"/>
        <v>#N/A</v>
      </c>
      <c r="AG1509" s="122" t="e">
        <f t="shared" si="283"/>
        <v>#N/A</v>
      </c>
      <c r="AH1509" s="8" t="e">
        <f t="shared" si="284"/>
        <v>#N/A</v>
      </c>
      <c r="AI1509" s="122" t="e">
        <f t="shared" si="285"/>
        <v>#N/A</v>
      </c>
      <c r="AJ1509" s="100" t="e">
        <f t="shared" si="286"/>
        <v>#N/A</v>
      </c>
      <c r="AK1509" s="122" t="e">
        <f t="shared" si="287"/>
        <v>#N/A</v>
      </c>
    </row>
    <row r="1510" spans="1:37" x14ac:dyDescent="0.2">
      <c r="A1510" s="170">
        <f>'Fleet Input'!A1514</f>
        <v>0</v>
      </c>
      <c r="B1510" s="106" t="s">
        <v>111</v>
      </c>
      <c r="C1510" s="106" t="s">
        <v>145</v>
      </c>
      <c r="D1510" s="106" t="s">
        <v>145</v>
      </c>
      <c r="E1510" s="106" t="s">
        <v>142</v>
      </c>
      <c r="F1510" s="179">
        <f>'Fleet Input'!I1514</f>
        <v>0</v>
      </c>
      <c r="G1510" s="179">
        <f>'Fleet Input'!J1514</f>
        <v>0</v>
      </c>
      <c r="H1510" s="119" t="e">
        <f>VLOOKUP(AD1510,NOx_Calc!$E$4:$G$44,3,FALSE)/100</f>
        <v>#N/A</v>
      </c>
      <c r="I1510" s="119" t="e">
        <f>VLOOKUP(AD1510,NOx_Calc!$E$4:$H$44,4,FALSE)/100</f>
        <v>#N/A</v>
      </c>
      <c r="J1510" s="97" t="e">
        <f t="shared" si="276"/>
        <v>#N/A</v>
      </c>
      <c r="K1510" s="10" t="e">
        <f>IF(J1510&lt;&gt;"-",IF(X1510="A",'NOx Emission Factors'!$X$4*J1510,IF(X1510="L",'NOx Emission Factors'!$W$4*J1510,"?")),"-")</f>
        <v>#N/A</v>
      </c>
      <c r="L1510" s="10" t="str">
        <f>IF(F1510&lt;&gt;"",IF(X1510="A",F1510/'NOx Emission Factors'!$X$4,IF(X1510="L",F1510/'NOx Emission Factors'!$W$4,"?")),"-")</f>
        <v>?</v>
      </c>
      <c r="M1510" s="125" t="e">
        <f t="shared" si="277"/>
        <v>#DIV/0!</v>
      </c>
      <c r="N1510" s="125" t="e">
        <f t="shared" si="278"/>
        <v>#N/A</v>
      </c>
      <c r="O1510" s="170">
        <f>'Fleet Input'!B1514</f>
        <v>0</v>
      </c>
      <c r="P1510" s="170">
        <f>'Fleet Input'!C1514</f>
        <v>0</v>
      </c>
      <c r="Q1510" s="170">
        <f>'Fleet Input'!D1514</f>
        <v>0</v>
      </c>
      <c r="R1510" s="170">
        <f>'Fleet Input'!E1514</f>
        <v>0</v>
      </c>
      <c r="S1510" s="170">
        <f>'Fleet Input'!F1514</f>
        <v>0</v>
      </c>
      <c r="T1510" s="109" t="s">
        <v>239</v>
      </c>
      <c r="U1510" s="109" t="s">
        <v>194</v>
      </c>
      <c r="X1510" s="176">
        <f>'Fleet Input'!F1514</f>
        <v>0</v>
      </c>
      <c r="Y1510" s="170">
        <f>'Fleet Input'!G1514</f>
        <v>0</v>
      </c>
      <c r="Z1510" s="170">
        <f>'Fleet Input'!H1514</f>
        <v>0</v>
      </c>
      <c r="AA1510" s="114">
        <f t="shared" si="279"/>
        <v>0</v>
      </c>
      <c r="AB1510" s="176" t="str">
        <f>IF('Fleet Input'!K1514=0,"",'Fleet Input'!K1514)</f>
        <v/>
      </c>
      <c r="AC1510" s="176" t="str">
        <f>IF('Fleet Input'!L1514=0,"",'Fleet Input'!L1514)</f>
        <v/>
      </c>
      <c r="AD1510" s="117" t="str">
        <f t="shared" si="280"/>
        <v/>
      </c>
      <c r="AE1510" s="117" t="str">
        <f t="shared" si="281"/>
        <v>00</v>
      </c>
      <c r="AF1510" s="8" t="e">
        <f t="shared" si="282"/>
        <v>#N/A</v>
      </c>
      <c r="AG1510" s="122" t="e">
        <f t="shared" si="283"/>
        <v>#N/A</v>
      </c>
      <c r="AH1510" s="8" t="e">
        <f t="shared" si="284"/>
        <v>#N/A</v>
      </c>
      <c r="AI1510" s="122" t="e">
        <f t="shared" si="285"/>
        <v>#N/A</v>
      </c>
      <c r="AJ1510" s="100" t="e">
        <f t="shared" si="286"/>
        <v>#N/A</v>
      </c>
      <c r="AK1510" s="122" t="e">
        <f t="shared" si="287"/>
        <v>#N/A</v>
      </c>
    </row>
    <row r="1511" spans="1:37" x14ac:dyDescent="0.2">
      <c r="A1511" s="170">
        <f>'Fleet Input'!A1515</f>
        <v>0</v>
      </c>
      <c r="B1511" s="106" t="s">
        <v>111</v>
      </c>
      <c r="C1511" s="106" t="s">
        <v>145</v>
      </c>
      <c r="D1511" s="106" t="s">
        <v>145</v>
      </c>
      <c r="E1511" s="106" t="s">
        <v>142</v>
      </c>
      <c r="F1511" s="179">
        <f>'Fleet Input'!I1515</f>
        <v>0</v>
      </c>
      <c r="G1511" s="179">
        <f>'Fleet Input'!J1515</f>
        <v>0</v>
      </c>
      <c r="H1511" s="119" t="e">
        <f>VLOOKUP(AD1511,NOx_Calc!$E$4:$G$44,3,FALSE)/100</f>
        <v>#N/A</v>
      </c>
      <c r="I1511" s="119" t="e">
        <f>VLOOKUP(AD1511,NOx_Calc!$E$4:$H$44,4,FALSE)/100</f>
        <v>#N/A</v>
      </c>
      <c r="J1511" s="97" t="e">
        <f t="shared" ref="J1511:J1574" si="288">IF(G1511&lt;&gt;"",G1511*(1-H1511),"-")</f>
        <v>#N/A</v>
      </c>
      <c r="K1511" s="10" t="e">
        <f>IF(J1511&lt;&gt;"-",IF(X1511="A",'NOx Emission Factors'!$X$4*J1511,IF(X1511="L",'NOx Emission Factors'!$W$4*J1511,"?")),"-")</f>
        <v>#N/A</v>
      </c>
      <c r="L1511" s="10" t="str">
        <f>IF(F1511&lt;&gt;"",IF(X1511="A",F1511/'NOx Emission Factors'!$X$4,IF(X1511="L",F1511/'NOx Emission Factors'!$W$4,"?")),"-")</f>
        <v>?</v>
      </c>
      <c r="M1511" s="125" t="e">
        <f t="shared" ref="M1511:M1574" si="289">IF(G1511&lt;&gt;"",IF(F1511&lt;&gt;"",F1511/G1511,"-"),"-")</f>
        <v>#DIV/0!</v>
      </c>
      <c r="N1511" s="125" t="e">
        <f t="shared" ref="N1511:N1574" si="290">IF(J1511&lt;&gt;"-",IF(F1511&lt;&gt;"",F1511/J1511,"-"),"-")</f>
        <v>#N/A</v>
      </c>
      <c r="O1511" s="170">
        <f>'Fleet Input'!B1515</f>
        <v>0</v>
      </c>
      <c r="P1511" s="170">
        <f>'Fleet Input'!C1515</f>
        <v>0</v>
      </c>
      <c r="Q1511" s="170">
        <f>'Fleet Input'!D1515</f>
        <v>0</v>
      </c>
      <c r="R1511" s="170">
        <f>'Fleet Input'!E1515</f>
        <v>0</v>
      </c>
      <c r="S1511" s="170">
        <f>'Fleet Input'!F1515</f>
        <v>0</v>
      </c>
      <c r="T1511" s="109" t="s">
        <v>239</v>
      </c>
      <c r="U1511" s="109" t="s">
        <v>194</v>
      </c>
      <c r="X1511" s="176">
        <f>'Fleet Input'!F1515</f>
        <v>0</v>
      </c>
      <c r="Y1511" s="170">
        <f>'Fleet Input'!G1515</f>
        <v>0</v>
      </c>
      <c r="Z1511" s="170">
        <f>'Fleet Input'!H1515</f>
        <v>0</v>
      </c>
      <c r="AA1511" s="114">
        <f t="shared" ref="AA1511:AA1574" si="291">IF(Z1511="STAGE 1","E1",IF(Z1511="STAGE 2","E2",IF(Z1511="STAGE 3A","E3",IF(Z1511="STAGE 4","E4",Z1511))))</f>
        <v>0</v>
      </c>
      <c r="AB1511" s="176" t="str">
        <f>IF('Fleet Input'!K1515=0,"",'Fleet Input'!K1515)</f>
        <v/>
      </c>
      <c r="AC1511" s="176" t="str">
        <f>IF('Fleet Input'!L1515=0,"",'Fleet Input'!L1515)</f>
        <v/>
      </c>
      <c r="AD1511" s="117" t="str">
        <f t="shared" ref="AD1511:AD1574" si="292">CONCATENATE(AB1511,AC1511)</f>
        <v/>
      </c>
      <c r="AE1511" s="117" t="str">
        <f t="shared" ref="AE1511:AE1574" si="293">CONCATENATE(AD1511,AA1511,X1511)</f>
        <v>00</v>
      </c>
      <c r="AF1511" s="8" t="e">
        <f t="shared" ref="AF1511:AF1574" si="294">IF(F1511&gt;0,F1511,K1511)</f>
        <v>#N/A</v>
      </c>
      <c r="AG1511" s="122" t="e">
        <f t="shared" ref="AG1511:AG1574" si="295">IF(G1511&lt;&gt;"",G1511*H1511,(L1511*H1511)/(1-H1511))</f>
        <v>#N/A</v>
      </c>
      <c r="AH1511" s="8" t="e">
        <f t="shared" ref="AH1511:AH1574" si="296">I1511/(1-H1511)</f>
        <v>#N/A</v>
      </c>
      <c r="AI1511" s="122" t="e">
        <f t="shared" ref="AI1511:AI1574" si="297">AH1511*AF1511</f>
        <v>#N/A</v>
      </c>
      <c r="AJ1511" s="100" t="e">
        <f t="shared" ref="AJ1511:AJ1574" si="298">(1-H1511-I1511)/(1-H1511)</f>
        <v>#N/A</v>
      </c>
      <c r="AK1511" s="122" t="e">
        <f t="shared" ref="AK1511:AK1574" si="299">AJ1511*AF1511</f>
        <v>#N/A</v>
      </c>
    </row>
    <row r="1512" spans="1:37" x14ac:dyDescent="0.2">
      <c r="A1512" s="170">
        <f>'Fleet Input'!A1516</f>
        <v>0</v>
      </c>
      <c r="B1512" s="106" t="s">
        <v>111</v>
      </c>
      <c r="C1512" s="106" t="s">
        <v>145</v>
      </c>
      <c r="D1512" s="106" t="s">
        <v>145</v>
      </c>
      <c r="E1512" s="106" t="s">
        <v>142</v>
      </c>
      <c r="F1512" s="179">
        <f>'Fleet Input'!I1516</f>
        <v>0</v>
      </c>
      <c r="G1512" s="179">
        <f>'Fleet Input'!J1516</f>
        <v>0</v>
      </c>
      <c r="H1512" s="119" t="e">
        <f>VLOOKUP(AD1512,NOx_Calc!$E$4:$G$44,3,FALSE)/100</f>
        <v>#N/A</v>
      </c>
      <c r="I1512" s="119" t="e">
        <f>VLOOKUP(AD1512,NOx_Calc!$E$4:$H$44,4,FALSE)/100</f>
        <v>#N/A</v>
      </c>
      <c r="J1512" s="97" t="e">
        <f t="shared" si="288"/>
        <v>#N/A</v>
      </c>
      <c r="K1512" s="10" t="e">
        <f>IF(J1512&lt;&gt;"-",IF(X1512="A",'NOx Emission Factors'!$X$4*J1512,IF(X1512="L",'NOx Emission Factors'!$W$4*J1512,"?")),"-")</f>
        <v>#N/A</v>
      </c>
      <c r="L1512" s="10" t="str">
        <f>IF(F1512&lt;&gt;"",IF(X1512="A",F1512/'NOx Emission Factors'!$X$4,IF(X1512="L",F1512/'NOx Emission Factors'!$W$4,"?")),"-")</f>
        <v>?</v>
      </c>
      <c r="M1512" s="125" t="e">
        <f t="shared" si="289"/>
        <v>#DIV/0!</v>
      </c>
      <c r="N1512" s="125" t="e">
        <f t="shared" si="290"/>
        <v>#N/A</v>
      </c>
      <c r="O1512" s="170">
        <f>'Fleet Input'!B1516</f>
        <v>0</v>
      </c>
      <c r="P1512" s="170">
        <f>'Fleet Input'!C1516</f>
        <v>0</v>
      </c>
      <c r="Q1512" s="170">
        <f>'Fleet Input'!D1516</f>
        <v>0</v>
      </c>
      <c r="R1512" s="170">
        <f>'Fleet Input'!E1516</f>
        <v>0</v>
      </c>
      <c r="S1512" s="170">
        <f>'Fleet Input'!F1516</f>
        <v>0</v>
      </c>
      <c r="T1512" s="109" t="s">
        <v>239</v>
      </c>
      <c r="U1512" s="109" t="s">
        <v>194</v>
      </c>
      <c r="X1512" s="176">
        <f>'Fleet Input'!F1516</f>
        <v>0</v>
      </c>
      <c r="Y1512" s="170">
        <f>'Fleet Input'!G1516</f>
        <v>0</v>
      </c>
      <c r="Z1512" s="170">
        <f>'Fleet Input'!H1516</f>
        <v>0</v>
      </c>
      <c r="AA1512" s="114">
        <f t="shared" si="291"/>
        <v>0</v>
      </c>
      <c r="AB1512" s="176" t="str">
        <f>IF('Fleet Input'!K1516=0,"",'Fleet Input'!K1516)</f>
        <v/>
      </c>
      <c r="AC1512" s="176" t="str">
        <f>IF('Fleet Input'!L1516=0,"",'Fleet Input'!L1516)</f>
        <v/>
      </c>
      <c r="AD1512" s="117" t="str">
        <f t="shared" si="292"/>
        <v/>
      </c>
      <c r="AE1512" s="117" t="str">
        <f t="shared" si="293"/>
        <v>00</v>
      </c>
      <c r="AF1512" s="8" t="e">
        <f t="shared" si="294"/>
        <v>#N/A</v>
      </c>
      <c r="AG1512" s="122" t="e">
        <f t="shared" si="295"/>
        <v>#N/A</v>
      </c>
      <c r="AH1512" s="8" t="e">
        <f t="shared" si="296"/>
        <v>#N/A</v>
      </c>
      <c r="AI1512" s="122" t="e">
        <f t="shared" si="297"/>
        <v>#N/A</v>
      </c>
      <c r="AJ1512" s="100" t="e">
        <f t="shared" si="298"/>
        <v>#N/A</v>
      </c>
      <c r="AK1512" s="122" t="e">
        <f t="shared" si="299"/>
        <v>#N/A</v>
      </c>
    </row>
    <row r="1513" spans="1:37" x14ac:dyDescent="0.2">
      <c r="A1513" s="170">
        <f>'Fleet Input'!A1517</f>
        <v>0</v>
      </c>
      <c r="B1513" s="106" t="s">
        <v>111</v>
      </c>
      <c r="C1513" s="106" t="s">
        <v>145</v>
      </c>
      <c r="D1513" s="106" t="s">
        <v>145</v>
      </c>
      <c r="E1513" s="106" t="s">
        <v>142</v>
      </c>
      <c r="F1513" s="179">
        <f>'Fleet Input'!I1517</f>
        <v>0</v>
      </c>
      <c r="G1513" s="179">
        <f>'Fleet Input'!J1517</f>
        <v>0</v>
      </c>
      <c r="H1513" s="119" t="e">
        <f>VLOOKUP(AD1513,NOx_Calc!$E$4:$G$44,3,FALSE)/100</f>
        <v>#N/A</v>
      </c>
      <c r="I1513" s="119" t="e">
        <f>VLOOKUP(AD1513,NOx_Calc!$E$4:$H$44,4,FALSE)/100</f>
        <v>#N/A</v>
      </c>
      <c r="J1513" s="97" t="e">
        <f t="shared" si="288"/>
        <v>#N/A</v>
      </c>
      <c r="K1513" s="10" t="e">
        <f>IF(J1513&lt;&gt;"-",IF(X1513="A",'NOx Emission Factors'!$X$4*J1513,IF(X1513="L",'NOx Emission Factors'!$W$4*J1513,"?")),"-")</f>
        <v>#N/A</v>
      </c>
      <c r="L1513" s="10" t="str">
        <f>IF(F1513&lt;&gt;"",IF(X1513="A",F1513/'NOx Emission Factors'!$X$4,IF(X1513="L",F1513/'NOx Emission Factors'!$W$4,"?")),"-")</f>
        <v>?</v>
      </c>
      <c r="M1513" s="125" t="e">
        <f t="shared" si="289"/>
        <v>#DIV/0!</v>
      </c>
      <c r="N1513" s="125" t="e">
        <f t="shared" si="290"/>
        <v>#N/A</v>
      </c>
      <c r="O1513" s="170">
        <f>'Fleet Input'!B1517</f>
        <v>0</v>
      </c>
      <c r="P1513" s="170">
        <f>'Fleet Input'!C1517</f>
        <v>0</v>
      </c>
      <c r="Q1513" s="170">
        <f>'Fleet Input'!D1517</f>
        <v>0</v>
      </c>
      <c r="R1513" s="170">
        <f>'Fleet Input'!E1517</f>
        <v>0</v>
      </c>
      <c r="S1513" s="170">
        <f>'Fleet Input'!F1517</f>
        <v>0</v>
      </c>
      <c r="T1513" s="109" t="s">
        <v>239</v>
      </c>
      <c r="U1513" s="109" t="s">
        <v>194</v>
      </c>
      <c r="X1513" s="176">
        <f>'Fleet Input'!F1517</f>
        <v>0</v>
      </c>
      <c r="Y1513" s="170">
        <f>'Fleet Input'!G1517</f>
        <v>0</v>
      </c>
      <c r="Z1513" s="170">
        <f>'Fleet Input'!H1517</f>
        <v>0</v>
      </c>
      <c r="AA1513" s="114">
        <f t="shared" si="291"/>
        <v>0</v>
      </c>
      <c r="AB1513" s="176" t="str">
        <f>IF('Fleet Input'!K1517=0,"",'Fleet Input'!K1517)</f>
        <v/>
      </c>
      <c r="AC1513" s="176" t="str">
        <f>IF('Fleet Input'!L1517=0,"",'Fleet Input'!L1517)</f>
        <v/>
      </c>
      <c r="AD1513" s="117" t="str">
        <f t="shared" si="292"/>
        <v/>
      </c>
      <c r="AE1513" s="117" t="str">
        <f t="shared" si="293"/>
        <v>00</v>
      </c>
      <c r="AF1513" s="8" t="e">
        <f t="shared" si="294"/>
        <v>#N/A</v>
      </c>
      <c r="AG1513" s="122" t="e">
        <f t="shared" si="295"/>
        <v>#N/A</v>
      </c>
      <c r="AH1513" s="8" t="e">
        <f t="shared" si="296"/>
        <v>#N/A</v>
      </c>
      <c r="AI1513" s="122" t="e">
        <f t="shared" si="297"/>
        <v>#N/A</v>
      </c>
      <c r="AJ1513" s="100" t="e">
        <f t="shared" si="298"/>
        <v>#N/A</v>
      </c>
      <c r="AK1513" s="122" t="e">
        <f t="shared" si="299"/>
        <v>#N/A</v>
      </c>
    </row>
    <row r="1514" spans="1:37" x14ac:dyDescent="0.2">
      <c r="A1514" s="170">
        <f>'Fleet Input'!A1518</f>
        <v>0</v>
      </c>
      <c r="B1514" s="106" t="s">
        <v>111</v>
      </c>
      <c r="C1514" s="106" t="s">
        <v>145</v>
      </c>
      <c r="D1514" s="106" t="s">
        <v>145</v>
      </c>
      <c r="E1514" s="106" t="s">
        <v>142</v>
      </c>
      <c r="F1514" s="179">
        <f>'Fleet Input'!I1518</f>
        <v>0</v>
      </c>
      <c r="G1514" s="179">
        <f>'Fleet Input'!J1518</f>
        <v>0</v>
      </c>
      <c r="H1514" s="119" t="e">
        <f>VLOOKUP(AD1514,NOx_Calc!$E$4:$G$44,3,FALSE)/100</f>
        <v>#N/A</v>
      </c>
      <c r="I1514" s="119" t="e">
        <f>VLOOKUP(AD1514,NOx_Calc!$E$4:$H$44,4,FALSE)/100</f>
        <v>#N/A</v>
      </c>
      <c r="J1514" s="97" t="e">
        <f t="shared" si="288"/>
        <v>#N/A</v>
      </c>
      <c r="K1514" s="10" t="e">
        <f>IF(J1514&lt;&gt;"-",IF(X1514="A",'NOx Emission Factors'!$X$4*J1514,IF(X1514="L",'NOx Emission Factors'!$W$4*J1514,"?")),"-")</f>
        <v>#N/A</v>
      </c>
      <c r="L1514" s="10" t="str">
        <f>IF(F1514&lt;&gt;"",IF(X1514="A",F1514/'NOx Emission Factors'!$X$4,IF(X1514="L",F1514/'NOx Emission Factors'!$W$4,"?")),"-")</f>
        <v>?</v>
      </c>
      <c r="M1514" s="125" t="e">
        <f t="shared" si="289"/>
        <v>#DIV/0!</v>
      </c>
      <c r="N1514" s="125" t="e">
        <f t="shared" si="290"/>
        <v>#N/A</v>
      </c>
      <c r="O1514" s="170">
        <f>'Fleet Input'!B1518</f>
        <v>0</v>
      </c>
      <c r="P1514" s="170">
        <f>'Fleet Input'!C1518</f>
        <v>0</v>
      </c>
      <c r="Q1514" s="170">
        <f>'Fleet Input'!D1518</f>
        <v>0</v>
      </c>
      <c r="R1514" s="170">
        <f>'Fleet Input'!E1518</f>
        <v>0</v>
      </c>
      <c r="S1514" s="170">
        <f>'Fleet Input'!F1518</f>
        <v>0</v>
      </c>
      <c r="T1514" s="109" t="s">
        <v>239</v>
      </c>
      <c r="U1514" s="109" t="s">
        <v>194</v>
      </c>
      <c r="X1514" s="176">
        <f>'Fleet Input'!F1518</f>
        <v>0</v>
      </c>
      <c r="Y1514" s="170">
        <f>'Fleet Input'!G1518</f>
        <v>0</v>
      </c>
      <c r="Z1514" s="170">
        <f>'Fleet Input'!H1518</f>
        <v>0</v>
      </c>
      <c r="AA1514" s="114">
        <f t="shared" si="291"/>
        <v>0</v>
      </c>
      <c r="AB1514" s="176" t="str">
        <f>IF('Fleet Input'!K1518=0,"",'Fleet Input'!K1518)</f>
        <v/>
      </c>
      <c r="AC1514" s="176" t="str">
        <f>IF('Fleet Input'!L1518=0,"",'Fleet Input'!L1518)</f>
        <v/>
      </c>
      <c r="AD1514" s="117" t="str">
        <f t="shared" si="292"/>
        <v/>
      </c>
      <c r="AE1514" s="117" t="str">
        <f t="shared" si="293"/>
        <v>00</v>
      </c>
      <c r="AF1514" s="8" t="e">
        <f t="shared" si="294"/>
        <v>#N/A</v>
      </c>
      <c r="AG1514" s="122" t="e">
        <f t="shared" si="295"/>
        <v>#N/A</v>
      </c>
      <c r="AH1514" s="8" t="e">
        <f t="shared" si="296"/>
        <v>#N/A</v>
      </c>
      <c r="AI1514" s="122" t="e">
        <f t="shared" si="297"/>
        <v>#N/A</v>
      </c>
      <c r="AJ1514" s="100" t="e">
        <f t="shared" si="298"/>
        <v>#N/A</v>
      </c>
      <c r="AK1514" s="122" t="e">
        <f t="shared" si="299"/>
        <v>#N/A</v>
      </c>
    </row>
    <row r="1515" spans="1:37" x14ac:dyDescent="0.2">
      <c r="A1515" s="170">
        <f>'Fleet Input'!A1519</f>
        <v>0</v>
      </c>
      <c r="B1515" s="106" t="s">
        <v>111</v>
      </c>
      <c r="C1515" s="106" t="s">
        <v>145</v>
      </c>
      <c r="D1515" s="106" t="s">
        <v>145</v>
      </c>
      <c r="E1515" s="106" t="s">
        <v>142</v>
      </c>
      <c r="F1515" s="179">
        <f>'Fleet Input'!I1519</f>
        <v>0</v>
      </c>
      <c r="G1515" s="179">
        <f>'Fleet Input'!J1519</f>
        <v>0</v>
      </c>
      <c r="H1515" s="119" t="e">
        <f>VLOOKUP(AD1515,NOx_Calc!$E$4:$G$44,3,FALSE)/100</f>
        <v>#N/A</v>
      </c>
      <c r="I1515" s="119" t="e">
        <f>VLOOKUP(AD1515,NOx_Calc!$E$4:$H$44,4,FALSE)/100</f>
        <v>#N/A</v>
      </c>
      <c r="J1515" s="97" t="e">
        <f t="shared" si="288"/>
        <v>#N/A</v>
      </c>
      <c r="K1515" s="10" t="e">
        <f>IF(J1515&lt;&gt;"-",IF(X1515="A",'NOx Emission Factors'!$X$4*J1515,IF(X1515="L",'NOx Emission Factors'!$W$4*J1515,"?")),"-")</f>
        <v>#N/A</v>
      </c>
      <c r="L1515" s="10" t="str">
        <f>IF(F1515&lt;&gt;"",IF(X1515="A",F1515/'NOx Emission Factors'!$X$4,IF(X1515="L",F1515/'NOx Emission Factors'!$W$4,"?")),"-")</f>
        <v>?</v>
      </c>
      <c r="M1515" s="125" t="e">
        <f t="shared" si="289"/>
        <v>#DIV/0!</v>
      </c>
      <c r="N1515" s="125" t="e">
        <f t="shared" si="290"/>
        <v>#N/A</v>
      </c>
      <c r="O1515" s="170">
        <f>'Fleet Input'!B1519</f>
        <v>0</v>
      </c>
      <c r="P1515" s="170">
        <f>'Fleet Input'!C1519</f>
        <v>0</v>
      </c>
      <c r="Q1515" s="170">
        <f>'Fleet Input'!D1519</f>
        <v>0</v>
      </c>
      <c r="R1515" s="170">
        <f>'Fleet Input'!E1519</f>
        <v>0</v>
      </c>
      <c r="S1515" s="170">
        <f>'Fleet Input'!F1519</f>
        <v>0</v>
      </c>
      <c r="T1515" s="109" t="s">
        <v>239</v>
      </c>
      <c r="U1515" s="109" t="s">
        <v>194</v>
      </c>
      <c r="X1515" s="176">
        <f>'Fleet Input'!F1519</f>
        <v>0</v>
      </c>
      <c r="Y1515" s="170">
        <f>'Fleet Input'!G1519</f>
        <v>0</v>
      </c>
      <c r="Z1515" s="170">
        <f>'Fleet Input'!H1519</f>
        <v>0</v>
      </c>
      <c r="AA1515" s="114">
        <f t="shared" si="291"/>
        <v>0</v>
      </c>
      <c r="AB1515" s="176" t="str">
        <f>IF('Fleet Input'!K1519=0,"",'Fleet Input'!K1519)</f>
        <v/>
      </c>
      <c r="AC1515" s="176" t="str">
        <f>IF('Fleet Input'!L1519=0,"",'Fleet Input'!L1519)</f>
        <v/>
      </c>
      <c r="AD1515" s="117" t="str">
        <f t="shared" si="292"/>
        <v/>
      </c>
      <c r="AE1515" s="117" t="str">
        <f t="shared" si="293"/>
        <v>00</v>
      </c>
      <c r="AF1515" s="8" t="e">
        <f t="shared" si="294"/>
        <v>#N/A</v>
      </c>
      <c r="AG1515" s="122" t="e">
        <f t="shared" si="295"/>
        <v>#N/A</v>
      </c>
      <c r="AH1515" s="8" t="e">
        <f t="shared" si="296"/>
        <v>#N/A</v>
      </c>
      <c r="AI1515" s="122" t="e">
        <f t="shared" si="297"/>
        <v>#N/A</v>
      </c>
      <c r="AJ1515" s="100" t="e">
        <f t="shared" si="298"/>
        <v>#N/A</v>
      </c>
      <c r="AK1515" s="122" t="e">
        <f t="shared" si="299"/>
        <v>#N/A</v>
      </c>
    </row>
    <row r="1516" spans="1:37" x14ac:dyDescent="0.2">
      <c r="A1516" s="170">
        <f>'Fleet Input'!A1520</f>
        <v>0</v>
      </c>
      <c r="B1516" s="106" t="s">
        <v>111</v>
      </c>
      <c r="C1516" s="106" t="s">
        <v>145</v>
      </c>
      <c r="D1516" s="106" t="s">
        <v>145</v>
      </c>
      <c r="E1516" s="106" t="s">
        <v>142</v>
      </c>
      <c r="F1516" s="179">
        <f>'Fleet Input'!I1520</f>
        <v>0</v>
      </c>
      <c r="G1516" s="179">
        <f>'Fleet Input'!J1520</f>
        <v>0</v>
      </c>
      <c r="H1516" s="119" t="e">
        <f>VLOOKUP(AD1516,NOx_Calc!$E$4:$G$44,3,FALSE)/100</f>
        <v>#N/A</v>
      </c>
      <c r="I1516" s="119" t="e">
        <f>VLOOKUP(AD1516,NOx_Calc!$E$4:$H$44,4,FALSE)/100</f>
        <v>#N/A</v>
      </c>
      <c r="J1516" s="97" t="e">
        <f t="shared" si="288"/>
        <v>#N/A</v>
      </c>
      <c r="K1516" s="10" t="e">
        <f>IF(J1516&lt;&gt;"-",IF(X1516="A",'NOx Emission Factors'!$X$4*J1516,IF(X1516="L",'NOx Emission Factors'!$W$4*J1516,"?")),"-")</f>
        <v>#N/A</v>
      </c>
      <c r="L1516" s="10" t="str">
        <f>IF(F1516&lt;&gt;"",IF(X1516="A",F1516/'NOx Emission Factors'!$X$4,IF(X1516="L",F1516/'NOx Emission Factors'!$W$4,"?")),"-")</f>
        <v>?</v>
      </c>
      <c r="M1516" s="125" t="e">
        <f t="shared" si="289"/>
        <v>#DIV/0!</v>
      </c>
      <c r="N1516" s="125" t="e">
        <f t="shared" si="290"/>
        <v>#N/A</v>
      </c>
      <c r="O1516" s="170">
        <f>'Fleet Input'!B1520</f>
        <v>0</v>
      </c>
      <c r="P1516" s="170">
        <f>'Fleet Input'!C1520</f>
        <v>0</v>
      </c>
      <c r="Q1516" s="170">
        <f>'Fleet Input'!D1520</f>
        <v>0</v>
      </c>
      <c r="R1516" s="170">
        <f>'Fleet Input'!E1520</f>
        <v>0</v>
      </c>
      <c r="S1516" s="170">
        <f>'Fleet Input'!F1520</f>
        <v>0</v>
      </c>
      <c r="T1516" s="109" t="s">
        <v>239</v>
      </c>
      <c r="U1516" s="109" t="s">
        <v>194</v>
      </c>
      <c r="X1516" s="176">
        <f>'Fleet Input'!F1520</f>
        <v>0</v>
      </c>
      <c r="Y1516" s="170">
        <f>'Fleet Input'!G1520</f>
        <v>0</v>
      </c>
      <c r="Z1516" s="170">
        <f>'Fleet Input'!H1520</f>
        <v>0</v>
      </c>
      <c r="AA1516" s="114">
        <f t="shared" si="291"/>
        <v>0</v>
      </c>
      <c r="AB1516" s="176" t="str">
        <f>IF('Fleet Input'!K1520=0,"",'Fleet Input'!K1520)</f>
        <v/>
      </c>
      <c r="AC1516" s="176" t="str">
        <f>IF('Fleet Input'!L1520=0,"",'Fleet Input'!L1520)</f>
        <v/>
      </c>
      <c r="AD1516" s="117" t="str">
        <f t="shared" si="292"/>
        <v/>
      </c>
      <c r="AE1516" s="117" t="str">
        <f t="shared" si="293"/>
        <v>00</v>
      </c>
      <c r="AF1516" s="8" t="e">
        <f t="shared" si="294"/>
        <v>#N/A</v>
      </c>
      <c r="AG1516" s="122" t="e">
        <f t="shared" si="295"/>
        <v>#N/A</v>
      </c>
      <c r="AH1516" s="8" t="e">
        <f t="shared" si="296"/>
        <v>#N/A</v>
      </c>
      <c r="AI1516" s="122" t="e">
        <f t="shared" si="297"/>
        <v>#N/A</v>
      </c>
      <c r="AJ1516" s="100" t="e">
        <f t="shared" si="298"/>
        <v>#N/A</v>
      </c>
      <c r="AK1516" s="122" t="e">
        <f t="shared" si="299"/>
        <v>#N/A</v>
      </c>
    </row>
    <row r="1517" spans="1:37" x14ac:dyDescent="0.2">
      <c r="A1517" s="170">
        <f>'Fleet Input'!A1521</f>
        <v>0</v>
      </c>
      <c r="B1517" s="106" t="s">
        <v>111</v>
      </c>
      <c r="C1517" s="106" t="s">
        <v>145</v>
      </c>
      <c r="D1517" s="106" t="s">
        <v>145</v>
      </c>
      <c r="E1517" s="106" t="s">
        <v>142</v>
      </c>
      <c r="F1517" s="179">
        <f>'Fleet Input'!I1521</f>
        <v>0</v>
      </c>
      <c r="G1517" s="179">
        <f>'Fleet Input'!J1521</f>
        <v>0</v>
      </c>
      <c r="H1517" s="119" t="e">
        <f>VLOOKUP(AD1517,NOx_Calc!$E$4:$G$44,3,FALSE)/100</f>
        <v>#N/A</v>
      </c>
      <c r="I1517" s="119" t="e">
        <f>VLOOKUP(AD1517,NOx_Calc!$E$4:$H$44,4,FALSE)/100</f>
        <v>#N/A</v>
      </c>
      <c r="J1517" s="97" t="e">
        <f t="shared" si="288"/>
        <v>#N/A</v>
      </c>
      <c r="K1517" s="10" t="e">
        <f>IF(J1517&lt;&gt;"-",IF(X1517="A",'NOx Emission Factors'!$X$4*J1517,IF(X1517="L",'NOx Emission Factors'!$W$4*J1517,"?")),"-")</f>
        <v>#N/A</v>
      </c>
      <c r="L1517" s="10" t="str">
        <f>IF(F1517&lt;&gt;"",IF(X1517="A",F1517/'NOx Emission Factors'!$X$4,IF(X1517="L",F1517/'NOx Emission Factors'!$W$4,"?")),"-")</f>
        <v>?</v>
      </c>
      <c r="M1517" s="125" t="e">
        <f t="shared" si="289"/>
        <v>#DIV/0!</v>
      </c>
      <c r="N1517" s="125" t="e">
        <f t="shared" si="290"/>
        <v>#N/A</v>
      </c>
      <c r="O1517" s="170">
        <f>'Fleet Input'!B1521</f>
        <v>0</v>
      </c>
      <c r="P1517" s="170">
        <f>'Fleet Input'!C1521</f>
        <v>0</v>
      </c>
      <c r="Q1517" s="170">
        <f>'Fleet Input'!D1521</f>
        <v>0</v>
      </c>
      <c r="R1517" s="170">
        <f>'Fleet Input'!E1521</f>
        <v>0</v>
      </c>
      <c r="S1517" s="170">
        <f>'Fleet Input'!F1521</f>
        <v>0</v>
      </c>
      <c r="T1517" s="109" t="s">
        <v>239</v>
      </c>
      <c r="U1517" s="109" t="s">
        <v>194</v>
      </c>
      <c r="X1517" s="176">
        <f>'Fleet Input'!F1521</f>
        <v>0</v>
      </c>
      <c r="Y1517" s="170">
        <f>'Fleet Input'!G1521</f>
        <v>0</v>
      </c>
      <c r="Z1517" s="170">
        <f>'Fleet Input'!H1521</f>
        <v>0</v>
      </c>
      <c r="AA1517" s="114">
        <f t="shared" si="291"/>
        <v>0</v>
      </c>
      <c r="AB1517" s="176" t="str">
        <f>IF('Fleet Input'!K1521=0,"",'Fleet Input'!K1521)</f>
        <v/>
      </c>
      <c r="AC1517" s="176" t="str">
        <f>IF('Fleet Input'!L1521=0,"",'Fleet Input'!L1521)</f>
        <v/>
      </c>
      <c r="AD1517" s="117" t="str">
        <f t="shared" si="292"/>
        <v/>
      </c>
      <c r="AE1517" s="117" t="str">
        <f t="shared" si="293"/>
        <v>00</v>
      </c>
      <c r="AF1517" s="8" t="e">
        <f t="shared" si="294"/>
        <v>#N/A</v>
      </c>
      <c r="AG1517" s="122" t="e">
        <f t="shared" si="295"/>
        <v>#N/A</v>
      </c>
      <c r="AH1517" s="8" t="e">
        <f t="shared" si="296"/>
        <v>#N/A</v>
      </c>
      <c r="AI1517" s="122" t="e">
        <f t="shared" si="297"/>
        <v>#N/A</v>
      </c>
      <c r="AJ1517" s="100" t="e">
        <f t="shared" si="298"/>
        <v>#N/A</v>
      </c>
      <c r="AK1517" s="122" t="e">
        <f t="shared" si="299"/>
        <v>#N/A</v>
      </c>
    </row>
    <row r="1518" spans="1:37" x14ac:dyDescent="0.2">
      <c r="A1518" s="170">
        <f>'Fleet Input'!A1522</f>
        <v>0</v>
      </c>
      <c r="B1518" s="106" t="s">
        <v>111</v>
      </c>
      <c r="C1518" s="106" t="s">
        <v>145</v>
      </c>
      <c r="D1518" s="106" t="s">
        <v>145</v>
      </c>
      <c r="E1518" s="106" t="s">
        <v>142</v>
      </c>
      <c r="F1518" s="179">
        <f>'Fleet Input'!I1522</f>
        <v>0</v>
      </c>
      <c r="G1518" s="179">
        <f>'Fleet Input'!J1522</f>
        <v>0</v>
      </c>
      <c r="H1518" s="119" t="e">
        <f>VLOOKUP(AD1518,NOx_Calc!$E$4:$G$44,3,FALSE)/100</f>
        <v>#N/A</v>
      </c>
      <c r="I1518" s="119" t="e">
        <f>VLOOKUP(AD1518,NOx_Calc!$E$4:$H$44,4,FALSE)/100</f>
        <v>#N/A</v>
      </c>
      <c r="J1518" s="97" t="e">
        <f t="shared" si="288"/>
        <v>#N/A</v>
      </c>
      <c r="K1518" s="10" t="e">
        <f>IF(J1518&lt;&gt;"-",IF(X1518="A",'NOx Emission Factors'!$X$4*J1518,IF(X1518="L",'NOx Emission Factors'!$W$4*J1518,"?")),"-")</f>
        <v>#N/A</v>
      </c>
      <c r="L1518" s="10" t="str">
        <f>IF(F1518&lt;&gt;"",IF(X1518="A",F1518/'NOx Emission Factors'!$X$4,IF(X1518="L",F1518/'NOx Emission Factors'!$W$4,"?")),"-")</f>
        <v>?</v>
      </c>
      <c r="M1518" s="125" t="e">
        <f t="shared" si="289"/>
        <v>#DIV/0!</v>
      </c>
      <c r="N1518" s="125" t="e">
        <f t="shared" si="290"/>
        <v>#N/A</v>
      </c>
      <c r="O1518" s="170">
        <f>'Fleet Input'!B1522</f>
        <v>0</v>
      </c>
      <c r="P1518" s="170">
        <f>'Fleet Input'!C1522</f>
        <v>0</v>
      </c>
      <c r="Q1518" s="170">
        <f>'Fleet Input'!D1522</f>
        <v>0</v>
      </c>
      <c r="R1518" s="170">
        <f>'Fleet Input'!E1522</f>
        <v>0</v>
      </c>
      <c r="S1518" s="170">
        <f>'Fleet Input'!F1522</f>
        <v>0</v>
      </c>
      <c r="T1518" s="109" t="s">
        <v>239</v>
      </c>
      <c r="U1518" s="109" t="s">
        <v>194</v>
      </c>
      <c r="X1518" s="176">
        <f>'Fleet Input'!F1522</f>
        <v>0</v>
      </c>
      <c r="Y1518" s="170">
        <f>'Fleet Input'!G1522</f>
        <v>0</v>
      </c>
      <c r="Z1518" s="170">
        <f>'Fleet Input'!H1522</f>
        <v>0</v>
      </c>
      <c r="AA1518" s="114">
        <f t="shared" si="291"/>
        <v>0</v>
      </c>
      <c r="AB1518" s="176" t="str">
        <f>IF('Fleet Input'!K1522=0,"",'Fleet Input'!K1522)</f>
        <v/>
      </c>
      <c r="AC1518" s="176" t="str">
        <f>IF('Fleet Input'!L1522=0,"",'Fleet Input'!L1522)</f>
        <v/>
      </c>
      <c r="AD1518" s="117" t="str">
        <f t="shared" si="292"/>
        <v/>
      </c>
      <c r="AE1518" s="117" t="str">
        <f t="shared" si="293"/>
        <v>00</v>
      </c>
      <c r="AF1518" s="8" t="e">
        <f t="shared" si="294"/>
        <v>#N/A</v>
      </c>
      <c r="AG1518" s="122" t="e">
        <f t="shared" si="295"/>
        <v>#N/A</v>
      </c>
      <c r="AH1518" s="8" t="e">
        <f t="shared" si="296"/>
        <v>#N/A</v>
      </c>
      <c r="AI1518" s="122" t="e">
        <f t="shared" si="297"/>
        <v>#N/A</v>
      </c>
      <c r="AJ1518" s="100" t="e">
        <f t="shared" si="298"/>
        <v>#N/A</v>
      </c>
      <c r="AK1518" s="122" t="e">
        <f t="shared" si="299"/>
        <v>#N/A</v>
      </c>
    </row>
    <row r="1519" spans="1:37" x14ac:dyDescent="0.2">
      <c r="A1519" s="170">
        <f>'Fleet Input'!A1523</f>
        <v>0</v>
      </c>
      <c r="B1519" s="106" t="s">
        <v>111</v>
      </c>
      <c r="C1519" s="106" t="s">
        <v>145</v>
      </c>
      <c r="D1519" s="106" t="s">
        <v>145</v>
      </c>
      <c r="E1519" s="106" t="s">
        <v>142</v>
      </c>
      <c r="F1519" s="179">
        <f>'Fleet Input'!I1523</f>
        <v>0</v>
      </c>
      <c r="G1519" s="179">
        <f>'Fleet Input'!J1523</f>
        <v>0</v>
      </c>
      <c r="H1519" s="119" t="e">
        <f>VLOOKUP(AD1519,NOx_Calc!$E$4:$G$44,3,FALSE)/100</f>
        <v>#N/A</v>
      </c>
      <c r="I1519" s="119" t="e">
        <f>VLOOKUP(AD1519,NOx_Calc!$E$4:$H$44,4,FALSE)/100</f>
        <v>#N/A</v>
      </c>
      <c r="J1519" s="97" t="e">
        <f t="shared" si="288"/>
        <v>#N/A</v>
      </c>
      <c r="K1519" s="10" t="e">
        <f>IF(J1519&lt;&gt;"-",IF(X1519="A",'NOx Emission Factors'!$X$4*J1519,IF(X1519="L",'NOx Emission Factors'!$W$4*J1519,"?")),"-")</f>
        <v>#N/A</v>
      </c>
      <c r="L1519" s="10" t="str">
        <f>IF(F1519&lt;&gt;"",IF(X1519="A",F1519/'NOx Emission Factors'!$X$4,IF(X1519="L",F1519/'NOx Emission Factors'!$W$4,"?")),"-")</f>
        <v>?</v>
      </c>
      <c r="M1519" s="125" t="e">
        <f t="shared" si="289"/>
        <v>#DIV/0!</v>
      </c>
      <c r="N1519" s="125" t="e">
        <f t="shared" si="290"/>
        <v>#N/A</v>
      </c>
      <c r="O1519" s="170">
        <f>'Fleet Input'!B1523</f>
        <v>0</v>
      </c>
      <c r="P1519" s="170">
        <f>'Fleet Input'!C1523</f>
        <v>0</v>
      </c>
      <c r="Q1519" s="170">
        <f>'Fleet Input'!D1523</f>
        <v>0</v>
      </c>
      <c r="R1519" s="170">
        <f>'Fleet Input'!E1523</f>
        <v>0</v>
      </c>
      <c r="S1519" s="170">
        <f>'Fleet Input'!F1523</f>
        <v>0</v>
      </c>
      <c r="T1519" s="109" t="s">
        <v>239</v>
      </c>
      <c r="U1519" s="109" t="s">
        <v>194</v>
      </c>
      <c r="X1519" s="176">
        <f>'Fleet Input'!F1523</f>
        <v>0</v>
      </c>
      <c r="Y1519" s="170">
        <f>'Fleet Input'!G1523</f>
        <v>0</v>
      </c>
      <c r="Z1519" s="170">
        <f>'Fleet Input'!H1523</f>
        <v>0</v>
      </c>
      <c r="AA1519" s="114">
        <f t="shared" si="291"/>
        <v>0</v>
      </c>
      <c r="AB1519" s="176" t="str">
        <f>IF('Fleet Input'!K1523=0,"",'Fleet Input'!K1523)</f>
        <v/>
      </c>
      <c r="AC1519" s="176" t="str">
        <f>IF('Fleet Input'!L1523=0,"",'Fleet Input'!L1523)</f>
        <v/>
      </c>
      <c r="AD1519" s="117" t="str">
        <f t="shared" si="292"/>
        <v/>
      </c>
      <c r="AE1519" s="117" t="str">
        <f t="shared" si="293"/>
        <v>00</v>
      </c>
      <c r="AF1519" s="8" t="e">
        <f t="shared" si="294"/>
        <v>#N/A</v>
      </c>
      <c r="AG1519" s="122" t="e">
        <f t="shared" si="295"/>
        <v>#N/A</v>
      </c>
      <c r="AH1519" s="8" t="e">
        <f t="shared" si="296"/>
        <v>#N/A</v>
      </c>
      <c r="AI1519" s="122" t="e">
        <f t="shared" si="297"/>
        <v>#N/A</v>
      </c>
      <c r="AJ1519" s="100" t="e">
        <f t="shared" si="298"/>
        <v>#N/A</v>
      </c>
      <c r="AK1519" s="122" t="e">
        <f t="shared" si="299"/>
        <v>#N/A</v>
      </c>
    </row>
    <row r="1520" spans="1:37" x14ac:dyDescent="0.2">
      <c r="A1520" s="170">
        <f>'Fleet Input'!A1524</f>
        <v>0</v>
      </c>
      <c r="B1520" s="106" t="s">
        <v>111</v>
      </c>
      <c r="C1520" s="106" t="s">
        <v>145</v>
      </c>
      <c r="D1520" s="106" t="s">
        <v>145</v>
      </c>
      <c r="E1520" s="106" t="s">
        <v>142</v>
      </c>
      <c r="F1520" s="179">
        <f>'Fleet Input'!I1524</f>
        <v>0</v>
      </c>
      <c r="G1520" s="179">
        <f>'Fleet Input'!J1524</f>
        <v>0</v>
      </c>
      <c r="H1520" s="119" t="e">
        <f>VLOOKUP(AD1520,NOx_Calc!$E$4:$G$44,3,FALSE)/100</f>
        <v>#N/A</v>
      </c>
      <c r="I1520" s="119" t="e">
        <f>VLOOKUP(AD1520,NOx_Calc!$E$4:$H$44,4,FALSE)/100</f>
        <v>#N/A</v>
      </c>
      <c r="J1520" s="97" t="e">
        <f t="shared" si="288"/>
        <v>#N/A</v>
      </c>
      <c r="K1520" s="10" t="e">
        <f>IF(J1520&lt;&gt;"-",IF(X1520="A",'NOx Emission Factors'!$X$4*J1520,IF(X1520="L",'NOx Emission Factors'!$W$4*J1520,"?")),"-")</f>
        <v>#N/A</v>
      </c>
      <c r="L1520" s="10" t="str">
        <f>IF(F1520&lt;&gt;"",IF(X1520="A",F1520/'NOx Emission Factors'!$X$4,IF(X1520="L",F1520/'NOx Emission Factors'!$W$4,"?")),"-")</f>
        <v>?</v>
      </c>
      <c r="M1520" s="125" t="e">
        <f t="shared" si="289"/>
        <v>#DIV/0!</v>
      </c>
      <c r="N1520" s="125" t="e">
        <f t="shared" si="290"/>
        <v>#N/A</v>
      </c>
      <c r="O1520" s="170">
        <f>'Fleet Input'!B1524</f>
        <v>0</v>
      </c>
      <c r="P1520" s="170">
        <f>'Fleet Input'!C1524</f>
        <v>0</v>
      </c>
      <c r="Q1520" s="170">
        <f>'Fleet Input'!D1524</f>
        <v>0</v>
      </c>
      <c r="R1520" s="170">
        <f>'Fleet Input'!E1524</f>
        <v>0</v>
      </c>
      <c r="S1520" s="170">
        <f>'Fleet Input'!F1524</f>
        <v>0</v>
      </c>
      <c r="T1520" s="109" t="s">
        <v>239</v>
      </c>
      <c r="U1520" s="109" t="s">
        <v>194</v>
      </c>
      <c r="X1520" s="176">
        <f>'Fleet Input'!F1524</f>
        <v>0</v>
      </c>
      <c r="Y1520" s="170">
        <f>'Fleet Input'!G1524</f>
        <v>0</v>
      </c>
      <c r="Z1520" s="170">
        <f>'Fleet Input'!H1524</f>
        <v>0</v>
      </c>
      <c r="AA1520" s="114">
        <f t="shared" si="291"/>
        <v>0</v>
      </c>
      <c r="AB1520" s="176" t="str">
        <f>IF('Fleet Input'!K1524=0,"",'Fleet Input'!K1524)</f>
        <v/>
      </c>
      <c r="AC1520" s="176" t="str">
        <f>IF('Fleet Input'!L1524=0,"",'Fleet Input'!L1524)</f>
        <v/>
      </c>
      <c r="AD1520" s="117" t="str">
        <f t="shared" si="292"/>
        <v/>
      </c>
      <c r="AE1520" s="117" t="str">
        <f t="shared" si="293"/>
        <v>00</v>
      </c>
      <c r="AF1520" s="8" t="e">
        <f t="shared" si="294"/>
        <v>#N/A</v>
      </c>
      <c r="AG1520" s="122" t="e">
        <f t="shared" si="295"/>
        <v>#N/A</v>
      </c>
      <c r="AH1520" s="8" t="e">
        <f t="shared" si="296"/>
        <v>#N/A</v>
      </c>
      <c r="AI1520" s="122" t="e">
        <f t="shared" si="297"/>
        <v>#N/A</v>
      </c>
      <c r="AJ1520" s="100" t="e">
        <f t="shared" si="298"/>
        <v>#N/A</v>
      </c>
      <c r="AK1520" s="122" t="e">
        <f t="shared" si="299"/>
        <v>#N/A</v>
      </c>
    </row>
    <row r="1521" spans="1:37" x14ac:dyDescent="0.2">
      <c r="A1521" s="170">
        <f>'Fleet Input'!A1525</f>
        <v>0</v>
      </c>
      <c r="B1521" s="106" t="s">
        <v>111</v>
      </c>
      <c r="C1521" s="106" t="s">
        <v>145</v>
      </c>
      <c r="D1521" s="106" t="s">
        <v>145</v>
      </c>
      <c r="E1521" s="106" t="s">
        <v>142</v>
      </c>
      <c r="F1521" s="179">
        <f>'Fleet Input'!I1525</f>
        <v>0</v>
      </c>
      <c r="G1521" s="179">
        <f>'Fleet Input'!J1525</f>
        <v>0</v>
      </c>
      <c r="H1521" s="119" t="e">
        <f>VLOOKUP(AD1521,NOx_Calc!$E$4:$G$44,3,FALSE)/100</f>
        <v>#N/A</v>
      </c>
      <c r="I1521" s="119" t="e">
        <f>VLOOKUP(AD1521,NOx_Calc!$E$4:$H$44,4,FALSE)/100</f>
        <v>#N/A</v>
      </c>
      <c r="J1521" s="97" t="e">
        <f t="shared" si="288"/>
        <v>#N/A</v>
      </c>
      <c r="K1521" s="10" t="e">
        <f>IF(J1521&lt;&gt;"-",IF(X1521="A",'NOx Emission Factors'!$X$4*J1521,IF(X1521="L",'NOx Emission Factors'!$W$4*J1521,"?")),"-")</f>
        <v>#N/A</v>
      </c>
      <c r="L1521" s="10" t="str">
        <f>IF(F1521&lt;&gt;"",IF(X1521="A",F1521/'NOx Emission Factors'!$X$4,IF(X1521="L",F1521/'NOx Emission Factors'!$W$4,"?")),"-")</f>
        <v>?</v>
      </c>
      <c r="M1521" s="125" t="e">
        <f t="shared" si="289"/>
        <v>#DIV/0!</v>
      </c>
      <c r="N1521" s="125" t="e">
        <f t="shared" si="290"/>
        <v>#N/A</v>
      </c>
      <c r="O1521" s="170">
        <f>'Fleet Input'!B1525</f>
        <v>0</v>
      </c>
      <c r="P1521" s="170">
        <f>'Fleet Input'!C1525</f>
        <v>0</v>
      </c>
      <c r="Q1521" s="170">
        <f>'Fleet Input'!D1525</f>
        <v>0</v>
      </c>
      <c r="R1521" s="170">
        <f>'Fleet Input'!E1525</f>
        <v>0</v>
      </c>
      <c r="S1521" s="170">
        <f>'Fleet Input'!F1525</f>
        <v>0</v>
      </c>
      <c r="T1521" s="109" t="s">
        <v>239</v>
      </c>
      <c r="U1521" s="109" t="s">
        <v>194</v>
      </c>
      <c r="X1521" s="176">
        <f>'Fleet Input'!F1525</f>
        <v>0</v>
      </c>
      <c r="Y1521" s="170">
        <f>'Fleet Input'!G1525</f>
        <v>0</v>
      </c>
      <c r="Z1521" s="170">
        <f>'Fleet Input'!H1525</f>
        <v>0</v>
      </c>
      <c r="AA1521" s="114">
        <f t="shared" si="291"/>
        <v>0</v>
      </c>
      <c r="AB1521" s="176" t="str">
        <f>IF('Fleet Input'!K1525=0,"",'Fleet Input'!K1525)</f>
        <v/>
      </c>
      <c r="AC1521" s="176" t="str">
        <f>IF('Fleet Input'!L1525=0,"",'Fleet Input'!L1525)</f>
        <v/>
      </c>
      <c r="AD1521" s="117" t="str">
        <f t="shared" si="292"/>
        <v/>
      </c>
      <c r="AE1521" s="117" t="str">
        <f t="shared" si="293"/>
        <v>00</v>
      </c>
      <c r="AF1521" s="8" t="e">
        <f t="shared" si="294"/>
        <v>#N/A</v>
      </c>
      <c r="AG1521" s="122" t="e">
        <f t="shared" si="295"/>
        <v>#N/A</v>
      </c>
      <c r="AH1521" s="8" t="e">
        <f t="shared" si="296"/>
        <v>#N/A</v>
      </c>
      <c r="AI1521" s="122" t="e">
        <f t="shared" si="297"/>
        <v>#N/A</v>
      </c>
      <c r="AJ1521" s="100" t="e">
        <f t="shared" si="298"/>
        <v>#N/A</v>
      </c>
      <c r="AK1521" s="122" t="e">
        <f t="shared" si="299"/>
        <v>#N/A</v>
      </c>
    </row>
    <row r="1522" spans="1:37" x14ac:dyDescent="0.2">
      <c r="A1522" s="170">
        <f>'Fleet Input'!A1526</f>
        <v>0</v>
      </c>
      <c r="B1522" s="106" t="s">
        <v>111</v>
      </c>
      <c r="C1522" s="106" t="s">
        <v>145</v>
      </c>
      <c r="D1522" s="106" t="s">
        <v>145</v>
      </c>
      <c r="E1522" s="106" t="s">
        <v>142</v>
      </c>
      <c r="F1522" s="179">
        <f>'Fleet Input'!I1526</f>
        <v>0</v>
      </c>
      <c r="G1522" s="179">
        <f>'Fleet Input'!J1526</f>
        <v>0</v>
      </c>
      <c r="H1522" s="119" t="e">
        <f>VLOOKUP(AD1522,NOx_Calc!$E$4:$G$44,3,FALSE)/100</f>
        <v>#N/A</v>
      </c>
      <c r="I1522" s="119" t="e">
        <f>VLOOKUP(AD1522,NOx_Calc!$E$4:$H$44,4,FALSE)/100</f>
        <v>#N/A</v>
      </c>
      <c r="J1522" s="97" t="e">
        <f t="shared" si="288"/>
        <v>#N/A</v>
      </c>
      <c r="K1522" s="10" t="e">
        <f>IF(J1522&lt;&gt;"-",IF(X1522="A",'NOx Emission Factors'!$X$4*J1522,IF(X1522="L",'NOx Emission Factors'!$W$4*J1522,"?")),"-")</f>
        <v>#N/A</v>
      </c>
      <c r="L1522" s="10" t="str">
        <f>IF(F1522&lt;&gt;"",IF(X1522="A",F1522/'NOx Emission Factors'!$X$4,IF(X1522="L",F1522/'NOx Emission Factors'!$W$4,"?")),"-")</f>
        <v>?</v>
      </c>
      <c r="M1522" s="125" t="e">
        <f t="shared" si="289"/>
        <v>#DIV/0!</v>
      </c>
      <c r="N1522" s="125" t="e">
        <f t="shared" si="290"/>
        <v>#N/A</v>
      </c>
      <c r="O1522" s="170">
        <f>'Fleet Input'!B1526</f>
        <v>0</v>
      </c>
      <c r="P1522" s="170">
        <f>'Fleet Input'!C1526</f>
        <v>0</v>
      </c>
      <c r="Q1522" s="170">
        <f>'Fleet Input'!D1526</f>
        <v>0</v>
      </c>
      <c r="R1522" s="170">
        <f>'Fleet Input'!E1526</f>
        <v>0</v>
      </c>
      <c r="S1522" s="170">
        <f>'Fleet Input'!F1526</f>
        <v>0</v>
      </c>
      <c r="T1522" s="109" t="s">
        <v>239</v>
      </c>
      <c r="U1522" s="109" t="s">
        <v>194</v>
      </c>
      <c r="X1522" s="176">
        <f>'Fleet Input'!F1526</f>
        <v>0</v>
      </c>
      <c r="Y1522" s="170">
        <f>'Fleet Input'!G1526</f>
        <v>0</v>
      </c>
      <c r="Z1522" s="170">
        <f>'Fleet Input'!H1526</f>
        <v>0</v>
      </c>
      <c r="AA1522" s="114">
        <f t="shared" si="291"/>
        <v>0</v>
      </c>
      <c r="AB1522" s="176" t="str">
        <f>IF('Fleet Input'!K1526=0,"",'Fleet Input'!K1526)</f>
        <v/>
      </c>
      <c r="AC1522" s="176" t="str">
        <f>IF('Fleet Input'!L1526=0,"",'Fleet Input'!L1526)</f>
        <v/>
      </c>
      <c r="AD1522" s="117" t="str">
        <f t="shared" si="292"/>
        <v/>
      </c>
      <c r="AE1522" s="117" t="str">
        <f t="shared" si="293"/>
        <v>00</v>
      </c>
      <c r="AF1522" s="8" t="e">
        <f t="shared" si="294"/>
        <v>#N/A</v>
      </c>
      <c r="AG1522" s="122" t="e">
        <f t="shared" si="295"/>
        <v>#N/A</v>
      </c>
      <c r="AH1522" s="8" t="e">
        <f t="shared" si="296"/>
        <v>#N/A</v>
      </c>
      <c r="AI1522" s="122" t="e">
        <f t="shared" si="297"/>
        <v>#N/A</v>
      </c>
      <c r="AJ1522" s="100" t="e">
        <f t="shared" si="298"/>
        <v>#N/A</v>
      </c>
      <c r="AK1522" s="122" t="e">
        <f t="shared" si="299"/>
        <v>#N/A</v>
      </c>
    </row>
    <row r="1523" spans="1:37" x14ac:dyDescent="0.2">
      <c r="A1523" s="170">
        <f>'Fleet Input'!A1527</f>
        <v>0</v>
      </c>
      <c r="B1523" s="106" t="s">
        <v>111</v>
      </c>
      <c r="C1523" s="106" t="s">
        <v>145</v>
      </c>
      <c r="D1523" s="106" t="s">
        <v>145</v>
      </c>
      <c r="E1523" s="106" t="s">
        <v>142</v>
      </c>
      <c r="F1523" s="179">
        <f>'Fleet Input'!I1527</f>
        <v>0</v>
      </c>
      <c r="G1523" s="179">
        <f>'Fleet Input'!J1527</f>
        <v>0</v>
      </c>
      <c r="H1523" s="119" t="e">
        <f>VLOOKUP(AD1523,NOx_Calc!$E$4:$G$44,3,FALSE)/100</f>
        <v>#N/A</v>
      </c>
      <c r="I1523" s="119" t="e">
        <f>VLOOKUP(AD1523,NOx_Calc!$E$4:$H$44,4,FALSE)/100</f>
        <v>#N/A</v>
      </c>
      <c r="J1523" s="97" t="e">
        <f t="shared" si="288"/>
        <v>#N/A</v>
      </c>
      <c r="K1523" s="10" t="e">
        <f>IF(J1523&lt;&gt;"-",IF(X1523="A",'NOx Emission Factors'!$X$4*J1523,IF(X1523="L",'NOx Emission Factors'!$W$4*J1523,"?")),"-")</f>
        <v>#N/A</v>
      </c>
      <c r="L1523" s="10" t="str">
        <f>IF(F1523&lt;&gt;"",IF(X1523="A",F1523/'NOx Emission Factors'!$X$4,IF(X1523="L",F1523/'NOx Emission Factors'!$W$4,"?")),"-")</f>
        <v>?</v>
      </c>
      <c r="M1523" s="125" t="e">
        <f t="shared" si="289"/>
        <v>#DIV/0!</v>
      </c>
      <c r="N1523" s="125" t="e">
        <f t="shared" si="290"/>
        <v>#N/A</v>
      </c>
      <c r="O1523" s="170">
        <f>'Fleet Input'!B1527</f>
        <v>0</v>
      </c>
      <c r="P1523" s="170">
        <f>'Fleet Input'!C1527</f>
        <v>0</v>
      </c>
      <c r="Q1523" s="170">
        <f>'Fleet Input'!D1527</f>
        <v>0</v>
      </c>
      <c r="R1523" s="170">
        <f>'Fleet Input'!E1527</f>
        <v>0</v>
      </c>
      <c r="S1523" s="170">
        <f>'Fleet Input'!F1527</f>
        <v>0</v>
      </c>
      <c r="T1523" s="109" t="s">
        <v>239</v>
      </c>
      <c r="U1523" s="109" t="s">
        <v>194</v>
      </c>
      <c r="X1523" s="176">
        <f>'Fleet Input'!F1527</f>
        <v>0</v>
      </c>
      <c r="Y1523" s="170">
        <f>'Fleet Input'!G1527</f>
        <v>0</v>
      </c>
      <c r="Z1523" s="170">
        <f>'Fleet Input'!H1527</f>
        <v>0</v>
      </c>
      <c r="AA1523" s="114">
        <f t="shared" si="291"/>
        <v>0</v>
      </c>
      <c r="AB1523" s="176" t="str">
        <f>IF('Fleet Input'!K1527=0,"",'Fleet Input'!K1527)</f>
        <v/>
      </c>
      <c r="AC1523" s="176" t="str">
        <f>IF('Fleet Input'!L1527=0,"",'Fleet Input'!L1527)</f>
        <v/>
      </c>
      <c r="AD1523" s="117" t="str">
        <f t="shared" si="292"/>
        <v/>
      </c>
      <c r="AE1523" s="117" t="str">
        <f t="shared" si="293"/>
        <v>00</v>
      </c>
      <c r="AF1523" s="8" t="e">
        <f t="shared" si="294"/>
        <v>#N/A</v>
      </c>
      <c r="AG1523" s="122" t="e">
        <f t="shared" si="295"/>
        <v>#N/A</v>
      </c>
      <c r="AH1523" s="8" t="e">
        <f t="shared" si="296"/>
        <v>#N/A</v>
      </c>
      <c r="AI1523" s="122" t="e">
        <f t="shared" si="297"/>
        <v>#N/A</v>
      </c>
      <c r="AJ1523" s="100" t="e">
        <f t="shared" si="298"/>
        <v>#N/A</v>
      </c>
      <c r="AK1523" s="122" t="e">
        <f t="shared" si="299"/>
        <v>#N/A</v>
      </c>
    </row>
    <row r="1524" spans="1:37" x14ac:dyDescent="0.2">
      <c r="A1524" s="170">
        <f>'Fleet Input'!A1528</f>
        <v>0</v>
      </c>
      <c r="B1524" s="106" t="s">
        <v>111</v>
      </c>
      <c r="C1524" s="106" t="s">
        <v>145</v>
      </c>
      <c r="D1524" s="106" t="s">
        <v>145</v>
      </c>
      <c r="E1524" s="106" t="s">
        <v>142</v>
      </c>
      <c r="F1524" s="179">
        <f>'Fleet Input'!I1528</f>
        <v>0</v>
      </c>
      <c r="G1524" s="179">
        <f>'Fleet Input'!J1528</f>
        <v>0</v>
      </c>
      <c r="H1524" s="119" t="e">
        <f>VLOOKUP(AD1524,NOx_Calc!$E$4:$G$44,3,FALSE)/100</f>
        <v>#N/A</v>
      </c>
      <c r="I1524" s="119" t="e">
        <f>VLOOKUP(AD1524,NOx_Calc!$E$4:$H$44,4,FALSE)/100</f>
        <v>#N/A</v>
      </c>
      <c r="J1524" s="97" t="e">
        <f t="shared" si="288"/>
        <v>#N/A</v>
      </c>
      <c r="K1524" s="10" t="e">
        <f>IF(J1524&lt;&gt;"-",IF(X1524="A",'NOx Emission Factors'!$X$4*J1524,IF(X1524="L",'NOx Emission Factors'!$W$4*J1524,"?")),"-")</f>
        <v>#N/A</v>
      </c>
      <c r="L1524" s="10" t="str">
        <f>IF(F1524&lt;&gt;"",IF(X1524="A",F1524/'NOx Emission Factors'!$X$4,IF(X1524="L",F1524/'NOx Emission Factors'!$W$4,"?")),"-")</f>
        <v>?</v>
      </c>
      <c r="M1524" s="125" t="e">
        <f t="shared" si="289"/>
        <v>#DIV/0!</v>
      </c>
      <c r="N1524" s="125" t="e">
        <f t="shared" si="290"/>
        <v>#N/A</v>
      </c>
      <c r="O1524" s="170">
        <f>'Fleet Input'!B1528</f>
        <v>0</v>
      </c>
      <c r="P1524" s="170">
        <f>'Fleet Input'!C1528</f>
        <v>0</v>
      </c>
      <c r="Q1524" s="170">
        <f>'Fleet Input'!D1528</f>
        <v>0</v>
      </c>
      <c r="R1524" s="170">
        <f>'Fleet Input'!E1528</f>
        <v>0</v>
      </c>
      <c r="S1524" s="170">
        <f>'Fleet Input'!F1528</f>
        <v>0</v>
      </c>
      <c r="T1524" s="109" t="s">
        <v>239</v>
      </c>
      <c r="U1524" s="109" t="s">
        <v>194</v>
      </c>
      <c r="X1524" s="176">
        <f>'Fleet Input'!F1528</f>
        <v>0</v>
      </c>
      <c r="Y1524" s="170">
        <f>'Fleet Input'!G1528</f>
        <v>0</v>
      </c>
      <c r="Z1524" s="170">
        <f>'Fleet Input'!H1528</f>
        <v>0</v>
      </c>
      <c r="AA1524" s="114">
        <f t="shared" si="291"/>
        <v>0</v>
      </c>
      <c r="AB1524" s="176" t="str">
        <f>IF('Fleet Input'!K1528=0,"",'Fleet Input'!K1528)</f>
        <v/>
      </c>
      <c r="AC1524" s="176" t="str">
        <f>IF('Fleet Input'!L1528=0,"",'Fleet Input'!L1528)</f>
        <v/>
      </c>
      <c r="AD1524" s="117" t="str">
        <f t="shared" si="292"/>
        <v/>
      </c>
      <c r="AE1524" s="117" t="str">
        <f t="shared" si="293"/>
        <v>00</v>
      </c>
      <c r="AF1524" s="8" t="e">
        <f t="shared" si="294"/>
        <v>#N/A</v>
      </c>
      <c r="AG1524" s="122" t="e">
        <f t="shared" si="295"/>
        <v>#N/A</v>
      </c>
      <c r="AH1524" s="8" t="e">
        <f t="shared" si="296"/>
        <v>#N/A</v>
      </c>
      <c r="AI1524" s="122" t="e">
        <f t="shared" si="297"/>
        <v>#N/A</v>
      </c>
      <c r="AJ1524" s="100" t="e">
        <f t="shared" si="298"/>
        <v>#N/A</v>
      </c>
      <c r="AK1524" s="122" t="e">
        <f t="shared" si="299"/>
        <v>#N/A</v>
      </c>
    </row>
    <row r="1525" spans="1:37" x14ac:dyDescent="0.2">
      <c r="A1525" s="170">
        <f>'Fleet Input'!A1529</f>
        <v>0</v>
      </c>
      <c r="B1525" s="106" t="s">
        <v>111</v>
      </c>
      <c r="C1525" s="106" t="s">
        <v>145</v>
      </c>
      <c r="D1525" s="106" t="s">
        <v>145</v>
      </c>
      <c r="E1525" s="106" t="s">
        <v>142</v>
      </c>
      <c r="F1525" s="179">
        <f>'Fleet Input'!I1529</f>
        <v>0</v>
      </c>
      <c r="G1525" s="179">
        <f>'Fleet Input'!J1529</f>
        <v>0</v>
      </c>
      <c r="H1525" s="119" t="e">
        <f>VLOOKUP(AD1525,NOx_Calc!$E$4:$G$44,3,FALSE)/100</f>
        <v>#N/A</v>
      </c>
      <c r="I1525" s="119" t="e">
        <f>VLOOKUP(AD1525,NOx_Calc!$E$4:$H$44,4,FALSE)/100</f>
        <v>#N/A</v>
      </c>
      <c r="J1525" s="97" t="e">
        <f t="shared" si="288"/>
        <v>#N/A</v>
      </c>
      <c r="K1525" s="10" t="e">
        <f>IF(J1525&lt;&gt;"-",IF(X1525="A",'NOx Emission Factors'!$X$4*J1525,IF(X1525="L",'NOx Emission Factors'!$W$4*J1525,"?")),"-")</f>
        <v>#N/A</v>
      </c>
      <c r="L1525" s="10" t="str">
        <f>IF(F1525&lt;&gt;"",IF(X1525="A",F1525/'NOx Emission Factors'!$X$4,IF(X1525="L",F1525/'NOx Emission Factors'!$W$4,"?")),"-")</f>
        <v>?</v>
      </c>
      <c r="M1525" s="125" t="e">
        <f t="shared" si="289"/>
        <v>#DIV/0!</v>
      </c>
      <c r="N1525" s="125" t="e">
        <f t="shared" si="290"/>
        <v>#N/A</v>
      </c>
      <c r="O1525" s="170">
        <f>'Fleet Input'!B1529</f>
        <v>0</v>
      </c>
      <c r="P1525" s="170">
        <f>'Fleet Input'!C1529</f>
        <v>0</v>
      </c>
      <c r="Q1525" s="170">
        <f>'Fleet Input'!D1529</f>
        <v>0</v>
      </c>
      <c r="R1525" s="170">
        <f>'Fleet Input'!E1529</f>
        <v>0</v>
      </c>
      <c r="S1525" s="170">
        <f>'Fleet Input'!F1529</f>
        <v>0</v>
      </c>
      <c r="T1525" s="109" t="s">
        <v>239</v>
      </c>
      <c r="U1525" s="109" t="s">
        <v>194</v>
      </c>
      <c r="X1525" s="176">
        <f>'Fleet Input'!F1529</f>
        <v>0</v>
      </c>
      <c r="Y1525" s="170">
        <f>'Fleet Input'!G1529</f>
        <v>0</v>
      </c>
      <c r="Z1525" s="170">
        <f>'Fleet Input'!H1529</f>
        <v>0</v>
      </c>
      <c r="AA1525" s="114">
        <f t="shared" si="291"/>
        <v>0</v>
      </c>
      <c r="AB1525" s="176" t="str">
        <f>IF('Fleet Input'!K1529=0,"",'Fleet Input'!K1529)</f>
        <v/>
      </c>
      <c r="AC1525" s="176" t="str">
        <f>IF('Fleet Input'!L1529=0,"",'Fleet Input'!L1529)</f>
        <v/>
      </c>
      <c r="AD1525" s="117" t="str">
        <f t="shared" si="292"/>
        <v/>
      </c>
      <c r="AE1525" s="117" t="str">
        <f t="shared" si="293"/>
        <v>00</v>
      </c>
      <c r="AF1525" s="8" t="e">
        <f t="shared" si="294"/>
        <v>#N/A</v>
      </c>
      <c r="AG1525" s="122" t="e">
        <f t="shared" si="295"/>
        <v>#N/A</v>
      </c>
      <c r="AH1525" s="8" t="e">
        <f t="shared" si="296"/>
        <v>#N/A</v>
      </c>
      <c r="AI1525" s="122" t="e">
        <f t="shared" si="297"/>
        <v>#N/A</v>
      </c>
      <c r="AJ1525" s="100" t="e">
        <f t="shared" si="298"/>
        <v>#N/A</v>
      </c>
      <c r="AK1525" s="122" t="e">
        <f t="shared" si="299"/>
        <v>#N/A</v>
      </c>
    </row>
    <row r="1526" spans="1:37" x14ac:dyDescent="0.2">
      <c r="A1526" s="170">
        <f>'Fleet Input'!A1530</f>
        <v>0</v>
      </c>
      <c r="B1526" s="106" t="s">
        <v>111</v>
      </c>
      <c r="C1526" s="106" t="s">
        <v>145</v>
      </c>
      <c r="D1526" s="106" t="s">
        <v>145</v>
      </c>
      <c r="E1526" s="106" t="s">
        <v>142</v>
      </c>
      <c r="F1526" s="179">
        <f>'Fleet Input'!I1530</f>
        <v>0</v>
      </c>
      <c r="G1526" s="179">
        <f>'Fleet Input'!J1530</f>
        <v>0</v>
      </c>
      <c r="H1526" s="119" t="e">
        <f>VLOOKUP(AD1526,NOx_Calc!$E$4:$G$44,3,FALSE)/100</f>
        <v>#N/A</v>
      </c>
      <c r="I1526" s="119" t="e">
        <f>VLOOKUP(AD1526,NOx_Calc!$E$4:$H$44,4,FALSE)/100</f>
        <v>#N/A</v>
      </c>
      <c r="J1526" s="97" t="e">
        <f t="shared" si="288"/>
        <v>#N/A</v>
      </c>
      <c r="K1526" s="10" t="e">
        <f>IF(J1526&lt;&gt;"-",IF(X1526="A",'NOx Emission Factors'!$X$4*J1526,IF(X1526="L",'NOx Emission Factors'!$W$4*J1526,"?")),"-")</f>
        <v>#N/A</v>
      </c>
      <c r="L1526" s="10" t="str">
        <f>IF(F1526&lt;&gt;"",IF(X1526="A",F1526/'NOx Emission Factors'!$X$4,IF(X1526="L",F1526/'NOx Emission Factors'!$W$4,"?")),"-")</f>
        <v>?</v>
      </c>
      <c r="M1526" s="125" t="e">
        <f t="shared" si="289"/>
        <v>#DIV/0!</v>
      </c>
      <c r="N1526" s="125" t="e">
        <f t="shared" si="290"/>
        <v>#N/A</v>
      </c>
      <c r="O1526" s="170">
        <f>'Fleet Input'!B1530</f>
        <v>0</v>
      </c>
      <c r="P1526" s="170">
        <f>'Fleet Input'!C1530</f>
        <v>0</v>
      </c>
      <c r="Q1526" s="170">
        <f>'Fleet Input'!D1530</f>
        <v>0</v>
      </c>
      <c r="R1526" s="170">
        <f>'Fleet Input'!E1530</f>
        <v>0</v>
      </c>
      <c r="S1526" s="170">
        <f>'Fleet Input'!F1530</f>
        <v>0</v>
      </c>
      <c r="T1526" s="109" t="s">
        <v>239</v>
      </c>
      <c r="U1526" s="109" t="s">
        <v>194</v>
      </c>
      <c r="X1526" s="176">
        <f>'Fleet Input'!F1530</f>
        <v>0</v>
      </c>
      <c r="Y1526" s="170">
        <f>'Fleet Input'!G1530</f>
        <v>0</v>
      </c>
      <c r="Z1526" s="170">
        <f>'Fleet Input'!H1530</f>
        <v>0</v>
      </c>
      <c r="AA1526" s="114">
        <f t="shared" si="291"/>
        <v>0</v>
      </c>
      <c r="AB1526" s="176" t="str">
        <f>IF('Fleet Input'!K1530=0,"",'Fleet Input'!K1530)</f>
        <v/>
      </c>
      <c r="AC1526" s="176" t="str">
        <f>IF('Fleet Input'!L1530=0,"",'Fleet Input'!L1530)</f>
        <v/>
      </c>
      <c r="AD1526" s="117" t="str">
        <f t="shared" si="292"/>
        <v/>
      </c>
      <c r="AE1526" s="117" t="str">
        <f t="shared" si="293"/>
        <v>00</v>
      </c>
      <c r="AF1526" s="8" t="e">
        <f t="shared" si="294"/>
        <v>#N/A</v>
      </c>
      <c r="AG1526" s="122" t="e">
        <f t="shared" si="295"/>
        <v>#N/A</v>
      </c>
      <c r="AH1526" s="8" t="e">
        <f t="shared" si="296"/>
        <v>#N/A</v>
      </c>
      <c r="AI1526" s="122" t="e">
        <f t="shared" si="297"/>
        <v>#N/A</v>
      </c>
      <c r="AJ1526" s="100" t="e">
        <f t="shared" si="298"/>
        <v>#N/A</v>
      </c>
      <c r="AK1526" s="122" t="e">
        <f t="shared" si="299"/>
        <v>#N/A</v>
      </c>
    </row>
    <row r="1527" spans="1:37" x14ac:dyDescent="0.2">
      <c r="A1527" s="170">
        <f>'Fleet Input'!A1531</f>
        <v>0</v>
      </c>
      <c r="B1527" s="106" t="s">
        <v>111</v>
      </c>
      <c r="C1527" s="106" t="s">
        <v>145</v>
      </c>
      <c r="D1527" s="106" t="s">
        <v>145</v>
      </c>
      <c r="E1527" s="106" t="s">
        <v>142</v>
      </c>
      <c r="F1527" s="179">
        <f>'Fleet Input'!I1531</f>
        <v>0</v>
      </c>
      <c r="G1527" s="179">
        <f>'Fleet Input'!J1531</f>
        <v>0</v>
      </c>
      <c r="H1527" s="119" t="e">
        <f>VLOOKUP(AD1527,NOx_Calc!$E$4:$G$44,3,FALSE)/100</f>
        <v>#N/A</v>
      </c>
      <c r="I1527" s="119" t="e">
        <f>VLOOKUP(AD1527,NOx_Calc!$E$4:$H$44,4,FALSE)/100</f>
        <v>#N/A</v>
      </c>
      <c r="J1527" s="97" t="e">
        <f t="shared" si="288"/>
        <v>#N/A</v>
      </c>
      <c r="K1527" s="10" t="e">
        <f>IF(J1527&lt;&gt;"-",IF(X1527="A",'NOx Emission Factors'!$X$4*J1527,IF(X1527="L",'NOx Emission Factors'!$W$4*J1527,"?")),"-")</f>
        <v>#N/A</v>
      </c>
      <c r="L1527" s="10" t="str">
        <f>IF(F1527&lt;&gt;"",IF(X1527="A",F1527/'NOx Emission Factors'!$X$4,IF(X1527="L",F1527/'NOx Emission Factors'!$W$4,"?")),"-")</f>
        <v>?</v>
      </c>
      <c r="M1527" s="125" t="e">
        <f t="shared" si="289"/>
        <v>#DIV/0!</v>
      </c>
      <c r="N1527" s="125" t="e">
        <f t="shared" si="290"/>
        <v>#N/A</v>
      </c>
      <c r="O1527" s="170">
        <f>'Fleet Input'!B1531</f>
        <v>0</v>
      </c>
      <c r="P1527" s="170">
        <f>'Fleet Input'!C1531</f>
        <v>0</v>
      </c>
      <c r="Q1527" s="170">
        <f>'Fleet Input'!D1531</f>
        <v>0</v>
      </c>
      <c r="R1527" s="170">
        <f>'Fleet Input'!E1531</f>
        <v>0</v>
      </c>
      <c r="S1527" s="170">
        <f>'Fleet Input'!F1531</f>
        <v>0</v>
      </c>
      <c r="T1527" s="109" t="s">
        <v>239</v>
      </c>
      <c r="U1527" s="109" t="s">
        <v>194</v>
      </c>
      <c r="X1527" s="176">
        <f>'Fleet Input'!F1531</f>
        <v>0</v>
      </c>
      <c r="Y1527" s="170">
        <f>'Fleet Input'!G1531</f>
        <v>0</v>
      </c>
      <c r="Z1527" s="170">
        <f>'Fleet Input'!H1531</f>
        <v>0</v>
      </c>
      <c r="AA1527" s="114">
        <f t="shared" si="291"/>
        <v>0</v>
      </c>
      <c r="AB1527" s="176" t="str">
        <f>IF('Fleet Input'!K1531=0,"",'Fleet Input'!K1531)</f>
        <v/>
      </c>
      <c r="AC1527" s="176" t="str">
        <f>IF('Fleet Input'!L1531=0,"",'Fleet Input'!L1531)</f>
        <v/>
      </c>
      <c r="AD1527" s="117" t="str">
        <f t="shared" si="292"/>
        <v/>
      </c>
      <c r="AE1527" s="117" t="str">
        <f t="shared" si="293"/>
        <v>00</v>
      </c>
      <c r="AF1527" s="8" t="e">
        <f t="shared" si="294"/>
        <v>#N/A</v>
      </c>
      <c r="AG1527" s="122" t="e">
        <f t="shared" si="295"/>
        <v>#N/A</v>
      </c>
      <c r="AH1527" s="8" t="e">
        <f t="shared" si="296"/>
        <v>#N/A</v>
      </c>
      <c r="AI1527" s="122" t="e">
        <f t="shared" si="297"/>
        <v>#N/A</v>
      </c>
      <c r="AJ1527" s="100" t="e">
        <f t="shared" si="298"/>
        <v>#N/A</v>
      </c>
      <c r="AK1527" s="122" t="e">
        <f t="shared" si="299"/>
        <v>#N/A</v>
      </c>
    </row>
    <row r="1528" spans="1:37" x14ac:dyDescent="0.2">
      <c r="A1528" s="170">
        <f>'Fleet Input'!A1532</f>
        <v>0</v>
      </c>
      <c r="B1528" s="106" t="s">
        <v>111</v>
      </c>
      <c r="C1528" s="106" t="s">
        <v>145</v>
      </c>
      <c r="D1528" s="106" t="s">
        <v>145</v>
      </c>
      <c r="E1528" s="106" t="s">
        <v>142</v>
      </c>
      <c r="F1528" s="179">
        <f>'Fleet Input'!I1532</f>
        <v>0</v>
      </c>
      <c r="G1528" s="179">
        <f>'Fleet Input'!J1532</f>
        <v>0</v>
      </c>
      <c r="H1528" s="119" t="e">
        <f>VLOOKUP(AD1528,NOx_Calc!$E$4:$G$44,3,FALSE)/100</f>
        <v>#N/A</v>
      </c>
      <c r="I1528" s="119" t="e">
        <f>VLOOKUP(AD1528,NOx_Calc!$E$4:$H$44,4,FALSE)/100</f>
        <v>#N/A</v>
      </c>
      <c r="J1528" s="97" t="e">
        <f t="shared" si="288"/>
        <v>#N/A</v>
      </c>
      <c r="K1528" s="10" t="e">
        <f>IF(J1528&lt;&gt;"-",IF(X1528="A",'NOx Emission Factors'!$X$4*J1528,IF(X1528="L",'NOx Emission Factors'!$W$4*J1528,"?")),"-")</f>
        <v>#N/A</v>
      </c>
      <c r="L1528" s="10" t="str">
        <f>IF(F1528&lt;&gt;"",IF(X1528="A",F1528/'NOx Emission Factors'!$X$4,IF(X1528="L",F1528/'NOx Emission Factors'!$W$4,"?")),"-")</f>
        <v>?</v>
      </c>
      <c r="M1528" s="125" t="e">
        <f t="shared" si="289"/>
        <v>#DIV/0!</v>
      </c>
      <c r="N1528" s="125" t="e">
        <f t="shared" si="290"/>
        <v>#N/A</v>
      </c>
      <c r="O1528" s="170">
        <f>'Fleet Input'!B1532</f>
        <v>0</v>
      </c>
      <c r="P1528" s="170">
        <f>'Fleet Input'!C1532</f>
        <v>0</v>
      </c>
      <c r="Q1528" s="170">
        <f>'Fleet Input'!D1532</f>
        <v>0</v>
      </c>
      <c r="R1528" s="170">
        <f>'Fleet Input'!E1532</f>
        <v>0</v>
      </c>
      <c r="S1528" s="170">
        <f>'Fleet Input'!F1532</f>
        <v>0</v>
      </c>
      <c r="T1528" s="109" t="s">
        <v>239</v>
      </c>
      <c r="U1528" s="109" t="s">
        <v>194</v>
      </c>
      <c r="X1528" s="176">
        <f>'Fleet Input'!F1532</f>
        <v>0</v>
      </c>
      <c r="Y1528" s="170">
        <f>'Fleet Input'!G1532</f>
        <v>0</v>
      </c>
      <c r="Z1528" s="170">
        <f>'Fleet Input'!H1532</f>
        <v>0</v>
      </c>
      <c r="AA1528" s="114">
        <f t="shared" si="291"/>
        <v>0</v>
      </c>
      <c r="AB1528" s="176" t="str">
        <f>IF('Fleet Input'!K1532=0,"",'Fleet Input'!K1532)</f>
        <v/>
      </c>
      <c r="AC1528" s="176" t="str">
        <f>IF('Fleet Input'!L1532=0,"",'Fleet Input'!L1532)</f>
        <v/>
      </c>
      <c r="AD1528" s="117" t="str">
        <f t="shared" si="292"/>
        <v/>
      </c>
      <c r="AE1528" s="117" t="str">
        <f t="shared" si="293"/>
        <v>00</v>
      </c>
      <c r="AF1528" s="8" t="e">
        <f t="shared" si="294"/>
        <v>#N/A</v>
      </c>
      <c r="AG1528" s="122" t="e">
        <f t="shared" si="295"/>
        <v>#N/A</v>
      </c>
      <c r="AH1528" s="8" t="e">
        <f t="shared" si="296"/>
        <v>#N/A</v>
      </c>
      <c r="AI1528" s="122" t="e">
        <f t="shared" si="297"/>
        <v>#N/A</v>
      </c>
      <c r="AJ1528" s="100" t="e">
        <f t="shared" si="298"/>
        <v>#N/A</v>
      </c>
      <c r="AK1528" s="122" t="e">
        <f t="shared" si="299"/>
        <v>#N/A</v>
      </c>
    </row>
    <row r="1529" spans="1:37" x14ac:dyDescent="0.2">
      <c r="A1529" s="170">
        <f>'Fleet Input'!A1533</f>
        <v>0</v>
      </c>
      <c r="B1529" s="106" t="s">
        <v>111</v>
      </c>
      <c r="C1529" s="106" t="s">
        <v>145</v>
      </c>
      <c r="D1529" s="106" t="s">
        <v>145</v>
      </c>
      <c r="E1529" s="106" t="s">
        <v>142</v>
      </c>
      <c r="F1529" s="179">
        <f>'Fleet Input'!I1533</f>
        <v>0</v>
      </c>
      <c r="G1529" s="179">
        <f>'Fleet Input'!J1533</f>
        <v>0</v>
      </c>
      <c r="H1529" s="119" t="e">
        <f>VLOOKUP(AD1529,NOx_Calc!$E$4:$G$44,3,FALSE)/100</f>
        <v>#N/A</v>
      </c>
      <c r="I1529" s="119" t="e">
        <f>VLOOKUP(AD1529,NOx_Calc!$E$4:$H$44,4,FALSE)/100</f>
        <v>#N/A</v>
      </c>
      <c r="J1529" s="97" t="e">
        <f t="shared" si="288"/>
        <v>#N/A</v>
      </c>
      <c r="K1529" s="10" t="e">
        <f>IF(J1529&lt;&gt;"-",IF(X1529="A",'NOx Emission Factors'!$X$4*J1529,IF(X1529="L",'NOx Emission Factors'!$W$4*J1529,"?")),"-")</f>
        <v>#N/A</v>
      </c>
      <c r="L1529" s="10" t="str">
        <f>IF(F1529&lt;&gt;"",IF(X1529="A",F1529/'NOx Emission Factors'!$X$4,IF(X1529="L",F1529/'NOx Emission Factors'!$W$4,"?")),"-")</f>
        <v>?</v>
      </c>
      <c r="M1529" s="125" t="e">
        <f t="shared" si="289"/>
        <v>#DIV/0!</v>
      </c>
      <c r="N1529" s="125" t="e">
        <f t="shared" si="290"/>
        <v>#N/A</v>
      </c>
      <c r="O1529" s="170">
        <f>'Fleet Input'!B1533</f>
        <v>0</v>
      </c>
      <c r="P1529" s="170">
        <f>'Fleet Input'!C1533</f>
        <v>0</v>
      </c>
      <c r="Q1529" s="170">
        <f>'Fleet Input'!D1533</f>
        <v>0</v>
      </c>
      <c r="R1529" s="170">
        <f>'Fleet Input'!E1533</f>
        <v>0</v>
      </c>
      <c r="S1529" s="170">
        <f>'Fleet Input'!F1533</f>
        <v>0</v>
      </c>
      <c r="T1529" s="109" t="s">
        <v>239</v>
      </c>
      <c r="U1529" s="109" t="s">
        <v>194</v>
      </c>
      <c r="X1529" s="176">
        <f>'Fleet Input'!F1533</f>
        <v>0</v>
      </c>
      <c r="Y1529" s="170">
        <f>'Fleet Input'!G1533</f>
        <v>0</v>
      </c>
      <c r="Z1529" s="170">
        <f>'Fleet Input'!H1533</f>
        <v>0</v>
      </c>
      <c r="AA1529" s="114">
        <f t="shared" si="291"/>
        <v>0</v>
      </c>
      <c r="AB1529" s="176" t="str">
        <f>IF('Fleet Input'!K1533=0,"",'Fleet Input'!K1533)</f>
        <v/>
      </c>
      <c r="AC1529" s="176" t="str">
        <f>IF('Fleet Input'!L1533=0,"",'Fleet Input'!L1533)</f>
        <v/>
      </c>
      <c r="AD1529" s="117" t="str">
        <f t="shared" si="292"/>
        <v/>
      </c>
      <c r="AE1529" s="117" t="str">
        <f t="shared" si="293"/>
        <v>00</v>
      </c>
      <c r="AF1529" s="8" t="e">
        <f t="shared" si="294"/>
        <v>#N/A</v>
      </c>
      <c r="AG1529" s="122" t="e">
        <f t="shared" si="295"/>
        <v>#N/A</v>
      </c>
      <c r="AH1529" s="8" t="e">
        <f t="shared" si="296"/>
        <v>#N/A</v>
      </c>
      <c r="AI1529" s="122" t="e">
        <f t="shared" si="297"/>
        <v>#N/A</v>
      </c>
      <c r="AJ1529" s="100" t="e">
        <f t="shared" si="298"/>
        <v>#N/A</v>
      </c>
      <c r="AK1529" s="122" t="e">
        <f t="shared" si="299"/>
        <v>#N/A</v>
      </c>
    </row>
    <row r="1530" spans="1:37" x14ac:dyDescent="0.2">
      <c r="A1530" s="170">
        <f>'Fleet Input'!A1534</f>
        <v>0</v>
      </c>
      <c r="B1530" s="106" t="s">
        <v>111</v>
      </c>
      <c r="C1530" s="106" t="s">
        <v>145</v>
      </c>
      <c r="D1530" s="106" t="s">
        <v>145</v>
      </c>
      <c r="E1530" s="106" t="s">
        <v>142</v>
      </c>
      <c r="F1530" s="179">
        <f>'Fleet Input'!I1534</f>
        <v>0</v>
      </c>
      <c r="G1530" s="179">
        <f>'Fleet Input'!J1534</f>
        <v>0</v>
      </c>
      <c r="H1530" s="119" t="e">
        <f>VLOOKUP(AD1530,NOx_Calc!$E$4:$G$44,3,FALSE)/100</f>
        <v>#N/A</v>
      </c>
      <c r="I1530" s="119" t="e">
        <f>VLOOKUP(AD1530,NOx_Calc!$E$4:$H$44,4,FALSE)/100</f>
        <v>#N/A</v>
      </c>
      <c r="J1530" s="97" t="e">
        <f t="shared" si="288"/>
        <v>#N/A</v>
      </c>
      <c r="K1530" s="10" t="e">
        <f>IF(J1530&lt;&gt;"-",IF(X1530="A",'NOx Emission Factors'!$X$4*J1530,IF(X1530="L",'NOx Emission Factors'!$W$4*J1530,"?")),"-")</f>
        <v>#N/A</v>
      </c>
      <c r="L1530" s="10" t="str">
        <f>IF(F1530&lt;&gt;"",IF(X1530="A",F1530/'NOx Emission Factors'!$X$4,IF(X1530="L",F1530/'NOx Emission Factors'!$W$4,"?")),"-")</f>
        <v>?</v>
      </c>
      <c r="M1530" s="125" t="e">
        <f t="shared" si="289"/>
        <v>#DIV/0!</v>
      </c>
      <c r="N1530" s="125" t="e">
        <f t="shared" si="290"/>
        <v>#N/A</v>
      </c>
      <c r="O1530" s="170">
        <f>'Fleet Input'!B1534</f>
        <v>0</v>
      </c>
      <c r="P1530" s="170">
        <f>'Fleet Input'!C1534</f>
        <v>0</v>
      </c>
      <c r="Q1530" s="170">
        <f>'Fleet Input'!D1534</f>
        <v>0</v>
      </c>
      <c r="R1530" s="170">
        <f>'Fleet Input'!E1534</f>
        <v>0</v>
      </c>
      <c r="S1530" s="170">
        <f>'Fleet Input'!F1534</f>
        <v>0</v>
      </c>
      <c r="T1530" s="109" t="s">
        <v>239</v>
      </c>
      <c r="U1530" s="109" t="s">
        <v>194</v>
      </c>
      <c r="X1530" s="176">
        <f>'Fleet Input'!F1534</f>
        <v>0</v>
      </c>
      <c r="Y1530" s="170">
        <f>'Fleet Input'!G1534</f>
        <v>0</v>
      </c>
      <c r="Z1530" s="170">
        <f>'Fleet Input'!H1534</f>
        <v>0</v>
      </c>
      <c r="AA1530" s="114">
        <f t="shared" si="291"/>
        <v>0</v>
      </c>
      <c r="AB1530" s="176" t="str">
        <f>IF('Fleet Input'!K1534=0,"",'Fleet Input'!K1534)</f>
        <v/>
      </c>
      <c r="AC1530" s="176" t="str">
        <f>IF('Fleet Input'!L1534=0,"",'Fleet Input'!L1534)</f>
        <v/>
      </c>
      <c r="AD1530" s="117" t="str">
        <f t="shared" si="292"/>
        <v/>
      </c>
      <c r="AE1530" s="117" t="str">
        <f t="shared" si="293"/>
        <v>00</v>
      </c>
      <c r="AF1530" s="8" t="e">
        <f t="shared" si="294"/>
        <v>#N/A</v>
      </c>
      <c r="AG1530" s="122" t="e">
        <f t="shared" si="295"/>
        <v>#N/A</v>
      </c>
      <c r="AH1530" s="8" t="e">
        <f t="shared" si="296"/>
        <v>#N/A</v>
      </c>
      <c r="AI1530" s="122" t="e">
        <f t="shared" si="297"/>
        <v>#N/A</v>
      </c>
      <c r="AJ1530" s="100" t="e">
        <f t="shared" si="298"/>
        <v>#N/A</v>
      </c>
      <c r="AK1530" s="122" t="e">
        <f t="shared" si="299"/>
        <v>#N/A</v>
      </c>
    </row>
    <row r="1531" spans="1:37" x14ac:dyDescent="0.2">
      <c r="A1531" s="170">
        <f>'Fleet Input'!A1535</f>
        <v>0</v>
      </c>
      <c r="B1531" s="106" t="s">
        <v>111</v>
      </c>
      <c r="C1531" s="106" t="s">
        <v>145</v>
      </c>
      <c r="D1531" s="106" t="s">
        <v>145</v>
      </c>
      <c r="E1531" s="106" t="s">
        <v>142</v>
      </c>
      <c r="F1531" s="179">
        <f>'Fleet Input'!I1535</f>
        <v>0</v>
      </c>
      <c r="G1531" s="179">
        <f>'Fleet Input'!J1535</f>
        <v>0</v>
      </c>
      <c r="H1531" s="119" t="e">
        <f>VLOOKUP(AD1531,NOx_Calc!$E$4:$G$44,3,FALSE)/100</f>
        <v>#N/A</v>
      </c>
      <c r="I1531" s="119" t="e">
        <f>VLOOKUP(AD1531,NOx_Calc!$E$4:$H$44,4,FALSE)/100</f>
        <v>#N/A</v>
      </c>
      <c r="J1531" s="97" t="e">
        <f t="shared" si="288"/>
        <v>#N/A</v>
      </c>
      <c r="K1531" s="10" t="e">
        <f>IF(J1531&lt;&gt;"-",IF(X1531="A",'NOx Emission Factors'!$X$4*J1531,IF(X1531="L",'NOx Emission Factors'!$W$4*J1531,"?")),"-")</f>
        <v>#N/A</v>
      </c>
      <c r="L1531" s="10" t="str">
        <f>IF(F1531&lt;&gt;"",IF(X1531="A",F1531/'NOx Emission Factors'!$X$4,IF(X1531="L",F1531/'NOx Emission Factors'!$W$4,"?")),"-")</f>
        <v>?</v>
      </c>
      <c r="M1531" s="125" t="e">
        <f t="shared" si="289"/>
        <v>#DIV/0!</v>
      </c>
      <c r="N1531" s="125" t="e">
        <f t="shared" si="290"/>
        <v>#N/A</v>
      </c>
      <c r="O1531" s="170">
        <f>'Fleet Input'!B1535</f>
        <v>0</v>
      </c>
      <c r="P1531" s="170">
        <f>'Fleet Input'!C1535</f>
        <v>0</v>
      </c>
      <c r="Q1531" s="170">
        <f>'Fleet Input'!D1535</f>
        <v>0</v>
      </c>
      <c r="R1531" s="170">
        <f>'Fleet Input'!E1535</f>
        <v>0</v>
      </c>
      <c r="S1531" s="170">
        <f>'Fleet Input'!F1535</f>
        <v>0</v>
      </c>
      <c r="T1531" s="109" t="s">
        <v>239</v>
      </c>
      <c r="U1531" s="109" t="s">
        <v>194</v>
      </c>
      <c r="X1531" s="176">
        <f>'Fleet Input'!F1535</f>
        <v>0</v>
      </c>
      <c r="Y1531" s="170">
        <f>'Fleet Input'!G1535</f>
        <v>0</v>
      </c>
      <c r="Z1531" s="170">
        <f>'Fleet Input'!H1535</f>
        <v>0</v>
      </c>
      <c r="AA1531" s="114">
        <f t="shared" si="291"/>
        <v>0</v>
      </c>
      <c r="AB1531" s="176" t="str">
        <f>IF('Fleet Input'!K1535=0,"",'Fleet Input'!K1535)</f>
        <v/>
      </c>
      <c r="AC1531" s="176" t="str">
        <f>IF('Fleet Input'!L1535=0,"",'Fleet Input'!L1535)</f>
        <v/>
      </c>
      <c r="AD1531" s="117" t="str">
        <f t="shared" si="292"/>
        <v/>
      </c>
      <c r="AE1531" s="117" t="str">
        <f t="shared" si="293"/>
        <v>00</v>
      </c>
      <c r="AF1531" s="8" t="e">
        <f t="shared" si="294"/>
        <v>#N/A</v>
      </c>
      <c r="AG1531" s="122" t="e">
        <f t="shared" si="295"/>
        <v>#N/A</v>
      </c>
      <c r="AH1531" s="8" t="e">
        <f t="shared" si="296"/>
        <v>#N/A</v>
      </c>
      <c r="AI1531" s="122" t="e">
        <f t="shared" si="297"/>
        <v>#N/A</v>
      </c>
      <c r="AJ1531" s="100" t="e">
        <f t="shared" si="298"/>
        <v>#N/A</v>
      </c>
      <c r="AK1531" s="122" t="e">
        <f t="shared" si="299"/>
        <v>#N/A</v>
      </c>
    </row>
    <row r="1532" spans="1:37" x14ac:dyDescent="0.2">
      <c r="A1532" s="170">
        <f>'Fleet Input'!A1536</f>
        <v>0</v>
      </c>
      <c r="B1532" s="106" t="s">
        <v>111</v>
      </c>
      <c r="C1532" s="106" t="s">
        <v>145</v>
      </c>
      <c r="D1532" s="106" t="s">
        <v>145</v>
      </c>
      <c r="E1532" s="106" t="s">
        <v>142</v>
      </c>
      <c r="F1532" s="179">
        <f>'Fleet Input'!I1536</f>
        <v>0</v>
      </c>
      <c r="G1532" s="179">
        <f>'Fleet Input'!J1536</f>
        <v>0</v>
      </c>
      <c r="H1532" s="119" t="e">
        <f>VLOOKUP(AD1532,NOx_Calc!$E$4:$G$44,3,FALSE)/100</f>
        <v>#N/A</v>
      </c>
      <c r="I1532" s="119" t="e">
        <f>VLOOKUP(AD1532,NOx_Calc!$E$4:$H$44,4,FALSE)/100</f>
        <v>#N/A</v>
      </c>
      <c r="J1532" s="97" t="e">
        <f t="shared" si="288"/>
        <v>#N/A</v>
      </c>
      <c r="K1532" s="10" t="e">
        <f>IF(J1532&lt;&gt;"-",IF(X1532="A",'NOx Emission Factors'!$X$4*J1532,IF(X1532="L",'NOx Emission Factors'!$W$4*J1532,"?")),"-")</f>
        <v>#N/A</v>
      </c>
      <c r="L1532" s="10" t="str">
        <f>IF(F1532&lt;&gt;"",IF(X1532="A",F1532/'NOx Emission Factors'!$X$4,IF(X1532="L",F1532/'NOx Emission Factors'!$W$4,"?")),"-")</f>
        <v>?</v>
      </c>
      <c r="M1532" s="125" t="e">
        <f t="shared" si="289"/>
        <v>#DIV/0!</v>
      </c>
      <c r="N1532" s="125" t="e">
        <f t="shared" si="290"/>
        <v>#N/A</v>
      </c>
      <c r="O1532" s="170">
        <f>'Fleet Input'!B1536</f>
        <v>0</v>
      </c>
      <c r="P1532" s="170">
        <f>'Fleet Input'!C1536</f>
        <v>0</v>
      </c>
      <c r="Q1532" s="170">
        <f>'Fleet Input'!D1536</f>
        <v>0</v>
      </c>
      <c r="R1532" s="170">
        <f>'Fleet Input'!E1536</f>
        <v>0</v>
      </c>
      <c r="S1532" s="170">
        <f>'Fleet Input'!F1536</f>
        <v>0</v>
      </c>
      <c r="T1532" s="109" t="s">
        <v>239</v>
      </c>
      <c r="U1532" s="109" t="s">
        <v>194</v>
      </c>
      <c r="X1532" s="176">
        <f>'Fleet Input'!F1536</f>
        <v>0</v>
      </c>
      <c r="Y1532" s="170">
        <f>'Fleet Input'!G1536</f>
        <v>0</v>
      </c>
      <c r="Z1532" s="170">
        <f>'Fleet Input'!H1536</f>
        <v>0</v>
      </c>
      <c r="AA1532" s="114">
        <f t="shared" si="291"/>
        <v>0</v>
      </c>
      <c r="AB1532" s="176" t="str">
        <f>IF('Fleet Input'!K1536=0,"",'Fleet Input'!K1536)</f>
        <v/>
      </c>
      <c r="AC1532" s="176" t="str">
        <f>IF('Fleet Input'!L1536=0,"",'Fleet Input'!L1536)</f>
        <v/>
      </c>
      <c r="AD1532" s="117" t="str">
        <f t="shared" si="292"/>
        <v/>
      </c>
      <c r="AE1532" s="117" t="str">
        <f t="shared" si="293"/>
        <v>00</v>
      </c>
      <c r="AF1532" s="8" t="e">
        <f t="shared" si="294"/>
        <v>#N/A</v>
      </c>
      <c r="AG1532" s="122" t="e">
        <f t="shared" si="295"/>
        <v>#N/A</v>
      </c>
      <c r="AH1532" s="8" t="e">
        <f t="shared" si="296"/>
        <v>#N/A</v>
      </c>
      <c r="AI1532" s="122" t="e">
        <f t="shared" si="297"/>
        <v>#N/A</v>
      </c>
      <c r="AJ1532" s="100" t="e">
        <f t="shared" si="298"/>
        <v>#N/A</v>
      </c>
      <c r="AK1532" s="122" t="e">
        <f t="shared" si="299"/>
        <v>#N/A</v>
      </c>
    </row>
    <row r="1533" spans="1:37" x14ac:dyDescent="0.2">
      <c r="A1533" s="170">
        <f>'Fleet Input'!A1537</f>
        <v>0</v>
      </c>
      <c r="B1533" s="106" t="s">
        <v>111</v>
      </c>
      <c r="C1533" s="106" t="s">
        <v>145</v>
      </c>
      <c r="D1533" s="106" t="s">
        <v>145</v>
      </c>
      <c r="E1533" s="106" t="s">
        <v>142</v>
      </c>
      <c r="F1533" s="179">
        <f>'Fleet Input'!I1537</f>
        <v>0</v>
      </c>
      <c r="G1533" s="179">
        <f>'Fleet Input'!J1537</f>
        <v>0</v>
      </c>
      <c r="H1533" s="119" t="e">
        <f>VLOOKUP(AD1533,NOx_Calc!$E$4:$G$44,3,FALSE)/100</f>
        <v>#N/A</v>
      </c>
      <c r="I1533" s="119" t="e">
        <f>VLOOKUP(AD1533,NOx_Calc!$E$4:$H$44,4,FALSE)/100</f>
        <v>#N/A</v>
      </c>
      <c r="J1533" s="97" t="e">
        <f t="shared" si="288"/>
        <v>#N/A</v>
      </c>
      <c r="K1533" s="10" t="e">
        <f>IF(J1533&lt;&gt;"-",IF(X1533="A",'NOx Emission Factors'!$X$4*J1533,IF(X1533="L",'NOx Emission Factors'!$W$4*J1533,"?")),"-")</f>
        <v>#N/A</v>
      </c>
      <c r="L1533" s="10" t="str">
        <f>IF(F1533&lt;&gt;"",IF(X1533="A",F1533/'NOx Emission Factors'!$X$4,IF(X1533="L",F1533/'NOx Emission Factors'!$W$4,"?")),"-")</f>
        <v>?</v>
      </c>
      <c r="M1533" s="125" t="e">
        <f t="shared" si="289"/>
        <v>#DIV/0!</v>
      </c>
      <c r="N1533" s="125" t="e">
        <f t="shared" si="290"/>
        <v>#N/A</v>
      </c>
      <c r="O1533" s="170">
        <f>'Fleet Input'!B1537</f>
        <v>0</v>
      </c>
      <c r="P1533" s="170">
        <f>'Fleet Input'!C1537</f>
        <v>0</v>
      </c>
      <c r="Q1533" s="170">
        <f>'Fleet Input'!D1537</f>
        <v>0</v>
      </c>
      <c r="R1533" s="170">
        <f>'Fleet Input'!E1537</f>
        <v>0</v>
      </c>
      <c r="S1533" s="170">
        <f>'Fleet Input'!F1537</f>
        <v>0</v>
      </c>
      <c r="T1533" s="109" t="s">
        <v>239</v>
      </c>
      <c r="U1533" s="109" t="s">
        <v>194</v>
      </c>
      <c r="X1533" s="176">
        <f>'Fleet Input'!F1537</f>
        <v>0</v>
      </c>
      <c r="Y1533" s="170">
        <f>'Fleet Input'!G1537</f>
        <v>0</v>
      </c>
      <c r="Z1533" s="170">
        <f>'Fleet Input'!H1537</f>
        <v>0</v>
      </c>
      <c r="AA1533" s="114">
        <f t="shared" si="291"/>
        <v>0</v>
      </c>
      <c r="AB1533" s="176" t="str">
        <f>IF('Fleet Input'!K1537=0,"",'Fleet Input'!K1537)</f>
        <v/>
      </c>
      <c r="AC1533" s="176" t="str">
        <f>IF('Fleet Input'!L1537=0,"",'Fleet Input'!L1537)</f>
        <v/>
      </c>
      <c r="AD1533" s="117" t="str">
        <f t="shared" si="292"/>
        <v/>
      </c>
      <c r="AE1533" s="117" t="str">
        <f t="shared" si="293"/>
        <v>00</v>
      </c>
      <c r="AF1533" s="8" t="e">
        <f t="shared" si="294"/>
        <v>#N/A</v>
      </c>
      <c r="AG1533" s="122" t="e">
        <f t="shared" si="295"/>
        <v>#N/A</v>
      </c>
      <c r="AH1533" s="8" t="e">
        <f t="shared" si="296"/>
        <v>#N/A</v>
      </c>
      <c r="AI1533" s="122" t="e">
        <f t="shared" si="297"/>
        <v>#N/A</v>
      </c>
      <c r="AJ1533" s="100" t="e">
        <f t="shared" si="298"/>
        <v>#N/A</v>
      </c>
      <c r="AK1533" s="122" t="e">
        <f t="shared" si="299"/>
        <v>#N/A</v>
      </c>
    </row>
    <row r="1534" spans="1:37" x14ac:dyDescent="0.2">
      <c r="A1534" s="170">
        <f>'Fleet Input'!A1538</f>
        <v>0</v>
      </c>
      <c r="B1534" s="106" t="s">
        <v>111</v>
      </c>
      <c r="C1534" s="106" t="s">
        <v>145</v>
      </c>
      <c r="D1534" s="106" t="s">
        <v>145</v>
      </c>
      <c r="E1534" s="106" t="s">
        <v>142</v>
      </c>
      <c r="F1534" s="179">
        <f>'Fleet Input'!I1538</f>
        <v>0</v>
      </c>
      <c r="G1534" s="179">
        <f>'Fleet Input'!J1538</f>
        <v>0</v>
      </c>
      <c r="H1534" s="119" t="e">
        <f>VLOOKUP(AD1534,NOx_Calc!$E$4:$G$44,3,FALSE)/100</f>
        <v>#N/A</v>
      </c>
      <c r="I1534" s="119" t="e">
        <f>VLOOKUP(AD1534,NOx_Calc!$E$4:$H$44,4,FALSE)/100</f>
        <v>#N/A</v>
      </c>
      <c r="J1534" s="97" t="e">
        <f t="shared" si="288"/>
        <v>#N/A</v>
      </c>
      <c r="K1534" s="10" t="e">
        <f>IF(J1534&lt;&gt;"-",IF(X1534="A",'NOx Emission Factors'!$X$4*J1534,IF(X1534="L",'NOx Emission Factors'!$W$4*J1534,"?")),"-")</f>
        <v>#N/A</v>
      </c>
      <c r="L1534" s="10" t="str">
        <f>IF(F1534&lt;&gt;"",IF(X1534="A",F1534/'NOx Emission Factors'!$X$4,IF(X1534="L",F1534/'NOx Emission Factors'!$W$4,"?")),"-")</f>
        <v>?</v>
      </c>
      <c r="M1534" s="125" t="e">
        <f t="shared" si="289"/>
        <v>#DIV/0!</v>
      </c>
      <c r="N1534" s="125" t="e">
        <f t="shared" si="290"/>
        <v>#N/A</v>
      </c>
      <c r="O1534" s="170">
        <f>'Fleet Input'!B1538</f>
        <v>0</v>
      </c>
      <c r="P1534" s="170">
        <f>'Fleet Input'!C1538</f>
        <v>0</v>
      </c>
      <c r="Q1534" s="170">
        <f>'Fleet Input'!D1538</f>
        <v>0</v>
      </c>
      <c r="R1534" s="170">
        <f>'Fleet Input'!E1538</f>
        <v>0</v>
      </c>
      <c r="S1534" s="170">
        <f>'Fleet Input'!F1538</f>
        <v>0</v>
      </c>
      <c r="T1534" s="109" t="s">
        <v>239</v>
      </c>
      <c r="U1534" s="109" t="s">
        <v>194</v>
      </c>
      <c r="X1534" s="176">
        <f>'Fleet Input'!F1538</f>
        <v>0</v>
      </c>
      <c r="Y1534" s="170">
        <f>'Fleet Input'!G1538</f>
        <v>0</v>
      </c>
      <c r="Z1534" s="170">
        <f>'Fleet Input'!H1538</f>
        <v>0</v>
      </c>
      <c r="AA1534" s="114">
        <f t="shared" si="291"/>
        <v>0</v>
      </c>
      <c r="AB1534" s="176" t="str">
        <f>IF('Fleet Input'!K1538=0,"",'Fleet Input'!K1538)</f>
        <v/>
      </c>
      <c r="AC1534" s="176" t="str">
        <f>IF('Fleet Input'!L1538=0,"",'Fleet Input'!L1538)</f>
        <v/>
      </c>
      <c r="AD1534" s="117" t="str">
        <f t="shared" si="292"/>
        <v/>
      </c>
      <c r="AE1534" s="117" t="str">
        <f t="shared" si="293"/>
        <v>00</v>
      </c>
      <c r="AF1534" s="8" t="e">
        <f t="shared" si="294"/>
        <v>#N/A</v>
      </c>
      <c r="AG1534" s="122" t="e">
        <f t="shared" si="295"/>
        <v>#N/A</v>
      </c>
      <c r="AH1534" s="8" t="e">
        <f t="shared" si="296"/>
        <v>#N/A</v>
      </c>
      <c r="AI1534" s="122" t="e">
        <f t="shared" si="297"/>
        <v>#N/A</v>
      </c>
      <c r="AJ1534" s="100" t="e">
        <f t="shared" si="298"/>
        <v>#N/A</v>
      </c>
      <c r="AK1534" s="122" t="e">
        <f t="shared" si="299"/>
        <v>#N/A</v>
      </c>
    </row>
    <row r="1535" spans="1:37" x14ac:dyDescent="0.2">
      <c r="A1535" s="170">
        <f>'Fleet Input'!A1539</f>
        <v>0</v>
      </c>
      <c r="B1535" s="106" t="s">
        <v>111</v>
      </c>
      <c r="C1535" s="106" t="s">
        <v>145</v>
      </c>
      <c r="D1535" s="106" t="s">
        <v>145</v>
      </c>
      <c r="E1535" s="106" t="s">
        <v>142</v>
      </c>
      <c r="F1535" s="179">
        <f>'Fleet Input'!I1539</f>
        <v>0</v>
      </c>
      <c r="G1535" s="179">
        <f>'Fleet Input'!J1539</f>
        <v>0</v>
      </c>
      <c r="H1535" s="119" t="e">
        <f>VLOOKUP(AD1535,NOx_Calc!$E$4:$G$44,3,FALSE)/100</f>
        <v>#N/A</v>
      </c>
      <c r="I1535" s="119" t="e">
        <f>VLOOKUP(AD1535,NOx_Calc!$E$4:$H$44,4,FALSE)/100</f>
        <v>#N/A</v>
      </c>
      <c r="J1535" s="97" t="e">
        <f t="shared" si="288"/>
        <v>#N/A</v>
      </c>
      <c r="K1535" s="10" t="e">
        <f>IF(J1535&lt;&gt;"-",IF(X1535="A",'NOx Emission Factors'!$X$4*J1535,IF(X1535="L",'NOx Emission Factors'!$W$4*J1535,"?")),"-")</f>
        <v>#N/A</v>
      </c>
      <c r="L1535" s="10" t="str">
        <f>IF(F1535&lt;&gt;"",IF(X1535="A",F1535/'NOx Emission Factors'!$X$4,IF(X1535="L",F1535/'NOx Emission Factors'!$W$4,"?")),"-")</f>
        <v>?</v>
      </c>
      <c r="M1535" s="125" t="e">
        <f t="shared" si="289"/>
        <v>#DIV/0!</v>
      </c>
      <c r="N1535" s="125" t="e">
        <f t="shared" si="290"/>
        <v>#N/A</v>
      </c>
      <c r="O1535" s="170">
        <f>'Fleet Input'!B1539</f>
        <v>0</v>
      </c>
      <c r="P1535" s="170">
        <f>'Fleet Input'!C1539</f>
        <v>0</v>
      </c>
      <c r="Q1535" s="170">
        <f>'Fleet Input'!D1539</f>
        <v>0</v>
      </c>
      <c r="R1535" s="170">
        <f>'Fleet Input'!E1539</f>
        <v>0</v>
      </c>
      <c r="S1535" s="170">
        <f>'Fleet Input'!F1539</f>
        <v>0</v>
      </c>
      <c r="T1535" s="109" t="s">
        <v>239</v>
      </c>
      <c r="U1535" s="109" t="s">
        <v>194</v>
      </c>
      <c r="X1535" s="176">
        <f>'Fleet Input'!F1539</f>
        <v>0</v>
      </c>
      <c r="Y1535" s="170">
        <f>'Fleet Input'!G1539</f>
        <v>0</v>
      </c>
      <c r="Z1535" s="170">
        <f>'Fleet Input'!H1539</f>
        <v>0</v>
      </c>
      <c r="AA1535" s="114">
        <f t="shared" si="291"/>
        <v>0</v>
      </c>
      <c r="AB1535" s="176" t="str">
        <f>IF('Fleet Input'!K1539=0,"",'Fleet Input'!K1539)</f>
        <v/>
      </c>
      <c r="AC1535" s="176" t="str">
        <f>IF('Fleet Input'!L1539=0,"",'Fleet Input'!L1539)</f>
        <v/>
      </c>
      <c r="AD1535" s="117" t="str">
        <f t="shared" si="292"/>
        <v/>
      </c>
      <c r="AE1535" s="117" t="str">
        <f t="shared" si="293"/>
        <v>00</v>
      </c>
      <c r="AF1535" s="8" t="e">
        <f t="shared" si="294"/>
        <v>#N/A</v>
      </c>
      <c r="AG1535" s="122" t="e">
        <f t="shared" si="295"/>
        <v>#N/A</v>
      </c>
      <c r="AH1535" s="8" t="e">
        <f t="shared" si="296"/>
        <v>#N/A</v>
      </c>
      <c r="AI1535" s="122" t="e">
        <f t="shared" si="297"/>
        <v>#N/A</v>
      </c>
      <c r="AJ1535" s="100" t="e">
        <f t="shared" si="298"/>
        <v>#N/A</v>
      </c>
      <c r="AK1535" s="122" t="e">
        <f t="shared" si="299"/>
        <v>#N/A</v>
      </c>
    </row>
    <row r="1536" spans="1:37" x14ac:dyDescent="0.2">
      <c r="A1536" s="170">
        <f>'Fleet Input'!A1540</f>
        <v>0</v>
      </c>
      <c r="B1536" s="106" t="s">
        <v>111</v>
      </c>
      <c r="C1536" s="106" t="s">
        <v>145</v>
      </c>
      <c r="D1536" s="106" t="s">
        <v>145</v>
      </c>
      <c r="E1536" s="106" t="s">
        <v>142</v>
      </c>
      <c r="F1536" s="179">
        <f>'Fleet Input'!I1540</f>
        <v>0</v>
      </c>
      <c r="G1536" s="179">
        <f>'Fleet Input'!J1540</f>
        <v>0</v>
      </c>
      <c r="H1536" s="119" t="e">
        <f>VLOOKUP(AD1536,NOx_Calc!$E$4:$G$44,3,FALSE)/100</f>
        <v>#N/A</v>
      </c>
      <c r="I1536" s="119" t="e">
        <f>VLOOKUP(AD1536,NOx_Calc!$E$4:$H$44,4,FALSE)/100</f>
        <v>#N/A</v>
      </c>
      <c r="J1536" s="97" t="e">
        <f t="shared" si="288"/>
        <v>#N/A</v>
      </c>
      <c r="K1536" s="10" t="e">
        <f>IF(J1536&lt;&gt;"-",IF(X1536="A",'NOx Emission Factors'!$X$4*J1536,IF(X1536="L",'NOx Emission Factors'!$W$4*J1536,"?")),"-")</f>
        <v>#N/A</v>
      </c>
      <c r="L1536" s="10" t="str">
        <f>IF(F1536&lt;&gt;"",IF(X1536="A",F1536/'NOx Emission Factors'!$X$4,IF(X1536="L",F1536/'NOx Emission Factors'!$W$4,"?")),"-")</f>
        <v>?</v>
      </c>
      <c r="M1536" s="125" t="e">
        <f t="shared" si="289"/>
        <v>#DIV/0!</v>
      </c>
      <c r="N1536" s="125" t="e">
        <f t="shared" si="290"/>
        <v>#N/A</v>
      </c>
      <c r="O1536" s="170">
        <f>'Fleet Input'!B1540</f>
        <v>0</v>
      </c>
      <c r="P1536" s="170">
        <f>'Fleet Input'!C1540</f>
        <v>0</v>
      </c>
      <c r="Q1536" s="170">
        <f>'Fleet Input'!D1540</f>
        <v>0</v>
      </c>
      <c r="R1536" s="170">
        <f>'Fleet Input'!E1540</f>
        <v>0</v>
      </c>
      <c r="S1536" s="170">
        <f>'Fleet Input'!F1540</f>
        <v>0</v>
      </c>
      <c r="T1536" s="109" t="s">
        <v>239</v>
      </c>
      <c r="U1536" s="109" t="s">
        <v>194</v>
      </c>
      <c r="X1536" s="176">
        <f>'Fleet Input'!F1540</f>
        <v>0</v>
      </c>
      <c r="Y1536" s="170">
        <f>'Fleet Input'!G1540</f>
        <v>0</v>
      </c>
      <c r="Z1536" s="170">
        <f>'Fleet Input'!H1540</f>
        <v>0</v>
      </c>
      <c r="AA1536" s="114">
        <f t="shared" si="291"/>
        <v>0</v>
      </c>
      <c r="AB1536" s="176" t="str">
        <f>IF('Fleet Input'!K1540=0,"",'Fleet Input'!K1540)</f>
        <v/>
      </c>
      <c r="AC1536" s="176" t="str">
        <f>IF('Fleet Input'!L1540=0,"",'Fleet Input'!L1540)</f>
        <v/>
      </c>
      <c r="AD1536" s="117" t="str">
        <f t="shared" si="292"/>
        <v/>
      </c>
      <c r="AE1536" s="117" t="str">
        <f t="shared" si="293"/>
        <v>00</v>
      </c>
      <c r="AF1536" s="8" t="e">
        <f t="shared" si="294"/>
        <v>#N/A</v>
      </c>
      <c r="AG1536" s="122" t="e">
        <f t="shared" si="295"/>
        <v>#N/A</v>
      </c>
      <c r="AH1536" s="8" t="e">
        <f t="shared" si="296"/>
        <v>#N/A</v>
      </c>
      <c r="AI1536" s="122" t="e">
        <f t="shared" si="297"/>
        <v>#N/A</v>
      </c>
      <c r="AJ1536" s="100" t="e">
        <f t="shared" si="298"/>
        <v>#N/A</v>
      </c>
      <c r="AK1536" s="122" t="e">
        <f t="shared" si="299"/>
        <v>#N/A</v>
      </c>
    </row>
    <row r="1537" spans="1:37" x14ac:dyDescent="0.2">
      <c r="A1537" s="170">
        <f>'Fleet Input'!A1541</f>
        <v>0</v>
      </c>
      <c r="B1537" s="106" t="s">
        <v>111</v>
      </c>
      <c r="C1537" s="106" t="s">
        <v>145</v>
      </c>
      <c r="D1537" s="106" t="s">
        <v>145</v>
      </c>
      <c r="E1537" s="106" t="s">
        <v>142</v>
      </c>
      <c r="F1537" s="179">
        <f>'Fleet Input'!I1541</f>
        <v>0</v>
      </c>
      <c r="G1537" s="179">
        <f>'Fleet Input'!J1541</f>
        <v>0</v>
      </c>
      <c r="H1537" s="119" t="e">
        <f>VLOOKUP(AD1537,NOx_Calc!$E$4:$G$44,3,FALSE)/100</f>
        <v>#N/A</v>
      </c>
      <c r="I1537" s="119" t="e">
        <f>VLOOKUP(AD1537,NOx_Calc!$E$4:$H$44,4,FALSE)/100</f>
        <v>#N/A</v>
      </c>
      <c r="J1537" s="97" t="e">
        <f t="shared" si="288"/>
        <v>#N/A</v>
      </c>
      <c r="K1537" s="10" t="e">
        <f>IF(J1537&lt;&gt;"-",IF(X1537="A",'NOx Emission Factors'!$X$4*J1537,IF(X1537="L",'NOx Emission Factors'!$W$4*J1537,"?")),"-")</f>
        <v>#N/A</v>
      </c>
      <c r="L1537" s="10" t="str">
        <f>IF(F1537&lt;&gt;"",IF(X1537="A",F1537/'NOx Emission Factors'!$X$4,IF(X1537="L",F1537/'NOx Emission Factors'!$W$4,"?")),"-")</f>
        <v>?</v>
      </c>
      <c r="M1537" s="125" t="e">
        <f t="shared" si="289"/>
        <v>#DIV/0!</v>
      </c>
      <c r="N1537" s="125" t="e">
        <f t="shared" si="290"/>
        <v>#N/A</v>
      </c>
      <c r="O1537" s="170">
        <f>'Fleet Input'!B1541</f>
        <v>0</v>
      </c>
      <c r="P1537" s="170">
        <f>'Fleet Input'!C1541</f>
        <v>0</v>
      </c>
      <c r="Q1537" s="170">
        <f>'Fleet Input'!D1541</f>
        <v>0</v>
      </c>
      <c r="R1537" s="170">
        <f>'Fleet Input'!E1541</f>
        <v>0</v>
      </c>
      <c r="S1537" s="170">
        <f>'Fleet Input'!F1541</f>
        <v>0</v>
      </c>
      <c r="T1537" s="109" t="s">
        <v>239</v>
      </c>
      <c r="U1537" s="109" t="s">
        <v>194</v>
      </c>
      <c r="X1537" s="176">
        <f>'Fleet Input'!F1541</f>
        <v>0</v>
      </c>
      <c r="Y1537" s="170">
        <f>'Fleet Input'!G1541</f>
        <v>0</v>
      </c>
      <c r="Z1537" s="170">
        <f>'Fleet Input'!H1541</f>
        <v>0</v>
      </c>
      <c r="AA1537" s="114">
        <f t="shared" si="291"/>
        <v>0</v>
      </c>
      <c r="AB1537" s="176" t="str">
        <f>IF('Fleet Input'!K1541=0,"",'Fleet Input'!K1541)</f>
        <v/>
      </c>
      <c r="AC1537" s="176" t="str">
        <f>IF('Fleet Input'!L1541=0,"",'Fleet Input'!L1541)</f>
        <v/>
      </c>
      <c r="AD1537" s="117" t="str">
        <f t="shared" si="292"/>
        <v/>
      </c>
      <c r="AE1537" s="117" t="str">
        <f t="shared" si="293"/>
        <v>00</v>
      </c>
      <c r="AF1537" s="8" t="e">
        <f t="shared" si="294"/>
        <v>#N/A</v>
      </c>
      <c r="AG1537" s="122" t="e">
        <f t="shared" si="295"/>
        <v>#N/A</v>
      </c>
      <c r="AH1537" s="8" t="e">
        <f t="shared" si="296"/>
        <v>#N/A</v>
      </c>
      <c r="AI1537" s="122" t="e">
        <f t="shared" si="297"/>
        <v>#N/A</v>
      </c>
      <c r="AJ1537" s="100" t="e">
        <f t="shared" si="298"/>
        <v>#N/A</v>
      </c>
      <c r="AK1537" s="122" t="e">
        <f t="shared" si="299"/>
        <v>#N/A</v>
      </c>
    </row>
    <row r="1538" spans="1:37" x14ac:dyDescent="0.2">
      <c r="A1538" s="170">
        <f>'Fleet Input'!A1542</f>
        <v>0</v>
      </c>
      <c r="B1538" s="106" t="s">
        <v>111</v>
      </c>
      <c r="C1538" s="106" t="s">
        <v>145</v>
      </c>
      <c r="D1538" s="106" t="s">
        <v>145</v>
      </c>
      <c r="E1538" s="106" t="s">
        <v>142</v>
      </c>
      <c r="F1538" s="179">
        <f>'Fleet Input'!I1542</f>
        <v>0</v>
      </c>
      <c r="G1538" s="179">
        <f>'Fleet Input'!J1542</f>
        <v>0</v>
      </c>
      <c r="H1538" s="119" t="e">
        <f>VLOOKUP(AD1538,NOx_Calc!$E$4:$G$44,3,FALSE)/100</f>
        <v>#N/A</v>
      </c>
      <c r="I1538" s="119" t="e">
        <f>VLOOKUP(AD1538,NOx_Calc!$E$4:$H$44,4,FALSE)/100</f>
        <v>#N/A</v>
      </c>
      <c r="J1538" s="97" t="e">
        <f t="shared" si="288"/>
        <v>#N/A</v>
      </c>
      <c r="K1538" s="10" t="e">
        <f>IF(J1538&lt;&gt;"-",IF(X1538="A",'NOx Emission Factors'!$X$4*J1538,IF(X1538="L",'NOx Emission Factors'!$W$4*J1538,"?")),"-")</f>
        <v>#N/A</v>
      </c>
      <c r="L1538" s="10" t="str">
        <f>IF(F1538&lt;&gt;"",IF(X1538="A",F1538/'NOx Emission Factors'!$X$4,IF(X1538="L",F1538/'NOx Emission Factors'!$W$4,"?")),"-")</f>
        <v>?</v>
      </c>
      <c r="M1538" s="125" t="e">
        <f t="shared" si="289"/>
        <v>#DIV/0!</v>
      </c>
      <c r="N1538" s="125" t="e">
        <f t="shared" si="290"/>
        <v>#N/A</v>
      </c>
      <c r="O1538" s="170">
        <f>'Fleet Input'!B1542</f>
        <v>0</v>
      </c>
      <c r="P1538" s="170">
        <f>'Fleet Input'!C1542</f>
        <v>0</v>
      </c>
      <c r="Q1538" s="170">
        <f>'Fleet Input'!D1542</f>
        <v>0</v>
      </c>
      <c r="R1538" s="170">
        <f>'Fleet Input'!E1542</f>
        <v>0</v>
      </c>
      <c r="S1538" s="170">
        <f>'Fleet Input'!F1542</f>
        <v>0</v>
      </c>
      <c r="T1538" s="109" t="s">
        <v>239</v>
      </c>
      <c r="U1538" s="109" t="s">
        <v>194</v>
      </c>
      <c r="X1538" s="176">
        <f>'Fleet Input'!F1542</f>
        <v>0</v>
      </c>
      <c r="Y1538" s="170">
        <f>'Fleet Input'!G1542</f>
        <v>0</v>
      </c>
      <c r="Z1538" s="170">
        <f>'Fleet Input'!H1542</f>
        <v>0</v>
      </c>
      <c r="AA1538" s="114">
        <f t="shared" si="291"/>
        <v>0</v>
      </c>
      <c r="AB1538" s="176" t="str">
        <f>IF('Fleet Input'!K1542=0,"",'Fleet Input'!K1542)</f>
        <v/>
      </c>
      <c r="AC1538" s="176" t="str">
        <f>IF('Fleet Input'!L1542=0,"",'Fleet Input'!L1542)</f>
        <v/>
      </c>
      <c r="AD1538" s="117" t="str">
        <f t="shared" si="292"/>
        <v/>
      </c>
      <c r="AE1538" s="117" t="str">
        <f t="shared" si="293"/>
        <v>00</v>
      </c>
      <c r="AF1538" s="8" t="e">
        <f t="shared" si="294"/>
        <v>#N/A</v>
      </c>
      <c r="AG1538" s="122" t="e">
        <f t="shared" si="295"/>
        <v>#N/A</v>
      </c>
      <c r="AH1538" s="8" t="e">
        <f t="shared" si="296"/>
        <v>#N/A</v>
      </c>
      <c r="AI1538" s="122" t="e">
        <f t="shared" si="297"/>
        <v>#N/A</v>
      </c>
      <c r="AJ1538" s="100" t="e">
        <f t="shared" si="298"/>
        <v>#N/A</v>
      </c>
      <c r="AK1538" s="122" t="e">
        <f t="shared" si="299"/>
        <v>#N/A</v>
      </c>
    </row>
    <row r="1539" spans="1:37" x14ac:dyDescent="0.2">
      <c r="A1539" s="170">
        <f>'Fleet Input'!A1543</f>
        <v>0</v>
      </c>
      <c r="B1539" s="106" t="s">
        <v>111</v>
      </c>
      <c r="C1539" s="106" t="s">
        <v>145</v>
      </c>
      <c r="D1539" s="106" t="s">
        <v>145</v>
      </c>
      <c r="E1539" s="106" t="s">
        <v>142</v>
      </c>
      <c r="F1539" s="179">
        <f>'Fleet Input'!I1543</f>
        <v>0</v>
      </c>
      <c r="G1539" s="179">
        <f>'Fleet Input'!J1543</f>
        <v>0</v>
      </c>
      <c r="H1539" s="119" t="e">
        <f>VLOOKUP(AD1539,NOx_Calc!$E$4:$G$44,3,FALSE)/100</f>
        <v>#N/A</v>
      </c>
      <c r="I1539" s="119" t="e">
        <f>VLOOKUP(AD1539,NOx_Calc!$E$4:$H$44,4,FALSE)/100</f>
        <v>#N/A</v>
      </c>
      <c r="J1539" s="97" t="e">
        <f t="shared" si="288"/>
        <v>#N/A</v>
      </c>
      <c r="K1539" s="10" t="e">
        <f>IF(J1539&lt;&gt;"-",IF(X1539="A",'NOx Emission Factors'!$X$4*J1539,IF(X1539="L",'NOx Emission Factors'!$W$4*J1539,"?")),"-")</f>
        <v>#N/A</v>
      </c>
      <c r="L1539" s="10" t="str">
        <f>IF(F1539&lt;&gt;"",IF(X1539="A",F1539/'NOx Emission Factors'!$X$4,IF(X1539="L",F1539/'NOx Emission Factors'!$W$4,"?")),"-")</f>
        <v>?</v>
      </c>
      <c r="M1539" s="125" t="e">
        <f t="shared" si="289"/>
        <v>#DIV/0!</v>
      </c>
      <c r="N1539" s="125" t="e">
        <f t="shared" si="290"/>
        <v>#N/A</v>
      </c>
      <c r="O1539" s="170">
        <f>'Fleet Input'!B1543</f>
        <v>0</v>
      </c>
      <c r="P1539" s="170">
        <f>'Fleet Input'!C1543</f>
        <v>0</v>
      </c>
      <c r="Q1539" s="170">
        <f>'Fleet Input'!D1543</f>
        <v>0</v>
      </c>
      <c r="R1539" s="170">
        <f>'Fleet Input'!E1543</f>
        <v>0</v>
      </c>
      <c r="S1539" s="170">
        <f>'Fleet Input'!F1543</f>
        <v>0</v>
      </c>
      <c r="T1539" s="109" t="s">
        <v>239</v>
      </c>
      <c r="U1539" s="109" t="s">
        <v>194</v>
      </c>
      <c r="X1539" s="176">
        <f>'Fleet Input'!F1543</f>
        <v>0</v>
      </c>
      <c r="Y1539" s="170">
        <f>'Fleet Input'!G1543</f>
        <v>0</v>
      </c>
      <c r="Z1539" s="170">
        <f>'Fleet Input'!H1543</f>
        <v>0</v>
      </c>
      <c r="AA1539" s="114">
        <f t="shared" si="291"/>
        <v>0</v>
      </c>
      <c r="AB1539" s="176" t="str">
        <f>IF('Fleet Input'!K1543=0,"",'Fleet Input'!K1543)</f>
        <v/>
      </c>
      <c r="AC1539" s="176" t="str">
        <f>IF('Fleet Input'!L1543=0,"",'Fleet Input'!L1543)</f>
        <v/>
      </c>
      <c r="AD1539" s="117" t="str">
        <f t="shared" si="292"/>
        <v/>
      </c>
      <c r="AE1539" s="117" t="str">
        <f t="shared" si="293"/>
        <v>00</v>
      </c>
      <c r="AF1539" s="8" t="e">
        <f t="shared" si="294"/>
        <v>#N/A</v>
      </c>
      <c r="AG1539" s="122" t="e">
        <f t="shared" si="295"/>
        <v>#N/A</v>
      </c>
      <c r="AH1539" s="8" t="e">
        <f t="shared" si="296"/>
        <v>#N/A</v>
      </c>
      <c r="AI1539" s="122" t="e">
        <f t="shared" si="297"/>
        <v>#N/A</v>
      </c>
      <c r="AJ1539" s="100" t="e">
        <f t="shared" si="298"/>
        <v>#N/A</v>
      </c>
      <c r="AK1539" s="122" t="e">
        <f t="shared" si="299"/>
        <v>#N/A</v>
      </c>
    </row>
    <row r="1540" spans="1:37" x14ac:dyDescent="0.2">
      <c r="A1540" s="170">
        <f>'Fleet Input'!A1544</f>
        <v>0</v>
      </c>
      <c r="B1540" s="106" t="s">
        <v>111</v>
      </c>
      <c r="C1540" s="106" t="s">
        <v>145</v>
      </c>
      <c r="D1540" s="106" t="s">
        <v>145</v>
      </c>
      <c r="E1540" s="106" t="s">
        <v>142</v>
      </c>
      <c r="F1540" s="179">
        <f>'Fleet Input'!I1544</f>
        <v>0</v>
      </c>
      <c r="G1540" s="179">
        <f>'Fleet Input'!J1544</f>
        <v>0</v>
      </c>
      <c r="H1540" s="119" t="e">
        <f>VLOOKUP(AD1540,NOx_Calc!$E$4:$G$44,3,FALSE)/100</f>
        <v>#N/A</v>
      </c>
      <c r="I1540" s="119" t="e">
        <f>VLOOKUP(AD1540,NOx_Calc!$E$4:$H$44,4,FALSE)/100</f>
        <v>#N/A</v>
      </c>
      <c r="J1540" s="97" t="e">
        <f t="shared" si="288"/>
        <v>#N/A</v>
      </c>
      <c r="K1540" s="10" t="e">
        <f>IF(J1540&lt;&gt;"-",IF(X1540="A",'NOx Emission Factors'!$X$4*J1540,IF(X1540="L",'NOx Emission Factors'!$W$4*J1540,"?")),"-")</f>
        <v>#N/A</v>
      </c>
      <c r="L1540" s="10" t="str">
        <f>IF(F1540&lt;&gt;"",IF(X1540="A",F1540/'NOx Emission Factors'!$X$4,IF(X1540="L",F1540/'NOx Emission Factors'!$W$4,"?")),"-")</f>
        <v>?</v>
      </c>
      <c r="M1540" s="125" t="e">
        <f t="shared" si="289"/>
        <v>#DIV/0!</v>
      </c>
      <c r="N1540" s="125" t="e">
        <f t="shared" si="290"/>
        <v>#N/A</v>
      </c>
      <c r="O1540" s="170">
        <f>'Fleet Input'!B1544</f>
        <v>0</v>
      </c>
      <c r="P1540" s="170">
        <f>'Fleet Input'!C1544</f>
        <v>0</v>
      </c>
      <c r="Q1540" s="170">
        <f>'Fleet Input'!D1544</f>
        <v>0</v>
      </c>
      <c r="R1540" s="170">
        <f>'Fleet Input'!E1544</f>
        <v>0</v>
      </c>
      <c r="S1540" s="170">
        <f>'Fleet Input'!F1544</f>
        <v>0</v>
      </c>
      <c r="T1540" s="109" t="s">
        <v>239</v>
      </c>
      <c r="U1540" s="109" t="s">
        <v>194</v>
      </c>
      <c r="X1540" s="176">
        <f>'Fleet Input'!F1544</f>
        <v>0</v>
      </c>
      <c r="Y1540" s="170">
        <f>'Fleet Input'!G1544</f>
        <v>0</v>
      </c>
      <c r="Z1540" s="170">
        <f>'Fleet Input'!H1544</f>
        <v>0</v>
      </c>
      <c r="AA1540" s="114">
        <f t="shared" si="291"/>
        <v>0</v>
      </c>
      <c r="AB1540" s="176" t="str">
        <f>IF('Fleet Input'!K1544=0,"",'Fleet Input'!K1544)</f>
        <v/>
      </c>
      <c r="AC1540" s="176" t="str">
        <f>IF('Fleet Input'!L1544=0,"",'Fleet Input'!L1544)</f>
        <v/>
      </c>
      <c r="AD1540" s="117" t="str">
        <f t="shared" si="292"/>
        <v/>
      </c>
      <c r="AE1540" s="117" t="str">
        <f t="shared" si="293"/>
        <v>00</v>
      </c>
      <c r="AF1540" s="8" t="e">
        <f t="shared" si="294"/>
        <v>#N/A</v>
      </c>
      <c r="AG1540" s="122" t="e">
        <f t="shared" si="295"/>
        <v>#N/A</v>
      </c>
      <c r="AH1540" s="8" t="e">
        <f t="shared" si="296"/>
        <v>#N/A</v>
      </c>
      <c r="AI1540" s="122" t="e">
        <f t="shared" si="297"/>
        <v>#N/A</v>
      </c>
      <c r="AJ1540" s="100" t="e">
        <f t="shared" si="298"/>
        <v>#N/A</v>
      </c>
      <c r="AK1540" s="122" t="e">
        <f t="shared" si="299"/>
        <v>#N/A</v>
      </c>
    </row>
    <row r="1541" spans="1:37" x14ac:dyDescent="0.2">
      <c r="A1541" s="170">
        <f>'Fleet Input'!A1545</f>
        <v>0</v>
      </c>
      <c r="B1541" s="106" t="s">
        <v>111</v>
      </c>
      <c r="C1541" s="106" t="s">
        <v>145</v>
      </c>
      <c r="D1541" s="106" t="s">
        <v>145</v>
      </c>
      <c r="E1541" s="106" t="s">
        <v>142</v>
      </c>
      <c r="F1541" s="179">
        <f>'Fleet Input'!I1545</f>
        <v>0</v>
      </c>
      <c r="G1541" s="179">
        <f>'Fleet Input'!J1545</f>
        <v>0</v>
      </c>
      <c r="H1541" s="119" t="e">
        <f>VLOOKUP(AD1541,NOx_Calc!$E$4:$G$44,3,FALSE)/100</f>
        <v>#N/A</v>
      </c>
      <c r="I1541" s="119" t="e">
        <f>VLOOKUP(AD1541,NOx_Calc!$E$4:$H$44,4,FALSE)/100</f>
        <v>#N/A</v>
      </c>
      <c r="J1541" s="97" t="e">
        <f t="shared" si="288"/>
        <v>#N/A</v>
      </c>
      <c r="K1541" s="10" t="e">
        <f>IF(J1541&lt;&gt;"-",IF(X1541="A",'NOx Emission Factors'!$X$4*J1541,IF(X1541="L",'NOx Emission Factors'!$W$4*J1541,"?")),"-")</f>
        <v>#N/A</v>
      </c>
      <c r="L1541" s="10" t="str">
        <f>IF(F1541&lt;&gt;"",IF(X1541="A",F1541/'NOx Emission Factors'!$X$4,IF(X1541="L",F1541/'NOx Emission Factors'!$W$4,"?")),"-")</f>
        <v>?</v>
      </c>
      <c r="M1541" s="125" t="e">
        <f t="shared" si="289"/>
        <v>#DIV/0!</v>
      </c>
      <c r="N1541" s="125" t="e">
        <f t="shared" si="290"/>
        <v>#N/A</v>
      </c>
      <c r="O1541" s="170">
        <f>'Fleet Input'!B1545</f>
        <v>0</v>
      </c>
      <c r="P1541" s="170">
        <f>'Fleet Input'!C1545</f>
        <v>0</v>
      </c>
      <c r="Q1541" s="170">
        <f>'Fleet Input'!D1545</f>
        <v>0</v>
      </c>
      <c r="R1541" s="170">
        <f>'Fleet Input'!E1545</f>
        <v>0</v>
      </c>
      <c r="S1541" s="170">
        <f>'Fleet Input'!F1545</f>
        <v>0</v>
      </c>
      <c r="T1541" s="109" t="s">
        <v>239</v>
      </c>
      <c r="U1541" s="109" t="s">
        <v>194</v>
      </c>
      <c r="X1541" s="176">
        <f>'Fleet Input'!F1545</f>
        <v>0</v>
      </c>
      <c r="Y1541" s="170">
        <f>'Fleet Input'!G1545</f>
        <v>0</v>
      </c>
      <c r="Z1541" s="170">
        <f>'Fleet Input'!H1545</f>
        <v>0</v>
      </c>
      <c r="AA1541" s="114">
        <f t="shared" si="291"/>
        <v>0</v>
      </c>
      <c r="AB1541" s="176" t="str">
        <f>IF('Fleet Input'!K1545=0,"",'Fleet Input'!K1545)</f>
        <v/>
      </c>
      <c r="AC1541" s="176" t="str">
        <f>IF('Fleet Input'!L1545=0,"",'Fleet Input'!L1545)</f>
        <v/>
      </c>
      <c r="AD1541" s="117" t="str">
        <f t="shared" si="292"/>
        <v/>
      </c>
      <c r="AE1541" s="117" t="str">
        <f t="shared" si="293"/>
        <v>00</v>
      </c>
      <c r="AF1541" s="8" t="e">
        <f t="shared" si="294"/>
        <v>#N/A</v>
      </c>
      <c r="AG1541" s="122" t="e">
        <f t="shared" si="295"/>
        <v>#N/A</v>
      </c>
      <c r="AH1541" s="8" t="e">
        <f t="shared" si="296"/>
        <v>#N/A</v>
      </c>
      <c r="AI1541" s="122" t="e">
        <f t="shared" si="297"/>
        <v>#N/A</v>
      </c>
      <c r="AJ1541" s="100" t="e">
        <f t="shared" si="298"/>
        <v>#N/A</v>
      </c>
      <c r="AK1541" s="122" t="e">
        <f t="shared" si="299"/>
        <v>#N/A</v>
      </c>
    </row>
    <row r="1542" spans="1:37" x14ac:dyDescent="0.2">
      <c r="A1542" s="170">
        <f>'Fleet Input'!A1546</f>
        <v>0</v>
      </c>
      <c r="B1542" s="106" t="s">
        <v>111</v>
      </c>
      <c r="C1542" s="106" t="s">
        <v>145</v>
      </c>
      <c r="D1542" s="106" t="s">
        <v>145</v>
      </c>
      <c r="E1542" s="106" t="s">
        <v>142</v>
      </c>
      <c r="F1542" s="179">
        <f>'Fleet Input'!I1546</f>
        <v>0</v>
      </c>
      <c r="G1542" s="179">
        <f>'Fleet Input'!J1546</f>
        <v>0</v>
      </c>
      <c r="H1542" s="119" t="e">
        <f>VLOOKUP(AD1542,NOx_Calc!$E$4:$G$44,3,FALSE)/100</f>
        <v>#N/A</v>
      </c>
      <c r="I1542" s="119" t="e">
        <f>VLOOKUP(AD1542,NOx_Calc!$E$4:$H$44,4,FALSE)/100</f>
        <v>#N/A</v>
      </c>
      <c r="J1542" s="97" t="e">
        <f t="shared" si="288"/>
        <v>#N/A</v>
      </c>
      <c r="K1542" s="10" t="e">
        <f>IF(J1542&lt;&gt;"-",IF(X1542="A",'NOx Emission Factors'!$X$4*J1542,IF(X1542="L",'NOx Emission Factors'!$W$4*J1542,"?")),"-")</f>
        <v>#N/A</v>
      </c>
      <c r="L1542" s="10" t="str">
        <f>IF(F1542&lt;&gt;"",IF(X1542="A",F1542/'NOx Emission Factors'!$X$4,IF(X1542="L",F1542/'NOx Emission Factors'!$W$4,"?")),"-")</f>
        <v>?</v>
      </c>
      <c r="M1542" s="125" t="e">
        <f t="shared" si="289"/>
        <v>#DIV/0!</v>
      </c>
      <c r="N1542" s="125" t="e">
        <f t="shared" si="290"/>
        <v>#N/A</v>
      </c>
      <c r="O1542" s="170">
        <f>'Fleet Input'!B1546</f>
        <v>0</v>
      </c>
      <c r="P1542" s="170">
        <f>'Fleet Input'!C1546</f>
        <v>0</v>
      </c>
      <c r="Q1542" s="170">
        <f>'Fleet Input'!D1546</f>
        <v>0</v>
      </c>
      <c r="R1542" s="170">
        <f>'Fleet Input'!E1546</f>
        <v>0</v>
      </c>
      <c r="S1542" s="170">
        <f>'Fleet Input'!F1546</f>
        <v>0</v>
      </c>
      <c r="T1542" s="109" t="s">
        <v>239</v>
      </c>
      <c r="U1542" s="109" t="s">
        <v>194</v>
      </c>
      <c r="X1542" s="176">
        <f>'Fleet Input'!F1546</f>
        <v>0</v>
      </c>
      <c r="Y1542" s="170">
        <f>'Fleet Input'!G1546</f>
        <v>0</v>
      </c>
      <c r="Z1542" s="170">
        <f>'Fleet Input'!H1546</f>
        <v>0</v>
      </c>
      <c r="AA1542" s="114">
        <f t="shared" si="291"/>
        <v>0</v>
      </c>
      <c r="AB1542" s="176" t="str">
        <f>IF('Fleet Input'!K1546=0,"",'Fleet Input'!K1546)</f>
        <v/>
      </c>
      <c r="AC1542" s="176" t="str">
        <f>IF('Fleet Input'!L1546=0,"",'Fleet Input'!L1546)</f>
        <v/>
      </c>
      <c r="AD1542" s="117" t="str">
        <f t="shared" si="292"/>
        <v/>
      </c>
      <c r="AE1542" s="117" t="str">
        <f t="shared" si="293"/>
        <v>00</v>
      </c>
      <c r="AF1542" s="8" t="e">
        <f t="shared" si="294"/>
        <v>#N/A</v>
      </c>
      <c r="AG1542" s="122" t="e">
        <f t="shared" si="295"/>
        <v>#N/A</v>
      </c>
      <c r="AH1542" s="8" t="e">
        <f t="shared" si="296"/>
        <v>#N/A</v>
      </c>
      <c r="AI1542" s="122" t="e">
        <f t="shared" si="297"/>
        <v>#N/A</v>
      </c>
      <c r="AJ1542" s="100" t="e">
        <f t="shared" si="298"/>
        <v>#N/A</v>
      </c>
      <c r="AK1542" s="122" t="e">
        <f t="shared" si="299"/>
        <v>#N/A</v>
      </c>
    </row>
    <row r="1543" spans="1:37" x14ac:dyDescent="0.2">
      <c r="A1543" s="170">
        <f>'Fleet Input'!A1547</f>
        <v>0</v>
      </c>
      <c r="B1543" s="106" t="s">
        <v>111</v>
      </c>
      <c r="C1543" s="106" t="s">
        <v>145</v>
      </c>
      <c r="D1543" s="106" t="s">
        <v>145</v>
      </c>
      <c r="E1543" s="106" t="s">
        <v>142</v>
      </c>
      <c r="F1543" s="179">
        <f>'Fleet Input'!I1547</f>
        <v>0</v>
      </c>
      <c r="G1543" s="179">
        <f>'Fleet Input'!J1547</f>
        <v>0</v>
      </c>
      <c r="H1543" s="119" t="e">
        <f>VLOOKUP(AD1543,NOx_Calc!$E$4:$G$44,3,FALSE)/100</f>
        <v>#N/A</v>
      </c>
      <c r="I1543" s="119" t="e">
        <f>VLOOKUP(AD1543,NOx_Calc!$E$4:$H$44,4,FALSE)/100</f>
        <v>#N/A</v>
      </c>
      <c r="J1543" s="97" t="e">
        <f t="shared" si="288"/>
        <v>#N/A</v>
      </c>
      <c r="K1543" s="10" t="e">
        <f>IF(J1543&lt;&gt;"-",IF(X1543="A",'NOx Emission Factors'!$X$4*J1543,IF(X1543="L",'NOx Emission Factors'!$W$4*J1543,"?")),"-")</f>
        <v>#N/A</v>
      </c>
      <c r="L1543" s="10" t="str">
        <f>IF(F1543&lt;&gt;"",IF(X1543="A",F1543/'NOx Emission Factors'!$X$4,IF(X1543="L",F1543/'NOx Emission Factors'!$W$4,"?")),"-")</f>
        <v>?</v>
      </c>
      <c r="M1543" s="125" t="e">
        <f t="shared" si="289"/>
        <v>#DIV/0!</v>
      </c>
      <c r="N1543" s="125" t="e">
        <f t="shared" si="290"/>
        <v>#N/A</v>
      </c>
      <c r="O1543" s="170">
        <f>'Fleet Input'!B1547</f>
        <v>0</v>
      </c>
      <c r="P1543" s="170">
        <f>'Fleet Input'!C1547</f>
        <v>0</v>
      </c>
      <c r="Q1543" s="170">
        <f>'Fleet Input'!D1547</f>
        <v>0</v>
      </c>
      <c r="R1543" s="170">
        <f>'Fleet Input'!E1547</f>
        <v>0</v>
      </c>
      <c r="S1543" s="170">
        <f>'Fleet Input'!F1547</f>
        <v>0</v>
      </c>
      <c r="T1543" s="109" t="s">
        <v>239</v>
      </c>
      <c r="U1543" s="109" t="s">
        <v>194</v>
      </c>
      <c r="X1543" s="176">
        <f>'Fleet Input'!F1547</f>
        <v>0</v>
      </c>
      <c r="Y1543" s="170">
        <f>'Fleet Input'!G1547</f>
        <v>0</v>
      </c>
      <c r="Z1543" s="170">
        <f>'Fleet Input'!H1547</f>
        <v>0</v>
      </c>
      <c r="AA1543" s="114">
        <f t="shared" si="291"/>
        <v>0</v>
      </c>
      <c r="AB1543" s="176" t="str">
        <f>IF('Fleet Input'!K1547=0,"",'Fleet Input'!K1547)</f>
        <v/>
      </c>
      <c r="AC1543" s="176" t="str">
        <f>IF('Fleet Input'!L1547=0,"",'Fleet Input'!L1547)</f>
        <v/>
      </c>
      <c r="AD1543" s="117" t="str">
        <f t="shared" si="292"/>
        <v/>
      </c>
      <c r="AE1543" s="117" t="str">
        <f t="shared" si="293"/>
        <v>00</v>
      </c>
      <c r="AF1543" s="8" t="e">
        <f t="shared" si="294"/>
        <v>#N/A</v>
      </c>
      <c r="AG1543" s="122" t="e">
        <f t="shared" si="295"/>
        <v>#N/A</v>
      </c>
      <c r="AH1543" s="8" t="e">
        <f t="shared" si="296"/>
        <v>#N/A</v>
      </c>
      <c r="AI1543" s="122" t="e">
        <f t="shared" si="297"/>
        <v>#N/A</v>
      </c>
      <c r="AJ1543" s="100" t="e">
        <f t="shared" si="298"/>
        <v>#N/A</v>
      </c>
      <c r="AK1543" s="122" t="e">
        <f t="shared" si="299"/>
        <v>#N/A</v>
      </c>
    </row>
    <row r="1544" spans="1:37" x14ac:dyDescent="0.2">
      <c r="A1544" s="170">
        <f>'Fleet Input'!A1548</f>
        <v>0</v>
      </c>
      <c r="B1544" s="106" t="s">
        <v>111</v>
      </c>
      <c r="C1544" s="106" t="s">
        <v>145</v>
      </c>
      <c r="D1544" s="106" t="s">
        <v>145</v>
      </c>
      <c r="E1544" s="106" t="s">
        <v>142</v>
      </c>
      <c r="F1544" s="179">
        <f>'Fleet Input'!I1548</f>
        <v>0</v>
      </c>
      <c r="G1544" s="179">
        <f>'Fleet Input'!J1548</f>
        <v>0</v>
      </c>
      <c r="H1544" s="119" t="e">
        <f>VLOOKUP(AD1544,NOx_Calc!$E$4:$G$44,3,FALSE)/100</f>
        <v>#N/A</v>
      </c>
      <c r="I1544" s="119" t="e">
        <f>VLOOKUP(AD1544,NOx_Calc!$E$4:$H$44,4,FALSE)/100</f>
        <v>#N/A</v>
      </c>
      <c r="J1544" s="97" t="e">
        <f t="shared" si="288"/>
        <v>#N/A</v>
      </c>
      <c r="K1544" s="10" t="e">
        <f>IF(J1544&lt;&gt;"-",IF(X1544="A",'NOx Emission Factors'!$X$4*J1544,IF(X1544="L",'NOx Emission Factors'!$W$4*J1544,"?")),"-")</f>
        <v>#N/A</v>
      </c>
      <c r="L1544" s="10" t="str">
        <f>IF(F1544&lt;&gt;"",IF(X1544="A",F1544/'NOx Emission Factors'!$X$4,IF(X1544="L",F1544/'NOx Emission Factors'!$W$4,"?")),"-")</f>
        <v>?</v>
      </c>
      <c r="M1544" s="125" t="e">
        <f t="shared" si="289"/>
        <v>#DIV/0!</v>
      </c>
      <c r="N1544" s="125" t="e">
        <f t="shared" si="290"/>
        <v>#N/A</v>
      </c>
      <c r="O1544" s="170">
        <f>'Fleet Input'!B1548</f>
        <v>0</v>
      </c>
      <c r="P1544" s="170">
        <f>'Fleet Input'!C1548</f>
        <v>0</v>
      </c>
      <c r="Q1544" s="170">
        <f>'Fleet Input'!D1548</f>
        <v>0</v>
      </c>
      <c r="R1544" s="170">
        <f>'Fleet Input'!E1548</f>
        <v>0</v>
      </c>
      <c r="S1544" s="170">
        <f>'Fleet Input'!F1548</f>
        <v>0</v>
      </c>
      <c r="T1544" s="109" t="s">
        <v>239</v>
      </c>
      <c r="U1544" s="109" t="s">
        <v>194</v>
      </c>
      <c r="X1544" s="176">
        <f>'Fleet Input'!F1548</f>
        <v>0</v>
      </c>
      <c r="Y1544" s="170">
        <f>'Fleet Input'!G1548</f>
        <v>0</v>
      </c>
      <c r="Z1544" s="170">
        <f>'Fleet Input'!H1548</f>
        <v>0</v>
      </c>
      <c r="AA1544" s="114">
        <f t="shared" si="291"/>
        <v>0</v>
      </c>
      <c r="AB1544" s="176" t="str">
        <f>IF('Fleet Input'!K1548=0,"",'Fleet Input'!K1548)</f>
        <v/>
      </c>
      <c r="AC1544" s="176" t="str">
        <f>IF('Fleet Input'!L1548=0,"",'Fleet Input'!L1548)</f>
        <v/>
      </c>
      <c r="AD1544" s="117" t="str">
        <f t="shared" si="292"/>
        <v/>
      </c>
      <c r="AE1544" s="117" t="str">
        <f t="shared" si="293"/>
        <v>00</v>
      </c>
      <c r="AF1544" s="8" t="e">
        <f t="shared" si="294"/>
        <v>#N/A</v>
      </c>
      <c r="AG1544" s="122" t="e">
        <f t="shared" si="295"/>
        <v>#N/A</v>
      </c>
      <c r="AH1544" s="8" t="e">
        <f t="shared" si="296"/>
        <v>#N/A</v>
      </c>
      <c r="AI1544" s="122" t="e">
        <f t="shared" si="297"/>
        <v>#N/A</v>
      </c>
      <c r="AJ1544" s="100" t="e">
        <f t="shared" si="298"/>
        <v>#N/A</v>
      </c>
      <c r="AK1544" s="122" t="e">
        <f t="shared" si="299"/>
        <v>#N/A</v>
      </c>
    </row>
    <row r="1545" spans="1:37" x14ac:dyDescent="0.2">
      <c r="A1545" s="170">
        <f>'Fleet Input'!A1549</f>
        <v>0</v>
      </c>
      <c r="B1545" s="106" t="s">
        <v>111</v>
      </c>
      <c r="C1545" s="106" t="s">
        <v>145</v>
      </c>
      <c r="D1545" s="106" t="s">
        <v>145</v>
      </c>
      <c r="E1545" s="106" t="s">
        <v>142</v>
      </c>
      <c r="F1545" s="179">
        <f>'Fleet Input'!I1549</f>
        <v>0</v>
      </c>
      <c r="G1545" s="179">
        <f>'Fleet Input'!J1549</f>
        <v>0</v>
      </c>
      <c r="H1545" s="119" t="e">
        <f>VLOOKUP(AD1545,NOx_Calc!$E$4:$G$44,3,FALSE)/100</f>
        <v>#N/A</v>
      </c>
      <c r="I1545" s="119" t="e">
        <f>VLOOKUP(AD1545,NOx_Calc!$E$4:$H$44,4,FALSE)/100</f>
        <v>#N/A</v>
      </c>
      <c r="J1545" s="97" t="e">
        <f t="shared" si="288"/>
        <v>#N/A</v>
      </c>
      <c r="K1545" s="10" t="e">
        <f>IF(J1545&lt;&gt;"-",IF(X1545="A",'NOx Emission Factors'!$X$4*J1545,IF(X1545="L",'NOx Emission Factors'!$W$4*J1545,"?")),"-")</f>
        <v>#N/A</v>
      </c>
      <c r="L1545" s="10" t="str">
        <f>IF(F1545&lt;&gt;"",IF(X1545="A",F1545/'NOx Emission Factors'!$X$4,IF(X1545="L",F1545/'NOx Emission Factors'!$W$4,"?")),"-")</f>
        <v>?</v>
      </c>
      <c r="M1545" s="125" t="e">
        <f t="shared" si="289"/>
        <v>#DIV/0!</v>
      </c>
      <c r="N1545" s="125" t="e">
        <f t="shared" si="290"/>
        <v>#N/A</v>
      </c>
      <c r="O1545" s="170">
        <f>'Fleet Input'!B1549</f>
        <v>0</v>
      </c>
      <c r="P1545" s="170">
        <f>'Fleet Input'!C1549</f>
        <v>0</v>
      </c>
      <c r="Q1545" s="170">
        <f>'Fleet Input'!D1549</f>
        <v>0</v>
      </c>
      <c r="R1545" s="170">
        <f>'Fleet Input'!E1549</f>
        <v>0</v>
      </c>
      <c r="S1545" s="170">
        <f>'Fleet Input'!F1549</f>
        <v>0</v>
      </c>
      <c r="T1545" s="109" t="s">
        <v>239</v>
      </c>
      <c r="U1545" s="109" t="s">
        <v>194</v>
      </c>
      <c r="X1545" s="176">
        <f>'Fleet Input'!F1549</f>
        <v>0</v>
      </c>
      <c r="Y1545" s="170">
        <f>'Fleet Input'!G1549</f>
        <v>0</v>
      </c>
      <c r="Z1545" s="170">
        <f>'Fleet Input'!H1549</f>
        <v>0</v>
      </c>
      <c r="AA1545" s="114">
        <f t="shared" si="291"/>
        <v>0</v>
      </c>
      <c r="AB1545" s="176" t="str">
        <f>IF('Fleet Input'!K1549=0,"",'Fleet Input'!K1549)</f>
        <v/>
      </c>
      <c r="AC1545" s="176" t="str">
        <f>IF('Fleet Input'!L1549=0,"",'Fleet Input'!L1549)</f>
        <v/>
      </c>
      <c r="AD1545" s="117" t="str">
        <f t="shared" si="292"/>
        <v/>
      </c>
      <c r="AE1545" s="117" t="str">
        <f t="shared" si="293"/>
        <v>00</v>
      </c>
      <c r="AF1545" s="8" t="e">
        <f t="shared" si="294"/>
        <v>#N/A</v>
      </c>
      <c r="AG1545" s="122" t="e">
        <f t="shared" si="295"/>
        <v>#N/A</v>
      </c>
      <c r="AH1545" s="8" t="e">
        <f t="shared" si="296"/>
        <v>#N/A</v>
      </c>
      <c r="AI1545" s="122" t="e">
        <f t="shared" si="297"/>
        <v>#N/A</v>
      </c>
      <c r="AJ1545" s="100" t="e">
        <f t="shared" si="298"/>
        <v>#N/A</v>
      </c>
      <c r="AK1545" s="122" t="e">
        <f t="shared" si="299"/>
        <v>#N/A</v>
      </c>
    </row>
    <row r="1546" spans="1:37" x14ac:dyDescent="0.2">
      <c r="A1546" s="170">
        <f>'Fleet Input'!A1550</f>
        <v>0</v>
      </c>
      <c r="B1546" s="106" t="s">
        <v>111</v>
      </c>
      <c r="C1546" s="106" t="s">
        <v>145</v>
      </c>
      <c r="D1546" s="106" t="s">
        <v>145</v>
      </c>
      <c r="E1546" s="106" t="s">
        <v>142</v>
      </c>
      <c r="F1546" s="179">
        <f>'Fleet Input'!I1550</f>
        <v>0</v>
      </c>
      <c r="G1546" s="179">
        <f>'Fleet Input'!J1550</f>
        <v>0</v>
      </c>
      <c r="H1546" s="119" t="e">
        <f>VLOOKUP(AD1546,NOx_Calc!$E$4:$G$44,3,FALSE)/100</f>
        <v>#N/A</v>
      </c>
      <c r="I1546" s="119" t="e">
        <f>VLOOKUP(AD1546,NOx_Calc!$E$4:$H$44,4,FALSE)/100</f>
        <v>#N/A</v>
      </c>
      <c r="J1546" s="97" t="e">
        <f t="shared" si="288"/>
        <v>#N/A</v>
      </c>
      <c r="K1546" s="10" t="e">
        <f>IF(J1546&lt;&gt;"-",IF(X1546="A",'NOx Emission Factors'!$X$4*J1546,IF(X1546="L",'NOx Emission Factors'!$W$4*J1546,"?")),"-")</f>
        <v>#N/A</v>
      </c>
      <c r="L1546" s="10" t="str">
        <f>IF(F1546&lt;&gt;"",IF(X1546="A",F1546/'NOx Emission Factors'!$X$4,IF(X1546="L",F1546/'NOx Emission Factors'!$W$4,"?")),"-")</f>
        <v>?</v>
      </c>
      <c r="M1546" s="125" t="e">
        <f t="shared" si="289"/>
        <v>#DIV/0!</v>
      </c>
      <c r="N1546" s="125" t="e">
        <f t="shared" si="290"/>
        <v>#N/A</v>
      </c>
      <c r="O1546" s="170">
        <f>'Fleet Input'!B1550</f>
        <v>0</v>
      </c>
      <c r="P1546" s="170">
        <f>'Fleet Input'!C1550</f>
        <v>0</v>
      </c>
      <c r="Q1546" s="170">
        <f>'Fleet Input'!D1550</f>
        <v>0</v>
      </c>
      <c r="R1546" s="170">
        <f>'Fleet Input'!E1550</f>
        <v>0</v>
      </c>
      <c r="S1546" s="170">
        <f>'Fleet Input'!F1550</f>
        <v>0</v>
      </c>
      <c r="T1546" s="109" t="s">
        <v>239</v>
      </c>
      <c r="U1546" s="109" t="s">
        <v>194</v>
      </c>
      <c r="X1546" s="176">
        <f>'Fleet Input'!F1550</f>
        <v>0</v>
      </c>
      <c r="Y1546" s="170">
        <f>'Fleet Input'!G1550</f>
        <v>0</v>
      </c>
      <c r="Z1546" s="170">
        <f>'Fleet Input'!H1550</f>
        <v>0</v>
      </c>
      <c r="AA1546" s="114">
        <f t="shared" si="291"/>
        <v>0</v>
      </c>
      <c r="AB1546" s="176" t="str">
        <f>IF('Fleet Input'!K1550=0,"",'Fleet Input'!K1550)</f>
        <v/>
      </c>
      <c r="AC1546" s="176" t="str">
        <f>IF('Fleet Input'!L1550=0,"",'Fleet Input'!L1550)</f>
        <v/>
      </c>
      <c r="AD1546" s="117" t="str">
        <f t="shared" si="292"/>
        <v/>
      </c>
      <c r="AE1546" s="117" t="str">
        <f t="shared" si="293"/>
        <v>00</v>
      </c>
      <c r="AF1546" s="8" t="e">
        <f t="shared" si="294"/>
        <v>#N/A</v>
      </c>
      <c r="AG1546" s="122" t="e">
        <f t="shared" si="295"/>
        <v>#N/A</v>
      </c>
      <c r="AH1546" s="8" t="e">
        <f t="shared" si="296"/>
        <v>#N/A</v>
      </c>
      <c r="AI1546" s="122" t="e">
        <f t="shared" si="297"/>
        <v>#N/A</v>
      </c>
      <c r="AJ1546" s="100" t="e">
        <f t="shared" si="298"/>
        <v>#N/A</v>
      </c>
      <c r="AK1546" s="122" t="e">
        <f t="shared" si="299"/>
        <v>#N/A</v>
      </c>
    </row>
    <row r="1547" spans="1:37" x14ac:dyDescent="0.2">
      <c r="A1547" s="170">
        <f>'Fleet Input'!A1551</f>
        <v>0</v>
      </c>
      <c r="B1547" s="106" t="s">
        <v>111</v>
      </c>
      <c r="C1547" s="106" t="s">
        <v>145</v>
      </c>
      <c r="D1547" s="106" t="s">
        <v>145</v>
      </c>
      <c r="E1547" s="106" t="s">
        <v>142</v>
      </c>
      <c r="F1547" s="179">
        <f>'Fleet Input'!I1551</f>
        <v>0</v>
      </c>
      <c r="G1547" s="179">
        <f>'Fleet Input'!J1551</f>
        <v>0</v>
      </c>
      <c r="H1547" s="119" t="e">
        <f>VLOOKUP(AD1547,NOx_Calc!$E$4:$G$44,3,FALSE)/100</f>
        <v>#N/A</v>
      </c>
      <c r="I1547" s="119" t="e">
        <f>VLOOKUP(AD1547,NOx_Calc!$E$4:$H$44,4,FALSE)/100</f>
        <v>#N/A</v>
      </c>
      <c r="J1547" s="97" t="e">
        <f t="shared" si="288"/>
        <v>#N/A</v>
      </c>
      <c r="K1547" s="10" t="e">
        <f>IF(J1547&lt;&gt;"-",IF(X1547="A",'NOx Emission Factors'!$X$4*J1547,IF(X1547="L",'NOx Emission Factors'!$W$4*J1547,"?")),"-")</f>
        <v>#N/A</v>
      </c>
      <c r="L1547" s="10" t="str">
        <f>IF(F1547&lt;&gt;"",IF(X1547="A",F1547/'NOx Emission Factors'!$X$4,IF(X1547="L",F1547/'NOx Emission Factors'!$W$4,"?")),"-")</f>
        <v>?</v>
      </c>
      <c r="M1547" s="125" t="e">
        <f t="shared" si="289"/>
        <v>#DIV/0!</v>
      </c>
      <c r="N1547" s="125" t="e">
        <f t="shared" si="290"/>
        <v>#N/A</v>
      </c>
      <c r="O1547" s="170">
        <f>'Fleet Input'!B1551</f>
        <v>0</v>
      </c>
      <c r="P1547" s="170">
        <f>'Fleet Input'!C1551</f>
        <v>0</v>
      </c>
      <c r="Q1547" s="170">
        <f>'Fleet Input'!D1551</f>
        <v>0</v>
      </c>
      <c r="R1547" s="170">
        <f>'Fleet Input'!E1551</f>
        <v>0</v>
      </c>
      <c r="S1547" s="170">
        <f>'Fleet Input'!F1551</f>
        <v>0</v>
      </c>
      <c r="T1547" s="109" t="s">
        <v>239</v>
      </c>
      <c r="U1547" s="109" t="s">
        <v>194</v>
      </c>
      <c r="X1547" s="176">
        <f>'Fleet Input'!F1551</f>
        <v>0</v>
      </c>
      <c r="Y1547" s="170">
        <f>'Fleet Input'!G1551</f>
        <v>0</v>
      </c>
      <c r="Z1547" s="170">
        <f>'Fleet Input'!H1551</f>
        <v>0</v>
      </c>
      <c r="AA1547" s="114">
        <f t="shared" si="291"/>
        <v>0</v>
      </c>
      <c r="AB1547" s="176" t="str">
        <f>IF('Fleet Input'!K1551=0,"",'Fleet Input'!K1551)</f>
        <v/>
      </c>
      <c r="AC1547" s="176" t="str">
        <f>IF('Fleet Input'!L1551=0,"",'Fleet Input'!L1551)</f>
        <v/>
      </c>
      <c r="AD1547" s="117" t="str">
        <f t="shared" si="292"/>
        <v/>
      </c>
      <c r="AE1547" s="117" t="str">
        <f t="shared" si="293"/>
        <v>00</v>
      </c>
      <c r="AF1547" s="8" t="e">
        <f t="shared" si="294"/>
        <v>#N/A</v>
      </c>
      <c r="AG1547" s="122" t="e">
        <f t="shared" si="295"/>
        <v>#N/A</v>
      </c>
      <c r="AH1547" s="8" t="e">
        <f t="shared" si="296"/>
        <v>#N/A</v>
      </c>
      <c r="AI1547" s="122" t="e">
        <f t="shared" si="297"/>
        <v>#N/A</v>
      </c>
      <c r="AJ1547" s="100" t="e">
        <f t="shared" si="298"/>
        <v>#N/A</v>
      </c>
      <c r="AK1547" s="122" t="e">
        <f t="shared" si="299"/>
        <v>#N/A</v>
      </c>
    </row>
    <row r="1548" spans="1:37" x14ac:dyDescent="0.2">
      <c r="A1548" s="170">
        <f>'Fleet Input'!A1552</f>
        <v>0</v>
      </c>
      <c r="B1548" s="106" t="s">
        <v>111</v>
      </c>
      <c r="C1548" s="106" t="s">
        <v>145</v>
      </c>
      <c r="D1548" s="106" t="s">
        <v>145</v>
      </c>
      <c r="E1548" s="106" t="s">
        <v>142</v>
      </c>
      <c r="F1548" s="179">
        <f>'Fleet Input'!I1552</f>
        <v>0</v>
      </c>
      <c r="G1548" s="179">
        <f>'Fleet Input'!J1552</f>
        <v>0</v>
      </c>
      <c r="H1548" s="119" t="e">
        <f>VLOOKUP(AD1548,NOx_Calc!$E$4:$G$44,3,FALSE)/100</f>
        <v>#N/A</v>
      </c>
      <c r="I1548" s="119" t="e">
        <f>VLOOKUP(AD1548,NOx_Calc!$E$4:$H$44,4,FALSE)/100</f>
        <v>#N/A</v>
      </c>
      <c r="J1548" s="97" t="e">
        <f t="shared" si="288"/>
        <v>#N/A</v>
      </c>
      <c r="K1548" s="10" t="e">
        <f>IF(J1548&lt;&gt;"-",IF(X1548="A",'NOx Emission Factors'!$X$4*J1548,IF(X1548="L",'NOx Emission Factors'!$W$4*J1548,"?")),"-")</f>
        <v>#N/A</v>
      </c>
      <c r="L1548" s="10" t="str">
        <f>IF(F1548&lt;&gt;"",IF(X1548="A",F1548/'NOx Emission Factors'!$X$4,IF(X1548="L",F1548/'NOx Emission Factors'!$W$4,"?")),"-")</f>
        <v>?</v>
      </c>
      <c r="M1548" s="125" t="e">
        <f t="shared" si="289"/>
        <v>#DIV/0!</v>
      </c>
      <c r="N1548" s="125" t="e">
        <f t="shared" si="290"/>
        <v>#N/A</v>
      </c>
      <c r="O1548" s="170">
        <f>'Fleet Input'!B1552</f>
        <v>0</v>
      </c>
      <c r="P1548" s="170">
        <f>'Fleet Input'!C1552</f>
        <v>0</v>
      </c>
      <c r="Q1548" s="170">
        <f>'Fleet Input'!D1552</f>
        <v>0</v>
      </c>
      <c r="R1548" s="170">
        <f>'Fleet Input'!E1552</f>
        <v>0</v>
      </c>
      <c r="S1548" s="170">
        <f>'Fleet Input'!F1552</f>
        <v>0</v>
      </c>
      <c r="T1548" s="109" t="s">
        <v>239</v>
      </c>
      <c r="U1548" s="109" t="s">
        <v>194</v>
      </c>
      <c r="X1548" s="176">
        <f>'Fleet Input'!F1552</f>
        <v>0</v>
      </c>
      <c r="Y1548" s="170">
        <f>'Fleet Input'!G1552</f>
        <v>0</v>
      </c>
      <c r="Z1548" s="170">
        <f>'Fleet Input'!H1552</f>
        <v>0</v>
      </c>
      <c r="AA1548" s="114">
        <f t="shared" si="291"/>
        <v>0</v>
      </c>
      <c r="AB1548" s="176" t="str">
        <f>IF('Fleet Input'!K1552=0,"",'Fleet Input'!K1552)</f>
        <v/>
      </c>
      <c r="AC1548" s="176" t="str">
        <f>IF('Fleet Input'!L1552=0,"",'Fleet Input'!L1552)</f>
        <v/>
      </c>
      <c r="AD1548" s="117" t="str">
        <f t="shared" si="292"/>
        <v/>
      </c>
      <c r="AE1548" s="117" t="str">
        <f t="shared" si="293"/>
        <v>00</v>
      </c>
      <c r="AF1548" s="8" t="e">
        <f t="shared" si="294"/>
        <v>#N/A</v>
      </c>
      <c r="AG1548" s="122" t="e">
        <f t="shared" si="295"/>
        <v>#N/A</v>
      </c>
      <c r="AH1548" s="8" t="e">
        <f t="shared" si="296"/>
        <v>#N/A</v>
      </c>
      <c r="AI1548" s="122" t="e">
        <f t="shared" si="297"/>
        <v>#N/A</v>
      </c>
      <c r="AJ1548" s="100" t="e">
        <f t="shared" si="298"/>
        <v>#N/A</v>
      </c>
      <c r="AK1548" s="122" t="e">
        <f t="shared" si="299"/>
        <v>#N/A</v>
      </c>
    </row>
    <row r="1549" spans="1:37" x14ac:dyDescent="0.2">
      <c r="A1549" s="170">
        <f>'Fleet Input'!A1553</f>
        <v>0</v>
      </c>
      <c r="B1549" s="106" t="s">
        <v>111</v>
      </c>
      <c r="C1549" s="106" t="s">
        <v>145</v>
      </c>
      <c r="D1549" s="106" t="s">
        <v>145</v>
      </c>
      <c r="E1549" s="106" t="s">
        <v>142</v>
      </c>
      <c r="F1549" s="179">
        <f>'Fleet Input'!I1553</f>
        <v>0</v>
      </c>
      <c r="G1549" s="179">
        <f>'Fleet Input'!J1553</f>
        <v>0</v>
      </c>
      <c r="H1549" s="119" t="e">
        <f>VLOOKUP(AD1549,NOx_Calc!$E$4:$G$44,3,FALSE)/100</f>
        <v>#N/A</v>
      </c>
      <c r="I1549" s="119" t="e">
        <f>VLOOKUP(AD1549,NOx_Calc!$E$4:$H$44,4,FALSE)/100</f>
        <v>#N/A</v>
      </c>
      <c r="J1549" s="97" t="e">
        <f t="shared" si="288"/>
        <v>#N/A</v>
      </c>
      <c r="K1549" s="10" t="e">
        <f>IF(J1549&lt;&gt;"-",IF(X1549="A",'NOx Emission Factors'!$X$4*J1549,IF(X1549="L",'NOx Emission Factors'!$W$4*J1549,"?")),"-")</f>
        <v>#N/A</v>
      </c>
      <c r="L1549" s="10" t="str">
        <f>IF(F1549&lt;&gt;"",IF(X1549="A",F1549/'NOx Emission Factors'!$X$4,IF(X1549="L",F1549/'NOx Emission Factors'!$W$4,"?")),"-")</f>
        <v>?</v>
      </c>
      <c r="M1549" s="125" t="e">
        <f t="shared" si="289"/>
        <v>#DIV/0!</v>
      </c>
      <c r="N1549" s="125" t="e">
        <f t="shared" si="290"/>
        <v>#N/A</v>
      </c>
      <c r="O1549" s="170">
        <f>'Fleet Input'!B1553</f>
        <v>0</v>
      </c>
      <c r="P1549" s="170">
        <f>'Fleet Input'!C1553</f>
        <v>0</v>
      </c>
      <c r="Q1549" s="170">
        <f>'Fleet Input'!D1553</f>
        <v>0</v>
      </c>
      <c r="R1549" s="170">
        <f>'Fleet Input'!E1553</f>
        <v>0</v>
      </c>
      <c r="S1549" s="170">
        <f>'Fleet Input'!F1553</f>
        <v>0</v>
      </c>
      <c r="T1549" s="109" t="s">
        <v>239</v>
      </c>
      <c r="U1549" s="109" t="s">
        <v>194</v>
      </c>
      <c r="X1549" s="176">
        <f>'Fleet Input'!F1553</f>
        <v>0</v>
      </c>
      <c r="Y1549" s="170">
        <f>'Fleet Input'!G1553</f>
        <v>0</v>
      </c>
      <c r="Z1549" s="170">
        <f>'Fleet Input'!H1553</f>
        <v>0</v>
      </c>
      <c r="AA1549" s="114">
        <f t="shared" si="291"/>
        <v>0</v>
      </c>
      <c r="AB1549" s="176" t="str">
        <f>IF('Fleet Input'!K1553=0,"",'Fleet Input'!K1553)</f>
        <v/>
      </c>
      <c r="AC1549" s="176" t="str">
        <f>IF('Fleet Input'!L1553=0,"",'Fleet Input'!L1553)</f>
        <v/>
      </c>
      <c r="AD1549" s="117" t="str">
        <f t="shared" si="292"/>
        <v/>
      </c>
      <c r="AE1549" s="117" t="str">
        <f t="shared" si="293"/>
        <v>00</v>
      </c>
      <c r="AF1549" s="8" t="e">
        <f t="shared" si="294"/>
        <v>#N/A</v>
      </c>
      <c r="AG1549" s="122" t="e">
        <f t="shared" si="295"/>
        <v>#N/A</v>
      </c>
      <c r="AH1549" s="8" t="e">
        <f t="shared" si="296"/>
        <v>#N/A</v>
      </c>
      <c r="AI1549" s="122" t="e">
        <f t="shared" si="297"/>
        <v>#N/A</v>
      </c>
      <c r="AJ1549" s="100" t="e">
        <f t="shared" si="298"/>
        <v>#N/A</v>
      </c>
      <c r="AK1549" s="122" t="e">
        <f t="shared" si="299"/>
        <v>#N/A</v>
      </c>
    </row>
    <row r="1550" spans="1:37" x14ac:dyDescent="0.2">
      <c r="A1550" s="170">
        <f>'Fleet Input'!A1554</f>
        <v>0</v>
      </c>
      <c r="B1550" s="106" t="s">
        <v>111</v>
      </c>
      <c r="C1550" s="106" t="s">
        <v>145</v>
      </c>
      <c r="D1550" s="106" t="s">
        <v>145</v>
      </c>
      <c r="E1550" s="106" t="s">
        <v>142</v>
      </c>
      <c r="F1550" s="179">
        <f>'Fleet Input'!I1554</f>
        <v>0</v>
      </c>
      <c r="G1550" s="179">
        <f>'Fleet Input'!J1554</f>
        <v>0</v>
      </c>
      <c r="H1550" s="119" t="e">
        <f>VLOOKUP(AD1550,NOx_Calc!$E$4:$G$44,3,FALSE)/100</f>
        <v>#N/A</v>
      </c>
      <c r="I1550" s="119" t="e">
        <f>VLOOKUP(AD1550,NOx_Calc!$E$4:$H$44,4,FALSE)/100</f>
        <v>#N/A</v>
      </c>
      <c r="J1550" s="97" t="e">
        <f t="shared" si="288"/>
        <v>#N/A</v>
      </c>
      <c r="K1550" s="10" t="e">
        <f>IF(J1550&lt;&gt;"-",IF(X1550="A",'NOx Emission Factors'!$X$4*J1550,IF(X1550="L",'NOx Emission Factors'!$W$4*J1550,"?")),"-")</f>
        <v>#N/A</v>
      </c>
      <c r="L1550" s="10" t="str">
        <f>IF(F1550&lt;&gt;"",IF(X1550="A",F1550/'NOx Emission Factors'!$X$4,IF(X1550="L",F1550/'NOx Emission Factors'!$W$4,"?")),"-")</f>
        <v>?</v>
      </c>
      <c r="M1550" s="125" t="e">
        <f t="shared" si="289"/>
        <v>#DIV/0!</v>
      </c>
      <c r="N1550" s="125" t="e">
        <f t="shared" si="290"/>
        <v>#N/A</v>
      </c>
      <c r="O1550" s="170">
        <f>'Fleet Input'!B1554</f>
        <v>0</v>
      </c>
      <c r="P1550" s="170">
        <f>'Fleet Input'!C1554</f>
        <v>0</v>
      </c>
      <c r="Q1550" s="170">
        <f>'Fleet Input'!D1554</f>
        <v>0</v>
      </c>
      <c r="R1550" s="170">
        <f>'Fleet Input'!E1554</f>
        <v>0</v>
      </c>
      <c r="S1550" s="170">
        <f>'Fleet Input'!F1554</f>
        <v>0</v>
      </c>
      <c r="T1550" s="109" t="s">
        <v>239</v>
      </c>
      <c r="U1550" s="109" t="s">
        <v>194</v>
      </c>
      <c r="X1550" s="176">
        <f>'Fleet Input'!F1554</f>
        <v>0</v>
      </c>
      <c r="Y1550" s="170">
        <f>'Fleet Input'!G1554</f>
        <v>0</v>
      </c>
      <c r="Z1550" s="170">
        <f>'Fleet Input'!H1554</f>
        <v>0</v>
      </c>
      <c r="AA1550" s="114">
        <f t="shared" si="291"/>
        <v>0</v>
      </c>
      <c r="AB1550" s="176" t="str">
        <f>IF('Fleet Input'!K1554=0,"",'Fleet Input'!K1554)</f>
        <v/>
      </c>
      <c r="AC1550" s="176" t="str">
        <f>IF('Fleet Input'!L1554=0,"",'Fleet Input'!L1554)</f>
        <v/>
      </c>
      <c r="AD1550" s="117" t="str">
        <f t="shared" si="292"/>
        <v/>
      </c>
      <c r="AE1550" s="117" t="str">
        <f t="shared" si="293"/>
        <v>00</v>
      </c>
      <c r="AF1550" s="8" t="e">
        <f t="shared" si="294"/>
        <v>#N/A</v>
      </c>
      <c r="AG1550" s="122" t="e">
        <f t="shared" si="295"/>
        <v>#N/A</v>
      </c>
      <c r="AH1550" s="8" t="e">
        <f t="shared" si="296"/>
        <v>#N/A</v>
      </c>
      <c r="AI1550" s="122" t="e">
        <f t="shared" si="297"/>
        <v>#N/A</v>
      </c>
      <c r="AJ1550" s="100" t="e">
        <f t="shared" si="298"/>
        <v>#N/A</v>
      </c>
      <c r="AK1550" s="122" t="e">
        <f t="shared" si="299"/>
        <v>#N/A</v>
      </c>
    </row>
    <row r="1551" spans="1:37" x14ac:dyDescent="0.2">
      <c r="A1551" s="170">
        <f>'Fleet Input'!A1555</f>
        <v>0</v>
      </c>
      <c r="B1551" s="106" t="s">
        <v>111</v>
      </c>
      <c r="C1551" s="106" t="s">
        <v>145</v>
      </c>
      <c r="D1551" s="106" t="s">
        <v>145</v>
      </c>
      <c r="E1551" s="106" t="s">
        <v>142</v>
      </c>
      <c r="F1551" s="179">
        <f>'Fleet Input'!I1555</f>
        <v>0</v>
      </c>
      <c r="G1551" s="179">
        <f>'Fleet Input'!J1555</f>
        <v>0</v>
      </c>
      <c r="H1551" s="119" t="e">
        <f>VLOOKUP(AD1551,NOx_Calc!$E$4:$G$44,3,FALSE)/100</f>
        <v>#N/A</v>
      </c>
      <c r="I1551" s="119" t="e">
        <f>VLOOKUP(AD1551,NOx_Calc!$E$4:$H$44,4,FALSE)/100</f>
        <v>#N/A</v>
      </c>
      <c r="J1551" s="97" t="e">
        <f t="shared" si="288"/>
        <v>#N/A</v>
      </c>
      <c r="K1551" s="10" t="e">
        <f>IF(J1551&lt;&gt;"-",IF(X1551="A",'NOx Emission Factors'!$X$4*J1551,IF(X1551="L",'NOx Emission Factors'!$W$4*J1551,"?")),"-")</f>
        <v>#N/A</v>
      </c>
      <c r="L1551" s="10" t="str">
        <f>IF(F1551&lt;&gt;"",IF(X1551="A",F1551/'NOx Emission Factors'!$X$4,IF(X1551="L",F1551/'NOx Emission Factors'!$W$4,"?")),"-")</f>
        <v>?</v>
      </c>
      <c r="M1551" s="125" t="e">
        <f t="shared" si="289"/>
        <v>#DIV/0!</v>
      </c>
      <c r="N1551" s="125" t="e">
        <f t="shared" si="290"/>
        <v>#N/A</v>
      </c>
      <c r="O1551" s="170">
        <f>'Fleet Input'!B1555</f>
        <v>0</v>
      </c>
      <c r="P1551" s="170">
        <f>'Fleet Input'!C1555</f>
        <v>0</v>
      </c>
      <c r="Q1551" s="170">
        <f>'Fleet Input'!D1555</f>
        <v>0</v>
      </c>
      <c r="R1551" s="170">
        <f>'Fleet Input'!E1555</f>
        <v>0</v>
      </c>
      <c r="S1551" s="170">
        <f>'Fleet Input'!F1555</f>
        <v>0</v>
      </c>
      <c r="T1551" s="109" t="s">
        <v>239</v>
      </c>
      <c r="U1551" s="109" t="s">
        <v>194</v>
      </c>
      <c r="X1551" s="176">
        <f>'Fleet Input'!F1555</f>
        <v>0</v>
      </c>
      <c r="Y1551" s="170">
        <f>'Fleet Input'!G1555</f>
        <v>0</v>
      </c>
      <c r="Z1551" s="170">
        <f>'Fleet Input'!H1555</f>
        <v>0</v>
      </c>
      <c r="AA1551" s="114">
        <f t="shared" si="291"/>
        <v>0</v>
      </c>
      <c r="AB1551" s="176" t="str">
        <f>IF('Fleet Input'!K1555=0,"",'Fleet Input'!K1555)</f>
        <v/>
      </c>
      <c r="AC1551" s="176" t="str">
        <f>IF('Fleet Input'!L1555=0,"",'Fleet Input'!L1555)</f>
        <v/>
      </c>
      <c r="AD1551" s="117" t="str">
        <f t="shared" si="292"/>
        <v/>
      </c>
      <c r="AE1551" s="117" t="str">
        <f t="shared" si="293"/>
        <v>00</v>
      </c>
      <c r="AF1551" s="8" t="e">
        <f t="shared" si="294"/>
        <v>#N/A</v>
      </c>
      <c r="AG1551" s="122" t="e">
        <f t="shared" si="295"/>
        <v>#N/A</v>
      </c>
      <c r="AH1551" s="8" t="e">
        <f t="shared" si="296"/>
        <v>#N/A</v>
      </c>
      <c r="AI1551" s="122" t="e">
        <f t="shared" si="297"/>
        <v>#N/A</v>
      </c>
      <c r="AJ1551" s="100" t="e">
        <f t="shared" si="298"/>
        <v>#N/A</v>
      </c>
      <c r="AK1551" s="122" t="e">
        <f t="shared" si="299"/>
        <v>#N/A</v>
      </c>
    </row>
    <row r="1552" spans="1:37" x14ac:dyDescent="0.2">
      <c r="A1552" s="170">
        <f>'Fleet Input'!A1556</f>
        <v>0</v>
      </c>
      <c r="B1552" s="106" t="s">
        <v>111</v>
      </c>
      <c r="C1552" s="106" t="s">
        <v>145</v>
      </c>
      <c r="D1552" s="106" t="s">
        <v>145</v>
      </c>
      <c r="E1552" s="106" t="s">
        <v>142</v>
      </c>
      <c r="F1552" s="179">
        <f>'Fleet Input'!I1556</f>
        <v>0</v>
      </c>
      <c r="G1552" s="179">
        <f>'Fleet Input'!J1556</f>
        <v>0</v>
      </c>
      <c r="H1552" s="119" t="e">
        <f>VLOOKUP(AD1552,NOx_Calc!$E$4:$G$44,3,FALSE)/100</f>
        <v>#N/A</v>
      </c>
      <c r="I1552" s="119" t="e">
        <f>VLOOKUP(AD1552,NOx_Calc!$E$4:$H$44,4,FALSE)/100</f>
        <v>#N/A</v>
      </c>
      <c r="J1552" s="97" t="e">
        <f t="shared" si="288"/>
        <v>#N/A</v>
      </c>
      <c r="K1552" s="10" t="e">
        <f>IF(J1552&lt;&gt;"-",IF(X1552="A",'NOx Emission Factors'!$X$4*J1552,IF(X1552="L",'NOx Emission Factors'!$W$4*J1552,"?")),"-")</f>
        <v>#N/A</v>
      </c>
      <c r="L1552" s="10" t="str">
        <f>IF(F1552&lt;&gt;"",IF(X1552="A",F1552/'NOx Emission Factors'!$X$4,IF(X1552="L",F1552/'NOx Emission Factors'!$W$4,"?")),"-")</f>
        <v>?</v>
      </c>
      <c r="M1552" s="125" t="e">
        <f t="shared" si="289"/>
        <v>#DIV/0!</v>
      </c>
      <c r="N1552" s="125" t="e">
        <f t="shared" si="290"/>
        <v>#N/A</v>
      </c>
      <c r="O1552" s="170">
        <f>'Fleet Input'!B1556</f>
        <v>0</v>
      </c>
      <c r="P1552" s="170">
        <f>'Fleet Input'!C1556</f>
        <v>0</v>
      </c>
      <c r="Q1552" s="170">
        <f>'Fleet Input'!D1556</f>
        <v>0</v>
      </c>
      <c r="R1552" s="170">
        <f>'Fleet Input'!E1556</f>
        <v>0</v>
      </c>
      <c r="S1552" s="170">
        <f>'Fleet Input'!F1556</f>
        <v>0</v>
      </c>
      <c r="T1552" s="109" t="s">
        <v>239</v>
      </c>
      <c r="U1552" s="109" t="s">
        <v>194</v>
      </c>
      <c r="X1552" s="176">
        <f>'Fleet Input'!F1556</f>
        <v>0</v>
      </c>
      <c r="Y1552" s="170">
        <f>'Fleet Input'!G1556</f>
        <v>0</v>
      </c>
      <c r="Z1552" s="170">
        <f>'Fleet Input'!H1556</f>
        <v>0</v>
      </c>
      <c r="AA1552" s="114">
        <f t="shared" si="291"/>
        <v>0</v>
      </c>
      <c r="AB1552" s="176" t="str">
        <f>IF('Fleet Input'!K1556=0,"",'Fleet Input'!K1556)</f>
        <v/>
      </c>
      <c r="AC1552" s="176" t="str">
        <f>IF('Fleet Input'!L1556=0,"",'Fleet Input'!L1556)</f>
        <v/>
      </c>
      <c r="AD1552" s="117" t="str">
        <f t="shared" si="292"/>
        <v/>
      </c>
      <c r="AE1552" s="117" t="str">
        <f t="shared" si="293"/>
        <v>00</v>
      </c>
      <c r="AF1552" s="8" t="e">
        <f t="shared" si="294"/>
        <v>#N/A</v>
      </c>
      <c r="AG1552" s="122" t="e">
        <f t="shared" si="295"/>
        <v>#N/A</v>
      </c>
      <c r="AH1552" s="8" t="e">
        <f t="shared" si="296"/>
        <v>#N/A</v>
      </c>
      <c r="AI1552" s="122" t="e">
        <f t="shared" si="297"/>
        <v>#N/A</v>
      </c>
      <c r="AJ1552" s="100" t="e">
        <f t="shared" si="298"/>
        <v>#N/A</v>
      </c>
      <c r="AK1552" s="122" t="e">
        <f t="shared" si="299"/>
        <v>#N/A</v>
      </c>
    </row>
    <row r="1553" spans="1:37" x14ac:dyDescent="0.2">
      <c r="A1553" s="170">
        <f>'Fleet Input'!A1557</f>
        <v>0</v>
      </c>
      <c r="B1553" s="106" t="s">
        <v>111</v>
      </c>
      <c r="C1553" s="106" t="s">
        <v>145</v>
      </c>
      <c r="D1553" s="106" t="s">
        <v>145</v>
      </c>
      <c r="E1553" s="106" t="s">
        <v>142</v>
      </c>
      <c r="F1553" s="179">
        <f>'Fleet Input'!I1557</f>
        <v>0</v>
      </c>
      <c r="G1553" s="179">
        <f>'Fleet Input'!J1557</f>
        <v>0</v>
      </c>
      <c r="H1553" s="119" t="e">
        <f>VLOOKUP(AD1553,NOx_Calc!$E$4:$G$44,3,FALSE)/100</f>
        <v>#N/A</v>
      </c>
      <c r="I1553" s="119" t="e">
        <f>VLOOKUP(AD1553,NOx_Calc!$E$4:$H$44,4,FALSE)/100</f>
        <v>#N/A</v>
      </c>
      <c r="J1553" s="97" t="e">
        <f t="shared" si="288"/>
        <v>#N/A</v>
      </c>
      <c r="K1553" s="10" t="e">
        <f>IF(J1553&lt;&gt;"-",IF(X1553="A",'NOx Emission Factors'!$X$4*J1553,IF(X1553="L",'NOx Emission Factors'!$W$4*J1553,"?")),"-")</f>
        <v>#N/A</v>
      </c>
      <c r="L1553" s="10" t="str">
        <f>IF(F1553&lt;&gt;"",IF(X1553="A",F1553/'NOx Emission Factors'!$X$4,IF(X1553="L",F1553/'NOx Emission Factors'!$W$4,"?")),"-")</f>
        <v>?</v>
      </c>
      <c r="M1553" s="125" t="e">
        <f t="shared" si="289"/>
        <v>#DIV/0!</v>
      </c>
      <c r="N1553" s="125" t="e">
        <f t="shared" si="290"/>
        <v>#N/A</v>
      </c>
      <c r="O1553" s="170">
        <f>'Fleet Input'!B1557</f>
        <v>0</v>
      </c>
      <c r="P1553" s="170">
        <f>'Fleet Input'!C1557</f>
        <v>0</v>
      </c>
      <c r="Q1553" s="170">
        <f>'Fleet Input'!D1557</f>
        <v>0</v>
      </c>
      <c r="R1553" s="170">
        <f>'Fleet Input'!E1557</f>
        <v>0</v>
      </c>
      <c r="S1553" s="170">
        <f>'Fleet Input'!F1557</f>
        <v>0</v>
      </c>
      <c r="T1553" s="109" t="s">
        <v>239</v>
      </c>
      <c r="U1553" s="109" t="s">
        <v>194</v>
      </c>
      <c r="X1553" s="176">
        <f>'Fleet Input'!F1557</f>
        <v>0</v>
      </c>
      <c r="Y1553" s="170">
        <f>'Fleet Input'!G1557</f>
        <v>0</v>
      </c>
      <c r="Z1553" s="170">
        <f>'Fleet Input'!H1557</f>
        <v>0</v>
      </c>
      <c r="AA1553" s="114">
        <f t="shared" si="291"/>
        <v>0</v>
      </c>
      <c r="AB1553" s="176" t="str">
        <f>IF('Fleet Input'!K1557=0,"",'Fleet Input'!K1557)</f>
        <v/>
      </c>
      <c r="AC1553" s="176" t="str">
        <f>IF('Fleet Input'!L1557=0,"",'Fleet Input'!L1557)</f>
        <v/>
      </c>
      <c r="AD1553" s="117" t="str">
        <f t="shared" si="292"/>
        <v/>
      </c>
      <c r="AE1553" s="117" t="str">
        <f t="shared" si="293"/>
        <v>00</v>
      </c>
      <c r="AF1553" s="8" t="e">
        <f t="shared" si="294"/>
        <v>#N/A</v>
      </c>
      <c r="AG1553" s="122" t="e">
        <f t="shared" si="295"/>
        <v>#N/A</v>
      </c>
      <c r="AH1553" s="8" t="e">
        <f t="shared" si="296"/>
        <v>#N/A</v>
      </c>
      <c r="AI1553" s="122" t="e">
        <f t="shared" si="297"/>
        <v>#N/A</v>
      </c>
      <c r="AJ1553" s="100" t="e">
        <f t="shared" si="298"/>
        <v>#N/A</v>
      </c>
      <c r="AK1553" s="122" t="e">
        <f t="shared" si="299"/>
        <v>#N/A</v>
      </c>
    </row>
    <row r="1554" spans="1:37" x14ac:dyDescent="0.2">
      <c r="A1554" s="170">
        <f>'Fleet Input'!A1558</f>
        <v>0</v>
      </c>
      <c r="B1554" s="106" t="s">
        <v>111</v>
      </c>
      <c r="C1554" s="106" t="s">
        <v>145</v>
      </c>
      <c r="D1554" s="106" t="s">
        <v>145</v>
      </c>
      <c r="E1554" s="106" t="s">
        <v>142</v>
      </c>
      <c r="F1554" s="179">
        <f>'Fleet Input'!I1558</f>
        <v>0</v>
      </c>
      <c r="G1554" s="179">
        <f>'Fleet Input'!J1558</f>
        <v>0</v>
      </c>
      <c r="H1554" s="119" t="e">
        <f>VLOOKUP(AD1554,NOx_Calc!$E$4:$G$44,3,FALSE)/100</f>
        <v>#N/A</v>
      </c>
      <c r="I1554" s="119" t="e">
        <f>VLOOKUP(AD1554,NOx_Calc!$E$4:$H$44,4,FALSE)/100</f>
        <v>#N/A</v>
      </c>
      <c r="J1554" s="97" t="e">
        <f t="shared" si="288"/>
        <v>#N/A</v>
      </c>
      <c r="K1554" s="10" t="e">
        <f>IF(J1554&lt;&gt;"-",IF(X1554="A",'NOx Emission Factors'!$X$4*J1554,IF(X1554="L",'NOx Emission Factors'!$W$4*J1554,"?")),"-")</f>
        <v>#N/A</v>
      </c>
      <c r="L1554" s="10" t="str">
        <f>IF(F1554&lt;&gt;"",IF(X1554="A",F1554/'NOx Emission Factors'!$X$4,IF(X1554="L",F1554/'NOx Emission Factors'!$W$4,"?")),"-")</f>
        <v>?</v>
      </c>
      <c r="M1554" s="125" t="e">
        <f t="shared" si="289"/>
        <v>#DIV/0!</v>
      </c>
      <c r="N1554" s="125" t="e">
        <f t="shared" si="290"/>
        <v>#N/A</v>
      </c>
      <c r="O1554" s="170">
        <f>'Fleet Input'!B1558</f>
        <v>0</v>
      </c>
      <c r="P1554" s="170">
        <f>'Fleet Input'!C1558</f>
        <v>0</v>
      </c>
      <c r="Q1554" s="170">
        <f>'Fleet Input'!D1558</f>
        <v>0</v>
      </c>
      <c r="R1554" s="170">
        <f>'Fleet Input'!E1558</f>
        <v>0</v>
      </c>
      <c r="S1554" s="170">
        <f>'Fleet Input'!F1558</f>
        <v>0</v>
      </c>
      <c r="T1554" s="109" t="s">
        <v>239</v>
      </c>
      <c r="U1554" s="109" t="s">
        <v>194</v>
      </c>
      <c r="X1554" s="176">
        <f>'Fleet Input'!F1558</f>
        <v>0</v>
      </c>
      <c r="Y1554" s="170">
        <f>'Fleet Input'!G1558</f>
        <v>0</v>
      </c>
      <c r="Z1554" s="170">
        <f>'Fleet Input'!H1558</f>
        <v>0</v>
      </c>
      <c r="AA1554" s="114">
        <f t="shared" si="291"/>
        <v>0</v>
      </c>
      <c r="AB1554" s="176" t="str">
        <f>IF('Fleet Input'!K1558=0,"",'Fleet Input'!K1558)</f>
        <v/>
      </c>
      <c r="AC1554" s="176" t="str">
        <f>IF('Fleet Input'!L1558=0,"",'Fleet Input'!L1558)</f>
        <v/>
      </c>
      <c r="AD1554" s="117" t="str">
        <f t="shared" si="292"/>
        <v/>
      </c>
      <c r="AE1554" s="117" t="str">
        <f t="shared" si="293"/>
        <v>00</v>
      </c>
      <c r="AF1554" s="8" t="e">
        <f t="shared" si="294"/>
        <v>#N/A</v>
      </c>
      <c r="AG1554" s="122" t="e">
        <f t="shared" si="295"/>
        <v>#N/A</v>
      </c>
      <c r="AH1554" s="8" t="e">
        <f t="shared" si="296"/>
        <v>#N/A</v>
      </c>
      <c r="AI1554" s="122" t="e">
        <f t="shared" si="297"/>
        <v>#N/A</v>
      </c>
      <c r="AJ1554" s="100" t="e">
        <f t="shared" si="298"/>
        <v>#N/A</v>
      </c>
      <c r="AK1554" s="122" t="e">
        <f t="shared" si="299"/>
        <v>#N/A</v>
      </c>
    </row>
    <row r="1555" spans="1:37" x14ac:dyDescent="0.2">
      <c r="A1555" s="170">
        <f>'Fleet Input'!A1559</f>
        <v>0</v>
      </c>
      <c r="B1555" s="106" t="s">
        <v>111</v>
      </c>
      <c r="C1555" s="106" t="s">
        <v>145</v>
      </c>
      <c r="D1555" s="106" t="s">
        <v>145</v>
      </c>
      <c r="E1555" s="106" t="s">
        <v>142</v>
      </c>
      <c r="F1555" s="179">
        <f>'Fleet Input'!I1559</f>
        <v>0</v>
      </c>
      <c r="G1555" s="179">
        <f>'Fleet Input'!J1559</f>
        <v>0</v>
      </c>
      <c r="H1555" s="119" t="e">
        <f>VLOOKUP(AD1555,NOx_Calc!$E$4:$G$44,3,FALSE)/100</f>
        <v>#N/A</v>
      </c>
      <c r="I1555" s="119" t="e">
        <f>VLOOKUP(AD1555,NOx_Calc!$E$4:$H$44,4,FALSE)/100</f>
        <v>#N/A</v>
      </c>
      <c r="J1555" s="97" t="e">
        <f t="shared" si="288"/>
        <v>#N/A</v>
      </c>
      <c r="K1555" s="10" t="e">
        <f>IF(J1555&lt;&gt;"-",IF(X1555="A",'NOx Emission Factors'!$X$4*J1555,IF(X1555="L",'NOx Emission Factors'!$W$4*J1555,"?")),"-")</f>
        <v>#N/A</v>
      </c>
      <c r="L1555" s="10" t="str">
        <f>IF(F1555&lt;&gt;"",IF(X1555="A",F1555/'NOx Emission Factors'!$X$4,IF(X1555="L",F1555/'NOx Emission Factors'!$W$4,"?")),"-")</f>
        <v>?</v>
      </c>
      <c r="M1555" s="125" t="e">
        <f t="shared" si="289"/>
        <v>#DIV/0!</v>
      </c>
      <c r="N1555" s="125" t="e">
        <f t="shared" si="290"/>
        <v>#N/A</v>
      </c>
      <c r="O1555" s="170">
        <f>'Fleet Input'!B1559</f>
        <v>0</v>
      </c>
      <c r="P1555" s="170">
        <f>'Fleet Input'!C1559</f>
        <v>0</v>
      </c>
      <c r="Q1555" s="170">
        <f>'Fleet Input'!D1559</f>
        <v>0</v>
      </c>
      <c r="R1555" s="170">
        <f>'Fleet Input'!E1559</f>
        <v>0</v>
      </c>
      <c r="S1555" s="170">
        <f>'Fleet Input'!F1559</f>
        <v>0</v>
      </c>
      <c r="T1555" s="109" t="s">
        <v>239</v>
      </c>
      <c r="U1555" s="109" t="s">
        <v>194</v>
      </c>
      <c r="X1555" s="176">
        <f>'Fleet Input'!F1559</f>
        <v>0</v>
      </c>
      <c r="Y1555" s="170">
        <f>'Fleet Input'!G1559</f>
        <v>0</v>
      </c>
      <c r="Z1555" s="170">
        <f>'Fleet Input'!H1559</f>
        <v>0</v>
      </c>
      <c r="AA1555" s="114">
        <f t="shared" si="291"/>
        <v>0</v>
      </c>
      <c r="AB1555" s="176" t="str">
        <f>IF('Fleet Input'!K1559=0,"",'Fleet Input'!K1559)</f>
        <v/>
      </c>
      <c r="AC1555" s="176" t="str">
        <f>IF('Fleet Input'!L1559=0,"",'Fleet Input'!L1559)</f>
        <v/>
      </c>
      <c r="AD1555" s="117" t="str">
        <f t="shared" si="292"/>
        <v/>
      </c>
      <c r="AE1555" s="117" t="str">
        <f t="shared" si="293"/>
        <v>00</v>
      </c>
      <c r="AF1555" s="8" t="e">
        <f t="shared" si="294"/>
        <v>#N/A</v>
      </c>
      <c r="AG1555" s="122" t="e">
        <f t="shared" si="295"/>
        <v>#N/A</v>
      </c>
      <c r="AH1555" s="8" t="e">
        <f t="shared" si="296"/>
        <v>#N/A</v>
      </c>
      <c r="AI1555" s="122" t="e">
        <f t="shared" si="297"/>
        <v>#N/A</v>
      </c>
      <c r="AJ1555" s="100" t="e">
        <f t="shared" si="298"/>
        <v>#N/A</v>
      </c>
      <c r="AK1555" s="122" t="e">
        <f t="shared" si="299"/>
        <v>#N/A</v>
      </c>
    </row>
    <row r="1556" spans="1:37" x14ac:dyDescent="0.2">
      <c r="A1556" s="170">
        <f>'Fleet Input'!A1560</f>
        <v>0</v>
      </c>
      <c r="B1556" s="106" t="s">
        <v>111</v>
      </c>
      <c r="C1556" s="106" t="s">
        <v>145</v>
      </c>
      <c r="D1556" s="106" t="s">
        <v>145</v>
      </c>
      <c r="E1556" s="106" t="s">
        <v>142</v>
      </c>
      <c r="F1556" s="179">
        <f>'Fleet Input'!I1560</f>
        <v>0</v>
      </c>
      <c r="G1556" s="179">
        <f>'Fleet Input'!J1560</f>
        <v>0</v>
      </c>
      <c r="H1556" s="119" t="e">
        <f>VLOOKUP(AD1556,NOx_Calc!$E$4:$G$44,3,FALSE)/100</f>
        <v>#N/A</v>
      </c>
      <c r="I1556" s="119" t="e">
        <f>VLOOKUP(AD1556,NOx_Calc!$E$4:$H$44,4,FALSE)/100</f>
        <v>#N/A</v>
      </c>
      <c r="J1556" s="97" t="e">
        <f t="shared" si="288"/>
        <v>#N/A</v>
      </c>
      <c r="K1556" s="10" t="e">
        <f>IF(J1556&lt;&gt;"-",IF(X1556="A",'NOx Emission Factors'!$X$4*J1556,IF(X1556="L",'NOx Emission Factors'!$W$4*J1556,"?")),"-")</f>
        <v>#N/A</v>
      </c>
      <c r="L1556" s="10" t="str">
        <f>IF(F1556&lt;&gt;"",IF(X1556="A",F1556/'NOx Emission Factors'!$X$4,IF(X1556="L",F1556/'NOx Emission Factors'!$W$4,"?")),"-")</f>
        <v>?</v>
      </c>
      <c r="M1556" s="125" t="e">
        <f t="shared" si="289"/>
        <v>#DIV/0!</v>
      </c>
      <c r="N1556" s="125" t="e">
        <f t="shared" si="290"/>
        <v>#N/A</v>
      </c>
      <c r="O1556" s="170">
        <f>'Fleet Input'!B1560</f>
        <v>0</v>
      </c>
      <c r="P1556" s="170">
        <f>'Fleet Input'!C1560</f>
        <v>0</v>
      </c>
      <c r="Q1556" s="170">
        <f>'Fleet Input'!D1560</f>
        <v>0</v>
      </c>
      <c r="R1556" s="170">
        <f>'Fleet Input'!E1560</f>
        <v>0</v>
      </c>
      <c r="S1556" s="170">
        <f>'Fleet Input'!F1560</f>
        <v>0</v>
      </c>
      <c r="T1556" s="109" t="s">
        <v>239</v>
      </c>
      <c r="U1556" s="109" t="s">
        <v>194</v>
      </c>
      <c r="X1556" s="176">
        <f>'Fleet Input'!F1560</f>
        <v>0</v>
      </c>
      <c r="Y1556" s="170">
        <f>'Fleet Input'!G1560</f>
        <v>0</v>
      </c>
      <c r="Z1556" s="170">
        <f>'Fleet Input'!H1560</f>
        <v>0</v>
      </c>
      <c r="AA1556" s="114">
        <f t="shared" si="291"/>
        <v>0</v>
      </c>
      <c r="AB1556" s="176" t="str">
        <f>IF('Fleet Input'!K1560=0,"",'Fleet Input'!K1560)</f>
        <v/>
      </c>
      <c r="AC1556" s="176" t="str">
        <f>IF('Fleet Input'!L1560=0,"",'Fleet Input'!L1560)</f>
        <v/>
      </c>
      <c r="AD1556" s="117" t="str">
        <f t="shared" si="292"/>
        <v/>
      </c>
      <c r="AE1556" s="117" t="str">
        <f t="shared" si="293"/>
        <v>00</v>
      </c>
      <c r="AF1556" s="8" t="e">
        <f t="shared" si="294"/>
        <v>#N/A</v>
      </c>
      <c r="AG1556" s="122" t="e">
        <f t="shared" si="295"/>
        <v>#N/A</v>
      </c>
      <c r="AH1556" s="8" t="e">
        <f t="shared" si="296"/>
        <v>#N/A</v>
      </c>
      <c r="AI1556" s="122" t="e">
        <f t="shared" si="297"/>
        <v>#N/A</v>
      </c>
      <c r="AJ1556" s="100" t="e">
        <f t="shared" si="298"/>
        <v>#N/A</v>
      </c>
      <c r="AK1556" s="122" t="e">
        <f t="shared" si="299"/>
        <v>#N/A</v>
      </c>
    </row>
    <row r="1557" spans="1:37" x14ac:dyDescent="0.2">
      <c r="A1557" s="170">
        <f>'Fleet Input'!A1561</f>
        <v>0</v>
      </c>
      <c r="B1557" s="106" t="s">
        <v>111</v>
      </c>
      <c r="C1557" s="106" t="s">
        <v>145</v>
      </c>
      <c r="D1557" s="106" t="s">
        <v>145</v>
      </c>
      <c r="E1557" s="106" t="s">
        <v>142</v>
      </c>
      <c r="F1557" s="179">
        <f>'Fleet Input'!I1561</f>
        <v>0</v>
      </c>
      <c r="G1557" s="179">
        <f>'Fleet Input'!J1561</f>
        <v>0</v>
      </c>
      <c r="H1557" s="119" t="e">
        <f>VLOOKUP(AD1557,NOx_Calc!$E$4:$G$44,3,FALSE)/100</f>
        <v>#N/A</v>
      </c>
      <c r="I1557" s="119" t="e">
        <f>VLOOKUP(AD1557,NOx_Calc!$E$4:$H$44,4,FALSE)/100</f>
        <v>#N/A</v>
      </c>
      <c r="J1557" s="97" t="e">
        <f t="shared" si="288"/>
        <v>#N/A</v>
      </c>
      <c r="K1557" s="10" t="e">
        <f>IF(J1557&lt;&gt;"-",IF(X1557="A",'NOx Emission Factors'!$X$4*J1557,IF(X1557="L",'NOx Emission Factors'!$W$4*J1557,"?")),"-")</f>
        <v>#N/A</v>
      </c>
      <c r="L1557" s="10" t="str">
        <f>IF(F1557&lt;&gt;"",IF(X1557="A",F1557/'NOx Emission Factors'!$X$4,IF(X1557="L",F1557/'NOx Emission Factors'!$W$4,"?")),"-")</f>
        <v>?</v>
      </c>
      <c r="M1557" s="125" t="e">
        <f t="shared" si="289"/>
        <v>#DIV/0!</v>
      </c>
      <c r="N1557" s="125" t="e">
        <f t="shared" si="290"/>
        <v>#N/A</v>
      </c>
      <c r="O1557" s="170">
        <f>'Fleet Input'!B1561</f>
        <v>0</v>
      </c>
      <c r="P1557" s="170">
        <f>'Fleet Input'!C1561</f>
        <v>0</v>
      </c>
      <c r="Q1557" s="170">
        <f>'Fleet Input'!D1561</f>
        <v>0</v>
      </c>
      <c r="R1557" s="170">
        <f>'Fleet Input'!E1561</f>
        <v>0</v>
      </c>
      <c r="S1557" s="170">
        <f>'Fleet Input'!F1561</f>
        <v>0</v>
      </c>
      <c r="T1557" s="109" t="s">
        <v>239</v>
      </c>
      <c r="U1557" s="109" t="s">
        <v>194</v>
      </c>
      <c r="X1557" s="176">
        <f>'Fleet Input'!F1561</f>
        <v>0</v>
      </c>
      <c r="Y1557" s="170">
        <f>'Fleet Input'!G1561</f>
        <v>0</v>
      </c>
      <c r="Z1557" s="170">
        <f>'Fleet Input'!H1561</f>
        <v>0</v>
      </c>
      <c r="AA1557" s="114">
        <f t="shared" si="291"/>
        <v>0</v>
      </c>
      <c r="AB1557" s="176" t="str">
        <f>IF('Fleet Input'!K1561=0,"",'Fleet Input'!K1561)</f>
        <v/>
      </c>
      <c r="AC1557" s="176" t="str">
        <f>IF('Fleet Input'!L1561=0,"",'Fleet Input'!L1561)</f>
        <v/>
      </c>
      <c r="AD1557" s="117" t="str">
        <f t="shared" si="292"/>
        <v/>
      </c>
      <c r="AE1557" s="117" t="str">
        <f t="shared" si="293"/>
        <v>00</v>
      </c>
      <c r="AF1557" s="8" t="e">
        <f t="shared" si="294"/>
        <v>#N/A</v>
      </c>
      <c r="AG1557" s="122" t="e">
        <f t="shared" si="295"/>
        <v>#N/A</v>
      </c>
      <c r="AH1557" s="8" t="e">
        <f t="shared" si="296"/>
        <v>#N/A</v>
      </c>
      <c r="AI1557" s="122" t="e">
        <f t="shared" si="297"/>
        <v>#N/A</v>
      </c>
      <c r="AJ1557" s="100" t="e">
        <f t="shared" si="298"/>
        <v>#N/A</v>
      </c>
      <c r="AK1557" s="122" t="e">
        <f t="shared" si="299"/>
        <v>#N/A</v>
      </c>
    </row>
    <row r="1558" spans="1:37" x14ac:dyDescent="0.2">
      <c r="A1558" s="170">
        <f>'Fleet Input'!A1562</f>
        <v>0</v>
      </c>
      <c r="B1558" s="106" t="s">
        <v>111</v>
      </c>
      <c r="C1558" s="106" t="s">
        <v>145</v>
      </c>
      <c r="D1558" s="106" t="s">
        <v>145</v>
      </c>
      <c r="E1558" s="106" t="s">
        <v>142</v>
      </c>
      <c r="F1558" s="179">
        <f>'Fleet Input'!I1562</f>
        <v>0</v>
      </c>
      <c r="G1558" s="179">
        <f>'Fleet Input'!J1562</f>
        <v>0</v>
      </c>
      <c r="H1558" s="119" t="e">
        <f>VLOOKUP(AD1558,NOx_Calc!$E$4:$G$44,3,FALSE)/100</f>
        <v>#N/A</v>
      </c>
      <c r="I1558" s="119" t="e">
        <f>VLOOKUP(AD1558,NOx_Calc!$E$4:$H$44,4,FALSE)/100</f>
        <v>#N/A</v>
      </c>
      <c r="J1558" s="97" t="e">
        <f t="shared" si="288"/>
        <v>#N/A</v>
      </c>
      <c r="K1558" s="10" t="e">
        <f>IF(J1558&lt;&gt;"-",IF(X1558="A",'NOx Emission Factors'!$X$4*J1558,IF(X1558="L",'NOx Emission Factors'!$W$4*J1558,"?")),"-")</f>
        <v>#N/A</v>
      </c>
      <c r="L1558" s="10" t="str">
        <f>IF(F1558&lt;&gt;"",IF(X1558="A",F1558/'NOx Emission Factors'!$X$4,IF(X1558="L",F1558/'NOx Emission Factors'!$W$4,"?")),"-")</f>
        <v>?</v>
      </c>
      <c r="M1558" s="125" t="e">
        <f t="shared" si="289"/>
        <v>#DIV/0!</v>
      </c>
      <c r="N1558" s="125" t="e">
        <f t="shared" si="290"/>
        <v>#N/A</v>
      </c>
      <c r="O1558" s="170">
        <f>'Fleet Input'!B1562</f>
        <v>0</v>
      </c>
      <c r="P1558" s="170">
        <f>'Fleet Input'!C1562</f>
        <v>0</v>
      </c>
      <c r="Q1558" s="170">
        <f>'Fleet Input'!D1562</f>
        <v>0</v>
      </c>
      <c r="R1558" s="170">
        <f>'Fleet Input'!E1562</f>
        <v>0</v>
      </c>
      <c r="S1558" s="170">
        <f>'Fleet Input'!F1562</f>
        <v>0</v>
      </c>
      <c r="T1558" s="109" t="s">
        <v>239</v>
      </c>
      <c r="U1558" s="109" t="s">
        <v>194</v>
      </c>
      <c r="X1558" s="176">
        <f>'Fleet Input'!F1562</f>
        <v>0</v>
      </c>
      <c r="Y1558" s="170">
        <f>'Fleet Input'!G1562</f>
        <v>0</v>
      </c>
      <c r="Z1558" s="170">
        <f>'Fleet Input'!H1562</f>
        <v>0</v>
      </c>
      <c r="AA1558" s="114">
        <f t="shared" si="291"/>
        <v>0</v>
      </c>
      <c r="AB1558" s="176" t="str">
        <f>IF('Fleet Input'!K1562=0,"",'Fleet Input'!K1562)</f>
        <v/>
      </c>
      <c r="AC1558" s="176" t="str">
        <f>IF('Fleet Input'!L1562=0,"",'Fleet Input'!L1562)</f>
        <v/>
      </c>
      <c r="AD1558" s="117" t="str">
        <f t="shared" si="292"/>
        <v/>
      </c>
      <c r="AE1558" s="117" t="str">
        <f t="shared" si="293"/>
        <v>00</v>
      </c>
      <c r="AF1558" s="8" t="e">
        <f t="shared" si="294"/>
        <v>#N/A</v>
      </c>
      <c r="AG1558" s="122" t="e">
        <f t="shared" si="295"/>
        <v>#N/A</v>
      </c>
      <c r="AH1558" s="8" t="e">
        <f t="shared" si="296"/>
        <v>#N/A</v>
      </c>
      <c r="AI1558" s="122" t="e">
        <f t="shared" si="297"/>
        <v>#N/A</v>
      </c>
      <c r="AJ1558" s="100" t="e">
        <f t="shared" si="298"/>
        <v>#N/A</v>
      </c>
      <c r="AK1558" s="122" t="e">
        <f t="shared" si="299"/>
        <v>#N/A</v>
      </c>
    </row>
    <row r="1559" spans="1:37" x14ac:dyDescent="0.2">
      <c r="A1559" s="170">
        <f>'Fleet Input'!A1563</f>
        <v>0</v>
      </c>
      <c r="B1559" s="106" t="s">
        <v>111</v>
      </c>
      <c r="C1559" s="106" t="s">
        <v>145</v>
      </c>
      <c r="D1559" s="106" t="s">
        <v>145</v>
      </c>
      <c r="E1559" s="106" t="s">
        <v>142</v>
      </c>
      <c r="F1559" s="179">
        <f>'Fleet Input'!I1563</f>
        <v>0</v>
      </c>
      <c r="G1559" s="179">
        <f>'Fleet Input'!J1563</f>
        <v>0</v>
      </c>
      <c r="H1559" s="119" t="e">
        <f>VLOOKUP(AD1559,NOx_Calc!$E$4:$G$44,3,FALSE)/100</f>
        <v>#N/A</v>
      </c>
      <c r="I1559" s="119" t="e">
        <f>VLOOKUP(AD1559,NOx_Calc!$E$4:$H$44,4,FALSE)/100</f>
        <v>#N/A</v>
      </c>
      <c r="J1559" s="97" t="e">
        <f t="shared" si="288"/>
        <v>#N/A</v>
      </c>
      <c r="K1559" s="10" t="e">
        <f>IF(J1559&lt;&gt;"-",IF(X1559="A",'NOx Emission Factors'!$X$4*J1559,IF(X1559="L",'NOx Emission Factors'!$W$4*J1559,"?")),"-")</f>
        <v>#N/A</v>
      </c>
      <c r="L1559" s="10" t="str">
        <f>IF(F1559&lt;&gt;"",IF(X1559="A",F1559/'NOx Emission Factors'!$X$4,IF(X1559="L",F1559/'NOx Emission Factors'!$W$4,"?")),"-")</f>
        <v>?</v>
      </c>
      <c r="M1559" s="125" t="e">
        <f t="shared" si="289"/>
        <v>#DIV/0!</v>
      </c>
      <c r="N1559" s="125" t="e">
        <f t="shared" si="290"/>
        <v>#N/A</v>
      </c>
      <c r="O1559" s="170">
        <f>'Fleet Input'!B1563</f>
        <v>0</v>
      </c>
      <c r="P1559" s="170">
        <f>'Fleet Input'!C1563</f>
        <v>0</v>
      </c>
      <c r="Q1559" s="170">
        <f>'Fleet Input'!D1563</f>
        <v>0</v>
      </c>
      <c r="R1559" s="170">
        <f>'Fleet Input'!E1563</f>
        <v>0</v>
      </c>
      <c r="S1559" s="170">
        <f>'Fleet Input'!F1563</f>
        <v>0</v>
      </c>
      <c r="T1559" s="109" t="s">
        <v>239</v>
      </c>
      <c r="U1559" s="109" t="s">
        <v>194</v>
      </c>
      <c r="X1559" s="176">
        <f>'Fleet Input'!F1563</f>
        <v>0</v>
      </c>
      <c r="Y1559" s="170">
        <f>'Fleet Input'!G1563</f>
        <v>0</v>
      </c>
      <c r="Z1559" s="170">
        <f>'Fleet Input'!H1563</f>
        <v>0</v>
      </c>
      <c r="AA1559" s="114">
        <f t="shared" si="291"/>
        <v>0</v>
      </c>
      <c r="AB1559" s="176" t="str">
        <f>IF('Fleet Input'!K1563=0,"",'Fleet Input'!K1563)</f>
        <v/>
      </c>
      <c r="AC1559" s="176" t="str">
        <f>IF('Fleet Input'!L1563=0,"",'Fleet Input'!L1563)</f>
        <v/>
      </c>
      <c r="AD1559" s="117" t="str">
        <f t="shared" si="292"/>
        <v/>
      </c>
      <c r="AE1559" s="117" t="str">
        <f t="shared" si="293"/>
        <v>00</v>
      </c>
      <c r="AF1559" s="8" t="e">
        <f t="shared" si="294"/>
        <v>#N/A</v>
      </c>
      <c r="AG1559" s="122" t="e">
        <f t="shared" si="295"/>
        <v>#N/A</v>
      </c>
      <c r="AH1559" s="8" t="e">
        <f t="shared" si="296"/>
        <v>#N/A</v>
      </c>
      <c r="AI1559" s="122" t="e">
        <f t="shared" si="297"/>
        <v>#N/A</v>
      </c>
      <c r="AJ1559" s="100" t="e">
        <f t="shared" si="298"/>
        <v>#N/A</v>
      </c>
      <c r="AK1559" s="122" t="e">
        <f t="shared" si="299"/>
        <v>#N/A</v>
      </c>
    </row>
    <row r="1560" spans="1:37" x14ac:dyDescent="0.2">
      <c r="A1560" s="170">
        <f>'Fleet Input'!A1564</f>
        <v>0</v>
      </c>
      <c r="B1560" s="106" t="s">
        <v>111</v>
      </c>
      <c r="C1560" s="106" t="s">
        <v>145</v>
      </c>
      <c r="D1560" s="106" t="s">
        <v>145</v>
      </c>
      <c r="E1560" s="106" t="s">
        <v>142</v>
      </c>
      <c r="F1560" s="179">
        <f>'Fleet Input'!I1564</f>
        <v>0</v>
      </c>
      <c r="G1560" s="179">
        <f>'Fleet Input'!J1564</f>
        <v>0</v>
      </c>
      <c r="H1560" s="119" t="e">
        <f>VLOOKUP(AD1560,NOx_Calc!$E$4:$G$44,3,FALSE)/100</f>
        <v>#N/A</v>
      </c>
      <c r="I1560" s="119" t="e">
        <f>VLOOKUP(AD1560,NOx_Calc!$E$4:$H$44,4,FALSE)/100</f>
        <v>#N/A</v>
      </c>
      <c r="J1560" s="97" t="e">
        <f t="shared" si="288"/>
        <v>#N/A</v>
      </c>
      <c r="K1560" s="10" t="e">
        <f>IF(J1560&lt;&gt;"-",IF(X1560="A",'NOx Emission Factors'!$X$4*J1560,IF(X1560="L",'NOx Emission Factors'!$W$4*J1560,"?")),"-")</f>
        <v>#N/A</v>
      </c>
      <c r="L1560" s="10" t="str">
        <f>IF(F1560&lt;&gt;"",IF(X1560="A",F1560/'NOx Emission Factors'!$X$4,IF(X1560="L",F1560/'NOx Emission Factors'!$W$4,"?")),"-")</f>
        <v>?</v>
      </c>
      <c r="M1560" s="125" t="e">
        <f t="shared" si="289"/>
        <v>#DIV/0!</v>
      </c>
      <c r="N1560" s="125" t="e">
        <f t="shared" si="290"/>
        <v>#N/A</v>
      </c>
      <c r="O1560" s="170">
        <f>'Fleet Input'!B1564</f>
        <v>0</v>
      </c>
      <c r="P1560" s="170">
        <f>'Fleet Input'!C1564</f>
        <v>0</v>
      </c>
      <c r="Q1560" s="170">
        <f>'Fleet Input'!D1564</f>
        <v>0</v>
      </c>
      <c r="R1560" s="170">
        <f>'Fleet Input'!E1564</f>
        <v>0</v>
      </c>
      <c r="S1560" s="170">
        <f>'Fleet Input'!F1564</f>
        <v>0</v>
      </c>
      <c r="T1560" s="109" t="s">
        <v>239</v>
      </c>
      <c r="U1560" s="109" t="s">
        <v>194</v>
      </c>
      <c r="X1560" s="176">
        <f>'Fleet Input'!F1564</f>
        <v>0</v>
      </c>
      <c r="Y1560" s="170">
        <f>'Fleet Input'!G1564</f>
        <v>0</v>
      </c>
      <c r="Z1560" s="170">
        <f>'Fleet Input'!H1564</f>
        <v>0</v>
      </c>
      <c r="AA1560" s="114">
        <f t="shared" si="291"/>
        <v>0</v>
      </c>
      <c r="AB1560" s="176" t="str">
        <f>IF('Fleet Input'!K1564=0,"",'Fleet Input'!K1564)</f>
        <v/>
      </c>
      <c r="AC1560" s="176" t="str">
        <f>IF('Fleet Input'!L1564=0,"",'Fleet Input'!L1564)</f>
        <v/>
      </c>
      <c r="AD1560" s="117" t="str">
        <f t="shared" si="292"/>
        <v/>
      </c>
      <c r="AE1560" s="117" t="str">
        <f t="shared" si="293"/>
        <v>00</v>
      </c>
      <c r="AF1560" s="8" t="e">
        <f t="shared" si="294"/>
        <v>#N/A</v>
      </c>
      <c r="AG1560" s="122" t="e">
        <f t="shared" si="295"/>
        <v>#N/A</v>
      </c>
      <c r="AH1560" s="8" t="e">
        <f t="shared" si="296"/>
        <v>#N/A</v>
      </c>
      <c r="AI1560" s="122" t="e">
        <f t="shared" si="297"/>
        <v>#N/A</v>
      </c>
      <c r="AJ1560" s="100" t="e">
        <f t="shared" si="298"/>
        <v>#N/A</v>
      </c>
      <c r="AK1560" s="122" t="e">
        <f t="shared" si="299"/>
        <v>#N/A</v>
      </c>
    </row>
    <row r="1561" spans="1:37" x14ac:dyDescent="0.2">
      <c r="A1561" s="170">
        <f>'Fleet Input'!A1565</f>
        <v>0</v>
      </c>
      <c r="B1561" s="106" t="s">
        <v>111</v>
      </c>
      <c r="C1561" s="106" t="s">
        <v>145</v>
      </c>
      <c r="D1561" s="106" t="s">
        <v>145</v>
      </c>
      <c r="E1561" s="106" t="s">
        <v>142</v>
      </c>
      <c r="F1561" s="179">
        <f>'Fleet Input'!I1565</f>
        <v>0</v>
      </c>
      <c r="G1561" s="179">
        <f>'Fleet Input'!J1565</f>
        <v>0</v>
      </c>
      <c r="H1561" s="119" t="e">
        <f>VLOOKUP(AD1561,NOx_Calc!$E$4:$G$44,3,FALSE)/100</f>
        <v>#N/A</v>
      </c>
      <c r="I1561" s="119" t="e">
        <f>VLOOKUP(AD1561,NOx_Calc!$E$4:$H$44,4,FALSE)/100</f>
        <v>#N/A</v>
      </c>
      <c r="J1561" s="97" t="e">
        <f t="shared" si="288"/>
        <v>#N/A</v>
      </c>
      <c r="K1561" s="10" t="e">
        <f>IF(J1561&lt;&gt;"-",IF(X1561="A",'NOx Emission Factors'!$X$4*J1561,IF(X1561="L",'NOx Emission Factors'!$W$4*J1561,"?")),"-")</f>
        <v>#N/A</v>
      </c>
      <c r="L1561" s="10" t="str">
        <f>IF(F1561&lt;&gt;"",IF(X1561="A",F1561/'NOx Emission Factors'!$X$4,IF(X1561="L",F1561/'NOx Emission Factors'!$W$4,"?")),"-")</f>
        <v>?</v>
      </c>
      <c r="M1561" s="125" t="e">
        <f t="shared" si="289"/>
        <v>#DIV/0!</v>
      </c>
      <c r="N1561" s="125" t="e">
        <f t="shared" si="290"/>
        <v>#N/A</v>
      </c>
      <c r="O1561" s="170">
        <f>'Fleet Input'!B1565</f>
        <v>0</v>
      </c>
      <c r="P1561" s="170">
        <f>'Fleet Input'!C1565</f>
        <v>0</v>
      </c>
      <c r="Q1561" s="170">
        <f>'Fleet Input'!D1565</f>
        <v>0</v>
      </c>
      <c r="R1561" s="170">
        <f>'Fleet Input'!E1565</f>
        <v>0</v>
      </c>
      <c r="S1561" s="170">
        <f>'Fleet Input'!F1565</f>
        <v>0</v>
      </c>
      <c r="T1561" s="109" t="s">
        <v>239</v>
      </c>
      <c r="U1561" s="109" t="s">
        <v>194</v>
      </c>
      <c r="X1561" s="176">
        <f>'Fleet Input'!F1565</f>
        <v>0</v>
      </c>
      <c r="Y1561" s="170">
        <f>'Fleet Input'!G1565</f>
        <v>0</v>
      </c>
      <c r="Z1561" s="170">
        <f>'Fleet Input'!H1565</f>
        <v>0</v>
      </c>
      <c r="AA1561" s="114">
        <f t="shared" si="291"/>
        <v>0</v>
      </c>
      <c r="AB1561" s="176" t="str">
        <f>IF('Fleet Input'!K1565=0,"",'Fleet Input'!K1565)</f>
        <v/>
      </c>
      <c r="AC1561" s="176" t="str">
        <f>IF('Fleet Input'!L1565=0,"",'Fleet Input'!L1565)</f>
        <v/>
      </c>
      <c r="AD1561" s="117" t="str">
        <f t="shared" si="292"/>
        <v/>
      </c>
      <c r="AE1561" s="117" t="str">
        <f t="shared" si="293"/>
        <v>00</v>
      </c>
      <c r="AF1561" s="8" t="e">
        <f t="shared" si="294"/>
        <v>#N/A</v>
      </c>
      <c r="AG1561" s="122" t="e">
        <f t="shared" si="295"/>
        <v>#N/A</v>
      </c>
      <c r="AH1561" s="8" t="e">
        <f t="shared" si="296"/>
        <v>#N/A</v>
      </c>
      <c r="AI1561" s="122" t="e">
        <f t="shared" si="297"/>
        <v>#N/A</v>
      </c>
      <c r="AJ1561" s="100" t="e">
        <f t="shared" si="298"/>
        <v>#N/A</v>
      </c>
      <c r="AK1561" s="122" t="e">
        <f t="shared" si="299"/>
        <v>#N/A</v>
      </c>
    </row>
    <row r="1562" spans="1:37" x14ac:dyDescent="0.2">
      <c r="A1562" s="170">
        <f>'Fleet Input'!A1566</f>
        <v>0</v>
      </c>
      <c r="B1562" s="106" t="s">
        <v>111</v>
      </c>
      <c r="C1562" s="106" t="s">
        <v>145</v>
      </c>
      <c r="D1562" s="106" t="s">
        <v>145</v>
      </c>
      <c r="E1562" s="106" t="s">
        <v>142</v>
      </c>
      <c r="F1562" s="179">
        <f>'Fleet Input'!I1566</f>
        <v>0</v>
      </c>
      <c r="G1562" s="179">
        <f>'Fleet Input'!J1566</f>
        <v>0</v>
      </c>
      <c r="H1562" s="119" t="e">
        <f>VLOOKUP(AD1562,NOx_Calc!$E$4:$G$44,3,FALSE)/100</f>
        <v>#N/A</v>
      </c>
      <c r="I1562" s="119" t="e">
        <f>VLOOKUP(AD1562,NOx_Calc!$E$4:$H$44,4,FALSE)/100</f>
        <v>#N/A</v>
      </c>
      <c r="J1562" s="97" t="e">
        <f t="shared" si="288"/>
        <v>#N/A</v>
      </c>
      <c r="K1562" s="10" t="e">
        <f>IF(J1562&lt;&gt;"-",IF(X1562="A",'NOx Emission Factors'!$X$4*J1562,IF(X1562="L",'NOx Emission Factors'!$W$4*J1562,"?")),"-")</f>
        <v>#N/A</v>
      </c>
      <c r="L1562" s="10" t="str">
        <f>IF(F1562&lt;&gt;"",IF(X1562="A",F1562/'NOx Emission Factors'!$X$4,IF(X1562="L",F1562/'NOx Emission Factors'!$W$4,"?")),"-")</f>
        <v>?</v>
      </c>
      <c r="M1562" s="125" t="e">
        <f t="shared" si="289"/>
        <v>#DIV/0!</v>
      </c>
      <c r="N1562" s="125" t="e">
        <f t="shared" si="290"/>
        <v>#N/A</v>
      </c>
      <c r="O1562" s="170">
        <f>'Fleet Input'!B1566</f>
        <v>0</v>
      </c>
      <c r="P1562" s="170">
        <f>'Fleet Input'!C1566</f>
        <v>0</v>
      </c>
      <c r="Q1562" s="170">
        <f>'Fleet Input'!D1566</f>
        <v>0</v>
      </c>
      <c r="R1562" s="170">
        <f>'Fleet Input'!E1566</f>
        <v>0</v>
      </c>
      <c r="S1562" s="170">
        <f>'Fleet Input'!F1566</f>
        <v>0</v>
      </c>
      <c r="T1562" s="109" t="s">
        <v>239</v>
      </c>
      <c r="U1562" s="109" t="s">
        <v>194</v>
      </c>
      <c r="X1562" s="176">
        <f>'Fleet Input'!F1566</f>
        <v>0</v>
      </c>
      <c r="Y1562" s="170">
        <f>'Fleet Input'!G1566</f>
        <v>0</v>
      </c>
      <c r="Z1562" s="170">
        <f>'Fleet Input'!H1566</f>
        <v>0</v>
      </c>
      <c r="AA1562" s="114">
        <f t="shared" si="291"/>
        <v>0</v>
      </c>
      <c r="AB1562" s="176" t="str">
        <f>IF('Fleet Input'!K1566=0,"",'Fleet Input'!K1566)</f>
        <v/>
      </c>
      <c r="AC1562" s="176" t="str">
        <f>IF('Fleet Input'!L1566=0,"",'Fleet Input'!L1566)</f>
        <v/>
      </c>
      <c r="AD1562" s="117" t="str">
        <f t="shared" si="292"/>
        <v/>
      </c>
      <c r="AE1562" s="117" t="str">
        <f t="shared" si="293"/>
        <v>00</v>
      </c>
      <c r="AF1562" s="8" t="e">
        <f t="shared" si="294"/>
        <v>#N/A</v>
      </c>
      <c r="AG1562" s="122" t="e">
        <f t="shared" si="295"/>
        <v>#N/A</v>
      </c>
      <c r="AH1562" s="8" t="e">
        <f t="shared" si="296"/>
        <v>#N/A</v>
      </c>
      <c r="AI1562" s="122" t="e">
        <f t="shared" si="297"/>
        <v>#N/A</v>
      </c>
      <c r="AJ1562" s="100" t="e">
        <f t="shared" si="298"/>
        <v>#N/A</v>
      </c>
      <c r="AK1562" s="122" t="e">
        <f t="shared" si="299"/>
        <v>#N/A</v>
      </c>
    </row>
    <row r="1563" spans="1:37" x14ac:dyDescent="0.2">
      <c r="A1563" s="170">
        <f>'Fleet Input'!A1567</f>
        <v>0</v>
      </c>
      <c r="B1563" s="106" t="s">
        <v>111</v>
      </c>
      <c r="C1563" s="106" t="s">
        <v>145</v>
      </c>
      <c r="D1563" s="106" t="s">
        <v>145</v>
      </c>
      <c r="E1563" s="106" t="s">
        <v>142</v>
      </c>
      <c r="F1563" s="179">
        <f>'Fleet Input'!I1567</f>
        <v>0</v>
      </c>
      <c r="G1563" s="179">
        <f>'Fleet Input'!J1567</f>
        <v>0</v>
      </c>
      <c r="H1563" s="119" t="e">
        <f>VLOOKUP(AD1563,NOx_Calc!$E$4:$G$44,3,FALSE)/100</f>
        <v>#N/A</v>
      </c>
      <c r="I1563" s="119" t="e">
        <f>VLOOKUP(AD1563,NOx_Calc!$E$4:$H$44,4,FALSE)/100</f>
        <v>#N/A</v>
      </c>
      <c r="J1563" s="97" t="e">
        <f t="shared" si="288"/>
        <v>#N/A</v>
      </c>
      <c r="K1563" s="10" t="e">
        <f>IF(J1563&lt;&gt;"-",IF(X1563="A",'NOx Emission Factors'!$X$4*J1563,IF(X1563="L",'NOx Emission Factors'!$W$4*J1563,"?")),"-")</f>
        <v>#N/A</v>
      </c>
      <c r="L1563" s="10" t="str">
        <f>IF(F1563&lt;&gt;"",IF(X1563="A",F1563/'NOx Emission Factors'!$X$4,IF(X1563="L",F1563/'NOx Emission Factors'!$W$4,"?")),"-")</f>
        <v>?</v>
      </c>
      <c r="M1563" s="125" t="e">
        <f t="shared" si="289"/>
        <v>#DIV/0!</v>
      </c>
      <c r="N1563" s="125" t="e">
        <f t="shared" si="290"/>
        <v>#N/A</v>
      </c>
      <c r="O1563" s="170">
        <f>'Fleet Input'!B1567</f>
        <v>0</v>
      </c>
      <c r="P1563" s="170">
        <f>'Fleet Input'!C1567</f>
        <v>0</v>
      </c>
      <c r="Q1563" s="170">
        <f>'Fleet Input'!D1567</f>
        <v>0</v>
      </c>
      <c r="R1563" s="170">
        <f>'Fleet Input'!E1567</f>
        <v>0</v>
      </c>
      <c r="S1563" s="170">
        <f>'Fleet Input'!F1567</f>
        <v>0</v>
      </c>
      <c r="T1563" s="109" t="s">
        <v>239</v>
      </c>
      <c r="U1563" s="109" t="s">
        <v>194</v>
      </c>
      <c r="X1563" s="176">
        <f>'Fleet Input'!F1567</f>
        <v>0</v>
      </c>
      <c r="Y1563" s="170">
        <f>'Fleet Input'!G1567</f>
        <v>0</v>
      </c>
      <c r="Z1563" s="170">
        <f>'Fleet Input'!H1567</f>
        <v>0</v>
      </c>
      <c r="AA1563" s="114">
        <f t="shared" si="291"/>
        <v>0</v>
      </c>
      <c r="AB1563" s="176" t="str">
        <f>IF('Fleet Input'!K1567=0,"",'Fleet Input'!K1567)</f>
        <v/>
      </c>
      <c r="AC1563" s="176" t="str">
        <f>IF('Fleet Input'!L1567=0,"",'Fleet Input'!L1567)</f>
        <v/>
      </c>
      <c r="AD1563" s="117" t="str">
        <f t="shared" si="292"/>
        <v/>
      </c>
      <c r="AE1563" s="117" t="str">
        <f t="shared" si="293"/>
        <v>00</v>
      </c>
      <c r="AF1563" s="8" t="e">
        <f t="shared" si="294"/>
        <v>#N/A</v>
      </c>
      <c r="AG1563" s="122" t="e">
        <f t="shared" si="295"/>
        <v>#N/A</v>
      </c>
      <c r="AH1563" s="8" t="e">
        <f t="shared" si="296"/>
        <v>#N/A</v>
      </c>
      <c r="AI1563" s="122" t="e">
        <f t="shared" si="297"/>
        <v>#N/A</v>
      </c>
      <c r="AJ1563" s="100" t="e">
        <f t="shared" si="298"/>
        <v>#N/A</v>
      </c>
      <c r="AK1563" s="122" t="e">
        <f t="shared" si="299"/>
        <v>#N/A</v>
      </c>
    </row>
    <row r="1564" spans="1:37" x14ac:dyDescent="0.2">
      <c r="A1564" s="170">
        <f>'Fleet Input'!A1568</f>
        <v>0</v>
      </c>
      <c r="B1564" s="106" t="s">
        <v>111</v>
      </c>
      <c r="C1564" s="106" t="s">
        <v>145</v>
      </c>
      <c r="D1564" s="106" t="s">
        <v>145</v>
      </c>
      <c r="E1564" s="106" t="s">
        <v>142</v>
      </c>
      <c r="F1564" s="179">
        <f>'Fleet Input'!I1568</f>
        <v>0</v>
      </c>
      <c r="G1564" s="179">
        <f>'Fleet Input'!J1568</f>
        <v>0</v>
      </c>
      <c r="H1564" s="119" t="e">
        <f>VLOOKUP(AD1564,NOx_Calc!$E$4:$G$44,3,FALSE)/100</f>
        <v>#N/A</v>
      </c>
      <c r="I1564" s="119" t="e">
        <f>VLOOKUP(AD1564,NOx_Calc!$E$4:$H$44,4,FALSE)/100</f>
        <v>#N/A</v>
      </c>
      <c r="J1564" s="97" t="e">
        <f t="shared" si="288"/>
        <v>#N/A</v>
      </c>
      <c r="K1564" s="10" t="e">
        <f>IF(J1564&lt;&gt;"-",IF(X1564="A",'NOx Emission Factors'!$X$4*J1564,IF(X1564="L",'NOx Emission Factors'!$W$4*J1564,"?")),"-")</f>
        <v>#N/A</v>
      </c>
      <c r="L1564" s="10" t="str">
        <f>IF(F1564&lt;&gt;"",IF(X1564="A",F1564/'NOx Emission Factors'!$X$4,IF(X1564="L",F1564/'NOx Emission Factors'!$W$4,"?")),"-")</f>
        <v>?</v>
      </c>
      <c r="M1564" s="125" t="e">
        <f t="shared" si="289"/>
        <v>#DIV/0!</v>
      </c>
      <c r="N1564" s="125" t="e">
        <f t="shared" si="290"/>
        <v>#N/A</v>
      </c>
      <c r="O1564" s="170">
        <f>'Fleet Input'!B1568</f>
        <v>0</v>
      </c>
      <c r="P1564" s="170">
        <f>'Fleet Input'!C1568</f>
        <v>0</v>
      </c>
      <c r="Q1564" s="170">
        <f>'Fleet Input'!D1568</f>
        <v>0</v>
      </c>
      <c r="R1564" s="170">
        <f>'Fleet Input'!E1568</f>
        <v>0</v>
      </c>
      <c r="S1564" s="170">
        <f>'Fleet Input'!F1568</f>
        <v>0</v>
      </c>
      <c r="T1564" s="109" t="s">
        <v>239</v>
      </c>
      <c r="U1564" s="109" t="s">
        <v>194</v>
      </c>
      <c r="X1564" s="176">
        <f>'Fleet Input'!F1568</f>
        <v>0</v>
      </c>
      <c r="Y1564" s="170">
        <f>'Fleet Input'!G1568</f>
        <v>0</v>
      </c>
      <c r="Z1564" s="170">
        <f>'Fleet Input'!H1568</f>
        <v>0</v>
      </c>
      <c r="AA1564" s="114">
        <f t="shared" si="291"/>
        <v>0</v>
      </c>
      <c r="AB1564" s="176" t="str">
        <f>IF('Fleet Input'!K1568=0,"",'Fleet Input'!K1568)</f>
        <v/>
      </c>
      <c r="AC1564" s="176" t="str">
        <f>IF('Fleet Input'!L1568=0,"",'Fleet Input'!L1568)</f>
        <v/>
      </c>
      <c r="AD1564" s="117" t="str">
        <f t="shared" si="292"/>
        <v/>
      </c>
      <c r="AE1564" s="117" t="str">
        <f t="shared" si="293"/>
        <v>00</v>
      </c>
      <c r="AF1564" s="8" t="e">
        <f t="shared" si="294"/>
        <v>#N/A</v>
      </c>
      <c r="AG1564" s="122" t="e">
        <f t="shared" si="295"/>
        <v>#N/A</v>
      </c>
      <c r="AH1564" s="8" t="e">
        <f t="shared" si="296"/>
        <v>#N/A</v>
      </c>
      <c r="AI1564" s="122" t="e">
        <f t="shared" si="297"/>
        <v>#N/A</v>
      </c>
      <c r="AJ1564" s="100" t="e">
        <f t="shared" si="298"/>
        <v>#N/A</v>
      </c>
      <c r="AK1564" s="122" t="e">
        <f t="shared" si="299"/>
        <v>#N/A</v>
      </c>
    </row>
    <row r="1565" spans="1:37" x14ac:dyDescent="0.2">
      <c r="A1565" s="170">
        <f>'Fleet Input'!A1569</f>
        <v>0</v>
      </c>
      <c r="B1565" s="106" t="s">
        <v>111</v>
      </c>
      <c r="C1565" s="106" t="s">
        <v>145</v>
      </c>
      <c r="D1565" s="106" t="s">
        <v>145</v>
      </c>
      <c r="E1565" s="106" t="s">
        <v>142</v>
      </c>
      <c r="F1565" s="179">
        <f>'Fleet Input'!I1569</f>
        <v>0</v>
      </c>
      <c r="G1565" s="179">
        <f>'Fleet Input'!J1569</f>
        <v>0</v>
      </c>
      <c r="H1565" s="119" t="e">
        <f>VLOOKUP(AD1565,NOx_Calc!$E$4:$G$44,3,FALSE)/100</f>
        <v>#N/A</v>
      </c>
      <c r="I1565" s="119" t="e">
        <f>VLOOKUP(AD1565,NOx_Calc!$E$4:$H$44,4,FALSE)/100</f>
        <v>#N/A</v>
      </c>
      <c r="J1565" s="97" t="e">
        <f t="shared" si="288"/>
        <v>#N/A</v>
      </c>
      <c r="K1565" s="10" t="e">
        <f>IF(J1565&lt;&gt;"-",IF(X1565="A",'NOx Emission Factors'!$X$4*J1565,IF(X1565="L",'NOx Emission Factors'!$W$4*J1565,"?")),"-")</f>
        <v>#N/A</v>
      </c>
      <c r="L1565" s="10" t="str">
        <f>IF(F1565&lt;&gt;"",IF(X1565="A",F1565/'NOx Emission Factors'!$X$4,IF(X1565="L",F1565/'NOx Emission Factors'!$W$4,"?")),"-")</f>
        <v>?</v>
      </c>
      <c r="M1565" s="125" t="e">
        <f t="shared" si="289"/>
        <v>#DIV/0!</v>
      </c>
      <c r="N1565" s="125" t="e">
        <f t="shared" si="290"/>
        <v>#N/A</v>
      </c>
      <c r="O1565" s="170">
        <f>'Fleet Input'!B1569</f>
        <v>0</v>
      </c>
      <c r="P1565" s="170">
        <f>'Fleet Input'!C1569</f>
        <v>0</v>
      </c>
      <c r="Q1565" s="170">
        <f>'Fleet Input'!D1569</f>
        <v>0</v>
      </c>
      <c r="R1565" s="170">
        <f>'Fleet Input'!E1569</f>
        <v>0</v>
      </c>
      <c r="S1565" s="170">
        <f>'Fleet Input'!F1569</f>
        <v>0</v>
      </c>
      <c r="T1565" s="109" t="s">
        <v>239</v>
      </c>
      <c r="U1565" s="109" t="s">
        <v>194</v>
      </c>
      <c r="X1565" s="176">
        <f>'Fleet Input'!F1569</f>
        <v>0</v>
      </c>
      <c r="Y1565" s="170">
        <f>'Fleet Input'!G1569</f>
        <v>0</v>
      </c>
      <c r="Z1565" s="170">
        <f>'Fleet Input'!H1569</f>
        <v>0</v>
      </c>
      <c r="AA1565" s="114">
        <f t="shared" si="291"/>
        <v>0</v>
      </c>
      <c r="AB1565" s="176" t="str">
        <f>IF('Fleet Input'!K1569=0,"",'Fleet Input'!K1569)</f>
        <v/>
      </c>
      <c r="AC1565" s="176" t="str">
        <f>IF('Fleet Input'!L1569=0,"",'Fleet Input'!L1569)</f>
        <v/>
      </c>
      <c r="AD1565" s="117" t="str">
        <f t="shared" si="292"/>
        <v/>
      </c>
      <c r="AE1565" s="117" t="str">
        <f t="shared" si="293"/>
        <v>00</v>
      </c>
      <c r="AF1565" s="8" t="e">
        <f t="shared" si="294"/>
        <v>#N/A</v>
      </c>
      <c r="AG1565" s="122" t="e">
        <f t="shared" si="295"/>
        <v>#N/A</v>
      </c>
      <c r="AH1565" s="8" t="e">
        <f t="shared" si="296"/>
        <v>#N/A</v>
      </c>
      <c r="AI1565" s="122" t="e">
        <f t="shared" si="297"/>
        <v>#N/A</v>
      </c>
      <c r="AJ1565" s="100" t="e">
        <f t="shared" si="298"/>
        <v>#N/A</v>
      </c>
      <c r="AK1565" s="122" t="e">
        <f t="shared" si="299"/>
        <v>#N/A</v>
      </c>
    </row>
    <row r="1566" spans="1:37" x14ac:dyDescent="0.2">
      <c r="A1566" s="170">
        <f>'Fleet Input'!A1570</f>
        <v>0</v>
      </c>
      <c r="B1566" s="106" t="s">
        <v>111</v>
      </c>
      <c r="C1566" s="106" t="s">
        <v>145</v>
      </c>
      <c r="D1566" s="106" t="s">
        <v>145</v>
      </c>
      <c r="E1566" s="106" t="s">
        <v>142</v>
      </c>
      <c r="F1566" s="179">
        <f>'Fleet Input'!I1570</f>
        <v>0</v>
      </c>
      <c r="G1566" s="179">
        <f>'Fleet Input'!J1570</f>
        <v>0</v>
      </c>
      <c r="H1566" s="119" t="e">
        <f>VLOOKUP(AD1566,NOx_Calc!$E$4:$G$44,3,FALSE)/100</f>
        <v>#N/A</v>
      </c>
      <c r="I1566" s="119" t="e">
        <f>VLOOKUP(AD1566,NOx_Calc!$E$4:$H$44,4,FALSE)/100</f>
        <v>#N/A</v>
      </c>
      <c r="J1566" s="97" t="e">
        <f t="shared" si="288"/>
        <v>#N/A</v>
      </c>
      <c r="K1566" s="10" t="e">
        <f>IF(J1566&lt;&gt;"-",IF(X1566="A",'NOx Emission Factors'!$X$4*J1566,IF(X1566="L",'NOx Emission Factors'!$W$4*J1566,"?")),"-")</f>
        <v>#N/A</v>
      </c>
      <c r="L1566" s="10" t="str">
        <f>IF(F1566&lt;&gt;"",IF(X1566="A",F1566/'NOx Emission Factors'!$X$4,IF(X1566="L",F1566/'NOx Emission Factors'!$W$4,"?")),"-")</f>
        <v>?</v>
      </c>
      <c r="M1566" s="125" t="e">
        <f t="shared" si="289"/>
        <v>#DIV/0!</v>
      </c>
      <c r="N1566" s="125" t="e">
        <f t="shared" si="290"/>
        <v>#N/A</v>
      </c>
      <c r="O1566" s="170">
        <f>'Fleet Input'!B1570</f>
        <v>0</v>
      </c>
      <c r="P1566" s="170">
        <f>'Fleet Input'!C1570</f>
        <v>0</v>
      </c>
      <c r="Q1566" s="170">
        <f>'Fleet Input'!D1570</f>
        <v>0</v>
      </c>
      <c r="R1566" s="170">
        <f>'Fleet Input'!E1570</f>
        <v>0</v>
      </c>
      <c r="S1566" s="170">
        <f>'Fleet Input'!F1570</f>
        <v>0</v>
      </c>
      <c r="T1566" s="109" t="s">
        <v>239</v>
      </c>
      <c r="U1566" s="109" t="s">
        <v>194</v>
      </c>
      <c r="X1566" s="176">
        <f>'Fleet Input'!F1570</f>
        <v>0</v>
      </c>
      <c r="Y1566" s="170">
        <f>'Fleet Input'!G1570</f>
        <v>0</v>
      </c>
      <c r="Z1566" s="170">
        <f>'Fleet Input'!H1570</f>
        <v>0</v>
      </c>
      <c r="AA1566" s="114">
        <f t="shared" si="291"/>
        <v>0</v>
      </c>
      <c r="AB1566" s="176" t="str">
        <f>IF('Fleet Input'!K1570=0,"",'Fleet Input'!K1570)</f>
        <v/>
      </c>
      <c r="AC1566" s="176" t="str">
        <f>IF('Fleet Input'!L1570=0,"",'Fleet Input'!L1570)</f>
        <v/>
      </c>
      <c r="AD1566" s="117" t="str">
        <f t="shared" si="292"/>
        <v/>
      </c>
      <c r="AE1566" s="117" t="str">
        <f t="shared" si="293"/>
        <v>00</v>
      </c>
      <c r="AF1566" s="8" t="e">
        <f t="shared" si="294"/>
        <v>#N/A</v>
      </c>
      <c r="AG1566" s="122" t="e">
        <f t="shared" si="295"/>
        <v>#N/A</v>
      </c>
      <c r="AH1566" s="8" t="e">
        <f t="shared" si="296"/>
        <v>#N/A</v>
      </c>
      <c r="AI1566" s="122" t="e">
        <f t="shared" si="297"/>
        <v>#N/A</v>
      </c>
      <c r="AJ1566" s="100" t="e">
        <f t="shared" si="298"/>
        <v>#N/A</v>
      </c>
      <c r="AK1566" s="122" t="e">
        <f t="shared" si="299"/>
        <v>#N/A</v>
      </c>
    </row>
    <row r="1567" spans="1:37" x14ac:dyDescent="0.2">
      <c r="A1567" s="170">
        <f>'Fleet Input'!A1571</f>
        <v>0</v>
      </c>
      <c r="B1567" s="106" t="s">
        <v>111</v>
      </c>
      <c r="C1567" s="106" t="s">
        <v>145</v>
      </c>
      <c r="D1567" s="106" t="s">
        <v>145</v>
      </c>
      <c r="E1567" s="106" t="s">
        <v>142</v>
      </c>
      <c r="F1567" s="179">
        <f>'Fleet Input'!I1571</f>
        <v>0</v>
      </c>
      <c r="G1567" s="179">
        <f>'Fleet Input'!J1571</f>
        <v>0</v>
      </c>
      <c r="H1567" s="119" t="e">
        <f>VLOOKUP(AD1567,NOx_Calc!$E$4:$G$44,3,FALSE)/100</f>
        <v>#N/A</v>
      </c>
      <c r="I1567" s="119" t="e">
        <f>VLOOKUP(AD1567,NOx_Calc!$E$4:$H$44,4,FALSE)/100</f>
        <v>#N/A</v>
      </c>
      <c r="J1567" s="97" t="e">
        <f t="shared" si="288"/>
        <v>#N/A</v>
      </c>
      <c r="K1567" s="10" t="e">
        <f>IF(J1567&lt;&gt;"-",IF(X1567="A",'NOx Emission Factors'!$X$4*J1567,IF(X1567="L",'NOx Emission Factors'!$W$4*J1567,"?")),"-")</f>
        <v>#N/A</v>
      </c>
      <c r="L1567" s="10" t="str">
        <f>IF(F1567&lt;&gt;"",IF(X1567="A",F1567/'NOx Emission Factors'!$X$4,IF(X1567="L",F1567/'NOx Emission Factors'!$W$4,"?")),"-")</f>
        <v>?</v>
      </c>
      <c r="M1567" s="125" t="e">
        <f t="shared" si="289"/>
        <v>#DIV/0!</v>
      </c>
      <c r="N1567" s="125" t="e">
        <f t="shared" si="290"/>
        <v>#N/A</v>
      </c>
      <c r="O1567" s="170">
        <f>'Fleet Input'!B1571</f>
        <v>0</v>
      </c>
      <c r="P1567" s="170">
        <f>'Fleet Input'!C1571</f>
        <v>0</v>
      </c>
      <c r="Q1567" s="170">
        <f>'Fleet Input'!D1571</f>
        <v>0</v>
      </c>
      <c r="R1567" s="170">
        <f>'Fleet Input'!E1571</f>
        <v>0</v>
      </c>
      <c r="S1567" s="170">
        <f>'Fleet Input'!F1571</f>
        <v>0</v>
      </c>
      <c r="T1567" s="109" t="s">
        <v>239</v>
      </c>
      <c r="U1567" s="109" t="s">
        <v>194</v>
      </c>
      <c r="X1567" s="176">
        <f>'Fleet Input'!F1571</f>
        <v>0</v>
      </c>
      <c r="Y1567" s="170">
        <f>'Fleet Input'!G1571</f>
        <v>0</v>
      </c>
      <c r="Z1567" s="170">
        <f>'Fleet Input'!H1571</f>
        <v>0</v>
      </c>
      <c r="AA1567" s="114">
        <f t="shared" si="291"/>
        <v>0</v>
      </c>
      <c r="AB1567" s="176" t="str">
        <f>IF('Fleet Input'!K1571=0,"",'Fleet Input'!K1571)</f>
        <v/>
      </c>
      <c r="AC1567" s="176" t="str">
        <f>IF('Fleet Input'!L1571=0,"",'Fleet Input'!L1571)</f>
        <v/>
      </c>
      <c r="AD1567" s="117" t="str">
        <f t="shared" si="292"/>
        <v/>
      </c>
      <c r="AE1567" s="117" t="str">
        <f t="shared" si="293"/>
        <v>00</v>
      </c>
      <c r="AF1567" s="8" t="e">
        <f t="shared" si="294"/>
        <v>#N/A</v>
      </c>
      <c r="AG1567" s="122" t="e">
        <f t="shared" si="295"/>
        <v>#N/A</v>
      </c>
      <c r="AH1567" s="8" t="e">
        <f t="shared" si="296"/>
        <v>#N/A</v>
      </c>
      <c r="AI1567" s="122" t="e">
        <f t="shared" si="297"/>
        <v>#N/A</v>
      </c>
      <c r="AJ1567" s="100" t="e">
        <f t="shared" si="298"/>
        <v>#N/A</v>
      </c>
      <c r="AK1567" s="122" t="e">
        <f t="shared" si="299"/>
        <v>#N/A</v>
      </c>
    </row>
    <row r="1568" spans="1:37" x14ac:dyDescent="0.2">
      <c r="A1568" s="170">
        <f>'Fleet Input'!A1572</f>
        <v>0</v>
      </c>
      <c r="B1568" s="106" t="s">
        <v>111</v>
      </c>
      <c r="C1568" s="106" t="s">
        <v>145</v>
      </c>
      <c r="D1568" s="106" t="s">
        <v>145</v>
      </c>
      <c r="E1568" s="106" t="s">
        <v>142</v>
      </c>
      <c r="F1568" s="179">
        <f>'Fleet Input'!I1572</f>
        <v>0</v>
      </c>
      <c r="G1568" s="179">
        <f>'Fleet Input'!J1572</f>
        <v>0</v>
      </c>
      <c r="H1568" s="119" t="e">
        <f>VLOOKUP(AD1568,NOx_Calc!$E$4:$G$44,3,FALSE)/100</f>
        <v>#N/A</v>
      </c>
      <c r="I1568" s="119" t="e">
        <f>VLOOKUP(AD1568,NOx_Calc!$E$4:$H$44,4,FALSE)/100</f>
        <v>#N/A</v>
      </c>
      <c r="J1568" s="97" t="e">
        <f t="shared" si="288"/>
        <v>#N/A</v>
      </c>
      <c r="K1568" s="10" t="e">
        <f>IF(J1568&lt;&gt;"-",IF(X1568="A",'NOx Emission Factors'!$X$4*J1568,IF(X1568="L",'NOx Emission Factors'!$W$4*J1568,"?")),"-")</f>
        <v>#N/A</v>
      </c>
      <c r="L1568" s="10" t="str">
        <f>IF(F1568&lt;&gt;"",IF(X1568="A",F1568/'NOx Emission Factors'!$X$4,IF(X1568="L",F1568/'NOx Emission Factors'!$W$4,"?")),"-")</f>
        <v>?</v>
      </c>
      <c r="M1568" s="125" t="e">
        <f t="shared" si="289"/>
        <v>#DIV/0!</v>
      </c>
      <c r="N1568" s="125" t="e">
        <f t="shared" si="290"/>
        <v>#N/A</v>
      </c>
      <c r="O1568" s="170">
        <f>'Fleet Input'!B1572</f>
        <v>0</v>
      </c>
      <c r="P1568" s="170">
        <f>'Fleet Input'!C1572</f>
        <v>0</v>
      </c>
      <c r="Q1568" s="170">
        <f>'Fleet Input'!D1572</f>
        <v>0</v>
      </c>
      <c r="R1568" s="170">
        <f>'Fleet Input'!E1572</f>
        <v>0</v>
      </c>
      <c r="S1568" s="170">
        <f>'Fleet Input'!F1572</f>
        <v>0</v>
      </c>
      <c r="T1568" s="109" t="s">
        <v>239</v>
      </c>
      <c r="U1568" s="109" t="s">
        <v>194</v>
      </c>
      <c r="X1568" s="176">
        <f>'Fleet Input'!F1572</f>
        <v>0</v>
      </c>
      <c r="Y1568" s="170">
        <f>'Fleet Input'!G1572</f>
        <v>0</v>
      </c>
      <c r="Z1568" s="170">
        <f>'Fleet Input'!H1572</f>
        <v>0</v>
      </c>
      <c r="AA1568" s="114">
        <f t="shared" si="291"/>
        <v>0</v>
      </c>
      <c r="AB1568" s="176" t="str">
        <f>IF('Fleet Input'!K1572=0,"",'Fleet Input'!K1572)</f>
        <v/>
      </c>
      <c r="AC1568" s="176" t="str">
        <f>IF('Fleet Input'!L1572=0,"",'Fleet Input'!L1572)</f>
        <v/>
      </c>
      <c r="AD1568" s="117" t="str">
        <f t="shared" si="292"/>
        <v/>
      </c>
      <c r="AE1568" s="117" t="str">
        <f t="shared" si="293"/>
        <v>00</v>
      </c>
      <c r="AF1568" s="8" t="e">
        <f t="shared" si="294"/>
        <v>#N/A</v>
      </c>
      <c r="AG1568" s="122" t="e">
        <f t="shared" si="295"/>
        <v>#N/A</v>
      </c>
      <c r="AH1568" s="8" t="e">
        <f t="shared" si="296"/>
        <v>#N/A</v>
      </c>
      <c r="AI1568" s="122" t="e">
        <f t="shared" si="297"/>
        <v>#N/A</v>
      </c>
      <c r="AJ1568" s="100" t="e">
        <f t="shared" si="298"/>
        <v>#N/A</v>
      </c>
      <c r="AK1568" s="122" t="e">
        <f t="shared" si="299"/>
        <v>#N/A</v>
      </c>
    </row>
    <row r="1569" spans="1:37" x14ac:dyDescent="0.2">
      <c r="A1569" s="170">
        <f>'Fleet Input'!A1573</f>
        <v>0</v>
      </c>
      <c r="B1569" s="106" t="s">
        <v>111</v>
      </c>
      <c r="C1569" s="106" t="s">
        <v>145</v>
      </c>
      <c r="D1569" s="106" t="s">
        <v>145</v>
      </c>
      <c r="E1569" s="106" t="s">
        <v>142</v>
      </c>
      <c r="F1569" s="179">
        <f>'Fleet Input'!I1573</f>
        <v>0</v>
      </c>
      <c r="G1569" s="179">
        <f>'Fleet Input'!J1573</f>
        <v>0</v>
      </c>
      <c r="H1569" s="119" t="e">
        <f>VLOOKUP(AD1569,NOx_Calc!$E$4:$G$44,3,FALSE)/100</f>
        <v>#N/A</v>
      </c>
      <c r="I1569" s="119" t="e">
        <f>VLOOKUP(AD1569,NOx_Calc!$E$4:$H$44,4,FALSE)/100</f>
        <v>#N/A</v>
      </c>
      <c r="J1569" s="97" t="e">
        <f t="shared" si="288"/>
        <v>#N/A</v>
      </c>
      <c r="K1569" s="10" t="e">
        <f>IF(J1569&lt;&gt;"-",IF(X1569="A",'NOx Emission Factors'!$X$4*J1569,IF(X1569="L",'NOx Emission Factors'!$W$4*J1569,"?")),"-")</f>
        <v>#N/A</v>
      </c>
      <c r="L1569" s="10" t="str">
        <f>IF(F1569&lt;&gt;"",IF(X1569="A",F1569/'NOx Emission Factors'!$X$4,IF(X1569="L",F1569/'NOx Emission Factors'!$W$4,"?")),"-")</f>
        <v>?</v>
      </c>
      <c r="M1569" s="125" t="e">
        <f t="shared" si="289"/>
        <v>#DIV/0!</v>
      </c>
      <c r="N1569" s="125" t="e">
        <f t="shared" si="290"/>
        <v>#N/A</v>
      </c>
      <c r="O1569" s="170">
        <f>'Fleet Input'!B1573</f>
        <v>0</v>
      </c>
      <c r="P1569" s="170">
        <f>'Fleet Input'!C1573</f>
        <v>0</v>
      </c>
      <c r="Q1569" s="170">
        <f>'Fleet Input'!D1573</f>
        <v>0</v>
      </c>
      <c r="R1569" s="170">
        <f>'Fleet Input'!E1573</f>
        <v>0</v>
      </c>
      <c r="S1569" s="170">
        <f>'Fleet Input'!F1573</f>
        <v>0</v>
      </c>
      <c r="T1569" s="109" t="s">
        <v>239</v>
      </c>
      <c r="U1569" s="109" t="s">
        <v>194</v>
      </c>
      <c r="X1569" s="176">
        <f>'Fleet Input'!F1573</f>
        <v>0</v>
      </c>
      <c r="Y1569" s="170">
        <f>'Fleet Input'!G1573</f>
        <v>0</v>
      </c>
      <c r="Z1569" s="170">
        <f>'Fleet Input'!H1573</f>
        <v>0</v>
      </c>
      <c r="AA1569" s="114">
        <f t="shared" si="291"/>
        <v>0</v>
      </c>
      <c r="AB1569" s="176" t="str">
        <f>IF('Fleet Input'!K1573=0,"",'Fleet Input'!K1573)</f>
        <v/>
      </c>
      <c r="AC1569" s="176" t="str">
        <f>IF('Fleet Input'!L1573=0,"",'Fleet Input'!L1573)</f>
        <v/>
      </c>
      <c r="AD1569" s="117" t="str">
        <f t="shared" si="292"/>
        <v/>
      </c>
      <c r="AE1569" s="117" t="str">
        <f t="shared" si="293"/>
        <v>00</v>
      </c>
      <c r="AF1569" s="8" t="e">
        <f t="shared" si="294"/>
        <v>#N/A</v>
      </c>
      <c r="AG1569" s="122" t="e">
        <f t="shared" si="295"/>
        <v>#N/A</v>
      </c>
      <c r="AH1569" s="8" t="e">
        <f t="shared" si="296"/>
        <v>#N/A</v>
      </c>
      <c r="AI1569" s="122" t="e">
        <f t="shared" si="297"/>
        <v>#N/A</v>
      </c>
      <c r="AJ1569" s="100" t="e">
        <f t="shared" si="298"/>
        <v>#N/A</v>
      </c>
      <c r="AK1569" s="122" t="e">
        <f t="shared" si="299"/>
        <v>#N/A</v>
      </c>
    </row>
    <row r="1570" spans="1:37" x14ac:dyDescent="0.2">
      <c r="A1570" s="170">
        <f>'Fleet Input'!A1574</f>
        <v>0</v>
      </c>
      <c r="B1570" s="106" t="s">
        <v>111</v>
      </c>
      <c r="C1570" s="106" t="s">
        <v>145</v>
      </c>
      <c r="D1570" s="106" t="s">
        <v>145</v>
      </c>
      <c r="E1570" s="106" t="s">
        <v>142</v>
      </c>
      <c r="F1570" s="179">
        <f>'Fleet Input'!I1574</f>
        <v>0</v>
      </c>
      <c r="G1570" s="179">
        <f>'Fleet Input'!J1574</f>
        <v>0</v>
      </c>
      <c r="H1570" s="119" t="e">
        <f>VLOOKUP(AD1570,NOx_Calc!$E$4:$G$44,3,FALSE)/100</f>
        <v>#N/A</v>
      </c>
      <c r="I1570" s="119" t="e">
        <f>VLOOKUP(AD1570,NOx_Calc!$E$4:$H$44,4,FALSE)/100</f>
        <v>#N/A</v>
      </c>
      <c r="J1570" s="97" t="e">
        <f t="shared" si="288"/>
        <v>#N/A</v>
      </c>
      <c r="K1570" s="10" t="e">
        <f>IF(J1570&lt;&gt;"-",IF(X1570="A",'NOx Emission Factors'!$X$4*J1570,IF(X1570="L",'NOx Emission Factors'!$W$4*J1570,"?")),"-")</f>
        <v>#N/A</v>
      </c>
      <c r="L1570" s="10" t="str">
        <f>IF(F1570&lt;&gt;"",IF(X1570="A",F1570/'NOx Emission Factors'!$X$4,IF(X1570="L",F1570/'NOx Emission Factors'!$W$4,"?")),"-")</f>
        <v>?</v>
      </c>
      <c r="M1570" s="125" t="e">
        <f t="shared" si="289"/>
        <v>#DIV/0!</v>
      </c>
      <c r="N1570" s="125" t="e">
        <f t="shared" si="290"/>
        <v>#N/A</v>
      </c>
      <c r="O1570" s="170">
        <f>'Fleet Input'!B1574</f>
        <v>0</v>
      </c>
      <c r="P1570" s="170">
        <f>'Fleet Input'!C1574</f>
        <v>0</v>
      </c>
      <c r="Q1570" s="170">
        <f>'Fleet Input'!D1574</f>
        <v>0</v>
      </c>
      <c r="R1570" s="170">
        <f>'Fleet Input'!E1574</f>
        <v>0</v>
      </c>
      <c r="S1570" s="170">
        <f>'Fleet Input'!F1574</f>
        <v>0</v>
      </c>
      <c r="T1570" s="109" t="s">
        <v>239</v>
      </c>
      <c r="U1570" s="109" t="s">
        <v>194</v>
      </c>
      <c r="X1570" s="176">
        <f>'Fleet Input'!F1574</f>
        <v>0</v>
      </c>
      <c r="Y1570" s="170">
        <f>'Fleet Input'!G1574</f>
        <v>0</v>
      </c>
      <c r="Z1570" s="170">
        <f>'Fleet Input'!H1574</f>
        <v>0</v>
      </c>
      <c r="AA1570" s="114">
        <f t="shared" si="291"/>
        <v>0</v>
      </c>
      <c r="AB1570" s="176" t="str">
        <f>IF('Fleet Input'!K1574=0,"",'Fleet Input'!K1574)</f>
        <v/>
      </c>
      <c r="AC1570" s="176" t="str">
        <f>IF('Fleet Input'!L1574=0,"",'Fleet Input'!L1574)</f>
        <v/>
      </c>
      <c r="AD1570" s="117" t="str">
        <f t="shared" si="292"/>
        <v/>
      </c>
      <c r="AE1570" s="117" t="str">
        <f t="shared" si="293"/>
        <v>00</v>
      </c>
      <c r="AF1570" s="8" t="e">
        <f t="shared" si="294"/>
        <v>#N/A</v>
      </c>
      <c r="AG1570" s="122" t="e">
        <f t="shared" si="295"/>
        <v>#N/A</v>
      </c>
      <c r="AH1570" s="8" t="e">
        <f t="shared" si="296"/>
        <v>#N/A</v>
      </c>
      <c r="AI1570" s="122" t="e">
        <f t="shared" si="297"/>
        <v>#N/A</v>
      </c>
      <c r="AJ1570" s="100" t="e">
        <f t="shared" si="298"/>
        <v>#N/A</v>
      </c>
      <c r="AK1570" s="122" t="e">
        <f t="shared" si="299"/>
        <v>#N/A</v>
      </c>
    </row>
    <row r="1571" spans="1:37" x14ac:dyDescent="0.2">
      <c r="A1571" s="170">
        <f>'Fleet Input'!A1575</f>
        <v>0</v>
      </c>
      <c r="B1571" s="106" t="s">
        <v>111</v>
      </c>
      <c r="C1571" s="106" t="s">
        <v>145</v>
      </c>
      <c r="D1571" s="106" t="s">
        <v>145</v>
      </c>
      <c r="E1571" s="106" t="s">
        <v>142</v>
      </c>
      <c r="F1571" s="179">
        <f>'Fleet Input'!I1575</f>
        <v>0</v>
      </c>
      <c r="G1571" s="179">
        <f>'Fleet Input'!J1575</f>
        <v>0</v>
      </c>
      <c r="H1571" s="119" t="e">
        <f>VLOOKUP(AD1571,NOx_Calc!$E$4:$G$44,3,FALSE)/100</f>
        <v>#N/A</v>
      </c>
      <c r="I1571" s="119" t="e">
        <f>VLOOKUP(AD1571,NOx_Calc!$E$4:$H$44,4,FALSE)/100</f>
        <v>#N/A</v>
      </c>
      <c r="J1571" s="97" t="e">
        <f t="shared" si="288"/>
        <v>#N/A</v>
      </c>
      <c r="K1571" s="10" t="e">
        <f>IF(J1571&lt;&gt;"-",IF(X1571="A",'NOx Emission Factors'!$X$4*J1571,IF(X1571="L",'NOx Emission Factors'!$W$4*J1571,"?")),"-")</f>
        <v>#N/A</v>
      </c>
      <c r="L1571" s="10" t="str">
        <f>IF(F1571&lt;&gt;"",IF(X1571="A",F1571/'NOx Emission Factors'!$X$4,IF(X1571="L",F1571/'NOx Emission Factors'!$W$4,"?")),"-")</f>
        <v>?</v>
      </c>
      <c r="M1571" s="125" t="e">
        <f t="shared" si="289"/>
        <v>#DIV/0!</v>
      </c>
      <c r="N1571" s="125" t="e">
        <f t="shared" si="290"/>
        <v>#N/A</v>
      </c>
      <c r="O1571" s="170">
        <f>'Fleet Input'!B1575</f>
        <v>0</v>
      </c>
      <c r="P1571" s="170">
        <f>'Fleet Input'!C1575</f>
        <v>0</v>
      </c>
      <c r="Q1571" s="170">
        <f>'Fleet Input'!D1575</f>
        <v>0</v>
      </c>
      <c r="R1571" s="170">
        <f>'Fleet Input'!E1575</f>
        <v>0</v>
      </c>
      <c r="S1571" s="170">
        <f>'Fleet Input'!F1575</f>
        <v>0</v>
      </c>
      <c r="T1571" s="109" t="s">
        <v>239</v>
      </c>
      <c r="U1571" s="109" t="s">
        <v>194</v>
      </c>
      <c r="X1571" s="176">
        <f>'Fleet Input'!F1575</f>
        <v>0</v>
      </c>
      <c r="Y1571" s="170">
        <f>'Fleet Input'!G1575</f>
        <v>0</v>
      </c>
      <c r="Z1571" s="170">
        <f>'Fleet Input'!H1575</f>
        <v>0</v>
      </c>
      <c r="AA1571" s="114">
        <f t="shared" si="291"/>
        <v>0</v>
      </c>
      <c r="AB1571" s="176" t="str">
        <f>IF('Fleet Input'!K1575=0,"",'Fleet Input'!K1575)</f>
        <v/>
      </c>
      <c r="AC1571" s="176" t="str">
        <f>IF('Fleet Input'!L1575=0,"",'Fleet Input'!L1575)</f>
        <v/>
      </c>
      <c r="AD1571" s="117" t="str">
        <f t="shared" si="292"/>
        <v/>
      </c>
      <c r="AE1571" s="117" t="str">
        <f t="shared" si="293"/>
        <v>00</v>
      </c>
      <c r="AF1571" s="8" t="e">
        <f t="shared" si="294"/>
        <v>#N/A</v>
      </c>
      <c r="AG1571" s="122" t="e">
        <f t="shared" si="295"/>
        <v>#N/A</v>
      </c>
      <c r="AH1571" s="8" t="e">
        <f t="shared" si="296"/>
        <v>#N/A</v>
      </c>
      <c r="AI1571" s="122" t="e">
        <f t="shared" si="297"/>
        <v>#N/A</v>
      </c>
      <c r="AJ1571" s="100" t="e">
        <f t="shared" si="298"/>
        <v>#N/A</v>
      </c>
      <c r="AK1571" s="122" t="e">
        <f t="shared" si="299"/>
        <v>#N/A</v>
      </c>
    </row>
    <row r="1572" spans="1:37" x14ac:dyDescent="0.2">
      <c r="A1572" s="170">
        <f>'Fleet Input'!A1576</f>
        <v>0</v>
      </c>
      <c r="B1572" s="106" t="s">
        <v>111</v>
      </c>
      <c r="C1572" s="106" t="s">
        <v>145</v>
      </c>
      <c r="D1572" s="106" t="s">
        <v>145</v>
      </c>
      <c r="E1572" s="106" t="s">
        <v>142</v>
      </c>
      <c r="F1572" s="179">
        <f>'Fleet Input'!I1576</f>
        <v>0</v>
      </c>
      <c r="G1572" s="179">
        <f>'Fleet Input'!J1576</f>
        <v>0</v>
      </c>
      <c r="H1572" s="119" t="e">
        <f>VLOOKUP(AD1572,NOx_Calc!$E$4:$G$44,3,FALSE)/100</f>
        <v>#N/A</v>
      </c>
      <c r="I1572" s="119" t="e">
        <f>VLOOKUP(AD1572,NOx_Calc!$E$4:$H$44,4,FALSE)/100</f>
        <v>#N/A</v>
      </c>
      <c r="J1572" s="97" t="e">
        <f t="shared" si="288"/>
        <v>#N/A</v>
      </c>
      <c r="K1572" s="10" t="e">
        <f>IF(J1572&lt;&gt;"-",IF(X1572="A",'NOx Emission Factors'!$X$4*J1572,IF(X1572="L",'NOx Emission Factors'!$W$4*J1572,"?")),"-")</f>
        <v>#N/A</v>
      </c>
      <c r="L1572" s="10" t="str">
        <f>IF(F1572&lt;&gt;"",IF(X1572="A",F1572/'NOx Emission Factors'!$X$4,IF(X1572="L",F1572/'NOx Emission Factors'!$W$4,"?")),"-")</f>
        <v>?</v>
      </c>
      <c r="M1572" s="125" t="e">
        <f t="shared" si="289"/>
        <v>#DIV/0!</v>
      </c>
      <c r="N1572" s="125" t="e">
        <f t="shared" si="290"/>
        <v>#N/A</v>
      </c>
      <c r="O1572" s="170">
        <f>'Fleet Input'!B1576</f>
        <v>0</v>
      </c>
      <c r="P1572" s="170">
        <f>'Fleet Input'!C1576</f>
        <v>0</v>
      </c>
      <c r="Q1572" s="170">
        <f>'Fleet Input'!D1576</f>
        <v>0</v>
      </c>
      <c r="R1572" s="170">
        <f>'Fleet Input'!E1576</f>
        <v>0</v>
      </c>
      <c r="S1572" s="170">
        <f>'Fleet Input'!F1576</f>
        <v>0</v>
      </c>
      <c r="T1572" s="109" t="s">
        <v>239</v>
      </c>
      <c r="U1572" s="109" t="s">
        <v>194</v>
      </c>
      <c r="X1572" s="176">
        <f>'Fleet Input'!F1576</f>
        <v>0</v>
      </c>
      <c r="Y1572" s="170">
        <f>'Fleet Input'!G1576</f>
        <v>0</v>
      </c>
      <c r="Z1572" s="170">
        <f>'Fleet Input'!H1576</f>
        <v>0</v>
      </c>
      <c r="AA1572" s="114">
        <f t="shared" si="291"/>
        <v>0</v>
      </c>
      <c r="AB1572" s="176" t="str">
        <f>IF('Fleet Input'!K1576=0,"",'Fleet Input'!K1576)</f>
        <v/>
      </c>
      <c r="AC1572" s="176" t="str">
        <f>IF('Fleet Input'!L1576=0,"",'Fleet Input'!L1576)</f>
        <v/>
      </c>
      <c r="AD1572" s="117" t="str">
        <f t="shared" si="292"/>
        <v/>
      </c>
      <c r="AE1572" s="117" t="str">
        <f t="shared" si="293"/>
        <v>00</v>
      </c>
      <c r="AF1572" s="8" t="e">
        <f t="shared" si="294"/>
        <v>#N/A</v>
      </c>
      <c r="AG1572" s="122" t="e">
        <f t="shared" si="295"/>
        <v>#N/A</v>
      </c>
      <c r="AH1572" s="8" t="e">
        <f t="shared" si="296"/>
        <v>#N/A</v>
      </c>
      <c r="AI1572" s="122" t="e">
        <f t="shared" si="297"/>
        <v>#N/A</v>
      </c>
      <c r="AJ1572" s="100" t="e">
        <f t="shared" si="298"/>
        <v>#N/A</v>
      </c>
      <c r="AK1572" s="122" t="e">
        <f t="shared" si="299"/>
        <v>#N/A</v>
      </c>
    </row>
    <row r="1573" spans="1:37" x14ac:dyDescent="0.2">
      <c r="A1573" s="170">
        <f>'Fleet Input'!A1577</f>
        <v>0</v>
      </c>
      <c r="B1573" s="106" t="s">
        <v>111</v>
      </c>
      <c r="C1573" s="106" t="s">
        <v>145</v>
      </c>
      <c r="D1573" s="106" t="s">
        <v>145</v>
      </c>
      <c r="E1573" s="106" t="s">
        <v>142</v>
      </c>
      <c r="F1573" s="179">
        <f>'Fleet Input'!I1577</f>
        <v>0</v>
      </c>
      <c r="G1573" s="179">
        <f>'Fleet Input'!J1577</f>
        <v>0</v>
      </c>
      <c r="H1573" s="119" t="e">
        <f>VLOOKUP(AD1573,NOx_Calc!$E$4:$G$44,3,FALSE)/100</f>
        <v>#N/A</v>
      </c>
      <c r="I1573" s="119" t="e">
        <f>VLOOKUP(AD1573,NOx_Calc!$E$4:$H$44,4,FALSE)/100</f>
        <v>#N/A</v>
      </c>
      <c r="J1573" s="97" t="e">
        <f t="shared" si="288"/>
        <v>#N/A</v>
      </c>
      <c r="K1573" s="10" t="e">
        <f>IF(J1573&lt;&gt;"-",IF(X1573="A",'NOx Emission Factors'!$X$4*J1573,IF(X1573="L",'NOx Emission Factors'!$W$4*J1573,"?")),"-")</f>
        <v>#N/A</v>
      </c>
      <c r="L1573" s="10" t="str">
        <f>IF(F1573&lt;&gt;"",IF(X1573="A",F1573/'NOx Emission Factors'!$X$4,IF(X1573="L",F1573/'NOx Emission Factors'!$W$4,"?")),"-")</f>
        <v>?</v>
      </c>
      <c r="M1573" s="125" t="e">
        <f t="shared" si="289"/>
        <v>#DIV/0!</v>
      </c>
      <c r="N1573" s="125" t="e">
        <f t="shared" si="290"/>
        <v>#N/A</v>
      </c>
      <c r="O1573" s="170">
        <f>'Fleet Input'!B1577</f>
        <v>0</v>
      </c>
      <c r="P1573" s="170">
        <f>'Fleet Input'!C1577</f>
        <v>0</v>
      </c>
      <c r="Q1573" s="170">
        <f>'Fleet Input'!D1577</f>
        <v>0</v>
      </c>
      <c r="R1573" s="170">
        <f>'Fleet Input'!E1577</f>
        <v>0</v>
      </c>
      <c r="S1573" s="170">
        <f>'Fleet Input'!F1577</f>
        <v>0</v>
      </c>
      <c r="T1573" s="109" t="s">
        <v>239</v>
      </c>
      <c r="U1573" s="109" t="s">
        <v>194</v>
      </c>
      <c r="X1573" s="176">
        <f>'Fleet Input'!F1577</f>
        <v>0</v>
      </c>
      <c r="Y1573" s="170">
        <f>'Fleet Input'!G1577</f>
        <v>0</v>
      </c>
      <c r="Z1573" s="170">
        <f>'Fleet Input'!H1577</f>
        <v>0</v>
      </c>
      <c r="AA1573" s="114">
        <f t="shared" si="291"/>
        <v>0</v>
      </c>
      <c r="AB1573" s="176" t="str">
        <f>IF('Fleet Input'!K1577=0,"",'Fleet Input'!K1577)</f>
        <v/>
      </c>
      <c r="AC1573" s="176" t="str">
        <f>IF('Fleet Input'!L1577=0,"",'Fleet Input'!L1577)</f>
        <v/>
      </c>
      <c r="AD1573" s="117" t="str">
        <f t="shared" si="292"/>
        <v/>
      </c>
      <c r="AE1573" s="117" t="str">
        <f t="shared" si="293"/>
        <v>00</v>
      </c>
      <c r="AF1573" s="8" t="e">
        <f t="shared" si="294"/>
        <v>#N/A</v>
      </c>
      <c r="AG1573" s="122" t="e">
        <f t="shared" si="295"/>
        <v>#N/A</v>
      </c>
      <c r="AH1573" s="8" t="e">
        <f t="shared" si="296"/>
        <v>#N/A</v>
      </c>
      <c r="AI1573" s="122" t="e">
        <f t="shared" si="297"/>
        <v>#N/A</v>
      </c>
      <c r="AJ1573" s="100" t="e">
        <f t="shared" si="298"/>
        <v>#N/A</v>
      </c>
      <c r="AK1573" s="122" t="e">
        <f t="shared" si="299"/>
        <v>#N/A</v>
      </c>
    </row>
    <row r="1574" spans="1:37" x14ac:dyDescent="0.2">
      <c r="A1574" s="170">
        <f>'Fleet Input'!A1578</f>
        <v>0</v>
      </c>
      <c r="B1574" s="106" t="s">
        <v>111</v>
      </c>
      <c r="C1574" s="106" t="s">
        <v>145</v>
      </c>
      <c r="D1574" s="106" t="s">
        <v>145</v>
      </c>
      <c r="E1574" s="106" t="s">
        <v>142</v>
      </c>
      <c r="F1574" s="179">
        <f>'Fleet Input'!I1578</f>
        <v>0</v>
      </c>
      <c r="G1574" s="179">
        <f>'Fleet Input'!J1578</f>
        <v>0</v>
      </c>
      <c r="H1574" s="119" t="e">
        <f>VLOOKUP(AD1574,NOx_Calc!$E$4:$G$44,3,FALSE)/100</f>
        <v>#N/A</v>
      </c>
      <c r="I1574" s="119" t="e">
        <f>VLOOKUP(AD1574,NOx_Calc!$E$4:$H$44,4,FALSE)/100</f>
        <v>#N/A</v>
      </c>
      <c r="J1574" s="97" t="e">
        <f t="shared" si="288"/>
        <v>#N/A</v>
      </c>
      <c r="K1574" s="10" t="e">
        <f>IF(J1574&lt;&gt;"-",IF(X1574="A",'NOx Emission Factors'!$X$4*J1574,IF(X1574="L",'NOx Emission Factors'!$W$4*J1574,"?")),"-")</f>
        <v>#N/A</v>
      </c>
      <c r="L1574" s="10" t="str">
        <f>IF(F1574&lt;&gt;"",IF(X1574="A",F1574/'NOx Emission Factors'!$X$4,IF(X1574="L",F1574/'NOx Emission Factors'!$W$4,"?")),"-")</f>
        <v>?</v>
      </c>
      <c r="M1574" s="125" t="e">
        <f t="shared" si="289"/>
        <v>#DIV/0!</v>
      </c>
      <c r="N1574" s="125" t="e">
        <f t="shared" si="290"/>
        <v>#N/A</v>
      </c>
      <c r="O1574" s="170">
        <f>'Fleet Input'!B1578</f>
        <v>0</v>
      </c>
      <c r="P1574" s="170">
        <f>'Fleet Input'!C1578</f>
        <v>0</v>
      </c>
      <c r="Q1574" s="170">
        <f>'Fleet Input'!D1578</f>
        <v>0</v>
      </c>
      <c r="R1574" s="170">
        <f>'Fleet Input'!E1578</f>
        <v>0</v>
      </c>
      <c r="S1574" s="170">
        <f>'Fleet Input'!F1578</f>
        <v>0</v>
      </c>
      <c r="T1574" s="109" t="s">
        <v>239</v>
      </c>
      <c r="U1574" s="109" t="s">
        <v>194</v>
      </c>
      <c r="X1574" s="176">
        <f>'Fleet Input'!F1578</f>
        <v>0</v>
      </c>
      <c r="Y1574" s="170">
        <f>'Fleet Input'!G1578</f>
        <v>0</v>
      </c>
      <c r="Z1574" s="170">
        <f>'Fleet Input'!H1578</f>
        <v>0</v>
      </c>
      <c r="AA1574" s="114">
        <f t="shared" si="291"/>
        <v>0</v>
      </c>
      <c r="AB1574" s="176" t="str">
        <f>IF('Fleet Input'!K1578=0,"",'Fleet Input'!K1578)</f>
        <v/>
      </c>
      <c r="AC1574" s="176" t="str">
        <f>IF('Fleet Input'!L1578=0,"",'Fleet Input'!L1578)</f>
        <v/>
      </c>
      <c r="AD1574" s="117" t="str">
        <f t="shared" si="292"/>
        <v/>
      </c>
      <c r="AE1574" s="117" t="str">
        <f t="shared" si="293"/>
        <v>00</v>
      </c>
      <c r="AF1574" s="8" t="e">
        <f t="shared" si="294"/>
        <v>#N/A</v>
      </c>
      <c r="AG1574" s="122" t="e">
        <f t="shared" si="295"/>
        <v>#N/A</v>
      </c>
      <c r="AH1574" s="8" t="e">
        <f t="shared" si="296"/>
        <v>#N/A</v>
      </c>
      <c r="AI1574" s="122" t="e">
        <f t="shared" si="297"/>
        <v>#N/A</v>
      </c>
      <c r="AJ1574" s="100" t="e">
        <f t="shared" si="298"/>
        <v>#N/A</v>
      </c>
      <c r="AK1574" s="122" t="e">
        <f t="shared" si="299"/>
        <v>#N/A</v>
      </c>
    </row>
    <row r="1575" spans="1:37" x14ac:dyDescent="0.2">
      <c r="A1575" s="170">
        <f>'Fleet Input'!A1579</f>
        <v>0</v>
      </c>
      <c r="B1575" s="106" t="s">
        <v>111</v>
      </c>
      <c r="C1575" s="106" t="s">
        <v>145</v>
      </c>
      <c r="D1575" s="106" t="s">
        <v>145</v>
      </c>
      <c r="E1575" s="106" t="s">
        <v>142</v>
      </c>
      <c r="F1575" s="179">
        <f>'Fleet Input'!I1579</f>
        <v>0</v>
      </c>
      <c r="G1575" s="179">
        <f>'Fleet Input'!J1579</f>
        <v>0</v>
      </c>
      <c r="H1575" s="119" t="e">
        <f>VLOOKUP(AD1575,NOx_Calc!$E$4:$G$44,3,FALSE)/100</f>
        <v>#N/A</v>
      </c>
      <c r="I1575" s="119" t="e">
        <f>VLOOKUP(AD1575,NOx_Calc!$E$4:$H$44,4,FALSE)/100</f>
        <v>#N/A</v>
      </c>
      <c r="J1575" s="97" t="e">
        <f t="shared" ref="J1575:J1600" si="300">IF(G1575&lt;&gt;"",G1575*(1-H1575),"-")</f>
        <v>#N/A</v>
      </c>
      <c r="K1575" s="10" t="e">
        <f>IF(J1575&lt;&gt;"-",IF(X1575="A",'NOx Emission Factors'!$X$4*J1575,IF(X1575="L",'NOx Emission Factors'!$W$4*J1575,"?")),"-")</f>
        <v>#N/A</v>
      </c>
      <c r="L1575" s="10" t="str">
        <f>IF(F1575&lt;&gt;"",IF(X1575="A",F1575/'NOx Emission Factors'!$X$4,IF(X1575="L",F1575/'NOx Emission Factors'!$W$4,"?")),"-")</f>
        <v>?</v>
      </c>
      <c r="M1575" s="125" t="e">
        <f t="shared" ref="M1575:M1600" si="301">IF(G1575&lt;&gt;"",IF(F1575&lt;&gt;"",F1575/G1575,"-"),"-")</f>
        <v>#DIV/0!</v>
      </c>
      <c r="N1575" s="125" t="e">
        <f t="shared" ref="N1575:N1600" si="302">IF(J1575&lt;&gt;"-",IF(F1575&lt;&gt;"",F1575/J1575,"-"),"-")</f>
        <v>#N/A</v>
      </c>
      <c r="O1575" s="170">
        <f>'Fleet Input'!B1579</f>
        <v>0</v>
      </c>
      <c r="P1575" s="170">
        <f>'Fleet Input'!C1579</f>
        <v>0</v>
      </c>
      <c r="Q1575" s="170">
        <f>'Fleet Input'!D1579</f>
        <v>0</v>
      </c>
      <c r="R1575" s="170">
        <f>'Fleet Input'!E1579</f>
        <v>0</v>
      </c>
      <c r="S1575" s="170">
        <f>'Fleet Input'!F1579</f>
        <v>0</v>
      </c>
      <c r="T1575" s="109" t="s">
        <v>239</v>
      </c>
      <c r="U1575" s="109" t="s">
        <v>194</v>
      </c>
      <c r="X1575" s="176">
        <f>'Fleet Input'!F1579</f>
        <v>0</v>
      </c>
      <c r="Y1575" s="170">
        <f>'Fleet Input'!G1579</f>
        <v>0</v>
      </c>
      <c r="Z1575" s="170">
        <f>'Fleet Input'!H1579</f>
        <v>0</v>
      </c>
      <c r="AA1575" s="114">
        <f t="shared" ref="AA1575:AA1600" si="303">IF(Z1575="STAGE 1","E1",IF(Z1575="STAGE 2","E2",IF(Z1575="STAGE 3A","E3",IF(Z1575="STAGE 4","E4",Z1575))))</f>
        <v>0</v>
      </c>
      <c r="AB1575" s="176" t="str">
        <f>IF('Fleet Input'!K1579=0,"",'Fleet Input'!K1579)</f>
        <v/>
      </c>
      <c r="AC1575" s="176" t="str">
        <f>IF('Fleet Input'!L1579=0,"",'Fleet Input'!L1579)</f>
        <v/>
      </c>
      <c r="AD1575" s="117" t="str">
        <f t="shared" ref="AD1575:AD1600" si="304">CONCATENATE(AB1575,AC1575)</f>
        <v/>
      </c>
      <c r="AE1575" s="117" t="str">
        <f t="shared" ref="AE1575:AE1600" si="305">CONCATENATE(AD1575,AA1575,X1575)</f>
        <v>00</v>
      </c>
      <c r="AF1575" s="8" t="e">
        <f t="shared" ref="AF1575:AF1600" si="306">IF(F1575&gt;0,F1575,K1575)</f>
        <v>#N/A</v>
      </c>
      <c r="AG1575" s="122" t="e">
        <f t="shared" ref="AG1575:AG1600" si="307">IF(G1575&lt;&gt;"",G1575*H1575,(L1575*H1575)/(1-H1575))</f>
        <v>#N/A</v>
      </c>
      <c r="AH1575" s="8" t="e">
        <f t="shared" ref="AH1575:AH1600" si="308">I1575/(1-H1575)</f>
        <v>#N/A</v>
      </c>
      <c r="AI1575" s="122" t="e">
        <f t="shared" ref="AI1575:AI1600" si="309">AH1575*AF1575</f>
        <v>#N/A</v>
      </c>
      <c r="AJ1575" s="100" t="e">
        <f t="shared" ref="AJ1575:AJ1600" si="310">(1-H1575-I1575)/(1-H1575)</f>
        <v>#N/A</v>
      </c>
      <c r="AK1575" s="122" t="e">
        <f t="shared" ref="AK1575:AK1600" si="311">AJ1575*AF1575</f>
        <v>#N/A</v>
      </c>
    </row>
    <row r="1576" spans="1:37" x14ac:dyDescent="0.2">
      <c r="A1576" s="170">
        <f>'Fleet Input'!A1580</f>
        <v>0</v>
      </c>
      <c r="B1576" s="106" t="s">
        <v>111</v>
      </c>
      <c r="C1576" s="106" t="s">
        <v>145</v>
      </c>
      <c r="D1576" s="106" t="s">
        <v>145</v>
      </c>
      <c r="E1576" s="106" t="s">
        <v>142</v>
      </c>
      <c r="F1576" s="179">
        <f>'Fleet Input'!I1580</f>
        <v>0</v>
      </c>
      <c r="G1576" s="179">
        <f>'Fleet Input'!J1580</f>
        <v>0</v>
      </c>
      <c r="H1576" s="119" t="e">
        <f>VLOOKUP(AD1576,NOx_Calc!$E$4:$G$44,3,FALSE)/100</f>
        <v>#N/A</v>
      </c>
      <c r="I1576" s="119" t="e">
        <f>VLOOKUP(AD1576,NOx_Calc!$E$4:$H$44,4,FALSE)/100</f>
        <v>#N/A</v>
      </c>
      <c r="J1576" s="97" t="e">
        <f t="shared" si="300"/>
        <v>#N/A</v>
      </c>
      <c r="K1576" s="10" t="e">
        <f>IF(J1576&lt;&gt;"-",IF(X1576="A",'NOx Emission Factors'!$X$4*J1576,IF(X1576="L",'NOx Emission Factors'!$W$4*J1576,"?")),"-")</f>
        <v>#N/A</v>
      </c>
      <c r="L1576" s="10" t="str">
        <f>IF(F1576&lt;&gt;"",IF(X1576="A",F1576/'NOx Emission Factors'!$X$4,IF(X1576="L",F1576/'NOx Emission Factors'!$W$4,"?")),"-")</f>
        <v>?</v>
      </c>
      <c r="M1576" s="125" t="e">
        <f t="shared" si="301"/>
        <v>#DIV/0!</v>
      </c>
      <c r="N1576" s="125" t="e">
        <f t="shared" si="302"/>
        <v>#N/A</v>
      </c>
      <c r="O1576" s="170">
        <f>'Fleet Input'!B1580</f>
        <v>0</v>
      </c>
      <c r="P1576" s="170">
        <f>'Fleet Input'!C1580</f>
        <v>0</v>
      </c>
      <c r="Q1576" s="170">
        <f>'Fleet Input'!D1580</f>
        <v>0</v>
      </c>
      <c r="R1576" s="170">
        <f>'Fleet Input'!E1580</f>
        <v>0</v>
      </c>
      <c r="S1576" s="170">
        <f>'Fleet Input'!F1580</f>
        <v>0</v>
      </c>
      <c r="T1576" s="109" t="s">
        <v>239</v>
      </c>
      <c r="U1576" s="109" t="s">
        <v>194</v>
      </c>
      <c r="X1576" s="176">
        <f>'Fleet Input'!F1580</f>
        <v>0</v>
      </c>
      <c r="Y1576" s="170">
        <f>'Fleet Input'!G1580</f>
        <v>0</v>
      </c>
      <c r="Z1576" s="170">
        <f>'Fleet Input'!H1580</f>
        <v>0</v>
      </c>
      <c r="AA1576" s="114">
        <f t="shared" si="303"/>
        <v>0</v>
      </c>
      <c r="AB1576" s="176" t="str">
        <f>IF('Fleet Input'!K1580=0,"",'Fleet Input'!K1580)</f>
        <v/>
      </c>
      <c r="AC1576" s="176" t="str">
        <f>IF('Fleet Input'!L1580=0,"",'Fleet Input'!L1580)</f>
        <v/>
      </c>
      <c r="AD1576" s="117" t="str">
        <f t="shared" si="304"/>
        <v/>
      </c>
      <c r="AE1576" s="117" t="str">
        <f t="shared" si="305"/>
        <v>00</v>
      </c>
      <c r="AF1576" s="8" t="e">
        <f t="shared" si="306"/>
        <v>#N/A</v>
      </c>
      <c r="AG1576" s="122" t="e">
        <f t="shared" si="307"/>
        <v>#N/A</v>
      </c>
      <c r="AH1576" s="8" t="e">
        <f t="shared" si="308"/>
        <v>#N/A</v>
      </c>
      <c r="AI1576" s="122" t="e">
        <f t="shared" si="309"/>
        <v>#N/A</v>
      </c>
      <c r="AJ1576" s="100" t="e">
        <f t="shared" si="310"/>
        <v>#N/A</v>
      </c>
      <c r="AK1576" s="122" t="e">
        <f t="shared" si="311"/>
        <v>#N/A</v>
      </c>
    </row>
    <row r="1577" spans="1:37" x14ac:dyDescent="0.2">
      <c r="A1577" s="170">
        <f>'Fleet Input'!A1581</f>
        <v>0</v>
      </c>
      <c r="B1577" s="106" t="s">
        <v>111</v>
      </c>
      <c r="C1577" s="106" t="s">
        <v>145</v>
      </c>
      <c r="D1577" s="106" t="s">
        <v>145</v>
      </c>
      <c r="E1577" s="106" t="s">
        <v>142</v>
      </c>
      <c r="F1577" s="179">
        <f>'Fleet Input'!I1581</f>
        <v>0</v>
      </c>
      <c r="G1577" s="179">
        <f>'Fleet Input'!J1581</f>
        <v>0</v>
      </c>
      <c r="H1577" s="119" t="e">
        <f>VLOOKUP(AD1577,NOx_Calc!$E$4:$G$44,3,FALSE)/100</f>
        <v>#N/A</v>
      </c>
      <c r="I1577" s="119" t="e">
        <f>VLOOKUP(AD1577,NOx_Calc!$E$4:$H$44,4,FALSE)/100</f>
        <v>#N/A</v>
      </c>
      <c r="J1577" s="97" t="e">
        <f t="shared" si="300"/>
        <v>#N/A</v>
      </c>
      <c r="K1577" s="10" t="e">
        <f>IF(J1577&lt;&gt;"-",IF(X1577="A",'NOx Emission Factors'!$X$4*J1577,IF(X1577="L",'NOx Emission Factors'!$W$4*J1577,"?")),"-")</f>
        <v>#N/A</v>
      </c>
      <c r="L1577" s="10" t="str">
        <f>IF(F1577&lt;&gt;"",IF(X1577="A",F1577/'NOx Emission Factors'!$X$4,IF(X1577="L",F1577/'NOx Emission Factors'!$W$4,"?")),"-")</f>
        <v>?</v>
      </c>
      <c r="M1577" s="125" t="e">
        <f t="shared" si="301"/>
        <v>#DIV/0!</v>
      </c>
      <c r="N1577" s="125" t="e">
        <f t="shared" si="302"/>
        <v>#N/A</v>
      </c>
      <c r="O1577" s="170">
        <f>'Fleet Input'!B1581</f>
        <v>0</v>
      </c>
      <c r="P1577" s="170">
        <f>'Fleet Input'!C1581</f>
        <v>0</v>
      </c>
      <c r="Q1577" s="170">
        <f>'Fleet Input'!D1581</f>
        <v>0</v>
      </c>
      <c r="R1577" s="170">
        <f>'Fleet Input'!E1581</f>
        <v>0</v>
      </c>
      <c r="S1577" s="170">
        <f>'Fleet Input'!F1581</f>
        <v>0</v>
      </c>
      <c r="T1577" s="109" t="s">
        <v>239</v>
      </c>
      <c r="U1577" s="109" t="s">
        <v>194</v>
      </c>
      <c r="X1577" s="176">
        <f>'Fleet Input'!F1581</f>
        <v>0</v>
      </c>
      <c r="Y1577" s="170">
        <f>'Fleet Input'!G1581</f>
        <v>0</v>
      </c>
      <c r="Z1577" s="170">
        <f>'Fleet Input'!H1581</f>
        <v>0</v>
      </c>
      <c r="AA1577" s="114">
        <f t="shared" si="303"/>
        <v>0</v>
      </c>
      <c r="AB1577" s="176" t="str">
        <f>IF('Fleet Input'!K1581=0,"",'Fleet Input'!K1581)</f>
        <v/>
      </c>
      <c r="AC1577" s="176" t="str">
        <f>IF('Fleet Input'!L1581=0,"",'Fleet Input'!L1581)</f>
        <v/>
      </c>
      <c r="AD1577" s="117" t="str">
        <f t="shared" si="304"/>
        <v/>
      </c>
      <c r="AE1577" s="117" t="str">
        <f t="shared" si="305"/>
        <v>00</v>
      </c>
      <c r="AF1577" s="8" t="e">
        <f t="shared" si="306"/>
        <v>#N/A</v>
      </c>
      <c r="AG1577" s="122" t="e">
        <f t="shared" si="307"/>
        <v>#N/A</v>
      </c>
      <c r="AH1577" s="8" t="e">
        <f t="shared" si="308"/>
        <v>#N/A</v>
      </c>
      <c r="AI1577" s="122" t="e">
        <f t="shared" si="309"/>
        <v>#N/A</v>
      </c>
      <c r="AJ1577" s="100" t="e">
        <f t="shared" si="310"/>
        <v>#N/A</v>
      </c>
      <c r="AK1577" s="122" t="e">
        <f t="shared" si="311"/>
        <v>#N/A</v>
      </c>
    </row>
    <row r="1578" spans="1:37" x14ac:dyDescent="0.2">
      <c r="A1578" s="170">
        <f>'Fleet Input'!A1582</f>
        <v>0</v>
      </c>
      <c r="B1578" s="106" t="s">
        <v>111</v>
      </c>
      <c r="C1578" s="106" t="s">
        <v>145</v>
      </c>
      <c r="D1578" s="106" t="s">
        <v>145</v>
      </c>
      <c r="E1578" s="106" t="s">
        <v>142</v>
      </c>
      <c r="F1578" s="179">
        <f>'Fleet Input'!I1582</f>
        <v>0</v>
      </c>
      <c r="G1578" s="179">
        <f>'Fleet Input'!J1582</f>
        <v>0</v>
      </c>
      <c r="H1578" s="119" t="e">
        <f>VLOOKUP(AD1578,NOx_Calc!$E$4:$G$44,3,FALSE)/100</f>
        <v>#N/A</v>
      </c>
      <c r="I1578" s="119" t="e">
        <f>VLOOKUP(AD1578,NOx_Calc!$E$4:$H$44,4,FALSE)/100</f>
        <v>#N/A</v>
      </c>
      <c r="J1578" s="97" t="e">
        <f t="shared" si="300"/>
        <v>#N/A</v>
      </c>
      <c r="K1578" s="10" t="e">
        <f>IF(J1578&lt;&gt;"-",IF(X1578="A",'NOx Emission Factors'!$X$4*J1578,IF(X1578="L",'NOx Emission Factors'!$W$4*J1578,"?")),"-")</f>
        <v>#N/A</v>
      </c>
      <c r="L1578" s="10" t="str">
        <f>IF(F1578&lt;&gt;"",IF(X1578="A",F1578/'NOx Emission Factors'!$X$4,IF(X1578="L",F1578/'NOx Emission Factors'!$W$4,"?")),"-")</f>
        <v>?</v>
      </c>
      <c r="M1578" s="125" t="e">
        <f t="shared" si="301"/>
        <v>#DIV/0!</v>
      </c>
      <c r="N1578" s="125" t="e">
        <f t="shared" si="302"/>
        <v>#N/A</v>
      </c>
      <c r="O1578" s="170">
        <f>'Fleet Input'!B1582</f>
        <v>0</v>
      </c>
      <c r="P1578" s="170">
        <f>'Fleet Input'!C1582</f>
        <v>0</v>
      </c>
      <c r="Q1578" s="170">
        <f>'Fleet Input'!D1582</f>
        <v>0</v>
      </c>
      <c r="R1578" s="170">
        <f>'Fleet Input'!E1582</f>
        <v>0</v>
      </c>
      <c r="S1578" s="170">
        <f>'Fleet Input'!F1582</f>
        <v>0</v>
      </c>
      <c r="T1578" s="109" t="s">
        <v>239</v>
      </c>
      <c r="U1578" s="109" t="s">
        <v>194</v>
      </c>
      <c r="X1578" s="176">
        <f>'Fleet Input'!F1582</f>
        <v>0</v>
      </c>
      <c r="Y1578" s="170">
        <f>'Fleet Input'!G1582</f>
        <v>0</v>
      </c>
      <c r="Z1578" s="170">
        <f>'Fleet Input'!H1582</f>
        <v>0</v>
      </c>
      <c r="AA1578" s="114">
        <f t="shared" si="303"/>
        <v>0</v>
      </c>
      <c r="AB1578" s="176" t="str">
        <f>IF('Fleet Input'!K1582=0,"",'Fleet Input'!K1582)</f>
        <v/>
      </c>
      <c r="AC1578" s="176" t="str">
        <f>IF('Fleet Input'!L1582=0,"",'Fleet Input'!L1582)</f>
        <v/>
      </c>
      <c r="AD1578" s="117" t="str">
        <f t="shared" si="304"/>
        <v/>
      </c>
      <c r="AE1578" s="117" t="str">
        <f t="shared" si="305"/>
        <v>00</v>
      </c>
      <c r="AF1578" s="8" t="e">
        <f t="shared" si="306"/>
        <v>#N/A</v>
      </c>
      <c r="AG1578" s="122" t="e">
        <f t="shared" si="307"/>
        <v>#N/A</v>
      </c>
      <c r="AH1578" s="8" t="e">
        <f t="shared" si="308"/>
        <v>#N/A</v>
      </c>
      <c r="AI1578" s="122" t="e">
        <f t="shared" si="309"/>
        <v>#N/A</v>
      </c>
      <c r="AJ1578" s="100" t="e">
        <f t="shared" si="310"/>
        <v>#N/A</v>
      </c>
      <c r="AK1578" s="122" t="e">
        <f t="shared" si="311"/>
        <v>#N/A</v>
      </c>
    </row>
    <row r="1579" spans="1:37" x14ac:dyDescent="0.2">
      <c r="A1579" s="170">
        <f>'Fleet Input'!A1583</f>
        <v>0</v>
      </c>
      <c r="B1579" s="106" t="s">
        <v>111</v>
      </c>
      <c r="C1579" s="106" t="s">
        <v>145</v>
      </c>
      <c r="D1579" s="106" t="s">
        <v>145</v>
      </c>
      <c r="E1579" s="106" t="s">
        <v>142</v>
      </c>
      <c r="F1579" s="179">
        <f>'Fleet Input'!I1583</f>
        <v>0</v>
      </c>
      <c r="G1579" s="179">
        <f>'Fleet Input'!J1583</f>
        <v>0</v>
      </c>
      <c r="H1579" s="119" t="e">
        <f>VLOOKUP(AD1579,NOx_Calc!$E$4:$G$44,3,FALSE)/100</f>
        <v>#N/A</v>
      </c>
      <c r="I1579" s="119" t="e">
        <f>VLOOKUP(AD1579,NOx_Calc!$E$4:$H$44,4,FALSE)/100</f>
        <v>#N/A</v>
      </c>
      <c r="J1579" s="97" t="e">
        <f t="shared" si="300"/>
        <v>#N/A</v>
      </c>
      <c r="K1579" s="10" t="e">
        <f>IF(J1579&lt;&gt;"-",IF(X1579="A",'NOx Emission Factors'!$X$4*J1579,IF(X1579="L",'NOx Emission Factors'!$W$4*J1579,"?")),"-")</f>
        <v>#N/A</v>
      </c>
      <c r="L1579" s="10" t="str">
        <f>IF(F1579&lt;&gt;"",IF(X1579="A",F1579/'NOx Emission Factors'!$X$4,IF(X1579="L",F1579/'NOx Emission Factors'!$W$4,"?")),"-")</f>
        <v>?</v>
      </c>
      <c r="M1579" s="125" t="e">
        <f t="shared" si="301"/>
        <v>#DIV/0!</v>
      </c>
      <c r="N1579" s="125" t="e">
        <f t="shared" si="302"/>
        <v>#N/A</v>
      </c>
      <c r="O1579" s="170">
        <f>'Fleet Input'!B1583</f>
        <v>0</v>
      </c>
      <c r="P1579" s="170">
        <f>'Fleet Input'!C1583</f>
        <v>0</v>
      </c>
      <c r="Q1579" s="170">
        <f>'Fleet Input'!D1583</f>
        <v>0</v>
      </c>
      <c r="R1579" s="170">
        <f>'Fleet Input'!E1583</f>
        <v>0</v>
      </c>
      <c r="S1579" s="170">
        <f>'Fleet Input'!F1583</f>
        <v>0</v>
      </c>
      <c r="T1579" s="109" t="s">
        <v>239</v>
      </c>
      <c r="U1579" s="109" t="s">
        <v>194</v>
      </c>
      <c r="X1579" s="176">
        <f>'Fleet Input'!F1583</f>
        <v>0</v>
      </c>
      <c r="Y1579" s="170">
        <f>'Fleet Input'!G1583</f>
        <v>0</v>
      </c>
      <c r="Z1579" s="170">
        <f>'Fleet Input'!H1583</f>
        <v>0</v>
      </c>
      <c r="AA1579" s="114">
        <f t="shared" si="303"/>
        <v>0</v>
      </c>
      <c r="AB1579" s="176" t="str">
        <f>IF('Fleet Input'!K1583=0,"",'Fleet Input'!K1583)</f>
        <v/>
      </c>
      <c r="AC1579" s="176" t="str">
        <f>IF('Fleet Input'!L1583=0,"",'Fleet Input'!L1583)</f>
        <v/>
      </c>
      <c r="AD1579" s="117" t="str">
        <f t="shared" si="304"/>
        <v/>
      </c>
      <c r="AE1579" s="117" t="str">
        <f t="shared" si="305"/>
        <v>00</v>
      </c>
      <c r="AF1579" s="8" t="e">
        <f t="shared" si="306"/>
        <v>#N/A</v>
      </c>
      <c r="AG1579" s="122" t="e">
        <f t="shared" si="307"/>
        <v>#N/A</v>
      </c>
      <c r="AH1579" s="8" t="e">
        <f t="shared" si="308"/>
        <v>#N/A</v>
      </c>
      <c r="AI1579" s="122" t="e">
        <f t="shared" si="309"/>
        <v>#N/A</v>
      </c>
      <c r="AJ1579" s="100" t="e">
        <f t="shared" si="310"/>
        <v>#N/A</v>
      </c>
      <c r="AK1579" s="122" t="e">
        <f t="shared" si="311"/>
        <v>#N/A</v>
      </c>
    </row>
    <row r="1580" spans="1:37" x14ac:dyDescent="0.2">
      <c r="A1580" s="170">
        <f>'Fleet Input'!A1584</f>
        <v>0</v>
      </c>
      <c r="B1580" s="106" t="s">
        <v>111</v>
      </c>
      <c r="C1580" s="106" t="s">
        <v>145</v>
      </c>
      <c r="D1580" s="106" t="s">
        <v>145</v>
      </c>
      <c r="E1580" s="106" t="s">
        <v>142</v>
      </c>
      <c r="F1580" s="179">
        <f>'Fleet Input'!I1584</f>
        <v>0</v>
      </c>
      <c r="G1580" s="179">
        <f>'Fleet Input'!J1584</f>
        <v>0</v>
      </c>
      <c r="H1580" s="119" t="e">
        <f>VLOOKUP(AD1580,NOx_Calc!$E$4:$G$44,3,FALSE)/100</f>
        <v>#N/A</v>
      </c>
      <c r="I1580" s="119" t="e">
        <f>VLOOKUP(AD1580,NOx_Calc!$E$4:$H$44,4,FALSE)/100</f>
        <v>#N/A</v>
      </c>
      <c r="J1580" s="97" t="e">
        <f t="shared" si="300"/>
        <v>#N/A</v>
      </c>
      <c r="K1580" s="10" t="e">
        <f>IF(J1580&lt;&gt;"-",IF(X1580="A",'NOx Emission Factors'!$X$4*J1580,IF(X1580="L",'NOx Emission Factors'!$W$4*J1580,"?")),"-")</f>
        <v>#N/A</v>
      </c>
      <c r="L1580" s="10" t="str">
        <f>IF(F1580&lt;&gt;"",IF(X1580="A",F1580/'NOx Emission Factors'!$X$4,IF(X1580="L",F1580/'NOx Emission Factors'!$W$4,"?")),"-")</f>
        <v>?</v>
      </c>
      <c r="M1580" s="125" t="e">
        <f t="shared" si="301"/>
        <v>#DIV/0!</v>
      </c>
      <c r="N1580" s="125" t="e">
        <f t="shared" si="302"/>
        <v>#N/A</v>
      </c>
      <c r="O1580" s="170">
        <f>'Fleet Input'!B1584</f>
        <v>0</v>
      </c>
      <c r="P1580" s="170">
        <f>'Fleet Input'!C1584</f>
        <v>0</v>
      </c>
      <c r="Q1580" s="170">
        <f>'Fleet Input'!D1584</f>
        <v>0</v>
      </c>
      <c r="R1580" s="170">
        <f>'Fleet Input'!E1584</f>
        <v>0</v>
      </c>
      <c r="S1580" s="170">
        <f>'Fleet Input'!F1584</f>
        <v>0</v>
      </c>
      <c r="T1580" s="109" t="s">
        <v>239</v>
      </c>
      <c r="U1580" s="109" t="s">
        <v>194</v>
      </c>
      <c r="X1580" s="176">
        <f>'Fleet Input'!F1584</f>
        <v>0</v>
      </c>
      <c r="Y1580" s="170">
        <f>'Fleet Input'!G1584</f>
        <v>0</v>
      </c>
      <c r="Z1580" s="170">
        <f>'Fleet Input'!H1584</f>
        <v>0</v>
      </c>
      <c r="AA1580" s="114">
        <f t="shared" si="303"/>
        <v>0</v>
      </c>
      <c r="AB1580" s="176" t="str">
        <f>IF('Fleet Input'!K1584=0,"",'Fleet Input'!K1584)</f>
        <v/>
      </c>
      <c r="AC1580" s="176" t="str">
        <f>IF('Fleet Input'!L1584=0,"",'Fleet Input'!L1584)</f>
        <v/>
      </c>
      <c r="AD1580" s="117" t="str">
        <f t="shared" si="304"/>
        <v/>
      </c>
      <c r="AE1580" s="117" t="str">
        <f t="shared" si="305"/>
        <v>00</v>
      </c>
      <c r="AF1580" s="8" t="e">
        <f t="shared" si="306"/>
        <v>#N/A</v>
      </c>
      <c r="AG1580" s="122" t="e">
        <f t="shared" si="307"/>
        <v>#N/A</v>
      </c>
      <c r="AH1580" s="8" t="e">
        <f t="shared" si="308"/>
        <v>#N/A</v>
      </c>
      <c r="AI1580" s="122" t="e">
        <f t="shared" si="309"/>
        <v>#N/A</v>
      </c>
      <c r="AJ1580" s="100" t="e">
        <f t="shared" si="310"/>
        <v>#N/A</v>
      </c>
      <c r="AK1580" s="122" t="e">
        <f t="shared" si="311"/>
        <v>#N/A</v>
      </c>
    </row>
    <row r="1581" spans="1:37" x14ac:dyDescent="0.2">
      <c r="A1581" s="170">
        <f>'Fleet Input'!A1585</f>
        <v>0</v>
      </c>
      <c r="B1581" s="106" t="s">
        <v>111</v>
      </c>
      <c r="C1581" s="106" t="s">
        <v>145</v>
      </c>
      <c r="D1581" s="106" t="s">
        <v>145</v>
      </c>
      <c r="E1581" s="106" t="s">
        <v>142</v>
      </c>
      <c r="F1581" s="179">
        <f>'Fleet Input'!I1585</f>
        <v>0</v>
      </c>
      <c r="G1581" s="179">
        <f>'Fleet Input'!J1585</f>
        <v>0</v>
      </c>
      <c r="H1581" s="119" t="e">
        <f>VLOOKUP(AD1581,NOx_Calc!$E$4:$G$44,3,FALSE)/100</f>
        <v>#N/A</v>
      </c>
      <c r="I1581" s="119" t="e">
        <f>VLOOKUP(AD1581,NOx_Calc!$E$4:$H$44,4,FALSE)/100</f>
        <v>#N/A</v>
      </c>
      <c r="J1581" s="97" t="e">
        <f t="shared" si="300"/>
        <v>#N/A</v>
      </c>
      <c r="K1581" s="10" t="e">
        <f>IF(J1581&lt;&gt;"-",IF(X1581="A",'NOx Emission Factors'!$X$4*J1581,IF(X1581="L",'NOx Emission Factors'!$W$4*J1581,"?")),"-")</f>
        <v>#N/A</v>
      </c>
      <c r="L1581" s="10" t="str">
        <f>IF(F1581&lt;&gt;"",IF(X1581="A",F1581/'NOx Emission Factors'!$X$4,IF(X1581="L",F1581/'NOx Emission Factors'!$W$4,"?")),"-")</f>
        <v>?</v>
      </c>
      <c r="M1581" s="125" t="e">
        <f t="shared" si="301"/>
        <v>#DIV/0!</v>
      </c>
      <c r="N1581" s="125" t="e">
        <f t="shared" si="302"/>
        <v>#N/A</v>
      </c>
      <c r="O1581" s="170">
        <f>'Fleet Input'!B1585</f>
        <v>0</v>
      </c>
      <c r="P1581" s="170">
        <f>'Fleet Input'!C1585</f>
        <v>0</v>
      </c>
      <c r="Q1581" s="170">
        <f>'Fleet Input'!D1585</f>
        <v>0</v>
      </c>
      <c r="R1581" s="170">
        <f>'Fleet Input'!E1585</f>
        <v>0</v>
      </c>
      <c r="S1581" s="170">
        <f>'Fleet Input'!F1585</f>
        <v>0</v>
      </c>
      <c r="T1581" s="109" t="s">
        <v>239</v>
      </c>
      <c r="U1581" s="109" t="s">
        <v>194</v>
      </c>
      <c r="X1581" s="176">
        <f>'Fleet Input'!F1585</f>
        <v>0</v>
      </c>
      <c r="Y1581" s="170">
        <f>'Fleet Input'!G1585</f>
        <v>0</v>
      </c>
      <c r="Z1581" s="170">
        <f>'Fleet Input'!H1585</f>
        <v>0</v>
      </c>
      <c r="AA1581" s="114">
        <f t="shared" si="303"/>
        <v>0</v>
      </c>
      <c r="AB1581" s="176" t="str">
        <f>IF('Fleet Input'!K1585=0,"",'Fleet Input'!K1585)</f>
        <v/>
      </c>
      <c r="AC1581" s="176" t="str">
        <f>IF('Fleet Input'!L1585=0,"",'Fleet Input'!L1585)</f>
        <v/>
      </c>
      <c r="AD1581" s="117" t="str">
        <f t="shared" si="304"/>
        <v/>
      </c>
      <c r="AE1581" s="117" t="str">
        <f t="shared" si="305"/>
        <v>00</v>
      </c>
      <c r="AF1581" s="8" t="e">
        <f t="shared" si="306"/>
        <v>#N/A</v>
      </c>
      <c r="AG1581" s="122" t="e">
        <f t="shared" si="307"/>
        <v>#N/A</v>
      </c>
      <c r="AH1581" s="8" t="e">
        <f t="shared" si="308"/>
        <v>#N/A</v>
      </c>
      <c r="AI1581" s="122" t="e">
        <f t="shared" si="309"/>
        <v>#N/A</v>
      </c>
      <c r="AJ1581" s="100" t="e">
        <f t="shared" si="310"/>
        <v>#N/A</v>
      </c>
      <c r="AK1581" s="122" t="e">
        <f t="shared" si="311"/>
        <v>#N/A</v>
      </c>
    </row>
    <row r="1582" spans="1:37" x14ac:dyDescent="0.2">
      <c r="A1582" s="170">
        <f>'Fleet Input'!A1586</f>
        <v>0</v>
      </c>
      <c r="B1582" s="106" t="s">
        <v>111</v>
      </c>
      <c r="C1582" s="106" t="s">
        <v>145</v>
      </c>
      <c r="D1582" s="106" t="s">
        <v>145</v>
      </c>
      <c r="E1582" s="106" t="s">
        <v>142</v>
      </c>
      <c r="F1582" s="179">
        <f>'Fleet Input'!I1586</f>
        <v>0</v>
      </c>
      <c r="G1582" s="179">
        <f>'Fleet Input'!J1586</f>
        <v>0</v>
      </c>
      <c r="H1582" s="119" t="e">
        <f>VLOOKUP(AD1582,NOx_Calc!$E$4:$G$44,3,FALSE)/100</f>
        <v>#N/A</v>
      </c>
      <c r="I1582" s="119" t="e">
        <f>VLOOKUP(AD1582,NOx_Calc!$E$4:$H$44,4,FALSE)/100</f>
        <v>#N/A</v>
      </c>
      <c r="J1582" s="97" t="e">
        <f t="shared" si="300"/>
        <v>#N/A</v>
      </c>
      <c r="K1582" s="10" t="e">
        <f>IF(J1582&lt;&gt;"-",IF(X1582="A",'NOx Emission Factors'!$X$4*J1582,IF(X1582="L",'NOx Emission Factors'!$W$4*J1582,"?")),"-")</f>
        <v>#N/A</v>
      </c>
      <c r="L1582" s="10" t="str">
        <f>IF(F1582&lt;&gt;"",IF(X1582="A",F1582/'NOx Emission Factors'!$X$4,IF(X1582="L",F1582/'NOx Emission Factors'!$W$4,"?")),"-")</f>
        <v>?</v>
      </c>
      <c r="M1582" s="125" t="e">
        <f t="shared" si="301"/>
        <v>#DIV/0!</v>
      </c>
      <c r="N1582" s="125" t="e">
        <f t="shared" si="302"/>
        <v>#N/A</v>
      </c>
      <c r="O1582" s="170">
        <f>'Fleet Input'!B1586</f>
        <v>0</v>
      </c>
      <c r="P1582" s="170">
        <f>'Fleet Input'!C1586</f>
        <v>0</v>
      </c>
      <c r="Q1582" s="170">
        <f>'Fleet Input'!D1586</f>
        <v>0</v>
      </c>
      <c r="R1582" s="170">
        <f>'Fleet Input'!E1586</f>
        <v>0</v>
      </c>
      <c r="S1582" s="170">
        <f>'Fleet Input'!F1586</f>
        <v>0</v>
      </c>
      <c r="T1582" s="109" t="s">
        <v>239</v>
      </c>
      <c r="U1582" s="109" t="s">
        <v>194</v>
      </c>
      <c r="X1582" s="176">
        <f>'Fleet Input'!F1586</f>
        <v>0</v>
      </c>
      <c r="Y1582" s="170">
        <f>'Fleet Input'!G1586</f>
        <v>0</v>
      </c>
      <c r="Z1582" s="170">
        <f>'Fleet Input'!H1586</f>
        <v>0</v>
      </c>
      <c r="AA1582" s="114">
        <f t="shared" si="303"/>
        <v>0</v>
      </c>
      <c r="AB1582" s="176" t="str">
        <f>IF('Fleet Input'!K1586=0,"",'Fleet Input'!K1586)</f>
        <v/>
      </c>
      <c r="AC1582" s="176" t="str">
        <f>IF('Fleet Input'!L1586=0,"",'Fleet Input'!L1586)</f>
        <v/>
      </c>
      <c r="AD1582" s="117" t="str">
        <f t="shared" si="304"/>
        <v/>
      </c>
      <c r="AE1582" s="117" t="str">
        <f t="shared" si="305"/>
        <v>00</v>
      </c>
      <c r="AF1582" s="8" t="e">
        <f t="shared" si="306"/>
        <v>#N/A</v>
      </c>
      <c r="AG1582" s="122" t="e">
        <f t="shared" si="307"/>
        <v>#N/A</v>
      </c>
      <c r="AH1582" s="8" t="e">
        <f t="shared" si="308"/>
        <v>#N/A</v>
      </c>
      <c r="AI1582" s="122" t="e">
        <f t="shared" si="309"/>
        <v>#N/A</v>
      </c>
      <c r="AJ1582" s="100" t="e">
        <f t="shared" si="310"/>
        <v>#N/A</v>
      </c>
      <c r="AK1582" s="122" t="e">
        <f t="shared" si="311"/>
        <v>#N/A</v>
      </c>
    </row>
    <row r="1583" spans="1:37" x14ac:dyDescent="0.2">
      <c r="A1583" s="170">
        <f>'Fleet Input'!A1587</f>
        <v>0</v>
      </c>
      <c r="B1583" s="106" t="s">
        <v>111</v>
      </c>
      <c r="C1583" s="106" t="s">
        <v>145</v>
      </c>
      <c r="D1583" s="106" t="s">
        <v>145</v>
      </c>
      <c r="E1583" s="106" t="s">
        <v>142</v>
      </c>
      <c r="F1583" s="179">
        <f>'Fleet Input'!I1587</f>
        <v>0</v>
      </c>
      <c r="G1583" s="179">
        <f>'Fleet Input'!J1587</f>
        <v>0</v>
      </c>
      <c r="H1583" s="119" t="e">
        <f>VLOOKUP(AD1583,NOx_Calc!$E$4:$G$44,3,FALSE)/100</f>
        <v>#N/A</v>
      </c>
      <c r="I1583" s="119" t="e">
        <f>VLOOKUP(AD1583,NOx_Calc!$E$4:$H$44,4,FALSE)/100</f>
        <v>#N/A</v>
      </c>
      <c r="J1583" s="97" t="e">
        <f t="shared" si="300"/>
        <v>#N/A</v>
      </c>
      <c r="K1583" s="10" t="e">
        <f>IF(J1583&lt;&gt;"-",IF(X1583="A",'NOx Emission Factors'!$X$4*J1583,IF(X1583="L",'NOx Emission Factors'!$W$4*J1583,"?")),"-")</f>
        <v>#N/A</v>
      </c>
      <c r="L1583" s="10" t="str">
        <f>IF(F1583&lt;&gt;"",IF(X1583="A",F1583/'NOx Emission Factors'!$X$4,IF(X1583="L",F1583/'NOx Emission Factors'!$W$4,"?")),"-")</f>
        <v>?</v>
      </c>
      <c r="M1583" s="125" t="e">
        <f t="shared" si="301"/>
        <v>#DIV/0!</v>
      </c>
      <c r="N1583" s="125" t="e">
        <f t="shared" si="302"/>
        <v>#N/A</v>
      </c>
      <c r="O1583" s="170">
        <f>'Fleet Input'!B1587</f>
        <v>0</v>
      </c>
      <c r="P1583" s="170">
        <f>'Fleet Input'!C1587</f>
        <v>0</v>
      </c>
      <c r="Q1583" s="170">
        <f>'Fleet Input'!D1587</f>
        <v>0</v>
      </c>
      <c r="R1583" s="170">
        <f>'Fleet Input'!E1587</f>
        <v>0</v>
      </c>
      <c r="S1583" s="170">
        <f>'Fleet Input'!F1587</f>
        <v>0</v>
      </c>
      <c r="T1583" s="109" t="s">
        <v>239</v>
      </c>
      <c r="U1583" s="109" t="s">
        <v>194</v>
      </c>
      <c r="X1583" s="176">
        <f>'Fleet Input'!F1587</f>
        <v>0</v>
      </c>
      <c r="Y1583" s="170">
        <f>'Fleet Input'!G1587</f>
        <v>0</v>
      </c>
      <c r="Z1583" s="170">
        <f>'Fleet Input'!H1587</f>
        <v>0</v>
      </c>
      <c r="AA1583" s="114">
        <f t="shared" si="303"/>
        <v>0</v>
      </c>
      <c r="AB1583" s="176" t="str">
        <f>IF('Fleet Input'!K1587=0,"",'Fleet Input'!K1587)</f>
        <v/>
      </c>
      <c r="AC1583" s="176" t="str">
        <f>IF('Fleet Input'!L1587=0,"",'Fleet Input'!L1587)</f>
        <v/>
      </c>
      <c r="AD1583" s="117" t="str">
        <f t="shared" si="304"/>
        <v/>
      </c>
      <c r="AE1583" s="117" t="str">
        <f t="shared" si="305"/>
        <v>00</v>
      </c>
      <c r="AF1583" s="8" t="e">
        <f t="shared" si="306"/>
        <v>#N/A</v>
      </c>
      <c r="AG1583" s="122" t="e">
        <f t="shared" si="307"/>
        <v>#N/A</v>
      </c>
      <c r="AH1583" s="8" t="e">
        <f t="shared" si="308"/>
        <v>#N/A</v>
      </c>
      <c r="AI1583" s="122" t="e">
        <f t="shared" si="309"/>
        <v>#N/A</v>
      </c>
      <c r="AJ1583" s="100" t="e">
        <f t="shared" si="310"/>
        <v>#N/A</v>
      </c>
      <c r="AK1583" s="122" t="e">
        <f t="shared" si="311"/>
        <v>#N/A</v>
      </c>
    </row>
    <row r="1584" spans="1:37" x14ac:dyDescent="0.2">
      <c r="A1584" s="170">
        <f>'Fleet Input'!A1588</f>
        <v>0</v>
      </c>
      <c r="B1584" s="106" t="s">
        <v>111</v>
      </c>
      <c r="C1584" s="106" t="s">
        <v>145</v>
      </c>
      <c r="D1584" s="106" t="s">
        <v>145</v>
      </c>
      <c r="E1584" s="106" t="s">
        <v>142</v>
      </c>
      <c r="F1584" s="179">
        <f>'Fleet Input'!I1588</f>
        <v>0</v>
      </c>
      <c r="G1584" s="179">
        <f>'Fleet Input'!J1588</f>
        <v>0</v>
      </c>
      <c r="H1584" s="119" t="e">
        <f>VLOOKUP(AD1584,NOx_Calc!$E$4:$G$44,3,FALSE)/100</f>
        <v>#N/A</v>
      </c>
      <c r="I1584" s="119" t="e">
        <f>VLOOKUP(AD1584,NOx_Calc!$E$4:$H$44,4,FALSE)/100</f>
        <v>#N/A</v>
      </c>
      <c r="J1584" s="97" t="e">
        <f t="shared" si="300"/>
        <v>#N/A</v>
      </c>
      <c r="K1584" s="10" t="e">
        <f>IF(J1584&lt;&gt;"-",IF(X1584="A",'NOx Emission Factors'!$X$4*J1584,IF(X1584="L",'NOx Emission Factors'!$W$4*J1584,"?")),"-")</f>
        <v>#N/A</v>
      </c>
      <c r="L1584" s="10" t="str">
        <f>IF(F1584&lt;&gt;"",IF(X1584="A",F1584/'NOx Emission Factors'!$X$4,IF(X1584="L",F1584/'NOx Emission Factors'!$W$4,"?")),"-")</f>
        <v>?</v>
      </c>
      <c r="M1584" s="125" t="e">
        <f t="shared" si="301"/>
        <v>#DIV/0!</v>
      </c>
      <c r="N1584" s="125" t="e">
        <f t="shared" si="302"/>
        <v>#N/A</v>
      </c>
      <c r="O1584" s="170">
        <f>'Fleet Input'!B1588</f>
        <v>0</v>
      </c>
      <c r="P1584" s="170">
        <f>'Fleet Input'!C1588</f>
        <v>0</v>
      </c>
      <c r="Q1584" s="170">
        <f>'Fleet Input'!D1588</f>
        <v>0</v>
      </c>
      <c r="R1584" s="170">
        <f>'Fleet Input'!E1588</f>
        <v>0</v>
      </c>
      <c r="S1584" s="170">
        <f>'Fleet Input'!F1588</f>
        <v>0</v>
      </c>
      <c r="T1584" s="109" t="s">
        <v>239</v>
      </c>
      <c r="U1584" s="109" t="s">
        <v>194</v>
      </c>
      <c r="X1584" s="176">
        <f>'Fleet Input'!F1588</f>
        <v>0</v>
      </c>
      <c r="Y1584" s="170">
        <f>'Fleet Input'!G1588</f>
        <v>0</v>
      </c>
      <c r="Z1584" s="170">
        <f>'Fleet Input'!H1588</f>
        <v>0</v>
      </c>
      <c r="AA1584" s="114">
        <f t="shared" si="303"/>
        <v>0</v>
      </c>
      <c r="AB1584" s="176" t="str">
        <f>IF('Fleet Input'!K1588=0,"",'Fleet Input'!K1588)</f>
        <v/>
      </c>
      <c r="AC1584" s="176" t="str">
        <f>IF('Fleet Input'!L1588=0,"",'Fleet Input'!L1588)</f>
        <v/>
      </c>
      <c r="AD1584" s="117" t="str">
        <f t="shared" si="304"/>
        <v/>
      </c>
      <c r="AE1584" s="117" t="str">
        <f t="shared" si="305"/>
        <v>00</v>
      </c>
      <c r="AF1584" s="8" t="e">
        <f t="shared" si="306"/>
        <v>#N/A</v>
      </c>
      <c r="AG1584" s="122" t="e">
        <f t="shared" si="307"/>
        <v>#N/A</v>
      </c>
      <c r="AH1584" s="8" t="e">
        <f t="shared" si="308"/>
        <v>#N/A</v>
      </c>
      <c r="AI1584" s="122" t="e">
        <f t="shared" si="309"/>
        <v>#N/A</v>
      </c>
      <c r="AJ1584" s="100" t="e">
        <f t="shared" si="310"/>
        <v>#N/A</v>
      </c>
      <c r="AK1584" s="122" t="e">
        <f t="shared" si="311"/>
        <v>#N/A</v>
      </c>
    </row>
    <row r="1585" spans="1:37" x14ac:dyDescent="0.2">
      <c r="A1585" s="170">
        <f>'Fleet Input'!A1589</f>
        <v>0</v>
      </c>
      <c r="B1585" s="106" t="s">
        <v>111</v>
      </c>
      <c r="C1585" s="106" t="s">
        <v>145</v>
      </c>
      <c r="D1585" s="106" t="s">
        <v>145</v>
      </c>
      <c r="E1585" s="106" t="s">
        <v>142</v>
      </c>
      <c r="F1585" s="179">
        <f>'Fleet Input'!I1589</f>
        <v>0</v>
      </c>
      <c r="G1585" s="179">
        <f>'Fleet Input'!J1589</f>
        <v>0</v>
      </c>
      <c r="H1585" s="119" t="e">
        <f>VLOOKUP(AD1585,NOx_Calc!$E$4:$G$44,3,FALSE)/100</f>
        <v>#N/A</v>
      </c>
      <c r="I1585" s="119" t="e">
        <f>VLOOKUP(AD1585,NOx_Calc!$E$4:$H$44,4,FALSE)/100</f>
        <v>#N/A</v>
      </c>
      <c r="J1585" s="97" t="e">
        <f t="shared" si="300"/>
        <v>#N/A</v>
      </c>
      <c r="K1585" s="10" t="e">
        <f>IF(J1585&lt;&gt;"-",IF(X1585="A",'NOx Emission Factors'!$X$4*J1585,IF(X1585="L",'NOx Emission Factors'!$W$4*J1585,"?")),"-")</f>
        <v>#N/A</v>
      </c>
      <c r="L1585" s="10" t="str">
        <f>IF(F1585&lt;&gt;"",IF(X1585="A",F1585/'NOx Emission Factors'!$X$4,IF(X1585="L",F1585/'NOx Emission Factors'!$W$4,"?")),"-")</f>
        <v>?</v>
      </c>
      <c r="M1585" s="125" t="e">
        <f t="shared" si="301"/>
        <v>#DIV/0!</v>
      </c>
      <c r="N1585" s="125" t="e">
        <f t="shared" si="302"/>
        <v>#N/A</v>
      </c>
      <c r="O1585" s="170">
        <f>'Fleet Input'!B1589</f>
        <v>0</v>
      </c>
      <c r="P1585" s="170">
        <f>'Fleet Input'!C1589</f>
        <v>0</v>
      </c>
      <c r="Q1585" s="170">
        <f>'Fleet Input'!D1589</f>
        <v>0</v>
      </c>
      <c r="R1585" s="170">
        <f>'Fleet Input'!E1589</f>
        <v>0</v>
      </c>
      <c r="S1585" s="170">
        <f>'Fleet Input'!F1589</f>
        <v>0</v>
      </c>
      <c r="T1585" s="109" t="s">
        <v>239</v>
      </c>
      <c r="U1585" s="109" t="s">
        <v>194</v>
      </c>
      <c r="X1585" s="176">
        <f>'Fleet Input'!F1589</f>
        <v>0</v>
      </c>
      <c r="Y1585" s="170">
        <f>'Fleet Input'!G1589</f>
        <v>0</v>
      </c>
      <c r="Z1585" s="170">
        <f>'Fleet Input'!H1589</f>
        <v>0</v>
      </c>
      <c r="AA1585" s="114">
        <f t="shared" si="303"/>
        <v>0</v>
      </c>
      <c r="AB1585" s="176" t="str">
        <f>IF('Fleet Input'!K1589=0,"",'Fleet Input'!K1589)</f>
        <v/>
      </c>
      <c r="AC1585" s="176" t="str">
        <f>IF('Fleet Input'!L1589=0,"",'Fleet Input'!L1589)</f>
        <v/>
      </c>
      <c r="AD1585" s="117" t="str">
        <f t="shared" si="304"/>
        <v/>
      </c>
      <c r="AE1585" s="117" t="str">
        <f t="shared" si="305"/>
        <v>00</v>
      </c>
      <c r="AF1585" s="8" t="e">
        <f t="shared" si="306"/>
        <v>#N/A</v>
      </c>
      <c r="AG1585" s="122" t="e">
        <f t="shared" si="307"/>
        <v>#N/A</v>
      </c>
      <c r="AH1585" s="8" t="e">
        <f t="shared" si="308"/>
        <v>#N/A</v>
      </c>
      <c r="AI1585" s="122" t="e">
        <f t="shared" si="309"/>
        <v>#N/A</v>
      </c>
      <c r="AJ1585" s="100" t="e">
        <f t="shared" si="310"/>
        <v>#N/A</v>
      </c>
      <c r="AK1585" s="122" t="e">
        <f t="shared" si="311"/>
        <v>#N/A</v>
      </c>
    </row>
    <row r="1586" spans="1:37" x14ac:dyDescent="0.2">
      <c r="A1586" s="170">
        <f>'Fleet Input'!A1590</f>
        <v>0</v>
      </c>
      <c r="B1586" s="106" t="s">
        <v>111</v>
      </c>
      <c r="C1586" s="106" t="s">
        <v>145</v>
      </c>
      <c r="D1586" s="106" t="s">
        <v>145</v>
      </c>
      <c r="E1586" s="106" t="s">
        <v>142</v>
      </c>
      <c r="F1586" s="179">
        <f>'Fleet Input'!I1590</f>
        <v>0</v>
      </c>
      <c r="G1586" s="179">
        <f>'Fleet Input'!J1590</f>
        <v>0</v>
      </c>
      <c r="H1586" s="119" t="e">
        <f>VLOOKUP(AD1586,NOx_Calc!$E$4:$G$44,3,FALSE)/100</f>
        <v>#N/A</v>
      </c>
      <c r="I1586" s="119" t="e">
        <f>VLOOKUP(AD1586,NOx_Calc!$E$4:$H$44,4,FALSE)/100</f>
        <v>#N/A</v>
      </c>
      <c r="J1586" s="97" t="e">
        <f t="shared" si="300"/>
        <v>#N/A</v>
      </c>
      <c r="K1586" s="10" t="e">
        <f>IF(J1586&lt;&gt;"-",IF(X1586="A",'NOx Emission Factors'!$X$4*J1586,IF(X1586="L",'NOx Emission Factors'!$W$4*J1586,"?")),"-")</f>
        <v>#N/A</v>
      </c>
      <c r="L1586" s="10" t="str">
        <f>IF(F1586&lt;&gt;"",IF(X1586="A",F1586/'NOx Emission Factors'!$X$4,IF(X1586="L",F1586/'NOx Emission Factors'!$W$4,"?")),"-")</f>
        <v>?</v>
      </c>
      <c r="M1586" s="125" t="e">
        <f t="shared" si="301"/>
        <v>#DIV/0!</v>
      </c>
      <c r="N1586" s="125" t="e">
        <f t="shared" si="302"/>
        <v>#N/A</v>
      </c>
      <c r="O1586" s="170">
        <f>'Fleet Input'!B1590</f>
        <v>0</v>
      </c>
      <c r="P1586" s="170">
        <f>'Fleet Input'!C1590</f>
        <v>0</v>
      </c>
      <c r="Q1586" s="170">
        <f>'Fleet Input'!D1590</f>
        <v>0</v>
      </c>
      <c r="R1586" s="170">
        <f>'Fleet Input'!E1590</f>
        <v>0</v>
      </c>
      <c r="S1586" s="170">
        <f>'Fleet Input'!F1590</f>
        <v>0</v>
      </c>
      <c r="T1586" s="109" t="s">
        <v>239</v>
      </c>
      <c r="U1586" s="109" t="s">
        <v>194</v>
      </c>
      <c r="X1586" s="176">
        <f>'Fleet Input'!F1590</f>
        <v>0</v>
      </c>
      <c r="Y1586" s="170">
        <f>'Fleet Input'!G1590</f>
        <v>0</v>
      </c>
      <c r="Z1586" s="170">
        <f>'Fleet Input'!H1590</f>
        <v>0</v>
      </c>
      <c r="AA1586" s="114">
        <f t="shared" si="303"/>
        <v>0</v>
      </c>
      <c r="AB1586" s="176" t="str">
        <f>IF('Fleet Input'!K1590=0,"",'Fleet Input'!K1590)</f>
        <v/>
      </c>
      <c r="AC1586" s="176" t="str">
        <f>IF('Fleet Input'!L1590=0,"",'Fleet Input'!L1590)</f>
        <v/>
      </c>
      <c r="AD1586" s="117" t="str">
        <f t="shared" si="304"/>
        <v/>
      </c>
      <c r="AE1586" s="117" t="str">
        <f t="shared" si="305"/>
        <v>00</v>
      </c>
      <c r="AF1586" s="8" t="e">
        <f t="shared" si="306"/>
        <v>#N/A</v>
      </c>
      <c r="AG1586" s="122" t="e">
        <f t="shared" si="307"/>
        <v>#N/A</v>
      </c>
      <c r="AH1586" s="8" t="e">
        <f t="shared" si="308"/>
        <v>#N/A</v>
      </c>
      <c r="AI1586" s="122" t="e">
        <f t="shared" si="309"/>
        <v>#N/A</v>
      </c>
      <c r="AJ1586" s="100" t="e">
        <f t="shared" si="310"/>
        <v>#N/A</v>
      </c>
      <c r="AK1586" s="122" t="e">
        <f t="shared" si="311"/>
        <v>#N/A</v>
      </c>
    </row>
    <row r="1587" spans="1:37" x14ac:dyDescent="0.2">
      <c r="A1587" s="170">
        <f>'Fleet Input'!A1591</f>
        <v>0</v>
      </c>
      <c r="B1587" s="106" t="s">
        <v>111</v>
      </c>
      <c r="C1587" s="106" t="s">
        <v>145</v>
      </c>
      <c r="D1587" s="106" t="s">
        <v>145</v>
      </c>
      <c r="E1587" s="106" t="s">
        <v>142</v>
      </c>
      <c r="F1587" s="179">
        <f>'Fleet Input'!I1591</f>
        <v>0</v>
      </c>
      <c r="G1587" s="179">
        <f>'Fleet Input'!J1591</f>
        <v>0</v>
      </c>
      <c r="H1587" s="119" t="e">
        <f>VLOOKUP(AD1587,NOx_Calc!$E$4:$G$44,3,FALSE)/100</f>
        <v>#N/A</v>
      </c>
      <c r="I1587" s="119" t="e">
        <f>VLOOKUP(AD1587,NOx_Calc!$E$4:$H$44,4,FALSE)/100</f>
        <v>#N/A</v>
      </c>
      <c r="J1587" s="97" t="e">
        <f t="shared" si="300"/>
        <v>#N/A</v>
      </c>
      <c r="K1587" s="10" t="e">
        <f>IF(J1587&lt;&gt;"-",IF(X1587="A",'NOx Emission Factors'!$X$4*J1587,IF(X1587="L",'NOx Emission Factors'!$W$4*J1587,"?")),"-")</f>
        <v>#N/A</v>
      </c>
      <c r="L1587" s="10" t="str">
        <f>IF(F1587&lt;&gt;"",IF(X1587="A",F1587/'NOx Emission Factors'!$X$4,IF(X1587="L",F1587/'NOx Emission Factors'!$W$4,"?")),"-")</f>
        <v>?</v>
      </c>
      <c r="M1587" s="125" t="e">
        <f t="shared" si="301"/>
        <v>#DIV/0!</v>
      </c>
      <c r="N1587" s="125" t="e">
        <f t="shared" si="302"/>
        <v>#N/A</v>
      </c>
      <c r="O1587" s="170">
        <f>'Fleet Input'!B1591</f>
        <v>0</v>
      </c>
      <c r="P1587" s="170">
        <f>'Fleet Input'!C1591</f>
        <v>0</v>
      </c>
      <c r="Q1587" s="170">
        <f>'Fleet Input'!D1591</f>
        <v>0</v>
      </c>
      <c r="R1587" s="170">
        <f>'Fleet Input'!E1591</f>
        <v>0</v>
      </c>
      <c r="S1587" s="170">
        <f>'Fleet Input'!F1591</f>
        <v>0</v>
      </c>
      <c r="T1587" s="109" t="s">
        <v>239</v>
      </c>
      <c r="U1587" s="109" t="s">
        <v>194</v>
      </c>
      <c r="X1587" s="176">
        <f>'Fleet Input'!F1591</f>
        <v>0</v>
      </c>
      <c r="Y1587" s="170">
        <f>'Fleet Input'!G1591</f>
        <v>0</v>
      </c>
      <c r="Z1587" s="170">
        <f>'Fleet Input'!H1591</f>
        <v>0</v>
      </c>
      <c r="AA1587" s="114">
        <f t="shared" si="303"/>
        <v>0</v>
      </c>
      <c r="AB1587" s="176" t="str">
        <f>IF('Fleet Input'!K1591=0,"",'Fleet Input'!K1591)</f>
        <v/>
      </c>
      <c r="AC1587" s="176" t="str">
        <f>IF('Fleet Input'!L1591=0,"",'Fleet Input'!L1591)</f>
        <v/>
      </c>
      <c r="AD1587" s="117" t="str">
        <f t="shared" si="304"/>
        <v/>
      </c>
      <c r="AE1587" s="117" t="str">
        <f t="shared" si="305"/>
        <v>00</v>
      </c>
      <c r="AF1587" s="8" t="e">
        <f t="shared" si="306"/>
        <v>#N/A</v>
      </c>
      <c r="AG1587" s="122" t="e">
        <f t="shared" si="307"/>
        <v>#N/A</v>
      </c>
      <c r="AH1587" s="8" t="e">
        <f t="shared" si="308"/>
        <v>#N/A</v>
      </c>
      <c r="AI1587" s="122" t="e">
        <f t="shared" si="309"/>
        <v>#N/A</v>
      </c>
      <c r="AJ1587" s="100" t="e">
        <f t="shared" si="310"/>
        <v>#N/A</v>
      </c>
      <c r="AK1587" s="122" t="e">
        <f t="shared" si="311"/>
        <v>#N/A</v>
      </c>
    </row>
    <row r="1588" spans="1:37" x14ac:dyDescent="0.2">
      <c r="A1588" s="170">
        <f>'Fleet Input'!A1592</f>
        <v>0</v>
      </c>
      <c r="B1588" s="106" t="s">
        <v>111</v>
      </c>
      <c r="C1588" s="106" t="s">
        <v>145</v>
      </c>
      <c r="D1588" s="106" t="s">
        <v>145</v>
      </c>
      <c r="E1588" s="106" t="s">
        <v>142</v>
      </c>
      <c r="F1588" s="179">
        <f>'Fleet Input'!I1592</f>
        <v>0</v>
      </c>
      <c r="G1588" s="179">
        <f>'Fleet Input'!J1592</f>
        <v>0</v>
      </c>
      <c r="H1588" s="119" t="e">
        <f>VLOOKUP(AD1588,NOx_Calc!$E$4:$G$44,3,FALSE)/100</f>
        <v>#N/A</v>
      </c>
      <c r="I1588" s="119" t="e">
        <f>VLOOKUP(AD1588,NOx_Calc!$E$4:$H$44,4,FALSE)/100</f>
        <v>#N/A</v>
      </c>
      <c r="J1588" s="97" t="e">
        <f t="shared" si="300"/>
        <v>#N/A</v>
      </c>
      <c r="K1588" s="10" t="e">
        <f>IF(J1588&lt;&gt;"-",IF(X1588="A",'NOx Emission Factors'!$X$4*J1588,IF(X1588="L",'NOx Emission Factors'!$W$4*J1588,"?")),"-")</f>
        <v>#N/A</v>
      </c>
      <c r="L1588" s="10" t="str">
        <f>IF(F1588&lt;&gt;"",IF(X1588="A",F1588/'NOx Emission Factors'!$X$4,IF(X1588="L",F1588/'NOx Emission Factors'!$W$4,"?")),"-")</f>
        <v>?</v>
      </c>
      <c r="M1588" s="125" t="e">
        <f t="shared" si="301"/>
        <v>#DIV/0!</v>
      </c>
      <c r="N1588" s="125" t="e">
        <f t="shared" si="302"/>
        <v>#N/A</v>
      </c>
      <c r="O1588" s="170">
        <f>'Fleet Input'!B1592</f>
        <v>0</v>
      </c>
      <c r="P1588" s="170">
        <f>'Fleet Input'!C1592</f>
        <v>0</v>
      </c>
      <c r="Q1588" s="170">
        <f>'Fleet Input'!D1592</f>
        <v>0</v>
      </c>
      <c r="R1588" s="170">
        <f>'Fleet Input'!E1592</f>
        <v>0</v>
      </c>
      <c r="S1588" s="170">
        <f>'Fleet Input'!F1592</f>
        <v>0</v>
      </c>
      <c r="T1588" s="109" t="s">
        <v>239</v>
      </c>
      <c r="U1588" s="109" t="s">
        <v>194</v>
      </c>
      <c r="X1588" s="176">
        <f>'Fleet Input'!F1592</f>
        <v>0</v>
      </c>
      <c r="Y1588" s="170">
        <f>'Fleet Input'!G1592</f>
        <v>0</v>
      </c>
      <c r="Z1588" s="170">
        <f>'Fleet Input'!H1592</f>
        <v>0</v>
      </c>
      <c r="AA1588" s="114">
        <f t="shared" si="303"/>
        <v>0</v>
      </c>
      <c r="AB1588" s="176" t="str">
        <f>IF('Fleet Input'!K1592=0,"",'Fleet Input'!K1592)</f>
        <v/>
      </c>
      <c r="AC1588" s="176" t="str">
        <f>IF('Fleet Input'!L1592=0,"",'Fleet Input'!L1592)</f>
        <v/>
      </c>
      <c r="AD1588" s="117" t="str">
        <f t="shared" si="304"/>
        <v/>
      </c>
      <c r="AE1588" s="117" t="str">
        <f t="shared" si="305"/>
        <v>00</v>
      </c>
      <c r="AF1588" s="8" t="e">
        <f t="shared" si="306"/>
        <v>#N/A</v>
      </c>
      <c r="AG1588" s="122" t="e">
        <f t="shared" si="307"/>
        <v>#N/A</v>
      </c>
      <c r="AH1588" s="8" t="e">
        <f t="shared" si="308"/>
        <v>#N/A</v>
      </c>
      <c r="AI1588" s="122" t="e">
        <f t="shared" si="309"/>
        <v>#N/A</v>
      </c>
      <c r="AJ1588" s="100" t="e">
        <f t="shared" si="310"/>
        <v>#N/A</v>
      </c>
      <c r="AK1588" s="122" t="e">
        <f t="shared" si="311"/>
        <v>#N/A</v>
      </c>
    </row>
    <row r="1589" spans="1:37" x14ac:dyDescent="0.2">
      <c r="A1589" s="170">
        <f>'Fleet Input'!A1593</f>
        <v>0</v>
      </c>
      <c r="B1589" s="106" t="s">
        <v>111</v>
      </c>
      <c r="C1589" s="106" t="s">
        <v>145</v>
      </c>
      <c r="D1589" s="106" t="s">
        <v>145</v>
      </c>
      <c r="E1589" s="106" t="s">
        <v>142</v>
      </c>
      <c r="F1589" s="179">
        <f>'Fleet Input'!I1593</f>
        <v>0</v>
      </c>
      <c r="G1589" s="179">
        <f>'Fleet Input'!J1593</f>
        <v>0</v>
      </c>
      <c r="H1589" s="119" t="e">
        <f>VLOOKUP(AD1589,NOx_Calc!$E$4:$G$44,3,FALSE)/100</f>
        <v>#N/A</v>
      </c>
      <c r="I1589" s="119" t="e">
        <f>VLOOKUP(AD1589,NOx_Calc!$E$4:$H$44,4,FALSE)/100</f>
        <v>#N/A</v>
      </c>
      <c r="J1589" s="97" t="e">
        <f t="shared" si="300"/>
        <v>#N/A</v>
      </c>
      <c r="K1589" s="10" t="e">
        <f>IF(J1589&lt;&gt;"-",IF(X1589="A",'NOx Emission Factors'!$X$4*J1589,IF(X1589="L",'NOx Emission Factors'!$W$4*J1589,"?")),"-")</f>
        <v>#N/A</v>
      </c>
      <c r="L1589" s="10" t="str">
        <f>IF(F1589&lt;&gt;"",IF(X1589="A",F1589/'NOx Emission Factors'!$X$4,IF(X1589="L",F1589/'NOx Emission Factors'!$W$4,"?")),"-")</f>
        <v>?</v>
      </c>
      <c r="M1589" s="125" t="e">
        <f t="shared" si="301"/>
        <v>#DIV/0!</v>
      </c>
      <c r="N1589" s="125" t="e">
        <f t="shared" si="302"/>
        <v>#N/A</v>
      </c>
      <c r="O1589" s="170">
        <f>'Fleet Input'!B1593</f>
        <v>0</v>
      </c>
      <c r="P1589" s="170">
        <f>'Fleet Input'!C1593</f>
        <v>0</v>
      </c>
      <c r="Q1589" s="170">
        <f>'Fleet Input'!D1593</f>
        <v>0</v>
      </c>
      <c r="R1589" s="170">
        <f>'Fleet Input'!E1593</f>
        <v>0</v>
      </c>
      <c r="S1589" s="170">
        <f>'Fleet Input'!F1593</f>
        <v>0</v>
      </c>
      <c r="T1589" s="109" t="s">
        <v>239</v>
      </c>
      <c r="U1589" s="109" t="s">
        <v>194</v>
      </c>
      <c r="X1589" s="176">
        <f>'Fleet Input'!F1593</f>
        <v>0</v>
      </c>
      <c r="Y1589" s="170">
        <f>'Fleet Input'!G1593</f>
        <v>0</v>
      </c>
      <c r="Z1589" s="170">
        <f>'Fleet Input'!H1593</f>
        <v>0</v>
      </c>
      <c r="AA1589" s="114">
        <f t="shared" si="303"/>
        <v>0</v>
      </c>
      <c r="AB1589" s="176" t="str">
        <f>IF('Fleet Input'!K1593=0,"",'Fleet Input'!K1593)</f>
        <v/>
      </c>
      <c r="AC1589" s="176" t="str">
        <f>IF('Fleet Input'!L1593=0,"",'Fleet Input'!L1593)</f>
        <v/>
      </c>
      <c r="AD1589" s="117" t="str">
        <f t="shared" si="304"/>
        <v/>
      </c>
      <c r="AE1589" s="117" t="str">
        <f t="shared" si="305"/>
        <v>00</v>
      </c>
      <c r="AF1589" s="8" t="e">
        <f t="shared" si="306"/>
        <v>#N/A</v>
      </c>
      <c r="AG1589" s="122" t="e">
        <f t="shared" si="307"/>
        <v>#N/A</v>
      </c>
      <c r="AH1589" s="8" t="e">
        <f t="shared" si="308"/>
        <v>#N/A</v>
      </c>
      <c r="AI1589" s="122" t="e">
        <f t="shared" si="309"/>
        <v>#N/A</v>
      </c>
      <c r="AJ1589" s="100" t="e">
        <f t="shared" si="310"/>
        <v>#N/A</v>
      </c>
      <c r="AK1589" s="122" t="e">
        <f t="shared" si="311"/>
        <v>#N/A</v>
      </c>
    </row>
    <row r="1590" spans="1:37" x14ac:dyDescent="0.2">
      <c r="A1590" s="170">
        <f>'Fleet Input'!A1594</f>
        <v>0</v>
      </c>
      <c r="B1590" s="106" t="s">
        <v>111</v>
      </c>
      <c r="C1590" s="106" t="s">
        <v>145</v>
      </c>
      <c r="D1590" s="106" t="s">
        <v>145</v>
      </c>
      <c r="E1590" s="106" t="s">
        <v>142</v>
      </c>
      <c r="F1590" s="179">
        <f>'Fleet Input'!I1594</f>
        <v>0</v>
      </c>
      <c r="G1590" s="179">
        <f>'Fleet Input'!J1594</f>
        <v>0</v>
      </c>
      <c r="H1590" s="119" t="e">
        <f>VLOOKUP(AD1590,NOx_Calc!$E$4:$G$44,3,FALSE)/100</f>
        <v>#N/A</v>
      </c>
      <c r="I1590" s="119" t="e">
        <f>VLOOKUP(AD1590,NOx_Calc!$E$4:$H$44,4,FALSE)/100</f>
        <v>#N/A</v>
      </c>
      <c r="J1590" s="97" t="e">
        <f t="shared" si="300"/>
        <v>#N/A</v>
      </c>
      <c r="K1590" s="10" t="e">
        <f>IF(J1590&lt;&gt;"-",IF(X1590="A",'NOx Emission Factors'!$X$4*J1590,IF(X1590="L",'NOx Emission Factors'!$W$4*J1590,"?")),"-")</f>
        <v>#N/A</v>
      </c>
      <c r="L1590" s="10" t="str">
        <f>IF(F1590&lt;&gt;"",IF(X1590="A",F1590/'NOx Emission Factors'!$X$4,IF(X1590="L",F1590/'NOx Emission Factors'!$W$4,"?")),"-")</f>
        <v>?</v>
      </c>
      <c r="M1590" s="125" t="e">
        <f t="shared" si="301"/>
        <v>#DIV/0!</v>
      </c>
      <c r="N1590" s="125" t="e">
        <f t="shared" si="302"/>
        <v>#N/A</v>
      </c>
      <c r="O1590" s="170">
        <f>'Fleet Input'!B1594</f>
        <v>0</v>
      </c>
      <c r="P1590" s="170">
        <f>'Fleet Input'!C1594</f>
        <v>0</v>
      </c>
      <c r="Q1590" s="170">
        <f>'Fleet Input'!D1594</f>
        <v>0</v>
      </c>
      <c r="R1590" s="170">
        <f>'Fleet Input'!E1594</f>
        <v>0</v>
      </c>
      <c r="S1590" s="170">
        <f>'Fleet Input'!F1594</f>
        <v>0</v>
      </c>
      <c r="T1590" s="109" t="s">
        <v>239</v>
      </c>
      <c r="U1590" s="109" t="s">
        <v>194</v>
      </c>
      <c r="X1590" s="176">
        <f>'Fleet Input'!F1594</f>
        <v>0</v>
      </c>
      <c r="Y1590" s="170">
        <f>'Fleet Input'!G1594</f>
        <v>0</v>
      </c>
      <c r="Z1590" s="170">
        <f>'Fleet Input'!H1594</f>
        <v>0</v>
      </c>
      <c r="AA1590" s="114">
        <f t="shared" si="303"/>
        <v>0</v>
      </c>
      <c r="AB1590" s="176" t="str">
        <f>IF('Fleet Input'!K1594=0,"",'Fleet Input'!K1594)</f>
        <v/>
      </c>
      <c r="AC1590" s="176" t="str">
        <f>IF('Fleet Input'!L1594=0,"",'Fleet Input'!L1594)</f>
        <v/>
      </c>
      <c r="AD1590" s="117" t="str">
        <f t="shared" si="304"/>
        <v/>
      </c>
      <c r="AE1590" s="117" t="str">
        <f t="shared" si="305"/>
        <v>00</v>
      </c>
      <c r="AF1590" s="8" t="e">
        <f t="shared" si="306"/>
        <v>#N/A</v>
      </c>
      <c r="AG1590" s="122" t="e">
        <f t="shared" si="307"/>
        <v>#N/A</v>
      </c>
      <c r="AH1590" s="8" t="e">
        <f t="shared" si="308"/>
        <v>#N/A</v>
      </c>
      <c r="AI1590" s="122" t="e">
        <f t="shared" si="309"/>
        <v>#N/A</v>
      </c>
      <c r="AJ1590" s="100" t="e">
        <f t="shared" si="310"/>
        <v>#N/A</v>
      </c>
      <c r="AK1590" s="122" t="e">
        <f t="shared" si="311"/>
        <v>#N/A</v>
      </c>
    </row>
    <row r="1591" spans="1:37" x14ac:dyDescent="0.2">
      <c r="A1591" s="170">
        <f>'Fleet Input'!A1595</f>
        <v>0</v>
      </c>
      <c r="B1591" s="106" t="s">
        <v>111</v>
      </c>
      <c r="C1591" s="106" t="s">
        <v>145</v>
      </c>
      <c r="D1591" s="106" t="s">
        <v>145</v>
      </c>
      <c r="E1591" s="106" t="s">
        <v>142</v>
      </c>
      <c r="F1591" s="179">
        <f>'Fleet Input'!I1595</f>
        <v>0</v>
      </c>
      <c r="G1591" s="179">
        <f>'Fleet Input'!J1595</f>
        <v>0</v>
      </c>
      <c r="H1591" s="119" t="e">
        <f>VLOOKUP(AD1591,NOx_Calc!$E$4:$G$44,3,FALSE)/100</f>
        <v>#N/A</v>
      </c>
      <c r="I1591" s="119" t="e">
        <f>VLOOKUP(AD1591,NOx_Calc!$E$4:$H$44,4,FALSE)/100</f>
        <v>#N/A</v>
      </c>
      <c r="J1591" s="97" t="e">
        <f t="shared" si="300"/>
        <v>#N/A</v>
      </c>
      <c r="K1591" s="10" t="e">
        <f>IF(J1591&lt;&gt;"-",IF(X1591="A",'NOx Emission Factors'!$X$4*J1591,IF(X1591="L",'NOx Emission Factors'!$W$4*J1591,"?")),"-")</f>
        <v>#N/A</v>
      </c>
      <c r="L1591" s="10" t="str">
        <f>IF(F1591&lt;&gt;"",IF(X1591="A",F1591/'NOx Emission Factors'!$X$4,IF(X1591="L",F1591/'NOx Emission Factors'!$W$4,"?")),"-")</f>
        <v>?</v>
      </c>
      <c r="M1591" s="125" t="e">
        <f t="shared" si="301"/>
        <v>#DIV/0!</v>
      </c>
      <c r="N1591" s="125" t="e">
        <f t="shared" si="302"/>
        <v>#N/A</v>
      </c>
      <c r="O1591" s="170">
        <f>'Fleet Input'!B1595</f>
        <v>0</v>
      </c>
      <c r="P1591" s="170">
        <f>'Fleet Input'!C1595</f>
        <v>0</v>
      </c>
      <c r="Q1591" s="170">
        <f>'Fleet Input'!D1595</f>
        <v>0</v>
      </c>
      <c r="R1591" s="170">
        <f>'Fleet Input'!E1595</f>
        <v>0</v>
      </c>
      <c r="S1591" s="170">
        <f>'Fleet Input'!F1595</f>
        <v>0</v>
      </c>
      <c r="T1591" s="109" t="s">
        <v>239</v>
      </c>
      <c r="U1591" s="109" t="s">
        <v>194</v>
      </c>
      <c r="X1591" s="176">
        <f>'Fleet Input'!F1595</f>
        <v>0</v>
      </c>
      <c r="Y1591" s="170">
        <f>'Fleet Input'!G1595</f>
        <v>0</v>
      </c>
      <c r="Z1591" s="170">
        <f>'Fleet Input'!H1595</f>
        <v>0</v>
      </c>
      <c r="AA1591" s="114">
        <f t="shared" si="303"/>
        <v>0</v>
      </c>
      <c r="AB1591" s="176" t="str">
        <f>IF('Fleet Input'!K1595=0,"",'Fleet Input'!K1595)</f>
        <v/>
      </c>
      <c r="AC1591" s="176" t="str">
        <f>IF('Fleet Input'!L1595=0,"",'Fleet Input'!L1595)</f>
        <v/>
      </c>
      <c r="AD1591" s="117" t="str">
        <f t="shared" si="304"/>
        <v/>
      </c>
      <c r="AE1591" s="117" t="str">
        <f t="shared" si="305"/>
        <v>00</v>
      </c>
      <c r="AF1591" s="8" t="e">
        <f t="shared" si="306"/>
        <v>#N/A</v>
      </c>
      <c r="AG1591" s="122" t="e">
        <f t="shared" si="307"/>
        <v>#N/A</v>
      </c>
      <c r="AH1591" s="8" t="e">
        <f t="shared" si="308"/>
        <v>#N/A</v>
      </c>
      <c r="AI1591" s="122" t="e">
        <f t="shared" si="309"/>
        <v>#N/A</v>
      </c>
      <c r="AJ1591" s="100" t="e">
        <f t="shared" si="310"/>
        <v>#N/A</v>
      </c>
      <c r="AK1591" s="122" t="e">
        <f t="shared" si="311"/>
        <v>#N/A</v>
      </c>
    </row>
    <row r="1592" spans="1:37" x14ac:dyDescent="0.2">
      <c r="A1592" s="170">
        <f>'Fleet Input'!A1596</f>
        <v>0</v>
      </c>
      <c r="B1592" s="106" t="s">
        <v>111</v>
      </c>
      <c r="C1592" s="106" t="s">
        <v>145</v>
      </c>
      <c r="D1592" s="106" t="s">
        <v>145</v>
      </c>
      <c r="E1592" s="106" t="s">
        <v>142</v>
      </c>
      <c r="F1592" s="179">
        <f>'Fleet Input'!I1596</f>
        <v>0</v>
      </c>
      <c r="G1592" s="179">
        <f>'Fleet Input'!J1596</f>
        <v>0</v>
      </c>
      <c r="H1592" s="119" t="e">
        <f>VLOOKUP(AD1592,NOx_Calc!$E$4:$G$44,3,FALSE)/100</f>
        <v>#N/A</v>
      </c>
      <c r="I1592" s="119" t="e">
        <f>VLOOKUP(AD1592,NOx_Calc!$E$4:$H$44,4,FALSE)/100</f>
        <v>#N/A</v>
      </c>
      <c r="J1592" s="97" t="e">
        <f t="shared" si="300"/>
        <v>#N/A</v>
      </c>
      <c r="K1592" s="10" t="e">
        <f>IF(J1592&lt;&gt;"-",IF(X1592="A",'NOx Emission Factors'!$X$4*J1592,IF(X1592="L",'NOx Emission Factors'!$W$4*J1592,"?")),"-")</f>
        <v>#N/A</v>
      </c>
      <c r="L1592" s="10" t="str">
        <f>IF(F1592&lt;&gt;"",IF(X1592="A",F1592/'NOx Emission Factors'!$X$4,IF(X1592="L",F1592/'NOx Emission Factors'!$W$4,"?")),"-")</f>
        <v>?</v>
      </c>
      <c r="M1592" s="125" t="e">
        <f t="shared" si="301"/>
        <v>#DIV/0!</v>
      </c>
      <c r="N1592" s="125" t="e">
        <f t="shared" si="302"/>
        <v>#N/A</v>
      </c>
      <c r="O1592" s="170">
        <f>'Fleet Input'!B1596</f>
        <v>0</v>
      </c>
      <c r="P1592" s="170">
        <f>'Fleet Input'!C1596</f>
        <v>0</v>
      </c>
      <c r="Q1592" s="170">
        <f>'Fleet Input'!D1596</f>
        <v>0</v>
      </c>
      <c r="R1592" s="170">
        <f>'Fleet Input'!E1596</f>
        <v>0</v>
      </c>
      <c r="S1592" s="170">
        <f>'Fleet Input'!F1596</f>
        <v>0</v>
      </c>
      <c r="T1592" s="109" t="s">
        <v>239</v>
      </c>
      <c r="U1592" s="109" t="s">
        <v>194</v>
      </c>
      <c r="X1592" s="176">
        <f>'Fleet Input'!F1596</f>
        <v>0</v>
      </c>
      <c r="Y1592" s="170">
        <f>'Fleet Input'!G1596</f>
        <v>0</v>
      </c>
      <c r="Z1592" s="170">
        <f>'Fleet Input'!H1596</f>
        <v>0</v>
      </c>
      <c r="AA1592" s="114">
        <f t="shared" si="303"/>
        <v>0</v>
      </c>
      <c r="AB1592" s="176" t="str">
        <f>IF('Fleet Input'!K1596=0,"",'Fleet Input'!K1596)</f>
        <v/>
      </c>
      <c r="AC1592" s="176" t="str">
        <f>IF('Fleet Input'!L1596=0,"",'Fleet Input'!L1596)</f>
        <v/>
      </c>
      <c r="AD1592" s="117" t="str">
        <f t="shared" si="304"/>
        <v/>
      </c>
      <c r="AE1592" s="117" t="str">
        <f t="shared" si="305"/>
        <v>00</v>
      </c>
      <c r="AF1592" s="8" t="e">
        <f t="shared" si="306"/>
        <v>#N/A</v>
      </c>
      <c r="AG1592" s="122" t="e">
        <f t="shared" si="307"/>
        <v>#N/A</v>
      </c>
      <c r="AH1592" s="8" t="e">
        <f t="shared" si="308"/>
        <v>#N/A</v>
      </c>
      <c r="AI1592" s="122" t="e">
        <f t="shared" si="309"/>
        <v>#N/A</v>
      </c>
      <c r="AJ1592" s="100" t="e">
        <f t="shared" si="310"/>
        <v>#N/A</v>
      </c>
      <c r="AK1592" s="122" t="e">
        <f t="shared" si="311"/>
        <v>#N/A</v>
      </c>
    </row>
    <row r="1593" spans="1:37" x14ac:dyDescent="0.2">
      <c r="A1593" s="170">
        <f>'Fleet Input'!A1597</f>
        <v>0</v>
      </c>
      <c r="B1593" s="106" t="s">
        <v>111</v>
      </c>
      <c r="C1593" s="106" t="s">
        <v>145</v>
      </c>
      <c r="D1593" s="106" t="s">
        <v>145</v>
      </c>
      <c r="E1593" s="106" t="s">
        <v>142</v>
      </c>
      <c r="F1593" s="179">
        <f>'Fleet Input'!I1597</f>
        <v>0</v>
      </c>
      <c r="G1593" s="179">
        <f>'Fleet Input'!J1597</f>
        <v>0</v>
      </c>
      <c r="H1593" s="119" t="e">
        <f>VLOOKUP(AD1593,NOx_Calc!$E$4:$G$44,3,FALSE)/100</f>
        <v>#N/A</v>
      </c>
      <c r="I1593" s="119" t="e">
        <f>VLOOKUP(AD1593,NOx_Calc!$E$4:$H$44,4,FALSE)/100</f>
        <v>#N/A</v>
      </c>
      <c r="J1593" s="97" t="e">
        <f t="shared" si="300"/>
        <v>#N/A</v>
      </c>
      <c r="K1593" s="10" t="e">
        <f>IF(J1593&lt;&gt;"-",IF(X1593="A",'NOx Emission Factors'!$X$4*J1593,IF(X1593="L",'NOx Emission Factors'!$W$4*J1593,"?")),"-")</f>
        <v>#N/A</v>
      </c>
      <c r="L1593" s="10" t="str">
        <f>IF(F1593&lt;&gt;"",IF(X1593="A",F1593/'NOx Emission Factors'!$X$4,IF(X1593="L",F1593/'NOx Emission Factors'!$W$4,"?")),"-")</f>
        <v>?</v>
      </c>
      <c r="M1593" s="125" t="e">
        <f t="shared" si="301"/>
        <v>#DIV/0!</v>
      </c>
      <c r="N1593" s="125" t="e">
        <f t="shared" si="302"/>
        <v>#N/A</v>
      </c>
      <c r="O1593" s="170">
        <f>'Fleet Input'!B1597</f>
        <v>0</v>
      </c>
      <c r="P1593" s="170">
        <f>'Fleet Input'!C1597</f>
        <v>0</v>
      </c>
      <c r="Q1593" s="170">
        <f>'Fleet Input'!D1597</f>
        <v>0</v>
      </c>
      <c r="R1593" s="170">
        <f>'Fleet Input'!E1597</f>
        <v>0</v>
      </c>
      <c r="S1593" s="170">
        <f>'Fleet Input'!F1597</f>
        <v>0</v>
      </c>
      <c r="T1593" s="109" t="s">
        <v>239</v>
      </c>
      <c r="U1593" s="109" t="s">
        <v>194</v>
      </c>
      <c r="X1593" s="176">
        <f>'Fleet Input'!F1597</f>
        <v>0</v>
      </c>
      <c r="Y1593" s="170">
        <f>'Fleet Input'!G1597</f>
        <v>0</v>
      </c>
      <c r="Z1593" s="170">
        <f>'Fleet Input'!H1597</f>
        <v>0</v>
      </c>
      <c r="AA1593" s="114">
        <f t="shared" si="303"/>
        <v>0</v>
      </c>
      <c r="AB1593" s="176" t="str">
        <f>IF('Fleet Input'!K1597=0,"",'Fleet Input'!K1597)</f>
        <v/>
      </c>
      <c r="AC1593" s="176" t="str">
        <f>IF('Fleet Input'!L1597=0,"",'Fleet Input'!L1597)</f>
        <v/>
      </c>
      <c r="AD1593" s="117" t="str">
        <f t="shared" si="304"/>
        <v/>
      </c>
      <c r="AE1593" s="117" t="str">
        <f t="shared" si="305"/>
        <v>00</v>
      </c>
      <c r="AF1593" s="8" t="e">
        <f t="shared" si="306"/>
        <v>#N/A</v>
      </c>
      <c r="AG1593" s="122" t="e">
        <f t="shared" si="307"/>
        <v>#N/A</v>
      </c>
      <c r="AH1593" s="8" t="e">
        <f t="shared" si="308"/>
        <v>#N/A</v>
      </c>
      <c r="AI1593" s="122" t="e">
        <f t="shared" si="309"/>
        <v>#N/A</v>
      </c>
      <c r="AJ1593" s="100" t="e">
        <f t="shared" si="310"/>
        <v>#N/A</v>
      </c>
      <c r="AK1593" s="122" t="e">
        <f t="shared" si="311"/>
        <v>#N/A</v>
      </c>
    </row>
    <row r="1594" spans="1:37" x14ac:dyDescent="0.2">
      <c r="A1594" s="170">
        <f>'Fleet Input'!A1598</f>
        <v>0</v>
      </c>
      <c r="B1594" s="106" t="s">
        <v>111</v>
      </c>
      <c r="C1594" s="106" t="s">
        <v>145</v>
      </c>
      <c r="D1594" s="106" t="s">
        <v>145</v>
      </c>
      <c r="E1594" s="106" t="s">
        <v>142</v>
      </c>
      <c r="F1594" s="179">
        <f>'Fleet Input'!I1598</f>
        <v>0</v>
      </c>
      <c r="G1594" s="179">
        <f>'Fleet Input'!J1598</f>
        <v>0</v>
      </c>
      <c r="H1594" s="119" t="e">
        <f>VLOOKUP(AD1594,NOx_Calc!$E$4:$G$44,3,FALSE)/100</f>
        <v>#N/A</v>
      </c>
      <c r="I1594" s="119" t="e">
        <f>VLOOKUP(AD1594,NOx_Calc!$E$4:$H$44,4,FALSE)/100</f>
        <v>#N/A</v>
      </c>
      <c r="J1594" s="97" t="e">
        <f t="shared" si="300"/>
        <v>#N/A</v>
      </c>
      <c r="K1594" s="10" t="e">
        <f>IF(J1594&lt;&gt;"-",IF(X1594="A",'NOx Emission Factors'!$X$4*J1594,IF(X1594="L",'NOx Emission Factors'!$W$4*J1594,"?")),"-")</f>
        <v>#N/A</v>
      </c>
      <c r="L1594" s="10" t="str">
        <f>IF(F1594&lt;&gt;"",IF(X1594="A",F1594/'NOx Emission Factors'!$X$4,IF(X1594="L",F1594/'NOx Emission Factors'!$W$4,"?")),"-")</f>
        <v>?</v>
      </c>
      <c r="M1594" s="125" t="e">
        <f t="shared" si="301"/>
        <v>#DIV/0!</v>
      </c>
      <c r="N1594" s="125" t="e">
        <f t="shared" si="302"/>
        <v>#N/A</v>
      </c>
      <c r="O1594" s="170">
        <f>'Fleet Input'!B1598</f>
        <v>0</v>
      </c>
      <c r="P1594" s="170">
        <f>'Fleet Input'!C1598</f>
        <v>0</v>
      </c>
      <c r="Q1594" s="170">
        <f>'Fleet Input'!D1598</f>
        <v>0</v>
      </c>
      <c r="R1594" s="170">
        <f>'Fleet Input'!E1598</f>
        <v>0</v>
      </c>
      <c r="S1594" s="170">
        <f>'Fleet Input'!F1598</f>
        <v>0</v>
      </c>
      <c r="T1594" s="109" t="s">
        <v>239</v>
      </c>
      <c r="U1594" s="109" t="s">
        <v>194</v>
      </c>
      <c r="X1594" s="176">
        <f>'Fleet Input'!F1598</f>
        <v>0</v>
      </c>
      <c r="Y1594" s="170">
        <f>'Fleet Input'!G1598</f>
        <v>0</v>
      </c>
      <c r="Z1594" s="170">
        <f>'Fleet Input'!H1598</f>
        <v>0</v>
      </c>
      <c r="AA1594" s="114">
        <f t="shared" si="303"/>
        <v>0</v>
      </c>
      <c r="AB1594" s="176" t="str">
        <f>IF('Fleet Input'!K1598=0,"",'Fleet Input'!K1598)</f>
        <v/>
      </c>
      <c r="AC1594" s="176" t="str">
        <f>IF('Fleet Input'!L1598=0,"",'Fleet Input'!L1598)</f>
        <v/>
      </c>
      <c r="AD1594" s="117" t="str">
        <f t="shared" si="304"/>
        <v/>
      </c>
      <c r="AE1594" s="117" t="str">
        <f t="shared" si="305"/>
        <v>00</v>
      </c>
      <c r="AF1594" s="8" t="e">
        <f t="shared" si="306"/>
        <v>#N/A</v>
      </c>
      <c r="AG1594" s="122" t="e">
        <f t="shared" si="307"/>
        <v>#N/A</v>
      </c>
      <c r="AH1594" s="8" t="e">
        <f t="shared" si="308"/>
        <v>#N/A</v>
      </c>
      <c r="AI1594" s="122" t="e">
        <f t="shared" si="309"/>
        <v>#N/A</v>
      </c>
      <c r="AJ1594" s="100" t="e">
        <f t="shared" si="310"/>
        <v>#N/A</v>
      </c>
      <c r="AK1594" s="122" t="e">
        <f t="shared" si="311"/>
        <v>#N/A</v>
      </c>
    </row>
    <row r="1595" spans="1:37" x14ac:dyDescent="0.2">
      <c r="A1595" s="170">
        <f>'Fleet Input'!A1599</f>
        <v>0</v>
      </c>
      <c r="B1595" s="106" t="s">
        <v>111</v>
      </c>
      <c r="C1595" s="106" t="s">
        <v>145</v>
      </c>
      <c r="D1595" s="106" t="s">
        <v>145</v>
      </c>
      <c r="E1595" s="106" t="s">
        <v>142</v>
      </c>
      <c r="F1595" s="179">
        <f>'Fleet Input'!I1599</f>
        <v>0</v>
      </c>
      <c r="G1595" s="179">
        <f>'Fleet Input'!J1599</f>
        <v>0</v>
      </c>
      <c r="H1595" s="119" t="e">
        <f>VLOOKUP(AD1595,NOx_Calc!$E$4:$G$44,3,FALSE)/100</f>
        <v>#N/A</v>
      </c>
      <c r="I1595" s="119" t="e">
        <f>VLOOKUP(AD1595,NOx_Calc!$E$4:$H$44,4,FALSE)/100</f>
        <v>#N/A</v>
      </c>
      <c r="J1595" s="97" t="e">
        <f t="shared" si="300"/>
        <v>#N/A</v>
      </c>
      <c r="K1595" s="10" t="e">
        <f>IF(J1595&lt;&gt;"-",IF(X1595="A",'NOx Emission Factors'!$X$4*J1595,IF(X1595="L",'NOx Emission Factors'!$W$4*J1595,"?")),"-")</f>
        <v>#N/A</v>
      </c>
      <c r="L1595" s="10" t="str">
        <f>IF(F1595&lt;&gt;"",IF(X1595="A",F1595/'NOx Emission Factors'!$X$4,IF(X1595="L",F1595/'NOx Emission Factors'!$W$4,"?")),"-")</f>
        <v>?</v>
      </c>
      <c r="M1595" s="125" t="e">
        <f t="shared" si="301"/>
        <v>#DIV/0!</v>
      </c>
      <c r="N1595" s="125" t="e">
        <f t="shared" si="302"/>
        <v>#N/A</v>
      </c>
      <c r="O1595" s="170">
        <f>'Fleet Input'!B1599</f>
        <v>0</v>
      </c>
      <c r="P1595" s="170">
        <f>'Fleet Input'!C1599</f>
        <v>0</v>
      </c>
      <c r="Q1595" s="170">
        <f>'Fleet Input'!D1599</f>
        <v>0</v>
      </c>
      <c r="R1595" s="170">
        <f>'Fleet Input'!E1599</f>
        <v>0</v>
      </c>
      <c r="S1595" s="170">
        <f>'Fleet Input'!F1599</f>
        <v>0</v>
      </c>
      <c r="T1595" s="109" t="s">
        <v>239</v>
      </c>
      <c r="U1595" s="109" t="s">
        <v>194</v>
      </c>
      <c r="X1595" s="176">
        <f>'Fleet Input'!F1599</f>
        <v>0</v>
      </c>
      <c r="Y1595" s="170">
        <f>'Fleet Input'!G1599</f>
        <v>0</v>
      </c>
      <c r="Z1595" s="170">
        <f>'Fleet Input'!H1599</f>
        <v>0</v>
      </c>
      <c r="AA1595" s="114">
        <f t="shared" si="303"/>
        <v>0</v>
      </c>
      <c r="AB1595" s="176" t="str">
        <f>IF('Fleet Input'!K1599=0,"",'Fleet Input'!K1599)</f>
        <v/>
      </c>
      <c r="AC1595" s="176" t="str">
        <f>IF('Fleet Input'!L1599=0,"",'Fleet Input'!L1599)</f>
        <v/>
      </c>
      <c r="AD1595" s="117" t="str">
        <f t="shared" si="304"/>
        <v/>
      </c>
      <c r="AE1595" s="117" t="str">
        <f t="shared" si="305"/>
        <v>00</v>
      </c>
      <c r="AF1595" s="8" t="e">
        <f t="shared" si="306"/>
        <v>#N/A</v>
      </c>
      <c r="AG1595" s="122" t="e">
        <f t="shared" si="307"/>
        <v>#N/A</v>
      </c>
      <c r="AH1595" s="8" t="e">
        <f t="shared" si="308"/>
        <v>#N/A</v>
      </c>
      <c r="AI1595" s="122" t="e">
        <f t="shared" si="309"/>
        <v>#N/A</v>
      </c>
      <c r="AJ1595" s="100" t="e">
        <f t="shared" si="310"/>
        <v>#N/A</v>
      </c>
      <c r="AK1595" s="122" t="e">
        <f t="shared" si="311"/>
        <v>#N/A</v>
      </c>
    </row>
    <row r="1596" spans="1:37" x14ac:dyDescent="0.2">
      <c r="A1596" s="170">
        <f>'Fleet Input'!A1600</f>
        <v>0</v>
      </c>
      <c r="B1596" s="106" t="s">
        <v>111</v>
      </c>
      <c r="C1596" s="106" t="s">
        <v>145</v>
      </c>
      <c r="D1596" s="106" t="s">
        <v>145</v>
      </c>
      <c r="E1596" s="106" t="s">
        <v>142</v>
      </c>
      <c r="F1596" s="179">
        <f>'Fleet Input'!I1600</f>
        <v>0</v>
      </c>
      <c r="G1596" s="179">
        <f>'Fleet Input'!J1600</f>
        <v>0</v>
      </c>
      <c r="H1596" s="119" t="e">
        <f>VLOOKUP(AD1596,NOx_Calc!$E$4:$G$44,3,FALSE)/100</f>
        <v>#N/A</v>
      </c>
      <c r="I1596" s="119" t="e">
        <f>VLOOKUP(AD1596,NOx_Calc!$E$4:$H$44,4,FALSE)/100</f>
        <v>#N/A</v>
      </c>
      <c r="J1596" s="97" t="e">
        <f t="shared" si="300"/>
        <v>#N/A</v>
      </c>
      <c r="K1596" s="10" t="e">
        <f>IF(J1596&lt;&gt;"-",IF(X1596="A",'NOx Emission Factors'!$X$4*J1596,IF(X1596="L",'NOx Emission Factors'!$W$4*J1596,"?")),"-")</f>
        <v>#N/A</v>
      </c>
      <c r="L1596" s="10" t="str">
        <f>IF(F1596&lt;&gt;"",IF(X1596="A",F1596/'NOx Emission Factors'!$X$4,IF(X1596="L",F1596/'NOx Emission Factors'!$W$4,"?")),"-")</f>
        <v>?</v>
      </c>
      <c r="M1596" s="125" t="e">
        <f t="shared" si="301"/>
        <v>#DIV/0!</v>
      </c>
      <c r="N1596" s="125" t="e">
        <f t="shared" si="302"/>
        <v>#N/A</v>
      </c>
      <c r="O1596" s="170">
        <f>'Fleet Input'!B1600</f>
        <v>0</v>
      </c>
      <c r="P1596" s="170">
        <f>'Fleet Input'!C1600</f>
        <v>0</v>
      </c>
      <c r="Q1596" s="170">
        <f>'Fleet Input'!D1600</f>
        <v>0</v>
      </c>
      <c r="R1596" s="170">
        <f>'Fleet Input'!E1600</f>
        <v>0</v>
      </c>
      <c r="S1596" s="170">
        <f>'Fleet Input'!F1600</f>
        <v>0</v>
      </c>
      <c r="T1596" s="109" t="s">
        <v>239</v>
      </c>
      <c r="U1596" s="109" t="s">
        <v>194</v>
      </c>
      <c r="X1596" s="176">
        <f>'Fleet Input'!F1600</f>
        <v>0</v>
      </c>
      <c r="Y1596" s="170">
        <f>'Fleet Input'!G1600</f>
        <v>0</v>
      </c>
      <c r="Z1596" s="170">
        <f>'Fleet Input'!H1600</f>
        <v>0</v>
      </c>
      <c r="AA1596" s="114">
        <f t="shared" si="303"/>
        <v>0</v>
      </c>
      <c r="AB1596" s="176" t="str">
        <f>IF('Fleet Input'!K1600=0,"",'Fleet Input'!K1600)</f>
        <v/>
      </c>
      <c r="AC1596" s="176" t="str">
        <f>IF('Fleet Input'!L1600=0,"",'Fleet Input'!L1600)</f>
        <v/>
      </c>
      <c r="AD1596" s="117" t="str">
        <f t="shared" si="304"/>
        <v/>
      </c>
      <c r="AE1596" s="117" t="str">
        <f t="shared" si="305"/>
        <v>00</v>
      </c>
      <c r="AF1596" s="8" t="e">
        <f t="shared" si="306"/>
        <v>#N/A</v>
      </c>
      <c r="AG1596" s="122" t="e">
        <f t="shared" si="307"/>
        <v>#N/A</v>
      </c>
      <c r="AH1596" s="8" t="e">
        <f t="shared" si="308"/>
        <v>#N/A</v>
      </c>
      <c r="AI1596" s="122" t="e">
        <f t="shared" si="309"/>
        <v>#N/A</v>
      </c>
      <c r="AJ1596" s="100" t="e">
        <f t="shared" si="310"/>
        <v>#N/A</v>
      </c>
      <c r="AK1596" s="122" t="e">
        <f t="shared" si="311"/>
        <v>#N/A</v>
      </c>
    </row>
    <row r="1597" spans="1:37" x14ac:dyDescent="0.2">
      <c r="A1597" s="170">
        <f>'Fleet Input'!A1601</f>
        <v>0</v>
      </c>
      <c r="B1597" s="106" t="s">
        <v>111</v>
      </c>
      <c r="C1597" s="106" t="s">
        <v>145</v>
      </c>
      <c r="D1597" s="106" t="s">
        <v>145</v>
      </c>
      <c r="E1597" s="106" t="s">
        <v>142</v>
      </c>
      <c r="F1597" s="179">
        <f>'Fleet Input'!I1601</f>
        <v>0</v>
      </c>
      <c r="G1597" s="179">
        <f>'Fleet Input'!J1601</f>
        <v>0</v>
      </c>
      <c r="H1597" s="119" t="e">
        <f>VLOOKUP(AD1597,NOx_Calc!$E$4:$G$44,3,FALSE)/100</f>
        <v>#N/A</v>
      </c>
      <c r="I1597" s="119" t="e">
        <f>VLOOKUP(AD1597,NOx_Calc!$E$4:$H$44,4,FALSE)/100</f>
        <v>#N/A</v>
      </c>
      <c r="J1597" s="97" t="e">
        <f t="shared" si="300"/>
        <v>#N/A</v>
      </c>
      <c r="K1597" s="10" t="e">
        <f>IF(J1597&lt;&gt;"-",IF(X1597="A",'NOx Emission Factors'!$X$4*J1597,IF(X1597="L",'NOx Emission Factors'!$W$4*J1597,"?")),"-")</f>
        <v>#N/A</v>
      </c>
      <c r="L1597" s="10" t="str">
        <f>IF(F1597&lt;&gt;"",IF(X1597="A",F1597/'NOx Emission Factors'!$X$4,IF(X1597="L",F1597/'NOx Emission Factors'!$W$4,"?")),"-")</f>
        <v>?</v>
      </c>
      <c r="M1597" s="125" t="e">
        <f t="shared" si="301"/>
        <v>#DIV/0!</v>
      </c>
      <c r="N1597" s="125" t="e">
        <f t="shared" si="302"/>
        <v>#N/A</v>
      </c>
      <c r="O1597" s="170">
        <f>'Fleet Input'!B1601</f>
        <v>0</v>
      </c>
      <c r="P1597" s="170">
        <f>'Fleet Input'!C1601</f>
        <v>0</v>
      </c>
      <c r="Q1597" s="170">
        <f>'Fleet Input'!D1601</f>
        <v>0</v>
      </c>
      <c r="R1597" s="170">
        <f>'Fleet Input'!E1601</f>
        <v>0</v>
      </c>
      <c r="S1597" s="170">
        <f>'Fleet Input'!F1601</f>
        <v>0</v>
      </c>
      <c r="T1597" s="109" t="s">
        <v>239</v>
      </c>
      <c r="U1597" s="109" t="s">
        <v>194</v>
      </c>
      <c r="X1597" s="176">
        <f>'Fleet Input'!F1601</f>
        <v>0</v>
      </c>
      <c r="Y1597" s="170">
        <f>'Fleet Input'!G1601</f>
        <v>0</v>
      </c>
      <c r="Z1597" s="170">
        <f>'Fleet Input'!H1601</f>
        <v>0</v>
      </c>
      <c r="AA1597" s="114">
        <f t="shared" si="303"/>
        <v>0</v>
      </c>
      <c r="AB1597" s="176" t="str">
        <f>IF('Fleet Input'!K1601=0,"",'Fleet Input'!K1601)</f>
        <v/>
      </c>
      <c r="AC1597" s="176" t="str">
        <f>IF('Fleet Input'!L1601=0,"",'Fleet Input'!L1601)</f>
        <v/>
      </c>
      <c r="AD1597" s="117" t="str">
        <f t="shared" si="304"/>
        <v/>
      </c>
      <c r="AE1597" s="117" t="str">
        <f t="shared" si="305"/>
        <v>00</v>
      </c>
      <c r="AF1597" s="8" t="e">
        <f t="shared" si="306"/>
        <v>#N/A</v>
      </c>
      <c r="AG1597" s="122" t="e">
        <f t="shared" si="307"/>
        <v>#N/A</v>
      </c>
      <c r="AH1597" s="8" t="e">
        <f t="shared" si="308"/>
        <v>#N/A</v>
      </c>
      <c r="AI1597" s="122" t="e">
        <f t="shared" si="309"/>
        <v>#N/A</v>
      </c>
      <c r="AJ1597" s="100" t="e">
        <f t="shared" si="310"/>
        <v>#N/A</v>
      </c>
      <c r="AK1597" s="122" t="e">
        <f t="shared" si="311"/>
        <v>#N/A</v>
      </c>
    </row>
    <row r="1598" spans="1:37" x14ac:dyDescent="0.2">
      <c r="A1598" s="170">
        <f>'Fleet Input'!A1602</f>
        <v>0</v>
      </c>
      <c r="B1598" s="106" t="s">
        <v>111</v>
      </c>
      <c r="C1598" s="106" t="s">
        <v>145</v>
      </c>
      <c r="D1598" s="106" t="s">
        <v>145</v>
      </c>
      <c r="E1598" s="106" t="s">
        <v>142</v>
      </c>
      <c r="F1598" s="179">
        <f>'Fleet Input'!I1602</f>
        <v>0</v>
      </c>
      <c r="G1598" s="179">
        <f>'Fleet Input'!J1602</f>
        <v>0</v>
      </c>
      <c r="H1598" s="119" t="e">
        <f>VLOOKUP(AD1598,NOx_Calc!$E$4:$G$44,3,FALSE)/100</f>
        <v>#N/A</v>
      </c>
      <c r="I1598" s="119" t="e">
        <f>VLOOKUP(AD1598,NOx_Calc!$E$4:$H$44,4,FALSE)/100</f>
        <v>#N/A</v>
      </c>
      <c r="J1598" s="97" t="e">
        <f t="shared" si="300"/>
        <v>#N/A</v>
      </c>
      <c r="K1598" s="10" t="e">
        <f>IF(J1598&lt;&gt;"-",IF(X1598="A",'NOx Emission Factors'!$X$4*J1598,IF(X1598="L",'NOx Emission Factors'!$W$4*J1598,"?")),"-")</f>
        <v>#N/A</v>
      </c>
      <c r="L1598" s="10" t="str">
        <f>IF(F1598&lt;&gt;"",IF(X1598="A",F1598/'NOx Emission Factors'!$X$4,IF(X1598="L",F1598/'NOx Emission Factors'!$W$4,"?")),"-")</f>
        <v>?</v>
      </c>
      <c r="M1598" s="125" t="e">
        <f t="shared" si="301"/>
        <v>#DIV/0!</v>
      </c>
      <c r="N1598" s="125" t="e">
        <f t="shared" si="302"/>
        <v>#N/A</v>
      </c>
      <c r="O1598" s="170">
        <f>'Fleet Input'!B1602</f>
        <v>0</v>
      </c>
      <c r="P1598" s="170">
        <f>'Fleet Input'!C1602</f>
        <v>0</v>
      </c>
      <c r="Q1598" s="170">
        <f>'Fleet Input'!D1602</f>
        <v>0</v>
      </c>
      <c r="R1598" s="170">
        <f>'Fleet Input'!E1602</f>
        <v>0</v>
      </c>
      <c r="S1598" s="170">
        <f>'Fleet Input'!F1602</f>
        <v>0</v>
      </c>
      <c r="T1598" s="109" t="s">
        <v>239</v>
      </c>
      <c r="U1598" s="109" t="s">
        <v>194</v>
      </c>
      <c r="X1598" s="176">
        <f>'Fleet Input'!F1602</f>
        <v>0</v>
      </c>
      <c r="Y1598" s="170">
        <f>'Fleet Input'!G1602</f>
        <v>0</v>
      </c>
      <c r="Z1598" s="170">
        <f>'Fleet Input'!H1602</f>
        <v>0</v>
      </c>
      <c r="AA1598" s="114">
        <f t="shared" si="303"/>
        <v>0</v>
      </c>
      <c r="AB1598" s="176" t="str">
        <f>IF('Fleet Input'!K1602=0,"",'Fleet Input'!K1602)</f>
        <v/>
      </c>
      <c r="AC1598" s="176" t="str">
        <f>IF('Fleet Input'!L1602=0,"",'Fleet Input'!L1602)</f>
        <v/>
      </c>
      <c r="AD1598" s="117" t="str">
        <f t="shared" si="304"/>
        <v/>
      </c>
      <c r="AE1598" s="117" t="str">
        <f t="shared" si="305"/>
        <v>00</v>
      </c>
      <c r="AF1598" s="8" t="e">
        <f t="shared" si="306"/>
        <v>#N/A</v>
      </c>
      <c r="AG1598" s="122" t="e">
        <f t="shared" si="307"/>
        <v>#N/A</v>
      </c>
      <c r="AH1598" s="8" t="e">
        <f t="shared" si="308"/>
        <v>#N/A</v>
      </c>
      <c r="AI1598" s="122" t="e">
        <f t="shared" si="309"/>
        <v>#N/A</v>
      </c>
      <c r="AJ1598" s="100" t="e">
        <f t="shared" si="310"/>
        <v>#N/A</v>
      </c>
      <c r="AK1598" s="122" t="e">
        <f t="shared" si="311"/>
        <v>#N/A</v>
      </c>
    </row>
    <row r="1599" spans="1:37" x14ac:dyDescent="0.2">
      <c r="A1599" s="170">
        <f>'Fleet Input'!A1603</f>
        <v>0</v>
      </c>
      <c r="B1599" s="106" t="s">
        <v>111</v>
      </c>
      <c r="C1599" s="106" t="s">
        <v>145</v>
      </c>
      <c r="D1599" s="106" t="s">
        <v>145</v>
      </c>
      <c r="E1599" s="106" t="s">
        <v>142</v>
      </c>
      <c r="F1599" s="179">
        <f>'Fleet Input'!I1603</f>
        <v>0</v>
      </c>
      <c r="G1599" s="179">
        <f>'Fleet Input'!J1603</f>
        <v>0</v>
      </c>
      <c r="H1599" s="119" t="e">
        <f>VLOOKUP(AD1599,NOx_Calc!$E$4:$G$44,3,FALSE)/100</f>
        <v>#N/A</v>
      </c>
      <c r="I1599" s="119" t="e">
        <f>VLOOKUP(AD1599,NOx_Calc!$E$4:$H$44,4,FALSE)/100</f>
        <v>#N/A</v>
      </c>
      <c r="J1599" s="97" t="e">
        <f t="shared" si="300"/>
        <v>#N/A</v>
      </c>
      <c r="K1599" s="10" t="e">
        <f>IF(J1599&lt;&gt;"-",IF(X1599="A",'NOx Emission Factors'!$X$4*J1599,IF(X1599="L",'NOx Emission Factors'!$W$4*J1599,"?")),"-")</f>
        <v>#N/A</v>
      </c>
      <c r="L1599" s="10" t="str">
        <f>IF(F1599&lt;&gt;"",IF(X1599="A",F1599/'NOx Emission Factors'!$X$4,IF(X1599="L",F1599/'NOx Emission Factors'!$W$4,"?")),"-")</f>
        <v>?</v>
      </c>
      <c r="M1599" s="125" t="e">
        <f t="shared" si="301"/>
        <v>#DIV/0!</v>
      </c>
      <c r="N1599" s="125" t="e">
        <f t="shared" si="302"/>
        <v>#N/A</v>
      </c>
      <c r="O1599" s="170">
        <f>'Fleet Input'!B1603</f>
        <v>0</v>
      </c>
      <c r="P1599" s="170">
        <f>'Fleet Input'!C1603</f>
        <v>0</v>
      </c>
      <c r="Q1599" s="170">
        <f>'Fleet Input'!D1603</f>
        <v>0</v>
      </c>
      <c r="R1599" s="170">
        <f>'Fleet Input'!E1603</f>
        <v>0</v>
      </c>
      <c r="S1599" s="170">
        <f>'Fleet Input'!F1603</f>
        <v>0</v>
      </c>
      <c r="T1599" s="109" t="s">
        <v>239</v>
      </c>
      <c r="U1599" s="109" t="s">
        <v>194</v>
      </c>
      <c r="X1599" s="176">
        <f>'Fleet Input'!F1603</f>
        <v>0</v>
      </c>
      <c r="Y1599" s="170">
        <f>'Fleet Input'!G1603</f>
        <v>0</v>
      </c>
      <c r="Z1599" s="170">
        <f>'Fleet Input'!H1603</f>
        <v>0</v>
      </c>
      <c r="AA1599" s="114">
        <f t="shared" si="303"/>
        <v>0</v>
      </c>
      <c r="AB1599" s="176" t="str">
        <f>IF('Fleet Input'!K1603=0,"",'Fleet Input'!K1603)</f>
        <v/>
      </c>
      <c r="AC1599" s="176" t="str">
        <f>IF('Fleet Input'!L1603=0,"",'Fleet Input'!L1603)</f>
        <v/>
      </c>
      <c r="AD1599" s="117" t="str">
        <f t="shared" si="304"/>
        <v/>
      </c>
      <c r="AE1599" s="117" t="str">
        <f t="shared" si="305"/>
        <v>00</v>
      </c>
      <c r="AF1599" s="8" t="e">
        <f t="shared" si="306"/>
        <v>#N/A</v>
      </c>
      <c r="AG1599" s="122" t="e">
        <f t="shared" si="307"/>
        <v>#N/A</v>
      </c>
      <c r="AH1599" s="8" t="e">
        <f t="shared" si="308"/>
        <v>#N/A</v>
      </c>
      <c r="AI1599" s="122" t="e">
        <f t="shared" si="309"/>
        <v>#N/A</v>
      </c>
      <c r="AJ1599" s="100" t="e">
        <f t="shared" si="310"/>
        <v>#N/A</v>
      </c>
      <c r="AK1599" s="122" t="e">
        <f t="shared" si="311"/>
        <v>#N/A</v>
      </c>
    </row>
    <row r="1600" spans="1:37" x14ac:dyDescent="0.2">
      <c r="A1600" s="170">
        <f>'Fleet Input'!A1604</f>
        <v>0</v>
      </c>
      <c r="B1600" s="106" t="s">
        <v>111</v>
      </c>
      <c r="C1600" s="106" t="s">
        <v>145</v>
      </c>
      <c r="D1600" s="106" t="s">
        <v>145</v>
      </c>
      <c r="E1600" s="106" t="s">
        <v>142</v>
      </c>
      <c r="F1600" s="179">
        <f>'Fleet Input'!I1604</f>
        <v>0</v>
      </c>
      <c r="G1600" s="179">
        <f>'Fleet Input'!J1604</f>
        <v>0</v>
      </c>
      <c r="H1600" s="119" t="e">
        <f>VLOOKUP(AD1600,NOx_Calc!$E$4:$G$44,3,FALSE)/100</f>
        <v>#N/A</v>
      </c>
      <c r="I1600" s="119" t="e">
        <f>VLOOKUP(AD1600,NOx_Calc!$E$4:$H$44,4,FALSE)/100</f>
        <v>#N/A</v>
      </c>
      <c r="J1600" s="97" t="e">
        <f t="shared" si="300"/>
        <v>#N/A</v>
      </c>
      <c r="K1600" s="10" t="e">
        <f>IF(J1600&lt;&gt;"-",IF(X1600="A",'NOx Emission Factors'!$X$4*J1600,IF(X1600="L",'NOx Emission Factors'!$W$4*J1600,"?")),"-")</f>
        <v>#N/A</v>
      </c>
      <c r="L1600" s="10" t="str">
        <f>IF(F1600&lt;&gt;"",IF(X1600="A",F1600/'NOx Emission Factors'!$X$4,IF(X1600="L",F1600/'NOx Emission Factors'!$W$4,"?")),"-")</f>
        <v>?</v>
      </c>
      <c r="M1600" s="125" t="e">
        <f t="shared" si="301"/>
        <v>#DIV/0!</v>
      </c>
      <c r="N1600" s="125" t="e">
        <f t="shared" si="302"/>
        <v>#N/A</v>
      </c>
      <c r="O1600" s="170">
        <f>'Fleet Input'!B1604</f>
        <v>0</v>
      </c>
      <c r="P1600" s="170">
        <f>'Fleet Input'!C1604</f>
        <v>0</v>
      </c>
      <c r="Q1600" s="170">
        <f>'Fleet Input'!D1604</f>
        <v>0</v>
      </c>
      <c r="R1600" s="170">
        <f>'Fleet Input'!E1604</f>
        <v>0</v>
      </c>
      <c r="S1600" s="170">
        <f>'Fleet Input'!F1604</f>
        <v>0</v>
      </c>
      <c r="T1600" s="109" t="s">
        <v>239</v>
      </c>
      <c r="U1600" s="109" t="s">
        <v>194</v>
      </c>
      <c r="X1600" s="176">
        <f>'Fleet Input'!F1604</f>
        <v>0</v>
      </c>
      <c r="Y1600" s="170">
        <f>'Fleet Input'!G1604</f>
        <v>0</v>
      </c>
      <c r="Z1600" s="170">
        <f>'Fleet Input'!H1604</f>
        <v>0</v>
      </c>
      <c r="AA1600" s="114">
        <f t="shared" si="303"/>
        <v>0</v>
      </c>
      <c r="AB1600" s="176" t="str">
        <f>IF('Fleet Input'!K1604=0,"",'Fleet Input'!K1604)</f>
        <v/>
      </c>
      <c r="AC1600" s="176" t="str">
        <f>IF('Fleet Input'!L1604=0,"",'Fleet Input'!L1604)</f>
        <v/>
      </c>
      <c r="AD1600" s="117" t="str">
        <f t="shared" si="304"/>
        <v/>
      </c>
      <c r="AE1600" s="117" t="str">
        <f t="shared" si="305"/>
        <v>00</v>
      </c>
      <c r="AF1600" s="8" t="e">
        <f t="shared" si="306"/>
        <v>#N/A</v>
      </c>
      <c r="AG1600" s="122" t="e">
        <f t="shared" si="307"/>
        <v>#N/A</v>
      </c>
      <c r="AH1600" s="8" t="e">
        <f t="shared" si="308"/>
        <v>#N/A</v>
      </c>
      <c r="AI1600" s="122" t="e">
        <f t="shared" si="309"/>
        <v>#N/A</v>
      </c>
      <c r="AJ1600" s="100" t="e">
        <f t="shared" si="310"/>
        <v>#N/A</v>
      </c>
      <c r="AK1600" s="122" t="e">
        <f t="shared" si="311"/>
        <v>#N/A</v>
      </c>
    </row>
  </sheetData>
  <phoneticPr fontId="0" type="noConversion"/>
  <pageMargins left="0.75" right="0.75" top="1" bottom="1" header="0.5" footer="0.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14"/>
  </sheetPr>
  <dimension ref="A1:BK355"/>
  <sheetViews>
    <sheetView workbookViewId="0">
      <pane xSplit="5" ySplit="6" topLeftCell="V7" activePane="bottomRight" state="frozenSplit"/>
      <selection activeCell="H3" sqref="H3"/>
      <selection pane="topRight" activeCell="H3" sqref="H3"/>
      <selection pane="bottomLeft" activeCell="H3" sqref="H3"/>
      <selection pane="bottomRight" activeCell="H3" sqref="H3"/>
    </sheetView>
  </sheetViews>
  <sheetFormatPr defaultRowHeight="12.75" x14ac:dyDescent="0.2"/>
  <cols>
    <col min="8" max="8" width="9.28515625" bestFit="1" customWidth="1"/>
    <col min="9" max="11" width="9" bestFit="1" customWidth="1"/>
    <col min="12" max="14" width="13.140625" bestFit="1" customWidth="1"/>
    <col min="15" max="17" width="9" bestFit="1" customWidth="1"/>
    <col min="25" max="25" width="8" customWidth="1"/>
  </cols>
  <sheetData>
    <row r="1" spans="1:63" hidden="1" x14ac:dyDescent="0.2">
      <c r="V1" s="96" t="s">
        <v>844</v>
      </c>
      <c r="W1" s="96"/>
      <c r="X1" s="96"/>
      <c r="Y1" s="96"/>
      <c r="Z1" s="96"/>
    </row>
    <row r="2" spans="1:63" x14ac:dyDescent="0.2">
      <c r="A2" s="4" t="s">
        <v>312</v>
      </c>
      <c r="D2" t="s">
        <v>741</v>
      </c>
      <c r="W2" s="3" t="s">
        <v>745</v>
      </c>
      <c r="X2" s="3"/>
      <c r="Z2" s="3" t="s">
        <v>234</v>
      </c>
    </row>
    <row r="3" spans="1:63" ht="13.5" thickBot="1" x14ac:dyDescent="0.25">
      <c r="A3" s="183" t="s">
        <v>935</v>
      </c>
      <c r="B3">
        <f>'Fleet Input'!G1</f>
        <v>2012</v>
      </c>
      <c r="F3" s="183" t="s">
        <v>936</v>
      </c>
      <c r="W3" s="3" t="s">
        <v>742</v>
      </c>
      <c r="X3" s="3" t="s">
        <v>743</v>
      </c>
      <c r="Z3" s="3" t="s">
        <v>235</v>
      </c>
    </row>
    <row r="4" spans="1:63" ht="18.75" thickBot="1" x14ac:dyDescent="0.25">
      <c r="A4" s="265" t="s">
        <v>313</v>
      </c>
      <c r="B4" s="266"/>
      <c r="C4" s="266"/>
      <c r="D4" s="266"/>
      <c r="E4" s="267"/>
      <c r="F4" s="268" t="s">
        <v>314</v>
      </c>
      <c r="G4" s="269"/>
      <c r="H4" s="269"/>
      <c r="I4" s="269"/>
      <c r="J4" s="269"/>
      <c r="K4" s="269"/>
      <c r="L4" s="269"/>
      <c r="M4" s="269"/>
      <c r="N4" s="269"/>
      <c r="O4" s="269"/>
      <c r="P4" s="269"/>
      <c r="Q4" s="269"/>
      <c r="R4" s="269"/>
      <c r="S4" s="269"/>
      <c r="T4" s="270"/>
      <c r="V4" t="s">
        <v>229</v>
      </c>
      <c r="W4" s="127">
        <v>25</v>
      </c>
      <c r="X4" s="127">
        <v>10</v>
      </c>
      <c r="Z4" s="183" t="s">
        <v>933</v>
      </c>
    </row>
    <row r="5" spans="1:63" x14ac:dyDescent="0.2">
      <c r="A5" s="271" t="s">
        <v>222</v>
      </c>
      <c r="B5" s="273" t="s">
        <v>315</v>
      </c>
      <c r="C5" s="273" t="s">
        <v>316</v>
      </c>
      <c r="D5" s="273" t="s">
        <v>317</v>
      </c>
      <c r="E5" s="275" t="s">
        <v>870</v>
      </c>
      <c r="F5" s="277" t="s">
        <v>318</v>
      </c>
      <c r="G5" s="278"/>
      <c r="H5" s="261" t="s">
        <v>319</v>
      </c>
      <c r="I5" s="261"/>
      <c r="J5" s="261"/>
      <c r="K5" s="261"/>
      <c r="L5" s="261"/>
      <c r="M5" s="261"/>
      <c r="N5" s="261"/>
      <c r="O5" s="279" t="s">
        <v>320</v>
      </c>
      <c r="P5" s="261" t="s">
        <v>321</v>
      </c>
      <c r="Q5" s="261"/>
      <c r="R5" s="261" t="s">
        <v>322</v>
      </c>
      <c r="S5" s="261" t="s">
        <v>323</v>
      </c>
      <c r="T5" s="263" t="s">
        <v>324</v>
      </c>
      <c r="V5" t="s">
        <v>744</v>
      </c>
      <c r="W5" s="128">
        <f>W4*1.609344</f>
        <v>40.233600000000003</v>
      </c>
      <c r="X5" s="128">
        <f>X4*1.609344</f>
        <v>16.093440000000001</v>
      </c>
      <c r="Z5" s="183" t="s">
        <v>934</v>
      </c>
      <c r="AB5" s="259" t="s">
        <v>742</v>
      </c>
      <c r="AC5" s="259"/>
      <c r="AD5" s="259"/>
      <c r="AE5" s="259"/>
      <c r="AF5" s="259"/>
      <c r="AG5" s="259"/>
      <c r="AH5" s="259"/>
      <c r="AI5" s="259"/>
      <c r="AJ5" s="259"/>
      <c r="AK5" s="259"/>
      <c r="AL5" s="259"/>
      <c r="AM5" s="259"/>
      <c r="AN5" s="259"/>
      <c r="AO5" s="259"/>
      <c r="AP5" s="259"/>
      <c r="AQ5" s="259"/>
      <c r="AR5" s="259"/>
      <c r="AS5" s="259"/>
      <c r="AT5" s="260" t="s">
        <v>743</v>
      </c>
      <c r="AU5" s="260"/>
      <c r="AV5" s="260"/>
      <c r="AW5" s="260"/>
      <c r="AX5" s="260"/>
      <c r="AY5" s="260"/>
      <c r="AZ5" s="260"/>
      <c r="BA5" s="260"/>
      <c r="BB5" s="260"/>
      <c r="BC5" s="260"/>
      <c r="BD5" s="260"/>
      <c r="BE5" s="260"/>
      <c r="BF5" s="260"/>
      <c r="BG5" s="260"/>
      <c r="BH5" s="260"/>
      <c r="BI5" s="260"/>
      <c r="BJ5" s="260"/>
      <c r="BK5" s="260"/>
    </row>
    <row r="6" spans="1:63" ht="60.75" thickBot="1" x14ac:dyDescent="0.25">
      <c r="A6" s="272"/>
      <c r="B6" s="274"/>
      <c r="C6" s="274"/>
      <c r="D6" s="274"/>
      <c r="E6" s="276"/>
      <c r="F6" s="218" t="s">
        <v>325</v>
      </c>
      <c r="G6" s="219" t="s">
        <v>326</v>
      </c>
      <c r="H6" s="219" t="s">
        <v>327</v>
      </c>
      <c r="I6" s="219" t="s">
        <v>328</v>
      </c>
      <c r="J6" s="219" t="s">
        <v>329</v>
      </c>
      <c r="K6" s="219" t="s">
        <v>330</v>
      </c>
      <c r="L6" s="219" t="s">
        <v>331</v>
      </c>
      <c r="M6" s="219" t="s">
        <v>332</v>
      </c>
      <c r="N6" s="219" t="s">
        <v>333</v>
      </c>
      <c r="O6" s="280"/>
      <c r="P6" s="219" t="s">
        <v>334</v>
      </c>
      <c r="Q6" s="219" t="s">
        <v>335</v>
      </c>
      <c r="R6" s="262"/>
      <c r="S6" s="262"/>
      <c r="T6" s="264"/>
      <c r="V6" s="95" t="s">
        <v>746</v>
      </c>
      <c r="AB6" s="216">
        <v>2008</v>
      </c>
      <c r="AC6" s="216">
        <v>2009</v>
      </c>
      <c r="AD6" s="216">
        <v>2010</v>
      </c>
      <c r="AE6" s="216">
        <v>2011</v>
      </c>
      <c r="AF6" s="216">
        <v>2012</v>
      </c>
      <c r="AG6" s="216">
        <v>2013</v>
      </c>
      <c r="AH6" s="216">
        <v>2014</v>
      </c>
      <c r="AI6" s="216">
        <v>2015</v>
      </c>
      <c r="AJ6" s="216">
        <v>2016</v>
      </c>
      <c r="AK6" s="216">
        <v>2017</v>
      </c>
      <c r="AL6" s="216">
        <v>2018</v>
      </c>
      <c r="AM6" s="216">
        <v>2019</v>
      </c>
      <c r="AN6" s="216">
        <v>2020</v>
      </c>
      <c r="AO6" s="216">
        <v>2021</v>
      </c>
      <c r="AP6" s="216">
        <v>2022</v>
      </c>
      <c r="AQ6" s="216">
        <v>2023</v>
      </c>
      <c r="AR6" s="216">
        <v>2024</v>
      </c>
      <c r="AS6" s="216">
        <v>2025</v>
      </c>
      <c r="AT6" s="212">
        <v>2008</v>
      </c>
      <c r="AU6" s="212">
        <v>2009</v>
      </c>
      <c r="AV6" s="212">
        <v>2010</v>
      </c>
      <c r="AW6" s="212">
        <v>2011</v>
      </c>
      <c r="AX6" s="212">
        <v>2012</v>
      </c>
      <c r="AY6" s="212">
        <v>2013</v>
      </c>
      <c r="AZ6" s="212">
        <v>2014</v>
      </c>
      <c r="BA6" s="212">
        <v>2015</v>
      </c>
      <c r="BB6" s="212">
        <v>2016</v>
      </c>
      <c r="BC6" s="212">
        <v>2017</v>
      </c>
      <c r="BD6" s="212">
        <v>2018</v>
      </c>
      <c r="BE6" s="212">
        <v>2019</v>
      </c>
      <c r="BF6" s="212">
        <v>2020</v>
      </c>
      <c r="BG6" s="212">
        <v>2021</v>
      </c>
      <c r="BH6" s="212">
        <v>2022</v>
      </c>
      <c r="BI6" s="212">
        <v>2023</v>
      </c>
      <c r="BJ6" s="212">
        <v>2024</v>
      </c>
      <c r="BK6" s="212">
        <v>2025</v>
      </c>
    </row>
    <row r="7" spans="1:63" x14ac:dyDescent="0.2">
      <c r="A7" s="13" t="s">
        <v>336</v>
      </c>
      <c r="B7" s="14" t="s">
        <v>337</v>
      </c>
      <c r="C7" s="14" t="s">
        <v>338</v>
      </c>
      <c r="D7" s="14" t="s">
        <v>339</v>
      </c>
      <c r="E7" s="15" t="s">
        <v>340</v>
      </c>
      <c r="F7" s="220" t="s">
        <v>341</v>
      </c>
      <c r="G7" s="221" t="s">
        <v>342</v>
      </c>
      <c r="H7" s="221">
        <v>10.961000000001604</v>
      </c>
      <c r="I7" s="221">
        <v>0.24559999999999604</v>
      </c>
      <c r="J7" s="221">
        <v>2.1200000000000219E-2</v>
      </c>
      <c r="K7" s="221">
        <v>0</v>
      </c>
      <c r="L7" s="221">
        <v>0</v>
      </c>
      <c r="M7" s="221">
        <v>0</v>
      </c>
      <c r="N7" s="221">
        <v>0</v>
      </c>
      <c r="O7" s="222">
        <v>1</v>
      </c>
      <c r="P7" s="221">
        <v>5</v>
      </c>
      <c r="Q7" s="221">
        <v>140</v>
      </c>
      <c r="R7" s="221" t="s">
        <v>343</v>
      </c>
      <c r="S7" s="221" t="s">
        <v>344</v>
      </c>
      <c r="T7" s="223" t="s">
        <v>345</v>
      </c>
      <c r="V7">
        <v>1</v>
      </c>
      <c r="W7">
        <f>HLOOKUP('Fleet Input'!$G$1,$AB$6:$AS$271,V7+1,FALSE)</f>
        <v>1.9636301770391227</v>
      </c>
      <c r="X7">
        <f>HLOOKUP('Fleet Input'!$G$1,$AT$6:$BK$271,V7+1,FALSE)</f>
        <v>5.186046694470372</v>
      </c>
      <c r="AB7" s="217">
        <v>1.9806555846797449</v>
      </c>
      <c r="AC7" s="217">
        <v>1.9765745933073799</v>
      </c>
      <c r="AD7" s="217">
        <v>1.9697927475854029</v>
      </c>
      <c r="AE7" s="217">
        <v>1.9636301770391227</v>
      </c>
      <c r="AF7" s="217">
        <v>1.9636301770391227</v>
      </c>
      <c r="AG7" s="217">
        <v>1.9636301770391227</v>
      </c>
      <c r="AH7" s="217">
        <v>1.9636301770391227</v>
      </c>
      <c r="AI7" s="217">
        <v>1.9636301770391227</v>
      </c>
      <c r="AJ7" s="217">
        <v>1.9636301770391227</v>
      </c>
      <c r="AK7" s="217">
        <v>1.9636301770391227</v>
      </c>
      <c r="AL7" s="217">
        <v>1.9636301770391227</v>
      </c>
      <c r="AM7" s="217">
        <v>1.9636301770391227</v>
      </c>
      <c r="AN7" s="217">
        <v>1.9636301770391227</v>
      </c>
      <c r="AO7" s="217">
        <v>1.9636301770391227</v>
      </c>
      <c r="AP7" s="217">
        <v>1.9636301770391227</v>
      </c>
      <c r="AQ7" s="217">
        <v>1.9636301770391227</v>
      </c>
      <c r="AR7" s="217">
        <v>1.9636301770391227</v>
      </c>
      <c r="AS7" s="217">
        <v>1.9636301770391227</v>
      </c>
      <c r="AT7" s="213">
        <v>5.2297242839072613</v>
      </c>
      <c r="AU7" s="214">
        <v>5.2206393970720679</v>
      </c>
      <c r="AV7" s="214">
        <v>5.2029804233485777</v>
      </c>
      <c r="AW7" s="214">
        <v>5.186046694470372</v>
      </c>
      <c r="AX7" s="214">
        <v>5.186046694470372</v>
      </c>
      <c r="AY7" s="214">
        <v>5.186046694470372</v>
      </c>
      <c r="AZ7" s="214">
        <v>5.186046694470372</v>
      </c>
      <c r="BA7" s="214">
        <v>5.186046694470372</v>
      </c>
      <c r="BB7" s="214">
        <v>5.186046694470372</v>
      </c>
      <c r="BC7" s="214">
        <v>5.186046694470372</v>
      </c>
      <c r="BD7" s="214">
        <v>5.186046694470372</v>
      </c>
      <c r="BE7" s="214">
        <v>5.186046694470372</v>
      </c>
      <c r="BF7" s="214">
        <v>5.186046694470372</v>
      </c>
      <c r="BG7" s="214">
        <v>5.186046694470372</v>
      </c>
      <c r="BH7" s="214">
        <v>5.186046694470372</v>
      </c>
      <c r="BI7" s="214">
        <v>5.186046694470372</v>
      </c>
      <c r="BJ7" s="214">
        <v>5.186046694470372</v>
      </c>
      <c r="BK7" s="214">
        <v>5.186046694470372</v>
      </c>
    </row>
    <row r="8" spans="1:63" x14ac:dyDescent="0.2">
      <c r="A8" s="21" t="s">
        <v>346</v>
      </c>
      <c r="B8" s="22" t="s">
        <v>337</v>
      </c>
      <c r="C8" s="22" t="s">
        <v>338</v>
      </c>
      <c r="D8" s="22" t="s">
        <v>339</v>
      </c>
      <c r="E8" s="23" t="s">
        <v>43</v>
      </c>
      <c r="F8" s="224" t="s">
        <v>341</v>
      </c>
      <c r="G8" s="225" t="s">
        <v>342</v>
      </c>
      <c r="H8" s="225">
        <v>2.8772433125977841</v>
      </c>
      <c r="I8" s="225">
        <v>0.21805209014974025</v>
      </c>
      <c r="J8" s="225">
        <v>1.295868961435076E-3</v>
      </c>
      <c r="K8" s="225">
        <v>2.8540477305938339E-6</v>
      </c>
      <c r="L8" s="225">
        <v>2.5071291244460614E-8</v>
      </c>
      <c r="M8" s="225">
        <v>0</v>
      </c>
      <c r="N8" s="225">
        <v>0</v>
      </c>
      <c r="O8" s="226">
        <v>1</v>
      </c>
      <c r="P8" s="225">
        <v>5</v>
      </c>
      <c r="Q8" s="225">
        <v>120</v>
      </c>
      <c r="R8" s="225" t="s">
        <v>343</v>
      </c>
      <c r="S8" s="225" t="s">
        <v>344</v>
      </c>
      <c r="T8" s="227" t="s">
        <v>345</v>
      </c>
      <c r="V8">
        <f>V7+1</f>
        <v>2</v>
      </c>
      <c r="W8">
        <f>HLOOKUP('Fleet Input'!$G$1,$AB$6:$AS$271,V8+1,FALSE)</f>
        <v>0.56898087160627131</v>
      </c>
      <c r="X8">
        <f>HLOOKUP('Fleet Input'!$G$1,$AT$6:$BK$271,V8+1,FALSE)</f>
        <v>2.5271567240172388</v>
      </c>
      <c r="AB8" s="217">
        <v>0.56987213330896913</v>
      </c>
      <c r="AC8" s="217">
        <v>0.56989523047861657</v>
      </c>
      <c r="AD8" s="217">
        <v>0.56928290226522638</v>
      </c>
      <c r="AE8" s="217">
        <v>0.56864713692819902</v>
      </c>
      <c r="AF8" s="217">
        <v>0.56898087160627131</v>
      </c>
      <c r="AG8" s="217">
        <v>0.56923494739385494</v>
      </c>
      <c r="AH8" s="217">
        <v>0.56941173673578993</v>
      </c>
      <c r="AI8" s="217">
        <v>0.56953625504800842</v>
      </c>
      <c r="AJ8" s="217">
        <v>0.56962106397220624</v>
      </c>
      <c r="AK8" s="217">
        <v>0.56962106397220624</v>
      </c>
      <c r="AL8" s="217">
        <v>0.56962106397220624</v>
      </c>
      <c r="AM8" s="217">
        <v>0.56962106397220624</v>
      </c>
      <c r="AN8" s="217">
        <v>0.56962106397220624</v>
      </c>
      <c r="AO8" s="217">
        <v>0.56962106397220624</v>
      </c>
      <c r="AP8" s="217">
        <v>0.56962106397220624</v>
      </c>
      <c r="AQ8" s="217">
        <v>0.56962106397220624</v>
      </c>
      <c r="AR8" s="217">
        <v>0.56962106397220624</v>
      </c>
      <c r="AS8" s="217">
        <v>0.56962106397220624</v>
      </c>
      <c r="AT8" s="213">
        <v>2.5308012845147401</v>
      </c>
      <c r="AU8" s="214">
        <v>2.530623368375561</v>
      </c>
      <c r="AV8" s="214">
        <v>2.5286355699801768</v>
      </c>
      <c r="AW8" s="214">
        <v>2.5265204609904974</v>
      </c>
      <c r="AX8" s="214">
        <v>2.5271567240172388</v>
      </c>
      <c r="AY8" s="214">
        <v>2.527641117879345</v>
      </c>
      <c r="AZ8" s="214">
        <v>2.5279781656277085</v>
      </c>
      <c r="BA8" s="214">
        <v>2.5282155589926258</v>
      </c>
      <c r="BB8" s="214">
        <v>2.5283772466635521</v>
      </c>
      <c r="BC8" s="214">
        <v>2.5283772466635521</v>
      </c>
      <c r="BD8" s="214">
        <v>2.5283772466635521</v>
      </c>
      <c r="BE8" s="214">
        <v>2.5283772466635521</v>
      </c>
      <c r="BF8" s="214">
        <v>2.5283772466635521</v>
      </c>
      <c r="BG8" s="214">
        <v>2.5283772466635521</v>
      </c>
      <c r="BH8" s="214">
        <v>2.5283772466635521</v>
      </c>
      <c r="BI8" s="214">
        <v>2.5283772466635521</v>
      </c>
      <c r="BJ8" s="214">
        <v>2.5283772466635521</v>
      </c>
      <c r="BK8" s="214">
        <v>2.5283772466635521</v>
      </c>
    </row>
    <row r="9" spans="1:63" x14ac:dyDescent="0.2">
      <c r="A9" s="21" t="s">
        <v>347</v>
      </c>
      <c r="B9" s="22" t="s">
        <v>337</v>
      </c>
      <c r="C9" s="22" t="s">
        <v>338</v>
      </c>
      <c r="D9" s="22" t="s">
        <v>339</v>
      </c>
      <c r="E9" s="23" t="s">
        <v>44</v>
      </c>
      <c r="F9" s="224" t="s">
        <v>341</v>
      </c>
      <c r="G9" s="225" t="s">
        <v>342</v>
      </c>
      <c r="H9" s="225">
        <v>2.8180321609943348</v>
      </c>
      <c r="I9" s="225">
        <v>2.1811570918089274E-2</v>
      </c>
      <c r="J9" s="225">
        <v>-1.0474278334982046E-4</v>
      </c>
      <c r="K9" s="225">
        <v>9.4733671454072521E-6</v>
      </c>
      <c r="L9" s="225">
        <v>-7.2580351201390059E-8</v>
      </c>
      <c r="M9" s="225">
        <v>4.4224799042595804E-10</v>
      </c>
      <c r="N9" s="225">
        <v>0</v>
      </c>
      <c r="O9" s="226">
        <v>1</v>
      </c>
      <c r="P9" s="225">
        <v>5</v>
      </c>
      <c r="Q9" s="225">
        <v>140</v>
      </c>
      <c r="R9" s="225" t="s">
        <v>343</v>
      </c>
      <c r="S9" s="225" t="s">
        <v>344</v>
      </c>
      <c r="T9" s="227" t="s">
        <v>345</v>
      </c>
      <c r="V9">
        <f t="shared" ref="V9:V72" si="0">V8+1</f>
        <v>3</v>
      </c>
      <c r="W9">
        <f>HLOOKUP('Fleet Input'!$G$1,$AB$6:$AS$271,V9+1,FALSE)</f>
        <v>0.46678875098076622</v>
      </c>
      <c r="X9">
        <f>HLOOKUP('Fleet Input'!$G$1,$AT$6:$BK$271,V9+1,FALSE)</f>
        <v>1.8606794791980172</v>
      </c>
      <c r="AB9" s="217">
        <v>0.46356208531234155</v>
      </c>
      <c r="AC9" s="217">
        <v>0.46506812600869057</v>
      </c>
      <c r="AD9" s="217">
        <v>0.46554291457192365</v>
      </c>
      <c r="AE9" s="217">
        <v>0.46578524872509064</v>
      </c>
      <c r="AF9" s="217">
        <v>0.46678875098076622</v>
      </c>
      <c r="AG9" s="217">
        <v>0.46755720356860453</v>
      </c>
      <c r="AH9" s="217">
        <v>0.4681540924415365</v>
      </c>
      <c r="AI9" s="217">
        <v>0.46861625906622878</v>
      </c>
      <c r="AJ9" s="217">
        <v>0.46896868333047936</v>
      </c>
      <c r="AK9" s="217">
        <v>0.46924744202466845</v>
      </c>
      <c r="AL9" s="217">
        <v>0.46942414742538313</v>
      </c>
      <c r="AM9" s="217">
        <v>0.46955216595969695</v>
      </c>
      <c r="AN9" s="217">
        <v>0.46963943030262834</v>
      </c>
      <c r="AO9" s="217">
        <v>0.46963943030262834</v>
      </c>
      <c r="AP9" s="217">
        <v>0.46963943030262834</v>
      </c>
      <c r="AQ9" s="217">
        <v>0.46963943030262834</v>
      </c>
      <c r="AR9" s="217">
        <v>0.46963943030262834</v>
      </c>
      <c r="AS9" s="217">
        <v>0.46963943030262834</v>
      </c>
      <c r="AT9" s="213">
        <v>1.8545066329262416</v>
      </c>
      <c r="AU9" s="214">
        <v>1.8578563134530435</v>
      </c>
      <c r="AV9" s="214">
        <v>1.8584700436220167</v>
      </c>
      <c r="AW9" s="214">
        <v>1.8584501091101899</v>
      </c>
      <c r="AX9" s="214">
        <v>1.8606794791980172</v>
      </c>
      <c r="AY9" s="214">
        <v>1.862386665408662</v>
      </c>
      <c r="AZ9" s="214">
        <v>1.8637127074694002</v>
      </c>
      <c r="BA9" s="214">
        <v>1.864739451996235</v>
      </c>
      <c r="BB9" s="214">
        <v>1.8655223940459427</v>
      </c>
      <c r="BC9" s="214">
        <v>1.866141681437707</v>
      </c>
      <c r="BD9" s="214">
        <v>1.8665342483028864</v>
      </c>
      <c r="BE9" s="214">
        <v>1.8668186529362318</v>
      </c>
      <c r="BF9" s="214">
        <v>1.8670125184853772</v>
      </c>
      <c r="BG9" s="214">
        <v>1.8670125184853772</v>
      </c>
      <c r="BH9" s="214">
        <v>1.8670125184853772</v>
      </c>
      <c r="BI9" s="214">
        <v>1.8670125184853772</v>
      </c>
      <c r="BJ9" s="214">
        <v>1.8670125184853772</v>
      </c>
      <c r="BK9" s="214">
        <v>1.8670125184853772</v>
      </c>
    </row>
    <row r="10" spans="1:63" x14ac:dyDescent="0.2">
      <c r="A10" s="21" t="s">
        <v>348</v>
      </c>
      <c r="B10" s="22" t="s">
        <v>337</v>
      </c>
      <c r="C10" s="22" t="s">
        <v>338</v>
      </c>
      <c r="D10" s="22" t="s">
        <v>339</v>
      </c>
      <c r="E10" s="23" t="s">
        <v>45</v>
      </c>
      <c r="F10" s="224" t="s">
        <v>341</v>
      </c>
      <c r="G10" s="225" t="s">
        <v>342</v>
      </c>
      <c r="H10" s="225">
        <v>0.60675746147535392</v>
      </c>
      <c r="I10" s="225">
        <v>2.1434294329083059E-2</v>
      </c>
      <c r="J10" s="225">
        <v>3.3842794997340775E-4</v>
      </c>
      <c r="K10" s="225">
        <v>-9.3335845888220526E-7</v>
      </c>
      <c r="L10" s="225">
        <v>1.8255918898823793E-8</v>
      </c>
      <c r="M10" s="225">
        <v>0</v>
      </c>
      <c r="N10" s="225">
        <v>0</v>
      </c>
      <c r="O10" s="226">
        <v>1</v>
      </c>
      <c r="P10" s="225">
        <v>5</v>
      </c>
      <c r="Q10" s="225">
        <v>140</v>
      </c>
      <c r="R10" s="225" t="s">
        <v>343</v>
      </c>
      <c r="S10" s="225" t="s">
        <v>344</v>
      </c>
      <c r="T10" s="227" t="s">
        <v>345</v>
      </c>
      <c r="V10">
        <f t="shared" si="0"/>
        <v>4</v>
      </c>
      <c r="W10">
        <f>HLOOKUP('Fleet Input'!$G$1,$AB$6:$AS$271,V10+1,FALSE)</f>
        <v>9.9291163034974331E-2</v>
      </c>
      <c r="X10">
        <f>HLOOKUP('Fleet Input'!$G$1,$AT$6:$BK$271,V10+1,FALSE)</f>
        <v>0.47501273431269619</v>
      </c>
      <c r="AB10" s="217">
        <v>0.33205113846086914</v>
      </c>
      <c r="AC10" s="217">
        <v>9.9450970589916241E-2</v>
      </c>
      <c r="AD10" s="217">
        <v>9.9367244153505327E-2</v>
      </c>
      <c r="AE10" s="217">
        <v>9.9291163034965865E-2</v>
      </c>
      <c r="AF10" s="217">
        <v>9.9291163034974331E-2</v>
      </c>
      <c r="AG10" s="217">
        <v>9.9291163034974247E-2</v>
      </c>
      <c r="AH10" s="217">
        <v>9.9291163034974234E-2</v>
      </c>
      <c r="AI10" s="217">
        <v>9.9291163034974247E-2</v>
      </c>
      <c r="AJ10" s="217">
        <v>9.9291163034974247E-2</v>
      </c>
      <c r="AK10" s="217">
        <v>9.9291163034974234E-2</v>
      </c>
      <c r="AL10" s="217">
        <v>9.9291163034974247E-2</v>
      </c>
      <c r="AM10" s="217">
        <v>9.9291163034974247E-2</v>
      </c>
      <c r="AN10" s="217">
        <v>9.9291163034974234E-2</v>
      </c>
      <c r="AO10" s="217">
        <v>9.9291163034974234E-2</v>
      </c>
      <c r="AP10" s="217">
        <v>9.9291163034974247E-2</v>
      </c>
      <c r="AQ10" s="217">
        <v>9.9291163034974247E-2</v>
      </c>
      <c r="AR10" s="217">
        <v>9.9291163034974247E-2</v>
      </c>
      <c r="AS10" s="217">
        <v>9.9291163034974247E-2</v>
      </c>
      <c r="AT10" s="213">
        <v>1.0632665346910157</v>
      </c>
      <c r="AU10" s="214">
        <v>0.47543980458042795</v>
      </c>
      <c r="AV10" s="214">
        <v>0.47522179269561654</v>
      </c>
      <c r="AW10" s="214">
        <v>0.47501273431267482</v>
      </c>
      <c r="AX10" s="214">
        <v>0.47501273431269619</v>
      </c>
      <c r="AY10" s="214">
        <v>0.47501273431269597</v>
      </c>
      <c r="AZ10" s="214">
        <v>0.47501273431269597</v>
      </c>
      <c r="BA10" s="214">
        <v>0.47501273431269597</v>
      </c>
      <c r="BB10" s="214">
        <v>0.47501273431269597</v>
      </c>
      <c r="BC10" s="214">
        <v>0.47501273431269597</v>
      </c>
      <c r="BD10" s="214">
        <v>0.47501273431269603</v>
      </c>
      <c r="BE10" s="214">
        <v>0.47501273431269586</v>
      </c>
      <c r="BF10" s="214">
        <v>0.47501273431269597</v>
      </c>
      <c r="BG10" s="214">
        <v>0.47501273431269592</v>
      </c>
      <c r="BH10" s="214">
        <v>0.47501273431269603</v>
      </c>
      <c r="BI10" s="214">
        <v>0.47501273431269592</v>
      </c>
      <c r="BJ10" s="214">
        <v>0.47501273431269592</v>
      </c>
      <c r="BK10" s="214">
        <v>0.47501273431269597</v>
      </c>
    </row>
    <row r="11" spans="1:63" x14ac:dyDescent="0.2">
      <c r="A11" s="21" t="s">
        <v>349</v>
      </c>
      <c r="B11" s="22" t="s">
        <v>337</v>
      </c>
      <c r="C11" s="22" t="s">
        <v>338</v>
      </c>
      <c r="D11" s="22" t="s">
        <v>339</v>
      </c>
      <c r="E11" s="23" t="s">
        <v>46</v>
      </c>
      <c r="F11" s="224" t="s">
        <v>341</v>
      </c>
      <c r="G11" s="225" t="s">
        <v>342</v>
      </c>
      <c r="H11" s="225">
        <v>0.88706971676495527</v>
      </c>
      <c r="I11" s="225">
        <v>9.7612476268924553E-3</v>
      </c>
      <c r="J11" s="225">
        <v>9.9084913661728891E-5</v>
      </c>
      <c r="K11" s="225">
        <v>1.8365812577128202E-7</v>
      </c>
      <c r="L11" s="225">
        <v>0</v>
      </c>
      <c r="M11" s="225">
        <v>0</v>
      </c>
      <c r="N11" s="225">
        <v>0</v>
      </c>
      <c r="O11" s="226">
        <v>1</v>
      </c>
      <c r="P11" s="225">
        <v>5</v>
      </c>
      <c r="Q11" s="225">
        <v>120</v>
      </c>
      <c r="R11" s="225" t="s">
        <v>343</v>
      </c>
      <c r="S11" s="225" t="s">
        <v>344</v>
      </c>
      <c r="T11" s="227" t="s">
        <v>345</v>
      </c>
      <c r="V11">
        <f t="shared" si="0"/>
        <v>5</v>
      </c>
      <c r="W11">
        <f>HLOOKUP('Fleet Input'!$G$1,$AB$6:$AS$271,V11+1,FALSE)</f>
        <v>7.781158899830766E-2</v>
      </c>
      <c r="X11">
        <f>HLOOKUP('Fleet Input'!$G$1,$AT$6:$BK$271,V11+1,FALSE)</f>
        <v>0.47307083333426336</v>
      </c>
      <c r="AB11" s="217">
        <v>0.16370693073624779</v>
      </c>
      <c r="AC11" s="217">
        <v>7.519242618004679E-2</v>
      </c>
      <c r="AD11" s="217">
        <v>7.6652898385381238E-2</v>
      </c>
      <c r="AE11" s="217">
        <v>7.7827713284650032E-2</v>
      </c>
      <c r="AF11" s="217">
        <v>7.781158899830766E-2</v>
      </c>
      <c r="AG11" s="217">
        <v>7.7811804496278211E-2</v>
      </c>
      <c r="AH11" s="217">
        <v>7.7811801897150562E-2</v>
      </c>
      <c r="AI11" s="217">
        <v>7.7811801928898514E-2</v>
      </c>
      <c r="AJ11" s="217">
        <v>7.7811801928493934E-2</v>
      </c>
      <c r="AK11" s="217">
        <v>7.7811801928498958E-2</v>
      </c>
      <c r="AL11" s="217">
        <v>7.7811801928498903E-2</v>
      </c>
      <c r="AM11" s="217">
        <v>7.7811801928498889E-2</v>
      </c>
      <c r="AN11" s="217">
        <v>7.7811801928498889E-2</v>
      </c>
      <c r="AO11" s="217">
        <v>7.7811801928498903E-2</v>
      </c>
      <c r="AP11" s="217">
        <v>7.7811801928498889E-2</v>
      </c>
      <c r="AQ11" s="217">
        <v>7.7811801928498889E-2</v>
      </c>
      <c r="AR11" s="217">
        <v>7.7811801928498889E-2</v>
      </c>
      <c r="AS11" s="217">
        <v>7.7811801928498889E-2</v>
      </c>
      <c r="AT11" s="213">
        <v>0.68780176187878295</v>
      </c>
      <c r="AU11" s="214">
        <v>0.46654955017048699</v>
      </c>
      <c r="AV11" s="214">
        <v>0.47019300278877563</v>
      </c>
      <c r="AW11" s="214">
        <v>0.4731111306209651</v>
      </c>
      <c r="AX11" s="214">
        <v>0.47307083333426336</v>
      </c>
      <c r="AY11" s="214">
        <v>0.47307137189971177</v>
      </c>
      <c r="AZ11" s="214">
        <v>0.47307136540405725</v>
      </c>
      <c r="BA11" s="214">
        <v>0.47307136548340067</v>
      </c>
      <c r="BB11" s="214">
        <v>0.47307136548238954</v>
      </c>
      <c r="BC11" s="214">
        <v>0.47307136548240208</v>
      </c>
      <c r="BD11" s="214">
        <v>0.47307136548240197</v>
      </c>
      <c r="BE11" s="214">
        <v>0.47307136548240197</v>
      </c>
      <c r="BF11" s="214">
        <v>0.47307136548240197</v>
      </c>
      <c r="BG11" s="214">
        <v>0.47307136548240197</v>
      </c>
      <c r="BH11" s="214">
        <v>0.47307136548240197</v>
      </c>
      <c r="BI11" s="214">
        <v>0.47307136548240197</v>
      </c>
      <c r="BJ11" s="214">
        <v>0.47307136548240186</v>
      </c>
      <c r="BK11" s="214">
        <v>0.47307136548240192</v>
      </c>
    </row>
    <row r="12" spans="1:63" x14ac:dyDescent="0.2">
      <c r="A12" s="21" t="s">
        <v>350</v>
      </c>
      <c r="B12" s="22" t="s">
        <v>337</v>
      </c>
      <c r="C12" s="22" t="s">
        <v>338</v>
      </c>
      <c r="D12" s="22" t="s">
        <v>339</v>
      </c>
      <c r="E12" s="23" t="s">
        <v>47</v>
      </c>
      <c r="F12" s="224" t="s">
        <v>341</v>
      </c>
      <c r="G12" s="225" t="s">
        <v>342</v>
      </c>
      <c r="H12" s="225">
        <v>0.88706971676495527</v>
      </c>
      <c r="I12" s="225">
        <v>9.7612476268924553E-3</v>
      </c>
      <c r="J12" s="225">
        <v>9.9084913661728891E-5</v>
      </c>
      <c r="K12" s="225">
        <v>1.8365812577128202E-7</v>
      </c>
      <c r="L12" s="225">
        <v>0</v>
      </c>
      <c r="M12" s="225">
        <v>0</v>
      </c>
      <c r="N12" s="225">
        <v>0</v>
      </c>
      <c r="O12" s="228">
        <v>0.59375</v>
      </c>
      <c r="P12" s="225">
        <v>5</v>
      </c>
      <c r="Q12" s="225">
        <v>120</v>
      </c>
      <c r="R12" s="225" t="s">
        <v>351</v>
      </c>
      <c r="S12" s="225" t="s">
        <v>344</v>
      </c>
      <c r="T12" s="227" t="s">
        <v>352</v>
      </c>
      <c r="V12">
        <f t="shared" si="0"/>
        <v>6</v>
      </c>
      <c r="W12">
        <f>HLOOKUP('Fleet Input'!$G$1,$AB$6:$AS$271,V12+1,FALSE)</f>
        <v>5.9616460306829253E-2</v>
      </c>
      <c r="X12">
        <f>HLOOKUP('Fleet Input'!$G$1,$AT$6:$BK$271,V12+1,FALSE)</f>
        <v>0.35863242615218183</v>
      </c>
      <c r="AB12" s="217">
        <v>5.280415593283716E-2</v>
      </c>
      <c r="AC12" s="217">
        <v>5.2778649736759879E-2</v>
      </c>
      <c r="AD12" s="217">
        <v>5.2736263200997523E-2</v>
      </c>
      <c r="AE12" s="217">
        <v>5.6882594864603099E-2</v>
      </c>
      <c r="AF12" s="217">
        <v>5.9616460306829253E-2</v>
      </c>
      <c r="AG12" s="217">
        <v>6.0910067771927895E-2</v>
      </c>
      <c r="AH12" s="217">
        <v>6.1322621753097398E-2</v>
      </c>
      <c r="AI12" s="217">
        <v>6.3591473857859432E-2</v>
      </c>
      <c r="AJ12" s="217">
        <v>6.4430154496581932E-2</v>
      </c>
      <c r="AK12" s="217">
        <v>6.4419295472137345E-2</v>
      </c>
      <c r="AL12" s="217">
        <v>6.4419440144544954E-2</v>
      </c>
      <c r="AM12" s="217">
        <v>6.4419438391272801E-2</v>
      </c>
      <c r="AN12" s="217">
        <v>6.4419438412815402E-2</v>
      </c>
      <c r="AO12" s="217">
        <v>6.4419438412540955E-2</v>
      </c>
      <c r="AP12" s="217">
        <v>6.4419438412544383E-2</v>
      </c>
      <c r="AQ12" s="217">
        <v>6.4419438412544328E-2</v>
      </c>
      <c r="AR12" s="217">
        <v>6.4419438412544328E-2</v>
      </c>
      <c r="AS12" s="217">
        <v>6.4419438412544328E-2</v>
      </c>
      <c r="AT12" s="213">
        <v>0.3413637860494434</v>
      </c>
      <c r="AU12" s="214">
        <v>0.34130700550672344</v>
      </c>
      <c r="AV12" s="214">
        <v>0.34119663692095165</v>
      </c>
      <c r="AW12" s="214">
        <v>0.35170101545514421</v>
      </c>
      <c r="AX12" s="214">
        <v>0.35863242615218183</v>
      </c>
      <c r="AY12" s="214">
        <v>0.36191222349804208</v>
      </c>
      <c r="AZ12" s="214">
        <v>0.36295820807139234</v>
      </c>
      <c r="BA12" s="214">
        <v>0.36871062935227944</v>
      </c>
      <c r="BB12" s="214">
        <v>0.37083701050507895</v>
      </c>
      <c r="BC12" s="214">
        <v>0.37080947866059533</v>
      </c>
      <c r="BD12" s="214">
        <v>0.37080984546133766</v>
      </c>
      <c r="BE12" s="214">
        <v>0.37080984101611181</v>
      </c>
      <c r="BF12" s="214">
        <v>0.37080984107073062</v>
      </c>
      <c r="BG12" s="214">
        <v>0.37080984107003478</v>
      </c>
      <c r="BH12" s="214">
        <v>0.3708098410700435</v>
      </c>
      <c r="BI12" s="214">
        <v>0.37080984107004339</v>
      </c>
      <c r="BJ12" s="214">
        <v>0.37080984107004333</v>
      </c>
      <c r="BK12" s="214">
        <v>0.37080984107004339</v>
      </c>
    </row>
    <row r="13" spans="1:63" x14ac:dyDescent="0.2">
      <c r="A13" s="21" t="s">
        <v>353</v>
      </c>
      <c r="B13" s="22" t="s">
        <v>337</v>
      </c>
      <c r="C13" s="22" t="s">
        <v>338</v>
      </c>
      <c r="D13" s="31" t="s">
        <v>339</v>
      </c>
      <c r="E13" s="23" t="s">
        <v>48</v>
      </c>
      <c r="F13" s="224" t="s">
        <v>341</v>
      </c>
      <c r="G13" s="225" t="s">
        <v>342</v>
      </c>
      <c r="H13" s="225">
        <v>0.88706971676495527</v>
      </c>
      <c r="I13" s="225">
        <v>9.7612476268924553E-3</v>
      </c>
      <c r="J13" s="225">
        <v>9.9084913661728891E-5</v>
      </c>
      <c r="K13" s="225">
        <v>1.8365812577128202E-7</v>
      </c>
      <c r="L13" s="225">
        <v>0</v>
      </c>
      <c r="M13" s="225">
        <v>0</v>
      </c>
      <c r="N13" s="225">
        <v>0</v>
      </c>
      <c r="O13" s="228">
        <v>0.59375</v>
      </c>
      <c r="P13" s="225">
        <v>5</v>
      </c>
      <c r="Q13" s="225">
        <v>120</v>
      </c>
      <c r="R13" s="225" t="s">
        <v>351</v>
      </c>
      <c r="S13" s="225" t="s">
        <v>344</v>
      </c>
      <c r="T13" s="227" t="s">
        <v>352</v>
      </c>
      <c r="V13">
        <f t="shared" si="0"/>
        <v>7</v>
      </c>
      <c r="W13">
        <f>HLOOKUP('Fleet Input'!$G$1,$AB$6:$AS$271,V13+1,FALSE)</f>
        <v>5.2697747135083267E-2</v>
      </c>
      <c r="X13">
        <f>HLOOKUP('Fleet Input'!$G$1,$AT$6:$BK$271,V13+1,FALSE)</f>
        <v>0.34109080111546286</v>
      </c>
      <c r="AB13" s="217">
        <v>5.2804155932837153E-2</v>
      </c>
      <c r="AC13" s="217">
        <v>5.2778649736759865E-2</v>
      </c>
      <c r="AD13" s="217">
        <v>5.2736263200997516E-2</v>
      </c>
      <c r="AE13" s="217">
        <v>5.2697747135083267E-2</v>
      </c>
      <c r="AF13" s="217">
        <v>5.2697747135083267E-2</v>
      </c>
      <c r="AG13" s="217">
        <v>5.2697747135083267E-2</v>
      </c>
      <c r="AH13" s="217">
        <v>5.2697747135083267E-2</v>
      </c>
      <c r="AI13" s="217">
        <v>5.2697747135083267E-2</v>
      </c>
      <c r="AJ13" s="217">
        <v>5.7617631349488239E-2</v>
      </c>
      <c r="AK13" s="217">
        <v>5.989727605199878E-2</v>
      </c>
      <c r="AL13" s="217">
        <v>6.0929546515703557E-2</v>
      </c>
      <c r="AM13" s="217">
        <v>6.1568881200537592E-2</v>
      </c>
      <c r="AN13" s="217">
        <v>6.1979827739039567E-2</v>
      </c>
      <c r="AO13" s="217">
        <v>6.2266630070859683E-2</v>
      </c>
      <c r="AP13" s="217">
        <v>6.2480163504486312E-2</v>
      </c>
      <c r="AQ13" s="217">
        <v>6.2660929448872651E-2</v>
      </c>
      <c r="AR13" s="217">
        <v>6.2794360927764928E-2</v>
      </c>
      <c r="AS13" s="217">
        <v>6.2889285588007868E-2</v>
      </c>
      <c r="AT13" s="213">
        <v>0.3413637860494434</v>
      </c>
      <c r="AU13" s="214">
        <v>0.34130700550672344</v>
      </c>
      <c r="AV13" s="214">
        <v>0.34119663692095159</v>
      </c>
      <c r="AW13" s="214">
        <v>0.34109080111546286</v>
      </c>
      <c r="AX13" s="214">
        <v>0.34109080111546286</v>
      </c>
      <c r="AY13" s="214">
        <v>0.34109080111546286</v>
      </c>
      <c r="AZ13" s="214">
        <v>0.34109080111546286</v>
      </c>
      <c r="BA13" s="214">
        <v>0.34109080111546286</v>
      </c>
      <c r="BB13" s="214">
        <v>0.35356461842380282</v>
      </c>
      <c r="BC13" s="214">
        <v>0.35934440313169974</v>
      </c>
      <c r="BD13" s="214">
        <v>0.36196160967882701</v>
      </c>
      <c r="BE13" s="214">
        <v>0.36358257141490913</v>
      </c>
      <c r="BF13" s="214">
        <v>0.36462448049678542</v>
      </c>
      <c r="BG13" s="214">
        <v>0.3653516357985821</v>
      </c>
      <c r="BH13" s="214">
        <v>0.36589302598668494</v>
      </c>
      <c r="BI13" s="214">
        <v>0.36635133786305851</v>
      </c>
      <c r="BJ13" s="214">
        <v>0.36668963848525832</v>
      </c>
      <c r="BK13" s="214">
        <v>0.3669303093665891</v>
      </c>
    </row>
    <row r="14" spans="1:63" x14ac:dyDescent="0.2">
      <c r="A14" s="21" t="s">
        <v>354</v>
      </c>
      <c r="B14" s="22" t="s">
        <v>337</v>
      </c>
      <c r="C14" s="22" t="s">
        <v>338</v>
      </c>
      <c r="D14" s="32" t="s">
        <v>355</v>
      </c>
      <c r="E14" s="33" t="s">
        <v>340</v>
      </c>
      <c r="F14" s="224" t="s">
        <v>341</v>
      </c>
      <c r="G14" s="229" t="s">
        <v>342</v>
      </c>
      <c r="H14" s="225">
        <v>5.8816000000001623</v>
      </c>
      <c r="I14" s="225">
        <v>0.68359999999999843</v>
      </c>
      <c r="J14" s="225">
        <v>1.3899999999999912E-2</v>
      </c>
      <c r="K14" s="225">
        <v>0</v>
      </c>
      <c r="L14" s="225">
        <v>0</v>
      </c>
      <c r="M14" s="225">
        <v>0</v>
      </c>
      <c r="N14" s="225">
        <v>0</v>
      </c>
      <c r="O14" s="226">
        <v>1</v>
      </c>
      <c r="P14" s="225">
        <v>5</v>
      </c>
      <c r="Q14" s="225">
        <v>140</v>
      </c>
      <c r="R14" s="225" t="s">
        <v>343</v>
      </c>
      <c r="S14" s="225" t="s">
        <v>344</v>
      </c>
      <c r="T14" s="227" t="s">
        <v>345</v>
      </c>
      <c r="V14">
        <f t="shared" si="0"/>
        <v>8</v>
      </c>
      <c r="W14">
        <f>HLOOKUP('Fleet Input'!$G$1,$AB$6:$AS$271,V14+1,FALSE)</f>
        <v>1.9636301770391227</v>
      </c>
      <c r="X14">
        <f>HLOOKUP('Fleet Input'!$G$1,$AT$6:$BK$271,V14+1,FALSE)</f>
        <v>5.186046694470372</v>
      </c>
      <c r="AB14" s="217">
        <v>1.9806555846797449</v>
      </c>
      <c r="AC14" s="217">
        <v>1.9765745933073799</v>
      </c>
      <c r="AD14" s="217">
        <v>1.9697927475854029</v>
      </c>
      <c r="AE14" s="217">
        <v>1.9636301770391227</v>
      </c>
      <c r="AF14" s="217">
        <v>1.9636301770391227</v>
      </c>
      <c r="AG14" s="217">
        <v>1.9636301770391227</v>
      </c>
      <c r="AH14" s="217">
        <v>1.9636301770391227</v>
      </c>
      <c r="AI14" s="217">
        <v>1.9636301770391227</v>
      </c>
      <c r="AJ14" s="217">
        <v>1.9636301770391227</v>
      </c>
      <c r="AK14" s="217">
        <v>1.9636301770391227</v>
      </c>
      <c r="AL14" s="217">
        <v>1.9636301770391227</v>
      </c>
      <c r="AM14" s="217">
        <v>1.9636301770391227</v>
      </c>
      <c r="AN14" s="217">
        <v>1.9636301770391227</v>
      </c>
      <c r="AO14" s="217">
        <v>1.9636301770391227</v>
      </c>
      <c r="AP14" s="217">
        <v>1.9636301770391227</v>
      </c>
      <c r="AQ14" s="217">
        <v>1.9636301770391227</v>
      </c>
      <c r="AR14" s="217">
        <v>1.9636301770391227</v>
      </c>
      <c r="AS14" s="217">
        <v>1.9636301770391227</v>
      </c>
      <c r="AT14" s="213">
        <v>5.2297242839072613</v>
      </c>
      <c r="AU14" s="214">
        <v>5.2206393970720679</v>
      </c>
      <c r="AV14" s="214">
        <v>5.2029804233485777</v>
      </c>
      <c r="AW14" s="214">
        <v>5.186046694470372</v>
      </c>
      <c r="AX14" s="214">
        <v>5.186046694470372</v>
      </c>
      <c r="AY14" s="214">
        <v>5.186046694470372</v>
      </c>
      <c r="AZ14" s="214">
        <v>5.186046694470372</v>
      </c>
      <c r="BA14" s="214">
        <v>5.186046694470372</v>
      </c>
      <c r="BB14" s="214">
        <v>5.186046694470372</v>
      </c>
      <c r="BC14" s="214">
        <v>5.186046694470372</v>
      </c>
      <c r="BD14" s="214">
        <v>5.186046694470372</v>
      </c>
      <c r="BE14" s="214">
        <v>5.186046694470372</v>
      </c>
      <c r="BF14" s="214">
        <v>5.186046694470372</v>
      </c>
      <c r="BG14" s="214">
        <v>5.186046694470372</v>
      </c>
      <c r="BH14" s="214">
        <v>5.186046694470372</v>
      </c>
      <c r="BI14" s="214">
        <v>5.186046694470372</v>
      </c>
      <c r="BJ14" s="214">
        <v>5.186046694470372</v>
      </c>
      <c r="BK14" s="214">
        <v>5.186046694470372</v>
      </c>
    </row>
    <row r="15" spans="1:63" x14ac:dyDescent="0.2">
      <c r="A15" s="21" t="s">
        <v>356</v>
      </c>
      <c r="B15" s="22" t="s">
        <v>337</v>
      </c>
      <c r="C15" s="22" t="s">
        <v>338</v>
      </c>
      <c r="D15" s="22" t="s">
        <v>355</v>
      </c>
      <c r="E15" s="23" t="s">
        <v>43</v>
      </c>
      <c r="F15" s="224" t="s">
        <v>341</v>
      </c>
      <c r="G15" s="225" t="s">
        <v>342</v>
      </c>
      <c r="H15" s="225">
        <v>2.3658375850100128</v>
      </c>
      <c r="I15" s="225">
        <v>0.19926122366399568</v>
      </c>
      <c r="J15" s="225">
        <v>6.4711279118068177E-4</v>
      </c>
      <c r="K15" s="225">
        <v>3.2209053831919882E-6</v>
      </c>
      <c r="L15" s="225">
        <v>0</v>
      </c>
      <c r="M15" s="225">
        <v>0</v>
      </c>
      <c r="N15" s="225">
        <v>0</v>
      </c>
      <c r="O15" s="226">
        <v>1</v>
      </c>
      <c r="P15" s="225">
        <v>5</v>
      </c>
      <c r="Q15" s="225">
        <v>120</v>
      </c>
      <c r="R15" s="225" t="s">
        <v>343</v>
      </c>
      <c r="S15" s="225" t="s">
        <v>344</v>
      </c>
      <c r="T15" s="227" t="s">
        <v>345</v>
      </c>
      <c r="V15">
        <f t="shared" si="0"/>
        <v>9</v>
      </c>
      <c r="W15">
        <f>HLOOKUP('Fleet Input'!$G$1,$AB$6:$AS$271,V15+1,FALSE)</f>
        <v>0.56898087160627131</v>
      </c>
      <c r="X15">
        <f>HLOOKUP('Fleet Input'!$G$1,$AT$6:$BK$271,V15+1,FALSE)</f>
        <v>2.5271567240172388</v>
      </c>
      <c r="AB15" s="217">
        <v>0.56987213330896913</v>
      </c>
      <c r="AC15" s="217">
        <v>0.56989523047861657</v>
      </c>
      <c r="AD15" s="217">
        <v>0.56928290226522638</v>
      </c>
      <c r="AE15" s="217">
        <v>0.56864713692819902</v>
      </c>
      <c r="AF15" s="217">
        <v>0.56898087160627131</v>
      </c>
      <c r="AG15" s="217">
        <v>0.56923494739385494</v>
      </c>
      <c r="AH15" s="217">
        <v>0.56941173673578993</v>
      </c>
      <c r="AI15" s="217">
        <v>0.56953625504800842</v>
      </c>
      <c r="AJ15" s="217">
        <v>0.56962106397220624</v>
      </c>
      <c r="AK15" s="217">
        <v>0.56962106397220624</v>
      </c>
      <c r="AL15" s="217">
        <v>0.56962106397220624</v>
      </c>
      <c r="AM15" s="217">
        <v>0.56962106397220624</v>
      </c>
      <c r="AN15" s="217">
        <v>0.56962106397220624</v>
      </c>
      <c r="AO15" s="217">
        <v>0.56962106397220624</v>
      </c>
      <c r="AP15" s="217">
        <v>0.56962106397220624</v>
      </c>
      <c r="AQ15" s="217">
        <v>0.56962106397220624</v>
      </c>
      <c r="AR15" s="217">
        <v>0.56962106397220624</v>
      </c>
      <c r="AS15" s="217">
        <v>0.56962106397220624</v>
      </c>
      <c r="AT15" s="213">
        <v>2.5308012845147401</v>
      </c>
      <c r="AU15" s="214">
        <v>2.530623368375561</v>
      </c>
      <c r="AV15" s="214">
        <v>2.5286355699801768</v>
      </c>
      <c r="AW15" s="214">
        <v>2.5265204609904974</v>
      </c>
      <c r="AX15" s="214">
        <v>2.5271567240172388</v>
      </c>
      <c r="AY15" s="214">
        <v>2.527641117879345</v>
      </c>
      <c r="AZ15" s="214">
        <v>2.5279781656277085</v>
      </c>
      <c r="BA15" s="214">
        <v>2.5282155589926258</v>
      </c>
      <c r="BB15" s="214">
        <v>2.5283772466635521</v>
      </c>
      <c r="BC15" s="214">
        <v>2.5283772466635521</v>
      </c>
      <c r="BD15" s="214">
        <v>2.5283772466635521</v>
      </c>
      <c r="BE15" s="214">
        <v>2.5283772466635521</v>
      </c>
      <c r="BF15" s="214">
        <v>2.5283772466635521</v>
      </c>
      <c r="BG15" s="214">
        <v>2.5283772466635521</v>
      </c>
      <c r="BH15" s="214">
        <v>2.5283772466635521</v>
      </c>
      <c r="BI15" s="214">
        <v>2.5283772466635521</v>
      </c>
      <c r="BJ15" s="214">
        <v>2.5283772466635521</v>
      </c>
      <c r="BK15" s="214">
        <v>2.5283772466635521</v>
      </c>
    </row>
    <row r="16" spans="1:63" x14ac:dyDescent="0.2">
      <c r="A16" s="21" t="s">
        <v>357</v>
      </c>
      <c r="B16" s="22" t="s">
        <v>337</v>
      </c>
      <c r="C16" s="22" t="s">
        <v>338</v>
      </c>
      <c r="D16" s="22" t="s">
        <v>355</v>
      </c>
      <c r="E16" s="23" t="s">
        <v>44</v>
      </c>
      <c r="F16" s="224" t="s">
        <v>341</v>
      </c>
      <c r="G16" s="225" t="s">
        <v>342</v>
      </c>
      <c r="H16" s="225">
        <v>1.0952614617408472</v>
      </c>
      <c r="I16" s="225">
        <v>0.12012392641361203</v>
      </c>
      <c r="J16" s="225">
        <v>6.1347102278119792E-4</v>
      </c>
      <c r="K16" s="225">
        <v>1.1673066167561252E-6</v>
      </c>
      <c r="L16" s="225">
        <v>8.7791062404777784E-9</v>
      </c>
      <c r="M16" s="225">
        <v>0</v>
      </c>
      <c r="N16" s="225">
        <v>0</v>
      </c>
      <c r="O16" s="226">
        <v>1</v>
      </c>
      <c r="P16" s="225">
        <v>5</v>
      </c>
      <c r="Q16" s="225">
        <v>140</v>
      </c>
      <c r="R16" s="225" t="s">
        <v>343</v>
      </c>
      <c r="S16" s="225" t="s">
        <v>344</v>
      </c>
      <c r="T16" s="227" t="s">
        <v>345</v>
      </c>
      <c r="V16">
        <f t="shared" si="0"/>
        <v>10</v>
      </c>
      <c r="W16">
        <f>HLOOKUP('Fleet Input'!$G$1,$AB$6:$AS$271,V16+1,FALSE)</f>
        <v>0.46678875098076622</v>
      </c>
      <c r="X16">
        <f>HLOOKUP('Fleet Input'!$G$1,$AT$6:$BK$271,V16+1,FALSE)</f>
        <v>1.8606794791980172</v>
      </c>
      <c r="AB16" s="217">
        <v>0.46356208531234155</v>
      </c>
      <c r="AC16" s="217">
        <v>0.46506812600869057</v>
      </c>
      <c r="AD16" s="217">
        <v>0.46554291457192365</v>
      </c>
      <c r="AE16" s="217">
        <v>0.46578524872509064</v>
      </c>
      <c r="AF16" s="217">
        <v>0.46678875098076622</v>
      </c>
      <c r="AG16" s="217">
        <v>0.46755720356860453</v>
      </c>
      <c r="AH16" s="217">
        <v>0.4681540924415365</v>
      </c>
      <c r="AI16" s="217">
        <v>0.46861625906622878</v>
      </c>
      <c r="AJ16" s="217">
        <v>0.46896868333047936</v>
      </c>
      <c r="AK16" s="217">
        <v>0.46924744202466845</v>
      </c>
      <c r="AL16" s="217">
        <v>0.46942414742538313</v>
      </c>
      <c r="AM16" s="217">
        <v>0.46955216595969695</v>
      </c>
      <c r="AN16" s="217">
        <v>0.46963943030262834</v>
      </c>
      <c r="AO16" s="217">
        <v>0.46963943030262834</v>
      </c>
      <c r="AP16" s="217">
        <v>0.46963943030262834</v>
      </c>
      <c r="AQ16" s="217">
        <v>0.46963943030262834</v>
      </c>
      <c r="AR16" s="217">
        <v>0.46963943030262834</v>
      </c>
      <c r="AS16" s="217">
        <v>0.46963943030262834</v>
      </c>
      <c r="AT16" s="213">
        <v>1.8545066329262416</v>
      </c>
      <c r="AU16" s="214">
        <v>1.8578563134530435</v>
      </c>
      <c r="AV16" s="214">
        <v>1.8584700436220167</v>
      </c>
      <c r="AW16" s="214">
        <v>1.8584501091101899</v>
      </c>
      <c r="AX16" s="214">
        <v>1.8606794791980172</v>
      </c>
      <c r="AY16" s="214">
        <v>1.862386665408662</v>
      </c>
      <c r="AZ16" s="214">
        <v>1.8637127074694002</v>
      </c>
      <c r="BA16" s="214">
        <v>1.864739451996235</v>
      </c>
      <c r="BB16" s="214">
        <v>1.8655223940459427</v>
      </c>
      <c r="BC16" s="214">
        <v>1.866141681437707</v>
      </c>
      <c r="BD16" s="214">
        <v>1.8665342483028864</v>
      </c>
      <c r="BE16" s="214">
        <v>1.8668186529362318</v>
      </c>
      <c r="BF16" s="214">
        <v>1.8670125184853772</v>
      </c>
      <c r="BG16" s="214">
        <v>1.8670125184853772</v>
      </c>
      <c r="BH16" s="214">
        <v>1.8670125184853772</v>
      </c>
      <c r="BI16" s="214">
        <v>1.8670125184853772</v>
      </c>
      <c r="BJ16" s="214">
        <v>1.8670125184853772</v>
      </c>
      <c r="BK16" s="214">
        <v>1.8670125184853772</v>
      </c>
    </row>
    <row r="17" spans="1:63" x14ac:dyDescent="0.2">
      <c r="A17" s="21" t="s">
        <v>358</v>
      </c>
      <c r="B17" s="22" t="s">
        <v>337</v>
      </c>
      <c r="C17" s="22" t="s">
        <v>338</v>
      </c>
      <c r="D17" s="22" t="s">
        <v>355</v>
      </c>
      <c r="E17" s="23" t="s">
        <v>45</v>
      </c>
      <c r="F17" s="224" t="s">
        <v>341</v>
      </c>
      <c r="G17" s="225" t="s">
        <v>342</v>
      </c>
      <c r="H17" s="225">
        <v>0.43704435693251753</v>
      </c>
      <c r="I17" s="225">
        <v>6.1359785859185223E-2</v>
      </c>
      <c r="J17" s="225">
        <v>8.0216957600520722E-5</v>
      </c>
      <c r="K17" s="225">
        <v>8.8338626296792511E-8</v>
      </c>
      <c r="L17" s="225">
        <v>0</v>
      </c>
      <c r="M17" s="225">
        <v>0</v>
      </c>
      <c r="N17" s="225">
        <v>0</v>
      </c>
      <c r="O17" s="226">
        <v>1</v>
      </c>
      <c r="P17" s="225">
        <v>5</v>
      </c>
      <c r="Q17" s="225">
        <v>140</v>
      </c>
      <c r="R17" s="225" t="s">
        <v>343</v>
      </c>
      <c r="S17" s="225" t="s">
        <v>344</v>
      </c>
      <c r="T17" s="227" t="s">
        <v>345</v>
      </c>
      <c r="V17">
        <f t="shared" si="0"/>
        <v>11</v>
      </c>
      <c r="W17">
        <f>HLOOKUP('Fleet Input'!$G$1,$AB$6:$AS$271,V17+1,FALSE)</f>
        <v>9.9291163034974331E-2</v>
      </c>
      <c r="X17">
        <f>HLOOKUP('Fleet Input'!$G$1,$AT$6:$BK$271,V17+1,FALSE)</f>
        <v>0.47501273431269619</v>
      </c>
      <c r="AB17" s="217">
        <v>0.33205113846086914</v>
      </c>
      <c r="AC17" s="217">
        <v>9.9450970589916241E-2</v>
      </c>
      <c r="AD17" s="217">
        <v>9.9367244153505327E-2</v>
      </c>
      <c r="AE17" s="217">
        <v>9.9291163034965865E-2</v>
      </c>
      <c r="AF17" s="217">
        <v>9.9291163034974331E-2</v>
      </c>
      <c r="AG17" s="217">
        <v>9.9291163034974247E-2</v>
      </c>
      <c r="AH17" s="217">
        <v>9.9291163034974234E-2</v>
      </c>
      <c r="AI17" s="217">
        <v>9.9291163034974247E-2</v>
      </c>
      <c r="AJ17" s="217">
        <v>9.9291163034974247E-2</v>
      </c>
      <c r="AK17" s="217">
        <v>9.9291163034974234E-2</v>
      </c>
      <c r="AL17" s="217">
        <v>9.9291163034974247E-2</v>
      </c>
      <c r="AM17" s="217">
        <v>9.9291163034974247E-2</v>
      </c>
      <c r="AN17" s="217">
        <v>9.9291163034974234E-2</v>
      </c>
      <c r="AO17" s="217">
        <v>9.9291163034974234E-2</v>
      </c>
      <c r="AP17" s="217">
        <v>9.9291163034974247E-2</v>
      </c>
      <c r="AQ17" s="217">
        <v>9.9291163034974247E-2</v>
      </c>
      <c r="AR17" s="217">
        <v>9.9291163034974247E-2</v>
      </c>
      <c r="AS17" s="217">
        <v>9.9291163034974247E-2</v>
      </c>
      <c r="AT17" s="213">
        <v>1.0632665346910157</v>
      </c>
      <c r="AU17" s="214">
        <v>0.47543980458042795</v>
      </c>
      <c r="AV17" s="214">
        <v>0.47522179269561654</v>
      </c>
      <c r="AW17" s="214">
        <v>0.47501273431267482</v>
      </c>
      <c r="AX17" s="214">
        <v>0.47501273431269619</v>
      </c>
      <c r="AY17" s="214">
        <v>0.47501273431269597</v>
      </c>
      <c r="AZ17" s="214">
        <v>0.47501273431269597</v>
      </c>
      <c r="BA17" s="214">
        <v>0.47501273431269597</v>
      </c>
      <c r="BB17" s="214">
        <v>0.47501273431269597</v>
      </c>
      <c r="BC17" s="214">
        <v>0.47501273431269597</v>
      </c>
      <c r="BD17" s="214">
        <v>0.47501273431269603</v>
      </c>
      <c r="BE17" s="214">
        <v>0.47501273431269586</v>
      </c>
      <c r="BF17" s="214">
        <v>0.47501273431269597</v>
      </c>
      <c r="BG17" s="214">
        <v>0.47501273431269592</v>
      </c>
      <c r="BH17" s="214">
        <v>0.47501273431269603</v>
      </c>
      <c r="BI17" s="214">
        <v>0.47501273431269592</v>
      </c>
      <c r="BJ17" s="214">
        <v>0.47501273431269592</v>
      </c>
      <c r="BK17" s="214">
        <v>0.47501273431269597</v>
      </c>
    </row>
    <row r="18" spans="1:63" x14ac:dyDescent="0.2">
      <c r="A18" s="21" t="s">
        <v>359</v>
      </c>
      <c r="B18" s="22" t="s">
        <v>337</v>
      </c>
      <c r="C18" s="22" t="s">
        <v>338</v>
      </c>
      <c r="D18" s="22" t="s">
        <v>355</v>
      </c>
      <c r="E18" s="23" t="s">
        <v>46</v>
      </c>
      <c r="F18" s="224" t="s">
        <v>341</v>
      </c>
      <c r="G18" s="225" t="s">
        <v>342</v>
      </c>
      <c r="H18" s="225">
        <v>0.51691391204943216</v>
      </c>
      <c r="I18" s="225">
        <v>3.4501594857012208E-2</v>
      </c>
      <c r="J18" s="225">
        <v>5.4927459745723883E-5</v>
      </c>
      <c r="K18" s="225">
        <v>4.0847990716167196E-7</v>
      </c>
      <c r="L18" s="225">
        <v>0</v>
      </c>
      <c r="M18" s="225">
        <v>0</v>
      </c>
      <c r="N18" s="225">
        <v>0</v>
      </c>
      <c r="O18" s="226">
        <v>1</v>
      </c>
      <c r="P18" s="225">
        <v>5</v>
      </c>
      <c r="Q18" s="225">
        <v>120</v>
      </c>
      <c r="R18" s="225" t="s">
        <v>343</v>
      </c>
      <c r="S18" s="225" t="s">
        <v>344</v>
      </c>
      <c r="T18" s="227" t="s">
        <v>345</v>
      </c>
      <c r="V18">
        <f t="shared" si="0"/>
        <v>12</v>
      </c>
      <c r="W18">
        <f>HLOOKUP('Fleet Input'!$G$1,$AB$6:$AS$271,V18+1,FALSE)</f>
        <v>7.781158899830766E-2</v>
      </c>
      <c r="X18">
        <f>HLOOKUP('Fleet Input'!$G$1,$AT$6:$BK$271,V18+1,FALSE)</f>
        <v>0.47307083333426336</v>
      </c>
      <c r="AB18" s="217">
        <v>0.16370693073624779</v>
      </c>
      <c r="AC18" s="217">
        <v>7.519242618004679E-2</v>
      </c>
      <c r="AD18" s="217">
        <v>7.6652898385381238E-2</v>
      </c>
      <c r="AE18" s="217">
        <v>7.7827713284650032E-2</v>
      </c>
      <c r="AF18" s="217">
        <v>7.781158899830766E-2</v>
      </c>
      <c r="AG18" s="217">
        <v>7.7811804496278211E-2</v>
      </c>
      <c r="AH18" s="217">
        <v>7.7811801897150562E-2</v>
      </c>
      <c r="AI18" s="217">
        <v>7.7811801928898514E-2</v>
      </c>
      <c r="AJ18" s="217">
        <v>7.7811801928493934E-2</v>
      </c>
      <c r="AK18" s="217">
        <v>7.7811801928498958E-2</v>
      </c>
      <c r="AL18" s="217">
        <v>7.7811801928498903E-2</v>
      </c>
      <c r="AM18" s="217">
        <v>7.7811801928498889E-2</v>
      </c>
      <c r="AN18" s="217">
        <v>7.7811801928498889E-2</v>
      </c>
      <c r="AO18" s="217">
        <v>7.7811801928498903E-2</v>
      </c>
      <c r="AP18" s="217">
        <v>7.7811801928498889E-2</v>
      </c>
      <c r="AQ18" s="217">
        <v>7.7811801928498889E-2</v>
      </c>
      <c r="AR18" s="217">
        <v>7.7811801928498889E-2</v>
      </c>
      <c r="AS18" s="217">
        <v>7.7811801928498889E-2</v>
      </c>
      <c r="AT18" s="213">
        <v>0.68780176187878295</v>
      </c>
      <c r="AU18" s="214">
        <v>0.46654955017048699</v>
      </c>
      <c r="AV18" s="214">
        <v>0.47019300278877563</v>
      </c>
      <c r="AW18" s="214">
        <v>0.4731111306209651</v>
      </c>
      <c r="AX18" s="214">
        <v>0.47307083333426336</v>
      </c>
      <c r="AY18" s="214">
        <v>0.47307137189971177</v>
      </c>
      <c r="AZ18" s="214">
        <v>0.47307136540405725</v>
      </c>
      <c r="BA18" s="214">
        <v>0.47307136548340067</v>
      </c>
      <c r="BB18" s="214">
        <v>0.47307136548238954</v>
      </c>
      <c r="BC18" s="214">
        <v>0.47307136548240208</v>
      </c>
      <c r="BD18" s="214">
        <v>0.47307136548240197</v>
      </c>
      <c r="BE18" s="214">
        <v>0.47307136548240197</v>
      </c>
      <c r="BF18" s="214">
        <v>0.47307136548240197</v>
      </c>
      <c r="BG18" s="214">
        <v>0.47307136548240197</v>
      </c>
      <c r="BH18" s="214">
        <v>0.47307136548240197</v>
      </c>
      <c r="BI18" s="214">
        <v>0.47307136548240197</v>
      </c>
      <c r="BJ18" s="214">
        <v>0.47307136548240186</v>
      </c>
      <c r="BK18" s="214">
        <v>0.47307136548240192</v>
      </c>
    </row>
    <row r="19" spans="1:63" x14ac:dyDescent="0.2">
      <c r="A19" s="21" t="s">
        <v>360</v>
      </c>
      <c r="B19" s="22" t="s">
        <v>337</v>
      </c>
      <c r="C19" s="22" t="s">
        <v>338</v>
      </c>
      <c r="D19" s="22" t="s">
        <v>355</v>
      </c>
      <c r="E19" s="23" t="s">
        <v>47</v>
      </c>
      <c r="F19" s="224" t="s">
        <v>341</v>
      </c>
      <c r="G19" s="225" t="s">
        <v>342</v>
      </c>
      <c r="H19" s="225">
        <v>0.51691391204943216</v>
      </c>
      <c r="I19" s="225">
        <v>3.4501594857012208E-2</v>
      </c>
      <c r="J19" s="225">
        <v>5.4927459745723883E-5</v>
      </c>
      <c r="K19" s="225">
        <v>4.0847990716167196E-7</v>
      </c>
      <c r="L19" s="225">
        <v>0</v>
      </c>
      <c r="M19" s="225">
        <v>0</v>
      </c>
      <c r="N19" s="225">
        <v>0</v>
      </c>
      <c r="O19" s="228">
        <v>0.59375</v>
      </c>
      <c r="P19" s="225">
        <v>5</v>
      </c>
      <c r="Q19" s="225">
        <v>120</v>
      </c>
      <c r="R19" s="225" t="s">
        <v>351</v>
      </c>
      <c r="S19" s="225" t="s">
        <v>344</v>
      </c>
      <c r="T19" s="227" t="s">
        <v>361</v>
      </c>
      <c r="V19">
        <f t="shared" si="0"/>
        <v>13</v>
      </c>
      <c r="W19">
        <f>HLOOKUP('Fleet Input'!$G$1,$AB$6:$AS$271,V19+1,FALSE)</f>
        <v>5.9616460306829253E-2</v>
      </c>
      <c r="X19">
        <f>HLOOKUP('Fleet Input'!$G$1,$AT$6:$BK$271,V19+1,FALSE)</f>
        <v>0.35863242615218183</v>
      </c>
      <c r="AB19" s="217">
        <v>5.280415593283716E-2</v>
      </c>
      <c r="AC19" s="217">
        <v>5.2778649736759879E-2</v>
      </c>
      <c r="AD19" s="217">
        <v>5.2736263200997523E-2</v>
      </c>
      <c r="AE19" s="217">
        <v>5.6882594864603099E-2</v>
      </c>
      <c r="AF19" s="217">
        <v>5.9616460306829253E-2</v>
      </c>
      <c r="AG19" s="217">
        <v>6.0910067771927895E-2</v>
      </c>
      <c r="AH19" s="217">
        <v>6.1322621753097398E-2</v>
      </c>
      <c r="AI19" s="217">
        <v>6.3591473857859432E-2</v>
      </c>
      <c r="AJ19" s="217">
        <v>6.4430154496581932E-2</v>
      </c>
      <c r="AK19" s="217">
        <v>6.4419295472137345E-2</v>
      </c>
      <c r="AL19" s="217">
        <v>6.4419440144544954E-2</v>
      </c>
      <c r="AM19" s="217">
        <v>6.4419438391272801E-2</v>
      </c>
      <c r="AN19" s="217">
        <v>6.4419438412815402E-2</v>
      </c>
      <c r="AO19" s="217">
        <v>6.4419438412540955E-2</v>
      </c>
      <c r="AP19" s="217">
        <v>6.4419438412544383E-2</v>
      </c>
      <c r="AQ19" s="217">
        <v>6.4419438412544328E-2</v>
      </c>
      <c r="AR19" s="217">
        <v>6.4419438412544328E-2</v>
      </c>
      <c r="AS19" s="217">
        <v>6.4419438412544328E-2</v>
      </c>
      <c r="AT19" s="213">
        <v>0.3413637860494434</v>
      </c>
      <c r="AU19" s="214">
        <v>0.34130700550672344</v>
      </c>
      <c r="AV19" s="214">
        <v>0.34119663692095165</v>
      </c>
      <c r="AW19" s="214">
        <v>0.35170101545514421</v>
      </c>
      <c r="AX19" s="214">
        <v>0.35863242615218183</v>
      </c>
      <c r="AY19" s="214">
        <v>0.36191222349804208</v>
      </c>
      <c r="AZ19" s="214">
        <v>0.36295820807139234</v>
      </c>
      <c r="BA19" s="214">
        <v>0.36871062935227944</v>
      </c>
      <c r="BB19" s="214">
        <v>0.37083701050507895</v>
      </c>
      <c r="BC19" s="214">
        <v>0.37080947866059533</v>
      </c>
      <c r="BD19" s="214">
        <v>0.37080984546133766</v>
      </c>
      <c r="BE19" s="214">
        <v>0.37080984101611181</v>
      </c>
      <c r="BF19" s="214">
        <v>0.37080984107073062</v>
      </c>
      <c r="BG19" s="214">
        <v>0.37080984107003478</v>
      </c>
      <c r="BH19" s="214">
        <v>0.3708098410700435</v>
      </c>
      <c r="BI19" s="214">
        <v>0.37080984107004339</v>
      </c>
      <c r="BJ19" s="214">
        <v>0.37080984107004333</v>
      </c>
      <c r="BK19" s="214">
        <v>0.37080984107004339</v>
      </c>
    </row>
    <row r="20" spans="1:63" x14ac:dyDescent="0.2">
      <c r="A20" s="21" t="s">
        <v>362</v>
      </c>
      <c r="B20" s="22" t="s">
        <v>337</v>
      </c>
      <c r="C20" s="22" t="s">
        <v>338</v>
      </c>
      <c r="D20" s="31" t="s">
        <v>355</v>
      </c>
      <c r="E20" s="23" t="s">
        <v>48</v>
      </c>
      <c r="F20" s="224" t="s">
        <v>341</v>
      </c>
      <c r="G20" s="225" t="s">
        <v>342</v>
      </c>
      <c r="H20" s="225">
        <v>0.51691391204943216</v>
      </c>
      <c r="I20" s="225">
        <v>3.4501594857012208E-2</v>
      </c>
      <c r="J20" s="225">
        <v>5.4927459745723883E-5</v>
      </c>
      <c r="K20" s="225">
        <v>4.0847990716167196E-7</v>
      </c>
      <c r="L20" s="225">
        <v>0</v>
      </c>
      <c r="M20" s="225">
        <v>0</v>
      </c>
      <c r="N20" s="225">
        <v>0</v>
      </c>
      <c r="O20" s="228">
        <v>0.59375</v>
      </c>
      <c r="P20" s="225">
        <v>5</v>
      </c>
      <c r="Q20" s="225">
        <v>120</v>
      </c>
      <c r="R20" s="225" t="s">
        <v>351</v>
      </c>
      <c r="S20" s="225" t="s">
        <v>344</v>
      </c>
      <c r="T20" s="227" t="s">
        <v>361</v>
      </c>
      <c r="V20">
        <f t="shared" si="0"/>
        <v>14</v>
      </c>
      <c r="W20">
        <f>HLOOKUP('Fleet Input'!$G$1,$AB$6:$AS$271,V20+1,FALSE)</f>
        <v>5.2697747135083267E-2</v>
      </c>
      <c r="X20">
        <f>HLOOKUP('Fleet Input'!$G$1,$AT$6:$BK$271,V20+1,FALSE)</f>
        <v>0.34109080111546286</v>
      </c>
      <c r="AB20" s="217">
        <v>5.2804155932837153E-2</v>
      </c>
      <c r="AC20" s="217">
        <v>5.2778649736759865E-2</v>
      </c>
      <c r="AD20" s="217">
        <v>5.2736263200997516E-2</v>
      </c>
      <c r="AE20" s="217">
        <v>5.2697747135083267E-2</v>
      </c>
      <c r="AF20" s="217">
        <v>5.2697747135083267E-2</v>
      </c>
      <c r="AG20" s="217">
        <v>5.2697747135083267E-2</v>
      </c>
      <c r="AH20" s="217">
        <v>5.2697747135083267E-2</v>
      </c>
      <c r="AI20" s="217">
        <v>5.2697747135083267E-2</v>
      </c>
      <c r="AJ20" s="217">
        <v>5.7617631349488239E-2</v>
      </c>
      <c r="AK20" s="217">
        <v>5.989727605199878E-2</v>
      </c>
      <c r="AL20" s="217">
        <v>6.0929546515703557E-2</v>
      </c>
      <c r="AM20" s="217">
        <v>6.1568881200537592E-2</v>
      </c>
      <c r="AN20" s="217">
        <v>6.1979827739039567E-2</v>
      </c>
      <c r="AO20" s="217">
        <v>6.2266630070859683E-2</v>
      </c>
      <c r="AP20" s="217">
        <v>6.2480163504486312E-2</v>
      </c>
      <c r="AQ20" s="217">
        <v>6.2660929448872651E-2</v>
      </c>
      <c r="AR20" s="217">
        <v>6.2794360927764928E-2</v>
      </c>
      <c r="AS20" s="217">
        <v>6.2889285588007868E-2</v>
      </c>
      <c r="AT20" s="213">
        <v>0.3413637860494434</v>
      </c>
      <c r="AU20" s="214">
        <v>0.34130700550672344</v>
      </c>
      <c r="AV20" s="214">
        <v>0.34119663692095159</v>
      </c>
      <c r="AW20" s="214">
        <v>0.34109080111546286</v>
      </c>
      <c r="AX20" s="214">
        <v>0.34109080111546286</v>
      </c>
      <c r="AY20" s="214">
        <v>0.34109080111546286</v>
      </c>
      <c r="AZ20" s="214">
        <v>0.34109080111546286</v>
      </c>
      <c r="BA20" s="214">
        <v>0.34109080111546286</v>
      </c>
      <c r="BB20" s="214">
        <v>0.35356461842380282</v>
      </c>
      <c r="BC20" s="214">
        <v>0.35934440313169974</v>
      </c>
      <c r="BD20" s="214">
        <v>0.36196160967882701</v>
      </c>
      <c r="BE20" s="214">
        <v>0.36358257141490913</v>
      </c>
      <c r="BF20" s="214">
        <v>0.36462448049678542</v>
      </c>
      <c r="BG20" s="214">
        <v>0.3653516357985821</v>
      </c>
      <c r="BH20" s="214">
        <v>0.36589302598668494</v>
      </c>
      <c r="BI20" s="214">
        <v>0.36635133786305851</v>
      </c>
      <c r="BJ20" s="214">
        <v>0.36668963848525832</v>
      </c>
      <c r="BK20" s="214">
        <v>0.3669303093665891</v>
      </c>
    </row>
    <row r="21" spans="1:63" x14ac:dyDescent="0.2">
      <c r="A21" s="21" t="s">
        <v>363</v>
      </c>
      <c r="B21" s="22" t="s">
        <v>337</v>
      </c>
      <c r="C21" s="22" t="s">
        <v>338</v>
      </c>
      <c r="D21" s="32" t="s">
        <v>364</v>
      </c>
      <c r="E21" s="33" t="s">
        <v>340</v>
      </c>
      <c r="F21" s="224" t="s">
        <v>341</v>
      </c>
      <c r="G21" s="225" t="s">
        <v>342</v>
      </c>
      <c r="H21" s="225">
        <v>20.291681518065161</v>
      </c>
      <c r="I21" s="225">
        <v>0.91135882554044656</v>
      </c>
      <c r="J21" s="225">
        <v>1.3899299638751472E-2</v>
      </c>
      <c r="K21" s="225">
        <v>-3.5810352948306701E-5</v>
      </c>
      <c r="L21" s="225">
        <v>7.358399816033423E-7</v>
      </c>
      <c r="M21" s="225">
        <v>0</v>
      </c>
      <c r="N21" s="225">
        <v>0</v>
      </c>
      <c r="O21" s="226">
        <v>1</v>
      </c>
      <c r="P21" s="225">
        <v>5</v>
      </c>
      <c r="Q21" s="225">
        <v>140</v>
      </c>
      <c r="R21" s="225" t="s">
        <v>343</v>
      </c>
      <c r="S21" s="225" t="s">
        <v>344</v>
      </c>
      <c r="T21" s="227" t="s">
        <v>345</v>
      </c>
      <c r="V21">
        <f t="shared" si="0"/>
        <v>15</v>
      </c>
      <c r="W21">
        <f>HLOOKUP('Fleet Input'!$G$1,$AB$6:$AS$271,V21+1,FALSE)</f>
        <v>1.9636301770391227</v>
      </c>
      <c r="X21">
        <f>HLOOKUP('Fleet Input'!$G$1,$AT$6:$BK$271,V21+1,FALSE)</f>
        <v>5.186046694470372</v>
      </c>
      <c r="AB21" s="217">
        <v>1.9806555846797449</v>
      </c>
      <c r="AC21" s="217">
        <v>1.9765745933073799</v>
      </c>
      <c r="AD21" s="217">
        <v>1.9697927475854029</v>
      </c>
      <c r="AE21" s="217">
        <v>1.9636301770391227</v>
      </c>
      <c r="AF21" s="217">
        <v>1.9636301770391227</v>
      </c>
      <c r="AG21" s="217">
        <v>1.9636301770391227</v>
      </c>
      <c r="AH21" s="217">
        <v>1.9636301770391227</v>
      </c>
      <c r="AI21" s="217">
        <v>1.9636301770391227</v>
      </c>
      <c r="AJ21" s="217">
        <v>1.9636301770391227</v>
      </c>
      <c r="AK21" s="217">
        <v>1.9636301770391227</v>
      </c>
      <c r="AL21" s="217">
        <v>1.9636301770391227</v>
      </c>
      <c r="AM21" s="217">
        <v>1.9636301770391227</v>
      </c>
      <c r="AN21" s="217">
        <v>1.9636301770391227</v>
      </c>
      <c r="AO21" s="217">
        <v>1.9636301770391227</v>
      </c>
      <c r="AP21" s="217">
        <v>1.9636301770391227</v>
      </c>
      <c r="AQ21" s="217">
        <v>1.9636301770391227</v>
      </c>
      <c r="AR21" s="217">
        <v>1.9636301770391227</v>
      </c>
      <c r="AS21" s="217">
        <v>1.9636301770391227</v>
      </c>
      <c r="AT21" s="213">
        <v>5.2297242839072613</v>
      </c>
      <c r="AU21" s="214">
        <v>5.2206393970720679</v>
      </c>
      <c r="AV21" s="214">
        <v>5.2029804233485777</v>
      </c>
      <c r="AW21" s="214">
        <v>5.186046694470372</v>
      </c>
      <c r="AX21" s="214">
        <v>5.186046694470372</v>
      </c>
      <c r="AY21" s="214">
        <v>5.186046694470372</v>
      </c>
      <c r="AZ21" s="214">
        <v>5.186046694470372</v>
      </c>
      <c r="BA21" s="214">
        <v>5.186046694470372</v>
      </c>
      <c r="BB21" s="214">
        <v>5.186046694470372</v>
      </c>
      <c r="BC21" s="214">
        <v>5.186046694470372</v>
      </c>
      <c r="BD21" s="214">
        <v>5.186046694470372</v>
      </c>
      <c r="BE21" s="214">
        <v>5.186046694470372</v>
      </c>
      <c r="BF21" s="214">
        <v>5.186046694470372</v>
      </c>
      <c r="BG21" s="214">
        <v>5.186046694470372</v>
      </c>
      <c r="BH21" s="214">
        <v>5.186046694470372</v>
      </c>
      <c r="BI21" s="214">
        <v>5.186046694470372</v>
      </c>
      <c r="BJ21" s="214">
        <v>5.186046694470372</v>
      </c>
      <c r="BK21" s="214">
        <v>5.186046694470372</v>
      </c>
    </row>
    <row r="22" spans="1:63" x14ac:dyDescent="0.2">
      <c r="A22" s="21" t="s">
        <v>365</v>
      </c>
      <c r="B22" s="22" t="s">
        <v>337</v>
      </c>
      <c r="C22" s="22" t="s">
        <v>338</v>
      </c>
      <c r="D22" s="22" t="s">
        <v>364</v>
      </c>
      <c r="E22" s="23" t="s">
        <v>43</v>
      </c>
      <c r="F22" s="224" t="s">
        <v>341</v>
      </c>
      <c r="G22" s="225" t="s">
        <v>342</v>
      </c>
      <c r="H22" s="225">
        <v>4.9237031218426637</v>
      </c>
      <c r="I22" s="225">
        <v>7.350957827293314E-2</v>
      </c>
      <c r="J22" s="225">
        <v>7.4323730832404067E-4</v>
      </c>
      <c r="K22" s="225">
        <v>2.954469286442496E-7</v>
      </c>
      <c r="L22" s="225">
        <v>3.325744778116986E-8</v>
      </c>
      <c r="M22" s="225">
        <v>0</v>
      </c>
      <c r="N22" s="225">
        <v>0</v>
      </c>
      <c r="O22" s="226">
        <v>1</v>
      </c>
      <c r="P22" s="225">
        <v>5</v>
      </c>
      <c r="Q22" s="225">
        <v>120</v>
      </c>
      <c r="R22" s="225" t="s">
        <v>343</v>
      </c>
      <c r="S22" s="225" t="s">
        <v>344</v>
      </c>
      <c r="T22" s="227" t="s">
        <v>345</v>
      </c>
      <c r="V22">
        <f t="shared" si="0"/>
        <v>16</v>
      </c>
      <c r="W22">
        <f>HLOOKUP('Fleet Input'!$G$1,$AB$6:$AS$271,V22+1,FALSE)</f>
        <v>0.56898087160627131</v>
      </c>
      <c r="X22">
        <f>HLOOKUP('Fleet Input'!$G$1,$AT$6:$BK$271,V22+1,FALSE)</f>
        <v>2.5271567240172388</v>
      </c>
      <c r="AB22" s="217">
        <v>0.56987213330896913</v>
      </c>
      <c r="AC22" s="217">
        <v>0.56989523047861657</v>
      </c>
      <c r="AD22" s="217">
        <v>0.56928290226522638</v>
      </c>
      <c r="AE22" s="217">
        <v>0.56864713692819902</v>
      </c>
      <c r="AF22" s="217">
        <v>0.56898087160627131</v>
      </c>
      <c r="AG22" s="217">
        <v>0.56923494739385494</v>
      </c>
      <c r="AH22" s="217">
        <v>0.56941173673578993</v>
      </c>
      <c r="AI22" s="217">
        <v>0.56953625504800842</v>
      </c>
      <c r="AJ22" s="217">
        <v>0.56962106397220624</v>
      </c>
      <c r="AK22" s="217">
        <v>0.56962106397220624</v>
      </c>
      <c r="AL22" s="217">
        <v>0.56962106397220624</v>
      </c>
      <c r="AM22" s="217">
        <v>0.56962106397220624</v>
      </c>
      <c r="AN22" s="217">
        <v>0.56962106397220624</v>
      </c>
      <c r="AO22" s="217">
        <v>0.56962106397220624</v>
      </c>
      <c r="AP22" s="217">
        <v>0.56962106397220624</v>
      </c>
      <c r="AQ22" s="217">
        <v>0.56962106397220624</v>
      </c>
      <c r="AR22" s="217">
        <v>0.56962106397220624</v>
      </c>
      <c r="AS22" s="217">
        <v>0.56962106397220624</v>
      </c>
      <c r="AT22" s="213">
        <v>2.5308012845147401</v>
      </c>
      <c r="AU22" s="214">
        <v>2.530623368375561</v>
      </c>
      <c r="AV22" s="214">
        <v>2.5286355699801768</v>
      </c>
      <c r="AW22" s="214">
        <v>2.5265204609904974</v>
      </c>
      <c r="AX22" s="214">
        <v>2.5271567240172388</v>
      </c>
      <c r="AY22" s="214">
        <v>2.527641117879345</v>
      </c>
      <c r="AZ22" s="214">
        <v>2.5279781656277085</v>
      </c>
      <c r="BA22" s="214">
        <v>2.5282155589926258</v>
      </c>
      <c r="BB22" s="214">
        <v>2.5283772466635521</v>
      </c>
      <c r="BC22" s="214">
        <v>2.5283772466635521</v>
      </c>
      <c r="BD22" s="214">
        <v>2.5283772466635521</v>
      </c>
      <c r="BE22" s="214">
        <v>2.5283772466635521</v>
      </c>
      <c r="BF22" s="214">
        <v>2.5283772466635521</v>
      </c>
      <c r="BG22" s="214">
        <v>2.5283772466635521</v>
      </c>
      <c r="BH22" s="214">
        <v>2.5283772466635521</v>
      </c>
      <c r="BI22" s="214">
        <v>2.5283772466635521</v>
      </c>
      <c r="BJ22" s="214">
        <v>2.5283772466635521</v>
      </c>
      <c r="BK22" s="214">
        <v>2.5283772466635521</v>
      </c>
    </row>
    <row r="23" spans="1:63" x14ac:dyDescent="0.2">
      <c r="A23" s="21" t="s">
        <v>366</v>
      </c>
      <c r="B23" s="22" t="s">
        <v>337</v>
      </c>
      <c r="C23" s="22" t="s">
        <v>338</v>
      </c>
      <c r="D23" s="22" t="s">
        <v>364</v>
      </c>
      <c r="E23" s="23" t="s">
        <v>44</v>
      </c>
      <c r="F23" s="224" t="s">
        <v>341</v>
      </c>
      <c r="G23" s="229" t="s">
        <v>342</v>
      </c>
      <c r="H23" s="225">
        <v>1.9784000000000219</v>
      </c>
      <c r="I23" s="225">
        <v>5.6400000000003558E-2</v>
      </c>
      <c r="J23" s="225">
        <v>1.4999999999999736E-3</v>
      </c>
      <c r="K23" s="225">
        <v>0</v>
      </c>
      <c r="L23" s="225">
        <v>0</v>
      </c>
      <c r="M23" s="225">
        <v>0</v>
      </c>
      <c r="N23" s="225">
        <v>0</v>
      </c>
      <c r="O23" s="226">
        <v>1</v>
      </c>
      <c r="P23" s="225">
        <v>5</v>
      </c>
      <c r="Q23" s="225">
        <v>140</v>
      </c>
      <c r="R23" s="225" t="s">
        <v>343</v>
      </c>
      <c r="S23" s="225" t="s">
        <v>344</v>
      </c>
      <c r="T23" s="227" t="s">
        <v>345</v>
      </c>
      <c r="V23">
        <f t="shared" si="0"/>
        <v>17</v>
      </c>
      <c r="W23">
        <f>HLOOKUP('Fleet Input'!$G$1,$AB$6:$AS$271,V23+1,FALSE)</f>
        <v>0.46678875098076622</v>
      </c>
      <c r="X23">
        <f>HLOOKUP('Fleet Input'!$G$1,$AT$6:$BK$271,V23+1,FALSE)</f>
        <v>1.8606794791980172</v>
      </c>
      <c r="AB23" s="217">
        <v>0.46356208531234155</v>
      </c>
      <c r="AC23" s="217">
        <v>0.46506812600869057</v>
      </c>
      <c r="AD23" s="217">
        <v>0.46554291457192365</v>
      </c>
      <c r="AE23" s="217">
        <v>0.46578524872509064</v>
      </c>
      <c r="AF23" s="217">
        <v>0.46678875098076622</v>
      </c>
      <c r="AG23" s="217">
        <v>0.46755720356860453</v>
      </c>
      <c r="AH23" s="217">
        <v>0.4681540924415365</v>
      </c>
      <c r="AI23" s="217">
        <v>0.46861625906622878</v>
      </c>
      <c r="AJ23" s="217">
        <v>0.46896868333047936</v>
      </c>
      <c r="AK23" s="217">
        <v>0.46924744202466845</v>
      </c>
      <c r="AL23" s="217">
        <v>0.46942414742538313</v>
      </c>
      <c r="AM23" s="217">
        <v>0.46955216595969695</v>
      </c>
      <c r="AN23" s="217">
        <v>0.46963943030262834</v>
      </c>
      <c r="AO23" s="217">
        <v>0.46963943030262834</v>
      </c>
      <c r="AP23" s="217">
        <v>0.46963943030262834</v>
      </c>
      <c r="AQ23" s="217">
        <v>0.46963943030262834</v>
      </c>
      <c r="AR23" s="217">
        <v>0.46963943030262834</v>
      </c>
      <c r="AS23" s="217">
        <v>0.46963943030262834</v>
      </c>
      <c r="AT23" s="213">
        <v>1.8545066329262416</v>
      </c>
      <c r="AU23" s="214">
        <v>1.8578563134530435</v>
      </c>
      <c r="AV23" s="214">
        <v>1.8584700436220167</v>
      </c>
      <c r="AW23" s="214">
        <v>1.8584501091101899</v>
      </c>
      <c r="AX23" s="214">
        <v>1.8606794791980172</v>
      </c>
      <c r="AY23" s="214">
        <v>1.862386665408662</v>
      </c>
      <c r="AZ23" s="214">
        <v>1.8637127074694002</v>
      </c>
      <c r="BA23" s="214">
        <v>1.864739451996235</v>
      </c>
      <c r="BB23" s="214">
        <v>1.8655223940459427</v>
      </c>
      <c r="BC23" s="214">
        <v>1.866141681437707</v>
      </c>
      <c r="BD23" s="214">
        <v>1.8665342483028864</v>
      </c>
      <c r="BE23" s="214">
        <v>1.8668186529362318</v>
      </c>
      <c r="BF23" s="214">
        <v>1.8670125184853772</v>
      </c>
      <c r="BG23" s="214">
        <v>1.8670125184853772</v>
      </c>
      <c r="BH23" s="214">
        <v>1.8670125184853772</v>
      </c>
      <c r="BI23" s="214">
        <v>1.8670125184853772</v>
      </c>
      <c r="BJ23" s="214">
        <v>1.8670125184853772</v>
      </c>
      <c r="BK23" s="214">
        <v>1.8670125184853772</v>
      </c>
    </row>
    <row r="24" spans="1:63" x14ac:dyDescent="0.2">
      <c r="A24" s="21" t="s">
        <v>367</v>
      </c>
      <c r="B24" s="22" t="s">
        <v>337</v>
      </c>
      <c r="C24" s="22" t="s">
        <v>338</v>
      </c>
      <c r="D24" s="22" t="s">
        <v>364</v>
      </c>
      <c r="E24" s="23" t="s">
        <v>45</v>
      </c>
      <c r="F24" s="224" t="s">
        <v>341</v>
      </c>
      <c r="G24" s="225" t="s">
        <v>342</v>
      </c>
      <c r="H24" s="225">
        <v>2.4306509325106163</v>
      </c>
      <c r="I24" s="225">
        <v>-2.5785760099097388E-3</v>
      </c>
      <c r="J24" s="225">
        <v>6.2636860388920468E-4</v>
      </c>
      <c r="K24" s="225">
        <v>-1.6870573297467217E-5</v>
      </c>
      <c r="L24" s="225">
        <v>3.0312186849457134E-7</v>
      </c>
      <c r="M24" s="225">
        <v>-2.3089196600663275E-9</v>
      </c>
      <c r="N24" s="225">
        <v>8.5890813826360176E-12</v>
      </c>
      <c r="O24" s="226">
        <v>1</v>
      </c>
      <c r="P24" s="225">
        <v>5</v>
      </c>
      <c r="Q24" s="225">
        <v>140</v>
      </c>
      <c r="R24" s="225" t="s">
        <v>343</v>
      </c>
      <c r="S24" s="225" t="s">
        <v>344</v>
      </c>
      <c r="T24" s="227" t="s">
        <v>345</v>
      </c>
      <c r="V24">
        <f t="shared" si="0"/>
        <v>18</v>
      </c>
      <c r="W24">
        <f>HLOOKUP('Fleet Input'!$G$1,$AB$6:$AS$271,V24+1,FALSE)</f>
        <v>9.9291163034974331E-2</v>
      </c>
      <c r="X24">
        <f>HLOOKUP('Fleet Input'!$G$1,$AT$6:$BK$271,V24+1,FALSE)</f>
        <v>0.47501273431269619</v>
      </c>
      <c r="AB24" s="217">
        <v>0.33205113846086914</v>
      </c>
      <c r="AC24" s="217">
        <v>9.9450970589916241E-2</v>
      </c>
      <c r="AD24" s="217">
        <v>9.9367244153505327E-2</v>
      </c>
      <c r="AE24" s="217">
        <v>9.9291163034965865E-2</v>
      </c>
      <c r="AF24" s="217">
        <v>9.9291163034974331E-2</v>
      </c>
      <c r="AG24" s="217">
        <v>9.9291163034974247E-2</v>
      </c>
      <c r="AH24" s="217">
        <v>9.9291163034974234E-2</v>
      </c>
      <c r="AI24" s="217">
        <v>9.9291163034974247E-2</v>
      </c>
      <c r="AJ24" s="217">
        <v>9.9291163034974247E-2</v>
      </c>
      <c r="AK24" s="217">
        <v>9.9291163034974234E-2</v>
      </c>
      <c r="AL24" s="217">
        <v>9.9291163034974247E-2</v>
      </c>
      <c r="AM24" s="217">
        <v>9.9291163034974247E-2</v>
      </c>
      <c r="AN24" s="217">
        <v>9.9291163034974234E-2</v>
      </c>
      <c r="AO24" s="217">
        <v>9.9291163034974234E-2</v>
      </c>
      <c r="AP24" s="217">
        <v>9.9291163034974247E-2</v>
      </c>
      <c r="AQ24" s="217">
        <v>9.9291163034974247E-2</v>
      </c>
      <c r="AR24" s="217">
        <v>9.9291163034974247E-2</v>
      </c>
      <c r="AS24" s="217">
        <v>9.9291163034974247E-2</v>
      </c>
      <c r="AT24" s="213">
        <v>1.0632665346910157</v>
      </c>
      <c r="AU24" s="214">
        <v>0.47543980458042795</v>
      </c>
      <c r="AV24" s="214">
        <v>0.47522179269561654</v>
      </c>
      <c r="AW24" s="214">
        <v>0.47501273431267482</v>
      </c>
      <c r="AX24" s="214">
        <v>0.47501273431269619</v>
      </c>
      <c r="AY24" s="214">
        <v>0.47501273431269597</v>
      </c>
      <c r="AZ24" s="214">
        <v>0.47501273431269597</v>
      </c>
      <c r="BA24" s="214">
        <v>0.47501273431269597</v>
      </c>
      <c r="BB24" s="214">
        <v>0.47501273431269597</v>
      </c>
      <c r="BC24" s="214">
        <v>0.47501273431269597</v>
      </c>
      <c r="BD24" s="214">
        <v>0.47501273431269603</v>
      </c>
      <c r="BE24" s="214">
        <v>0.47501273431269586</v>
      </c>
      <c r="BF24" s="214">
        <v>0.47501273431269597</v>
      </c>
      <c r="BG24" s="214">
        <v>0.47501273431269592</v>
      </c>
      <c r="BH24" s="214">
        <v>0.47501273431269603</v>
      </c>
      <c r="BI24" s="214">
        <v>0.47501273431269592</v>
      </c>
      <c r="BJ24" s="214">
        <v>0.47501273431269592</v>
      </c>
      <c r="BK24" s="214">
        <v>0.47501273431269597</v>
      </c>
    </row>
    <row r="25" spans="1:63" x14ac:dyDescent="0.2">
      <c r="A25" s="21" t="s">
        <v>368</v>
      </c>
      <c r="B25" s="22" t="s">
        <v>337</v>
      </c>
      <c r="C25" s="22" t="s">
        <v>338</v>
      </c>
      <c r="D25" s="22" t="s">
        <v>364</v>
      </c>
      <c r="E25" s="23" t="s">
        <v>46</v>
      </c>
      <c r="F25" s="224" t="s">
        <v>341</v>
      </c>
      <c r="G25" s="225" t="s">
        <v>342</v>
      </c>
      <c r="H25" s="225">
        <v>2.6346919321559881</v>
      </c>
      <c r="I25" s="225">
        <v>3.7090449236245604E-3</v>
      </c>
      <c r="J25" s="225">
        <v>2.8909807210697469E-4</v>
      </c>
      <c r="K25" s="225">
        <v>3.1118418430085837E-7</v>
      </c>
      <c r="L25" s="225">
        <v>0</v>
      </c>
      <c r="M25" s="225">
        <v>0</v>
      </c>
      <c r="N25" s="225">
        <v>0</v>
      </c>
      <c r="O25" s="226">
        <v>1</v>
      </c>
      <c r="P25" s="225">
        <v>5</v>
      </c>
      <c r="Q25" s="225">
        <v>120</v>
      </c>
      <c r="R25" s="225" t="s">
        <v>343</v>
      </c>
      <c r="S25" s="225" t="s">
        <v>344</v>
      </c>
      <c r="T25" s="227" t="s">
        <v>345</v>
      </c>
      <c r="V25">
        <f t="shared" si="0"/>
        <v>19</v>
      </c>
      <c r="W25">
        <f>HLOOKUP('Fleet Input'!$G$1,$AB$6:$AS$271,V25+1,FALSE)</f>
        <v>7.781158899830766E-2</v>
      </c>
      <c r="X25">
        <f>HLOOKUP('Fleet Input'!$G$1,$AT$6:$BK$271,V25+1,FALSE)</f>
        <v>0.47307083333426336</v>
      </c>
      <c r="AB25" s="217">
        <v>0.16370693073624779</v>
      </c>
      <c r="AC25" s="217">
        <v>7.519242618004679E-2</v>
      </c>
      <c r="AD25" s="217">
        <v>7.6652898385381238E-2</v>
      </c>
      <c r="AE25" s="217">
        <v>7.7827713284650032E-2</v>
      </c>
      <c r="AF25" s="217">
        <v>7.781158899830766E-2</v>
      </c>
      <c r="AG25" s="217">
        <v>7.7811804496278211E-2</v>
      </c>
      <c r="AH25" s="217">
        <v>7.7811801897150562E-2</v>
      </c>
      <c r="AI25" s="217">
        <v>7.7811801928898514E-2</v>
      </c>
      <c r="AJ25" s="217">
        <v>7.7811801928493934E-2</v>
      </c>
      <c r="AK25" s="217">
        <v>7.7811801928498958E-2</v>
      </c>
      <c r="AL25" s="217">
        <v>7.7811801928498903E-2</v>
      </c>
      <c r="AM25" s="217">
        <v>7.7811801928498889E-2</v>
      </c>
      <c r="AN25" s="217">
        <v>7.7811801928498889E-2</v>
      </c>
      <c r="AO25" s="217">
        <v>7.7811801928498903E-2</v>
      </c>
      <c r="AP25" s="217">
        <v>7.7811801928498889E-2</v>
      </c>
      <c r="AQ25" s="217">
        <v>7.7811801928498889E-2</v>
      </c>
      <c r="AR25" s="217">
        <v>7.7811801928498889E-2</v>
      </c>
      <c r="AS25" s="217">
        <v>7.7811801928498889E-2</v>
      </c>
      <c r="AT25" s="213">
        <v>0.68780176187878295</v>
      </c>
      <c r="AU25" s="214">
        <v>0.46654955017048699</v>
      </c>
      <c r="AV25" s="214">
        <v>0.47019300278877563</v>
      </c>
      <c r="AW25" s="214">
        <v>0.4731111306209651</v>
      </c>
      <c r="AX25" s="214">
        <v>0.47307083333426336</v>
      </c>
      <c r="AY25" s="214">
        <v>0.47307137189971177</v>
      </c>
      <c r="AZ25" s="214">
        <v>0.47307136540405725</v>
      </c>
      <c r="BA25" s="214">
        <v>0.47307136548340067</v>
      </c>
      <c r="BB25" s="214">
        <v>0.47307136548238954</v>
      </c>
      <c r="BC25" s="214">
        <v>0.47307136548240208</v>
      </c>
      <c r="BD25" s="214">
        <v>0.47307136548240197</v>
      </c>
      <c r="BE25" s="214">
        <v>0.47307136548240197</v>
      </c>
      <c r="BF25" s="214">
        <v>0.47307136548240197</v>
      </c>
      <c r="BG25" s="214">
        <v>0.47307136548240197</v>
      </c>
      <c r="BH25" s="214">
        <v>0.47307136548240197</v>
      </c>
      <c r="BI25" s="214">
        <v>0.47307136548240197</v>
      </c>
      <c r="BJ25" s="214">
        <v>0.47307136548240186</v>
      </c>
      <c r="BK25" s="214">
        <v>0.47307136548240192</v>
      </c>
    </row>
    <row r="26" spans="1:63" x14ac:dyDescent="0.2">
      <c r="A26" s="21" t="s">
        <v>369</v>
      </c>
      <c r="B26" s="22" t="s">
        <v>337</v>
      </c>
      <c r="C26" s="22" t="s">
        <v>338</v>
      </c>
      <c r="D26" s="22" t="s">
        <v>364</v>
      </c>
      <c r="E26" s="23" t="s">
        <v>47</v>
      </c>
      <c r="F26" s="224" t="s">
        <v>341</v>
      </c>
      <c r="G26" s="225" t="s">
        <v>342</v>
      </c>
      <c r="H26" s="225">
        <v>2.6346919321559881</v>
      </c>
      <c r="I26" s="225">
        <v>3.7090449236245604E-3</v>
      </c>
      <c r="J26" s="225">
        <v>2.8909807210697469E-4</v>
      </c>
      <c r="K26" s="225">
        <v>3.1118418430085837E-7</v>
      </c>
      <c r="L26" s="225">
        <v>0</v>
      </c>
      <c r="M26" s="225">
        <v>0</v>
      </c>
      <c r="N26" s="225">
        <v>0</v>
      </c>
      <c r="O26" s="228">
        <v>0.59375</v>
      </c>
      <c r="P26" s="225">
        <v>5</v>
      </c>
      <c r="Q26" s="225">
        <v>120</v>
      </c>
      <c r="R26" s="225" t="s">
        <v>351</v>
      </c>
      <c r="S26" s="225" t="s">
        <v>344</v>
      </c>
      <c r="T26" s="227" t="s">
        <v>370</v>
      </c>
      <c r="V26">
        <f t="shared" si="0"/>
        <v>20</v>
      </c>
      <c r="W26">
        <f>HLOOKUP('Fleet Input'!$G$1,$AB$6:$AS$271,V26+1,FALSE)</f>
        <v>5.9616460306829253E-2</v>
      </c>
      <c r="X26">
        <f>HLOOKUP('Fleet Input'!$G$1,$AT$6:$BK$271,V26+1,FALSE)</f>
        <v>0.35863242615218183</v>
      </c>
      <c r="AB26" s="217">
        <v>5.280415593283716E-2</v>
      </c>
      <c r="AC26" s="217">
        <v>5.2778649736759879E-2</v>
      </c>
      <c r="AD26" s="217">
        <v>5.2736263200997523E-2</v>
      </c>
      <c r="AE26" s="217">
        <v>5.6882594864603099E-2</v>
      </c>
      <c r="AF26" s="217">
        <v>5.9616460306829253E-2</v>
      </c>
      <c r="AG26" s="217">
        <v>6.0910067771927895E-2</v>
      </c>
      <c r="AH26" s="217">
        <v>6.1322621753097398E-2</v>
      </c>
      <c r="AI26" s="217">
        <v>6.3591473857859432E-2</v>
      </c>
      <c r="AJ26" s="217">
        <v>6.4430154496581932E-2</v>
      </c>
      <c r="AK26" s="217">
        <v>6.4419295472137345E-2</v>
      </c>
      <c r="AL26" s="217">
        <v>6.4419440144544954E-2</v>
      </c>
      <c r="AM26" s="217">
        <v>6.4419438391272801E-2</v>
      </c>
      <c r="AN26" s="217">
        <v>6.4419438412815402E-2</v>
      </c>
      <c r="AO26" s="217">
        <v>6.4419438412540955E-2</v>
      </c>
      <c r="AP26" s="217">
        <v>6.4419438412544383E-2</v>
      </c>
      <c r="AQ26" s="217">
        <v>6.4419438412544328E-2</v>
      </c>
      <c r="AR26" s="217">
        <v>6.4419438412544328E-2</v>
      </c>
      <c r="AS26" s="217">
        <v>6.4419438412544328E-2</v>
      </c>
      <c r="AT26" s="213">
        <v>0.3413637860494434</v>
      </c>
      <c r="AU26" s="214">
        <v>0.34130700550672344</v>
      </c>
      <c r="AV26" s="214">
        <v>0.34119663692095165</v>
      </c>
      <c r="AW26" s="214">
        <v>0.35170101545514421</v>
      </c>
      <c r="AX26" s="214">
        <v>0.35863242615218183</v>
      </c>
      <c r="AY26" s="214">
        <v>0.36191222349804208</v>
      </c>
      <c r="AZ26" s="214">
        <v>0.36295820807139234</v>
      </c>
      <c r="BA26" s="214">
        <v>0.36871062935227944</v>
      </c>
      <c r="BB26" s="214">
        <v>0.37083701050507895</v>
      </c>
      <c r="BC26" s="214">
        <v>0.37080947866059533</v>
      </c>
      <c r="BD26" s="214">
        <v>0.37080984546133766</v>
      </c>
      <c r="BE26" s="214">
        <v>0.37080984101611181</v>
      </c>
      <c r="BF26" s="214">
        <v>0.37080984107073062</v>
      </c>
      <c r="BG26" s="214">
        <v>0.37080984107003478</v>
      </c>
      <c r="BH26" s="214">
        <v>0.3708098410700435</v>
      </c>
      <c r="BI26" s="214">
        <v>0.37080984107004339</v>
      </c>
      <c r="BJ26" s="214">
        <v>0.37080984107004333</v>
      </c>
      <c r="BK26" s="214">
        <v>0.37080984107004339</v>
      </c>
    </row>
    <row r="27" spans="1:63" x14ac:dyDescent="0.2">
      <c r="A27" s="21" t="s">
        <v>371</v>
      </c>
      <c r="B27" s="22" t="s">
        <v>337</v>
      </c>
      <c r="C27" s="31" t="s">
        <v>338</v>
      </c>
      <c r="D27" s="31" t="s">
        <v>364</v>
      </c>
      <c r="E27" s="23" t="s">
        <v>48</v>
      </c>
      <c r="F27" s="224" t="s">
        <v>341</v>
      </c>
      <c r="G27" s="225" t="s">
        <v>342</v>
      </c>
      <c r="H27" s="225">
        <v>2.6346919321559881</v>
      </c>
      <c r="I27" s="225">
        <v>3.7090449236245604E-3</v>
      </c>
      <c r="J27" s="225">
        <v>2.8909807210697469E-4</v>
      </c>
      <c r="K27" s="225">
        <v>3.1118418430085837E-7</v>
      </c>
      <c r="L27" s="225">
        <v>0</v>
      </c>
      <c r="M27" s="225">
        <v>0</v>
      </c>
      <c r="N27" s="225">
        <v>0</v>
      </c>
      <c r="O27" s="228">
        <v>0.59375</v>
      </c>
      <c r="P27" s="225">
        <v>5</v>
      </c>
      <c r="Q27" s="225">
        <v>120</v>
      </c>
      <c r="R27" s="225" t="s">
        <v>351</v>
      </c>
      <c r="S27" s="225" t="s">
        <v>344</v>
      </c>
      <c r="T27" s="227" t="s">
        <v>370</v>
      </c>
      <c r="V27">
        <f t="shared" si="0"/>
        <v>21</v>
      </c>
      <c r="W27">
        <f>HLOOKUP('Fleet Input'!$G$1,$AB$6:$AS$271,V27+1,FALSE)</f>
        <v>5.2697747135083267E-2</v>
      </c>
      <c r="X27">
        <f>HLOOKUP('Fleet Input'!$G$1,$AT$6:$BK$271,V27+1,FALSE)</f>
        <v>0.34109080111546286</v>
      </c>
      <c r="AB27" s="217">
        <v>5.2804155932837153E-2</v>
      </c>
      <c r="AC27" s="217">
        <v>5.2778649736759865E-2</v>
      </c>
      <c r="AD27" s="217">
        <v>5.2736263200997516E-2</v>
      </c>
      <c r="AE27" s="217">
        <v>5.2697747135083267E-2</v>
      </c>
      <c r="AF27" s="217">
        <v>5.2697747135083267E-2</v>
      </c>
      <c r="AG27" s="217">
        <v>5.2697747135083267E-2</v>
      </c>
      <c r="AH27" s="217">
        <v>5.2697747135083267E-2</v>
      </c>
      <c r="AI27" s="217">
        <v>5.2697747135083267E-2</v>
      </c>
      <c r="AJ27" s="217">
        <v>5.7617631349488239E-2</v>
      </c>
      <c r="AK27" s="217">
        <v>5.989727605199878E-2</v>
      </c>
      <c r="AL27" s="217">
        <v>6.0929546515703557E-2</v>
      </c>
      <c r="AM27" s="217">
        <v>6.1568881200537592E-2</v>
      </c>
      <c r="AN27" s="217">
        <v>6.1979827739039567E-2</v>
      </c>
      <c r="AO27" s="217">
        <v>6.2266630070859683E-2</v>
      </c>
      <c r="AP27" s="217">
        <v>6.2480163504486312E-2</v>
      </c>
      <c r="AQ27" s="217">
        <v>6.2660929448872651E-2</v>
      </c>
      <c r="AR27" s="217">
        <v>6.2794360927764928E-2</v>
      </c>
      <c r="AS27" s="217">
        <v>6.2889285588007868E-2</v>
      </c>
      <c r="AT27" s="213">
        <v>0.3413637860494434</v>
      </c>
      <c r="AU27" s="214">
        <v>0.34130700550672344</v>
      </c>
      <c r="AV27" s="214">
        <v>0.34119663692095159</v>
      </c>
      <c r="AW27" s="214">
        <v>0.34109080111546286</v>
      </c>
      <c r="AX27" s="214">
        <v>0.34109080111546286</v>
      </c>
      <c r="AY27" s="214">
        <v>0.34109080111546286</v>
      </c>
      <c r="AZ27" s="214">
        <v>0.34109080111546286</v>
      </c>
      <c r="BA27" s="214">
        <v>0.34109080111546286</v>
      </c>
      <c r="BB27" s="214">
        <v>0.35356461842380282</v>
      </c>
      <c r="BC27" s="214">
        <v>0.35934440313169974</v>
      </c>
      <c r="BD27" s="214">
        <v>0.36196160967882701</v>
      </c>
      <c r="BE27" s="214">
        <v>0.36358257141490913</v>
      </c>
      <c r="BF27" s="214">
        <v>0.36462448049678542</v>
      </c>
      <c r="BG27" s="214">
        <v>0.3653516357985821</v>
      </c>
      <c r="BH27" s="214">
        <v>0.36589302598668494</v>
      </c>
      <c r="BI27" s="214">
        <v>0.36635133786305851</v>
      </c>
      <c r="BJ27" s="214">
        <v>0.36668963848525832</v>
      </c>
      <c r="BK27" s="214">
        <v>0.3669303093665891</v>
      </c>
    </row>
    <row r="28" spans="1:63" x14ac:dyDescent="0.2">
      <c r="A28" s="21" t="s">
        <v>372</v>
      </c>
      <c r="B28" s="22" t="s">
        <v>337</v>
      </c>
      <c r="C28" s="32" t="s">
        <v>373</v>
      </c>
      <c r="D28" s="32" t="s">
        <v>339</v>
      </c>
      <c r="E28" s="33" t="s">
        <v>340</v>
      </c>
      <c r="F28" s="224" t="s">
        <v>341</v>
      </c>
      <c r="G28" s="225" t="s">
        <v>342</v>
      </c>
      <c r="H28" s="225">
        <v>11.890724671204225</v>
      </c>
      <c r="I28" s="225">
        <v>0.18677240372880988</v>
      </c>
      <c r="J28" s="225">
        <v>2.6783001081156499E-3</v>
      </c>
      <c r="K28" s="225">
        <v>-4.4626081118215311E-6</v>
      </c>
      <c r="L28" s="225">
        <v>1.6608404741769167E-7</v>
      </c>
      <c r="M28" s="225">
        <v>0</v>
      </c>
      <c r="N28" s="225">
        <v>0</v>
      </c>
      <c r="O28" s="226">
        <v>1</v>
      </c>
      <c r="P28" s="225">
        <v>5</v>
      </c>
      <c r="Q28" s="225">
        <v>120</v>
      </c>
      <c r="R28" s="225" t="s">
        <v>374</v>
      </c>
      <c r="S28" s="225" t="s">
        <v>344</v>
      </c>
      <c r="T28" s="227" t="s">
        <v>375</v>
      </c>
      <c r="V28">
        <f t="shared" si="0"/>
        <v>22</v>
      </c>
      <c r="W28">
        <f>HLOOKUP('Fleet Input'!$G$1,$AB$6:$AS$271,V28+1,FALSE)</f>
        <v>0.60862448271523506</v>
      </c>
      <c r="X28">
        <f>HLOOKUP('Fleet Input'!$G$1,$AT$6:$BK$271,V28+1,FALSE)</f>
        <v>2.6777979298858643</v>
      </c>
      <c r="AB28" s="217">
        <v>0.61227142418330394</v>
      </c>
      <c r="AC28" s="217">
        <v>0.61234366597765022</v>
      </c>
      <c r="AD28" s="217">
        <v>0.61036543566974533</v>
      </c>
      <c r="AE28" s="217">
        <v>0.60862448271523506</v>
      </c>
      <c r="AF28" s="217">
        <v>0.60862448271523506</v>
      </c>
      <c r="AG28" s="217">
        <v>0.60862448271523506</v>
      </c>
      <c r="AH28" s="217">
        <v>0.60862448271523506</v>
      </c>
      <c r="AI28" s="217">
        <v>0.60862448271523506</v>
      </c>
      <c r="AJ28" s="217">
        <v>0.60862448271523506</v>
      </c>
      <c r="AK28" s="217">
        <v>0.60862448271523506</v>
      </c>
      <c r="AL28" s="217">
        <v>0.60862448271523506</v>
      </c>
      <c r="AM28" s="217">
        <v>0.60862448271523506</v>
      </c>
      <c r="AN28" s="217">
        <v>0.60862448271523506</v>
      </c>
      <c r="AO28" s="217">
        <v>0.60862448271523506</v>
      </c>
      <c r="AP28" s="217">
        <v>0.60862448271523506</v>
      </c>
      <c r="AQ28" s="217">
        <v>0.60862448271523506</v>
      </c>
      <c r="AR28" s="217">
        <v>0.60862448271523506</v>
      </c>
      <c r="AS28" s="217">
        <v>0.60862448271523506</v>
      </c>
      <c r="AT28" s="213">
        <v>2.6914643903830022</v>
      </c>
      <c r="AU28" s="214">
        <v>2.6917351075407412</v>
      </c>
      <c r="AV28" s="214">
        <v>2.6843219349976843</v>
      </c>
      <c r="AW28" s="214">
        <v>2.6777979298858643</v>
      </c>
      <c r="AX28" s="214">
        <v>2.6777979298858643</v>
      </c>
      <c r="AY28" s="214">
        <v>2.6777979298858643</v>
      </c>
      <c r="AZ28" s="214">
        <v>2.6777979298858643</v>
      </c>
      <c r="BA28" s="214">
        <v>2.6777979298858643</v>
      </c>
      <c r="BB28" s="214">
        <v>2.6777979298858643</v>
      </c>
      <c r="BC28" s="214">
        <v>2.6777979298858643</v>
      </c>
      <c r="BD28" s="214">
        <v>2.6777979298858643</v>
      </c>
      <c r="BE28" s="214">
        <v>2.6777979298858643</v>
      </c>
      <c r="BF28" s="214">
        <v>2.6777979298858643</v>
      </c>
      <c r="BG28" s="214">
        <v>2.6777979298858643</v>
      </c>
      <c r="BH28" s="214">
        <v>2.6777979298858643</v>
      </c>
      <c r="BI28" s="214">
        <v>2.6777979298858643</v>
      </c>
      <c r="BJ28" s="214">
        <v>2.6777979298858643</v>
      </c>
      <c r="BK28" s="214">
        <v>2.6777979298858643</v>
      </c>
    </row>
    <row r="29" spans="1:63" x14ac:dyDescent="0.2">
      <c r="A29" s="21" t="s">
        <v>376</v>
      </c>
      <c r="B29" s="22" t="s">
        <v>337</v>
      </c>
      <c r="C29" s="22" t="s">
        <v>373</v>
      </c>
      <c r="D29" s="22" t="s">
        <v>339</v>
      </c>
      <c r="E29" s="23" t="s">
        <v>43</v>
      </c>
      <c r="F29" s="224" t="s">
        <v>341</v>
      </c>
      <c r="G29" s="225" t="s">
        <v>342</v>
      </c>
      <c r="H29" s="225">
        <v>11.208546359252068</v>
      </c>
      <c r="I29" s="225">
        <v>0.1575291480658052</v>
      </c>
      <c r="J29" s="225">
        <v>1.2389103055738815E-3</v>
      </c>
      <c r="K29" s="225">
        <v>2.2664056960053358E-5</v>
      </c>
      <c r="L29" s="225">
        <v>-8.3039467357881591E-8</v>
      </c>
      <c r="M29" s="225">
        <v>1.0850960012248265E-9</v>
      </c>
      <c r="N29" s="225">
        <v>0</v>
      </c>
      <c r="O29" s="226">
        <v>1</v>
      </c>
      <c r="P29" s="225">
        <v>5</v>
      </c>
      <c r="Q29" s="225">
        <v>120</v>
      </c>
      <c r="R29" s="225" t="s">
        <v>374</v>
      </c>
      <c r="S29" s="225" t="s">
        <v>344</v>
      </c>
      <c r="T29" s="227" t="s">
        <v>377</v>
      </c>
      <c r="V29">
        <f t="shared" si="0"/>
        <v>23</v>
      </c>
      <c r="W29">
        <f>HLOOKUP('Fleet Input'!$G$1,$AB$6:$AS$271,V29+1,FALSE)</f>
        <v>0.60173975579158634</v>
      </c>
      <c r="X29">
        <f>HLOOKUP('Fleet Input'!$G$1,$AT$6:$BK$271,V29+1,FALSE)</f>
        <v>3.5443719264411824</v>
      </c>
      <c r="AB29" s="217">
        <v>0.60173975579158645</v>
      </c>
      <c r="AC29" s="217">
        <v>0.60173975579158623</v>
      </c>
      <c r="AD29" s="217">
        <v>0.60173975579158634</v>
      </c>
      <c r="AE29" s="217">
        <v>0.60173975579158634</v>
      </c>
      <c r="AF29" s="217">
        <v>0.60173975579158634</v>
      </c>
      <c r="AG29" s="217">
        <v>0.60173975579158634</v>
      </c>
      <c r="AH29" s="217">
        <v>0.60173975579158634</v>
      </c>
      <c r="AI29" s="217">
        <v>0.60173975579158634</v>
      </c>
      <c r="AJ29" s="217">
        <v>0.60173975579158634</v>
      </c>
      <c r="AK29" s="217">
        <v>0.60173975579158634</v>
      </c>
      <c r="AL29" s="217">
        <v>0.60173975579158634</v>
      </c>
      <c r="AM29" s="217">
        <v>0.60173975579158634</v>
      </c>
      <c r="AN29" s="217">
        <v>0.60173975579158634</v>
      </c>
      <c r="AO29" s="217">
        <v>0.60173975579158634</v>
      </c>
      <c r="AP29" s="217">
        <v>0.60173975579158634</v>
      </c>
      <c r="AQ29" s="217">
        <v>0.60173975579158634</v>
      </c>
      <c r="AR29" s="217">
        <v>0.60173975579158634</v>
      </c>
      <c r="AS29" s="217">
        <v>0.60173975579158634</v>
      </c>
      <c r="AT29" s="213">
        <v>3.5443719264411833</v>
      </c>
      <c r="AU29" s="214">
        <v>3.5443719264411824</v>
      </c>
      <c r="AV29" s="214">
        <v>3.5443719264411833</v>
      </c>
      <c r="AW29" s="214">
        <v>3.5443719264411824</v>
      </c>
      <c r="AX29" s="214">
        <v>3.5443719264411824</v>
      </c>
      <c r="AY29" s="214">
        <v>3.5443719264411824</v>
      </c>
      <c r="AZ29" s="214">
        <v>3.5443719264411824</v>
      </c>
      <c r="BA29" s="214">
        <v>3.5443719264411824</v>
      </c>
      <c r="BB29" s="214">
        <v>3.5443719264411824</v>
      </c>
      <c r="BC29" s="214">
        <v>3.5443719264411824</v>
      </c>
      <c r="BD29" s="214">
        <v>3.5443719264411824</v>
      </c>
      <c r="BE29" s="214">
        <v>3.5443719264411824</v>
      </c>
      <c r="BF29" s="214">
        <v>3.5443719264411824</v>
      </c>
      <c r="BG29" s="214">
        <v>3.5443719264411824</v>
      </c>
      <c r="BH29" s="214">
        <v>3.5443719264411824</v>
      </c>
      <c r="BI29" s="214">
        <v>3.5443719264411824</v>
      </c>
      <c r="BJ29" s="214">
        <v>3.5443719264411824</v>
      </c>
      <c r="BK29" s="214">
        <v>3.5443719264411824</v>
      </c>
    </row>
    <row r="30" spans="1:63" x14ac:dyDescent="0.2">
      <c r="A30" s="21" t="s">
        <v>378</v>
      </c>
      <c r="B30" s="22" t="s">
        <v>337</v>
      </c>
      <c r="C30" s="22" t="s">
        <v>373</v>
      </c>
      <c r="D30" s="22" t="s">
        <v>339</v>
      </c>
      <c r="E30" s="23" t="s">
        <v>44</v>
      </c>
      <c r="F30" s="224" t="s">
        <v>341</v>
      </c>
      <c r="G30" s="225" t="s">
        <v>342</v>
      </c>
      <c r="H30" s="225">
        <v>14.764251520828111</v>
      </c>
      <c r="I30" s="225">
        <v>0.17673527111401199</v>
      </c>
      <c r="J30" s="225">
        <v>-3.004726349900011E-4</v>
      </c>
      <c r="K30" s="225">
        <v>6.4261510814844769E-5</v>
      </c>
      <c r="L30" s="225">
        <v>-4.61974727361536E-7</v>
      </c>
      <c r="M30" s="225">
        <v>2.9617394013106875E-9</v>
      </c>
      <c r="N30" s="225">
        <v>0</v>
      </c>
      <c r="O30" s="226">
        <v>1</v>
      </c>
      <c r="P30" s="225">
        <v>5</v>
      </c>
      <c r="Q30" s="225">
        <v>140</v>
      </c>
      <c r="R30" s="225" t="s">
        <v>374</v>
      </c>
      <c r="S30" s="225" t="s">
        <v>344</v>
      </c>
      <c r="T30" s="227" t="s">
        <v>379</v>
      </c>
      <c r="V30">
        <f t="shared" si="0"/>
        <v>24</v>
      </c>
      <c r="W30">
        <f>HLOOKUP('Fleet Input'!$G$1,$AB$6:$AS$271,V30+1,FALSE)</f>
        <v>0.64874317069880183</v>
      </c>
      <c r="X30">
        <f>HLOOKUP('Fleet Input'!$G$1,$AT$6:$BK$271,V30+1,FALSE)</f>
        <v>3.718732255541175</v>
      </c>
      <c r="AB30" s="217">
        <v>0.64874317069880194</v>
      </c>
      <c r="AC30" s="217">
        <v>0.64874317069880183</v>
      </c>
      <c r="AD30" s="217">
        <v>0.64874317069880183</v>
      </c>
      <c r="AE30" s="217">
        <v>0.64874317069880183</v>
      </c>
      <c r="AF30" s="217">
        <v>0.64874317069880183</v>
      </c>
      <c r="AG30" s="217">
        <v>0.64874317069880183</v>
      </c>
      <c r="AH30" s="217">
        <v>0.64874317069880183</v>
      </c>
      <c r="AI30" s="217">
        <v>0.64874317069880183</v>
      </c>
      <c r="AJ30" s="217">
        <v>0.64874317069880183</v>
      </c>
      <c r="AK30" s="217">
        <v>0.64874317069880183</v>
      </c>
      <c r="AL30" s="217">
        <v>0.64874317069880183</v>
      </c>
      <c r="AM30" s="217">
        <v>0.64874317069880183</v>
      </c>
      <c r="AN30" s="217">
        <v>0.64874317069880183</v>
      </c>
      <c r="AO30" s="217">
        <v>0.64874317069880183</v>
      </c>
      <c r="AP30" s="217">
        <v>0.64874317069880183</v>
      </c>
      <c r="AQ30" s="217">
        <v>0.64874317069880183</v>
      </c>
      <c r="AR30" s="217">
        <v>0.64874317069880183</v>
      </c>
      <c r="AS30" s="217">
        <v>0.64874317069880183</v>
      </c>
      <c r="AT30" s="213">
        <v>3.7187322555411759</v>
      </c>
      <c r="AU30" s="214">
        <v>3.718732255541175</v>
      </c>
      <c r="AV30" s="214">
        <v>3.718732255541175</v>
      </c>
      <c r="AW30" s="214">
        <v>3.718732255541175</v>
      </c>
      <c r="AX30" s="214">
        <v>3.718732255541175</v>
      </c>
      <c r="AY30" s="214">
        <v>3.718732255541175</v>
      </c>
      <c r="AZ30" s="214">
        <v>3.718732255541175</v>
      </c>
      <c r="BA30" s="214">
        <v>3.718732255541175</v>
      </c>
      <c r="BB30" s="214">
        <v>3.718732255541175</v>
      </c>
      <c r="BC30" s="214">
        <v>3.718732255541175</v>
      </c>
      <c r="BD30" s="214">
        <v>3.718732255541175</v>
      </c>
      <c r="BE30" s="214">
        <v>3.718732255541175</v>
      </c>
      <c r="BF30" s="214">
        <v>3.718732255541175</v>
      </c>
      <c r="BG30" s="214">
        <v>3.718732255541175</v>
      </c>
      <c r="BH30" s="214">
        <v>3.718732255541175</v>
      </c>
      <c r="BI30" s="214">
        <v>3.718732255541175</v>
      </c>
      <c r="BJ30" s="214">
        <v>3.718732255541175</v>
      </c>
      <c r="BK30" s="214">
        <v>3.718732255541175</v>
      </c>
    </row>
    <row r="31" spans="1:63" x14ac:dyDescent="0.2">
      <c r="A31" s="21" t="s">
        <v>380</v>
      </c>
      <c r="B31" s="22" t="s">
        <v>337</v>
      </c>
      <c r="C31" s="22" t="s">
        <v>373</v>
      </c>
      <c r="D31" s="22" t="s">
        <v>339</v>
      </c>
      <c r="E31" s="23" t="s">
        <v>45</v>
      </c>
      <c r="F31" s="230" t="s">
        <v>341</v>
      </c>
      <c r="G31" s="225" t="s">
        <v>342</v>
      </c>
      <c r="H31" s="231">
        <v>9.2938284869887866</v>
      </c>
      <c r="I31" s="232">
        <v>0.16836873843385547</v>
      </c>
      <c r="J31" s="225">
        <v>1.1791135664225294E-3</v>
      </c>
      <c r="K31" s="225">
        <v>1.4993304679578046E-5</v>
      </c>
      <c r="L31" s="225">
        <v>-3.7473626493533807E-8</v>
      </c>
      <c r="M31" s="225">
        <v>4.9718626790465695E-10</v>
      </c>
      <c r="N31" s="225">
        <v>0</v>
      </c>
      <c r="O31" s="226">
        <v>1</v>
      </c>
      <c r="P31" s="225">
        <v>5</v>
      </c>
      <c r="Q31" s="225">
        <v>140</v>
      </c>
      <c r="R31" s="225" t="s">
        <v>374</v>
      </c>
      <c r="S31" s="225" t="s">
        <v>344</v>
      </c>
      <c r="T31" s="227" t="s">
        <v>381</v>
      </c>
      <c r="V31">
        <f t="shared" si="0"/>
        <v>25</v>
      </c>
      <c r="W31">
        <f>HLOOKUP('Fleet Input'!$G$1,$AB$6:$AS$271,V31+1,FALSE)</f>
        <v>0.71460402097539077</v>
      </c>
      <c r="X31">
        <f>HLOOKUP('Fleet Input'!$G$1,$AT$6:$BK$271,V31+1,FALSE)</f>
        <v>3.407099831914163</v>
      </c>
      <c r="AB31" s="217">
        <v>0.71460402097539089</v>
      </c>
      <c r="AC31" s="217">
        <v>0.71460402097539077</v>
      </c>
      <c r="AD31" s="217">
        <v>0.71460402097539077</v>
      </c>
      <c r="AE31" s="217">
        <v>0.71460402097539077</v>
      </c>
      <c r="AF31" s="217">
        <v>0.71460402097539077</v>
      </c>
      <c r="AG31" s="217">
        <v>0.71460402097539077</v>
      </c>
      <c r="AH31" s="217">
        <v>0.71460402097539077</v>
      </c>
      <c r="AI31" s="217">
        <v>0.71460402097539077</v>
      </c>
      <c r="AJ31" s="217">
        <v>0.71460402097539077</v>
      </c>
      <c r="AK31" s="217">
        <v>0.71460402097539077</v>
      </c>
      <c r="AL31" s="217">
        <v>0.71460402097539077</v>
      </c>
      <c r="AM31" s="217">
        <v>0.71460402097539077</v>
      </c>
      <c r="AN31" s="217">
        <v>0.71460402097539077</v>
      </c>
      <c r="AO31" s="217">
        <v>0.71460402097539077</v>
      </c>
      <c r="AP31" s="217">
        <v>0.71460402097539077</v>
      </c>
      <c r="AQ31" s="217">
        <v>0.71460402097539077</v>
      </c>
      <c r="AR31" s="217">
        <v>0.71460402097539077</v>
      </c>
      <c r="AS31" s="217">
        <v>0.71460402097539077</v>
      </c>
      <c r="AT31" s="213">
        <v>3.4070998319141639</v>
      </c>
      <c r="AU31" s="214">
        <v>3.407099831914163</v>
      </c>
      <c r="AV31" s="214">
        <v>3.407099831914163</v>
      </c>
      <c r="AW31" s="214">
        <v>3.407099831914163</v>
      </c>
      <c r="AX31" s="214">
        <v>3.407099831914163</v>
      </c>
      <c r="AY31" s="214">
        <v>3.407099831914163</v>
      </c>
      <c r="AZ31" s="214">
        <v>3.407099831914163</v>
      </c>
      <c r="BA31" s="214">
        <v>3.407099831914163</v>
      </c>
      <c r="BB31" s="214">
        <v>3.407099831914163</v>
      </c>
      <c r="BC31" s="214">
        <v>3.407099831914163</v>
      </c>
      <c r="BD31" s="214">
        <v>3.407099831914163</v>
      </c>
      <c r="BE31" s="214">
        <v>3.407099831914163</v>
      </c>
      <c r="BF31" s="214">
        <v>3.407099831914163</v>
      </c>
      <c r="BG31" s="214">
        <v>3.407099831914163</v>
      </c>
      <c r="BH31" s="214">
        <v>3.407099831914163</v>
      </c>
      <c r="BI31" s="214">
        <v>3.407099831914163</v>
      </c>
      <c r="BJ31" s="214">
        <v>3.407099831914163</v>
      </c>
      <c r="BK31" s="214">
        <v>3.407099831914163</v>
      </c>
    </row>
    <row r="32" spans="1:63" x14ac:dyDescent="0.2">
      <c r="A32" s="21" t="s">
        <v>382</v>
      </c>
      <c r="B32" s="22" t="s">
        <v>337</v>
      </c>
      <c r="C32" s="22" t="s">
        <v>373</v>
      </c>
      <c r="D32" s="22" t="s">
        <v>339</v>
      </c>
      <c r="E32" s="23" t="s">
        <v>46</v>
      </c>
      <c r="F32" s="230" t="s">
        <v>341</v>
      </c>
      <c r="G32" s="225" t="s">
        <v>342</v>
      </c>
      <c r="H32" s="231">
        <v>5.4852587867935654</v>
      </c>
      <c r="I32" s="232">
        <v>0.12307646044064313</v>
      </c>
      <c r="J32" s="225">
        <v>6.707527407456837E-4</v>
      </c>
      <c r="K32" s="225">
        <v>2.0770273660986049E-5</v>
      </c>
      <c r="L32" s="225">
        <v>-9.9724946536761117E-8</v>
      </c>
      <c r="M32" s="225">
        <v>8.4950840971626841E-10</v>
      </c>
      <c r="N32" s="225">
        <v>0</v>
      </c>
      <c r="O32" s="226">
        <v>1</v>
      </c>
      <c r="P32" s="225">
        <v>5</v>
      </c>
      <c r="Q32" s="225">
        <v>140</v>
      </c>
      <c r="R32" s="225" t="s">
        <v>374</v>
      </c>
      <c r="S32" s="225" t="s">
        <v>344</v>
      </c>
      <c r="T32" s="227" t="s">
        <v>383</v>
      </c>
      <c r="V32">
        <f t="shared" si="0"/>
        <v>26</v>
      </c>
      <c r="W32">
        <f>HLOOKUP('Fleet Input'!$G$1,$AB$6:$AS$271,V32+1,FALSE)</f>
        <v>0.53711202123366397</v>
      </c>
      <c r="X32">
        <f>HLOOKUP('Fleet Input'!$G$1,$AT$6:$BK$271,V32+1,FALSE)</f>
        <v>2.704727367245801</v>
      </c>
      <c r="AB32" s="217">
        <v>0.53711202123366397</v>
      </c>
      <c r="AC32" s="217">
        <v>0.53711202123366397</v>
      </c>
      <c r="AD32" s="217">
        <v>0.53711202123366397</v>
      </c>
      <c r="AE32" s="217">
        <v>0.53711202123366397</v>
      </c>
      <c r="AF32" s="217">
        <v>0.53711202123366397</v>
      </c>
      <c r="AG32" s="217">
        <v>0.53711202123366397</v>
      </c>
      <c r="AH32" s="217">
        <v>0.53711202123366397</v>
      </c>
      <c r="AI32" s="217">
        <v>0.53711202123366397</v>
      </c>
      <c r="AJ32" s="217">
        <v>0.53711202123366397</v>
      </c>
      <c r="AK32" s="217">
        <v>0.53711202123366397</v>
      </c>
      <c r="AL32" s="217">
        <v>0.53711202123366397</v>
      </c>
      <c r="AM32" s="217">
        <v>0.53711202123366397</v>
      </c>
      <c r="AN32" s="217">
        <v>0.53711202123366397</v>
      </c>
      <c r="AO32" s="217">
        <v>0.53711202123366397</v>
      </c>
      <c r="AP32" s="217">
        <v>0.53711202123366397</v>
      </c>
      <c r="AQ32" s="217">
        <v>0.53711202123366397</v>
      </c>
      <c r="AR32" s="217">
        <v>0.53711202123366397</v>
      </c>
      <c r="AS32" s="217">
        <v>0.53711202123366397</v>
      </c>
      <c r="AT32" s="213">
        <v>2.7047273672458014</v>
      </c>
      <c r="AU32" s="214">
        <v>2.704727367245801</v>
      </c>
      <c r="AV32" s="214">
        <v>2.704727367245801</v>
      </c>
      <c r="AW32" s="214">
        <v>2.704727367245801</v>
      </c>
      <c r="AX32" s="214">
        <v>2.704727367245801</v>
      </c>
      <c r="AY32" s="214">
        <v>2.704727367245801</v>
      </c>
      <c r="AZ32" s="214">
        <v>2.704727367245801</v>
      </c>
      <c r="BA32" s="214">
        <v>2.704727367245801</v>
      </c>
      <c r="BB32" s="214">
        <v>2.704727367245801</v>
      </c>
      <c r="BC32" s="214">
        <v>2.704727367245801</v>
      </c>
      <c r="BD32" s="214">
        <v>2.704727367245801</v>
      </c>
      <c r="BE32" s="214">
        <v>2.704727367245801</v>
      </c>
      <c r="BF32" s="214">
        <v>2.704727367245801</v>
      </c>
      <c r="BG32" s="214">
        <v>2.704727367245801</v>
      </c>
      <c r="BH32" s="214">
        <v>2.704727367245801</v>
      </c>
      <c r="BI32" s="214">
        <v>2.704727367245801</v>
      </c>
      <c r="BJ32" s="214">
        <v>2.704727367245801</v>
      </c>
      <c r="BK32" s="214">
        <v>2.704727367245801</v>
      </c>
    </row>
    <row r="33" spans="1:63" x14ac:dyDescent="0.2">
      <c r="A33" s="21" t="s">
        <v>384</v>
      </c>
      <c r="B33" s="22" t="s">
        <v>337</v>
      </c>
      <c r="C33" s="22" t="s">
        <v>373</v>
      </c>
      <c r="D33" s="22" t="s">
        <v>339</v>
      </c>
      <c r="E33" s="23" t="s">
        <v>47</v>
      </c>
      <c r="F33" s="230" t="s">
        <v>341</v>
      </c>
      <c r="G33" s="225" t="s">
        <v>342</v>
      </c>
      <c r="H33" s="231">
        <v>5.4852587867935654</v>
      </c>
      <c r="I33" s="232">
        <v>0.12307646044064313</v>
      </c>
      <c r="J33" s="225">
        <v>6.707527407456837E-4</v>
      </c>
      <c r="K33" s="225">
        <v>2.0770273660986049E-5</v>
      </c>
      <c r="L33" s="225">
        <v>-9.9724946536761117E-8</v>
      </c>
      <c r="M33" s="225">
        <v>8.4950840971626841E-10</v>
      </c>
      <c r="N33" s="225">
        <v>0</v>
      </c>
      <c r="O33" s="228">
        <v>0.67500000000000004</v>
      </c>
      <c r="P33" s="225">
        <v>5</v>
      </c>
      <c r="Q33" s="225">
        <v>140</v>
      </c>
      <c r="R33" s="225" t="s">
        <v>374</v>
      </c>
      <c r="S33" s="225" t="s">
        <v>344</v>
      </c>
      <c r="T33" s="227" t="s">
        <v>385</v>
      </c>
      <c r="V33">
        <f t="shared" si="0"/>
        <v>27</v>
      </c>
      <c r="W33">
        <f>HLOOKUP('Fleet Input'!$G$1,$AB$6:$AS$271,V33+1,FALSE)</f>
        <v>0.66064778611740671</v>
      </c>
      <c r="X33">
        <f>HLOOKUP('Fleet Input'!$G$1,$AT$6:$BK$271,V33+1,FALSE)</f>
        <v>3.3268146617123353</v>
      </c>
      <c r="AB33" s="217">
        <v>0.66064778611740682</v>
      </c>
      <c r="AC33" s="217">
        <v>0.66064778611740671</v>
      </c>
      <c r="AD33" s="217">
        <v>0.66064778611740671</v>
      </c>
      <c r="AE33" s="217">
        <v>0.66064778611740671</v>
      </c>
      <c r="AF33" s="217">
        <v>0.66064778611740671</v>
      </c>
      <c r="AG33" s="217">
        <v>0.66064778611740671</v>
      </c>
      <c r="AH33" s="217">
        <v>0.66064778611740671</v>
      </c>
      <c r="AI33" s="217">
        <v>0.66064778611740671</v>
      </c>
      <c r="AJ33" s="217">
        <v>0.66064778611740671</v>
      </c>
      <c r="AK33" s="217">
        <v>0.66064778611740671</v>
      </c>
      <c r="AL33" s="217">
        <v>0.66064778611740671</v>
      </c>
      <c r="AM33" s="217">
        <v>0.66064778611740671</v>
      </c>
      <c r="AN33" s="217">
        <v>0.66064778611740671</v>
      </c>
      <c r="AO33" s="217">
        <v>0.66064778611740671</v>
      </c>
      <c r="AP33" s="217">
        <v>0.66064778611740671</v>
      </c>
      <c r="AQ33" s="217">
        <v>0.66064778611740671</v>
      </c>
      <c r="AR33" s="217">
        <v>0.66064778611740671</v>
      </c>
      <c r="AS33" s="217">
        <v>0.66064778611740671</v>
      </c>
      <c r="AT33" s="213">
        <v>3.3268146617123358</v>
      </c>
      <c r="AU33" s="214">
        <v>3.3268146617123353</v>
      </c>
      <c r="AV33" s="214">
        <v>3.3268146617123358</v>
      </c>
      <c r="AW33" s="214">
        <v>3.3268146617123353</v>
      </c>
      <c r="AX33" s="214">
        <v>3.3268146617123353</v>
      </c>
      <c r="AY33" s="214">
        <v>3.3268146617123353</v>
      </c>
      <c r="AZ33" s="214">
        <v>3.3268146617123353</v>
      </c>
      <c r="BA33" s="214">
        <v>3.3268146617123353</v>
      </c>
      <c r="BB33" s="214">
        <v>3.3268146617123353</v>
      </c>
      <c r="BC33" s="214">
        <v>3.3268146617123353</v>
      </c>
      <c r="BD33" s="214">
        <v>3.3268146617123353</v>
      </c>
      <c r="BE33" s="214">
        <v>3.3268146617123353</v>
      </c>
      <c r="BF33" s="214">
        <v>3.3268146617123353</v>
      </c>
      <c r="BG33" s="214">
        <v>3.3268146617123353</v>
      </c>
      <c r="BH33" s="214">
        <v>3.3268146617123353</v>
      </c>
      <c r="BI33" s="214">
        <v>3.3268146617123353</v>
      </c>
      <c r="BJ33" s="214">
        <v>3.3268146617123353</v>
      </c>
      <c r="BK33" s="214">
        <v>3.3268146617123353</v>
      </c>
    </row>
    <row r="34" spans="1:63" x14ac:dyDescent="0.2">
      <c r="A34" s="21" t="s">
        <v>386</v>
      </c>
      <c r="B34" s="22" t="s">
        <v>337</v>
      </c>
      <c r="C34" s="22" t="s">
        <v>373</v>
      </c>
      <c r="D34" s="31" t="s">
        <v>339</v>
      </c>
      <c r="E34" s="23" t="s">
        <v>48</v>
      </c>
      <c r="F34" s="230" t="s">
        <v>341</v>
      </c>
      <c r="G34" s="225" t="s">
        <v>342</v>
      </c>
      <c r="H34" s="231">
        <v>5.4852587867935654</v>
      </c>
      <c r="I34" s="232">
        <v>0.12307646044064313</v>
      </c>
      <c r="J34" s="225">
        <v>6.707527407456837E-4</v>
      </c>
      <c r="K34" s="225">
        <v>2.0770273660986049E-5</v>
      </c>
      <c r="L34" s="225">
        <v>-9.9724946536761117E-8</v>
      </c>
      <c r="M34" s="225">
        <v>8.4950840971626841E-10</v>
      </c>
      <c r="N34" s="225">
        <v>0</v>
      </c>
      <c r="O34" s="228">
        <v>0.3</v>
      </c>
      <c r="P34" s="225">
        <v>5</v>
      </c>
      <c r="Q34" s="225">
        <v>140</v>
      </c>
      <c r="R34" s="225" t="s">
        <v>374</v>
      </c>
      <c r="S34" s="225" t="s">
        <v>344</v>
      </c>
      <c r="T34" s="227" t="s">
        <v>387</v>
      </c>
      <c r="V34">
        <f t="shared" si="0"/>
        <v>28</v>
      </c>
      <c r="W34">
        <f>HLOOKUP('Fleet Input'!$G$1,$AB$6:$AS$271,V34+1,FALSE)</f>
        <v>0.23364372923664381</v>
      </c>
      <c r="X34">
        <f>HLOOKUP('Fleet Input'!$G$1,$AT$6:$BK$271,V34+1,FALSE)</f>
        <v>1.1765564047519235</v>
      </c>
      <c r="AB34" s="217">
        <v>0.23364372923664384</v>
      </c>
      <c r="AC34" s="217">
        <v>0.23364372923664381</v>
      </c>
      <c r="AD34" s="217">
        <v>0.23364372923664384</v>
      </c>
      <c r="AE34" s="217">
        <v>0.23364372923664381</v>
      </c>
      <c r="AF34" s="217">
        <v>0.23364372923664381</v>
      </c>
      <c r="AG34" s="217">
        <v>0.23364372923664381</v>
      </c>
      <c r="AH34" s="217">
        <v>0.23364372923664381</v>
      </c>
      <c r="AI34" s="217">
        <v>0.23364372923664381</v>
      </c>
      <c r="AJ34" s="217">
        <v>0.23474309334081572</v>
      </c>
      <c r="AK34" s="217">
        <v>0.2352991690591642</v>
      </c>
      <c r="AL34" s="217">
        <v>0.23554820922719077</v>
      </c>
      <c r="AM34" s="217">
        <v>0.23570014143326745</v>
      </c>
      <c r="AN34" s="217">
        <v>0.23579810424696734</v>
      </c>
      <c r="AO34" s="217">
        <v>0.23583994461832383</v>
      </c>
      <c r="AP34" s="217">
        <v>0.23587360936137708</v>
      </c>
      <c r="AQ34" s="217">
        <v>0.23590427488586205</v>
      </c>
      <c r="AR34" s="217">
        <v>0.23592699310636628</v>
      </c>
      <c r="AS34" s="217">
        <v>0.2359429310276594</v>
      </c>
      <c r="AT34" s="213">
        <v>1.1765564047519237</v>
      </c>
      <c r="AU34" s="214">
        <v>1.1765564047519235</v>
      </c>
      <c r="AV34" s="214">
        <v>1.1765564047519235</v>
      </c>
      <c r="AW34" s="214">
        <v>1.1765564047519235</v>
      </c>
      <c r="AX34" s="214">
        <v>1.1765564047519235</v>
      </c>
      <c r="AY34" s="214">
        <v>1.1765564047519235</v>
      </c>
      <c r="AZ34" s="214">
        <v>1.1765564047519235</v>
      </c>
      <c r="BA34" s="214">
        <v>1.1765564047519235</v>
      </c>
      <c r="BB34" s="214">
        <v>1.1820924569376328</v>
      </c>
      <c r="BC34" s="214">
        <v>1.1848926795247634</v>
      </c>
      <c r="BD34" s="214">
        <v>1.1861467675573825</v>
      </c>
      <c r="BE34" s="214">
        <v>1.1869118504069485</v>
      </c>
      <c r="BF34" s="214">
        <v>1.1874051603548026</v>
      </c>
      <c r="BG34" s="214">
        <v>1.1876158553178451</v>
      </c>
      <c r="BH34" s="214">
        <v>1.1877853803857041</v>
      </c>
      <c r="BI34" s="214">
        <v>1.1879398023312695</v>
      </c>
      <c r="BJ34" s="214">
        <v>1.1880542041511948</v>
      </c>
      <c r="BK34" s="214">
        <v>1.1881344625148029</v>
      </c>
    </row>
    <row r="35" spans="1:63" x14ac:dyDescent="0.2">
      <c r="A35" s="21" t="s">
        <v>388</v>
      </c>
      <c r="B35" s="22" t="s">
        <v>337</v>
      </c>
      <c r="C35" s="22" t="s">
        <v>373</v>
      </c>
      <c r="D35" s="32" t="s">
        <v>355</v>
      </c>
      <c r="E35" s="33" t="s">
        <v>340</v>
      </c>
      <c r="F35" s="224" t="s">
        <v>341</v>
      </c>
      <c r="G35" s="225" t="s">
        <v>342</v>
      </c>
      <c r="H35" s="225">
        <v>11.890724671204225</v>
      </c>
      <c r="I35" s="225">
        <v>0.18677240372880988</v>
      </c>
      <c r="J35" s="225">
        <v>2.6783001081156499E-3</v>
      </c>
      <c r="K35" s="225">
        <v>-4.4626081118215311E-6</v>
      </c>
      <c r="L35" s="225">
        <v>1.6608404741769167E-7</v>
      </c>
      <c r="M35" s="225">
        <v>0</v>
      </c>
      <c r="N35" s="225">
        <v>0</v>
      </c>
      <c r="O35" s="226">
        <v>1</v>
      </c>
      <c r="P35" s="225">
        <v>5</v>
      </c>
      <c r="Q35" s="225">
        <v>120</v>
      </c>
      <c r="R35" s="225" t="s">
        <v>343</v>
      </c>
      <c r="S35" s="225" t="s">
        <v>344</v>
      </c>
      <c r="T35" s="227" t="s">
        <v>345</v>
      </c>
      <c r="V35">
        <f t="shared" si="0"/>
        <v>29</v>
      </c>
      <c r="W35">
        <f>HLOOKUP('Fleet Input'!$G$1,$AB$6:$AS$271,V35+1,FALSE)</f>
        <v>1.9636301770391227</v>
      </c>
      <c r="X35">
        <f>HLOOKUP('Fleet Input'!$G$1,$AT$6:$BK$271,V35+1,FALSE)</f>
        <v>5.186046694470372</v>
      </c>
      <c r="AB35" s="217">
        <v>1.9806555846797449</v>
      </c>
      <c r="AC35" s="217">
        <v>1.9765745933073799</v>
      </c>
      <c r="AD35" s="217">
        <v>1.9697927475854029</v>
      </c>
      <c r="AE35" s="217">
        <v>1.9636301770391227</v>
      </c>
      <c r="AF35" s="217">
        <v>1.9636301770391227</v>
      </c>
      <c r="AG35" s="217">
        <v>1.9636301770391227</v>
      </c>
      <c r="AH35" s="217">
        <v>1.9636301770391227</v>
      </c>
      <c r="AI35" s="217">
        <v>1.9636301770391227</v>
      </c>
      <c r="AJ35" s="217">
        <v>1.9636301770391227</v>
      </c>
      <c r="AK35" s="217">
        <v>1.9636301770391227</v>
      </c>
      <c r="AL35" s="217">
        <v>1.9636301770391227</v>
      </c>
      <c r="AM35" s="217">
        <v>1.9636301770391227</v>
      </c>
      <c r="AN35" s="217">
        <v>1.9636301770391227</v>
      </c>
      <c r="AO35" s="217">
        <v>1.9636301770391227</v>
      </c>
      <c r="AP35" s="217">
        <v>1.9636301770391227</v>
      </c>
      <c r="AQ35" s="217">
        <v>1.9636301770391227</v>
      </c>
      <c r="AR35" s="217">
        <v>1.9636301770391227</v>
      </c>
      <c r="AS35" s="217">
        <v>1.9636301770391227</v>
      </c>
      <c r="AT35" s="213">
        <v>5.2297242839072613</v>
      </c>
      <c r="AU35" s="214">
        <v>5.2206393970720679</v>
      </c>
      <c r="AV35" s="214">
        <v>5.2029804233485777</v>
      </c>
      <c r="AW35" s="214">
        <v>5.186046694470372</v>
      </c>
      <c r="AX35" s="214">
        <v>5.186046694470372</v>
      </c>
      <c r="AY35" s="214">
        <v>5.186046694470372</v>
      </c>
      <c r="AZ35" s="214">
        <v>5.186046694470372</v>
      </c>
      <c r="BA35" s="214">
        <v>5.186046694470372</v>
      </c>
      <c r="BB35" s="214">
        <v>5.186046694470372</v>
      </c>
      <c r="BC35" s="214">
        <v>5.186046694470372</v>
      </c>
      <c r="BD35" s="214">
        <v>5.186046694470372</v>
      </c>
      <c r="BE35" s="214">
        <v>5.186046694470372</v>
      </c>
      <c r="BF35" s="214">
        <v>5.186046694470372</v>
      </c>
      <c r="BG35" s="214">
        <v>5.186046694470372</v>
      </c>
      <c r="BH35" s="214">
        <v>5.186046694470372</v>
      </c>
      <c r="BI35" s="214">
        <v>5.186046694470372</v>
      </c>
      <c r="BJ35" s="214">
        <v>5.186046694470372</v>
      </c>
      <c r="BK35" s="214">
        <v>5.186046694470372</v>
      </c>
    </row>
    <row r="36" spans="1:63" x14ac:dyDescent="0.2">
      <c r="A36" s="21" t="s">
        <v>389</v>
      </c>
      <c r="B36" s="22" t="s">
        <v>337</v>
      </c>
      <c r="C36" s="22" t="s">
        <v>373</v>
      </c>
      <c r="D36" s="22" t="s">
        <v>355</v>
      </c>
      <c r="E36" s="23" t="s">
        <v>43</v>
      </c>
      <c r="F36" s="224" t="s">
        <v>341</v>
      </c>
      <c r="G36" s="225" t="s">
        <v>342</v>
      </c>
      <c r="H36" s="225">
        <v>11.208546359252068</v>
      </c>
      <c r="I36" s="225">
        <v>0.1575291480658052</v>
      </c>
      <c r="J36" s="225">
        <v>1.2389103055738815E-3</v>
      </c>
      <c r="K36" s="225">
        <v>2.2664056960053358E-5</v>
      </c>
      <c r="L36" s="225">
        <v>-8.3039467357881591E-8</v>
      </c>
      <c r="M36" s="225">
        <v>1.0850960012248265E-9</v>
      </c>
      <c r="N36" s="225">
        <v>0</v>
      </c>
      <c r="O36" s="226">
        <v>1</v>
      </c>
      <c r="P36" s="225">
        <v>5</v>
      </c>
      <c r="Q36" s="225">
        <v>120</v>
      </c>
      <c r="R36" s="225" t="s">
        <v>343</v>
      </c>
      <c r="S36" s="225" t="s">
        <v>344</v>
      </c>
      <c r="T36" s="227" t="s">
        <v>345</v>
      </c>
      <c r="V36">
        <f t="shared" si="0"/>
        <v>30</v>
      </c>
      <c r="W36">
        <f>HLOOKUP('Fleet Input'!$G$1,$AB$6:$AS$271,V36+1,FALSE)</f>
        <v>0.56898087160627131</v>
      </c>
      <c r="X36">
        <f>HLOOKUP('Fleet Input'!$G$1,$AT$6:$BK$271,V36+1,FALSE)</f>
        <v>2.5271567240172388</v>
      </c>
      <c r="AB36" s="217">
        <v>0.56987213330896913</v>
      </c>
      <c r="AC36" s="217">
        <v>0.56989523047861657</v>
      </c>
      <c r="AD36" s="217">
        <v>0.56928290226522638</v>
      </c>
      <c r="AE36" s="217">
        <v>0.56864713692819902</v>
      </c>
      <c r="AF36" s="217">
        <v>0.56898087160627131</v>
      </c>
      <c r="AG36" s="217">
        <v>0.56923494739385494</v>
      </c>
      <c r="AH36" s="217">
        <v>0.56941173673578993</v>
      </c>
      <c r="AI36" s="217">
        <v>0.56953625504800842</v>
      </c>
      <c r="AJ36" s="217">
        <v>0.56962106397220624</v>
      </c>
      <c r="AK36" s="217">
        <v>0.56962106397220624</v>
      </c>
      <c r="AL36" s="217">
        <v>0.56962106397220624</v>
      </c>
      <c r="AM36" s="217">
        <v>0.56962106397220624</v>
      </c>
      <c r="AN36" s="217">
        <v>0.56962106397220624</v>
      </c>
      <c r="AO36" s="217">
        <v>0.56962106397220624</v>
      </c>
      <c r="AP36" s="217">
        <v>0.56962106397220624</v>
      </c>
      <c r="AQ36" s="217">
        <v>0.56962106397220624</v>
      </c>
      <c r="AR36" s="217">
        <v>0.56962106397220624</v>
      </c>
      <c r="AS36" s="217">
        <v>0.56962106397220624</v>
      </c>
      <c r="AT36" s="213">
        <v>2.5308012845147401</v>
      </c>
      <c r="AU36" s="214">
        <v>2.530623368375561</v>
      </c>
      <c r="AV36" s="214">
        <v>2.5286355699801768</v>
      </c>
      <c r="AW36" s="214">
        <v>2.5265204609904974</v>
      </c>
      <c r="AX36" s="214">
        <v>2.5271567240172388</v>
      </c>
      <c r="AY36" s="214">
        <v>2.527641117879345</v>
      </c>
      <c r="AZ36" s="214">
        <v>2.5279781656277085</v>
      </c>
      <c r="BA36" s="214">
        <v>2.5282155589926258</v>
      </c>
      <c r="BB36" s="214">
        <v>2.5283772466635521</v>
      </c>
      <c r="BC36" s="214">
        <v>2.5283772466635521</v>
      </c>
      <c r="BD36" s="214">
        <v>2.5283772466635521</v>
      </c>
      <c r="BE36" s="214">
        <v>2.5283772466635521</v>
      </c>
      <c r="BF36" s="214">
        <v>2.5283772466635521</v>
      </c>
      <c r="BG36" s="214">
        <v>2.5283772466635521</v>
      </c>
      <c r="BH36" s="214">
        <v>2.5283772466635521</v>
      </c>
      <c r="BI36" s="214">
        <v>2.5283772466635521</v>
      </c>
      <c r="BJ36" s="214">
        <v>2.5283772466635521</v>
      </c>
      <c r="BK36" s="214">
        <v>2.5283772466635521</v>
      </c>
    </row>
    <row r="37" spans="1:63" x14ac:dyDescent="0.2">
      <c r="A37" s="21" t="s">
        <v>390</v>
      </c>
      <c r="B37" s="22" t="s">
        <v>337</v>
      </c>
      <c r="C37" s="22" t="s">
        <v>373</v>
      </c>
      <c r="D37" s="22" t="s">
        <v>355</v>
      </c>
      <c r="E37" s="23" t="s">
        <v>44</v>
      </c>
      <c r="F37" s="224" t="s">
        <v>341</v>
      </c>
      <c r="G37" s="225" t="s">
        <v>342</v>
      </c>
      <c r="H37" s="225">
        <v>14.764251520828111</v>
      </c>
      <c r="I37" s="225">
        <v>0.17673527111401199</v>
      </c>
      <c r="J37" s="225">
        <v>-3.004726349900011E-4</v>
      </c>
      <c r="K37" s="225">
        <v>6.4261510814844769E-5</v>
      </c>
      <c r="L37" s="225">
        <v>-4.61974727361536E-7</v>
      </c>
      <c r="M37" s="225">
        <v>2.9617394013106875E-9</v>
      </c>
      <c r="N37" s="225">
        <v>0</v>
      </c>
      <c r="O37" s="226">
        <v>1</v>
      </c>
      <c r="P37" s="225">
        <v>5</v>
      </c>
      <c r="Q37" s="225">
        <v>140</v>
      </c>
      <c r="R37" s="225" t="s">
        <v>343</v>
      </c>
      <c r="S37" s="225" t="s">
        <v>344</v>
      </c>
      <c r="T37" s="227" t="s">
        <v>345</v>
      </c>
      <c r="V37">
        <f t="shared" si="0"/>
        <v>31</v>
      </c>
      <c r="W37">
        <f>HLOOKUP('Fleet Input'!$G$1,$AB$6:$AS$271,V37+1,FALSE)</f>
        <v>0.46678875098076622</v>
      </c>
      <c r="X37">
        <f>HLOOKUP('Fleet Input'!$G$1,$AT$6:$BK$271,V37+1,FALSE)</f>
        <v>1.8606794791980172</v>
      </c>
      <c r="AB37" s="217">
        <v>0.46356208531234155</v>
      </c>
      <c r="AC37" s="217">
        <v>0.46506812600869057</v>
      </c>
      <c r="AD37" s="217">
        <v>0.46554291457192365</v>
      </c>
      <c r="AE37" s="217">
        <v>0.46578524872509064</v>
      </c>
      <c r="AF37" s="217">
        <v>0.46678875098076622</v>
      </c>
      <c r="AG37" s="217">
        <v>0.46755720356860453</v>
      </c>
      <c r="AH37" s="217">
        <v>0.4681540924415365</v>
      </c>
      <c r="AI37" s="217">
        <v>0.46861625906622878</v>
      </c>
      <c r="AJ37" s="217">
        <v>0.46896868333047936</v>
      </c>
      <c r="AK37" s="217">
        <v>0.46924744202466845</v>
      </c>
      <c r="AL37" s="217">
        <v>0.46942414742538313</v>
      </c>
      <c r="AM37" s="217">
        <v>0.46955216595969695</v>
      </c>
      <c r="AN37" s="217">
        <v>0.46963943030262834</v>
      </c>
      <c r="AO37" s="217">
        <v>0.46963943030262834</v>
      </c>
      <c r="AP37" s="217">
        <v>0.46963943030262834</v>
      </c>
      <c r="AQ37" s="217">
        <v>0.46963943030262834</v>
      </c>
      <c r="AR37" s="217">
        <v>0.46963943030262834</v>
      </c>
      <c r="AS37" s="217">
        <v>0.46963943030262834</v>
      </c>
      <c r="AT37" s="213">
        <v>1.8545066329262416</v>
      </c>
      <c r="AU37" s="214">
        <v>1.8578563134530435</v>
      </c>
      <c r="AV37" s="214">
        <v>1.8584700436220167</v>
      </c>
      <c r="AW37" s="214">
        <v>1.8584501091101899</v>
      </c>
      <c r="AX37" s="214">
        <v>1.8606794791980172</v>
      </c>
      <c r="AY37" s="214">
        <v>1.862386665408662</v>
      </c>
      <c r="AZ37" s="214">
        <v>1.8637127074694002</v>
      </c>
      <c r="BA37" s="214">
        <v>1.864739451996235</v>
      </c>
      <c r="BB37" s="214">
        <v>1.8655223940459427</v>
      </c>
      <c r="BC37" s="214">
        <v>1.866141681437707</v>
      </c>
      <c r="BD37" s="214">
        <v>1.8665342483028864</v>
      </c>
      <c r="BE37" s="214">
        <v>1.8668186529362318</v>
      </c>
      <c r="BF37" s="214">
        <v>1.8670125184853772</v>
      </c>
      <c r="BG37" s="214">
        <v>1.8670125184853772</v>
      </c>
      <c r="BH37" s="214">
        <v>1.8670125184853772</v>
      </c>
      <c r="BI37" s="214">
        <v>1.8670125184853772</v>
      </c>
      <c r="BJ37" s="214">
        <v>1.8670125184853772</v>
      </c>
      <c r="BK37" s="214">
        <v>1.8670125184853772</v>
      </c>
    </row>
    <row r="38" spans="1:63" x14ac:dyDescent="0.2">
      <c r="A38" s="21" t="s">
        <v>391</v>
      </c>
      <c r="B38" s="22" t="s">
        <v>337</v>
      </c>
      <c r="C38" s="22" t="s">
        <v>373</v>
      </c>
      <c r="D38" s="22" t="s">
        <v>355</v>
      </c>
      <c r="E38" s="23" t="s">
        <v>45</v>
      </c>
      <c r="F38" s="230" t="s">
        <v>341</v>
      </c>
      <c r="G38" s="225" t="s">
        <v>342</v>
      </c>
      <c r="H38" s="231">
        <v>9.2938284869887866</v>
      </c>
      <c r="I38" s="232">
        <v>0.16836873843385547</v>
      </c>
      <c r="J38" s="225">
        <v>1.1791135664225294E-3</v>
      </c>
      <c r="K38" s="225">
        <v>1.4993304679578046E-5</v>
      </c>
      <c r="L38" s="225">
        <v>-3.7473626493533807E-8</v>
      </c>
      <c r="M38" s="225">
        <v>4.9718626790465695E-10</v>
      </c>
      <c r="N38" s="225">
        <v>0</v>
      </c>
      <c r="O38" s="226">
        <v>1</v>
      </c>
      <c r="P38" s="225">
        <v>5</v>
      </c>
      <c r="Q38" s="225">
        <v>140</v>
      </c>
      <c r="R38" s="225" t="s">
        <v>343</v>
      </c>
      <c r="S38" s="225" t="s">
        <v>344</v>
      </c>
      <c r="T38" s="227" t="s">
        <v>345</v>
      </c>
      <c r="V38">
        <f t="shared" si="0"/>
        <v>32</v>
      </c>
      <c r="W38">
        <f>HLOOKUP('Fleet Input'!$G$1,$AB$6:$AS$271,V38+1,FALSE)</f>
        <v>9.9291163034974331E-2</v>
      </c>
      <c r="X38">
        <f>HLOOKUP('Fleet Input'!$G$1,$AT$6:$BK$271,V38+1,FALSE)</f>
        <v>0.47501273431269619</v>
      </c>
      <c r="AB38" s="217">
        <v>0.33205113846086914</v>
      </c>
      <c r="AC38" s="217">
        <v>9.9450970589916241E-2</v>
      </c>
      <c r="AD38" s="217">
        <v>9.9367244153505327E-2</v>
      </c>
      <c r="AE38" s="217">
        <v>9.9291163034965865E-2</v>
      </c>
      <c r="AF38" s="217">
        <v>9.9291163034974331E-2</v>
      </c>
      <c r="AG38" s="217">
        <v>9.9291163034974247E-2</v>
      </c>
      <c r="AH38" s="217">
        <v>9.9291163034974234E-2</v>
      </c>
      <c r="AI38" s="217">
        <v>9.9291163034974247E-2</v>
      </c>
      <c r="AJ38" s="217">
        <v>9.9291163034974247E-2</v>
      </c>
      <c r="AK38" s="217">
        <v>9.9291163034974234E-2</v>
      </c>
      <c r="AL38" s="217">
        <v>9.9291163034974247E-2</v>
      </c>
      <c r="AM38" s="217">
        <v>9.9291163034974247E-2</v>
      </c>
      <c r="AN38" s="217">
        <v>9.9291163034974234E-2</v>
      </c>
      <c r="AO38" s="217">
        <v>9.9291163034974234E-2</v>
      </c>
      <c r="AP38" s="217">
        <v>9.9291163034974247E-2</v>
      </c>
      <c r="AQ38" s="217">
        <v>9.9291163034974247E-2</v>
      </c>
      <c r="AR38" s="217">
        <v>9.9291163034974247E-2</v>
      </c>
      <c r="AS38" s="217">
        <v>9.9291163034974247E-2</v>
      </c>
      <c r="AT38" s="213">
        <v>1.0632665346910157</v>
      </c>
      <c r="AU38" s="214">
        <v>0.47543980458042795</v>
      </c>
      <c r="AV38" s="214">
        <v>0.47522179269561654</v>
      </c>
      <c r="AW38" s="214">
        <v>0.47501273431267482</v>
      </c>
      <c r="AX38" s="214">
        <v>0.47501273431269619</v>
      </c>
      <c r="AY38" s="214">
        <v>0.47501273431269597</v>
      </c>
      <c r="AZ38" s="214">
        <v>0.47501273431269597</v>
      </c>
      <c r="BA38" s="214">
        <v>0.47501273431269597</v>
      </c>
      <c r="BB38" s="214">
        <v>0.47501273431269597</v>
      </c>
      <c r="BC38" s="214">
        <v>0.47501273431269597</v>
      </c>
      <c r="BD38" s="214">
        <v>0.47501273431269603</v>
      </c>
      <c r="BE38" s="214">
        <v>0.47501273431269586</v>
      </c>
      <c r="BF38" s="214">
        <v>0.47501273431269597</v>
      </c>
      <c r="BG38" s="214">
        <v>0.47501273431269592</v>
      </c>
      <c r="BH38" s="214">
        <v>0.47501273431269603</v>
      </c>
      <c r="BI38" s="214">
        <v>0.47501273431269592</v>
      </c>
      <c r="BJ38" s="214">
        <v>0.47501273431269592</v>
      </c>
      <c r="BK38" s="214">
        <v>0.47501273431269597</v>
      </c>
    </row>
    <row r="39" spans="1:63" x14ac:dyDescent="0.2">
      <c r="A39" s="21" t="s">
        <v>392</v>
      </c>
      <c r="B39" s="22" t="s">
        <v>337</v>
      </c>
      <c r="C39" s="22" t="s">
        <v>373</v>
      </c>
      <c r="D39" s="22" t="s">
        <v>355</v>
      </c>
      <c r="E39" s="23" t="s">
        <v>46</v>
      </c>
      <c r="F39" s="230" t="s">
        <v>341</v>
      </c>
      <c r="G39" s="225" t="s">
        <v>342</v>
      </c>
      <c r="H39" s="231">
        <v>5.4852587867935654</v>
      </c>
      <c r="I39" s="232">
        <v>0.12307646044064313</v>
      </c>
      <c r="J39" s="225">
        <v>6.707527407456837E-4</v>
      </c>
      <c r="K39" s="225">
        <v>2.0770273660986049E-5</v>
      </c>
      <c r="L39" s="225">
        <v>-9.9724946536761117E-8</v>
      </c>
      <c r="M39" s="225">
        <v>8.4950840971626841E-10</v>
      </c>
      <c r="N39" s="225">
        <v>0</v>
      </c>
      <c r="O39" s="226">
        <v>1</v>
      </c>
      <c r="P39" s="225">
        <v>5</v>
      </c>
      <c r="Q39" s="225">
        <v>140</v>
      </c>
      <c r="R39" s="225" t="s">
        <v>343</v>
      </c>
      <c r="S39" s="225" t="s">
        <v>344</v>
      </c>
      <c r="T39" s="227" t="s">
        <v>345</v>
      </c>
      <c r="V39">
        <f t="shared" si="0"/>
        <v>33</v>
      </c>
      <c r="W39">
        <f>HLOOKUP('Fleet Input'!$G$1,$AB$6:$AS$271,V39+1,FALSE)</f>
        <v>7.781158899830766E-2</v>
      </c>
      <c r="X39">
        <f>HLOOKUP('Fleet Input'!$G$1,$AT$6:$BK$271,V39+1,FALSE)</f>
        <v>0.47307083333426336</v>
      </c>
      <c r="AB39" s="217">
        <v>0.16370693073624779</v>
      </c>
      <c r="AC39" s="217">
        <v>7.519242618004679E-2</v>
      </c>
      <c r="AD39" s="217">
        <v>7.6652898385381238E-2</v>
      </c>
      <c r="AE39" s="217">
        <v>7.7827713284650032E-2</v>
      </c>
      <c r="AF39" s="217">
        <v>7.781158899830766E-2</v>
      </c>
      <c r="AG39" s="217">
        <v>7.7811804496278211E-2</v>
      </c>
      <c r="AH39" s="217">
        <v>7.7811801897150562E-2</v>
      </c>
      <c r="AI39" s="217">
        <v>7.7811801928898514E-2</v>
      </c>
      <c r="AJ39" s="217">
        <v>7.7811801928493934E-2</v>
      </c>
      <c r="AK39" s="217">
        <v>7.7811801928498958E-2</v>
      </c>
      <c r="AL39" s="217">
        <v>7.7811801928498903E-2</v>
      </c>
      <c r="AM39" s="217">
        <v>7.7811801928498889E-2</v>
      </c>
      <c r="AN39" s="217">
        <v>7.7811801928498889E-2</v>
      </c>
      <c r="AO39" s="217">
        <v>7.7811801928498903E-2</v>
      </c>
      <c r="AP39" s="217">
        <v>7.7811801928498889E-2</v>
      </c>
      <c r="AQ39" s="217">
        <v>7.7811801928498889E-2</v>
      </c>
      <c r="AR39" s="217">
        <v>7.7811801928498889E-2</v>
      </c>
      <c r="AS39" s="217">
        <v>7.7811801928498889E-2</v>
      </c>
      <c r="AT39" s="213">
        <v>0.68780176187878295</v>
      </c>
      <c r="AU39" s="214">
        <v>0.46654955017048699</v>
      </c>
      <c r="AV39" s="214">
        <v>0.47019300278877563</v>
      </c>
      <c r="AW39" s="214">
        <v>0.4731111306209651</v>
      </c>
      <c r="AX39" s="214">
        <v>0.47307083333426336</v>
      </c>
      <c r="AY39" s="214">
        <v>0.47307137189971177</v>
      </c>
      <c r="AZ39" s="214">
        <v>0.47307136540405725</v>
      </c>
      <c r="BA39" s="214">
        <v>0.47307136548340067</v>
      </c>
      <c r="BB39" s="214">
        <v>0.47307136548238954</v>
      </c>
      <c r="BC39" s="214">
        <v>0.47307136548240208</v>
      </c>
      <c r="BD39" s="214">
        <v>0.47307136548240197</v>
      </c>
      <c r="BE39" s="214">
        <v>0.47307136548240197</v>
      </c>
      <c r="BF39" s="214">
        <v>0.47307136548240197</v>
      </c>
      <c r="BG39" s="214">
        <v>0.47307136548240197</v>
      </c>
      <c r="BH39" s="214">
        <v>0.47307136548240197</v>
      </c>
      <c r="BI39" s="214">
        <v>0.47307136548240197</v>
      </c>
      <c r="BJ39" s="214">
        <v>0.47307136548240186</v>
      </c>
      <c r="BK39" s="214">
        <v>0.47307136548240192</v>
      </c>
    </row>
    <row r="40" spans="1:63" x14ac:dyDescent="0.2">
      <c r="A40" s="21" t="s">
        <v>393</v>
      </c>
      <c r="B40" s="22" t="s">
        <v>337</v>
      </c>
      <c r="C40" s="22" t="s">
        <v>373</v>
      </c>
      <c r="D40" s="22" t="s">
        <v>355</v>
      </c>
      <c r="E40" s="23" t="s">
        <v>47</v>
      </c>
      <c r="F40" s="230" t="s">
        <v>341</v>
      </c>
      <c r="G40" s="225" t="s">
        <v>342</v>
      </c>
      <c r="H40" s="231">
        <v>5.4852587867935654</v>
      </c>
      <c r="I40" s="232">
        <v>0.12307646044064313</v>
      </c>
      <c r="J40" s="225">
        <v>6.707527407456837E-4</v>
      </c>
      <c r="K40" s="225">
        <v>2.0770273660986049E-5</v>
      </c>
      <c r="L40" s="225">
        <v>-9.9724946536761117E-8</v>
      </c>
      <c r="M40" s="225">
        <v>8.4950840971626841E-10</v>
      </c>
      <c r="N40" s="225">
        <v>0</v>
      </c>
      <c r="O40" s="228">
        <v>0.67500000000000004</v>
      </c>
      <c r="P40" s="225">
        <v>5</v>
      </c>
      <c r="Q40" s="225">
        <v>140</v>
      </c>
      <c r="R40" s="225" t="s">
        <v>351</v>
      </c>
      <c r="S40" s="225" t="s">
        <v>344</v>
      </c>
      <c r="T40" s="227" t="s">
        <v>394</v>
      </c>
      <c r="V40">
        <f t="shared" si="0"/>
        <v>34</v>
      </c>
      <c r="W40">
        <f>HLOOKUP('Fleet Input'!$G$1,$AB$6:$AS$271,V40+1,FALSE)</f>
        <v>5.9616460306829253E-2</v>
      </c>
      <c r="X40">
        <f>HLOOKUP('Fleet Input'!$G$1,$AT$6:$BK$271,V40+1,FALSE)</f>
        <v>0.35863242615218183</v>
      </c>
      <c r="AB40" s="217">
        <v>5.280415593283716E-2</v>
      </c>
      <c r="AC40" s="217">
        <v>5.2778649736759879E-2</v>
      </c>
      <c r="AD40" s="217">
        <v>5.2736263200997523E-2</v>
      </c>
      <c r="AE40" s="217">
        <v>5.6882594864603099E-2</v>
      </c>
      <c r="AF40" s="217">
        <v>5.9616460306829253E-2</v>
      </c>
      <c r="AG40" s="217">
        <v>6.0910067771927895E-2</v>
      </c>
      <c r="AH40" s="217">
        <v>6.1322621753097398E-2</v>
      </c>
      <c r="AI40" s="217">
        <v>6.3591473857859432E-2</v>
      </c>
      <c r="AJ40" s="217">
        <v>6.4430154496581932E-2</v>
      </c>
      <c r="AK40" s="217">
        <v>6.4419295472137345E-2</v>
      </c>
      <c r="AL40" s="217">
        <v>6.4419440144544954E-2</v>
      </c>
      <c r="AM40" s="217">
        <v>6.4419438391272801E-2</v>
      </c>
      <c r="AN40" s="217">
        <v>6.4419438412815402E-2</v>
      </c>
      <c r="AO40" s="217">
        <v>6.4419438412540955E-2</v>
      </c>
      <c r="AP40" s="217">
        <v>6.4419438412544383E-2</v>
      </c>
      <c r="AQ40" s="217">
        <v>6.4419438412544328E-2</v>
      </c>
      <c r="AR40" s="217">
        <v>6.4419438412544328E-2</v>
      </c>
      <c r="AS40" s="217">
        <v>6.4419438412544328E-2</v>
      </c>
      <c r="AT40" s="213">
        <v>0.3413637860494434</v>
      </c>
      <c r="AU40" s="214">
        <v>0.34130700550672344</v>
      </c>
      <c r="AV40" s="214">
        <v>0.34119663692095165</v>
      </c>
      <c r="AW40" s="214">
        <v>0.35170101545514421</v>
      </c>
      <c r="AX40" s="214">
        <v>0.35863242615218183</v>
      </c>
      <c r="AY40" s="214">
        <v>0.36191222349804208</v>
      </c>
      <c r="AZ40" s="214">
        <v>0.36295820807139234</v>
      </c>
      <c r="BA40" s="214">
        <v>0.36871062935227944</v>
      </c>
      <c r="BB40" s="214">
        <v>0.37083701050507895</v>
      </c>
      <c r="BC40" s="214">
        <v>0.37080947866059533</v>
      </c>
      <c r="BD40" s="214">
        <v>0.37080984546133766</v>
      </c>
      <c r="BE40" s="214">
        <v>0.37080984101611181</v>
      </c>
      <c r="BF40" s="214">
        <v>0.37080984107073062</v>
      </c>
      <c r="BG40" s="214">
        <v>0.37080984107003478</v>
      </c>
      <c r="BH40" s="214">
        <v>0.3708098410700435</v>
      </c>
      <c r="BI40" s="214">
        <v>0.37080984107004339</v>
      </c>
      <c r="BJ40" s="214">
        <v>0.37080984107004333</v>
      </c>
      <c r="BK40" s="214">
        <v>0.37080984107004339</v>
      </c>
    </row>
    <row r="41" spans="1:63" x14ac:dyDescent="0.2">
      <c r="A41" s="21" t="s">
        <v>395</v>
      </c>
      <c r="B41" s="22" t="s">
        <v>337</v>
      </c>
      <c r="C41" s="22" t="s">
        <v>373</v>
      </c>
      <c r="D41" s="31" t="s">
        <v>355</v>
      </c>
      <c r="E41" s="23" t="s">
        <v>48</v>
      </c>
      <c r="F41" s="230" t="s">
        <v>341</v>
      </c>
      <c r="G41" s="225" t="s">
        <v>342</v>
      </c>
      <c r="H41" s="231">
        <v>5.4852587867935654</v>
      </c>
      <c r="I41" s="232">
        <v>0.12307646044064313</v>
      </c>
      <c r="J41" s="225">
        <v>6.707527407456837E-4</v>
      </c>
      <c r="K41" s="225">
        <v>2.0770273660986049E-5</v>
      </c>
      <c r="L41" s="225">
        <v>-9.9724946536761117E-8</v>
      </c>
      <c r="M41" s="225">
        <v>8.4950840971626841E-10</v>
      </c>
      <c r="N41" s="225">
        <v>0</v>
      </c>
      <c r="O41" s="228">
        <v>0.3</v>
      </c>
      <c r="P41" s="225">
        <v>5</v>
      </c>
      <c r="Q41" s="225">
        <v>140</v>
      </c>
      <c r="R41" s="225" t="s">
        <v>351</v>
      </c>
      <c r="S41" s="225" t="s">
        <v>344</v>
      </c>
      <c r="T41" s="227" t="s">
        <v>396</v>
      </c>
      <c r="V41">
        <f t="shared" si="0"/>
        <v>35</v>
      </c>
      <c r="W41">
        <f>HLOOKUP('Fleet Input'!$G$1,$AB$6:$AS$271,V41+1,FALSE)</f>
        <v>5.2697747135083267E-2</v>
      </c>
      <c r="X41">
        <f>HLOOKUP('Fleet Input'!$G$1,$AT$6:$BK$271,V41+1,FALSE)</f>
        <v>0.34109080111546286</v>
      </c>
      <c r="AB41" s="217">
        <v>5.2804155932837153E-2</v>
      </c>
      <c r="AC41" s="217">
        <v>5.2778649736759865E-2</v>
      </c>
      <c r="AD41" s="217">
        <v>5.2736263200997516E-2</v>
      </c>
      <c r="AE41" s="217">
        <v>5.2697747135083267E-2</v>
      </c>
      <c r="AF41" s="217">
        <v>5.2697747135083267E-2</v>
      </c>
      <c r="AG41" s="217">
        <v>5.2697747135083267E-2</v>
      </c>
      <c r="AH41" s="217">
        <v>5.2697747135083267E-2</v>
      </c>
      <c r="AI41" s="217">
        <v>5.2697747135083267E-2</v>
      </c>
      <c r="AJ41" s="217">
        <v>5.7617631349488239E-2</v>
      </c>
      <c r="AK41" s="217">
        <v>5.989727605199878E-2</v>
      </c>
      <c r="AL41" s="217">
        <v>6.0929546515703557E-2</v>
      </c>
      <c r="AM41" s="217">
        <v>6.1568881200537592E-2</v>
      </c>
      <c r="AN41" s="217">
        <v>6.1979827739039567E-2</v>
      </c>
      <c r="AO41" s="217">
        <v>6.2266630070859683E-2</v>
      </c>
      <c r="AP41" s="217">
        <v>6.2480163504486312E-2</v>
      </c>
      <c r="AQ41" s="217">
        <v>6.2660929448872651E-2</v>
      </c>
      <c r="AR41" s="217">
        <v>6.2794360927764928E-2</v>
      </c>
      <c r="AS41" s="217">
        <v>6.2889285588007868E-2</v>
      </c>
      <c r="AT41" s="213">
        <v>0.3413637860494434</v>
      </c>
      <c r="AU41" s="214">
        <v>0.34130700550672344</v>
      </c>
      <c r="AV41" s="214">
        <v>0.34119663692095159</v>
      </c>
      <c r="AW41" s="214">
        <v>0.34109080111546286</v>
      </c>
      <c r="AX41" s="214">
        <v>0.34109080111546286</v>
      </c>
      <c r="AY41" s="214">
        <v>0.34109080111546286</v>
      </c>
      <c r="AZ41" s="214">
        <v>0.34109080111546286</v>
      </c>
      <c r="BA41" s="214">
        <v>0.34109080111546286</v>
      </c>
      <c r="BB41" s="214">
        <v>0.35356461842380282</v>
      </c>
      <c r="BC41" s="214">
        <v>0.35934440313169974</v>
      </c>
      <c r="BD41" s="214">
        <v>0.36196160967882701</v>
      </c>
      <c r="BE41" s="214">
        <v>0.36358257141490913</v>
      </c>
      <c r="BF41" s="214">
        <v>0.36462448049678542</v>
      </c>
      <c r="BG41" s="214">
        <v>0.3653516357985821</v>
      </c>
      <c r="BH41" s="214">
        <v>0.36589302598668494</v>
      </c>
      <c r="BI41" s="214">
        <v>0.36635133786305851</v>
      </c>
      <c r="BJ41" s="214">
        <v>0.36668963848525832</v>
      </c>
      <c r="BK41" s="214">
        <v>0.3669303093665891</v>
      </c>
    </row>
    <row r="42" spans="1:63" x14ac:dyDescent="0.2">
      <c r="A42" s="21" t="s">
        <v>397</v>
      </c>
      <c r="B42" s="22" t="s">
        <v>337</v>
      </c>
      <c r="C42" s="22" t="s">
        <v>373</v>
      </c>
      <c r="D42" s="32" t="s">
        <v>364</v>
      </c>
      <c r="E42" s="33" t="s">
        <v>340</v>
      </c>
      <c r="F42" s="230" t="s">
        <v>341</v>
      </c>
      <c r="G42" s="225" t="s">
        <v>342</v>
      </c>
      <c r="H42" s="231">
        <v>11.555001213993819</v>
      </c>
      <c r="I42" s="232">
        <v>0.19453872033909647</v>
      </c>
      <c r="J42" s="225">
        <v>3.2369862504992852E-3</v>
      </c>
      <c r="K42" s="225">
        <v>-8.3720035635170831E-6</v>
      </c>
      <c r="L42" s="225">
        <v>2.2157718546772509E-7</v>
      </c>
      <c r="M42" s="225">
        <v>0</v>
      </c>
      <c r="N42" s="225">
        <v>0</v>
      </c>
      <c r="O42" s="226">
        <v>1</v>
      </c>
      <c r="P42" s="225">
        <v>5</v>
      </c>
      <c r="Q42" s="225">
        <v>120</v>
      </c>
      <c r="R42" s="225" t="s">
        <v>343</v>
      </c>
      <c r="S42" s="225" t="s">
        <v>344</v>
      </c>
      <c r="T42" s="227" t="s">
        <v>345</v>
      </c>
      <c r="V42">
        <f t="shared" si="0"/>
        <v>36</v>
      </c>
      <c r="W42">
        <f>HLOOKUP('Fleet Input'!$G$1,$AB$6:$AS$271,V42+1,FALSE)</f>
        <v>0.60862448271523506</v>
      </c>
      <c r="X42">
        <f>HLOOKUP('Fleet Input'!$G$1,$AT$6:$BK$271,V42+1,FALSE)</f>
        <v>2.6777979298858643</v>
      </c>
      <c r="AB42" s="217">
        <v>0.61227142418330394</v>
      </c>
      <c r="AC42" s="217">
        <v>0.61234366597765022</v>
      </c>
      <c r="AD42" s="217">
        <v>0.61036543566974533</v>
      </c>
      <c r="AE42" s="217">
        <v>0.60862448271523506</v>
      </c>
      <c r="AF42" s="217">
        <v>0.60862448271523506</v>
      </c>
      <c r="AG42" s="217">
        <v>0.60862448271523506</v>
      </c>
      <c r="AH42" s="217">
        <v>0.60862448271523506</v>
      </c>
      <c r="AI42" s="217">
        <v>0.60862448271523506</v>
      </c>
      <c r="AJ42" s="217">
        <v>0.60862448271523506</v>
      </c>
      <c r="AK42" s="217">
        <v>0.60862448271523506</v>
      </c>
      <c r="AL42" s="217">
        <v>0.60862448271523506</v>
      </c>
      <c r="AM42" s="217">
        <v>0.60862448271523506</v>
      </c>
      <c r="AN42" s="217">
        <v>0.60862448271523506</v>
      </c>
      <c r="AO42" s="217">
        <v>0.60862448271523506</v>
      </c>
      <c r="AP42" s="217">
        <v>0.60862448271523506</v>
      </c>
      <c r="AQ42" s="217">
        <v>0.60862448271523506</v>
      </c>
      <c r="AR42" s="217">
        <v>0.60862448271523506</v>
      </c>
      <c r="AS42" s="217">
        <v>0.60862448271523506</v>
      </c>
      <c r="AT42" s="213">
        <v>2.6914643903830022</v>
      </c>
      <c r="AU42" s="214">
        <v>2.6917351075407412</v>
      </c>
      <c r="AV42" s="214">
        <v>2.6843219349976843</v>
      </c>
      <c r="AW42" s="214">
        <v>2.6777979298858643</v>
      </c>
      <c r="AX42" s="214">
        <v>2.6777979298858643</v>
      </c>
      <c r="AY42" s="214">
        <v>2.6777979298858643</v>
      </c>
      <c r="AZ42" s="214">
        <v>2.6777979298858643</v>
      </c>
      <c r="BA42" s="214">
        <v>2.6777979298858643</v>
      </c>
      <c r="BB42" s="214">
        <v>2.6777979298858643</v>
      </c>
      <c r="BC42" s="214">
        <v>2.6777979298858643</v>
      </c>
      <c r="BD42" s="214">
        <v>2.6777979298858643</v>
      </c>
      <c r="BE42" s="214">
        <v>2.6777979298858643</v>
      </c>
      <c r="BF42" s="214">
        <v>2.6777979298858643</v>
      </c>
      <c r="BG42" s="214">
        <v>2.6777979298858643</v>
      </c>
      <c r="BH42" s="214">
        <v>2.6777979298858643</v>
      </c>
      <c r="BI42" s="214">
        <v>2.6777979298858643</v>
      </c>
      <c r="BJ42" s="214">
        <v>2.6777979298858643</v>
      </c>
      <c r="BK42" s="214">
        <v>2.6777979298858643</v>
      </c>
    </row>
    <row r="43" spans="1:63" x14ac:dyDescent="0.2">
      <c r="A43" s="21" t="s">
        <v>398</v>
      </c>
      <c r="B43" s="22" t="s">
        <v>337</v>
      </c>
      <c r="C43" s="22" t="s">
        <v>373</v>
      </c>
      <c r="D43" s="22" t="s">
        <v>364</v>
      </c>
      <c r="E43" s="23" t="s">
        <v>43</v>
      </c>
      <c r="F43" s="224" t="s">
        <v>341</v>
      </c>
      <c r="G43" s="225" t="s">
        <v>342</v>
      </c>
      <c r="H43" s="225">
        <v>18.95076534555119</v>
      </c>
      <c r="I43" s="225">
        <v>0.12257218569357065</v>
      </c>
      <c r="J43" s="225">
        <v>-2.1769787160792475E-3</v>
      </c>
      <c r="K43" s="225">
        <v>1.0642724720710817E-4</v>
      </c>
      <c r="L43" s="225">
        <v>-1.0625252281903919E-6</v>
      </c>
      <c r="M43" s="225">
        <v>6.7350270336902912E-9</v>
      </c>
      <c r="N43" s="225">
        <v>0</v>
      </c>
      <c r="O43" s="226">
        <v>1</v>
      </c>
      <c r="P43" s="225">
        <v>5</v>
      </c>
      <c r="Q43" s="225">
        <v>120</v>
      </c>
      <c r="R43" s="225" t="s">
        <v>343</v>
      </c>
      <c r="S43" s="225" t="s">
        <v>344</v>
      </c>
      <c r="T43" s="227" t="s">
        <v>345</v>
      </c>
      <c r="V43">
        <f t="shared" si="0"/>
        <v>37</v>
      </c>
      <c r="W43">
        <f>HLOOKUP('Fleet Input'!$G$1,$AB$6:$AS$271,V43+1,FALSE)</f>
        <v>0.60173975579158634</v>
      </c>
      <c r="X43">
        <f>HLOOKUP('Fleet Input'!$G$1,$AT$6:$BK$271,V43+1,FALSE)</f>
        <v>3.5443719264411824</v>
      </c>
      <c r="AB43" s="217">
        <v>0.60173975579158645</v>
      </c>
      <c r="AC43" s="217">
        <v>0.60173975579158623</v>
      </c>
      <c r="AD43" s="217">
        <v>0.60173975579158634</v>
      </c>
      <c r="AE43" s="217">
        <v>0.60173975579158634</v>
      </c>
      <c r="AF43" s="217">
        <v>0.60173975579158634</v>
      </c>
      <c r="AG43" s="217">
        <v>0.60173975579158634</v>
      </c>
      <c r="AH43" s="217">
        <v>0.60173975579158634</v>
      </c>
      <c r="AI43" s="217">
        <v>0.60173975579158634</v>
      </c>
      <c r="AJ43" s="217">
        <v>0.60173975579158634</v>
      </c>
      <c r="AK43" s="217">
        <v>0.60173975579158634</v>
      </c>
      <c r="AL43" s="217">
        <v>0.60173975579158634</v>
      </c>
      <c r="AM43" s="217">
        <v>0.60173975579158634</v>
      </c>
      <c r="AN43" s="217">
        <v>0.60173975579158634</v>
      </c>
      <c r="AO43" s="217">
        <v>0.60173975579158634</v>
      </c>
      <c r="AP43" s="217">
        <v>0.60173975579158634</v>
      </c>
      <c r="AQ43" s="217">
        <v>0.60173975579158634</v>
      </c>
      <c r="AR43" s="217">
        <v>0.60173975579158634</v>
      </c>
      <c r="AS43" s="217">
        <v>0.60173975579158634</v>
      </c>
      <c r="AT43" s="213">
        <v>3.5443719264411833</v>
      </c>
      <c r="AU43" s="214">
        <v>3.5443719264411824</v>
      </c>
      <c r="AV43" s="214">
        <v>3.5443719264411833</v>
      </c>
      <c r="AW43" s="214">
        <v>3.5443719264411824</v>
      </c>
      <c r="AX43" s="214">
        <v>3.5443719264411824</v>
      </c>
      <c r="AY43" s="214">
        <v>3.5443719264411824</v>
      </c>
      <c r="AZ43" s="214">
        <v>3.5443719264411824</v>
      </c>
      <c r="BA43" s="214">
        <v>3.5443719264411824</v>
      </c>
      <c r="BB43" s="214">
        <v>3.5443719264411824</v>
      </c>
      <c r="BC43" s="214">
        <v>3.5443719264411824</v>
      </c>
      <c r="BD43" s="214">
        <v>3.5443719264411824</v>
      </c>
      <c r="BE43" s="214">
        <v>3.5443719264411824</v>
      </c>
      <c r="BF43" s="214">
        <v>3.5443719264411824</v>
      </c>
      <c r="BG43" s="214">
        <v>3.5443719264411824</v>
      </c>
      <c r="BH43" s="214">
        <v>3.5443719264411824</v>
      </c>
      <c r="BI43" s="214">
        <v>3.5443719264411824</v>
      </c>
      <c r="BJ43" s="214">
        <v>3.5443719264411824</v>
      </c>
      <c r="BK43" s="214">
        <v>3.5443719264411824</v>
      </c>
    </row>
    <row r="44" spans="1:63" x14ac:dyDescent="0.2">
      <c r="A44" s="21" t="s">
        <v>399</v>
      </c>
      <c r="B44" s="22" t="s">
        <v>337</v>
      </c>
      <c r="C44" s="22" t="s">
        <v>373</v>
      </c>
      <c r="D44" s="22" t="s">
        <v>364</v>
      </c>
      <c r="E44" s="23" t="s">
        <v>44</v>
      </c>
      <c r="F44" s="224" t="s">
        <v>341</v>
      </c>
      <c r="G44" s="225" t="s">
        <v>342</v>
      </c>
      <c r="H44" s="225">
        <v>18.41342796634126</v>
      </c>
      <c r="I44" s="225">
        <v>0.19453252017410705</v>
      </c>
      <c r="J44" s="225">
        <v>5.5987721771089127E-4</v>
      </c>
      <c r="K44" s="225">
        <v>4.8253063173575583E-5</v>
      </c>
      <c r="L44" s="225">
        <v>-2.9282864269508657E-7</v>
      </c>
      <c r="M44" s="225">
        <v>2.1256699573278526E-9</v>
      </c>
      <c r="N44" s="225">
        <v>0</v>
      </c>
      <c r="O44" s="226">
        <v>1</v>
      </c>
      <c r="P44" s="225">
        <v>5</v>
      </c>
      <c r="Q44" s="225">
        <v>140</v>
      </c>
      <c r="R44" s="225" t="s">
        <v>343</v>
      </c>
      <c r="S44" s="225" t="s">
        <v>344</v>
      </c>
      <c r="T44" s="227" t="s">
        <v>345</v>
      </c>
      <c r="V44">
        <f t="shared" si="0"/>
        <v>38</v>
      </c>
      <c r="W44">
        <f>HLOOKUP('Fleet Input'!$G$1,$AB$6:$AS$271,V44+1,FALSE)</f>
        <v>0.64874317069880183</v>
      </c>
      <c r="X44">
        <f>HLOOKUP('Fleet Input'!$G$1,$AT$6:$BK$271,V44+1,FALSE)</f>
        <v>3.718732255541175</v>
      </c>
      <c r="AB44" s="217">
        <v>0.64874317069880194</v>
      </c>
      <c r="AC44" s="217">
        <v>0.64874317069880183</v>
      </c>
      <c r="AD44" s="217">
        <v>0.64874317069880183</v>
      </c>
      <c r="AE44" s="217">
        <v>0.64874317069880183</v>
      </c>
      <c r="AF44" s="217">
        <v>0.64874317069880183</v>
      </c>
      <c r="AG44" s="217">
        <v>0.64874317069880183</v>
      </c>
      <c r="AH44" s="217">
        <v>0.64874317069880183</v>
      </c>
      <c r="AI44" s="217">
        <v>0.64874317069880183</v>
      </c>
      <c r="AJ44" s="217">
        <v>0.64874317069880183</v>
      </c>
      <c r="AK44" s="217">
        <v>0.64874317069880183</v>
      </c>
      <c r="AL44" s="217">
        <v>0.64874317069880183</v>
      </c>
      <c r="AM44" s="217">
        <v>0.64874317069880183</v>
      </c>
      <c r="AN44" s="217">
        <v>0.64874317069880183</v>
      </c>
      <c r="AO44" s="217">
        <v>0.64874317069880183</v>
      </c>
      <c r="AP44" s="217">
        <v>0.64874317069880183</v>
      </c>
      <c r="AQ44" s="217">
        <v>0.64874317069880183</v>
      </c>
      <c r="AR44" s="217">
        <v>0.64874317069880183</v>
      </c>
      <c r="AS44" s="217">
        <v>0.64874317069880183</v>
      </c>
      <c r="AT44" s="213">
        <v>3.7187322555411759</v>
      </c>
      <c r="AU44" s="214">
        <v>3.718732255541175</v>
      </c>
      <c r="AV44" s="214">
        <v>3.718732255541175</v>
      </c>
      <c r="AW44" s="214">
        <v>3.718732255541175</v>
      </c>
      <c r="AX44" s="214">
        <v>3.718732255541175</v>
      </c>
      <c r="AY44" s="214">
        <v>3.718732255541175</v>
      </c>
      <c r="AZ44" s="214">
        <v>3.718732255541175</v>
      </c>
      <c r="BA44" s="214">
        <v>3.718732255541175</v>
      </c>
      <c r="BB44" s="214">
        <v>3.718732255541175</v>
      </c>
      <c r="BC44" s="214">
        <v>3.718732255541175</v>
      </c>
      <c r="BD44" s="214">
        <v>3.718732255541175</v>
      </c>
      <c r="BE44" s="214">
        <v>3.718732255541175</v>
      </c>
      <c r="BF44" s="214">
        <v>3.718732255541175</v>
      </c>
      <c r="BG44" s="214">
        <v>3.718732255541175</v>
      </c>
      <c r="BH44" s="214">
        <v>3.718732255541175</v>
      </c>
      <c r="BI44" s="214">
        <v>3.718732255541175</v>
      </c>
      <c r="BJ44" s="214">
        <v>3.718732255541175</v>
      </c>
      <c r="BK44" s="214">
        <v>3.718732255541175</v>
      </c>
    </row>
    <row r="45" spans="1:63" x14ac:dyDescent="0.2">
      <c r="A45" s="21" t="s">
        <v>400</v>
      </c>
      <c r="B45" s="22" t="s">
        <v>337</v>
      </c>
      <c r="C45" s="22" t="s">
        <v>373</v>
      </c>
      <c r="D45" s="22" t="s">
        <v>364</v>
      </c>
      <c r="E45" s="23" t="s">
        <v>45</v>
      </c>
      <c r="F45" s="224" t="s">
        <v>341</v>
      </c>
      <c r="G45" s="225" t="s">
        <v>342</v>
      </c>
      <c r="H45" s="225">
        <v>15.897422877256759</v>
      </c>
      <c r="I45" s="225">
        <v>0.11491453872986312</v>
      </c>
      <c r="J45" s="225">
        <v>1.7938146163487545E-4</v>
      </c>
      <c r="K45" s="225">
        <v>4.4201175182223551E-5</v>
      </c>
      <c r="L45" s="225">
        <v>-3.3263966314756033E-7</v>
      </c>
      <c r="M45" s="225">
        <v>2.664316653205271E-9</v>
      </c>
      <c r="N45" s="225">
        <v>0</v>
      </c>
      <c r="O45" s="226">
        <v>1</v>
      </c>
      <c r="P45" s="225">
        <v>5</v>
      </c>
      <c r="Q45" s="225">
        <v>120</v>
      </c>
      <c r="R45" s="225" t="s">
        <v>343</v>
      </c>
      <c r="S45" s="225" t="s">
        <v>344</v>
      </c>
      <c r="T45" s="227" t="s">
        <v>345</v>
      </c>
      <c r="V45">
        <f t="shared" si="0"/>
        <v>39</v>
      </c>
      <c r="W45">
        <f>HLOOKUP('Fleet Input'!$G$1,$AB$6:$AS$271,V45+1,FALSE)</f>
        <v>0.71460402097539077</v>
      </c>
      <c r="X45">
        <f>HLOOKUP('Fleet Input'!$G$1,$AT$6:$BK$271,V45+1,FALSE)</f>
        <v>3.407099831914163</v>
      </c>
      <c r="AB45" s="217">
        <v>0.71460402097539089</v>
      </c>
      <c r="AC45" s="217">
        <v>0.71460402097539077</v>
      </c>
      <c r="AD45" s="217">
        <v>0.71460402097539077</v>
      </c>
      <c r="AE45" s="217">
        <v>0.71460402097539077</v>
      </c>
      <c r="AF45" s="217">
        <v>0.71460402097539077</v>
      </c>
      <c r="AG45" s="217">
        <v>0.71460402097539077</v>
      </c>
      <c r="AH45" s="217">
        <v>0.71460402097539077</v>
      </c>
      <c r="AI45" s="217">
        <v>0.71460402097539077</v>
      </c>
      <c r="AJ45" s="217">
        <v>0.71460402097539077</v>
      </c>
      <c r="AK45" s="217">
        <v>0.71460402097539077</v>
      </c>
      <c r="AL45" s="217">
        <v>0.71460402097539077</v>
      </c>
      <c r="AM45" s="217">
        <v>0.71460402097539077</v>
      </c>
      <c r="AN45" s="217">
        <v>0.71460402097539077</v>
      </c>
      <c r="AO45" s="217">
        <v>0.71460402097539077</v>
      </c>
      <c r="AP45" s="217">
        <v>0.71460402097539077</v>
      </c>
      <c r="AQ45" s="217">
        <v>0.71460402097539077</v>
      </c>
      <c r="AR45" s="217">
        <v>0.71460402097539077</v>
      </c>
      <c r="AS45" s="217">
        <v>0.71460402097539077</v>
      </c>
      <c r="AT45" s="213">
        <v>3.4070998319141639</v>
      </c>
      <c r="AU45" s="214">
        <v>3.407099831914163</v>
      </c>
      <c r="AV45" s="214">
        <v>3.407099831914163</v>
      </c>
      <c r="AW45" s="214">
        <v>3.407099831914163</v>
      </c>
      <c r="AX45" s="214">
        <v>3.407099831914163</v>
      </c>
      <c r="AY45" s="214">
        <v>3.407099831914163</v>
      </c>
      <c r="AZ45" s="214">
        <v>3.407099831914163</v>
      </c>
      <c r="BA45" s="214">
        <v>3.407099831914163</v>
      </c>
      <c r="BB45" s="214">
        <v>3.407099831914163</v>
      </c>
      <c r="BC45" s="214">
        <v>3.407099831914163</v>
      </c>
      <c r="BD45" s="214">
        <v>3.407099831914163</v>
      </c>
      <c r="BE45" s="214">
        <v>3.407099831914163</v>
      </c>
      <c r="BF45" s="214">
        <v>3.407099831914163</v>
      </c>
      <c r="BG45" s="214">
        <v>3.407099831914163</v>
      </c>
      <c r="BH45" s="214">
        <v>3.407099831914163</v>
      </c>
      <c r="BI45" s="214">
        <v>3.407099831914163</v>
      </c>
      <c r="BJ45" s="214">
        <v>3.407099831914163</v>
      </c>
      <c r="BK45" s="214">
        <v>3.407099831914163</v>
      </c>
    </row>
    <row r="46" spans="1:63" x14ac:dyDescent="0.2">
      <c r="A46" s="21" t="s">
        <v>401</v>
      </c>
      <c r="B46" s="22" t="s">
        <v>337</v>
      </c>
      <c r="C46" s="22" t="s">
        <v>373</v>
      </c>
      <c r="D46" s="22" t="s">
        <v>364</v>
      </c>
      <c r="E46" s="23" t="s">
        <v>46</v>
      </c>
      <c r="F46" s="224" t="s">
        <v>341</v>
      </c>
      <c r="G46" s="225" t="s">
        <v>342</v>
      </c>
      <c r="H46" s="225">
        <v>15.897422877256759</v>
      </c>
      <c r="I46" s="225">
        <v>0.11491453872986312</v>
      </c>
      <c r="J46" s="225">
        <v>1.7938146163487545E-4</v>
      </c>
      <c r="K46" s="225">
        <v>4.4201175182223551E-5</v>
      </c>
      <c r="L46" s="225">
        <v>-3.3263966314756033E-7</v>
      </c>
      <c r="M46" s="225">
        <v>2.664316653205271E-9</v>
      </c>
      <c r="N46" s="225">
        <v>0</v>
      </c>
      <c r="O46" s="226">
        <v>0.5</v>
      </c>
      <c r="P46" s="225">
        <v>5</v>
      </c>
      <c r="Q46" s="225">
        <v>120</v>
      </c>
      <c r="R46" s="225" t="s">
        <v>351</v>
      </c>
      <c r="S46" s="225" t="s">
        <v>344</v>
      </c>
      <c r="T46" s="227" t="s">
        <v>402</v>
      </c>
      <c r="V46">
        <f t="shared" si="0"/>
        <v>40</v>
      </c>
      <c r="W46">
        <f>HLOOKUP('Fleet Input'!$G$1,$AB$6:$AS$271,V46+1,FALSE)</f>
        <v>0.53711202123366397</v>
      </c>
      <c r="X46">
        <f>HLOOKUP('Fleet Input'!$G$1,$AT$6:$BK$271,V46+1,FALSE)</f>
        <v>2.704727367245801</v>
      </c>
      <c r="AB46" s="217">
        <v>0.53711202123366397</v>
      </c>
      <c r="AC46" s="217">
        <v>0.53711202123366397</v>
      </c>
      <c r="AD46" s="217">
        <v>0.53711202123366397</v>
      </c>
      <c r="AE46" s="217">
        <v>0.53711202123366397</v>
      </c>
      <c r="AF46" s="217">
        <v>0.53711202123366397</v>
      </c>
      <c r="AG46" s="217">
        <v>0.53711202123366397</v>
      </c>
      <c r="AH46" s="217">
        <v>0.53711202123366397</v>
      </c>
      <c r="AI46" s="217">
        <v>0.53711202123366397</v>
      </c>
      <c r="AJ46" s="217">
        <v>0.53711202123366397</v>
      </c>
      <c r="AK46" s="217">
        <v>0.53711202123366397</v>
      </c>
      <c r="AL46" s="217">
        <v>0.53711202123366397</v>
      </c>
      <c r="AM46" s="217">
        <v>0.53711202123366397</v>
      </c>
      <c r="AN46" s="217">
        <v>0.53711202123366397</v>
      </c>
      <c r="AO46" s="217">
        <v>0.53711202123366397</v>
      </c>
      <c r="AP46" s="217">
        <v>0.53711202123366397</v>
      </c>
      <c r="AQ46" s="217">
        <v>0.53711202123366397</v>
      </c>
      <c r="AR46" s="217">
        <v>0.53711202123366397</v>
      </c>
      <c r="AS46" s="217">
        <v>0.53711202123366397</v>
      </c>
      <c r="AT46" s="213">
        <v>2.7047273672458014</v>
      </c>
      <c r="AU46" s="214">
        <v>2.704727367245801</v>
      </c>
      <c r="AV46" s="214">
        <v>2.704727367245801</v>
      </c>
      <c r="AW46" s="214">
        <v>2.704727367245801</v>
      </c>
      <c r="AX46" s="214">
        <v>2.704727367245801</v>
      </c>
      <c r="AY46" s="214">
        <v>2.704727367245801</v>
      </c>
      <c r="AZ46" s="214">
        <v>2.704727367245801</v>
      </c>
      <c r="BA46" s="214">
        <v>2.704727367245801</v>
      </c>
      <c r="BB46" s="214">
        <v>2.704727367245801</v>
      </c>
      <c r="BC46" s="214">
        <v>2.704727367245801</v>
      </c>
      <c r="BD46" s="214">
        <v>2.704727367245801</v>
      </c>
      <c r="BE46" s="214">
        <v>2.704727367245801</v>
      </c>
      <c r="BF46" s="214">
        <v>2.704727367245801</v>
      </c>
      <c r="BG46" s="214">
        <v>2.704727367245801</v>
      </c>
      <c r="BH46" s="214">
        <v>2.704727367245801</v>
      </c>
      <c r="BI46" s="214">
        <v>2.704727367245801</v>
      </c>
      <c r="BJ46" s="214">
        <v>2.704727367245801</v>
      </c>
      <c r="BK46" s="214">
        <v>2.704727367245801</v>
      </c>
    </row>
    <row r="47" spans="1:63" x14ac:dyDescent="0.2">
      <c r="A47" s="21" t="s">
        <v>403</v>
      </c>
      <c r="B47" s="22" t="s">
        <v>337</v>
      </c>
      <c r="C47" s="22" t="s">
        <v>373</v>
      </c>
      <c r="D47" s="22" t="s">
        <v>364</v>
      </c>
      <c r="E47" s="23" t="s">
        <v>47</v>
      </c>
      <c r="F47" s="224" t="s">
        <v>341</v>
      </c>
      <c r="G47" s="225" t="s">
        <v>342</v>
      </c>
      <c r="H47" s="225">
        <v>15.897422877256759</v>
      </c>
      <c r="I47" s="225">
        <v>0.11491453872986312</v>
      </c>
      <c r="J47" s="225">
        <v>1.7938146163487545E-4</v>
      </c>
      <c r="K47" s="225">
        <v>4.4201175182223551E-5</v>
      </c>
      <c r="L47" s="225">
        <v>-3.3263966314756033E-7</v>
      </c>
      <c r="M47" s="225">
        <v>2.664316653205271E-9</v>
      </c>
      <c r="N47" s="225">
        <v>0</v>
      </c>
      <c r="O47" s="226">
        <v>0.33750000000000002</v>
      </c>
      <c r="P47" s="225">
        <v>5</v>
      </c>
      <c r="Q47" s="225">
        <v>120</v>
      </c>
      <c r="R47" s="225" t="s">
        <v>351</v>
      </c>
      <c r="S47" s="225" t="s">
        <v>344</v>
      </c>
      <c r="T47" s="227" t="s">
        <v>404</v>
      </c>
      <c r="V47">
        <f t="shared" si="0"/>
        <v>41</v>
      </c>
      <c r="W47">
        <f>HLOOKUP('Fleet Input'!$G$1,$AB$6:$AS$271,V47+1,FALSE)</f>
        <v>0.66064778611740671</v>
      </c>
      <c r="X47">
        <f>HLOOKUP('Fleet Input'!$G$1,$AT$6:$BK$271,V47+1,FALSE)</f>
        <v>3.3268146617123353</v>
      </c>
      <c r="AB47" s="217">
        <v>0.66064778611740682</v>
      </c>
      <c r="AC47" s="217">
        <v>0.66064778611740671</v>
      </c>
      <c r="AD47" s="217">
        <v>0.66064778611740671</v>
      </c>
      <c r="AE47" s="217">
        <v>0.66064778611740671</v>
      </c>
      <c r="AF47" s="217">
        <v>0.66064778611740671</v>
      </c>
      <c r="AG47" s="217">
        <v>0.66064778611740671</v>
      </c>
      <c r="AH47" s="217">
        <v>0.66064778611740671</v>
      </c>
      <c r="AI47" s="217">
        <v>0.66064778611740671</v>
      </c>
      <c r="AJ47" s="217">
        <v>0.66064778611740671</v>
      </c>
      <c r="AK47" s="217">
        <v>0.66064778611740671</v>
      </c>
      <c r="AL47" s="217">
        <v>0.66064778611740671</v>
      </c>
      <c r="AM47" s="217">
        <v>0.66064778611740671</v>
      </c>
      <c r="AN47" s="217">
        <v>0.66064778611740671</v>
      </c>
      <c r="AO47" s="217">
        <v>0.66064778611740671</v>
      </c>
      <c r="AP47" s="217">
        <v>0.66064778611740671</v>
      </c>
      <c r="AQ47" s="217">
        <v>0.66064778611740671</v>
      </c>
      <c r="AR47" s="217">
        <v>0.66064778611740671</v>
      </c>
      <c r="AS47" s="217">
        <v>0.66064778611740671</v>
      </c>
      <c r="AT47" s="213">
        <v>3.3268146617123358</v>
      </c>
      <c r="AU47" s="214">
        <v>3.3268146617123353</v>
      </c>
      <c r="AV47" s="214">
        <v>3.3268146617123358</v>
      </c>
      <c r="AW47" s="214">
        <v>3.3268146617123353</v>
      </c>
      <c r="AX47" s="214">
        <v>3.3268146617123353</v>
      </c>
      <c r="AY47" s="214">
        <v>3.3268146617123353</v>
      </c>
      <c r="AZ47" s="214">
        <v>3.3268146617123353</v>
      </c>
      <c r="BA47" s="214">
        <v>3.3268146617123353</v>
      </c>
      <c r="BB47" s="214">
        <v>3.3268146617123353</v>
      </c>
      <c r="BC47" s="214">
        <v>3.3268146617123353</v>
      </c>
      <c r="BD47" s="214">
        <v>3.3268146617123353</v>
      </c>
      <c r="BE47" s="214">
        <v>3.3268146617123353</v>
      </c>
      <c r="BF47" s="214">
        <v>3.3268146617123353</v>
      </c>
      <c r="BG47" s="214">
        <v>3.3268146617123353</v>
      </c>
      <c r="BH47" s="214">
        <v>3.3268146617123353</v>
      </c>
      <c r="BI47" s="214">
        <v>3.3268146617123353</v>
      </c>
      <c r="BJ47" s="214">
        <v>3.3268146617123353</v>
      </c>
      <c r="BK47" s="214">
        <v>3.3268146617123353</v>
      </c>
    </row>
    <row r="48" spans="1:63" x14ac:dyDescent="0.2">
      <c r="A48" s="21" t="s">
        <v>405</v>
      </c>
      <c r="B48" s="22" t="s">
        <v>337</v>
      </c>
      <c r="C48" s="31" t="s">
        <v>373</v>
      </c>
      <c r="D48" s="31" t="s">
        <v>364</v>
      </c>
      <c r="E48" s="23" t="s">
        <v>48</v>
      </c>
      <c r="F48" s="224" t="s">
        <v>341</v>
      </c>
      <c r="G48" s="225" t="s">
        <v>342</v>
      </c>
      <c r="H48" s="225">
        <v>15.897422877256759</v>
      </c>
      <c r="I48" s="225">
        <v>0.11491453872986312</v>
      </c>
      <c r="J48" s="225">
        <v>1.7938146163487545E-4</v>
      </c>
      <c r="K48" s="225">
        <v>4.4201175182223551E-5</v>
      </c>
      <c r="L48" s="225">
        <v>-3.3263966314756033E-7</v>
      </c>
      <c r="M48" s="225">
        <v>2.664316653205271E-9</v>
      </c>
      <c r="N48" s="225">
        <v>0</v>
      </c>
      <c r="O48" s="226">
        <v>0.15</v>
      </c>
      <c r="P48" s="225">
        <v>5</v>
      </c>
      <c r="Q48" s="225">
        <v>120</v>
      </c>
      <c r="R48" s="225" t="s">
        <v>351</v>
      </c>
      <c r="S48" s="225" t="s">
        <v>344</v>
      </c>
      <c r="T48" s="227" t="s">
        <v>406</v>
      </c>
      <c r="V48">
        <f t="shared" si="0"/>
        <v>42</v>
      </c>
      <c r="W48">
        <f>HLOOKUP('Fleet Input'!$G$1,$AB$6:$AS$271,V48+1,FALSE)</f>
        <v>0.23364372923664381</v>
      </c>
      <c r="X48">
        <f>HLOOKUP('Fleet Input'!$G$1,$AT$6:$BK$271,V48+1,FALSE)</f>
        <v>1.1765564047519235</v>
      </c>
      <c r="AB48" s="217">
        <v>0.23364372923664384</v>
      </c>
      <c r="AC48" s="217">
        <v>0.23364372923664381</v>
      </c>
      <c r="AD48" s="217">
        <v>0.23364372923664384</v>
      </c>
      <c r="AE48" s="217">
        <v>0.23364372923664381</v>
      </c>
      <c r="AF48" s="217">
        <v>0.23364372923664381</v>
      </c>
      <c r="AG48" s="217">
        <v>0.23364372923664381</v>
      </c>
      <c r="AH48" s="217">
        <v>0.23364372923664381</v>
      </c>
      <c r="AI48" s="217">
        <v>0.23364372923664381</v>
      </c>
      <c r="AJ48" s="217">
        <v>0.23474309334081572</v>
      </c>
      <c r="AK48" s="217">
        <v>0.2352991690591642</v>
      </c>
      <c r="AL48" s="217">
        <v>0.23554820922719077</v>
      </c>
      <c r="AM48" s="217">
        <v>0.23570014143326745</v>
      </c>
      <c r="AN48" s="217">
        <v>0.23579810424696734</v>
      </c>
      <c r="AO48" s="217">
        <v>0.23583994461832383</v>
      </c>
      <c r="AP48" s="217">
        <v>0.23587360936137708</v>
      </c>
      <c r="AQ48" s="217">
        <v>0.23590427488586205</v>
      </c>
      <c r="AR48" s="217">
        <v>0.23592699310636628</v>
      </c>
      <c r="AS48" s="217">
        <v>0.2359429310276594</v>
      </c>
      <c r="AT48" s="213">
        <v>1.1765564047519237</v>
      </c>
      <c r="AU48" s="214">
        <v>1.1765564047519235</v>
      </c>
      <c r="AV48" s="214">
        <v>1.1765564047519235</v>
      </c>
      <c r="AW48" s="214">
        <v>1.1765564047519235</v>
      </c>
      <c r="AX48" s="214">
        <v>1.1765564047519235</v>
      </c>
      <c r="AY48" s="214">
        <v>1.1765564047519235</v>
      </c>
      <c r="AZ48" s="214">
        <v>1.1765564047519235</v>
      </c>
      <c r="BA48" s="214">
        <v>1.1765564047519235</v>
      </c>
      <c r="BB48" s="214">
        <v>1.1820924569376328</v>
      </c>
      <c r="BC48" s="214">
        <v>1.1848926795247634</v>
      </c>
      <c r="BD48" s="214">
        <v>1.1861467675573825</v>
      </c>
      <c r="BE48" s="214">
        <v>1.1869118504069485</v>
      </c>
      <c r="BF48" s="214">
        <v>1.1874051603548026</v>
      </c>
      <c r="BG48" s="214">
        <v>1.1876158553178451</v>
      </c>
      <c r="BH48" s="214">
        <v>1.1877853803857041</v>
      </c>
      <c r="BI48" s="214">
        <v>1.1879398023312695</v>
      </c>
      <c r="BJ48" s="214">
        <v>1.1880542041511948</v>
      </c>
      <c r="BK48" s="214">
        <v>1.1881344625148029</v>
      </c>
    </row>
    <row r="49" spans="1:63" x14ac:dyDescent="0.2">
      <c r="A49" s="21" t="s">
        <v>407</v>
      </c>
      <c r="B49" s="22" t="s">
        <v>337</v>
      </c>
      <c r="C49" s="22" t="s">
        <v>408</v>
      </c>
      <c r="D49" s="32" t="s">
        <v>409</v>
      </c>
      <c r="E49" s="23" t="s">
        <v>43</v>
      </c>
      <c r="F49" s="224" t="s">
        <v>341</v>
      </c>
      <c r="G49" s="225" t="s">
        <v>342</v>
      </c>
      <c r="H49" s="225">
        <v>8.0249483861673525</v>
      </c>
      <c r="I49" s="225">
        <v>-4.6198874355956043E-2</v>
      </c>
      <c r="J49" s="225">
        <v>2.7312272118853315E-5</v>
      </c>
      <c r="K49" s="225">
        <v>0</v>
      </c>
      <c r="L49" s="225">
        <v>0</v>
      </c>
      <c r="M49" s="225">
        <v>0</v>
      </c>
      <c r="N49" s="225">
        <v>0</v>
      </c>
      <c r="O49" s="228">
        <v>1.94</v>
      </c>
      <c r="P49" s="225">
        <v>5</v>
      </c>
      <c r="Q49" s="225">
        <v>120</v>
      </c>
      <c r="R49" s="225" t="s">
        <v>351</v>
      </c>
      <c r="S49" s="225" t="s">
        <v>344</v>
      </c>
      <c r="T49" s="227" t="s">
        <v>410</v>
      </c>
      <c r="V49">
        <f t="shared" si="0"/>
        <v>43</v>
      </c>
      <c r="W49">
        <f>HLOOKUP('Fleet Input'!$G$1,$AB$6:$AS$271,V49+1,FALSE)</f>
        <v>0.64494514241212353</v>
      </c>
      <c r="X49">
        <f>HLOOKUP('Fleet Input'!$G$1,$AT$6:$BK$271,V49+1,FALSE)</f>
        <v>4.9277591196309629</v>
      </c>
      <c r="AB49" s="217">
        <v>0.63221030064036077</v>
      </c>
      <c r="AC49" s="217">
        <v>0.63624811639252565</v>
      </c>
      <c r="AD49" s="217">
        <v>0.64310691434307021</v>
      </c>
      <c r="AE49" s="217">
        <v>0.64599544037195533</v>
      </c>
      <c r="AF49" s="217">
        <v>0.64494514241212353</v>
      </c>
      <c r="AG49" s="217">
        <v>0.64151240948931154</v>
      </c>
      <c r="AH49" s="217">
        <v>0.63448412150898092</v>
      </c>
      <c r="AI49" s="217">
        <v>0.62085254353877117</v>
      </c>
      <c r="AJ49" s="217">
        <v>0.59581361073595174</v>
      </c>
      <c r="AK49" s="217">
        <v>0.57433480901303735</v>
      </c>
      <c r="AL49" s="217">
        <v>0.54904315648737279</v>
      </c>
      <c r="AM49" s="217">
        <v>0.51993865315895849</v>
      </c>
      <c r="AN49" s="217">
        <v>0.48702129902779456</v>
      </c>
      <c r="AO49" s="217">
        <v>0.45029109409388057</v>
      </c>
      <c r="AP49" s="217">
        <v>0.43049617257589246</v>
      </c>
      <c r="AQ49" s="217">
        <v>0.43049617257589246</v>
      </c>
      <c r="AR49" s="217">
        <v>0.43049617257589246</v>
      </c>
      <c r="AS49" s="217">
        <v>0.43049617257589246</v>
      </c>
      <c r="AT49" s="213">
        <v>4.830457460077163</v>
      </c>
      <c r="AU49" s="214">
        <v>4.8613087404228112</v>
      </c>
      <c r="AV49" s="214">
        <v>4.913713979144501</v>
      </c>
      <c r="AW49" s="214">
        <v>4.935784011997054</v>
      </c>
      <c r="AX49" s="214">
        <v>4.9277591196309629</v>
      </c>
      <c r="AY49" s="214">
        <v>4.9015310269557029</v>
      </c>
      <c r="AZ49" s="214">
        <v>4.8478307850080915</v>
      </c>
      <c r="BA49" s="214">
        <v>4.7436775350023153</v>
      </c>
      <c r="BB49" s="214">
        <v>4.5523654041698354</v>
      </c>
      <c r="BC49" s="214">
        <v>4.3882547626461523</v>
      </c>
      <c r="BD49" s="214">
        <v>4.1950117049222744</v>
      </c>
      <c r="BE49" s="214">
        <v>3.9726362309982037</v>
      </c>
      <c r="BF49" s="214">
        <v>3.7211283408739408</v>
      </c>
      <c r="BG49" s="214">
        <v>3.4404880345494839</v>
      </c>
      <c r="BH49" s="214">
        <v>3.2892432253121839</v>
      </c>
      <c r="BI49" s="214">
        <v>3.2892432253121839</v>
      </c>
      <c r="BJ49" s="214">
        <v>3.2892432253121839</v>
      </c>
      <c r="BK49" s="214">
        <v>3.2892432253121839</v>
      </c>
    </row>
    <row r="50" spans="1:63" x14ac:dyDescent="0.2">
      <c r="A50" s="21" t="s">
        <v>411</v>
      </c>
      <c r="B50" s="22" t="s">
        <v>337</v>
      </c>
      <c r="C50" s="22" t="s">
        <v>408</v>
      </c>
      <c r="D50" s="22" t="s">
        <v>409</v>
      </c>
      <c r="E50" s="23" t="s">
        <v>44</v>
      </c>
      <c r="F50" s="224" t="s">
        <v>341</v>
      </c>
      <c r="G50" s="225" t="s">
        <v>342</v>
      </c>
      <c r="H50" s="225">
        <v>8.0249483861673525</v>
      </c>
      <c r="I50" s="225">
        <v>-4.6198874355956043E-2</v>
      </c>
      <c r="J50" s="225">
        <v>2.7312272118853315E-5</v>
      </c>
      <c r="K50" s="225">
        <v>0</v>
      </c>
      <c r="L50" s="225">
        <v>0</v>
      </c>
      <c r="M50" s="225">
        <v>0</v>
      </c>
      <c r="N50" s="225">
        <v>0</v>
      </c>
      <c r="O50" s="226">
        <v>1</v>
      </c>
      <c r="P50" s="225">
        <v>5</v>
      </c>
      <c r="Q50" s="225">
        <v>120</v>
      </c>
      <c r="R50" s="225" t="s">
        <v>343</v>
      </c>
      <c r="S50" s="225" t="s">
        <v>344</v>
      </c>
      <c r="T50" s="227" t="s">
        <v>345</v>
      </c>
      <c r="V50">
        <f t="shared" si="0"/>
        <v>44</v>
      </c>
      <c r="W50">
        <f>HLOOKUP('Fleet Input'!$G$1,$AB$6:$AS$271,V50+1,FALSE)</f>
        <v>0.11108554600391142</v>
      </c>
      <c r="X50">
        <f>HLOOKUP('Fleet Input'!$G$1,$AT$6:$BK$271,V50+1,FALSE)</f>
        <v>0.8487587181952384</v>
      </c>
      <c r="AB50" s="217">
        <v>0.1121252222697349</v>
      </c>
      <c r="AC50" s="217">
        <v>0.11108554600391142</v>
      </c>
      <c r="AD50" s="217">
        <v>0.11108554600391142</v>
      </c>
      <c r="AE50" s="217">
        <v>0.11108554600391142</v>
      </c>
      <c r="AF50" s="217">
        <v>0.11108554600391142</v>
      </c>
      <c r="AG50" s="217">
        <v>0.11108554600391142</v>
      </c>
      <c r="AH50" s="217">
        <v>0.11108554600391142</v>
      </c>
      <c r="AI50" s="217">
        <v>0.11108554600391142</v>
      </c>
      <c r="AJ50" s="217">
        <v>0.11108554600391142</v>
      </c>
      <c r="AK50" s="217">
        <v>0.11108554600391142</v>
      </c>
      <c r="AL50" s="217">
        <v>0.11108554600391142</v>
      </c>
      <c r="AM50" s="217">
        <v>0.11108554600391142</v>
      </c>
      <c r="AN50" s="217">
        <v>0.11108554600391142</v>
      </c>
      <c r="AO50" s="217">
        <v>0.11108554600391142</v>
      </c>
      <c r="AP50" s="217">
        <v>0.11108554600391142</v>
      </c>
      <c r="AQ50" s="217">
        <v>0.11108554600391142</v>
      </c>
      <c r="AR50" s="217">
        <v>0.11108554600391142</v>
      </c>
      <c r="AS50" s="217">
        <v>0.11108554600391142</v>
      </c>
      <c r="AT50" s="213">
        <v>0.85670245458995609</v>
      </c>
      <c r="AU50" s="214">
        <v>0.8487587181952384</v>
      </c>
      <c r="AV50" s="214">
        <v>0.8487587181952384</v>
      </c>
      <c r="AW50" s="214">
        <v>0.8487587181952384</v>
      </c>
      <c r="AX50" s="214">
        <v>0.8487587181952384</v>
      </c>
      <c r="AY50" s="214">
        <v>0.8487587181952384</v>
      </c>
      <c r="AZ50" s="214">
        <v>0.8487587181952384</v>
      </c>
      <c r="BA50" s="214">
        <v>0.8487587181952384</v>
      </c>
      <c r="BB50" s="214">
        <v>0.8487587181952384</v>
      </c>
      <c r="BC50" s="214">
        <v>0.8487587181952384</v>
      </c>
      <c r="BD50" s="214">
        <v>0.8487587181952384</v>
      </c>
      <c r="BE50" s="214">
        <v>0.8487587181952384</v>
      </c>
      <c r="BF50" s="214">
        <v>0.8487587181952384</v>
      </c>
      <c r="BG50" s="214">
        <v>0.8487587181952384</v>
      </c>
      <c r="BH50" s="214">
        <v>0.8487587181952384</v>
      </c>
      <c r="BI50" s="214">
        <v>0.8487587181952384</v>
      </c>
      <c r="BJ50" s="214">
        <v>0.8487587181952384</v>
      </c>
      <c r="BK50" s="214">
        <v>0.8487587181952384</v>
      </c>
    </row>
    <row r="51" spans="1:63" x14ac:dyDescent="0.2">
      <c r="A51" s="21" t="s">
        <v>412</v>
      </c>
      <c r="B51" s="22" t="s">
        <v>337</v>
      </c>
      <c r="C51" s="22" t="s">
        <v>408</v>
      </c>
      <c r="D51" s="22" t="s">
        <v>409</v>
      </c>
      <c r="E51" s="23" t="s">
        <v>45</v>
      </c>
      <c r="F51" s="224" t="s">
        <v>341</v>
      </c>
      <c r="G51" s="225" t="s">
        <v>342</v>
      </c>
      <c r="H51" s="225">
        <v>5.9597717692286096</v>
      </c>
      <c r="I51" s="225">
        <v>0.10112044921561392</v>
      </c>
      <c r="J51" s="225">
        <v>1.8803931862407808E-3</v>
      </c>
      <c r="K51" s="225">
        <v>-6.1311885777293185E-6</v>
      </c>
      <c r="L51" s="225">
        <v>1.369435557179062E-7</v>
      </c>
      <c r="M51" s="225">
        <v>0</v>
      </c>
      <c r="N51" s="225">
        <v>0</v>
      </c>
      <c r="O51" s="226">
        <v>1</v>
      </c>
      <c r="P51" s="225">
        <v>5</v>
      </c>
      <c r="Q51" s="225">
        <v>120</v>
      </c>
      <c r="R51" s="225" t="s">
        <v>343</v>
      </c>
      <c r="S51" s="225" t="s">
        <v>344</v>
      </c>
      <c r="T51" s="227" t="s">
        <v>345</v>
      </c>
      <c r="V51">
        <f t="shared" si="0"/>
        <v>45</v>
      </c>
      <c r="W51">
        <f>HLOOKUP('Fleet Input'!$G$1,$AB$6:$AS$271,V51+1,FALSE)</f>
        <v>0.18156165126212745</v>
      </c>
      <c r="X51">
        <f>HLOOKUP('Fleet Input'!$G$1,$AT$6:$BK$271,V51+1,FALSE)</f>
        <v>0.62087501081859642</v>
      </c>
      <c r="AB51" s="217">
        <v>0.21927701370564218</v>
      </c>
      <c r="AC51" s="217">
        <v>0.18403307191735394</v>
      </c>
      <c r="AD51" s="217">
        <v>0.18156165126212745</v>
      </c>
      <c r="AE51" s="217">
        <v>0.18156165126212745</v>
      </c>
      <c r="AF51" s="217">
        <v>0.18156165126212745</v>
      </c>
      <c r="AG51" s="217">
        <v>0.18156165126212745</v>
      </c>
      <c r="AH51" s="217">
        <v>0.18156165126212745</v>
      </c>
      <c r="AI51" s="217">
        <v>0.18156165126212745</v>
      </c>
      <c r="AJ51" s="217">
        <v>0.18156165126212745</v>
      </c>
      <c r="AK51" s="217">
        <v>0.18156165126212745</v>
      </c>
      <c r="AL51" s="217">
        <v>0.18156165126212745</v>
      </c>
      <c r="AM51" s="217">
        <v>0.18156165126212745</v>
      </c>
      <c r="AN51" s="217">
        <v>0.18156165126212745</v>
      </c>
      <c r="AO51" s="217">
        <v>0.18156165126212745</v>
      </c>
      <c r="AP51" s="217">
        <v>0.18156165126212745</v>
      </c>
      <c r="AQ51" s="217">
        <v>0.18156165126212745</v>
      </c>
      <c r="AR51" s="217">
        <v>0.18156165126212745</v>
      </c>
      <c r="AS51" s="217">
        <v>0.18156165126212745</v>
      </c>
      <c r="AT51" s="213">
        <v>0.74984787431903455</v>
      </c>
      <c r="AU51" s="214">
        <v>0.62932637329180785</v>
      </c>
      <c r="AV51" s="214">
        <v>0.62087501081859642</v>
      </c>
      <c r="AW51" s="214">
        <v>0.62087501081859642</v>
      </c>
      <c r="AX51" s="214">
        <v>0.62087501081859642</v>
      </c>
      <c r="AY51" s="214">
        <v>0.62087501081859642</v>
      </c>
      <c r="AZ51" s="214">
        <v>0.62087501081859642</v>
      </c>
      <c r="BA51" s="214">
        <v>0.62087501081859642</v>
      </c>
      <c r="BB51" s="214">
        <v>0.62087501081859642</v>
      </c>
      <c r="BC51" s="214">
        <v>0.62087501081859642</v>
      </c>
      <c r="BD51" s="214">
        <v>0.62087501081859642</v>
      </c>
      <c r="BE51" s="214">
        <v>0.62087501081859642</v>
      </c>
      <c r="BF51" s="214">
        <v>0.62087501081859642</v>
      </c>
      <c r="BG51" s="214">
        <v>0.62087501081859642</v>
      </c>
      <c r="BH51" s="214">
        <v>0.62087501081859642</v>
      </c>
      <c r="BI51" s="214">
        <v>0.62087501081859642</v>
      </c>
      <c r="BJ51" s="214">
        <v>0.62087501081859642</v>
      </c>
      <c r="BK51" s="214">
        <v>0.62087501081859642</v>
      </c>
    </row>
    <row r="52" spans="1:63" x14ac:dyDescent="0.2">
      <c r="A52" s="21" t="s">
        <v>413</v>
      </c>
      <c r="B52" s="22" t="s">
        <v>337</v>
      </c>
      <c r="C52" s="22" t="s">
        <v>408</v>
      </c>
      <c r="D52" s="22" t="s">
        <v>409</v>
      </c>
      <c r="E52" s="23" t="s">
        <v>46</v>
      </c>
      <c r="F52" s="224" t="s">
        <v>341</v>
      </c>
      <c r="G52" s="225" t="s">
        <v>342</v>
      </c>
      <c r="H52" s="225">
        <v>5.9597717692286096</v>
      </c>
      <c r="I52" s="225">
        <v>0.10112044921561392</v>
      </c>
      <c r="J52" s="225">
        <v>1.8803931862407808E-3</v>
      </c>
      <c r="K52" s="225">
        <v>-6.1311885777293185E-6</v>
      </c>
      <c r="L52" s="225">
        <v>1.369435557179062E-7</v>
      </c>
      <c r="M52" s="225">
        <v>0</v>
      </c>
      <c r="N52" s="225">
        <v>0</v>
      </c>
      <c r="O52" s="228">
        <v>0.53333333333333333</v>
      </c>
      <c r="P52" s="225">
        <v>5</v>
      </c>
      <c r="Q52" s="225">
        <v>120</v>
      </c>
      <c r="R52" s="225" t="s">
        <v>351</v>
      </c>
      <c r="S52" s="225" t="s">
        <v>344</v>
      </c>
      <c r="T52" s="227" t="s">
        <v>414</v>
      </c>
      <c r="V52">
        <f t="shared" si="0"/>
        <v>46</v>
      </c>
      <c r="W52">
        <f>HLOOKUP('Fleet Input'!$G$1,$AB$6:$AS$271,V52+1,FALSE)</f>
        <v>0.19618865872118652</v>
      </c>
      <c r="X52">
        <f>HLOOKUP('Fleet Input'!$G$1,$AT$6:$BK$271,V52+1,FALSE)</f>
        <v>0.67089407239496224</v>
      </c>
      <c r="AB52" s="217">
        <v>0.15035102112778106</v>
      </c>
      <c r="AC52" s="217">
        <v>0.15942278831829429</v>
      </c>
      <c r="AD52" s="217">
        <v>0.16967421945243955</v>
      </c>
      <c r="AE52" s="217">
        <v>0.17993773169419439</v>
      </c>
      <c r="AF52" s="217">
        <v>0.19618865872118652</v>
      </c>
      <c r="AG52" s="217">
        <v>0.21111434234324367</v>
      </c>
      <c r="AH52" s="217">
        <v>0.22464263518047822</v>
      </c>
      <c r="AI52" s="217">
        <v>0.2369079293446302</v>
      </c>
      <c r="AJ52" s="217">
        <v>0.24799146954824308</v>
      </c>
      <c r="AK52" s="217">
        <v>0.25774208446189478</v>
      </c>
      <c r="AL52" s="217">
        <v>0.2661473004604904</v>
      </c>
      <c r="AM52" s="217">
        <v>0.27378417608480382</v>
      </c>
      <c r="AN52" s="217">
        <v>0.2807062348428741</v>
      </c>
      <c r="AO52" s="217">
        <v>0.28634917613289795</v>
      </c>
      <c r="AP52" s="217">
        <v>0.29077358543674481</v>
      </c>
      <c r="AQ52" s="217">
        <v>0.29402949327754663</v>
      </c>
      <c r="AR52" s="217">
        <v>0.29599928544200538</v>
      </c>
      <c r="AS52" s="217">
        <v>0.29658383994863957</v>
      </c>
      <c r="AT52" s="213">
        <v>0.51414597311921517</v>
      </c>
      <c r="AU52" s="214">
        <v>0.54516812737590858</v>
      </c>
      <c r="AV52" s="214">
        <v>0.58022430455910323</v>
      </c>
      <c r="AW52" s="214">
        <v>0.61532179474956372</v>
      </c>
      <c r="AX52" s="214">
        <v>0.67089407239496224</v>
      </c>
      <c r="AY52" s="214">
        <v>0.72193449814511457</v>
      </c>
      <c r="AZ52" s="214">
        <v>0.76819635412233667</v>
      </c>
      <c r="BA52" s="214">
        <v>0.81013921261653898</v>
      </c>
      <c r="BB52" s="214">
        <v>0.84804090108428398</v>
      </c>
      <c r="BC52" s="214">
        <v>0.88138446839553941</v>
      </c>
      <c r="BD52" s="214">
        <v>0.91012725927557192</v>
      </c>
      <c r="BE52" s="214">
        <v>0.93624260468527143</v>
      </c>
      <c r="BF52" s="214">
        <v>0.9599135356138464</v>
      </c>
      <c r="BG52" s="214">
        <v>0.97921034862549972</v>
      </c>
      <c r="BH52" s="214">
        <v>0.99434022409918033</v>
      </c>
      <c r="BI52" s="214">
        <v>1.0054742482823138</v>
      </c>
      <c r="BJ52" s="214">
        <v>1.012210223213788</v>
      </c>
      <c r="BK52" s="214">
        <v>1.0142091876597907</v>
      </c>
    </row>
    <row r="53" spans="1:63" x14ac:dyDescent="0.2">
      <c r="A53" s="21" t="s">
        <v>415</v>
      </c>
      <c r="B53" s="22" t="s">
        <v>337</v>
      </c>
      <c r="C53" s="22" t="s">
        <v>408</v>
      </c>
      <c r="D53" s="22" t="s">
        <v>409</v>
      </c>
      <c r="E53" s="23" t="s">
        <v>47</v>
      </c>
      <c r="F53" s="224" t="s">
        <v>341</v>
      </c>
      <c r="G53" s="225" t="s">
        <v>342</v>
      </c>
      <c r="H53" s="225">
        <v>5.9597717692286096</v>
      </c>
      <c r="I53" s="225">
        <v>0.10112044921561392</v>
      </c>
      <c r="J53" s="225">
        <v>1.8803931862407808E-3</v>
      </c>
      <c r="K53" s="225">
        <v>-6.1311885777293185E-6</v>
      </c>
      <c r="L53" s="225">
        <v>1.369435557179062E-7</v>
      </c>
      <c r="M53" s="225">
        <v>0</v>
      </c>
      <c r="N53" s="225">
        <v>0</v>
      </c>
      <c r="O53" s="228">
        <v>0.4</v>
      </c>
      <c r="P53" s="225">
        <v>5</v>
      </c>
      <c r="Q53" s="225">
        <v>120</v>
      </c>
      <c r="R53" s="225" t="s">
        <v>351</v>
      </c>
      <c r="S53" s="225" t="s">
        <v>344</v>
      </c>
      <c r="T53" s="227" t="s">
        <v>416</v>
      </c>
      <c r="V53">
        <f t="shared" si="0"/>
        <v>47</v>
      </c>
      <c r="W53">
        <f>HLOOKUP('Fleet Input'!$G$1,$AB$6:$AS$271,V53+1,FALSE)</f>
        <v>0.10443597509826799</v>
      </c>
      <c r="X53">
        <f>HLOOKUP('Fleet Input'!$G$1,$AT$6:$BK$271,V53+1,FALSE)</f>
        <v>0.35713316506123538</v>
      </c>
      <c r="AB53" s="217">
        <v>8.8297991371587711E-2</v>
      </c>
      <c r="AC53" s="217">
        <v>8.8297991371587711E-2</v>
      </c>
      <c r="AD53" s="217">
        <v>8.8297991371587711E-2</v>
      </c>
      <c r="AE53" s="217">
        <v>8.8297991371587711E-2</v>
      </c>
      <c r="AF53" s="217">
        <v>0.10443597509826799</v>
      </c>
      <c r="AG53" s="217">
        <v>0.11276326584583581</v>
      </c>
      <c r="AH53" s="217">
        <v>0.12068614832045908</v>
      </c>
      <c r="AI53" s="217">
        <v>0.12844668087294644</v>
      </c>
      <c r="AJ53" s="217">
        <v>0.13621635905862861</v>
      </c>
      <c r="AK53" s="217">
        <v>0.14851862657140594</v>
      </c>
      <c r="AL53" s="217">
        <v>0.15981765907734488</v>
      </c>
      <c r="AM53" s="217">
        <v>0.17005883960805662</v>
      </c>
      <c r="AN53" s="217">
        <v>0.17934390560334912</v>
      </c>
      <c r="AO53" s="217">
        <v>0.18773436088919174</v>
      </c>
      <c r="AP53" s="217">
        <v>0.19511576583197307</v>
      </c>
      <c r="AQ53" s="217">
        <v>0.20147867765513561</v>
      </c>
      <c r="AR53" s="217">
        <v>0.20725994088621549</v>
      </c>
      <c r="AS53" s="217">
        <v>0.21250007386075295</v>
      </c>
      <c r="AT53" s="213">
        <v>0.30194711254826734</v>
      </c>
      <c r="AU53" s="214">
        <v>0.30194711254826734</v>
      </c>
      <c r="AV53" s="214">
        <v>0.30194711254826734</v>
      </c>
      <c r="AW53" s="214">
        <v>0.30194711254826734</v>
      </c>
      <c r="AX53" s="214">
        <v>0.35713316506123538</v>
      </c>
      <c r="AY53" s="214">
        <v>0.38560947983941141</v>
      </c>
      <c r="AZ53" s="214">
        <v>0.41270286496755321</v>
      </c>
      <c r="BA53" s="214">
        <v>0.43924107223207781</v>
      </c>
      <c r="BB53" s="214">
        <v>0.46581055424580892</v>
      </c>
      <c r="BC53" s="214">
        <v>0.50787984818531695</v>
      </c>
      <c r="BD53" s="214">
        <v>0.54651844218684587</v>
      </c>
      <c r="BE53" s="214">
        <v>0.58153956602329337</v>
      </c>
      <c r="BF53" s="214">
        <v>0.61329112484755</v>
      </c>
      <c r="BG53" s="214">
        <v>0.64198343944238379</v>
      </c>
      <c r="BH53" s="214">
        <v>0.66722516775806906</v>
      </c>
      <c r="BI53" s="214">
        <v>0.68898401892284622</v>
      </c>
      <c r="BJ53" s="214">
        <v>0.70875384281566634</v>
      </c>
      <c r="BK53" s="214">
        <v>0.72667319745162784</v>
      </c>
    </row>
    <row r="54" spans="1:63" ht="13.5" thickBot="1" x14ac:dyDescent="0.25">
      <c r="A54" s="34" t="s">
        <v>417</v>
      </c>
      <c r="B54" s="35" t="s">
        <v>337</v>
      </c>
      <c r="C54" s="35" t="s">
        <v>408</v>
      </c>
      <c r="D54" s="35" t="s">
        <v>409</v>
      </c>
      <c r="E54" s="23" t="s">
        <v>48</v>
      </c>
      <c r="F54" s="233" t="s">
        <v>341</v>
      </c>
      <c r="G54" s="234" t="s">
        <v>342</v>
      </c>
      <c r="H54" s="234">
        <v>5.9597717692286096</v>
      </c>
      <c r="I54" s="234">
        <v>0.10112044921561392</v>
      </c>
      <c r="J54" s="234">
        <v>1.8803931862407808E-3</v>
      </c>
      <c r="K54" s="234">
        <v>-6.1311885777293185E-6</v>
      </c>
      <c r="L54" s="234">
        <v>1.369435557179062E-7</v>
      </c>
      <c r="M54" s="234">
        <v>0</v>
      </c>
      <c r="N54" s="234">
        <v>0</v>
      </c>
      <c r="O54" s="235">
        <v>0.4</v>
      </c>
      <c r="P54" s="234">
        <v>5</v>
      </c>
      <c r="Q54" s="234">
        <v>120</v>
      </c>
      <c r="R54" s="234" t="s">
        <v>351</v>
      </c>
      <c r="S54" s="234" t="s">
        <v>344</v>
      </c>
      <c r="T54" s="236" t="s">
        <v>416</v>
      </c>
      <c r="V54">
        <f t="shared" si="0"/>
        <v>48</v>
      </c>
      <c r="W54">
        <f>HLOOKUP('Fleet Input'!$G$1,$AB$6:$AS$271,V54+1,FALSE)</f>
        <v>8.8297991371587711E-2</v>
      </c>
      <c r="X54">
        <f>HLOOKUP('Fleet Input'!$G$1,$AT$6:$BK$271,V54+1,FALSE)</f>
        <v>0.30194711254826734</v>
      </c>
      <c r="AB54" s="217">
        <v>8.8297991371587711E-2</v>
      </c>
      <c r="AC54" s="217">
        <v>8.8297991371587711E-2</v>
      </c>
      <c r="AD54" s="217">
        <v>8.8297991371587711E-2</v>
      </c>
      <c r="AE54" s="217">
        <v>8.8297991371587711E-2</v>
      </c>
      <c r="AF54" s="217">
        <v>8.8297991371587711E-2</v>
      </c>
      <c r="AG54" s="217">
        <v>8.8297991371587711E-2</v>
      </c>
      <c r="AH54" s="217">
        <v>8.8297991371587711E-2</v>
      </c>
      <c r="AI54" s="217">
        <v>8.8297991371587711E-2</v>
      </c>
      <c r="AJ54" s="217">
        <v>8.8297991371587711E-2</v>
      </c>
      <c r="AK54" s="217">
        <v>0.10443597509826799</v>
      </c>
      <c r="AL54" s="217">
        <v>0.11276326584583581</v>
      </c>
      <c r="AM54" s="217">
        <v>0.12068614832045908</v>
      </c>
      <c r="AN54" s="217">
        <v>0.12844668087294644</v>
      </c>
      <c r="AO54" s="217">
        <v>0.13621635905862861</v>
      </c>
      <c r="AP54" s="217">
        <v>0.14851862657140594</v>
      </c>
      <c r="AQ54" s="217">
        <v>0.15981765907734488</v>
      </c>
      <c r="AR54" s="217">
        <v>0.17005883960805662</v>
      </c>
      <c r="AS54" s="217">
        <v>0.17934390560334912</v>
      </c>
      <c r="AT54" s="213">
        <v>0.30194711254826734</v>
      </c>
      <c r="AU54" s="214">
        <v>0.30194711254826734</v>
      </c>
      <c r="AV54" s="214">
        <v>0.30194711254826734</v>
      </c>
      <c r="AW54" s="214">
        <v>0.30194711254826734</v>
      </c>
      <c r="AX54" s="214">
        <v>0.30194711254826734</v>
      </c>
      <c r="AY54" s="214">
        <v>0.30194711254826734</v>
      </c>
      <c r="AZ54" s="214">
        <v>0.30194711254826734</v>
      </c>
      <c r="BA54" s="214">
        <v>0.30194711254826734</v>
      </c>
      <c r="BB54" s="214">
        <v>0.30194711254826734</v>
      </c>
      <c r="BC54" s="214">
        <v>0.35713316506123538</v>
      </c>
      <c r="BD54" s="214">
        <v>0.38560947983941141</v>
      </c>
      <c r="BE54" s="214">
        <v>0.41270286496755321</v>
      </c>
      <c r="BF54" s="214">
        <v>0.43924107223207781</v>
      </c>
      <c r="BG54" s="214">
        <v>0.46581055424580892</v>
      </c>
      <c r="BH54" s="214">
        <v>0.50787984818531695</v>
      </c>
      <c r="BI54" s="214">
        <v>0.54651844218684587</v>
      </c>
      <c r="BJ54" s="214">
        <v>0.58153956602329337</v>
      </c>
      <c r="BK54" s="214">
        <v>0.61329112484755</v>
      </c>
    </row>
    <row r="55" spans="1:63" x14ac:dyDescent="0.2">
      <c r="A55" s="42" t="s">
        <v>418</v>
      </c>
      <c r="B55" s="43" t="s">
        <v>419</v>
      </c>
      <c r="C55" s="44" t="s">
        <v>338</v>
      </c>
      <c r="D55" s="14" t="s">
        <v>409</v>
      </c>
      <c r="E55" s="15" t="s">
        <v>340</v>
      </c>
      <c r="F55" s="221" t="s">
        <v>341</v>
      </c>
      <c r="G55" s="221" t="s">
        <v>342</v>
      </c>
      <c r="H55" s="221">
        <v>21.700798620688147</v>
      </c>
      <c r="I55" s="221">
        <v>5.3361009428044781E-2</v>
      </c>
      <c r="J55" s="221">
        <v>-3.833956375501657E-3</v>
      </c>
      <c r="K55" s="221">
        <v>1.1977225327441943E-4</v>
      </c>
      <c r="L55" s="221">
        <v>-1.8756173782996655E-6</v>
      </c>
      <c r="M55" s="221">
        <v>1.6648725756633793E-8</v>
      </c>
      <c r="N55" s="221">
        <v>0</v>
      </c>
      <c r="O55" s="222">
        <v>4.0647058823529409</v>
      </c>
      <c r="P55" s="221">
        <v>5</v>
      </c>
      <c r="Q55" s="221">
        <v>120</v>
      </c>
      <c r="R55" s="221" t="s">
        <v>351</v>
      </c>
      <c r="S55" s="221" t="s">
        <v>344</v>
      </c>
      <c r="T55" s="223" t="s">
        <v>420</v>
      </c>
      <c r="V55">
        <f t="shared" si="0"/>
        <v>49</v>
      </c>
      <c r="W55">
        <f>HLOOKUP('Fleet Input'!$G$1,$AB$6:$AS$271,V55+1,FALSE)</f>
        <v>2.3404015432429768</v>
      </c>
      <c r="X55">
        <f>HLOOKUP('Fleet Input'!$G$1,$AT$6:$BK$271,V55+1,FALSE)</f>
        <v>14.385972453122729</v>
      </c>
      <c r="AB55" s="217">
        <v>2.3806571119859146</v>
      </c>
      <c r="AC55" s="217">
        <v>2.3558080753853692</v>
      </c>
      <c r="AD55" s="217">
        <v>2.3522365128470151</v>
      </c>
      <c r="AE55" s="217">
        <v>2.3475911029934537</v>
      </c>
      <c r="AF55" s="217">
        <v>2.3404015432429768</v>
      </c>
      <c r="AG55" s="217">
        <v>2.3297063362615247</v>
      </c>
      <c r="AH55" s="217">
        <v>2.317160184495322</v>
      </c>
      <c r="AI55" s="217">
        <v>2.3037882980400184</v>
      </c>
      <c r="AJ55" s="217">
        <v>2.2886188072986418</v>
      </c>
      <c r="AK55" s="217">
        <v>2.2716517122711926</v>
      </c>
      <c r="AL55" s="217">
        <v>2.2624940631501906</v>
      </c>
      <c r="AM55" s="217">
        <v>2.2624940631501906</v>
      </c>
      <c r="AN55" s="217">
        <v>2.2624940631501906</v>
      </c>
      <c r="AO55" s="217">
        <v>2.2624940631501906</v>
      </c>
      <c r="AP55" s="217">
        <v>2.2624940631501906</v>
      </c>
      <c r="AQ55" s="217">
        <v>2.2624940631501906</v>
      </c>
      <c r="AR55" s="217">
        <v>2.2624940631501906</v>
      </c>
      <c r="AS55" s="217">
        <v>2.2624940631501906</v>
      </c>
      <c r="AT55" s="213">
        <v>14.633415249720032</v>
      </c>
      <c r="AU55" s="214">
        <v>14.480673273859452</v>
      </c>
      <c r="AV55" s="214">
        <v>14.458719605079962</v>
      </c>
      <c r="AW55" s="214">
        <v>14.430165215180613</v>
      </c>
      <c r="AX55" s="214">
        <v>14.385972453122729</v>
      </c>
      <c r="AY55" s="214">
        <v>14.320231190278399</v>
      </c>
      <c r="AZ55" s="214">
        <v>14.243112546162655</v>
      </c>
      <c r="BA55" s="214">
        <v>14.1609182787953</v>
      </c>
      <c r="BB55" s="214">
        <v>14.067674503357109</v>
      </c>
      <c r="BC55" s="214">
        <v>13.963381219848083</v>
      </c>
      <c r="BD55" s="214">
        <v>13.907091012567008</v>
      </c>
      <c r="BE55" s="214">
        <v>13.907091012567008</v>
      </c>
      <c r="BF55" s="214">
        <v>13.907091012567008</v>
      </c>
      <c r="BG55" s="214">
        <v>13.907091012567008</v>
      </c>
      <c r="BH55" s="214">
        <v>13.907091012567008</v>
      </c>
      <c r="BI55" s="214">
        <v>13.907091012567008</v>
      </c>
      <c r="BJ55" s="214">
        <v>13.907091012567008</v>
      </c>
      <c r="BK55" s="214">
        <v>13.907091012567008</v>
      </c>
    </row>
    <row r="56" spans="1:63" x14ac:dyDescent="0.2">
      <c r="A56" s="46" t="s">
        <v>421</v>
      </c>
      <c r="B56" s="47" t="s">
        <v>419</v>
      </c>
      <c r="C56" s="48" t="s">
        <v>338</v>
      </c>
      <c r="D56" s="22" t="s">
        <v>409</v>
      </c>
      <c r="E56" s="23" t="s">
        <v>43</v>
      </c>
      <c r="F56" s="225" t="s">
        <v>341</v>
      </c>
      <c r="G56" s="225" t="s">
        <v>342</v>
      </c>
      <c r="H56" s="225">
        <v>21.700798620688147</v>
      </c>
      <c r="I56" s="225">
        <v>5.3361009428044781E-2</v>
      </c>
      <c r="J56" s="225">
        <v>-3.833956375501657E-3</v>
      </c>
      <c r="K56" s="225">
        <v>1.1977225327441943E-4</v>
      </c>
      <c r="L56" s="225">
        <v>-1.8756173782996655E-6</v>
      </c>
      <c r="M56" s="225">
        <v>1.6648725756633793E-8</v>
      </c>
      <c r="N56" s="225">
        <v>0</v>
      </c>
      <c r="O56" s="228">
        <v>1</v>
      </c>
      <c r="P56" s="225">
        <v>5</v>
      </c>
      <c r="Q56" s="225">
        <v>120</v>
      </c>
      <c r="R56" s="225" t="s">
        <v>343</v>
      </c>
      <c r="S56" s="225" t="s">
        <v>344</v>
      </c>
      <c r="T56" s="227" t="s">
        <v>345</v>
      </c>
      <c r="V56">
        <f t="shared" si="0"/>
        <v>50</v>
      </c>
      <c r="W56">
        <f>HLOOKUP('Fleet Input'!$G$1,$AB$6:$AS$271,V56+1,FALSE)</f>
        <v>1.4891012381119355</v>
      </c>
      <c r="X56">
        <f>HLOOKUP('Fleet Input'!$G$1,$AT$6:$BK$271,V56+1,FALSE)</f>
        <v>9.1532025575857503</v>
      </c>
      <c r="AB56" s="217">
        <v>1.4100458389623494</v>
      </c>
      <c r="AC56" s="217">
        <v>1.4292091212428877</v>
      </c>
      <c r="AD56" s="217">
        <v>1.4538469290810174</v>
      </c>
      <c r="AE56" s="217">
        <v>1.4746689841677429</v>
      </c>
      <c r="AF56" s="217">
        <v>1.4891012381119355</v>
      </c>
      <c r="AG56" s="217">
        <v>1.4936984123288819</v>
      </c>
      <c r="AH56" s="217">
        <v>1.4911870252426196</v>
      </c>
      <c r="AI56" s="217">
        <v>1.4848954808353152</v>
      </c>
      <c r="AJ56" s="217">
        <v>1.4724857851608602</v>
      </c>
      <c r="AK56" s="217">
        <v>1.4488746343640111</v>
      </c>
      <c r="AL56" s="217">
        <v>1.4121141915468149</v>
      </c>
      <c r="AM56" s="217">
        <v>1.3757296555835254</v>
      </c>
      <c r="AN56" s="217">
        <v>1.3326552195768842</v>
      </c>
      <c r="AO56" s="217">
        <v>1.28289088352689</v>
      </c>
      <c r="AP56" s="217">
        <v>1.226436647433544</v>
      </c>
      <c r="AQ56" s="217">
        <v>1.1632925112968451</v>
      </c>
      <c r="AR56" s="217">
        <v>1.1292117307122389</v>
      </c>
      <c r="AS56" s="217">
        <v>1.1292117307122389</v>
      </c>
      <c r="AT56" s="213">
        <v>8.6672650919743219</v>
      </c>
      <c r="AU56" s="214">
        <v>8.7850578920154803</v>
      </c>
      <c r="AV56" s="214">
        <v>8.936501487618969</v>
      </c>
      <c r="AW56" s="214">
        <v>9.0644904268502966</v>
      </c>
      <c r="AX56" s="214">
        <v>9.1532025575857503</v>
      </c>
      <c r="AY56" s="214">
        <v>9.1814604528337416</v>
      </c>
      <c r="AZ56" s="214">
        <v>9.1660234670111969</v>
      </c>
      <c r="BA56" s="214">
        <v>9.127350622689935</v>
      </c>
      <c r="BB56" s="214">
        <v>9.0510707464269196</v>
      </c>
      <c r="BC56" s="214">
        <v>8.905937802923841</v>
      </c>
      <c r="BD56" s="214">
        <v>8.6799788347888285</v>
      </c>
      <c r="BE56" s="214">
        <v>8.4563304896581695</v>
      </c>
      <c r="BF56" s="214">
        <v>8.191560689102193</v>
      </c>
      <c r="BG56" s="214">
        <v>7.8856694331208965</v>
      </c>
      <c r="BH56" s="214">
        <v>7.5386567217142844</v>
      </c>
      <c r="BI56" s="214">
        <v>7.1505225548823548</v>
      </c>
      <c r="BJ56" s="214">
        <v>6.9410349256818957</v>
      </c>
      <c r="BK56" s="214">
        <v>6.9410349256818957</v>
      </c>
    </row>
    <row r="57" spans="1:63" x14ac:dyDescent="0.2">
      <c r="A57" s="46" t="s">
        <v>422</v>
      </c>
      <c r="B57" s="47" t="s">
        <v>419</v>
      </c>
      <c r="C57" s="48" t="s">
        <v>338</v>
      </c>
      <c r="D57" s="22" t="s">
        <v>409</v>
      </c>
      <c r="E57" s="23" t="s">
        <v>44</v>
      </c>
      <c r="F57" s="225" t="s">
        <v>341</v>
      </c>
      <c r="G57" s="225" t="s">
        <v>342</v>
      </c>
      <c r="H57" s="225">
        <v>4.9653013743227348</v>
      </c>
      <c r="I57" s="225">
        <v>-3.1279262402676977E-3</v>
      </c>
      <c r="J57" s="225">
        <v>2.0016887347082957E-3</v>
      </c>
      <c r="K57" s="225">
        <v>-5.8552275589818237E-5</v>
      </c>
      <c r="L57" s="225">
        <v>1.2458493416911409E-6</v>
      </c>
      <c r="M57" s="225">
        <v>-1.0886570698739884E-8</v>
      </c>
      <c r="N57" s="225">
        <v>4.797546175838675E-11</v>
      </c>
      <c r="O57" s="228">
        <v>1</v>
      </c>
      <c r="P57" s="225">
        <v>5</v>
      </c>
      <c r="Q57" s="225">
        <v>120</v>
      </c>
      <c r="R57" s="225" t="s">
        <v>343</v>
      </c>
      <c r="S57" s="225" t="s">
        <v>344</v>
      </c>
      <c r="T57" s="227" t="s">
        <v>345</v>
      </c>
      <c r="V57">
        <f t="shared" si="0"/>
        <v>51</v>
      </c>
      <c r="W57">
        <f>HLOOKUP('Fleet Input'!$G$1,$AB$6:$AS$271,V57+1,FALSE)</f>
        <v>0.50495978866495816</v>
      </c>
      <c r="X57">
        <f>HLOOKUP('Fleet Input'!$G$1,$AT$6:$BK$271,V57+1,FALSE)</f>
        <v>2.9767440539320611</v>
      </c>
      <c r="AB57" s="217">
        <v>0.5015897781576405</v>
      </c>
      <c r="AC57" s="217">
        <v>0.4993218266427033</v>
      </c>
      <c r="AD57" s="217">
        <v>0.50139540532153337</v>
      </c>
      <c r="AE57" s="217">
        <v>0.50330369654229379</v>
      </c>
      <c r="AF57" s="217">
        <v>0.50495978866495816</v>
      </c>
      <c r="AG57" s="217">
        <v>0.50620501441680799</v>
      </c>
      <c r="AH57" s="217">
        <v>0.50723484955649412</v>
      </c>
      <c r="AI57" s="217">
        <v>0.50798919809108811</v>
      </c>
      <c r="AJ57" s="217">
        <v>0.50839216329785586</v>
      </c>
      <c r="AK57" s="217">
        <v>0.50840175032227664</v>
      </c>
      <c r="AL57" s="217">
        <v>0.50816453737288125</v>
      </c>
      <c r="AM57" s="217">
        <v>0.50775327752711141</v>
      </c>
      <c r="AN57" s="217">
        <v>0.50691892758235668</v>
      </c>
      <c r="AO57" s="217">
        <v>0.50535432001057157</v>
      </c>
      <c r="AP57" s="217">
        <v>0.50380795182876714</v>
      </c>
      <c r="AQ57" s="217">
        <v>0.50194847292624234</v>
      </c>
      <c r="AR57" s="217">
        <v>0.49977588330299677</v>
      </c>
      <c r="AS57" s="217">
        <v>0.49729018295903066</v>
      </c>
      <c r="AT57" s="213">
        <v>2.9548393404417026</v>
      </c>
      <c r="AU57" s="214">
        <v>2.9420886476501447</v>
      </c>
      <c r="AV57" s="214">
        <v>2.9548345142041783</v>
      </c>
      <c r="AW57" s="214">
        <v>2.9665643923584875</v>
      </c>
      <c r="AX57" s="214">
        <v>2.9767440539320611</v>
      </c>
      <c r="AY57" s="214">
        <v>2.9843982034585599</v>
      </c>
      <c r="AZ57" s="214">
        <v>2.9907283906837212</v>
      </c>
      <c r="BA57" s="214">
        <v>2.995365217757286</v>
      </c>
      <c r="BB57" s="214">
        <v>2.9978421629553713</v>
      </c>
      <c r="BC57" s="214">
        <v>2.9979010924453218</v>
      </c>
      <c r="BD57" s="214">
        <v>2.9964429926737775</v>
      </c>
      <c r="BE57" s="214">
        <v>2.9939150620161517</v>
      </c>
      <c r="BF57" s="214">
        <v>2.9887864825396249</v>
      </c>
      <c r="BG57" s="214">
        <v>2.9791691579003414</v>
      </c>
      <c r="BH57" s="214">
        <v>2.9696639470829713</v>
      </c>
      <c r="BI57" s="214">
        <v>2.9582341083246964</v>
      </c>
      <c r="BJ57" s="214">
        <v>2.9448796416255152</v>
      </c>
      <c r="BK57" s="214">
        <v>2.9296005469854283</v>
      </c>
    </row>
    <row r="58" spans="1:63" x14ac:dyDescent="0.2">
      <c r="A58" s="46" t="s">
        <v>423</v>
      </c>
      <c r="B58" s="47" t="s">
        <v>419</v>
      </c>
      <c r="C58" s="48" t="s">
        <v>338</v>
      </c>
      <c r="D58" s="22" t="s">
        <v>409</v>
      </c>
      <c r="E58" s="23" t="s">
        <v>45</v>
      </c>
      <c r="F58" s="225" t="s">
        <v>341</v>
      </c>
      <c r="G58" s="225" t="s">
        <v>342</v>
      </c>
      <c r="H58" s="225">
        <v>4.9653013743227348</v>
      </c>
      <c r="I58" s="225">
        <v>-3.1279262402676977E-3</v>
      </c>
      <c r="J58" s="225">
        <v>2.0016887347082957E-3</v>
      </c>
      <c r="K58" s="225">
        <v>-5.8552275589818237E-5</v>
      </c>
      <c r="L58" s="225">
        <v>1.2458493416911409E-6</v>
      </c>
      <c r="M58" s="225">
        <v>-1.0886570698739884E-8</v>
      </c>
      <c r="N58" s="225">
        <v>4.797546175838675E-11</v>
      </c>
      <c r="O58" s="228">
        <v>0.625</v>
      </c>
      <c r="P58" s="225">
        <v>5</v>
      </c>
      <c r="Q58" s="225">
        <v>120</v>
      </c>
      <c r="R58" s="225" t="s">
        <v>351</v>
      </c>
      <c r="S58" s="225" t="s">
        <v>344</v>
      </c>
      <c r="T58" s="227" t="s">
        <v>424</v>
      </c>
      <c r="V58">
        <f t="shared" si="0"/>
        <v>52</v>
      </c>
      <c r="W58">
        <f>HLOOKUP('Fleet Input'!$G$1,$AB$6:$AS$271,V58+1,FALSE)</f>
        <v>8.4943505461066465E-2</v>
      </c>
      <c r="X58">
        <f>HLOOKUP('Fleet Input'!$G$1,$AT$6:$BK$271,V58+1,FALSE)</f>
        <v>0.44810591952853263</v>
      </c>
      <c r="AB58" s="217">
        <v>0.10005349489065414</v>
      </c>
      <c r="AC58" s="217">
        <v>8.8208116891302507E-2</v>
      </c>
      <c r="AD58" s="217">
        <v>8.453960947822714E-2</v>
      </c>
      <c r="AE58" s="217">
        <v>8.47492538339258E-2</v>
      </c>
      <c r="AF58" s="217">
        <v>8.4943505461066465E-2</v>
      </c>
      <c r="AG58" s="217">
        <v>8.5116341827180766E-2</v>
      </c>
      <c r="AH58" s="217">
        <v>8.5256986548119737E-2</v>
      </c>
      <c r="AI58" s="217">
        <v>8.5386457921956802E-2</v>
      </c>
      <c r="AJ58" s="217">
        <v>8.5499916667055476E-2</v>
      </c>
      <c r="AK58" s="217">
        <v>8.5600678593817703E-2</v>
      </c>
      <c r="AL58" s="217">
        <v>8.5679880895609573E-2</v>
      </c>
      <c r="AM58" s="217">
        <v>8.5747204090221185E-2</v>
      </c>
      <c r="AN58" s="217">
        <v>8.5782693328821394E-2</v>
      </c>
      <c r="AO58" s="217">
        <v>8.5786175394008998E-2</v>
      </c>
      <c r="AP58" s="217">
        <v>8.5775644598220735E-2</v>
      </c>
      <c r="AQ58" s="217">
        <v>8.5755032736987355E-2</v>
      </c>
      <c r="AR58" s="217">
        <v>8.5713717005257373E-2</v>
      </c>
      <c r="AS58" s="217">
        <v>8.5626567019450608E-2</v>
      </c>
      <c r="AT58" s="213">
        <v>0.52046072744780325</v>
      </c>
      <c r="AU58" s="214">
        <v>0.46307970688595679</v>
      </c>
      <c r="AV58" s="214">
        <v>0.44562325303917349</v>
      </c>
      <c r="AW58" s="214">
        <v>0.44691189427030803</v>
      </c>
      <c r="AX58" s="214">
        <v>0.44810591952853263</v>
      </c>
      <c r="AY58" s="214">
        <v>0.44916830953122111</v>
      </c>
      <c r="AZ58" s="214">
        <v>0.45003282403598488</v>
      </c>
      <c r="BA58" s="214">
        <v>0.450828658247796</v>
      </c>
      <c r="BB58" s="214">
        <v>0.45152606608632168</v>
      </c>
      <c r="BC58" s="214">
        <v>0.45214542916395678</v>
      </c>
      <c r="BD58" s="214">
        <v>0.45263226961024311</v>
      </c>
      <c r="BE58" s="214">
        <v>0.45304609159986498</v>
      </c>
      <c r="BF58" s="214">
        <v>0.45326423673413008</v>
      </c>
      <c r="BG58" s="214">
        <v>0.45328564028089047</v>
      </c>
      <c r="BH58" s="214">
        <v>0.45322090962022371</v>
      </c>
      <c r="BI58" s="214">
        <v>0.45309421269987393</v>
      </c>
      <c r="BJ58" s="214">
        <v>0.45284025329693978</v>
      </c>
      <c r="BK58" s="214">
        <v>0.45230456005287839</v>
      </c>
    </row>
    <row r="59" spans="1:63" x14ac:dyDescent="0.2">
      <c r="A59" s="46" t="s">
        <v>425</v>
      </c>
      <c r="B59" s="47" t="s">
        <v>419</v>
      </c>
      <c r="C59" s="48" t="s">
        <v>338</v>
      </c>
      <c r="D59" s="22" t="s">
        <v>409</v>
      </c>
      <c r="E59" s="23" t="s">
        <v>46</v>
      </c>
      <c r="F59" s="225" t="s">
        <v>341</v>
      </c>
      <c r="G59" s="225" t="s">
        <v>342</v>
      </c>
      <c r="H59" s="225">
        <v>4.9653013743227348</v>
      </c>
      <c r="I59" s="225">
        <v>-3.1279262402676977E-3</v>
      </c>
      <c r="J59" s="225">
        <v>2.0016887347082957E-3</v>
      </c>
      <c r="K59" s="225">
        <v>-5.8552275589818237E-5</v>
      </c>
      <c r="L59" s="225">
        <v>1.2458493416911409E-6</v>
      </c>
      <c r="M59" s="225">
        <v>-1.0886570698739884E-8</v>
      </c>
      <c r="N59" s="225">
        <v>4.797546175838675E-11</v>
      </c>
      <c r="O59" s="228">
        <v>0.36249999999999999</v>
      </c>
      <c r="P59" s="225">
        <v>5</v>
      </c>
      <c r="Q59" s="225">
        <v>120</v>
      </c>
      <c r="R59" s="225" t="s">
        <v>351</v>
      </c>
      <c r="S59" s="225" t="s">
        <v>344</v>
      </c>
      <c r="T59" s="227" t="s">
        <v>426</v>
      </c>
      <c r="V59">
        <f t="shared" si="0"/>
        <v>53</v>
      </c>
      <c r="W59">
        <f>HLOOKUP('Fleet Input'!$G$1,$AB$6:$AS$271,V59+1,FALSE)</f>
        <v>9.084647794489896E-2</v>
      </c>
      <c r="X59">
        <f>HLOOKUP('Fleet Input'!$G$1,$AT$6:$BK$271,V59+1,FALSE)</f>
        <v>0.47520162637166452</v>
      </c>
      <c r="AB59" s="217">
        <v>7.4744919328703016E-2</v>
      </c>
      <c r="AC59" s="217">
        <v>7.8137185593385602E-2</v>
      </c>
      <c r="AD59" s="217">
        <v>8.2633783481971229E-2</v>
      </c>
      <c r="AE59" s="217">
        <v>8.6801157221770148E-2</v>
      </c>
      <c r="AF59" s="217">
        <v>9.084647794489896E-2</v>
      </c>
      <c r="AG59" s="217">
        <v>9.7346736992347124E-2</v>
      </c>
      <c r="AH59" s="217">
        <v>0.10249943558260506</v>
      </c>
      <c r="AI59" s="217">
        <v>0.10788122526584604</v>
      </c>
      <c r="AJ59" s="217">
        <v>0.11280947639017226</v>
      </c>
      <c r="AK59" s="217">
        <v>0.11737588027291791</v>
      </c>
      <c r="AL59" s="217">
        <v>0.1214388611854666</v>
      </c>
      <c r="AM59" s="217">
        <v>0.12474509140467764</v>
      </c>
      <c r="AN59" s="217">
        <v>0.12778866222514745</v>
      </c>
      <c r="AO59" s="217">
        <v>0.13045581339281745</v>
      </c>
      <c r="AP59" s="217">
        <v>0.1328244918969454</v>
      </c>
      <c r="AQ59" s="217">
        <v>0.13468635377037455</v>
      </c>
      <c r="AR59" s="217">
        <v>0.13626896546737061</v>
      </c>
      <c r="AS59" s="217">
        <v>0.13710323491121093</v>
      </c>
      <c r="AT59" s="213">
        <v>0.39665980449768962</v>
      </c>
      <c r="AU59" s="214">
        <v>0.41298197414361626</v>
      </c>
      <c r="AV59" s="214">
        <v>0.43499553312857892</v>
      </c>
      <c r="AW59" s="214">
        <v>0.4553973413192382</v>
      </c>
      <c r="AX59" s="214">
        <v>0.47520162637166452</v>
      </c>
      <c r="AY59" s="214">
        <v>0.50702431532541181</v>
      </c>
      <c r="AZ59" s="214">
        <v>0.53224988300098952</v>
      </c>
      <c r="BA59" s="214">
        <v>0.55859698976306493</v>
      </c>
      <c r="BB59" s="214">
        <v>0.58272375170756885</v>
      </c>
      <c r="BC59" s="214">
        <v>0.60507905314049315</v>
      </c>
      <c r="BD59" s="214">
        <v>0.62496979547264797</v>
      </c>
      <c r="BE59" s="214">
        <v>0.64115578669352657</v>
      </c>
      <c r="BF59" s="214">
        <v>0.65605590172302441</v>
      </c>
      <c r="BG59" s="214">
        <v>0.6691132154980356</v>
      </c>
      <c r="BH59" s="214">
        <v>0.68070932554812402</v>
      </c>
      <c r="BI59" s="214">
        <v>0.68982426248225082</v>
      </c>
      <c r="BJ59" s="214">
        <v>0.69757210136073966</v>
      </c>
      <c r="BK59" s="214">
        <v>0.70165635351456235</v>
      </c>
    </row>
    <row r="60" spans="1:63" x14ac:dyDescent="0.2">
      <c r="A60" s="46" t="s">
        <v>427</v>
      </c>
      <c r="B60" s="47" t="s">
        <v>419</v>
      </c>
      <c r="C60" s="48" t="s">
        <v>338</v>
      </c>
      <c r="D60" s="22" t="s">
        <v>409</v>
      </c>
      <c r="E60" s="23" t="s">
        <v>47</v>
      </c>
      <c r="F60" s="225" t="s">
        <v>341</v>
      </c>
      <c r="G60" s="225" t="s">
        <v>342</v>
      </c>
      <c r="H60" s="225">
        <v>4.9653013743227348</v>
      </c>
      <c r="I60" s="225">
        <v>-3.1279262402676977E-3</v>
      </c>
      <c r="J60" s="225">
        <v>2.0016887347082957E-3</v>
      </c>
      <c r="K60" s="225">
        <v>-5.8552275589818237E-5</v>
      </c>
      <c r="L60" s="225">
        <v>1.2458493416911409E-6</v>
      </c>
      <c r="M60" s="225">
        <v>-1.0886570698739884E-8</v>
      </c>
      <c r="N60" s="225">
        <v>4.797546175838675E-11</v>
      </c>
      <c r="O60" s="228">
        <v>0.21523437500000001</v>
      </c>
      <c r="P60" s="225">
        <v>5</v>
      </c>
      <c r="Q60" s="225">
        <v>120</v>
      </c>
      <c r="R60" s="225" t="s">
        <v>351</v>
      </c>
      <c r="S60" s="225" t="s">
        <v>344</v>
      </c>
      <c r="T60" s="227" t="s">
        <v>428</v>
      </c>
      <c r="V60">
        <f t="shared" si="0"/>
        <v>54</v>
      </c>
      <c r="W60">
        <f>HLOOKUP('Fleet Input'!$G$1,$AB$6:$AS$271,V60+1,FALSE)</f>
        <v>4.6449613410246005E-2</v>
      </c>
      <c r="X60">
        <f>HLOOKUP('Fleet Input'!$G$1,$AT$6:$BK$271,V60+1,FALSE)</f>
        <v>0.25447204861605643</v>
      </c>
      <c r="AB60" s="217">
        <v>4.6662005937644455E-2</v>
      </c>
      <c r="AC60" s="217">
        <v>4.6449613410246005E-2</v>
      </c>
      <c r="AD60" s="217">
        <v>4.6449613410246005E-2</v>
      </c>
      <c r="AE60" s="217">
        <v>4.6449613410246005E-2</v>
      </c>
      <c r="AF60" s="217">
        <v>4.6449613410246005E-2</v>
      </c>
      <c r="AG60" s="217">
        <v>5.157544972888168E-2</v>
      </c>
      <c r="AH60" s="217">
        <v>5.4074607810581654E-2</v>
      </c>
      <c r="AI60" s="217">
        <v>5.682535117755725E-2</v>
      </c>
      <c r="AJ60" s="217">
        <v>5.9374695360980764E-2</v>
      </c>
      <c r="AK60" s="217">
        <v>6.1849374979250069E-2</v>
      </c>
      <c r="AL60" s="217">
        <v>6.5825835606023037E-2</v>
      </c>
      <c r="AM60" s="217">
        <v>6.8977941224618783E-2</v>
      </c>
      <c r="AN60" s="217">
        <v>7.2270190752025232E-2</v>
      </c>
      <c r="AO60" s="217">
        <v>7.5284993148619889E-2</v>
      </c>
      <c r="AP60" s="217">
        <v>7.8078439550238257E-2</v>
      </c>
      <c r="AQ60" s="217">
        <v>8.0563922591475295E-2</v>
      </c>
      <c r="AR60" s="217">
        <v>8.2586471876630443E-2</v>
      </c>
      <c r="AS60" s="217">
        <v>8.4448342218112385E-2</v>
      </c>
      <c r="AT60" s="213">
        <v>0.25577758229989139</v>
      </c>
      <c r="AU60" s="214">
        <v>0.25447204861605643</v>
      </c>
      <c r="AV60" s="214">
        <v>0.25447204861605643</v>
      </c>
      <c r="AW60" s="214">
        <v>0.25447204861605643</v>
      </c>
      <c r="AX60" s="214">
        <v>0.25447204861605643</v>
      </c>
      <c r="AY60" s="214">
        <v>0.27968619746453971</v>
      </c>
      <c r="AZ60" s="214">
        <v>0.29197963407678129</v>
      </c>
      <c r="BA60" s="214">
        <v>0.30551062656024036</v>
      </c>
      <c r="BB60" s="214">
        <v>0.31805093017336172</v>
      </c>
      <c r="BC60" s="214">
        <v>0.33022395645992053</v>
      </c>
      <c r="BD60" s="214">
        <v>0.34978429040368436</v>
      </c>
      <c r="BE60" s="214">
        <v>0.36528959633092628</v>
      </c>
      <c r="BF60" s="214">
        <v>0.38148427452003991</v>
      </c>
      <c r="BG60" s="214">
        <v>0.39631418161249554</v>
      </c>
      <c r="BH60" s="214">
        <v>0.41005523165628871</v>
      </c>
      <c r="BI60" s="214">
        <v>0.42228140031764227</v>
      </c>
      <c r="BJ60" s="214">
        <v>0.43223038338288172</v>
      </c>
      <c r="BK60" s="214">
        <v>0.44138898170878327</v>
      </c>
    </row>
    <row r="61" spans="1:63" x14ac:dyDescent="0.2">
      <c r="A61" s="46" t="s">
        <v>429</v>
      </c>
      <c r="B61" s="47" t="s">
        <v>419</v>
      </c>
      <c r="C61" s="49" t="s">
        <v>338</v>
      </c>
      <c r="D61" s="31" t="s">
        <v>409</v>
      </c>
      <c r="E61" s="23" t="s">
        <v>48</v>
      </c>
      <c r="F61" s="225" t="s">
        <v>341</v>
      </c>
      <c r="G61" s="225" t="s">
        <v>342</v>
      </c>
      <c r="H61" s="225">
        <v>4.9653013743227348</v>
      </c>
      <c r="I61" s="225">
        <v>-3.1279262402676977E-3</v>
      </c>
      <c r="J61" s="225">
        <v>2.0016887347082957E-3</v>
      </c>
      <c r="K61" s="225">
        <v>-5.8552275589818237E-5</v>
      </c>
      <c r="L61" s="225">
        <v>1.2458493416911409E-6</v>
      </c>
      <c r="M61" s="225">
        <v>-1.0886570698739884E-8</v>
      </c>
      <c r="N61" s="225">
        <v>4.797546175838675E-11</v>
      </c>
      <c r="O61" s="228">
        <v>0.21523437500000001</v>
      </c>
      <c r="P61" s="225">
        <v>5</v>
      </c>
      <c r="Q61" s="225">
        <v>120</v>
      </c>
      <c r="R61" s="225" t="s">
        <v>351</v>
      </c>
      <c r="S61" s="225" t="s">
        <v>344</v>
      </c>
      <c r="T61" s="227" t="s">
        <v>428</v>
      </c>
      <c r="V61">
        <f t="shared" si="0"/>
        <v>55</v>
      </c>
      <c r="W61">
        <f>HLOOKUP('Fleet Input'!$G$1,$AB$6:$AS$271,V61+1,FALSE)</f>
        <v>3.7075933200297125E-2</v>
      </c>
      <c r="X61">
        <f>HLOOKUP('Fleet Input'!$G$1,$AT$6:$BK$271,V61+1,FALSE)</f>
        <v>0.19671319044737853</v>
      </c>
      <c r="AB61" s="217">
        <v>3.7199587136521814E-2</v>
      </c>
      <c r="AC61" s="217">
        <v>3.7075933200297125E-2</v>
      </c>
      <c r="AD61" s="217">
        <v>3.7075933200297125E-2</v>
      </c>
      <c r="AE61" s="217">
        <v>3.7075933200297125E-2</v>
      </c>
      <c r="AF61" s="217">
        <v>3.7075933200297125E-2</v>
      </c>
      <c r="AG61" s="217">
        <v>3.7075933200297125E-2</v>
      </c>
      <c r="AH61" s="217">
        <v>3.7075933200297125E-2</v>
      </c>
      <c r="AI61" s="217">
        <v>3.7075933200297125E-2</v>
      </c>
      <c r="AJ61" s="217">
        <v>3.7075933200297125E-2</v>
      </c>
      <c r="AK61" s="217">
        <v>3.7075933200297125E-2</v>
      </c>
      <c r="AL61" s="217">
        <v>4.2094107599638428E-2</v>
      </c>
      <c r="AM61" s="217">
        <v>4.4540773924097221E-2</v>
      </c>
      <c r="AN61" s="217">
        <v>4.7233741292783883E-2</v>
      </c>
      <c r="AO61" s="217">
        <v>4.9729539621313136E-2</v>
      </c>
      <c r="AP61" s="217">
        <v>5.3868605381936267E-2</v>
      </c>
      <c r="AQ61" s="217">
        <v>5.7528061854603615E-2</v>
      </c>
      <c r="AR61" s="217">
        <v>6.0738398310000011E-2</v>
      </c>
      <c r="AS61" s="217">
        <v>6.3888775359700001E-2</v>
      </c>
      <c r="AT61" s="213">
        <v>0.19747326605294477</v>
      </c>
      <c r="AU61" s="214">
        <v>0.19671319044737853</v>
      </c>
      <c r="AV61" s="214">
        <v>0.19671319044737853</v>
      </c>
      <c r="AW61" s="214">
        <v>0.19671319044737853</v>
      </c>
      <c r="AX61" s="214">
        <v>0.19671319044737853</v>
      </c>
      <c r="AY61" s="214">
        <v>0.19671319044737853</v>
      </c>
      <c r="AZ61" s="214">
        <v>0.19671319044737853</v>
      </c>
      <c r="BA61" s="214">
        <v>0.19671319044737853</v>
      </c>
      <c r="BB61" s="214">
        <v>0.19671319044737853</v>
      </c>
      <c r="BC61" s="214">
        <v>0.19671319044737853</v>
      </c>
      <c r="BD61" s="214">
        <v>0.22123703005351059</v>
      </c>
      <c r="BE61" s="214">
        <v>0.2331938987742605</v>
      </c>
      <c r="BF61" s="214">
        <v>0.24635444174440677</v>
      </c>
      <c r="BG61" s="214">
        <v>0.25855141877775539</v>
      </c>
      <c r="BH61" s="214">
        <v>0.27877905073213272</v>
      </c>
      <c r="BI61" s="214">
        <v>0.29666283005895239</v>
      </c>
      <c r="BJ61" s="214">
        <v>0.31235175795356562</v>
      </c>
      <c r="BK61" s="214">
        <v>0.32774766397784078</v>
      </c>
    </row>
    <row r="62" spans="1:63" x14ac:dyDescent="0.2">
      <c r="A62" s="46" t="s">
        <v>430</v>
      </c>
      <c r="B62" s="47" t="s">
        <v>419</v>
      </c>
      <c r="C62" s="48" t="s">
        <v>373</v>
      </c>
      <c r="D62" s="22" t="s">
        <v>409</v>
      </c>
      <c r="E62" s="33" t="s">
        <v>340</v>
      </c>
      <c r="F62" s="225" t="s">
        <v>341</v>
      </c>
      <c r="G62" s="225" t="s">
        <v>342</v>
      </c>
      <c r="H62" s="225">
        <v>18.898972456983756</v>
      </c>
      <c r="I62" s="225">
        <v>0.23752386999694863</v>
      </c>
      <c r="J62" s="225">
        <v>6.5884940067917341E-4</v>
      </c>
      <c r="K62" s="225">
        <v>8.2645251971769085E-5</v>
      </c>
      <c r="L62" s="225">
        <v>-5.9285434100830869E-7</v>
      </c>
      <c r="M62" s="225">
        <v>4.9145855373581432E-9</v>
      </c>
      <c r="N62" s="225">
        <v>0</v>
      </c>
      <c r="O62" s="226">
        <v>2.8791666666666669</v>
      </c>
      <c r="P62" s="225">
        <v>5</v>
      </c>
      <c r="Q62" s="225">
        <v>120</v>
      </c>
      <c r="R62" s="225" t="s">
        <v>351</v>
      </c>
      <c r="S62" s="225" t="s">
        <v>344</v>
      </c>
      <c r="T62" s="227" t="s">
        <v>431</v>
      </c>
      <c r="V62">
        <f t="shared" si="0"/>
        <v>56</v>
      </c>
      <c r="W62">
        <f>HLOOKUP('Fleet Input'!$G$1,$AB$6:$AS$271,V62+1,FALSE)</f>
        <v>2.6345824654659502</v>
      </c>
      <c r="X62">
        <f>HLOOKUP('Fleet Input'!$G$1,$AT$6:$BK$271,V62+1,FALSE)</f>
        <v>10.379107761236007</v>
      </c>
      <c r="AB62" s="217">
        <v>2.6478628651692659</v>
      </c>
      <c r="AC62" s="217">
        <v>2.6476230155302338</v>
      </c>
      <c r="AD62" s="217">
        <v>2.6455816880136949</v>
      </c>
      <c r="AE62" s="217">
        <v>2.6416388121807453</v>
      </c>
      <c r="AF62" s="217">
        <v>2.6345824654659502</v>
      </c>
      <c r="AG62" s="217">
        <v>2.6232025730148458</v>
      </c>
      <c r="AH62" s="217">
        <v>2.6027941410204263</v>
      </c>
      <c r="AI62" s="217">
        <v>2.5889707104630015</v>
      </c>
      <c r="AJ62" s="217">
        <v>2.5733070113431302</v>
      </c>
      <c r="AK62" s="217">
        <v>2.5558030436608132</v>
      </c>
      <c r="AL62" s="217">
        <v>2.5463609591087368</v>
      </c>
      <c r="AM62" s="217">
        <v>2.5463609591087368</v>
      </c>
      <c r="AN62" s="217">
        <v>2.5463609591087368</v>
      </c>
      <c r="AO62" s="217">
        <v>2.5463609591087368</v>
      </c>
      <c r="AP62" s="217">
        <v>2.5463609591087368</v>
      </c>
      <c r="AQ62" s="217">
        <v>2.5463609591087368</v>
      </c>
      <c r="AR62" s="217">
        <v>2.5463609591087368</v>
      </c>
      <c r="AS62" s="217">
        <v>2.5463609591087368</v>
      </c>
      <c r="AT62" s="213">
        <v>10.431426753501304</v>
      </c>
      <c r="AU62" s="214">
        <v>10.430481850359103</v>
      </c>
      <c r="AV62" s="214">
        <v>10.422439908780937</v>
      </c>
      <c r="AW62" s="214">
        <v>10.406906694810306</v>
      </c>
      <c r="AX62" s="214">
        <v>10.379107761236007</v>
      </c>
      <c r="AY62" s="214">
        <v>10.334275940023533</v>
      </c>
      <c r="AZ62" s="214">
        <v>10.253875604226691</v>
      </c>
      <c r="BA62" s="214">
        <v>10.199417306843277</v>
      </c>
      <c r="BB62" s="214">
        <v>10.137709152615518</v>
      </c>
      <c r="BC62" s="214">
        <v>10.068751141543418</v>
      </c>
      <c r="BD62" s="214">
        <v>10.031553439690736</v>
      </c>
      <c r="BE62" s="214">
        <v>10.031553439690736</v>
      </c>
      <c r="BF62" s="214">
        <v>10.031553439690736</v>
      </c>
      <c r="BG62" s="214">
        <v>10.031553439690736</v>
      </c>
      <c r="BH62" s="214">
        <v>10.031553439690736</v>
      </c>
      <c r="BI62" s="214">
        <v>10.031553439690736</v>
      </c>
      <c r="BJ62" s="214">
        <v>10.031553439690736</v>
      </c>
      <c r="BK62" s="214">
        <v>10.031553439690736</v>
      </c>
    </row>
    <row r="63" spans="1:63" x14ac:dyDescent="0.2">
      <c r="A63" s="46" t="s">
        <v>432</v>
      </c>
      <c r="B63" s="47" t="s">
        <v>419</v>
      </c>
      <c r="C63" s="48" t="s">
        <v>373</v>
      </c>
      <c r="D63" s="22" t="s">
        <v>409</v>
      </c>
      <c r="E63" s="23" t="s">
        <v>43</v>
      </c>
      <c r="F63" s="225" t="s">
        <v>341</v>
      </c>
      <c r="G63" s="225" t="s">
        <v>342</v>
      </c>
      <c r="H63" s="225">
        <v>18.898972456983756</v>
      </c>
      <c r="I63" s="225">
        <v>0.23752386999694863</v>
      </c>
      <c r="J63" s="225">
        <v>6.5884940067917341E-4</v>
      </c>
      <c r="K63" s="225">
        <v>8.2645251971769085E-5</v>
      </c>
      <c r="L63" s="225">
        <v>-5.9285434100830869E-7</v>
      </c>
      <c r="M63" s="225">
        <v>4.9145855373581432E-9</v>
      </c>
      <c r="N63" s="225">
        <v>0</v>
      </c>
      <c r="O63" s="226">
        <v>1</v>
      </c>
      <c r="P63" s="225">
        <v>5</v>
      </c>
      <c r="Q63" s="225">
        <v>120</v>
      </c>
      <c r="R63" s="225" t="s">
        <v>343</v>
      </c>
      <c r="S63" s="225" t="s">
        <v>344</v>
      </c>
      <c r="T63" s="227" t="s">
        <v>345</v>
      </c>
      <c r="V63">
        <f t="shared" si="0"/>
        <v>57</v>
      </c>
      <c r="W63">
        <f>HLOOKUP('Fleet Input'!$G$1,$AB$6:$AS$271,V63+1,FALSE)</f>
        <v>1.1881643151894892</v>
      </c>
      <c r="X63">
        <f>HLOOKUP('Fleet Input'!$G$1,$AT$6:$BK$271,V63+1,FALSE)</f>
        <v>4.680850050076474</v>
      </c>
      <c r="AB63" s="217">
        <v>1.1490442812030466</v>
      </c>
      <c r="AC63" s="217">
        <v>1.1624523242788465</v>
      </c>
      <c r="AD63" s="217">
        <v>1.1722514592164945</v>
      </c>
      <c r="AE63" s="217">
        <v>1.1811001987245218</v>
      </c>
      <c r="AF63" s="217">
        <v>1.1881643151894892</v>
      </c>
      <c r="AG63" s="217">
        <v>1.1914368082298654</v>
      </c>
      <c r="AH63" s="217">
        <v>1.1910017122557894</v>
      </c>
      <c r="AI63" s="217">
        <v>1.1884637044795412</v>
      </c>
      <c r="AJ63" s="217">
        <v>1.1834411788767765</v>
      </c>
      <c r="AK63" s="217">
        <v>1.1746318900950798</v>
      </c>
      <c r="AL63" s="217">
        <v>1.1505722329426493</v>
      </c>
      <c r="AM63" s="217">
        <v>1.1325426028662393</v>
      </c>
      <c r="AN63" s="217">
        <v>1.1112417798464298</v>
      </c>
      <c r="AO63" s="217">
        <v>1.0866697638832212</v>
      </c>
      <c r="AP63" s="217">
        <v>1.0588265549766134</v>
      </c>
      <c r="AQ63" s="217">
        <v>1.0277121531266065</v>
      </c>
      <c r="AR63" s="217">
        <v>1.010928254847828</v>
      </c>
      <c r="AS63" s="217">
        <v>1.010928254847828</v>
      </c>
      <c r="AT63" s="213">
        <v>4.5267341498567051</v>
      </c>
      <c r="AU63" s="214">
        <v>4.5795560014309773</v>
      </c>
      <c r="AV63" s="214">
        <v>4.618160326335552</v>
      </c>
      <c r="AW63" s="214">
        <v>4.6530205070696091</v>
      </c>
      <c r="AX63" s="214">
        <v>4.680850050076474</v>
      </c>
      <c r="AY63" s="214">
        <v>4.6937422477431561</v>
      </c>
      <c r="AZ63" s="214">
        <v>4.6920281590552486</v>
      </c>
      <c r="BA63" s="214">
        <v>4.6820295135188763</v>
      </c>
      <c r="BB63" s="214">
        <v>4.6622429495574238</v>
      </c>
      <c r="BC63" s="214">
        <v>4.6275381875074322</v>
      </c>
      <c r="BD63" s="214">
        <v>4.5327536144083682</v>
      </c>
      <c r="BE63" s="214">
        <v>4.4617247223880208</v>
      </c>
      <c r="BF63" s="214">
        <v>4.377808754516991</v>
      </c>
      <c r="BG63" s="214">
        <v>4.2810057107952799</v>
      </c>
      <c r="BH63" s="214">
        <v>4.1713155912228874</v>
      </c>
      <c r="BI63" s="214">
        <v>4.0487383957998144</v>
      </c>
      <c r="BJ63" s="214">
        <v>3.9826171446442706</v>
      </c>
      <c r="BK63" s="214">
        <v>3.9826171446442706</v>
      </c>
    </row>
    <row r="64" spans="1:63" x14ac:dyDescent="0.2">
      <c r="A64" s="46" t="s">
        <v>433</v>
      </c>
      <c r="B64" s="47" t="s">
        <v>419</v>
      </c>
      <c r="C64" s="48" t="s">
        <v>373</v>
      </c>
      <c r="D64" s="22" t="s">
        <v>409</v>
      </c>
      <c r="E64" s="23" t="s">
        <v>44</v>
      </c>
      <c r="F64" s="225" t="s">
        <v>341</v>
      </c>
      <c r="G64" s="225" t="s">
        <v>342</v>
      </c>
      <c r="H64" s="225">
        <v>23.672309735586168</v>
      </c>
      <c r="I64" s="225">
        <v>0.24345597095452831</v>
      </c>
      <c r="J64" s="225">
        <v>-2.6060325717480737E-3</v>
      </c>
      <c r="K64" s="225">
        <v>1.3632090444559708E-4</v>
      </c>
      <c r="L64" s="225">
        <v>-1.1297637666496385E-6</v>
      </c>
      <c r="M64" s="225">
        <v>6.427323264650113E-9</v>
      </c>
      <c r="N64" s="225">
        <v>0</v>
      </c>
      <c r="O64" s="226">
        <v>1</v>
      </c>
      <c r="P64" s="225">
        <v>5</v>
      </c>
      <c r="Q64" s="225">
        <v>140</v>
      </c>
      <c r="R64" s="225" t="s">
        <v>343</v>
      </c>
      <c r="S64" s="225" t="s">
        <v>344</v>
      </c>
      <c r="T64" s="227" t="s">
        <v>345</v>
      </c>
      <c r="V64">
        <f t="shared" si="0"/>
        <v>58</v>
      </c>
      <c r="W64">
        <f>HLOOKUP('Fleet Input'!$G$1,$AB$6:$AS$271,V64+1,FALSE)</f>
        <v>0.92492084040769251</v>
      </c>
      <c r="X64">
        <f>HLOOKUP('Fleet Input'!$G$1,$AT$6:$BK$271,V64+1,FALSE)</f>
        <v>4.172201937985748</v>
      </c>
      <c r="AB64" s="217">
        <v>0.91896905352328839</v>
      </c>
      <c r="AC64" s="217">
        <v>0.92083404914026135</v>
      </c>
      <c r="AD64" s="217">
        <v>0.92236487050463389</v>
      </c>
      <c r="AE64" s="217">
        <v>0.92377431314967806</v>
      </c>
      <c r="AF64" s="217">
        <v>0.92492084040769251</v>
      </c>
      <c r="AG64" s="217">
        <v>0.92572977189565486</v>
      </c>
      <c r="AH64" s="217">
        <v>0.92639311488590848</v>
      </c>
      <c r="AI64" s="217">
        <v>0.92693729158139204</v>
      </c>
      <c r="AJ64" s="217">
        <v>0.92724970432522968</v>
      </c>
      <c r="AK64" s="217">
        <v>0.92729195516373375</v>
      </c>
      <c r="AL64" s="217">
        <v>0.92711239744848573</v>
      </c>
      <c r="AM64" s="217">
        <v>0.92682640819916162</v>
      </c>
      <c r="AN64" s="217">
        <v>0.92636663792796048</v>
      </c>
      <c r="AO64" s="217">
        <v>0.92495589308057113</v>
      </c>
      <c r="AP64" s="217">
        <v>0.92380005855885006</v>
      </c>
      <c r="AQ64" s="217">
        <v>0.92241359392971545</v>
      </c>
      <c r="AR64" s="217">
        <v>0.92079649919316775</v>
      </c>
      <c r="AS64" s="217">
        <v>0.91894877434920652</v>
      </c>
      <c r="AT64" s="213">
        <v>4.1453541736271848</v>
      </c>
      <c r="AU64" s="214">
        <v>4.153766935009056</v>
      </c>
      <c r="AV64" s="214">
        <v>4.160672278238569</v>
      </c>
      <c r="AW64" s="214">
        <v>4.1670300972845116</v>
      </c>
      <c r="AX64" s="214">
        <v>4.172201937985748</v>
      </c>
      <c r="AY64" s="214">
        <v>4.1758509264984136</v>
      </c>
      <c r="AZ64" s="214">
        <v>4.1788431835528295</v>
      </c>
      <c r="BA64" s="214">
        <v>4.1812978963934473</v>
      </c>
      <c r="BB64" s="214">
        <v>4.1827071511083869</v>
      </c>
      <c r="BC64" s="214">
        <v>4.1828977393431694</v>
      </c>
      <c r="BD64" s="214">
        <v>4.1820877770038978</v>
      </c>
      <c r="BE64" s="214">
        <v>4.1807977153595441</v>
      </c>
      <c r="BF64" s="214">
        <v>4.1787237493153935</v>
      </c>
      <c r="BG64" s="214">
        <v>4.1723600561979515</v>
      </c>
      <c r="BH64" s="214">
        <v>4.1671462315971448</v>
      </c>
      <c r="BI64" s="214">
        <v>4.1608920634998254</v>
      </c>
      <c r="BJ64" s="214">
        <v>4.1535975519059933</v>
      </c>
      <c r="BK64" s="214">
        <v>4.1452626968156476</v>
      </c>
    </row>
    <row r="65" spans="1:63" x14ac:dyDescent="0.2">
      <c r="A65" s="46" t="s">
        <v>434</v>
      </c>
      <c r="B65" s="47" t="s">
        <v>419</v>
      </c>
      <c r="C65" s="48" t="s">
        <v>373</v>
      </c>
      <c r="D65" s="22" t="s">
        <v>409</v>
      </c>
      <c r="E65" s="23" t="s">
        <v>45</v>
      </c>
      <c r="F65" s="225" t="s">
        <v>341</v>
      </c>
      <c r="G65" s="225" t="s">
        <v>342</v>
      </c>
      <c r="H65" s="225">
        <v>15.748603544765501</v>
      </c>
      <c r="I65" s="225">
        <v>0.1438525784178637</v>
      </c>
      <c r="J65" s="225">
        <v>-1.3657312015311618E-3</v>
      </c>
      <c r="K65" s="225">
        <v>7.6949859241892682E-5</v>
      </c>
      <c r="L65" s="225">
        <v>-6.2936595267293338E-7</v>
      </c>
      <c r="M65" s="225">
        <v>3.6242613853077442E-9</v>
      </c>
      <c r="N65" s="225">
        <v>0</v>
      </c>
      <c r="O65" s="228">
        <v>1</v>
      </c>
      <c r="P65" s="225">
        <v>5</v>
      </c>
      <c r="Q65" s="225">
        <v>140</v>
      </c>
      <c r="R65" s="225" t="s">
        <v>351</v>
      </c>
      <c r="S65" s="225" t="s">
        <v>344</v>
      </c>
      <c r="T65" s="227" t="s">
        <v>435</v>
      </c>
      <c r="V65">
        <f t="shared" si="0"/>
        <v>59</v>
      </c>
      <c r="W65">
        <f>HLOOKUP('Fleet Input'!$G$1,$AB$6:$AS$271,V65+1,FALSE)</f>
        <v>0.39351293623071582</v>
      </c>
      <c r="X65">
        <f>HLOOKUP('Fleet Input'!$G$1,$AT$6:$BK$271,V65+1,FALSE)</f>
        <v>1.8190258432223994</v>
      </c>
      <c r="AB65" s="217">
        <v>0.46387168930149869</v>
      </c>
      <c r="AC65" s="217">
        <v>0.40428253794352675</v>
      </c>
      <c r="AD65" s="217">
        <v>0.39351293623071582</v>
      </c>
      <c r="AE65" s="217">
        <v>0.39351293623071582</v>
      </c>
      <c r="AF65" s="217">
        <v>0.39351293623071582</v>
      </c>
      <c r="AG65" s="217">
        <v>0.39351293623071582</v>
      </c>
      <c r="AH65" s="217">
        <v>0.39351293623071582</v>
      </c>
      <c r="AI65" s="217">
        <v>0.39351293623071582</v>
      </c>
      <c r="AJ65" s="217">
        <v>0.39351293623071582</v>
      </c>
      <c r="AK65" s="217">
        <v>0.39351293623071582</v>
      </c>
      <c r="AL65" s="217">
        <v>0.39351293623071582</v>
      </c>
      <c r="AM65" s="217">
        <v>0.39351293623071582</v>
      </c>
      <c r="AN65" s="217">
        <v>0.39351293623071582</v>
      </c>
      <c r="AO65" s="217">
        <v>0.39351293623071582</v>
      </c>
      <c r="AP65" s="217">
        <v>0.39351293623071582</v>
      </c>
      <c r="AQ65" s="217">
        <v>0.39351293623071582</v>
      </c>
      <c r="AR65" s="217">
        <v>0.39351293623071582</v>
      </c>
      <c r="AS65" s="217">
        <v>0.39351293623071582</v>
      </c>
      <c r="AT65" s="213">
        <v>2.1442613776842712</v>
      </c>
      <c r="AU65" s="214">
        <v>1.8688086636411154</v>
      </c>
      <c r="AV65" s="214">
        <v>1.8190258432223994</v>
      </c>
      <c r="AW65" s="214">
        <v>1.8190258432223994</v>
      </c>
      <c r="AX65" s="214">
        <v>1.8190258432223994</v>
      </c>
      <c r="AY65" s="214">
        <v>1.8190258432223994</v>
      </c>
      <c r="AZ65" s="214">
        <v>1.8190258432223994</v>
      </c>
      <c r="BA65" s="214">
        <v>1.8190258432223994</v>
      </c>
      <c r="BB65" s="214">
        <v>1.8190258432223994</v>
      </c>
      <c r="BC65" s="214">
        <v>1.8190258432223994</v>
      </c>
      <c r="BD65" s="214">
        <v>1.8190258432223994</v>
      </c>
      <c r="BE65" s="214">
        <v>1.8190258432223994</v>
      </c>
      <c r="BF65" s="214">
        <v>1.8190258432223994</v>
      </c>
      <c r="BG65" s="214">
        <v>1.8190258432223994</v>
      </c>
      <c r="BH65" s="214">
        <v>1.8190258432223994</v>
      </c>
      <c r="BI65" s="214">
        <v>1.8190258432223994</v>
      </c>
      <c r="BJ65" s="214">
        <v>1.8190258432223994</v>
      </c>
      <c r="BK65" s="214">
        <v>1.8190258432223994</v>
      </c>
    </row>
    <row r="66" spans="1:63" x14ac:dyDescent="0.2">
      <c r="A66" s="46" t="s">
        <v>436</v>
      </c>
      <c r="B66" s="47" t="s">
        <v>419</v>
      </c>
      <c r="C66" s="48" t="s">
        <v>373</v>
      </c>
      <c r="D66" s="22" t="s">
        <v>409</v>
      </c>
      <c r="E66" s="23" t="s">
        <v>46</v>
      </c>
      <c r="F66" s="225" t="s">
        <v>341</v>
      </c>
      <c r="G66" s="225" t="s">
        <v>342</v>
      </c>
      <c r="H66" s="225">
        <v>15.748603544765501</v>
      </c>
      <c r="I66" s="225">
        <v>0.1438525784178637</v>
      </c>
      <c r="J66" s="225">
        <v>-1.3657312015311618E-3</v>
      </c>
      <c r="K66" s="225">
        <v>7.6949859241892682E-5</v>
      </c>
      <c r="L66" s="225">
        <v>-6.2936595267293338E-7</v>
      </c>
      <c r="M66" s="225">
        <v>3.6242613853077442E-9</v>
      </c>
      <c r="N66" s="225">
        <v>0</v>
      </c>
      <c r="O66" s="228">
        <v>0.5</v>
      </c>
      <c r="P66" s="225">
        <v>5</v>
      </c>
      <c r="Q66" s="225">
        <v>140</v>
      </c>
      <c r="R66" s="225" t="s">
        <v>351</v>
      </c>
      <c r="S66" s="225" t="s">
        <v>344</v>
      </c>
      <c r="T66" s="227" t="s">
        <v>437</v>
      </c>
      <c r="V66">
        <f t="shared" si="0"/>
        <v>60</v>
      </c>
      <c r="W66">
        <f>HLOOKUP('Fleet Input'!$G$1,$AB$6:$AS$271,V66+1,FALSE)</f>
        <v>0.19496894467468767</v>
      </c>
      <c r="X66">
        <f>HLOOKUP('Fleet Input'!$G$1,$AT$6:$BK$271,V66+1,FALSE)</f>
        <v>0.90125003865469488</v>
      </c>
      <c r="AB66" s="217">
        <v>0.21199044023155073</v>
      </c>
      <c r="AC66" s="217">
        <v>0.20705363551621597</v>
      </c>
      <c r="AD66" s="217">
        <v>0.20237873771415033</v>
      </c>
      <c r="AE66" s="217">
        <v>0.19821543644454953</v>
      </c>
      <c r="AF66" s="217">
        <v>0.19496894467468767</v>
      </c>
      <c r="AG66" s="217">
        <v>0.18710354632450973</v>
      </c>
      <c r="AH66" s="217">
        <v>0.17983983993771954</v>
      </c>
      <c r="AI66" s="217">
        <v>0.17852706365274454</v>
      </c>
      <c r="AJ66" s="217">
        <v>0.17852706365274454</v>
      </c>
      <c r="AK66" s="217">
        <v>0.17852706365274454</v>
      </c>
      <c r="AL66" s="217">
        <v>0.17852706365274454</v>
      </c>
      <c r="AM66" s="217">
        <v>0.17852706365274454</v>
      </c>
      <c r="AN66" s="217">
        <v>0.17852706365274454</v>
      </c>
      <c r="AO66" s="217">
        <v>0.17852706365274454</v>
      </c>
      <c r="AP66" s="217">
        <v>0.17852706365274454</v>
      </c>
      <c r="AQ66" s="217">
        <v>0.17852706365274454</v>
      </c>
      <c r="AR66" s="217">
        <v>0.17852706365274454</v>
      </c>
      <c r="AS66" s="217">
        <v>0.17852706365274454</v>
      </c>
      <c r="AT66" s="213">
        <v>0.97993243371089145</v>
      </c>
      <c r="AU66" s="214">
        <v>0.95711189966148214</v>
      </c>
      <c r="AV66" s="214">
        <v>0.93550203850206326</v>
      </c>
      <c r="AW66" s="214">
        <v>0.91625704829903631</v>
      </c>
      <c r="AX66" s="214">
        <v>0.90125003865469488</v>
      </c>
      <c r="AY66" s="214">
        <v>0.86489198902294362</v>
      </c>
      <c r="AZ66" s="214">
        <v>0.83131527929209936</v>
      </c>
      <c r="BA66" s="214">
        <v>0.82524692989649273</v>
      </c>
      <c r="BB66" s="214">
        <v>0.82524692989649273</v>
      </c>
      <c r="BC66" s="214">
        <v>0.82524692989649273</v>
      </c>
      <c r="BD66" s="214">
        <v>0.82524692989649273</v>
      </c>
      <c r="BE66" s="214">
        <v>0.82524692989649273</v>
      </c>
      <c r="BF66" s="214">
        <v>0.82524692989649273</v>
      </c>
      <c r="BG66" s="214">
        <v>0.82524692989649273</v>
      </c>
      <c r="BH66" s="214">
        <v>0.82524692989649273</v>
      </c>
      <c r="BI66" s="214">
        <v>0.82524692989649273</v>
      </c>
      <c r="BJ66" s="214">
        <v>0.82524692989649273</v>
      </c>
      <c r="BK66" s="214">
        <v>0.82524692989649273</v>
      </c>
    </row>
    <row r="67" spans="1:63" x14ac:dyDescent="0.2">
      <c r="A67" s="46" t="s">
        <v>438</v>
      </c>
      <c r="B67" s="47" t="s">
        <v>419</v>
      </c>
      <c r="C67" s="48" t="s">
        <v>373</v>
      </c>
      <c r="D67" s="22" t="s">
        <v>409</v>
      </c>
      <c r="E67" s="23" t="s">
        <v>47</v>
      </c>
      <c r="F67" s="225" t="s">
        <v>341</v>
      </c>
      <c r="G67" s="225" t="s">
        <v>342</v>
      </c>
      <c r="H67" s="225">
        <v>15.748603544765501</v>
      </c>
      <c r="I67" s="225">
        <v>0.1438525784178637</v>
      </c>
      <c r="J67" s="225">
        <v>-1.3657312015311618E-3</v>
      </c>
      <c r="K67" s="225">
        <v>7.6949859241892682E-5</v>
      </c>
      <c r="L67" s="225">
        <v>-6.2936595267293338E-7</v>
      </c>
      <c r="M67" s="225">
        <v>3.6242613853077442E-9</v>
      </c>
      <c r="N67" s="225">
        <v>0</v>
      </c>
      <c r="O67" s="228">
        <v>0.33750000000000002</v>
      </c>
      <c r="P67" s="225">
        <v>5</v>
      </c>
      <c r="Q67" s="225">
        <v>140</v>
      </c>
      <c r="R67" s="225" t="s">
        <v>351</v>
      </c>
      <c r="S67" s="225" t="s">
        <v>344</v>
      </c>
      <c r="T67" s="227" t="s">
        <v>439</v>
      </c>
      <c r="V67">
        <f t="shared" si="0"/>
        <v>61</v>
      </c>
      <c r="W67">
        <f>HLOOKUP('Fleet Input'!$G$1,$AB$6:$AS$271,V67+1,FALSE)</f>
        <v>0.15042712916332468</v>
      </c>
      <c r="X67">
        <f>HLOOKUP('Fleet Input'!$G$1,$AT$6:$BK$271,V67+1,FALSE)</f>
        <v>1.7724436736857998</v>
      </c>
      <c r="AB67" s="217">
        <v>0.15042712916332468</v>
      </c>
      <c r="AC67" s="217">
        <v>0.15042712916332468</v>
      </c>
      <c r="AD67" s="217">
        <v>0.15042712916332468</v>
      </c>
      <c r="AE67" s="217">
        <v>0.15042712916332468</v>
      </c>
      <c r="AF67" s="217">
        <v>0.15042712916332468</v>
      </c>
      <c r="AG67" s="217">
        <v>0.14309354715629674</v>
      </c>
      <c r="AH67" s="217">
        <v>0.1397612039734458</v>
      </c>
      <c r="AI67" s="217">
        <v>0.13660564795705146</v>
      </c>
      <c r="AJ67" s="217">
        <v>0.13379541960007091</v>
      </c>
      <c r="AK67" s="217">
        <v>0.13160403765541417</v>
      </c>
      <c r="AL67" s="217">
        <v>0.12629489376904404</v>
      </c>
      <c r="AM67" s="217">
        <v>0.12139189195796068</v>
      </c>
      <c r="AN67" s="217">
        <v>0.12050576796560254</v>
      </c>
      <c r="AO67" s="217">
        <v>0.12050576796560254</v>
      </c>
      <c r="AP67" s="217">
        <v>0.12050576796560254</v>
      </c>
      <c r="AQ67" s="217">
        <v>0.12050576796560254</v>
      </c>
      <c r="AR67" s="217">
        <v>0.12050576796560254</v>
      </c>
      <c r="AS67" s="217">
        <v>0.12050576796560254</v>
      </c>
      <c r="AT67" s="213">
        <v>1.7724436736857998</v>
      </c>
      <c r="AU67" s="214">
        <v>1.7724436736857998</v>
      </c>
      <c r="AV67" s="214">
        <v>1.7724436736857998</v>
      </c>
      <c r="AW67" s="214">
        <v>1.7724436736857998</v>
      </c>
      <c r="AX67" s="214">
        <v>1.7724436736857998</v>
      </c>
      <c r="AY67" s="214">
        <v>1.6860339874403099</v>
      </c>
      <c r="AZ67" s="214">
        <v>1.6467698558581576</v>
      </c>
      <c r="BA67" s="214">
        <v>1.6095887614018067</v>
      </c>
      <c r="BB67" s="214">
        <v>1.5764765727916354</v>
      </c>
      <c r="BC67" s="214">
        <v>1.5506560902361319</v>
      </c>
      <c r="BD67" s="214">
        <v>1.4880998309601381</v>
      </c>
      <c r="BE67" s="214">
        <v>1.4303290379491955</v>
      </c>
      <c r="BF67" s="214">
        <v>1.4198880698000853</v>
      </c>
      <c r="BG67" s="214">
        <v>1.4198880698000853</v>
      </c>
      <c r="BH67" s="214">
        <v>1.4198880698000853</v>
      </c>
      <c r="BI67" s="214">
        <v>1.4198880698000853</v>
      </c>
      <c r="BJ67" s="214">
        <v>1.4198880698000853</v>
      </c>
      <c r="BK67" s="214">
        <v>1.4198880698000853</v>
      </c>
    </row>
    <row r="68" spans="1:63" ht="13.5" thickBot="1" x14ac:dyDescent="0.25">
      <c r="A68" s="50" t="s">
        <v>440</v>
      </c>
      <c r="B68" s="51" t="s">
        <v>419</v>
      </c>
      <c r="C68" s="52" t="s">
        <v>373</v>
      </c>
      <c r="D68" s="35" t="s">
        <v>409</v>
      </c>
      <c r="E68" s="23" t="s">
        <v>48</v>
      </c>
      <c r="F68" s="234" t="s">
        <v>341</v>
      </c>
      <c r="G68" s="234" t="s">
        <v>342</v>
      </c>
      <c r="H68" s="234">
        <v>15.748603544765501</v>
      </c>
      <c r="I68" s="234">
        <v>0.1438525784178637</v>
      </c>
      <c r="J68" s="234">
        <v>-1.3657312015311618E-3</v>
      </c>
      <c r="K68" s="234">
        <v>7.6949859241892682E-5</v>
      </c>
      <c r="L68" s="234">
        <v>-6.2936595267293338E-7</v>
      </c>
      <c r="M68" s="234">
        <v>3.6242613853077442E-9</v>
      </c>
      <c r="N68" s="234">
        <v>0</v>
      </c>
      <c r="O68" s="235">
        <v>0.15</v>
      </c>
      <c r="P68" s="234">
        <v>5</v>
      </c>
      <c r="Q68" s="234">
        <v>140</v>
      </c>
      <c r="R68" s="234" t="s">
        <v>351</v>
      </c>
      <c r="S68" s="234" t="s">
        <v>344</v>
      </c>
      <c r="T68" s="236" t="s">
        <v>441</v>
      </c>
      <c r="V68">
        <f t="shared" si="0"/>
        <v>62</v>
      </c>
      <c r="W68">
        <f>HLOOKUP('Fleet Input'!$G$1,$AB$6:$AS$271,V68+1,FALSE)</f>
        <v>7.8213454116494746E-2</v>
      </c>
      <c r="X68">
        <f>HLOOKUP('Fleet Input'!$G$1,$AT$6:$BK$271,V68+1,FALSE)</f>
        <v>0.91897435957973217</v>
      </c>
      <c r="AB68" s="217">
        <v>7.8213454116494746E-2</v>
      </c>
      <c r="AC68" s="217">
        <v>7.8213454116494746E-2</v>
      </c>
      <c r="AD68" s="217">
        <v>7.8213454116494746E-2</v>
      </c>
      <c r="AE68" s="217">
        <v>7.8213454116494746E-2</v>
      </c>
      <c r="AF68" s="217">
        <v>7.8213454116494746E-2</v>
      </c>
      <c r="AG68" s="217">
        <v>7.8213454116494746E-2</v>
      </c>
      <c r="AH68" s="217">
        <v>7.8213454116494746E-2</v>
      </c>
      <c r="AI68" s="217">
        <v>7.8213454116494746E-2</v>
      </c>
      <c r="AJ68" s="217">
        <v>7.8213454116494746E-2</v>
      </c>
      <c r="AK68" s="217">
        <v>7.8213454116494746E-2</v>
      </c>
      <c r="AL68" s="217">
        <v>7.4400413323876355E-2</v>
      </c>
      <c r="AM68" s="217">
        <v>7.2667786555806177E-2</v>
      </c>
      <c r="AN68" s="217">
        <v>7.1027078944931557E-2</v>
      </c>
      <c r="AO68" s="217">
        <v>6.9565921852603296E-2</v>
      </c>
      <c r="AP68" s="217">
        <v>6.6584825107087298E-2</v>
      </c>
      <c r="AQ68" s="217">
        <v>6.3898045878556728E-2</v>
      </c>
      <c r="AR68" s="217">
        <v>6.2656067465844775E-2</v>
      </c>
      <c r="AS68" s="217">
        <v>6.2656067465844775E-2</v>
      </c>
      <c r="AT68" s="213">
        <v>0.91897435957973217</v>
      </c>
      <c r="AU68" s="214">
        <v>0.91897435957973217</v>
      </c>
      <c r="AV68" s="214">
        <v>0.91897435957973217</v>
      </c>
      <c r="AW68" s="214">
        <v>0.91897435957973217</v>
      </c>
      <c r="AX68" s="214">
        <v>0.91897435957973217</v>
      </c>
      <c r="AY68" s="214">
        <v>0.91897435957973217</v>
      </c>
      <c r="AZ68" s="214">
        <v>0.91897435957973217</v>
      </c>
      <c r="BA68" s="214">
        <v>0.91897435957973217</v>
      </c>
      <c r="BB68" s="214">
        <v>0.91897435957973217</v>
      </c>
      <c r="BC68" s="214">
        <v>0.91897435957973217</v>
      </c>
      <c r="BD68" s="214">
        <v>0.87417277448123065</v>
      </c>
      <c r="BE68" s="214">
        <v>0.85381515707941602</v>
      </c>
      <c r="BF68" s="214">
        <v>0.83453755013834729</v>
      </c>
      <c r="BG68" s="214">
        <v>0.81736958436652796</v>
      </c>
      <c r="BH68" s="214">
        <v>0.78234298308031724</v>
      </c>
      <c r="BI68" s="214">
        <v>0.75077448570653504</v>
      </c>
      <c r="BJ68" s="214">
        <v>0.73618177490854564</v>
      </c>
      <c r="BK68" s="214">
        <v>0.73618177490854564</v>
      </c>
    </row>
    <row r="69" spans="1:63" x14ac:dyDescent="0.2">
      <c r="A69" s="42" t="s">
        <v>442</v>
      </c>
      <c r="B69" s="53" t="s">
        <v>443</v>
      </c>
      <c r="C69" s="22" t="s">
        <v>373</v>
      </c>
      <c r="D69" s="22" t="s">
        <v>409</v>
      </c>
      <c r="E69" s="15" t="s">
        <v>340</v>
      </c>
      <c r="F69" s="225" t="s">
        <v>341</v>
      </c>
      <c r="G69" s="225" t="s">
        <v>342</v>
      </c>
      <c r="H69" s="225">
        <v>26.056648558609595</v>
      </c>
      <c r="I69" s="225">
        <v>0.43547986799057981</v>
      </c>
      <c r="J69" s="225">
        <v>6.8000075353893408E-3</v>
      </c>
      <c r="K69" s="225">
        <v>-1.4922843464049151E-5</v>
      </c>
      <c r="L69" s="225">
        <v>4.4730699736220125E-7</v>
      </c>
      <c r="M69" s="225">
        <v>0</v>
      </c>
      <c r="N69" s="225">
        <v>0</v>
      </c>
      <c r="O69" s="226">
        <v>1.25</v>
      </c>
      <c r="P69" s="225">
        <v>5</v>
      </c>
      <c r="Q69" s="225">
        <v>120</v>
      </c>
      <c r="R69" s="237" t="s">
        <v>444</v>
      </c>
      <c r="S69" s="237" t="s">
        <v>344</v>
      </c>
      <c r="T69" s="238" t="s">
        <v>445</v>
      </c>
      <c r="V69">
        <f t="shared" si="0"/>
        <v>63</v>
      </c>
      <c r="W69">
        <f>HLOOKUP('Fleet Input'!$G$1,$AB$6:$AS$271,V69+1,FALSE)</f>
        <v>1.8362764563151135</v>
      </c>
      <c r="X69">
        <f>HLOOKUP('Fleet Input'!$G$1,$AT$6:$BK$271,V69+1,FALSE)</f>
        <v>6.4854883418312248</v>
      </c>
      <c r="AB69" s="217">
        <v>1.8583572728199702</v>
      </c>
      <c r="AC69" s="217">
        <v>1.8561624704418462</v>
      </c>
      <c r="AD69" s="217">
        <v>1.8523345673294787</v>
      </c>
      <c r="AE69" s="217">
        <v>1.8464052918918776</v>
      </c>
      <c r="AF69" s="217">
        <v>1.8362764563151135</v>
      </c>
      <c r="AG69" s="217">
        <v>1.8278610558073094</v>
      </c>
      <c r="AH69" s="217">
        <v>1.8181532921484951</v>
      </c>
      <c r="AI69" s="217">
        <v>1.8071531653386694</v>
      </c>
      <c r="AJ69" s="217">
        <v>1.7948606753778331</v>
      </c>
      <c r="AK69" s="217">
        <v>1.7882297942157852</v>
      </c>
      <c r="AL69" s="217">
        <v>1.7882297942157852</v>
      </c>
      <c r="AM69" s="217">
        <v>1.7882297942157852</v>
      </c>
      <c r="AN69" s="217">
        <v>1.7882297942157852</v>
      </c>
      <c r="AO69" s="217">
        <v>1.7882297942157852</v>
      </c>
      <c r="AP69" s="217">
        <v>1.7882297942157852</v>
      </c>
      <c r="AQ69" s="217">
        <v>1.7882297942157852</v>
      </c>
      <c r="AR69" s="217">
        <v>1.7882297942157852</v>
      </c>
      <c r="AS69" s="217">
        <v>1.7882297942157852</v>
      </c>
      <c r="AT69" s="213">
        <v>6.5634748985546798</v>
      </c>
      <c r="AU69" s="214">
        <v>6.555723143535988</v>
      </c>
      <c r="AV69" s="214">
        <v>6.54220349025963</v>
      </c>
      <c r="AW69" s="214">
        <v>6.5212620646949659</v>
      </c>
      <c r="AX69" s="214">
        <v>6.4854883418312248</v>
      </c>
      <c r="AY69" s="214">
        <v>6.4557662475912725</v>
      </c>
      <c r="AZ69" s="214">
        <v>6.4214796956845754</v>
      </c>
      <c r="BA69" s="214">
        <v>6.382628686111131</v>
      </c>
      <c r="BB69" s="214">
        <v>6.3392132188709409</v>
      </c>
      <c r="BC69" s="214">
        <v>6.315793813625814</v>
      </c>
      <c r="BD69" s="214">
        <v>6.315793813625814</v>
      </c>
      <c r="BE69" s="214">
        <v>6.315793813625814</v>
      </c>
      <c r="BF69" s="214">
        <v>6.315793813625814</v>
      </c>
      <c r="BG69" s="214">
        <v>6.315793813625814</v>
      </c>
      <c r="BH69" s="214">
        <v>6.315793813625814</v>
      </c>
      <c r="BI69" s="214">
        <v>6.315793813625814</v>
      </c>
      <c r="BJ69" s="214">
        <v>6.315793813625814</v>
      </c>
      <c r="BK69" s="214">
        <v>6.315793813625814</v>
      </c>
    </row>
    <row r="70" spans="1:63" x14ac:dyDescent="0.2">
      <c r="A70" s="46" t="s">
        <v>446</v>
      </c>
      <c r="B70" s="53" t="s">
        <v>443</v>
      </c>
      <c r="C70" s="22" t="s">
        <v>373</v>
      </c>
      <c r="D70" s="22" t="s">
        <v>409</v>
      </c>
      <c r="E70" s="23" t="s">
        <v>43</v>
      </c>
      <c r="F70" s="225" t="s">
        <v>341</v>
      </c>
      <c r="G70" s="225" t="s">
        <v>342</v>
      </c>
      <c r="H70" s="225">
        <v>14.830390144168632</v>
      </c>
      <c r="I70" s="225">
        <v>0.336205976891506</v>
      </c>
      <c r="J70" s="225">
        <v>2.613170122685915E-3</v>
      </c>
      <c r="K70" s="225">
        <v>5.0694117163629926E-5</v>
      </c>
      <c r="L70" s="225">
        <v>-1.9580277971220639E-7</v>
      </c>
      <c r="M70" s="225">
        <v>2.4684846194021615E-9</v>
      </c>
      <c r="N70" s="225">
        <v>0</v>
      </c>
      <c r="O70" s="226">
        <v>1.3</v>
      </c>
      <c r="P70" s="225">
        <v>5</v>
      </c>
      <c r="Q70" s="225">
        <v>120</v>
      </c>
      <c r="R70" s="225" t="s">
        <v>444</v>
      </c>
      <c r="S70" s="225" t="s">
        <v>344</v>
      </c>
      <c r="T70" s="227" t="s">
        <v>447</v>
      </c>
      <c r="V70">
        <f t="shared" si="0"/>
        <v>64</v>
      </c>
      <c r="W70">
        <f>HLOOKUP('Fleet Input'!$G$1,$AB$6:$AS$271,V70+1,FALSE)</f>
        <v>1.6290754414239239</v>
      </c>
      <c r="X70">
        <f>HLOOKUP('Fleet Input'!$G$1,$AT$6:$BK$271,V70+1,FALSE)</f>
        <v>5.2563710221565074</v>
      </c>
      <c r="AB70" s="217">
        <v>1.6034284785081903</v>
      </c>
      <c r="AC70" s="217">
        <v>1.6155319575139271</v>
      </c>
      <c r="AD70" s="217">
        <v>1.625194394209035</v>
      </c>
      <c r="AE70" s="217">
        <v>1.6296705742089868</v>
      </c>
      <c r="AF70" s="217">
        <v>1.6290754414239239</v>
      </c>
      <c r="AG70" s="217">
        <v>1.6254174361557507</v>
      </c>
      <c r="AH70" s="217">
        <v>1.6180952213841313</v>
      </c>
      <c r="AI70" s="217">
        <v>1.605299933654396</v>
      </c>
      <c r="AJ70" s="217">
        <v>1.5737752087031431</v>
      </c>
      <c r="AK70" s="217">
        <v>1.5491139279734902</v>
      </c>
      <c r="AL70" s="217">
        <v>1.5199782455419637</v>
      </c>
      <c r="AM70" s="217">
        <v>1.4863681614085644</v>
      </c>
      <c r="AN70" s="217">
        <v>1.448283675573292</v>
      </c>
      <c r="AO70" s="217">
        <v>1.405724788036147</v>
      </c>
      <c r="AP70" s="217">
        <v>1.3827674436293718</v>
      </c>
      <c r="AQ70" s="217">
        <v>1.3827674436293718</v>
      </c>
      <c r="AR70" s="217">
        <v>1.3827674436293718</v>
      </c>
      <c r="AS70" s="217">
        <v>1.3827674436293718</v>
      </c>
      <c r="AT70" s="213">
        <v>5.1736185913920032</v>
      </c>
      <c r="AU70" s="214">
        <v>5.212671648540435</v>
      </c>
      <c r="AV70" s="214">
        <v>5.243848444259112</v>
      </c>
      <c r="AW70" s="214">
        <v>5.2582912762136207</v>
      </c>
      <c r="AX70" s="214">
        <v>5.2563710221565074</v>
      </c>
      <c r="AY70" s="214">
        <v>5.244568110884507</v>
      </c>
      <c r="AZ70" s="214">
        <v>5.2209422697694343</v>
      </c>
      <c r="BA70" s="214">
        <v>5.1796570242046567</v>
      </c>
      <c r="BB70" s="214">
        <v>5.0779394201565715</v>
      </c>
      <c r="BC70" s="214">
        <v>4.9983673892361917</v>
      </c>
      <c r="BD70" s="214">
        <v>4.9043582642137382</v>
      </c>
      <c r="BE70" s="214">
        <v>4.7959120450892119</v>
      </c>
      <c r="BF70" s="214">
        <v>4.6730287318626136</v>
      </c>
      <c r="BG70" s="214">
        <v>4.5357083245339433</v>
      </c>
      <c r="BH70" s="214">
        <v>4.4616342105813294</v>
      </c>
      <c r="BI70" s="214">
        <v>4.4616342105813294</v>
      </c>
      <c r="BJ70" s="214">
        <v>4.4616342105813294</v>
      </c>
      <c r="BK70" s="214">
        <v>4.4616342105813294</v>
      </c>
    </row>
    <row r="71" spans="1:63" x14ac:dyDescent="0.2">
      <c r="A71" s="46" t="s">
        <v>448</v>
      </c>
      <c r="B71" s="53" t="s">
        <v>443</v>
      </c>
      <c r="C71" s="22" t="s">
        <v>373</v>
      </c>
      <c r="D71" s="22" t="s">
        <v>409</v>
      </c>
      <c r="E71" s="23" t="s">
        <v>44</v>
      </c>
      <c r="F71" s="225" t="s">
        <v>341</v>
      </c>
      <c r="G71" s="225" t="s">
        <v>342</v>
      </c>
      <c r="H71" s="225">
        <v>16.253513529198244</v>
      </c>
      <c r="I71" s="225">
        <v>0.38406659071915783</v>
      </c>
      <c r="J71" s="225">
        <v>2.8631294119350059E-3</v>
      </c>
      <c r="K71" s="225">
        <v>6.5598869824157191E-5</v>
      </c>
      <c r="L71" s="225">
        <v>-2.8779452049265686E-7</v>
      </c>
      <c r="M71" s="225">
        <v>3.3296509054699802E-9</v>
      </c>
      <c r="N71" s="225">
        <v>0</v>
      </c>
      <c r="O71" s="226">
        <v>1.25</v>
      </c>
      <c r="P71" s="225">
        <v>5</v>
      </c>
      <c r="Q71" s="225">
        <v>120</v>
      </c>
      <c r="R71" s="225" t="s">
        <v>444</v>
      </c>
      <c r="S71" s="225" t="s">
        <v>344</v>
      </c>
      <c r="T71" s="227" t="s">
        <v>449</v>
      </c>
      <c r="V71">
        <f t="shared" si="0"/>
        <v>65</v>
      </c>
      <c r="W71">
        <f>HLOOKUP('Fleet Input'!$G$1,$AB$6:$AS$271,V71+1,FALSE)</f>
        <v>1.2983757437557124</v>
      </c>
      <c r="X71">
        <f>HLOOKUP('Fleet Input'!$G$1,$AT$6:$BK$271,V71+1,FALSE)</f>
        <v>4.1019582108478625</v>
      </c>
      <c r="AB71" s="217">
        <v>1.2922696765976287</v>
      </c>
      <c r="AC71" s="217">
        <v>1.2943455372832391</v>
      </c>
      <c r="AD71" s="217">
        <v>1.2960814345713909</v>
      </c>
      <c r="AE71" s="217">
        <v>1.297406981191267</v>
      </c>
      <c r="AF71" s="217">
        <v>1.2983757437557124</v>
      </c>
      <c r="AG71" s="217">
        <v>1.2992505482800356</v>
      </c>
      <c r="AH71" s="217">
        <v>1.2999489213125219</v>
      </c>
      <c r="AI71" s="217">
        <v>1.3002724466818625</v>
      </c>
      <c r="AJ71" s="217">
        <v>1.3002294322020838</v>
      </c>
      <c r="AK71" s="217">
        <v>1.2999871449460954</v>
      </c>
      <c r="AL71" s="217">
        <v>1.2995139231360868</v>
      </c>
      <c r="AM71" s="217">
        <v>1.2986881574857154</v>
      </c>
      <c r="AN71" s="217">
        <v>1.2962324910120893</v>
      </c>
      <c r="AO71" s="217">
        <v>1.2944500448288325</v>
      </c>
      <c r="AP71" s="217">
        <v>1.2923442018064868</v>
      </c>
      <c r="AQ71" s="217">
        <v>1.2899149619450516</v>
      </c>
      <c r="AR71" s="217">
        <v>1.2871623252445272</v>
      </c>
      <c r="AS71" s="217">
        <v>1.2840862917049141</v>
      </c>
      <c r="AT71" s="213">
        <v>4.082667314175195</v>
      </c>
      <c r="AU71" s="214">
        <v>4.0892255803973319</v>
      </c>
      <c r="AV71" s="214">
        <v>4.09470980033025</v>
      </c>
      <c r="AW71" s="214">
        <v>4.0988975994842418</v>
      </c>
      <c r="AX71" s="214">
        <v>4.1019582108478625</v>
      </c>
      <c r="AY71" s="214">
        <v>4.1047219805953281</v>
      </c>
      <c r="AZ71" s="214">
        <v>4.1069283503681913</v>
      </c>
      <c r="BA71" s="214">
        <v>4.1079504639986766</v>
      </c>
      <c r="BB71" s="214">
        <v>4.107814568361869</v>
      </c>
      <c r="BC71" s="214">
        <v>4.1070491102856028</v>
      </c>
      <c r="BD71" s="214">
        <v>4.1055540607219827</v>
      </c>
      <c r="BE71" s="214">
        <v>4.1029452194785545</v>
      </c>
      <c r="BF71" s="214">
        <v>4.0951870329111921</v>
      </c>
      <c r="BG71" s="214">
        <v>4.0895557510638785</v>
      </c>
      <c r="BH71" s="214">
        <v>4.0829027616516749</v>
      </c>
      <c r="BI71" s="214">
        <v>4.0752280646745822</v>
      </c>
      <c r="BJ71" s="214">
        <v>4.0665316601325996</v>
      </c>
      <c r="BK71" s="214">
        <v>4.0568135480257288</v>
      </c>
    </row>
    <row r="72" spans="1:63" x14ac:dyDescent="0.2">
      <c r="A72" s="46" t="s">
        <v>450</v>
      </c>
      <c r="B72" s="53" t="s">
        <v>443</v>
      </c>
      <c r="C72" s="22" t="s">
        <v>373</v>
      </c>
      <c r="D72" s="22" t="s">
        <v>409</v>
      </c>
      <c r="E72" s="23" t="s">
        <v>45</v>
      </c>
      <c r="F72" s="230" t="s">
        <v>341</v>
      </c>
      <c r="G72" s="225" t="s">
        <v>342</v>
      </c>
      <c r="H72" s="231">
        <v>11.060399322363082</v>
      </c>
      <c r="I72" s="232">
        <v>0.28837730765371816</v>
      </c>
      <c r="J72" s="225">
        <v>1.8081642429024214E-3</v>
      </c>
      <c r="K72" s="225">
        <v>6.5322802079492703E-5</v>
      </c>
      <c r="L72" s="225">
        <v>-3.6224819577324041E-7</v>
      </c>
      <c r="M72" s="225">
        <v>3.5825383476852449E-9</v>
      </c>
      <c r="N72" s="225">
        <v>0</v>
      </c>
      <c r="O72" s="226">
        <v>1</v>
      </c>
      <c r="P72" s="225">
        <v>5</v>
      </c>
      <c r="Q72" s="225">
        <v>120</v>
      </c>
      <c r="R72" s="225" t="s">
        <v>444</v>
      </c>
      <c r="S72" s="225" t="s">
        <v>344</v>
      </c>
      <c r="T72" s="227" t="s">
        <v>451</v>
      </c>
      <c r="V72">
        <f t="shared" si="0"/>
        <v>66</v>
      </c>
      <c r="W72">
        <f>HLOOKUP('Fleet Input'!$G$1,$AB$6:$AS$271,V72+1,FALSE)</f>
        <v>0.49931180206898013</v>
      </c>
      <c r="X72">
        <f>HLOOKUP('Fleet Input'!$G$1,$AT$6:$BK$271,V72+1,FALSE)</f>
        <v>1.5033746483620085</v>
      </c>
      <c r="AB72" s="217">
        <v>0.51297689092297416</v>
      </c>
      <c r="AC72" s="217">
        <v>0.49931180206898013</v>
      </c>
      <c r="AD72" s="217">
        <v>0.49931180206898013</v>
      </c>
      <c r="AE72" s="217">
        <v>0.49931180206898013</v>
      </c>
      <c r="AF72" s="217">
        <v>0.49931180206898013</v>
      </c>
      <c r="AG72" s="217">
        <v>0.49931180206898013</v>
      </c>
      <c r="AH72" s="217">
        <v>0.49931180206898013</v>
      </c>
      <c r="AI72" s="217">
        <v>0.49931180206898013</v>
      </c>
      <c r="AJ72" s="217">
        <v>0.49931180206898013</v>
      </c>
      <c r="AK72" s="217">
        <v>0.49931180206898013</v>
      </c>
      <c r="AL72" s="217">
        <v>0.49931180206898013</v>
      </c>
      <c r="AM72" s="217">
        <v>0.49931180206898013</v>
      </c>
      <c r="AN72" s="217">
        <v>0.49931180206898013</v>
      </c>
      <c r="AO72" s="217">
        <v>0.49931180206898013</v>
      </c>
      <c r="AP72" s="217">
        <v>0.49931180206898013</v>
      </c>
      <c r="AQ72" s="217">
        <v>0.49931180206898013</v>
      </c>
      <c r="AR72" s="217">
        <v>0.49931180206898013</v>
      </c>
      <c r="AS72" s="217">
        <v>0.49931180206898013</v>
      </c>
      <c r="AT72" s="213">
        <v>1.5445187752694491</v>
      </c>
      <c r="AU72" s="214">
        <v>1.5033746483620085</v>
      </c>
      <c r="AV72" s="214">
        <v>1.5033746483620085</v>
      </c>
      <c r="AW72" s="214">
        <v>1.5033746483620085</v>
      </c>
      <c r="AX72" s="214">
        <v>1.5033746483620085</v>
      </c>
      <c r="AY72" s="214">
        <v>1.5033746483620085</v>
      </c>
      <c r="AZ72" s="214">
        <v>1.5033746483620085</v>
      </c>
      <c r="BA72" s="214">
        <v>1.5033746483620085</v>
      </c>
      <c r="BB72" s="214">
        <v>1.5033746483620085</v>
      </c>
      <c r="BC72" s="214">
        <v>1.5033746483620085</v>
      </c>
      <c r="BD72" s="214">
        <v>1.5033746483620085</v>
      </c>
      <c r="BE72" s="214">
        <v>1.5033746483620085</v>
      </c>
      <c r="BF72" s="214">
        <v>1.5033746483620085</v>
      </c>
      <c r="BG72" s="214">
        <v>1.5033746483620085</v>
      </c>
      <c r="BH72" s="214">
        <v>1.5033746483620085</v>
      </c>
      <c r="BI72" s="214">
        <v>1.5033746483620085</v>
      </c>
      <c r="BJ72" s="214">
        <v>1.5033746483620085</v>
      </c>
      <c r="BK72" s="214">
        <v>1.5033746483620085</v>
      </c>
    </row>
    <row r="73" spans="1:63" x14ac:dyDescent="0.2">
      <c r="A73" s="46" t="s">
        <v>452</v>
      </c>
      <c r="B73" s="53" t="s">
        <v>443</v>
      </c>
      <c r="C73" s="22" t="s">
        <v>373</v>
      </c>
      <c r="D73" s="22" t="s">
        <v>409</v>
      </c>
      <c r="E73" s="23" t="s">
        <v>46</v>
      </c>
      <c r="F73" s="230" t="s">
        <v>341</v>
      </c>
      <c r="G73" s="225" t="s">
        <v>342</v>
      </c>
      <c r="H73" s="231">
        <v>11.060399322363082</v>
      </c>
      <c r="I73" s="232">
        <v>0.28837730765371816</v>
      </c>
      <c r="J73" s="225">
        <v>1.8081642429024214E-3</v>
      </c>
      <c r="K73" s="225">
        <v>6.5322802079492703E-5</v>
      </c>
      <c r="L73" s="225">
        <v>-3.6224819577324041E-7</v>
      </c>
      <c r="M73" s="225">
        <v>3.5825383476852449E-9</v>
      </c>
      <c r="N73" s="225">
        <v>0</v>
      </c>
      <c r="O73" s="226">
        <v>0.5</v>
      </c>
      <c r="P73" s="225">
        <v>5</v>
      </c>
      <c r="Q73" s="225">
        <v>120</v>
      </c>
      <c r="R73" s="225" t="s">
        <v>444</v>
      </c>
      <c r="S73" s="225" t="s">
        <v>344</v>
      </c>
      <c r="T73" s="227" t="s">
        <v>453</v>
      </c>
      <c r="V73">
        <f t="shared" ref="V73:V136" si="1">V72+1</f>
        <v>67</v>
      </c>
      <c r="W73">
        <f>HLOOKUP('Fleet Input'!$G$1,$AB$6:$AS$271,V73+1,FALSE)</f>
        <v>0.33915388537938379</v>
      </c>
      <c r="X73">
        <f>HLOOKUP('Fleet Input'!$G$1,$AT$6:$BK$271,V73+1,FALSE)</f>
        <v>1.0211562215435088</v>
      </c>
      <c r="AB73" s="217">
        <v>0.37531648302089143</v>
      </c>
      <c r="AC73" s="217">
        <v>0.3668425134758555</v>
      </c>
      <c r="AD73" s="217">
        <v>0.35929589114117733</v>
      </c>
      <c r="AE73" s="217">
        <v>0.35341112669266617</v>
      </c>
      <c r="AF73" s="217">
        <v>0.33915388537938379</v>
      </c>
      <c r="AG73" s="217">
        <v>0.32598730306852658</v>
      </c>
      <c r="AH73" s="217">
        <v>0.32360769463015432</v>
      </c>
      <c r="AI73" s="217">
        <v>0.32360769463015432</v>
      </c>
      <c r="AJ73" s="217">
        <v>0.32360769463015432</v>
      </c>
      <c r="AK73" s="217">
        <v>0.32360769463015432</v>
      </c>
      <c r="AL73" s="217">
        <v>0.32360769463015432</v>
      </c>
      <c r="AM73" s="217">
        <v>0.32360769463015432</v>
      </c>
      <c r="AN73" s="217">
        <v>0.32360769463015432</v>
      </c>
      <c r="AO73" s="217">
        <v>0.32360769463015432</v>
      </c>
      <c r="AP73" s="217">
        <v>0.32360769463015432</v>
      </c>
      <c r="AQ73" s="217">
        <v>0.32360769463015432</v>
      </c>
      <c r="AR73" s="217">
        <v>0.32360769463015432</v>
      </c>
      <c r="AS73" s="217">
        <v>0.32360769463015432</v>
      </c>
      <c r="AT73" s="213">
        <v>1.1300379509316067</v>
      </c>
      <c r="AU73" s="214">
        <v>1.1045237312952787</v>
      </c>
      <c r="AV73" s="214">
        <v>1.0818016553265031</v>
      </c>
      <c r="AW73" s="214">
        <v>1.0640832564286307</v>
      </c>
      <c r="AX73" s="214">
        <v>1.0211562215435088</v>
      </c>
      <c r="AY73" s="214">
        <v>0.98151304473556333</v>
      </c>
      <c r="AZ73" s="214">
        <v>0.97434829720815963</v>
      </c>
      <c r="BA73" s="214">
        <v>0.97434829720815963</v>
      </c>
      <c r="BB73" s="214">
        <v>0.97434829720815963</v>
      </c>
      <c r="BC73" s="214">
        <v>0.97434829720815963</v>
      </c>
      <c r="BD73" s="214">
        <v>0.97434829720815963</v>
      </c>
      <c r="BE73" s="214">
        <v>0.97434829720815963</v>
      </c>
      <c r="BF73" s="214">
        <v>0.97434829720815963</v>
      </c>
      <c r="BG73" s="214">
        <v>0.97434829720815963</v>
      </c>
      <c r="BH73" s="214">
        <v>0.97434829720815963</v>
      </c>
      <c r="BI73" s="214">
        <v>0.97434829720815963</v>
      </c>
      <c r="BJ73" s="214">
        <v>0.97434829720815963</v>
      </c>
      <c r="BK73" s="214">
        <v>0.97434829720815963</v>
      </c>
    </row>
    <row r="74" spans="1:63" x14ac:dyDescent="0.2">
      <c r="A74" s="46" t="s">
        <v>454</v>
      </c>
      <c r="B74" s="53" t="s">
        <v>443</v>
      </c>
      <c r="C74" s="22" t="s">
        <v>373</v>
      </c>
      <c r="D74" s="22" t="s">
        <v>409</v>
      </c>
      <c r="E74" s="23" t="s">
        <v>47</v>
      </c>
      <c r="F74" s="230" t="s">
        <v>341</v>
      </c>
      <c r="G74" s="225" t="s">
        <v>342</v>
      </c>
      <c r="H74" s="231">
        <v>11.060399322363082</v>
      </c>
      <c r="I74" s="232">
        <v>0.28837730765371816</v>
      </c>
      <c r="J74" s="225">
        <v>1.8081642429024214E-3</v>
      </c>
      <c r="K74" s="225">
        <v>6.5322802079492703E-5</v>
      </c>
      <c r="L74" s="225">
        <v>-3.6224819577324041E-7</v>
      </c>
      <c r="M74" s="225">
        <v>3.5825383476852449E-9</v>
      </c>
      <c r="N74" s="225">
        <v>0</v>
      </c>
      <c r="O74" s="226">
        <v>0.33653846153846151</v>
      </c>
      <c r="P74" s="225">
        <v>5</v>
      </c>
      <c r="Q74" s="225">
        <v>120</v>
      </c>
      <c r="R74" s="225" t="s">
        <v>444</v>
      </c>
      <c r="S74" s="225" t="s">
        <v>344</v>
      </c>
      <c r="T74" s="227" t="s">
        <v>455</v>
      </c>
      <c r="V74">
        <f t="shared" si="1"/>
        <v>68</v>
      </c>
      <c r="W74">
        <f>HLOOKUP('Fleet Input'!$G$1,$AB$6:$AS$271,V74+1,FALSE)</f>
        <v>0.25864003780940897</v>
      </c>
      <c r="X74">
        <f>HLOOKUP('Fleet Input'!$G$1,$AT$6:$BK$271,V74+1,FALSE)</f>
        <v>1.9564112963246032</v>
      </c>
      <c r="AB74" s="217">
        <v>0.27189540791707939</v>
      </c>
      <c r="AC74" s="217">
        <v>0.27189540791707939</v>
      </c>
      <c r="AD74" s="217">
        <v>0.27189540791707939</v>
      </c>
      <c r="AE74" s="217">
        <v>0.27189540791707939</v>
      </c>
      <c r="AF74" s="217">
        <v>0.25864003780940897</v>
      </c>
      <c r="AG74" s="217">
        <v>0.25261686357175378</v>
      </c>
      <c r="AH74" s="217">
        <v>0.2469132302241335</v>
      </c>
      <c r="AI74" s="217">
        <v>0.2418337728834847</v>
      </c>
      <c r="AJ74" s="217">
        <v>0.23787287373544838</v>
      </c>
      <c r="AK74" s="217">
        <v>0.22827665362073907</v>
      </c>
      <c r="AL74" s="217">
        <v>0.21941453091150825</v>
      </c>
      <c r="AM74" s="217">
        <v>0.21781287138568078</v>
      </c>
      <c r="AN74" s="217">
        <v>0.21781287138568078</v>
      </c>
      <c r="AO74" s="217">
        <v>0.21781287138568078</v>
      </c>
      <c r="AP74" s="217">
        <v>0.21781287138568078</v>
      </c>
      <c r="AQ74" s="217">
        <v>0.21781287138568078</v>
      </c>
      <c r="AR74" s="217">
        <v>0.21781287138568078</v>
      </c>
      <c r="AS74" s="217">
        <v>0.21781287138568078</v>
      </c>
      <c r="AT74" s="213">
        <v>2.0566778909139525</v>
      </c>
      <c r="AU74" s="214">
        <v>2.0566778909139525</v>
      </c>
      <c r="AV74" s="214">
        <v>2.0566778909139525</v>
      </c>
      <c r="AW74" s="214">
        <v>2.0566778909139525</v>
      </c>
      <c r="AX74" s="214">
        <v>1.9564112963246032</v>
      </c>
      <c r="AY74" s="214">
        <v>1.9108506545226434</v>
      </c>
      <c r="AZ74" s="214">
        <v>1.8677070917321026</v>
      </c>
      <c r="BA74" s="214">
        <v>1.8292849363511667</v>
      </c>
      <c r="BB74" s="214">
        <v>1.7993238061933869</v>
      </c>
      <c r="BC74" s="214">
        <v>1.7267358434268905</v>
      </c>
      <c r="BD74" s="214">
        <v>1.6597007581995589</v>
      </c>
      <c r="BE74" s="214">
        <v>1.6475854460625265</v>
      </c>
      <c r="BF74" s="214">
        <v>1.6475854460625265</v>
      </c>
      <c r="BG74" s="214">
        <v>1.6475854460625265</v>
      </c>
      <c r="BH74" s="214">
        <v>1.6475854460625265</v>
      </c>
      <c r="BI74" s="214">
        <v>1.6475854460625265</v>
      </c>
      <c r="BJ74" s="214">
        <v>1.6475854460625265</v>
      </c>
      <c r="BK74" s="214">
        <v>1.6475854460625265</v>
      </c>
    </row>
    <row r="75" spans="1:63" ht="13.5" thickBot="1" x14ac:dyDescent="0.25">
      <c r="A75" s="50" t="s">
        <v>456</v>
      </c>
      <c r="B75" s="55" t="s">
        <v>443</v>
      </c>
      <c r="C75" s="35" t="s">
        <v>373</v>
      </c>
      <c r="D75" s="35" t="s">
        <v>409</v>
      </c>
      <c r="E75" s="23" t="s">
        <v>48</v>
      </c>
      <c r="F75" s="230" t="s">
        <v>341</v>
      </c>
      <c r="G75" s="225" t="s">
        <v>342</v>
      </c>
      <c r="H75" s="231">
        <v>11.060399322363082</v>
      </c>
      <c r="I75" s="232">
        <v>0.28837730765371816</v>
      </c>
      <c r="J75" s="225">
        <v>1.8081642429024214E-3</v>
      </c>
      <c r="K75" s="225">
        <v>6.5322802079492703E-5</v>
      </c>
      <c r="L75" s="225">
        <v>-3.6224819577324041E-7</v>
      </c>
      <c r="M75" s="225">
        <v>3.5825383476852449E-9</v>
      </c>
      <c r="N75" s="225">
        <v>0</v>
      </c>
      <c r="O75" s="226">
        <v>0.1502403846153845</v>
      </c>
      <c r="P75" s="225">
        <v>5</v>
      </c>
      <c r="Q75" s="225">
        <v>120</v>
      </c>
      <c r="R75" s="234" t="s">
        <v>444</v>
      </c>
      <c r="S75" s="234" t="s">
        <v>344</v>
      </c>
      <c r="T75" s="236" t="s">
        <v>457</v>
      </c>
      <c r="V75">
        <f t="shared" si="1"/>
        <v>69</v>
      </c>
      <c r="W75">
        <f>HLOOKUP('Fleet Input'!$G$1,$AB$6:$AS$271,V75+1,FALSE)</f>
        <v>0.13243621062035696</v>
      </c>
      <c r="X75">
        <f>HLOOKUP('Fleet Input'!$G$1,$AT$6:$BK$271,V75+1,FALSE)</f>
        <v>1.0534834908908677</v>
      </c>
      <c r="AB75" s="217">
        <v>0.13243621062035696</v>
      </c>
      <c r="AC75" s="217">
        <v>0.13243621062035696</v>
      </c>
      <c r="AD75" s="217">
        <v>0.13243621062035696</v>
      </c>
      <c r="AE75" s="217">
        <v>0.13243621062035696</v>
      </c>
      <c r="AF75" s="217">
        <v>0.13243621062035696</v>
      </c>
      <c r="AG75" s="217">
        <v>0.13243621062035696</v>
      </c>
      <c r="AH75" s="217">
        <v>0.13243621062035696</v>
      </c>
      <c r="AI75" s="217">
        <v>0.13243621062035696</v>
      </c>
      <c r="AJ75" s="217">
        <v>0.13243621062035696</v>
      </c>
      <c r="AK75" s="217">
        <v>0.12597971692346596</v>
      </c>
      <c r="AL75" s="217">
        <v>0.12304591830563688</v>
      </c>
      <c r="AM75" s="217">
        <v>0.12026776330436853</v>
      </c>
      <c r="AN75" s="217">
        <v>0.11779363515576648</v>
      </c>
      <c r="AO75" s="217">
        <v>0.11586434007191823</v>
      </c>
      <c r="AP75" s="217">
        <v>0.11119016393188377</v>
      </c>
      <c r="AQ75" s="217">
        <v>0.10687355572340285</v>
      </c>
      <c r="AR75" s="217">
        <v>0.10609341118205301</v>
      </c>
      <c r="AS75" s="217">
        <v>0.10609341118205301</v>
      </c>
      <c r="AT75" s="213">
        <v>1.0534834908908677</v>
      </c>
      <c r="AU75" s="214">
        <v>1.0534834908908677</v>
      </c>
      <c r="AV75" s="214">
        <v>1.0534834908908677</v>
      </c>
      <c r="AW75" s="214">
        <v>1.0534834908908677</v>
      </c>
      <c r="AX75" s="214">
        <v>1.0534834908908677</v>
      </c>
      <c r="AY75" s="214">
        <v>1.0534834908908677</v>
      </c>
      <c r="AZ75" s="214">
        <v>1.0534834908908677</v>
      </c>
      <c r="BA75" s="214">
        <v>1.0534834908908677</v>
      </c>
      <c r="BB75" s="214">
        <v>1.0534834908908677</v>
      </c>
      <c r="BC75" s="214">
        <v>1.0021243536363766</v>
      </c>
      <c r="BD75" s="214">
        <v>0.97878701715563676</v>
      </c>
      <c r="BE75" s="214">
        <v>0.95668777092031565</v>
      </c>
      <c r="BF75" s="214">
        <v>0.93700695140206236</v>
      </c>
      <c r="BG75" s="214">
        <v>0.92166008735052773</v>
      </c>
      <c r="BH75" s="214">
        <v>0.88447865959767569</v>
      </c>
      <c r="BI75" s="214">
        <v>0.85014155901938648</v>
      </c>
      <c r="BJ75" s="214">
        <v>0.84393578349190146</v>
      </c>
      <c r="BK75" s="214">
        <v>0.84393578349190146</v>
      </c>
    </row>
    <row r="76" spans="1:63" x14ac:dyDescent="0.2">
      <c r="A76" s="42" t="s">
        <v>458</v>
      </c>
      <c r="B76" s="56" t="s">
        <v>459</v>
      </c>
      <c r="C76" s="14" t="s">
        <v>338</v>
      </c>
      <c r="D76" s="14" t="s">
        <v>409</v>
      </c>
      <c r="E76" s="15" t="s">
        <v>340</v>
      </c>
      <c r="F76" s="220" t="s">
        <v>341</v>
      </c>
      <c r="G76" s="221" t="s">
        <v>342</v>
      </c>
      <c r="H76" s="221">
        <v>10.961000000001604</v>
      </c>
      <c r="I76" s="221">
        <v>0.24559999999999604</v>
      </c>
      <c r="J76" s="221">
        <v>2.1200000000000219E-2</v>
      </c>
      <c r="K76" s="221">
        <v>0</v>
      </c>
      <c r="L76" s="221">
        <v>0</v>
      </c>
      <c r="M76" s="221">
        <v>0</v>
      </c>
      <c r="N76" s="221">
        <v>0</v>
      </c>
      <c r="O76" s="222">
        <v>1</v>
      </c>
      <c r="P76" s="221">
        <v>5</v>
      </c>
      <c r="Q76" s="221">
        <v>120</v>
      </c>
      <c r="R76" s="221" t="s">
        <v>374</v>
      </c>
      <c r="S76" s="221" t="s">
        <v>344</v>
      </c>
      <c r="T76" s="223" t="s">
        <v>460</v>
      </c>
      <c r="V76">
        <f t="shared" si="1"/>
        <v>70</v>
      </c>
      <c r="W76">
        <f>HLOOKUP('Fleet Input'!$G$1,$AB$6:$AS$271,V76+1,FALSE)</f>
        <v>1.9636301770391227</v>
      </c>
      <c r="X76">
        <f>HLOOKUP('Fleet Input'!$G$1,$AT$6:$BK$271,V76+1,FALSE)</f>
        <v>5.186046694470372</v>
      </c>
      <c r="AB76" s="217">
        <v>1.9806555846797449</v>
      </c>
      <c r="AC76" s="217">
        <v>1.9765745933073799</v>
      </c>
      <c r="AD76" s="217">
        <v>1.9697927475854029</v>
      </c>
      <c r="AE76" s="217">
        <v>1.9636301770391227</v>
      </c>
      <c r="AF76" s="217">
        <v>1.9636301770391227</v>
      </c>
      <c r="AG76" s="217">
        <v>1.9636301770391227</v>
      </c>
      <c r="AH76" s="217">
        <v>1.9636301770391227</v>
      </c>
      <c r="AI76" s="217">
        <v>1.9636301770391227</v>
      </c>
      <c r="AJ76" s="217">
        <v>1.9636301770391227</v>
      </c>
      <c r="AK76" s="217">
        <v>1.9636301770391227</v>
      </c>
      <c r="AL76" s="217">
        <v>1.9636301770391227</v>
      </c>
      <c r="AM76" s="217">
        <v>1.9636301770391227</v>
      </c>
      <c r="AN76" s="217">
        <v>1.9636301770391227</v>
      </c>
      <c r="AO76" s="217">
        <v>1.9636301770391227</v>
      </c>
      <c r="AP76" s="217">
        <v>1.9636301770391227</v>
      </c>
      <c r="AQ76" s="217">
        <v>1.9636301770391227</v>
      </c>
      <c r="AR76" s="217">
        <v>1.9636301770391227</v>
      </c>
      <c r="AS76" s="217">
        <v>1.9636301770391227</v>
      </c>
      <c r="AT76" s="213">
        <v>5.2297242839072613</v>
      </c>
      <c r="AU76" s="214">
        <v>5.2206393970720679</v>
      </c>
      <c r="AV76" s="214">
        <v>5.2029804233485777</v>
      </c>
      <c r="AW76" s="214">
        <v>5.186046694470372</v>
      </c>
      <c r="AX76" s="214">
        <v>5.186046694470372</v>
      </c>
      <c r="AY76" s="214">
        <v>5.186046694470372</v>
      </c>
      <c r="AZ76" s="214">
        <v>5.186046694470372</v>
      </c>
      <c r="BA76" s="214">
        <v>5.186046694470372</v>
      </c>
      <c r="BB76" s="214">
        <v>5.186046694470372</v>
      </c>
      <c r="BC76" s="214">
        <v>5.186046694470372</v>
      </c>
      <c r="BD76" s="214">
        <v>5.186046694470372</v>
      </c>
      <c r="BE76" s="214">
        <v>5.186046694470372</v>
      </c>
      <c r="BF76" s="214">
        <v>5.186046694470372</v>
      </c>
      <c r="BG76" s="214">
        <v>5.186046694470372</v>
      </c>
      <c r="BH76" s="214">
        <v>5.186046694470372</v>
      </c>
      <c r="BI76" s="214">
        <v>5.186046694470372</v>
      </c>
      <c r="BJ76" s="214">
        <v>5.186046694470372</v>
      </c>
      <c r="BK76" s="214">
        <v>5.186046694470372</v>
      </c>
    </row>
    <row r="77" spans="1:63" x14ac:dyDescent="0.2">
      <c r="A77" s="46" t="s">
        <v>461</v>
      </c>
      <c r="B77" s="57" t="s">
        <v>459</v>
      </c>
      <c r="C77" s="22" t="s">
        <v>338</v>
      </c>
      <c r="D77" s="22" t="s">
        <v>409</v>
      </c>
      <c r="E77" s="23" t="s">
        <v>43</v>
      </c>
      <c r="F77" s="224" t="s">
        <v>341</v>
      </c>
      <c r="G77" s="225" t="s">
        <v>342</v>
      </c>
      <c r="H77" s="225">
        <v>2.8772433125977841</v>
      </c>
      <c r="I77" s="225">
        <v>0.21805209014974025</v>
      </c>
      <c r="J77" s="225">
        <v>1.295868961435076E-3</v>
      </c>
      <c r="K77" s="225">
        <v>2.8540477305938339E-6</v>
      </c>
      <c r="L77" s="225">
        <v>2.5071291244460614E-8</v>
      </c>
      <c r="M77" s="225">
        <v>0</v>
      </c>
      <c r="N77" s="225">
        <v>0</v>
      </c>
      <c r="O77" s="226">
        <v>1</v>
      </c>
      <c r="P77" s="225">
        <v>5</v>
      </c>
      <c r="Q77" s="225">
        <v>120</v>
      </c>
      <c r="R77" s="225" t="s">
        <v>374</v>
      </c>
      <c r="S77" s="225" t="s">
        <v>344</v>
      </c>
      <c r="T77" s="227" t="s">
        <v>462</v>
      </c>
      <c r="V77">
        <f t="shared" si="1"/>
        <v>71</v>
      </c>
      <c r="W77">
        <f>HLOOKUP('Fleet Input'!$G$1,$AB$6:$AS$271,V77+1,FALSE)</f>
        <v>0.56898087160627131</v>
      </c>
      <c r="X77">
        <f>HLOOKUP('Fleet Input'!$G$1,$AT$6:$BK$271,V77+1,FALSE)</f>
        <v>2.5271567240172388</v>
      </c>
      <c r="AB77" s="217">
        <v>0.56987213330896913</v>
      </c>
      <c r="AC77" s="217">
        <v>0.56989523047861657</v>
      </c>
      <c r="AD77" s="217">
        <v>0.56928290226522638</v>
      </c>
      <c r="AE77" s="217">
        <v>0.56864713692819902</v>
      </c>
      <c r="AF77" s="217">
        <v>0.56898087160627131</v>
      </c>
      <c r="AG77" s="217">
        <v>0.56923494739385494</v>
      </c>
      <c r="AH77" s="217">
        <v>0.56941173673578993</v>
      </c>
      <c r="AI77" s="217">
        <v>0.56953625504800842</v>
      </c>
      <c r="AJ77" s="217">
        <v>0.56962106397220624</v>
      </c>
      <c r="AK77" s="217">
        <v>0.56962106397220624</v>
      </c>
      <c r="AL77" s="217">
        <v>0.56962106397220624</v>
      </c>
      <c r="AM77" s="217">
        <v>0.56962106397220624</v>
      </c>
      <c r="AN77" s="217">
        <v>0.56962106397220624</v>
      </c>
      <c r="AO77" s="217">
        <v>0.56962106397220624</v>
      </c>
      <c r="AP77" s="217">
        <v>0.56962106397220624</v>
      </c>
      <c r="AQ77" s="217">
        <v>0.56962106397220624</v>
      </c>
      <c r="AR77" s="217">
        <v>0.56962106397220624</v>
      </c>
      <c r="AS77" s="217">
        <v>0.56962106397220624</v>
      </c>
      <c r="AT77" s="213">
        <v>2.5308012845147401</v>
      </c>
      <c r="AU77" s="214">
        <v>2.530623368375561</v>
      </c>
      <c r="AV77" s="214">
        <v>2.5286355699801768</v>
      </c>
      <c r="AW77" s="214">
        <v>2.5265204609904974</v>
      </c>
      <c r="AX77" s="214">
        <v>2.5271567240172388</v>
      </c>
      <c r="AY77" s="214">
        <v>2.527641117879345</v>
      </c>
      <c r="AZ77" s="214">
        <v>2.5279781656277085</v>
      </c>
      <c r="BA77" s="214">
        <v>2.5282155589926258</v>
      </c>
      <c r="BB77" s="214">
        <v>2.5283772466635521</v>
      </c>
      <c r="BC77" s="214">
        <v>2.5283772466635521</v>
      </c>
      <c r="BD77" s="214">
        <v>2.5283772466635521</v>
      </c>
      <c r="BE77" s="214">
        <v>2.5283772466635521</v>
      </c>
      <c r="BF77" s="214">
        <v>2.5283772466635521</v>
      </c>
      <c r="BG77" s="214">
        <v>2.5283772466635521</v>
      </c>
      <c r="BH77" s="214">
        <v>2.5283772466635521</v>
      </c>
      <c r="BI77" s="214">
        <v>2.5283772466635521</v>
      </c>
      <c r="BJ77" s="214">
        <v>2.5283772466635521</v>
      </c>
      <c r="BK77" s="214">
        <v>2.5283772466635521</v>
      </c>
    </row>
    <row r="78" spans="1:63" x14ac:dyDescent="0.2">
      <c r="A78" s="46" t="s">
        <v>463</v>
      </c>
      <c r="B78" s="57" t="s">
        <v>459</v>
      </c>
      <c r="C78" s="22" t="s">
        <v>338</v>
      </c>
      <c r="D78" s="22" t="s">
        <v>409</v>
      </c>
      <c r="E78" s="23" t="s">
        <v>44</v>
      </c>
      <c r="F78" s="224" t="s">
        <v>341</v>
      </c>
      <c r="G78" s="225" t="s">
        <v>342</v>
      </c>
      <c r="H78" s="225">
        <v>2.8180321609943348</v>
      </c>
      <c r="I78" s="225">
        <v>2.1811570918089274E-2</v>
      </c>
      <c r="J78" s="225">
        <v>-1.0474278334982046E-4</v>
      </c>
      <c r="K78" s="225">
        <v>9.4733671454072521E-6</v>
      </c>
      <c r="L78" s="225">
        <v>-7.2580351201390059E-8</v>
      </c>
      <c r="M78" s="225">
        <v>4.4224799042595804E-10</v>
      </c>
      <c r="N78" s="225">
        <v>0</v>
      </c>
      <c r="O78" s="226">
        <v>1</v>
      </c>
      <c r="P78" s="225">
        <v>5</v>
      </c>
      <c r="Q78" s="225">
        <v>120</v>
      </c>
      <c r="R78" s="225" t="s">
        <v>374</v>
      </c>
      <c r="S78" s="225" t="s">
        <v>344</v>
      </c>
      <c r="T78" s="227" t="s">
        <v>464</v>
      </c>
      <c r="V78">
        <f t="shared" si="1"/>
        <v>72</v>
      </c>
      <c r="W78">
        <f>HLOOKUP('Fleet Input'!$G$1,$AB$6:$AS$271,V78+1,FALSE)</f>
        <v>0.46678875098076622</v>
      </c>
      <c r="X78">
        <f>HLOOKUP('Fleet Input'!$G$1,$AT$6:$BK$271,V78+1,FALSE)</f>
        <v>1.8606794791980172</v>
      </c>
      <c r="AB78" s="217">
        <v>0.46356208531234155</v>
      </c>
      <c r="AC78" s="217">
        <v>0.46506812600869057</v>
      </c>
      <c r="AD78" s="217">
        <v>0.46554291457192365</v>
      </c>
      <c r="AE78" s="217">
        <v>0.46578524872509064</v>
      </c>
      <c r="AF78" s="217">
        <v>0.46678875098076622</v>
      </c>
      <c r="AG78" s="217">
        <v>0.46755720356860453</v>
      </c>
      <c r="AH78" s="217">
        <v>0.4681540924415365</v>
      </c>
      <c r="AI78" s="217">
        <v>0.46861625906622878</v>
      </c>
      <c r="AJ78" s="217">
        <v>0.46896868333047936</v>
      </c>
      <c r="AK78" s="217">
        <v>0.46924744202466845</v>
      </c>
      <c r="AL78" s="217">
        <v>0.46942414742538313</v>
      </c>
      <c r="AM78" s="217">
        <v>0.46955216595969695</v>
      </c>
      <c r="AN78" s="217">
        <v>0.46963943030262834</v>
      </c>
      <c r="AO78" s="217">
        <v>0.46963943030262834</v>
      </c>
      <c r="AP78" s="217">
        <v>0.46963943030262834</v>
      </c>
      <c r="AQ78" s="217">
        <v>0.46963943030262834</v>
      </c>
      <c r="AR78" s="217">
        <v>0.46963943030262834</v>
      </c>
      <c r="AS78" s="217">
        <v>0.46963943030262834</v>
      </c>
      <c r="AT78" s="213">
        <v>1.8545066329262416</v>
      </c>
      <c r="AU78" s="214">
        <v>1.8578563134530435</v>
      </c>
      <c r="AV78" s="214">
        <v>1.8584700436220167</v>
      </c>
      <c r="AW78" s="214">
        <v>1.8584501091101899</v>
      </c>
      <c r="AX78" s="214">
        <v>1.8606794791980172</v>
      </c>
      <c r="AY78" s="214">
        <v>1.862386665408662</v>
      </c>
      <c r="AZ78" s="214">
        <v>1.8637127074694002</v>
      </c>
      <c r="BA78" s="214">
        <v>1.864739451996235</v>
      </c>
      <c r="BB78" s="214">
        <v>1.8655223940459427</v>
      </c>
      <c r="BC78" s="214">
        <v>1.866141681437707</v>
      </c>
      <c r="BD78" s="214">
        <v>1.8665342483028864</v>
      </c>
      <c r="BE78" s="214">
        <v>1.8668186529362318</v>
      </c>
      <c r="BF78" s="214">
        <v>1.8670125184853772</v>
      </c>
      <c r="BG78" s="214">
        <v>1.8670125184853772</v>
      </c>
      <c r="BH78" s="214">
        <v>1.8670125184853772</v>
      </c>
      <c r="BI78" s="214">
        <v>1.8670125184853772</v>
      </c>
      <c r="BJ78" s="214">
        <v>1.8670125184853772</v>
      </c>
      <c r="BK78" s="214">
        <v>1.8670125184853772</v>
      </c>
    </row>
    <row r="79" spans="1:63" x14ac:dyDescent="0.2">
      <c r="A79" s="46" t="s">
        <v>465</v>
      </c>
      <c r="B79" s="57" t="s">
        <v>459</v>
      </c>
      <c r="C79" s="22" t="s">
        <v>338</v>
      </c>
      <c r="D79" s="22" t="s">
        <v>409</v>
      </c>
      <c r="E79" s="23" t="s">
        <v>45</v>
      </c>
      <c r="F79" s="224" t="s">
        <v>341</v>
      </c>
      <c r="G79" s="225" t="s">
        <v>342</v>
      </c>
      <c r="H79" s="225">
        <v>0.60675746147535392</v>
      </c>
      <c r="I79" s="225">
        <v>2.1434294329083059E-2</v>
      </c>
      <c r="J79" s="225">
        <v>3.3842794997340775E-4</v>
      </c>
      <c r="K79" s="225">
        <v>-9.3335845888220526E-7</v>
      </c>
      <c r="L79" s="225">
        <v>1.8255918898823793E-8</v>
      </c>
      <c r="M79" s="225">
        <v>0</v>
      </c>
      <c r="N79" s="225">
        <v>0</v>
      </c>
      <c r="O79" s="226">
        <v>1</v>
      </c>
      <c r="P79" s="225">
        <v>5</v>
      </c>
      <c r="Q79" s="225">
        <v>120</v>
      </c>
      <c r="R79" s="225" t="s">
        <v>374</v>
      </c>
      <c r="S79" s="225" t="s">
        <v>344</v>
      </c>
      <c r="T79" s="227" t="s">
        <v>466</v>
      </c>
      <c r="V79">
        <f t="shared" si="1"/>
        <v>73</v>
      </c>
      <c r="W79">
        <f>HLOOKUP('Fleet Input'!$G$1,$AB$6:$AS$271,V79+1,FALSE)</f>
        <v>9.9291163034974331E-2</v>
      </c>
      <c r="X79">
        <f>HLOOKUP('Fleet Input'!$G$1,$AT$6:$BK$271,V79+1,FALSE)</f>
        <v>0.33250891401888788</v>
      </c>
      <c r="AB79" s="217">
        <v>0.33205113846086914</v>
      </c>
      <c r="AC79" s="217">
        <v>9.9450970589916241E-2</v>
      </c>
      <c r="AD79" s="217">
        <v>9.9367244153505327E-2</v>
      </c>
      <c r="AE79" s="217">
        <v>9.9291163034965865E-2</v>
      </c>
      <c r="AF79" s="217">
        <v>9.9291163034974331E-2</v>
      </c>
      <c r="AG79" s="217">
        <v>9.9291163034974247E-2</v>
      </c>
      <c r="AH79" s="217">
        <v>9.9291163034974234E-2</v>
      </c>
      <c r="AI79" s="217">
        <v>9.9291163034974247E-2</v>
      </c>
      <c r="AJ79" s="217">
        <v>9.9291163034974247E-2</v>
      </c>
      <c r="AK79" s="217">
        <v>9.9291163034974234E-2</v>
      </c>
      <c r="AL79" s="217">
        <v>9.9291163034974247E-2</v>
      </c>
      <c r="AM79" s="217">
        <v>9.9291163034974247E-2</v>
      </c>
      <c r="AN79" s="217">
        <v>9.9291163034974234E-2</v>
      </c>
      <c r="AO79" s="217">
        <v>9.9291163034974234E-2</v>
      </c>
      <c r="AP79" s="217">
        <v>9.9291163034974247E-2</v>
      </c>
      <c r="AQ79" s="217">
        <v>9.9291163034974247E-2</v>
      </c>
      <c r="AR79" s="217">
        <v>9.9291163034974247E-2</v>
      </c>
      <c r="AS79" s="217">
        <v>9.9291163034974247E-2</v>
      </c>
      <c r="AT79" s="213">
        <v>0.65626363529644549</v>
      </c>
      <c r="AU79" s="214">
        <v>0.33280786280012375</v>
      </c>
      <c r="AV79" s="214">
        <v>0.33265525489196895</v>
      </c>
      <c r="AW79" s="214">
        <v>0.33250891401880933</v>
      </c>
      <c r="AX79" s="214">
        <v>0.33250891401888788</v>
      </c>
      <c r="AY79" s="214">
        <v>0.33250891401888716</v>
      </c>
      <c r="AZ79" s="214">
        <v>0.33250891401888721</v>
      </c>
      <c r="BA79" s="214">
        <v>0.33250891401888721</v>
      </c>
      <c r="BB79" s="214">
        <v>0.33250891401888716</v>
      </c>
      <c r="BC79" s="214">
        <v>0.33250891401888716</v>
      </c>
      <c r="BD79" s="214">
        <v>0.33250891401888721</v>
      </c>
      <c r="BE79" s="214">
        <v>0.3325089140188871</v>
      </c>
      <c r="BF79" s="214">
        <v>0.3325089140188871</v>
      </c>
      <c r="BG79" s="214">
        <v>0.3325089140188871</v>
      </c>
      <c r="BH79" s="214">
        <v>0.33250891401888721</v>
      </c>
      <c r="BI79" s="214">
        <v>0.33250891401888716</v>
      </c>
      <c r="BJ79" s="214">
        <v>0.33250891401888721</v>
      </c>
      <c r="BK79" s="214">
        <v>0.33250891401888716</v>
      </c>
    </row>
    <row r="80" spans="1:63" x14ac:dyDescent="0.2">
      <c r="A80" s="46" t="s">
        <v>467</v>
      </c>
      <c r="B80" s="57" t="s">
        <v>459</v>
      </c>
      <c r="C80" s="22" t="s">
        <v>338</v>
      </c>
      <c r="D80" s="22" t="s">
        <v>409</v>
      </c>
      <c r="E80" s="23" t="s">
        <v>46</v>
      </c>
      <c r="F80" s="224" t="s">
        <v>341</v>
      </c>
      <c r="G80" s="225" t="s">
        <v>342</v>
      </c>
      <c r="H80" s="225">
        <v>0.80356264027386359</v>
      </c>
      <c r="I80" s="225">
        <v>1.6718873524786959E-2</v>
      </c>
      <c r="J80" s="225">
        <v>1.0098189017964526E-5</v>
      </c>
      <c r="K80" s="225">
        <v>0</v>
      </c>
      <c r="L80" s="225">
        <v>0</v>
      </c>
      <c r="M80" s="225">
        <v>0</v>
      </c>
      <c r="N80" s="225">
        <v>0</v>
      </c>
      <c r="O80" s="226">
        <v>1</v>
      </c>
      <c r="P80" s="225">
        <v>5</v>
      </c>
      <c r="Q80" s="225">
        <v>120</v>
      </c>
      <c r="R80" s="225" t="s">
        <v>374</v>
      </c>
      <c r="S80" s="225" t="s">
        <v>344</v>
      </c>
      <c r="T80" s="227" t="s">
        <v>468</v>
      </c>
      <c r="V80">
        <f t="shared" si="1"/>
        <v>74</v>
      </c>
      <c r="W80">
        <f>HLOOKUP('Fleet Input'!$G$1,$AB$6:$AS$271,V80+1,FALSE)</f>
        <v>5.4468003716234989E-2</v>
      </c>
      <c r="X80">
        <f>HLOOKUP('Fleet Input'!$G$1,$AT$6:$BK$271,V80+1,FALSE)</f>
        <v>0.47307083333426336</v>
      </c>
      <c r="AB80" s="217">
        <v>0.105085677874335</v>
      </c>
      <c r="AC80" s="217">
        <v>5.2274248282799113E-2</v>
      </c>
      <c r="AD80" s="217">
        <v>5.3011214201932839E-2</v>
      </c>
      <c r="AE80" s="217">
        <v>5.4487661870990765E-2</v>
      </c>
      <c r="AF80" s="217">
        <v>5.4468003716234989E-2</v>
      </c>
      <c r="AG80" s="217">
        <v>5.4468264490427298E-2</v>
      </c>
      <c r="AH80" s="217">
        <v>5.446826131162056E-2</v>
      </c>
      <c r="AI80" s="217">
        <v>5.4468261350433263E-2</v>
      </c>
      <c r="AJ80" s="217">
        <v>5.4468261349943245E-2</v>
      </c>
      <c r="AK80" s="217">
        <v>5.4468261349949289E-2</v>
      </c>
      <c r="AL80" s="217">
        <v>5.4468261349949226E-2</v>
      </c>
      <c r="AM80" s="217">
        <v>5.4468261349949219E-2</v>
      </c>
      <c r="AN80" s="217">
        <v>5.4468261349949226E-2</v>
      </c>
      <c r="AO80" s="217">
        <v>5.4468261349949226E-2</v>
      </c>
      <c r="AP80" s="217">
        <v>5.4468261349949219E-2</v>
      </c>
      <c r="AQ80" s="217">
        <v>5.4468261349949219E-2</v>
      </c>
      <c r="AR80" s="217">
        <v>5.4468261349949219E-2</v>
      </c>
      <c r="AS80" s="217">
        <v>5.4468261349949219E-2</v>
      </c>
      <c r="AT80" s="213">
        <v>0.68780176187878295</v>
      </c>
      <c r="AU80" s="214">
        <v>0.46654955017048699</v>
      </c>
      <c r="AV80" s="214">
        <v>0.47019300278877563</v>
      </c>
      <c r="AW80" s="214">
        <v>0.4731111306209651</v>
      </c>
      <c r="AX80" s="214">
        <v>0.47307083333426336</v>
      </c>
      <c r="AY80" s="214">
        <v>0.47307137189971177</v>
      </c>
      <c r="AZ80" s="214">
        <v>0.47307136540405725</v>
      </c>
      <c r="BA80" s="214">
        <v>0.47307136548340067</v>
      </c>
      <c r="BB80" s="214">
        <v>0.47307136548238954</v>
      </c>
      <c r="BC80" s="214">
        <v>0.47307136548240208</v>
      </c>
      <c r="BD80" s="214">
        <v>0.47307136548240197</v>
      </c>
      <c r="BE80" s="214">
        <v>0.47307136548240197</v>
      </c>
      <c r="BF80" s="214">
        <v>0.47307136548240197</v>
      </c>
      <c r="BG80" s="214">
        <v>0.47307136548240197</v>
      </c>
      <c r="BH80" s="214">
        <v>0.47307136548240197</v>
      </c>
      <c r="BI80" s="214">
        <v>0.47307136548240197</v>
      </c>
      <c r="BJ80" s="214">
        <v>0.47307136548240186</v>
      </c>
      <c r="BK80" s="214">
        <v>0.47307136548240192</v>
      </c>
    </row>
    <row r="81" spans="1:63" x14ac:dyDescent="0.2">
      <c r="A81" s="46" t="s">
        <v>469</v>
      </c>
      <c r="B81" s="57" t="s">
        <v>459</v>
      </c>
      <c r="C81" s="22" t="s">
        <v>338</v>
      </c>
      <c r="D81" s="22" t="s">
        <v>409</v>
      </c>
      <c r="E81" s="23" t="s">
        <v>47</v>
      </c>
      <c r="F81" s="224" t="s">
        <v>341</v>
      </c>
      <c r="G81" s="225" t="s">
        <v>342</v>
      </c>
      <c r="H81" s="225">
        <v>0.80356264027386359</v>
      </c>
      <c r="I81" s="225">
        <v>1.6718873524786959E-2</v>
      </c>
      <c r="J81" s="225">
        <v>1.0098189017964526E-5</v>
      </c>
      <c r="K81" s="225">
        <v>0</v>
      </c>
      <c r="L81" s="225">
        <v>0</v>
      </c>
      <c r="M81" s="225">
        <v>0</v>
      </c>
      <c r="N81" s="225">
        <v>0</v>
      </c>
      <c r="O81" s="228">
        <v>0.59375</v>
      </c>
      <c r="P81" s="225">
        <v>5</v>
      </c>
      <c r="Q81" s="225">
        <v>120</v>
      </c>
      <c r="R81" s="225" t="s">
        <v>374</v>
      </c>
      <c r="S81" s="225" t="s">
        <v>344</v>
      </c>
      <c r="T81" s="227" t="s">
        <v>470</v>
      </c>
      <c r="V81">
        <f t="shared" si="1"/>
        <v>75</v>
      </c>
      <c r="W81">
        <f>HLOOKUP('Fleet Input'!$G$1,$AB$6:$AS$271,V81+1,FALSE)</f>
        <v>4.1647812935494681E-2</v>
      </c>
      <c r="X81">
        <f>HLOOKUP('Fleet Input'!$G$1,$AT$6:$BK$271,V81+1,FALSE)</f>
        <v>0.35863242615218183</v>
      </c>
      <c r="AB81" s="217">
        <v>3.6962909152986008E-2</v>
      </c>
      <c r="AC81" s="217">
        <v>3.6945054815731911E-2</v>
      </c>
      <c r="AD81" s="217">
        <v>3.6915384240698262E-2</v>
      </c>
      <c r="AE81" s="217">
        <v>3.9472116002803655E-2</v>
      </c>
      <c r="AF81" s="217">
        <v>4.1647812935494681E-2</v>
      </c>
      <c r="AG81" s="217">
        <v>4.2088817088045322E-2</v>
      </c>
      <c r="AH81" s="217">
        <v>4.2340097353107259E-2</v>
      </c>
      <c r="AI81" s="217">
        <v>4.4261378004925189E-2</v>
      </c>
      <c r="AJ81" s="217">
        <v>4.5104320383642531E-2</v>
      </c>
      <c r="AK81" s="217">
        <v>4.5093463816945754E-2</v>
      </c>
      <c r="AL81" s="217">
        <v>4.509360862665085E-2</v>
      </c>
      <c r="AM81" s="217">
        <v>4.5093606867421136E-2</v>
      </c>
      <c r="AN81" s="217">
        <v>4.5093606889052174E-2</v>
      </c>
      <c r="AO81" s="217">
        <v>4.5093606888777685E-2</v>
      </c>
      <c r="AP81" s="217">
        <v>4.5093606888781078E-2</v>
      </c>
      <c r="AQ81" s="217">
        <v>4.5093606888781029E-2</v>
      </c>
      <c r="AR81" s="217">
        <v>4.5093606888781029E-2</v>
      </c>
      <c r="AS81" s="217">
        <v>4.5093606888781015E-2</v>
      </c>
      <c r="AT81" s="213">
        <v>0.3413637860494434</v>
      </c>
      <c r="AU81" s="214">
        <v>0.34130700550672344</v>
      </c>
      <c r="AV81" s="214">
        <v>0.34119663692095165</v>
      </c>
      <c r="AW81" s="214">
        <v>0.35170101545514421</v>
      </c>
      <c r="AX81" s="214">
        <v>0.35863242615218183</v>
      </c>
      <c r="AY81" s="214">
        <v>0.36191222349804208</v>
      </c>
      <c r="AZ81" s="214">
        <v>0.36295820807139234</v>
      </c>
      <c r="BA81" s="214">
        <v>0.36871062935227944</v>
      </c>
      <c r="BB81" s="214">
        <v>0.37083701050507895</v>
      </c>
      <c r="BC81" s="214">
        <v>0.37080947866059533</v>
      </c>
      <c r="BD81" s="214">
        <v>0.37080984546133766</v>
      </c>
      <c r="BE81" s="214">
        <v>0.37080984101611181</v>
      </c>
      <c r="BF81" s="214">
        <v>0.37080984107073062</v>
      </c>
      <c r="BG81" s="214">
        <v>0.37080984107003478</v>
      </c>
      <c r="BH81" s="214">
        <v>0.3708098410700435</v>
      </c>
      <c r="BI81" s="214">
        <v>0.37080984107004339</v>
      </c>
      <c r="BJ81" s="214">
        <v>0.37080984107004333</v>
      </c>
      <c r="BK81" s="214">
        <v>0.37080984107004339</v>
      </c>
    </row>
    <row r="82" spans="1:63" x14ac:dyDescent="0.2">
      <c r="A82" s="46" t="s">
        <v>471</v>
      </c>
      <c r="B82" s="57" t="s">
        <v>459</v>
      </c>
      <c r="C82" s="31" t="s">
        <v>338</v>
      </c>
      <c r="D82" s="31" t="s">
        <v>409</v>
      </c>
      <c r="E82" s="23" t="s">
        <v>48</v>
      </c>
      <c r="F82" s="224" t="s">
        <v>341</v>
      </c>
      <c r="G82" s="225" t="s">
        <v>342</v>
      </c>
      <c r="H82" s="225">
        <v>0.80356264027386359</v>
      </c>
      <c r="I82" s="225">
        <v>1.6718873524786959E-2</v>
      </c>
      <c r="J82" s="225">
        <v>1.0098189017964526E-5</v>
      </c>
      <c r="K82" s="225">
        <v>0</v>
      </c>
      <c r="L82" s="225">
        <v>0</v>
      </c>
      <c r="M82" s="225">
        <v>0</v>
      </c>
      <c r="N82" s="225">
        <v>0</v>
      </c>
      <c r="O82" s="228">
        <v>0.59375</v>
      </c>
      <c r="P82" s="225">
        <v>5</v>
      </c>
      <c r="Q82" s="225">
        <v>120</v>
      </c>
      <c r="R82" s="225" t="s">
        <v>374</v>
      </c>
      <c r="S82" s="225" t="s">
        <v>344</v>
      </c>
      <c r="T82" s="227" t="s">
        <v>470</v>
      </c>
      <c r="V82">
        <f t="shared" si="1"/>
        <v>76</v>
      </c>
      <c r="W82">
        <f>HLOOKUP('Fleet Input'!$G$1,$AB$6:$AS$271,V82+1,FALSE)</f>
        <v>3.6888422994558287E-2</v>
      </c>
      <c r="X82">
        <f>HLOOKUP('Fleet Input'!$G$1,$AT$6:$BK$271,V82+1,FALSE)</f>
        <v>0.34109080111546286</v>
      </c>
      <c r="AB82" s="217">
        <v>3.6962909152986008E-2</v>
      </c>
      <c r="AC82" s="217">
        <v>3.6945054815731911E-2</v>
      </c>
      <c r="AD82" s="217">
        <v>3.6915384240698262E-2</v>
      </c>
      <c r="AE82" s="217">
        <v>3.6888422994558287E-2</v>
      </c>
      <c r="AF82" s="217">
        <v>3.6888422994558287E-2</v>
      </c>
      <c r="AG82" s="217">
        <v>3.6888422994558287E-2</v>
      </c>
      <c r="AH82" s="217">
        <v>3.6888422994558287E-2</v>
      </c>
      <c r="AI82" s="217">
        <v>3.6888422994558287E-2</v>
      </c>
      <c r="AJ82" s="217">
        <v>3.9854524425087766E-2</v>
      </c>
      <c r="AK82" s="217">
        <v>4.1350412779682322E-2</v>
      </c>
      <c r="AL82" s="217">
        <v>4.2015231976084234E-2</v>
      </c>
      <c r="AM82" s="217">
        <v>4.2405981493914606E-2</v>
      </c>
      <c r="AN82" s="217">
        <v>4.2701154282598928E-2</v>
      </c>
      <c r="AO82" s="217">
        <v>4.3131362622861665E-2</v>
      </c>
      <c r="AP82" s="217">
        <v>4.3408242246977834E-2</v>
      </c>
      <c r="AQ82" s="217">
        <v>4.3598542155723341E-2</v>
      </c>
      <c r="AR82" s="217">
        <v>4.3737384590425019E-2</v>
      </c>
      <c r="AS82" s="217">
        <v>4.3839864769626674E-2</v>
      </c>
      <c r="AT82" s="213">
        <v>0.3413637860494434</v>
      </c>
      <c r="AU82" s="214">
        <v>0.34130700550672344</v>
      </c>
      <c r="AV82" s="214">
        <v>0.34119663692095159</v>
      </c>
      <c r="AW82" s="214">
        <v>0.34109080111546286</v>
      </c>
      <c r="AX82" s="214">
        <v>0.34109080111546286</v>
      </c>
      <c r="AY82" s="214">
        <v>0.34109080111546286</v>
      </c>
      <c r="AZ82" s="214">
        <v>0.34109080111546286</v>
      </c>
      <c r="BA82" s="214">
        <v>0.34109080111546286</v>
      </c>
      <c r="BB82" s="214">
        <v>0.35356461842380282</v>
      </c>
      <c r="BC82" s="214">
        <v>0.35934440313169974</v>
      </c>
      <c r="BD82" s="214">
        <v>0.36196160967882701</v>
      </c>
      <c r="BE82" s="214">
        <v>0.36358257141490913</v>
      </c>
      <c r="BF82" s="214">
        <v>0.36462448049678542</v>
      </c>
      <c r="BG82" s="214">
        <v>0.3653516357985821</v>
      </c>
      <c r="BH82" s="214">
        <v>0.36589302598668494</v>
      </c>
      <c r="BI82" s="214">
        <v>0.36635133786305851</v>
      </c>
      <c r="BJ82" s="214">
        <v>0.36668963848525832</v>
      </c>
      <c r="BK82" s="214">
        <v>0.3669303093665891</v>
      </c>
    </row>
    <row r="83" spans="1:63" x14ac:dyDescent="0.2">
      <c r="A83" s="46" t="s">
        <v>472</v>
      </c>
      <c r="B83" s="57" t="s">
        <v>459</v>
      </c>
      <c r="C83" s="32" t="s">
        <v>373</v>
      </c>
      <c r="D83" s="32" t="s">
        <v>409</v>
      </c>
      <c r="E83" s="33" t="s">
        <v>340</v>
      </c>
      <c r="F83" s="224" t="s">
        <v>341</v>
      </c>
      <c r="G83" s="225" t="s">
        <v>342</v>
      </c>
      <c r="H83" s="225">
        <v>11.890724671204225</v>
      </c>
      <c r="I83" s="225">
        <v>0.18677240372880988</v>
      </c>
      <c r="J83" s="225">
        <v>2.6783001081156499E-3</v>
      </c>
      <c r="K83" s="225">
        <v>-4.4626081118215311E-6</v>
      </c>
      <c r="L83" s="225">
        <v>1.6608404741769167E-7</v>
      </c>
      <c r="M83" s="225">
        <v>0</v>
      </c>
      <c r="N83" s="225">
        <v>0</v>
      </c>
      <c r="O83" s="228">
        <v>1</v>
      </c>
      <c r="P83" s="225">
        <v>5</v>
      </c>
      <c r="Q83" s="225">
        <v>120</v>
      </c>
      <c r="R83" s="225" t="s">
        <v>351</v>
      </c>
      <c r="S83" s="225" t="s">
        <v>344</v>
      </c>
      <c r="T83" s="227" t="s">
        <v>473</v>
      </c>
      <c r="V83">
        <f t="shared" si="1"/>
        <v>77</v>
      </c>
      <c r="W83">
        <f>HLOOKUP('Fleet Input'!$G$1,$AB$6:$AS$271,V83+1,FALSE)</f>
        <v>0.60862448271523506</v>
      </c>
      <c r="X83">
        <f>HLOOKUP('Fleet Input'!$G$1,$AT$6:$BK$271,V83+1,FALSE)</f>
        <v>2.6777979298858643</v>
      </c>
      <c r="AB83" s="217">
        <v>0.61227142418330394</v>
      </c>
      <c r="AC83" s="217">
        <v>0.61234366597765022</v>
      </c>
      <c r="AD83" s="217">
        <v>0.61036543566974533</v>
      </c>
      <c r="AE83" s="217">
        <v>0.60862448271523506</v>
      </c>
      <c r="AF83" s="217">
        <v>0.60862448271523506</v>
      </c>
      <c r="AG83" s="217">
        <v>0.60862448271523506</v>
      </c>
      <c r="AH83" s="217">
        <v>0.60862448271523506</v>
      </c>
      <c r="AI83" s="217">
        <v>0.60862448271523506</v>
      </c>
      <c r="AJ83" s="217">
        <v>0.60862448271523506</v>
      </c>
      <c r="AK83" s="217">
        <v>0.60862448271523506</v>
      </c>
      <c r="AL83" s="217">
        <v>0.60862448271523506</v>
      </c>
      <c r="AM83" s="217">
        <v>0.60862448271523506</v>
      </c>
      <c r="AN83" s="217">
        <v>0.60862448271523506</v>
      </c>
      <c r="AO83" s="217">
        <v>0.60862448271523506</v>
      </c>
      <c r="AP83" s="217">
        <v>0.60862448271523506</v>
      </c>
      <c r="AQ83" s="217">
        <v>0.60862448271523506</v>
      </c>
      <c r="AR83" s="217">
        <v>0.60862448271523506</v>
      </c>
      <c r="AS83" s="217">
        <v>0.60862448271523506</v>
      </c>
      <c r="AT83" s="213">
        <v>2.6914643903830022</v>
      </c>
      <c r="AU83" s="214">
        <v>2.6917351075407412</v>
      </c>
      <c r="AV83" s="214">
        <v>2.6843219349976843</v>
      </c>
      <c r="AW83" s="214">
        <v>2.6777979298858643</v>
      </c>
      <c r="AX83" s="214">
        <v>2.6777979298858643</v>
      </c>
      <c r="AY83" s="214">
        <v>2.6777979298858643</v>
      </c>
      <c r="AZ83" s="214">
        <v>2.6777979298858643</v>
      </c>
      <c r="BA83" s="214">
        <v>2.6777979298858643</v>
      </c>
      <c r="BB83" s="214">
        <v>2.6777979298858643</v>
      </c>
      <c r="BC83" s="214">
        <v>2.6777979298858643</v>
      </c>
      <c r="BD83" s="214">
        <v>2.6777979298858643</v>
      </c>
      <c r="BE83" s="214">
        <v>2.6777979298858643</v>
      </c>
      <c r="BF83" s="214">
        <v>2.6777979298858643</v>
      </c>
      <c r="BG83" s="214">
        <v>2.6777979298858643</v>
      </c>
      <c r="BH83" s="214">
        <v>2.6777979298858643</v>
      </c>
      <c r="BI83" s="214">
        <v>2.6777979298858643</v>
      </c>
      <c r="BJ83" s="214">
        <v>2.6777979298858643</v>
      </c>
      <c r="BK83" s="214">
        <v>2.6777979298858643</v>
      </c>
    </row>
    <row r="84" spans="1:63" x14ac:dyDescent="0.2">
      <c r="A84" s="46" t="s">
        <v>474</v>
      </c>
      <c r="B84" s="57" t="s">
        <v>459</v>
      </c>
      <c r="C84" s="22" t="s">
        <v>373</v>
      </c>
      <c r="D84" s="22" t="s">
        <v>409</v>
      </c>
      <c r="E84" s="23" t="s">
        <v>43</v>
      </c>
      <c r="F84" s="224" t="s">
        <v>341</v>
      </c>
      <c r="G84" s="225" t="s">
        <v>342</v>
      </c>
      <c r="H84" s="225">
        <v>11.208546359252068</v>
      </c>
      <c r="I84" s="225">
        <v>0.1575291480658052</v>
      </c>
      <c r="J84" s="225">
        <v>1.2389103055738815E-3</v>
      </c>
      <c r="K84" s="225">
        <v>2.2664056960053358E-5</v>
      </c>
      <c r="L84" s="225">
        <v>-8.3039467357881591E-8</v>
      </c>
      <c r="M84" s="225">
        <v>1.0850960012248265E-9</v>
      </c>
      <c r="N84" s="225">
        <v>0</v>
      </c>
      <c r="O84" s="228">
        <v>1</v>
      </c>
      <c r="P84" s="225">
        <v>5</v>
      </c>
      <c r="Q84" s="225">
        <v>120</v>
      </c>
      <c r="R84" s="225" t="s">
        <v>343</v>
      </c>
      <c r="S84" s="225" t="s">
        <v>344</v>
      </c>
      <c r="T84" s="227" t="s">
        <v>345</v>
      </c>
      <c r="V84">
        <f t="shared" si="1"/>
        <v>78</v>
      </c>
      <c r="W84">
        <f>HLOOKUP('Fleet Input'!$G$1,$AB$6:$AS$271,V84+1,FALSE)</f>
        <v>0.60173975579158634</v>
      </c>
      <c r="X84">
        <f>HLOOKUP('Fleet Input'!$G$1,$AT$6:$BK$271,V84+1,FALSE)</f>
        <v>3.5443719264411824</v>
      </c>
      <c r="AB84" s="217">
        <v>0.60173975579158645</v>
      </c>
      <c r="AC84" s="217">
        <v>0.60173975579158623</v>
      </c>
      <c r="AD84" s="217">
        <v>0.60173975579158634</v>
      </c>
      <c r="AE84" s="217">
        <v>0.60173975579158634</v>
      </c>
      <c r="AF84" s="217">
        <v>0.60173975579158634</v>
      </c>
      <c r="AG84" s="217">
        <v>0.60173975579158634</v>
      </c>
      <c r="AH84" s="217">
        <v>0.60173975579158634</v>
      </c>
      <c r="AI84" s="217">
        <v>0.60173975579158634</v>
      </c>
      <c r="AJ84" s="217">
        <v>0.60173975579158634</v>
      </c>
      <c r="AK84" s="217">
        <v>0.60173975579158634</v>
      </c>
      <c r="AL84" s="217">
        <v>0.60173975579158634</v>
      </c>
      <c r="AM84" s="217">
        <v>0.60173975579158634</v>
      </c>
      <c r="AN84" s="217">
        <v>0.60173975579158634</v>
      </c>
      <c r="AO84" s="217">
        <v>0.60173975579158634</v>
      </c>
      <c r="AP84" s="217">
        <v>0.60173975579158634</v>
      </c>
      <c r="AQ84" s="217">
        <v>0.60173975579158634</v>
      </c>
      <c r="AR84" s="217">
        <v>0.60173975579158634</v>
      </c>
      <c r="AS84" s="217">
        <v>0.60173975579158634</v>
      </c>
      <c r="AT84" s="213">
        <v>3.5443719264411833</v>
      </c>
      <c r="AU84" s="214">
        <v>3.5443719264411824</v>
      </c>
      <c r="AV84" s="214">
        <v>3.5443719264411833</v>
      </c>
      <c r="AW84" s="214">
        <v>3.5443719264411824</v>
      </c>
      <c r="AX84" s="214">
        <v>3.5443719264411824</v>
      </c>
      <c r="AY84" s="214">
        <v>3.5443719264411824</v>
      </c>
      <c r="AZ84" s="214">
        <v>3.5443719264411824</v>
      </c>
      <c r="BA84" s="214">
        <v>3.5443719264411824</v>
      </c>
      <c r="BB84" s="214">
        <v>3.5443719264411824</v>
      </c>
      <c r="BC84" s="214">
        <v>3.5443719264411824</v>
      </c>
      <c r="BD84" s="214">
        <v>3.5443719264411824</v>
      </c>
      <c r="BE84" s="214">
        <v>3.5443719264411824</v>
      </c>
      <c r="BF84" s="214">
        <v>3.5443719264411824</v>
      </c>
      <c r="BG84" s="214">
        <v>3.5443719264411824</v>
      </c>
      <c r="BH84" s="214">
        <v>3.5443719264411824</v>
      </c>
      <c r="BI84" s="214">
        <v>3.5443719264411824</v>
      </c>
      <c r="BJ84" s="214">
        <v>3.5443719264411824</v>
      </c>
      <c r="BK84" s="214">
        <v>3.5443719264411824</v>
      </c>
    </row>
    <row r="85" spans="1:63" x14ac:dyDescent="0.2">
      <c r="A85" s="46" t="s">
        <v>475</v>
      </c>
      <c r="B85" s="57" t="s">
        <v>459</v>
      </c>
      <c r="C85" s="22" t="s">
        <v>373</v>
      </c>
      <c r="D85" s="22" t="s">
        <v>409</v>
      </c>
      <c r="E85" s="23" t="s">
        <v>44</v>
      </c>
      <c r="F85" s="224" t="s">
        <v>341</v>
      </c>
      <c r="G85" s="225" t="s">
        <v>342</v>
      </c>
      <c r="H85" s="225">
        <v>14.764251520828111</v>
      </c>
      <c r="I85" s="225">
        <v>0.17673527111401199</v>
      </c>
      <c r="J85" s="225">
        <v>-3.004726349900011E-4</v>
      </c>
      <c r="K85" s="225">
        <v>6.4261510814844769E-5</v>
      </c>
      <c r="L85" s="225">
        <v>-4.61974727361536E-7</v>
      </c>
      <c r="M85" s="225">
        <v>2.9617394013106875E-9</v>
      </c>
      <c r="N85" s="225">
        <v>0</v>
      </c>
      <c r="O85" s="228">
        <v>1</v>
      </c>
      <c r="P85" s="225">
        <v>5</v>
      </c>
      <c r="Q85" s="225">
        <v>120</v>
      </c>
      <c r="R85" s="225" t="s">
        <v>343</v>
      </c>
      <c r="S85" s="225" t="s">
        <v>344</v>
      </c>
      <c r="T85" s="227" t="s">
        <v>345</v>
      </c>
      <c r="V85">
        <f t="shared" si="1"/>
        <v>79</v>
      </c>
      <c r="W85">
        <f>HLOOKUP('Fleet Input'!$G$1,$AB$6:$AS$271,V85+1,FALSE)</f>
        <v>0.64874317069880183</v>
      </c>
      <c r="X85">
        <f>HLOOKUP('Fleet Input'!$G$1,$AT$6:$BK$271,V85+1,FALSE)</f>
        <v>3.718732255541175</v>
      </c>
      <c r="AB85" s="217">
        <v>0.64874317069880194</v>
      </c>
      <c r="AC85" s="217">
        <v>0.64874317069880183</v>
      </c>
      <c r="AD85" s="217">
        <v>0.64874317069880183</v>
      </c>
      <c r="AE85" s="217">
        <v>0.64874317069880183</v>
      </c>
      <c r="AF85" s="217">
        <v>0.64874317069880183</v>
      </c>
      <c r="AG85" s="217">
        <v>0.64874317069880183</v>
      </c>
      <c r="AH85" s="217">
        <v>0.64874317069880183</v>
      </c>
      <c r="AI85" s="217">
        <v>0.64874317069880183</v>
      </c>
      <c r="AJ85" s="217">
        <v>0.64874317069880183</v>
      </c>
      <c r="AK85" s="217">
        <v>0.64874317069880183</v>
      </c>
      <c r="AL85" s="217">
        <v>0.64874317069880183</v>
      </c>
      <c r="AM85" s="217">
        <v>0.64874317069880183</v>
      </c>
      <c r="AN85" s="217">
        <v>0.64874317069880183</v>
      </c>
      <c r="AO85" s="217">
        <v>0.64874317069880183</v>
      </c>
      <c r="AP85" s="217">
        <v>0.64874317069880183</v>
      </c>
      <c r="AQ85" s="217">
        <v>0.64874317069880183</v>
      </c>
      <c r="AR85" s="217">
        <v>0.64874317069880183</v>
      </c>
      <c r="AS85" s="217">
        <v>0.64874317069880183</v>
      </c>
      <c r="AT85" s="213">
        <v>3.7187322555411759</v>
      </c>
      <c r="AU85" s="214">
        <v>3.718732255541175</v>
      </c>
      <c r="AV85" s="214">
        <v>3.718732255541175</v>
      </c>
      <c r="AW85" s="214">
        <v>3.718732255541175</v>
      </c>
      <c r="AX85" s="214">
        <v>3.718732255541175</v>
      </c>
      <c r="AY85" s="214">
        <v>3.718732255541175</v>
      </c>
      <c r="AZ85" s="214">
        <v>3.718732255541175</v>
      </c>
      <c r="BA85" s="214">
        <v>3.718732255541175</v>
      </c>
      <c r="BB85" s="214">
        <v>3.718732255541175</v>
      </c>
      <c r="BC85" s="214">
        <v>3.718732255541175</v>
      </c>
      <c r="BD85" s="214">
        <v>3.718732255541175</v>
      </c>
      <c r="BE85" s="214">
        <v>3.718732255541175</v>
      </c>
      <c r="BF85" s="214">
        <v>3.718732255541175</v>
      </c>
      <c r="BG85" s="214">
        <v>3.718732255541175</v>
      </c>
      <c r="BH85" s="214">
        <v>3.718732255541175</v>
      </c>
      <c r="BI85" s="214">
        <v>3.718732255541175</v>
      </c>
      <c r="BJ85" s="214">
        <v>3.718732255541175</v>
      </c>
      <c r="BK85" s="214">
        <v>3.718732255541175</v>
      </c>
    </row>
    <row r="86" spans="1:63" x14ac:dyDescent="0.2">
      <c r="A86" s="46" t="s">
        <v>476</v>
      </c>
      <c r="B86" s="57" t="s">
        <v>459</v>
      </c>
      <c r="C86" s="22" t="s">
        <v>373</v>
      </c>
      <c r="D86" s="22" t="s">
        <v>409</v>
      </c>
      <c r="E86" s="23" t="s">
        <v>45</v>
      </c>
      <c r="F86" s="224" t="s">
        <v>341</v>
      </c>
      <c r="G86" s="225" t="s">
        <v>342</v>
      </c>
      <c r="H86" s="225">
        <v>9.2938284869887866</v>
      </c>
      <c r="I86" s="225">
        <v>0.16836873843385547</v>
      </c>
      <c r="J86" s="225">
        <v>1.1791135664225294E-3</v>
      </c>
      <c r="K86" s="225">
        <v>1.4993304679578046E-5</v>
      </c>
      <c r="L86" s="225">
        <v>-3.7473626493533807E-8</v>
      </c>
      <c r="M86" s="225">
        <v>4.9718626790465695E-10</v>
      </c>
      <c r="N86" s="225">
        <v>0</v>
      </c>
      <c r="O86" s="226">
        <v>1</v>
      </c>
      <c r="P86" s="225">
        <v>5</v>
      </c>
      <c r="Q86" s="225">
        <v>120</v>
      </c>
      <c r="R86" s="225" t="s">
        <v>343</v>
      </c>
      <c r="S86" s="225" t="s">
        <v>344</v>
      </c>
      <c r="T86" s="227" t="s">
        <v>345</v>
      </c>
      <c r="V86">
        <f t="shared" si="1"/>
        <v>80</v>
      </c>
      <c r="W86">
        <f>HLOOKUP('Fleet Input'!$G$1,$AB$6:$AS$271,V86+1,FALSE)</f>
        <v>0.71460402097539077</v>
      </c>
      <c r="X86">
        <f>HLOOKUP('Fleet Input'!$G$1,$AT$6:$BK$271,V86+1,FALSE)</f>
        <v>3.407099831914163</v>
      </c>
      <c r="AB86" s="217">
        <v>0.71460402097539089</v>
      </c>
      <c r="AC86" s="217">
        <v>0.71460402097539077</v>
      </c>
      <c r="AD86" s="217">
        <v>0.71460402097539077</v>
      </c>
      <c r="AE86" s="217">
        <v>0.71460402097539077</v>
      </c>
      <c r="AF86" s="217">
        <v>0.71460402097539077</v>
      </c>
      <c r="AG86" s="217">
        <v>0.71460402097539077</v>
      </c>
      <c r="AH86" s="217">
        <v>0.71460402097539077</v>
      </c>
      <c r="AI86" s="217">
        <v>0.71460402097539077</v>
      </c>
      <c r="AJ86" s="217">
        <v>0.71460402097539077</v>
      </c>
      <c r="AK86" s="217">
        <v>0.71460402097539077</v>
      </c>
      <c r="AL86" s="217">
        <v>0.71460402097539077</v>
      </c>
      <c r="AM86" s="217">
        <v>0.71460402097539077</v>
      </c>
      <c r="AN86" s="217">
        <v>0.71460402097539077</v>
      </c>
      <c r="AO86" s="217">
        <v>0.71460402097539077</v>
      </c>
      <c r="AP86" s="217">
        <v>0.71460402097539077</v>
      </c>
      <c r="AQ86" s="217">
        <v>0.71460402097539077</v>
      </c>
      <c r="AR86" s="217">
        <v>0.71460402097539077</v>
      </c>
      <c r="AS86" s="217">
        <v>0.71460402097539077</v>
      </c>
      <c r="AT86" s="213">
        <v>3.4070998319141639</v>
      </c>
      <c r="AU86" s="214">
        <v>3.407099831914163</v>
      </c>
      <c r="AV86" s="214">
        <v>3.407099831914163</v>
      </c>
      <c r="AW86" s="214">
        <v>3.407099831914163</v>
      </c>
      <c r="AX86" s="214">
        <v>3.407099831914163</v>
      </c>
      <c r="AY86" s="214">
        <v>3.407099831914163</v>
      </c>
      <c r="AZ86" s="214">
        <v>3.407099831914163</v>
      </c>
      <c r="BA86" s="214">
        <v>3.407099831914163</v>
      </c>
      <c r="BB86" s="214">
        <v>3.407099831914163</v>
      </c>
      <c r="BC86" s="214">
        <v>3.407099831914163</v>
      </c>
      <c r="BD86" s="214">
        <v>3.407099831914163</v>
      </c>
      <c r="BE86" s="214">
        <v>3.407099831914163</v>
      </c>
      <c r="BF86" s="214">
        <v>3.407099831914163</v>
      </c>
      <c r="BG86" s="214">
        <v>3.407099831914163</v>
      </c>
      <c r="BH86" s="214">
        <v>3.407099831914163</v>
      </c>
      <c r="BI86" s="214">
        <v>3.407099831914163</v>
      </c>
      <c r="BJ86" s="214">
        <v>3.407099831914163</v>
      </c>
      <c r="BK86" s="214">
        <v>3.407099831914163</v>
      </c>
    </row>
    <row r="87" spans="1:63" x14ac:dyDescent="0.2">
      <c r="A87" s="46" t="s">
        <v>477</v>
      </c>
      <c r="B87" s="57" t="s">
        <v>459</v>
      </c>
      <c r="C87" s="22" t="s">
        <v>373</v>
      </c>
      <c r="D87" s="22" t="s">
        <v>409</v>
      </c>
      <c r="E87" s="23" t="s">
        <v>46</v>
      </c>
      <c r="F87" s="224" t="s">
        <v>341</v>
      </c>
      <c r="G87" s="225" t="s">
        <v>342</v>
      </c>
      <c r="H87" s="225">
        <v>5.4852587867935654</v>
      </c>
      <c r="I87" s="225">
        <v>0.12307646044064313</v>
      </c>
      <c r="J87" s="225">
        <v>6.707527407456837E-4</v>
      </c>
      <c r="K87" s="225">
        <v>2.0770273660986049E-5</v>
      </c>
      <c r="L87" s="225">
        <v>-9.9724946536761117E-8</v>
      </c>
      <c r="M87" s="225">
        <v>8.4950840971626841E-10</v>
      </c>
      <c r="N87" s="225">
        <v>0</v>
      </c>
      <c r="O87" s="226">
        <v>1</v>
      </c>
      <c r="P87" s="225">
        <v>5</v>
      </c>
      <c r="Q87" s="225">
        <v>120</v>
      </c>
      <c r="R87" s="225" t="s">
        <v>351</v>
      </c>
      <c r="S87" s="225" t="s">
        <v>344</v>
      </c>
      <c r="T87" s="227" t="s">
        <v>478</v>
      </c>
      <c r="V87">
        <f t="shared" si="1"/>
        <v>81</v>
      </c>
      <c r="W87">
        <f>HLOOKUP('Fleet Input'!$G$1,$AB$6:$AS$271,V87+1,FALSE)</f>
        <v>0.53711202123366397</v>
      </c>
      <c r="X87">
        <f>HLOOKUP('Fleet Input'!$G$1,$AT$6:$BK$271,V87+1,FALSE)</f>
        <v>2.704727367245801</v>
      </c>
      <c r="AB87" s="217">
        <v>0.53711202123366397</v>
      </c>
      <c r="AC87" s="217">
        <v>0.53711202123366397</v>
      </c>
      <c r="AD87" s="217">
        <v>0.53711202123366397</v>
      </c>
      <c r="AE87" s="217">
        <v>0.53711202123366397</v>
      </c>
      <c r="AF87" s="217">
        <v>0.53711202123366397</v>
      </c>
      <c r="AG87" s="217">
        <v>0.53711202123366397</v>
      </c>
      <c r="AH87" s="217">
        <v>0.53711202123366397</v>
      </c>
      <c r="AI87" s="217">
        <v>0.53711202123366397</v>
      </c>
      <c r="AJ87" s="217">
        <v>0.53711202123366397</v>
      </c>
      <c r="AK87" s="217">
        <v>0.53711202123366397</v>
      </c>
      <c r="AL87" s="217">
        <v>0.53711202123366397</v>
      </c>
      <c r="AM87" s="217">
        <v>0.53711202123366397</v>
      </c>
      <c r="AN87" s="217">
        <v>0.53711202123366397</v>
      </c>
      <c r="AO87" s="217">
        <v>0.53711202123366397</v>
      </c>
      <c r="AP87" s="217">
        <v>0.53711202123366397</v>
      </c>
      <c r="AQ87" s="217">
        <v>0.53711202123366397</v>
      </c>
      <c r="AR87" s="217">
        <v>0.53711202123366397</v>
      </c>
      <c r="AS87" s="217">
        <v>0.53711202123366397</v>
      </c>
      <c r="AT87" s="213">
        <v>2.7047273672458014</v>
      </c>
      <c r="AU87" s="214">
        <v>2.704727367245801</v>
      </c>
      <c r="AV87" s="214">
        <v>2.704727367245801</v>
      </c>
      <c r="AW87" s="214">
        <v>2.704727367245801</v>
      </c>
      <c r="AX87" s="214">
        <v>2.704727367245801</v>
      </c>
      <c r="AY87" s="214">
        <v>2.704727367245801</v>
      </c>
      <c r="AZ87" s="214">
        <v>2.704727367245801</v>
      </c>
      <c r="BA87" s="214">
        <v>2.704727367245801</v>
      </c>
      <c r="BB87" s="214">
        <v>2.704727367245801</v>
      </c>
      <c r="BC87" s="214">
        <v>2.704727367245801</v>
      </c>
      <c r="BD87" s="214">
        <v>2.704727367245801</v>
      </c>
      <c r="BE87" s="214">
        <v>2.704727367245801</v>
      </c>
      <c r="BF87" s="214">
        <v>2.704727367245801</v>
      </c>
      <c r="BG87" s="214">
        <v>2.704727367245801</v>
      </c>
      <c r="BH87" s="214">
        <v>2.704727367245801</v>
      </c>
      <c r="BI87" s="214">
        <v>2.704727367245801</v>
      </c>
      <c r="BJ87" s="214">
        <v>2.704727367245801</v>
      </c>
      <c r="BK87" s="214">
        <v>2.704727367245801</v>
      </c>
    </row>
    <row r="88" spans="1:63" x14ac:dyDescent="0.2">
      <c r="A88" s="46" t="s">
        <v>479</v>
      </c>
      <c r="B88" s="57" t="s">
        <v>459</v>
      </c>
      <c r="C88" s="22" t="s">
        <v>373</v>
      </c>
      <c r="D88" s="22" t="s">
        <v>409</v>
      </c>
      <c r="E88" s="23" t="s">
        <v>47</v>
      </c>
      <c r="F88" s="224" t="s">
        <v>341</v>
      </c>
      <c r="G88" s="225" t="s">
        <v>342</v>
      </c>
      <c r="H88" s="225">
        <v>5.4852587867935654</v>
      </c>
      <c r="I88" s="225">
        <v>0.12307646044064313</v>
      </c>
      <c r="J88" s="225">
        <v>6.707527407456837E-4</v>
      </c>
      <c r="K88" s="225">
        <v>2.0770273660986049E-5</v>
      </c>
      <c r="L88" s="225">
        <v>-9.9724946536761117E-8</v>
      </c>
      <c r="M88" s="225">
        <v>8.4950840971626841E-10</v>
      </c>
      <c r="N88" s="225">
        <v>0</v>
      </c>
      <c r="O88" s="226">
        <v>0.67500000000000004</v>
      </c>
      <c r="P88" s="225">
        <v>5</v>
      </c>
      <c r="Q88" s="225">
        <v>120</v>
      </c>
      <c r="R88" s="225" t="s">
        <v>351</v>
      </c>
      <c r="S88" s="225" t="s">
        <v>344</v>
      </c>
      <c r="T88" s="227" t="s">
        <v>480</v>
      </c>
      <c r="V88">
        <f t="shared" si="1"/>
        <v>82</v>
      </c>
      <c r="W88">
        <f>HLOOKUP('Fleet Input'!$G$1,$AB$6:$AS$271,V88+1,FALSE)</f>
        <v>0.66064778611740671</v>
      </c>
      <c r="X88">
        <f>HLOOKUP('Fleet Input'!$G$1,$AT$6:$BK$271,V88+1,FALSE)</f>
        <v>3.3268146617123353</v>
      </c>
      <c r="AB88" s="217">
        <v>0.66064778611740682</v>
      </c>
      <c r="AC88" s="217">
        <v>0.66064778611740671</v>
      </c>
      <c r="AD88" s="217">
        <v>0.66064778611740671</v>
      </c>
      <c r="AE88" s="217">
        <v>0.66064778611740671</v>
      </c>
      <c r="AF88" s="217">
        <v>0.66064778611740671</v>
      </c>
      <c r="AG88" s="217">
        <v>0.66064778611740671</v>
      </c>
      <c r="AH88" s="217">
        <v>0.66064778611740671</v>
      </c>
      <c r="AI88" s="217">
        <v>0.66064778611740671</v>
      </c>
      <c r="AJ88" s="217">
        <v>0.66064778611740671</v>
      </c>
      <c r="AK88" s="217">
        <v>0.66064778611740671</v>
      </c>
      <c r="AL88" s="217">
        <v>0.66064778611740671</v>
      </c>
      <c r="AM88" s="217">
        <v>0.66064778611740671</v>
      </c>
      <c r="AN88" s="217">
        <v>0.66064778611740671</v>
      </c>
      <c r="AO88" s="217">
        <v>0.66064778611740671</v>
      </c>
      <c r="AP88" s="217">
        <v>0.66064778611740671</v>
      </c>
      <c r="AQ88" s="217">
        <v>0.66064778611740671</v>
      </c>
      <c r="AR88" s="217">
        <v>0.66064778611740671</v>
      </c>
      <c r="AS88" s="217">
        <v>0.66064778611740671</v>
      </c>
      <c r="AT88" s="213">
        <v>3.3268146617123358</v>
      </c>
      <c r="AU88" s="214">
        <v>3.3268146617123353</v>
      </c>
      <c r="AV88" s="214">
        <v>3.3268146617123358</v>
      </c>
      <c r="AW88" s="214">
        <v>3.3268146617123353</v>
      </c>
      <c r="AX88" s="214">
        <v>3.3268146617123353</v>
      </c>
      <c r="AY88" s="214">
        <v>3.3268146617123353</v>
      </c>
      <c r="AZ88" s="214">
        <v>3.3268146617123353</v>
      </c>
      <c r="BA88" s="214">
        <v>3.3268146617123353</v>
      </c>
      <c r="BB88" s="214">
        <v>3.3268146617123353</v>
      </c>
      <c r="BC88" s="214">
        <v>3.3268146617123353</v>
      </c>
      <c r="BD88" s="214">
        <v>3.3268146617123353</v>
      </c>
      <c r="BE88" s="214">
        <v>3.3268146617123353</v>
      </c>
      <c r="BF88" s="214">
        <v>3.3268146617123353</v>
      </c>
      <c r="BG88" s="214">
        <v>3.3268146617123353</v>
      </c>
      <c r="BH88" s="214">
        <v>3.3268146617123353</v>
      </c>
      <c r="BI88" s="214">
        <v>3.3268146617123353</v>
      </c>
      <c r="BJ88" s="214">
        <v>3.3268146617123353</v>
      </c>
      <c r="BK88" s="214">
        <v>3.3268146617123353</v>
      </c>
    </row>
    <row r="89" spans="1:63" ht="13.5" thickBot="1" x14ac:dyDescent="0.25">
      <c r="A89" s="50" t="s">
        <v>481</v>
      </c>
      <c r="B89" s="58" t="s">
        <v>459</v>
      </c>
      <c r="C89" s="35" t="s">
        <v>373</v>
      </c>
      <c r="D89" s="35" t="s">
        <v>409</v>
      </c>
      <c r="E89" s="23" t="s">
        <v>48</v>
      </c>
      <c r="F89" s="224" t="s">
        <v>341</v>
      </c>
      <c r="G89" s="225" t="s">
        <v>342</v>
      </c>
      <c r="H89" s="234">
        <v>5.4852587867935654</v>
      </c>
      <c r="I89" s="234">
        <v>0.12307646044064313</v>
      </c>
      <c r="J89" s="234">
        <v>6.707527407456837E-4</v>
      </c>
      <c r="K89" s="234">
        <v>2.0770273660986049E-5</v>
      </c>
      <c r="L89" s="234">
        <v>-9.9724946536761117E-8</v>
      </c>
      <c r="M89" s="234">
        <v>8.4950840971626841E-10</v>
      </c>
      <c r="N89" s="234">
        <v>0</v>
      </c>
      <c r="O89" s="239">
        <v>0.3</v>
      </c>
      <c r="P89" s="234">
        <v>5</v>
      </c>
      <c r="Q89" s="234">
        <v>120</v>
      </c>
      <c r="R89" s="234" t="s">
        <v>351</v>
      </c>
      <c r="S89" s="234" t="s">
        <v>344</v>
      </c>
      <c r="T89" s="236" t="s">
        <v>482</v>
      </c>
      <c r="V89">
        <f t="shared" si="1"/>
        <v>83</v>
      </c>
      <c r="W89">
        <f>HLOOKUP('Fleet Input'!$G$1,$AB$6:$AS$271,V89+1,FALSE)</f>
        <v>0.23364372923664381</v>
      </c>
      <c r="X89">
        <f>HLOOKUP('Fleet Input'!$G$1,$AT$6:$BK$271,V89+1,FALSE)</f>
        <v>1.1765564047519235</v>
      </c>
      <c r="AB89" s="217">
        <v>0.23364372923664384</v>
      </c>
      <c r="AC89" s="217">
        <v>0.23364372923664381</v>
      </c>
      <c r="AD89" s="217">
        <v>0.23364372923664384</v>
      </c>
      <c r="AE89" s="217">
        <v>0.23364372923664381</v>
      </c>
      <c r="AF89" s="217">
        <v>0.23364372923664381</v>
      </c>
      <c r="AG89" s="217">
        <v>0.23364372923664381</v>
      </c>
      <c r="AH89" s="217">
        <v>0.23364372923664381</v>
      </c>
      <c r="AI89" s="217">
        <v>0.23364372923664381</v>
      </c>
      <c r="AJ89" s="217">
        <v>0.23474309334081572</v>
      </c>
      <c r="AK89" s="217">
        <v>0.2352991690591642</v>
      </c>
      <c r="AL89" s="217">
        <v>0.23554820922719077</v>
      </c>
      <c r="AM89" s="217">
        <v>0.23570014143326745</v>
      </c>
      <c r="AN89" s="217">
        <v>0.23579810424696734</v>
      </c>
      <c r="AO89" s="217">
        <v>0.23583994461832383</v>
      </c>
      <c r="AP89" s="217">
        <v>0.23587360936137708</v>
      </c>
      <c r="AQ89" s="217">
        <v>0.23590427488586205</v>
      </c>
      <c r="AR89" s="217">
        <v>0.23592699310636628</v>
      </c>
      <c r="AS89" s="217">
        <v>0.2359429310276594</v>
      </c>
      <c r="AT89" s="213">
        <v>1.1765564047519237</v>
      </c>
      <c r="AU89" s="214">
        <v>1.1765564047519235</v>
      </c>
      <c r="AV89" s="214">
        <v>1.1765564047519235</v>
      </c>
      <c r="AW89" s="214">
        <v>1.1765564047519235</v>
      </c>
      <c r="AX89" s="214">
        <v>1.1765564047519235</v>
      </c>
      <c r="AY89" s="214">
        <v>1.1765564047519235</v>
      </c>
      <c r="AZ89" s="214">
        <v>1.1765564047519235</v>
      </c>
      <c r="BA89" s="214">
        <v>1.1765564047519235</v>
      </c>
      <c r="BB89" s="214">
        <v>1.1820924569376328</v>
      </c>
      <c r="BC89" s="214">
        <v>1.1848926795247634</v>
      </c>
      <c r="BD89" s="214">
        <v>1.1861467675573825</v>
      </c>
      <c r="BE89" s="214">
        <v>1.1869118504069485</v>
      </c>
      <c r="BF89" s="214">
        <v>1.1874051603548026</v>
      </c>
      <c r="BG89" s="214">
        <v>1.1876158553178451</v>
      </c>
      <c r="BH89" s="214">
        <v>1.1877853803857041</v>
      </c>
      <c r="BI89" s="214">
        <v>1.1879398023312695</v>
      </c>
      <c r="BJ89" s="214">
        <v>1.1880542041511948</v>
      </c>
      <c r="BK89" s="214">
        <v>1.1881344625148029</v>
      </c>
    </row>
    <row r="90" spans="1:63" x14ac:dyDescent="0.2">
      <c r="A90" s="42" t="s">
        <v>483</v>
      </c>
      <c r="B90" s="56" t="s">
        <v>484</v>
      </c>
      <c r="C90" s="14" t="s">
        <v>338</v>
      </c>
      <c r="D90" s="14" t="s">
        <v>409</v>
      </c>
      <c r="E90" s="15" t="s">
        <v>340</v>
      </c>
      <c r="F90" s="220" t="s">
        <v>341</v>
      </c>
      <c r="G90" s="221" t="s">
        <v>342</v>
      </c>
      <c r="H90" s="221">
        <v>2.2095213029533625</v>
      </c>
      <c r="I90" s="221">
        <v>5.8208164264215156E-3</v>
      </c>
      <c r="J90" s="221">
        <v>2.2252435610425891E-3</v>
      </c>
      <c r="K90" s="221">
        <v>-5.8614164544223968E-5</v>
      </c>
      <c r="L90" s="221">
        <v>1.3090314512353984E-6</v>
      </c>
      <c r="M90" s="221">
        <v>-1.1263594373173147E-8</v>
      </c>
      <c r="N90" s="221">
        <v>5.1250021289523176E-11</v>
      </c>
      <c r="O90" s="222">
        <v>8.9230769230769234</v>
      </c>
      <c r="P90" s="221">
        <v>5</v>
      </c>
      <c r="Q90" s="221">
        <v>100</v>
      </c>
      <c r="R90" s="221" t="s">
        <v>351</v>
      </c>
      <c r="S90" s="221" t="s">
        <v>344</v>
      </c>
      <c r="T90" s="223" t="s">
        <v>485</v>
      </c>
      <c r="V90">
        <f t="shared" si="1"/>
        <v>84</v>
      </c>
      <c r="W90">
        <f>HLOOKUP('Fleet Input'!$G$1,$AB$6:$AS$271,V90+1,FALSE)</f>
        <v>1.9636301770391227</v>
      </c>
      <c r="X90">
        <f>HLOOKUP('Fleet Input'!$G$1,$AT$6:$BK$271,V90+1,FALSE)</f>
        <v>5.186046694470372</v>
      </c>
      <c r="AB90" s="217">
        <v>1.9806555846797449</v>
      </c>
      <c r="AC90" s="217">
        <v>1.9765745933073799</v>
      </c>
      <c r="AD90" s="217">
        <v>1.9697927475854029</v>
      </c>
      <c r="AE90" s="217">
        <v>1.9636301770391227</v>
      </c>
      <c r="AF90" s="217">
        <v>1.9636301770391227</v>
      </c>
      <c r="AG90" s="217">
        <v>1.9636301770391227</v>
      </c>
      <c r="AH90" s="217">
        <v>1.9636301770391227</v>
      </c>
      <c r="AI90" s="217">
        <v>1.9636301770391227</v>
      </c>
      <c r="AJ90" s="217">
        <v>1.9636301770391227</v>
      </c>
      <c r="AK90" s="217">
        <v>1.9636301770391227</v>
      </c>
      <c r="AL90" s="217">
        <v>1.9636301770391227</v>
      </c>
      <c r="AM90" s="217">
        <v>1.9636301770391227</v>
      </c>
      <c r="AN90" s="217">
        <v>1.9636301770391227</v>
      </c>
      <c r="AO90" s="217">
        <v>1.9636301770391227</v>
      </c>
      <c r="AP90" s="217">
        <v>1.9636301770391227</v>
      </c>
      <c r="AQ90" s="217">
        <v>1.9636301770391227</v>
      </c>
      <c r="AR90" s="217">
        <v>1.9636301770391227</v>
      </c>
      <c r="AS90" s="217">
        <v>1.9636301770391227</v>
      </c>
      <c r="AT90" s="213">
        <v>5.2297242839072613</v>
      </c>
      <c r="AU90" s="214">
        <v>5.2206393970720679</v>
      </c>
      <c r="AV90" s="214">
        <v>5.2029804233485777</v>
      </c>
      <c r="AW90" s="214">
        <v>5.186046694470372</v>
      </c>
      <c r="AX90" s="214">
        <v>5.186046694470372</v>
      </c>
      <c r="AY90" s="214">
        <v>5.186046694470372</v>
      </c>
      <c r="AZ90" s="214">
        <v>5.186046694470372</v>
      </c>
      <c r="BA90" s="214">
        <v>5.186046694470372</v>
      </c>
      <c r="BB90" s="214">
        <v>5.186046694470372</v>
      </c>
      <c r="BC90" s="214">
        <v>5.186046694470372</v>
      </c>
      <c r="BD90" s="214">
        <v>5.186046694470372</v>
      </c>
      <c r="BE90" s="214">
        <v>5.186046694470372</v>
      </c>
      <c r="BF90" s="214">
        <v>5.186046694470372</v>
      </c>
      <c r="BG90" s="214">
        <v>5.186046694470372</v>
      </c>
      <c r="BH90" s="214">
        <v>5.186046694470372</v>
      </c>
      <c r="BI90" s="214">
        <v>5.186046694470372</v>
      </c>
      <c r="BJ90" s="214">
        <v>5.186046694470372</v>
      </c>
      <c r="BK90" s="214">
        <v>5.186046694470372</v>
      </c>
    </row>
    <row r="91" spans="1:63" x14ac:dyDescent="0.2">
      <c r="A91" s="46" t="s">
        <v>486</v>
      </c>
      <c r="B91" s="57" t="s">
        <v>484</v>
      </c>
      <c r="C91" s="22" t="s">
        <v>338</v>
      </c>
      <c r="D91" s="22" t="s">
        <v>409</v>
      </c>
      <c r="E91" s="23" t="s">
        <v>43</v>
      </c>
      <c r="F91" s="224" t="s">
        <v>341</v>
      </c>
      <c r="G91" s="225" t="s">
        <v>342</v>
      </c>
      <c r="H91" s="225">
        <v>2.2095213029533625</v>
      </c>
      <c r="I91" s="225">
        <v>5.8208164264215156E-3</v>
      </c>
      <c r="J91" s="225">
        <v>2.2252435610425891E-3</v>
      </c>
      <c r="K91" s="225">
        <v>-5.8614164544223968E-5</v>
      </c>
      <c r="L91" s="225">
        <v>1.3090314512353984E-6</v>
      </c>
      <c r="M91" s="225">
        <v>-1.1263594373173147E-8</v>
      </c>
      <c r="N91" s="225">
        <v>5.1250021289523176E-11</v>
      </c>
      <c r="O91" s="228">
        <v>2.1538461538461537</v>
      </c>
      <c r="P91" s="225">
        <v>5</v>
      </c>
      <c r="Q91" s="225">
        <v>100</v>
      </c>
      <c r="R91" s="225" t="s">
        <v>351</v>
      </c>
      <c r="S91" s="225" t="s">
        <v>344</v>
      </c>
      <c r="T91" s="227" t="s">
        <v>487</v>
      </c>
      <c r="V91">
        <f t="shared" si="1"/>
        <v>85</v>
      </c>
      <c r="W91">
        <f>HLOOKUP('Fleet Input'!$G$1,$AB$6:$AS$271,V91+1,FALSE)</f>
        <v>0.56898087160627131</v>
      </c>
      <c r="X91">
        <f>HLOOKUP('Fleet Input'!$G$1,$AT$6:$BK$271,V91+1,FALSE)</f>
        <v>2.5271567240172388</v>
      </c>
      <c r="AB91" s="217">
        <v>0.56987213330896913</v>
      </c>
      <c r="AC91" s="217">
        <v>0.56989523047861657</v>
      </c>
      <c r="AD91" s="217">
        <v>0.56928290226522638</v>
      </c>
      <c r="AE91" s="217">
        <v>0.56864713692819902</v>
      </c>
      <c r="AF91" s="217">
        <v>0.56898087160627131</v>
      </c>
      <c r="AG91" s="217">
        <v>0.56923494739385494</v>
      </c>
      <c r="AH91" s="217">
        <v>0.56941173673578993</v>
      </c>
      <c r="AI91" s="217">
        <v>0.56953625504800842</v>
      </c>
      <c r="AJ91" s="217">
        <v>0.56962106397220624</v>
      </c>
      <c r="AK91" s="217">
        <v>0.56962106397220624</v>
      </c>
      <c r="AL91" s="217">
        <v>0.56962106397220624</v>
      </c>
      <c r="AM91" s="217">
        <v>0.56962106397220624</v>
      </c>
      <c r="AN91" s="217">
        <v>0.56962106397220624</v>
      </c>
      <c r="AO91" s="217">
        <v>0.56962106397220624</v>
      </c>
      <c r="AP91" s="217">
        <v>0.56962106397220624</v>
      </c>
      <c r="AQ91" s="217">
        <v>0.56962106397220624</v>
      </c>
      <c r="AR91" s="217">
        <v>0.56962106397220624</v>
      </c>
      <c r="AS91" s="217">
        <v>0.56962106397220624</v>
      </c>
      <c r="AT91" s="213">
        <v>2.5308012845147401</v>
      </c>
      <c r="AU91" s="214">
        <v>2.530623368375561</v>
      </c>
      <c r="AV91" s="214">
        <v>2.5286355699801768</v>
      </c>
      <c r="AW91" s="214">
        <v>2.5265204609904974</v>
      </c>
      <c r="AX91" s="214">
        <v>2.5271567240172388</v>
      </c>
      <c r="AY91" s="214">
        <v>2.527641117879345</v>
      </c>
      <c r="AZ91" s="214">
        <v>2.5279781656277085</v>
      </c>
      <c r="BA91" s="214">
        <v>2.5282155589926258</v>
      </c>
      <c r="BB91" s="214">
        <v>2.5283772466635521</v>
      </c>
      <c r="BC91" s="214">
        <v>2.5283772466635521</v>
      </c>
      <c r="BD91" s="214">
        <v>2.5283772466635521</v>
      </c>
      <c r="BE91" s="214">
        <v>2.5283772466635521</v>
      </c>
      <c r="BF91" s="214">
        <v>2.5283772466635521</v>
      </c>
      <c r="BG91" s="214">
        <v>2.5283772466635521</v>
      </c>
      <c r="BH91" s="214">
        <v>2.5283772466635521</v>
      </c>
      <c r="BI91" s="214">
        <v>2.5283772466635521</v>
      </c>
      <c r="BJ91" s="214">
        <v>2.5283772466635521</v>
      </c>
      <c r="BK91" s="214">
        <v>2.5283772466635521</v>
      </c>
    </row>
    <row r="92" spans="1:63" x14ac:dyDescent="0.2">
      <c r="A92" s="46" t="s">
        <v>488</v>
      </c>
      <c r="B92" s="57" t="s">
        <v>484</v>
      </c>
      <c r="C92" s="22" t="s">
        <v>338</v>
      </c>
      <c r="D92" s="22" t="s">
        <v>409</v>
      </c>
      <c r="E92" s="23" t="s">
        <v>44</v>
      </c>
      <c r="F92" s="224" t="s">
        <v>341</v>
      </c>
      <c r="G92" s="225" t="s">
        <v>342</v>
      </c>
      <c r="H92" s="225">
        <v>2.2095213029533625</v>
      </c>
      <c r="I92" s="225">
        <v>5.8208164264215156E-3</v>
      </c>
      <c r="J92" s="225">
        <v>2.2252435610425891E-3</v>
      </c>
      <c r="K92" s="225">
        <v>-5.8614164544223968E-5</v>
      </c>
      <c r="L92" s="225">
        <v>1.3090314512353984E-6</v>
      </c>
      <c r="M92" s="225">
        <v>-1.1263594373173147E-8</v>
      </c>
      <c r="N92" s="225">
        <v>5.1250021289523176E-11</v>
      </c>
      <c r="O92" s="226">
        <v>1</v>
      </c>
      <c r="P92" s="225">
        <v>5</v>
      </c>
      <c r="Q92" s="225">
        <v>100</v>
      </c>
      <c r="R92" s="225" t="s">
        <v>343</v>
      </c>
      <c r="S92" s="225" t="s">
        <v>344</v>
      </c>
      <c r="T92" s="227" t="s">
        <v>345</v>
      </c>
      <c r="V92">
        <f t="shared" si="1"/>
        <v>86</v>
      </c>
      <c r="W92">
        <f>HLOOKUP('Fleet Input'!$G$1,$AB$6:$AS$271,V92+1,FALSE)</f>
        <v>0.46678875098076622</v>
      </c>
      <c r="X92">
        <f>HLOOKUP('Fleet Input'!$G$1,$AT$6:$BK$271,V92+1,FALSE)</f>
        <v>1.8606794791980172</v>
      </c>
      <c r="AB92" s="217">
        <v>0.46356208531234155</v>
      </c>
      <c r="AC92" s="217">
        <v>0.46506812600869057</v>
      </c>
      <c r="AD92" s="217">
        <v>0.46554291457192365</v>
      </c>
      <c r="AE92" s="217">
        <v>0.46578524872509064</v>
      </c>
      <c r="AF92" s="217">
        <v>0.46678875098076622</v>
      </c>
      <c r="AG92" s="217">
        <v>0.46755720356860453</v>
      </c>
      <c r="AH92" s="217">
        <v>0.4681540924415365</v>
      </c>
      <c r="AI92" s="217">
        <v>0.46861625906622878</v>
      </c>
      <c r="AJ92" s="217">
        <v>0.46896868333047936</v>
      </c>
      <c r="AK92" s="217">
        <v>0.46924744202466845</v>
      </c>
      <c r="AL92" s="217">
        <v>0.46942414742538313</v>
      </c>
      <c r="AM92" s="217">
        <v>0.46955216595969695</v>
      </c>
      <c r="AN92" s="217">
        <v>0.46963943030262834</v>
      </c>
      <c r="AO92" s="217">
        <v>0.46963943030262834</v>
      </c>
      <c r="AP92" s="217">
        <v>0.46963943030262834</v>
      </c>
      <c r="AQ92" s="217">
        <v>0.46963943030262834</v>
      </c>
      <c r="AR92" s="217">
        <v>0.46963943030262834</v>
      </c>
      <c r="AS92" s="217">
        <v>0.46963943030262834</v>
      </c>
      <c r="AT92" s="213">
        <v>1.8545066329262416</v>
      </c>
      <c r="AU92" s="214">
        <v>1.8578563134530435</v>
      </c>
      <c r="AV92" s="214">
        <v>1.8584700436220167</v>
      </c>
      <c r="AW92" s="214">
        <v>1.8584501091101899</v>
      </c>
      <c r="AX92" s="214">
        <v>1.8606794791980172</v>
      </c>
      <c r="AY92" s="214">
        <v>1.862386665408662</v>
      </c>
      <c r="AZ92" s="214">
        <v>1.8637127074694002</v>
      </c>
      <c r="BA92" s="214">
        <v>1.864739451996235</v>
      </c>
      <c r="BB92" s="214">
        <v>1.8655223940459427</v>
      </c>
      <c r="BC92" s="214">
        <v>1.866141681437707</v>
      </c>
      <c r="BD92" s="214">
        <v>1.8665342483028864</v>
      </c>
      <c r="BE92" s="214">
        <v>1.8668186529362318</v>
      </c>
      <c r="BF92" s="214">
        <v>1.8670125184853772</v>
      </c>
      <c r="BG92" s="214">
        <v>1.8670125184853772</v>
      </c>
      <c r="BH92" s="214">
        <v>1.8670125184853772</v>
      </c>
      <c r="BI92" s="214">
        <v>1.8670125184853772</v>
      </c>
      <c r="BJ92" s="214">
        <v>1.8670125184853772</v>
      </c>
      <c r="BK92" s="214">
        <v>1.8670125184853772</v>
      </c>
    </row>
    <row r="93" spans="1:63" x14ac:dyDescent="0.2">
      <c r="A93" s="46" t="s">
        <v>489</v>
      </c>
      <c r="B93" s="57" t="s">
        <v>484</v>
      </c>
      <c r="C93" s="22" t="s">
        <v>338</v>
      </c>
      <c r="D93" s="22" t="s">
        <v>409</v>
      </c>
      <c r="E93" s="23" t="s">
        <v>45</v>
      </c>
      <c r="F93" s="224" t="s">
        <v>341</v>
      </c>
      <c r="G93" s="225" t="s">
        <v>342</v>
      </c>
      <c r="H93" s="225">
        <v>2.2095213029533625</v>
      </c>
      <c r="I93" s="225">
        <v>5.8208164264215156E-3</v>
      </c>
      <c r="J93" s="225">
        <v>2.2252435610425891E-3</v>
      </c>
      <c r="K93" s="225">
        <v>-5.8614164544223968E-5</v>
      </c>
      <c r="L93" s="225">
        <v>1.3090314512353984E-6</v>
      </c>
      <c r="M93" s="225">
        <v>-1.1263594373173147E-8</v>
      </c>
      <c r="N93" s="225">
        <v>5.1250021289523176E-11</v>
      </c>
      <c r="O93" s="226">
        <v>0.66153846153846152</v>
      </c>
      <c r="P93" s="225">
        <v>5</v>
      </c>
      <c r="Q93" s="225">
        <v>100</v>
      </c>
      <c r="R93" s="225" t="s">
        <v>351</v>
      </c>
      <c r="S93" s="225" t="s">
        <v>344</v>
      </c>
      <c r="T93" s="227" t="s">
        <v>490</v>
      </c>
      <c r="V93">
        <f t="shared" si="1"/>
        <v>87</v>
      </c>
      <c r="W93">
        <f>HLOOKUP('Fleet Input'!$G$1,$AB$6:$AS$271,V93+1,FALSE)</f>
        <v>9.9291163034974331E-2</v>
      </c>
      <c r="X93">
        <f>HLOOKUP('Fleet Input'!$G$1,$AT$6:$BK$271,V93+1,FALSE)</f>
        <v>0.33250891401888788</v>
      </c>
      <c r="AB93" s="217">
        <v>0.33205113846086914</v>
      </c>
      <c r="AC93" s="217">
        <v>9.9450970589916241E-2</v>
      </c>
      <c r="AD93" s="217">
        <v>9.9367244153505327E-2</v>
      </c>
      <c r="AE93" s="217">
        <v>9.9291163034965865E-2</v>
      </c>
      <c r="AF93" s="217">
        <v>9.9291163034974331E-2</v>
      </c>
      <c r="AG93" s="217">
        <v>9.9291163034974247E-2</v>
      </c>
      <c r="AH93" s="217">
        <v>9.9291163034974234E-2</v>
      </c>
      <c r="AI93" s="217">
        <v>9.9291163034974247E-2</v>
      </c>
      <c r="AJ93" s="217">
        <v>9.9291163034974247E-2</v>
      </c>
      <c r="AK93" s="217">
        <v>9.9291163034974234E-2</v>
      </c>
      <c r="AL93" s="217">
        <v>9.9291163034974247E-2</v>
      </c>
      <c r="AM93" s="217">
        <v>9.9291163034974247E-2</v>
      </c>
      <c r="AN93" s="217">
        <v>9.9291163034974234E-2</v>
      </c>
      <c r="AO93" s="217">
        <v>9.9291163034974234E-2</v>
      </c>
      <c r="AP93" s="217">
        <v>9.9291163034974247E-2</v>
      </c>
      <c r="AQ93" s="217">
        <v>9.9291163034974247E-2</v>
      </c>
      <c r="AR93" s="217">
        <v>9.9291163034974247E-2</v>
      </c>
      <c r="AS93" s="217">
        <v>9.9291163034974247E-2</v>
      </c>
      <c r="AT93" s="213">
        <v>0.65626363529644549</v>
      </c>
      <c r="AU93" s="214">
        <v>0.33280786280012375</v>
      </c>
      <c r="AV93" s="214">
        <v>0.33265525489196895</v>
      </c>
      <c r="AW93" s="214">
        <v>0.33250891401880933</v>
      </c>
      <c r="AX93" s="214">
        <v>0.33250891401888788</v>
      </c>
      <c r="AY93" s="214">
        <v>0.33250891401888716</v>
      </c>
      <c r="AZ93" s="214">
        <v>0.33250891401888721</v>
      </c>
      <c r="BA93" s="214">
        <v>0.33250891401888721</v>
      </c>
      <c r="BB93" s="214">
        <v>0.33250891401888716</v>
      </c>
      <c r="BC93" s="214">
        <v>0.33250891401888716</v>
      </c>
      <c r="BD93" s="214">
        <v>0.33250891401888721</v>
      </c>
      <c r="BE93" s="214">
        <v>0.3325089140188871</v>
      </c>
      <c r="BF93" s="214">
        <v>0.3325089140188871</v>
      </c>
      <c r="BG93" s="214">
        <v>0.3325089140188871</v>
      </c>
      <c r="BH93" s="214">
        <v>0.33250891401888721</v>
      </c>
      <c r="BI93" s="214">
        <v>0.33250891401888716</v>
      </c>
      <c r="BJ93" s="214">
        <v>0.33250891401888721</v>
      </c>
      <c r="BK93" s="214">
        <v>0.33250891401888716</v>
      </c>
    </row>
    <row r="94" spans="1:63" x14ac:dyDescent="0.2">
      <c r="A94" s="46" t="s">
        <v>491</v>
      </c>
      <c r="B94" s="57" t="s">
        <v>484</v>
      </c>
      <c r="C94" s="22" t="s">
        <v>338</v>
      </c>
      <c r="D94" s="22" t="s">
        <v>409</v>
      </c>
      <c r="E94" s="23" t="s">
        <v>46</v>
      </c>
      <c r="F94" s="224" t="s">
        <v>341</v>
      </c>
      <c r="G94" s="225" t="s">
        <v>342</v>
      </c>
      <c r="H94" s="225">
        <v>2.2095213029533625</v>
      </c>
      <c r="I94" s="225">
        <v>5.8208164264215156E-3</v>
      </c>
      <c r="J94" s="225">
        <v>2.2252435610425891E-3</v>
      </c>
      <c r="K94" s="225">
        <v>-5.8614164544223968E-5</v>
      </c>
      <c r="L94" s="225">
        <v>1.3090314512353984E-6</v>
      </c>
      <c r="M94" s="225">
        <v>-1.1263594373173147E-8</v>
      </c>
      <c r="N94" s="225">
        <v>5.1250021289523176E-11</v>
      </c>
      <c r="O94" s="226">
        <v>0.35384615384615387</v>
      </c>
      <c r="P94" s="225">
        <v>5</v>
      </c>
      <c r="Q94" s="225">
        <v>100</v>
      </c>
      <c r="R94" s="225" t="s">
        <v>351</v>
      </c>
      <c r="S94" s="225" t="s">
        <v>344</v>
      </c>
      <c r="T94" s="227" t="s">
        <v>492</v>
      </c>
      <c r="V94">
        <f t="shared" si="1"/>
        <v>88</v>
      </c>
      <c r="W94">
        <f>HLOOKUP('Fleet Input'!$G$1,$AB$6:$AS$271,V94+1,FALSE)</f>
        <v>5.4468003716234989E-2</v>
      </c>
      <c r="X94">
        <f>HLOOKUP('Fleet Input'!$G$1,$AT$6:$BK$271,V94+1,FALSE)</f>
        <v>0.47307083333426336</v>
      </c>
      <c r="AB94" s="217">
        <v>0.105085677874335</v>
      </c>
      <c r="AC94" s="217">
        <v>5.2274248282799113E-2</v>
      </c>
      <c r="AD94" s="217">
        <v>5.3011214201932839E-2</v>
      </c>
      <c r="AE94" s="217">
        <v>5.4487661870990765E-2</v>
      </c>
      <c r="AF94" s="217">
        <v>5.4468003716234989E-2</v>
      </c>
      <c r="AG94" s="217">
        <v>5.4468264490427298E-2</v>
      </c>
      <c r="AH94" s="217">
        <v>5.446826131162056E-2</v>
      </c>
      <c r="AI94" s="217">
        <v>5.4468261350433263E-2</v>
      </c>
      <c r="AJ94" s="217">
        <v>5.4468261349943245E-2</v>
      </c>
      <c r="AK94" s="217">
        <v>5.4468261349949289E-2</v>
      </c>
      <c r="AL94" s="217">
        <v>5.4468261349949226E-2</v>
      </c>
      <c r="AM94" s="217">
        <v>5.4468261349949219E-2</v>
      </c>
      <c r="AN94" s="217">
        <v>5.4468261349949226E-2</v>
      </c>
      <c r="AO94" s="217">
        <v>5.4468261349949226E-2</v>
      </c>
      <c r="AP94" s="217">
        <v>5.4468261349949219E-2</v>
      </c>
      <c r="AQ94" s="217">
        <v>5.4468261349949219E-2</v>
      </c>
      <c r="AR94" s="217">
        <v>5.4468261349949219E-2</v>
      </c>
      <c r="AS94" s="217">
        <v>5.4468261349949219E-2</v>
      </c>
      <c r="AT94" s="213">
        <v>0.68780176187878295</v>
      </c>
      <c r="AU94" s="214">
        <v>0.46654955017048699</v>
      </c>
      <c r="AV94" s="214">
        <v>0.47019300278877563</v>
      </c>
      <c r="AW94" s="214">
        <v>0.4731111306209651</v>
      </c>
      <c r="AX94" s="214">
        <v>0.47307083333426336</v>
      </c>
      <c r="AY94" s="214">
        <v>0.47307137189971177</v>
      </c>
      <c r="AZ94" s="214">
        <v>0.47307136540405725</v>
      </c>
      <c r="BA94" s="214">
        <v>0.47307136548340067</v>
      </c>
      <c r="BB94" s="214">
        <v>0.47307136548238954</v>
      </c>
      <c r="BC94" s="214">
        <v>0.47307136548240208</v>
      </c>
      <c r="BD94" s="214">
        <v>0.47307136548240197</v>
      </c>
      <c r="BE94" s="214">
        <v>0.47307136548240197</v>
      </c>
      <c r="BF94" s="214">
        <v>0.47307136548240197</v>
      </c>
      <c r="BG94" s="214">
        <v>0.47307136548240197</v>
      </c>
      <c r="BH94" s="214">
        <v>0.47307136548240197</v>
      </c>
      <c r="BI94" s="214">
        <v>0.47307136548240197</v>
      </c>
      <c r="BJ94" s="214">
        <v>0.47307136548240186</v>
      </c>
      <c r="BK94" s="214">
        <v>0.47307136548240192</v>
      </c>
    </row>
    <row r="95" spans="1:63" x14ac:dyDescent="0.2">
      <c r="A95" s="46" t="s">
        <v>493</v>
      </c>
      <c r="B95" s="57" t="s">
        <v>484</v>
      </c>
      <c r="C95" s="22" t="s">
        <v>338</v>
      </c>
      <c r="D95" s="22" t="s">
        <v>409</v>
      </c>
      <c r="E95" s="23" t="s">
        <v>47</v>
      </c>
      <c r="F95" s="224" t="s">
        <v>341</v>
      </c>
      <c r="G95" s="225" t="s">
        <v>342</v>
      </c>
      <c r="H95" s="225">
        <v>2.2095213029533625</v>
      </c>
      <c r="I95" s="225">
        <v>5.8208164264215156E-3</v>
      </c>
      <c r="J95" s="225">
        <v>2.2252435610425891E-3</v>
      </c>
      <c r="K95" s="225">
        <v>-5.8614164544223968E-5</v>
      </c>
      <c r="L95" s="225">
        <v>1.3090314512353984E-6</v>
      </c>
      <c r="M95" s="225">
        <v>-1.1263594373173147E-8</v>
      </c>
      <c r="N95" s="225">
        <v>5.1250021289523176E-11</v>
      </c>
      <c r="O95" s="226">
        <v>0.21009615384615385</v>
      </c>
      <c r="P95" s="225">
        <v>5</v>
      </c>
      <c r="Q95" s="225">
        <v>100</v>
      </c>
      <c r="R95" s="225" t="s">
        <v>351</v>
      </c>
      <c r="S95" s="225" t="s">
        <v>344</v>
      </c>
      <c r="T95" s="227" t="s">
        <v>494</v>
      </c>
      <c r="V95">
        <f t="shared" si="1"/>
        <v>89</v>
      </c>
      <c r="W95">
        <f>HLOOKUP('Fleet Input'!$G$1,$AB$6:$AS$271,V95+1,FALSE)</f>
        <v>4.1647812935494681E-2</v>
      </c>
      <c r="X95">
        <f>HLOOKUP('Fleet Input'!$G$1,$AT$6:$BK$271,V95+1,FALSE)</f>
        <v>0.35863242615218183</v>
      </c>
      <c r="AB95" s="217">
        <v>3.6962909152986008E-2</v>
      </c>
      <c r="AC95" s="217">
        <v>3.6945054815731911E-2</v>
      </c>
      <c r="AD95" s="217">
        <v>3.6915384240698262E-2</v>
      </c>
      <c r="AE95" s="217">
        <v>3.9472116002803655E-2</v>
      </c>
      <c r="AF95" s="217">
        <v>4.1647812935494681E-2</v>
      </c>
      <c r="AG95" s="217">
        <v>4.2088817088045322E-2</v>
      </c>
      <c r="AH95" s="217">
        <v>4.2340097353107259E-2</v>
      </c>
      <c r="AI95" s="217">
        <v>4.4261378004925189E-2</v>
      </c>
      <c r="AJ95" s="217">
        <v>4.5104320383642531E-2</v>
      </c>
      <c r="AK95" s="217">
        <v>4.5093463816945754E-2</v>
      </c>
      <c r="AL95" s="217">
        <v>4.509360862665085E-2</v>
      </c>
      <c r="AM95" s="217">
        <v>4.5093606867421136E-2</v>
      </c>
      <c r="AN95" s="217">
        <v>4.5093606889052174E-2</v>
      </c>
      <c r="AO95" s="217">
        <v>4.5093606888777685E-2</v>
      </c>
      <c r="AP95" s="217">
        <v>4.5093606888781078E-2</v>
      </c>
      <c r="AQ95" s="217">
        <v>4.5093606888781029E-2</v>
      </c>
      <c r="AR95" s="217">
        <v>4.5093606888781029E-2</v>
      </c>
      <c r="AS95" s="217">
        <v>4.5093606888781015E-2</v>
      </c>
      <c r="AT95" s="213">
        <v>0.3413637860494434</v>
      </c>
      <c r="AU95" s="214">
        <v>0.34130700550672344</v>
      </c>
      <c r="AV95" s="214">
        <v>0.34119663692095165</v>
      </c>
      <c r="AW95" s="214">
        <v>0.35170101545514421</v>
      </c>
      <c r="AX95" s="214">
        <v>0.35863242615218183</v>
      </c>
      <c r="AY95" s="214">
        <v>0.36191222349804208</v>
      </c>
      <c r="AZ95" s="214">
        <v>0.36295820807139234</v>
      </c>
      <c r="BA95" s="214">
        <v>0.36871062935227944</v>
      </c>
      <c r="BB95" s="214">
        <v>0.37083701050507895</v>
      </c>
      <c r="BC95" s="214">
        <v>0.37080947866059533</v>
      </c>
      <c r="BD95" s="214">
        <v>0.37080984546133766</v>
      </c>
      <c r="BE95" s="214">
        <v>0.37080984101611181</v>
      </c>
      <c r="BF95" s="214">
        <v>0.37080984107073062</v>
      </c>
      <c r="BG95" s="214">
        <v>0.37080984107003478</v>
      </c>
      <c r="BH95" s="214">
        <v>0.3708098410700435</v>
      </c>
      <c r="BI95" s="214">
        <v>0.37080984107004339</v>
      </c>
      <c r="BJ95" s="214">
        <v>0.37080984107004333</v>
      </c>
      <c r="BK95" s="214">
        <v>0.37080984107004339</v>
      </c>
    </row>
    <row r="96" spans="1:63" x14ac:dyDescent="0.2">
      <c r="A96" s="46" t="s">
        <v>495</v>
      </c>
      <c r="B96" s="57" t="s">
        <v>484</v>
      </c>
      <c r="C96" s="31" t="s">
        <v>338</v>
      </c>
      <c r="D96" s="31" t="s">
        <v>409</v>
      </c>
      <c r="E96" s="23" t="s">
        <v>48</v>
      </c>
      <c r="F96" s="224" t="s">
        <v>341</v>
      </c>
      <c r="G96" s="225" t="s">
        <v>342</v>
      </c>
      <c r="H96" s="225">
        <v>2.2095213029533625</v>
      </c>
      <c r="I96" s="225">
        <v>5.8208164264215156E-3</v>
      </c>
      <c r="J96" s="225">
        <v>2.2252435610425891E-3</v>
      </c>
      <c r="K96" s="225">
        <v>-5.8614164544223968E-5</v>
      </c>
      <c r="L96" s="225">
        <v>1.3090314512353984E-6</v>
      </c>
      <c r="M96" s="225">
        <v>-1.1263594373173147E-8</v>
      </c>
      <c r="N96" s="225">
        <v>5.1250021289523176E-11</v>
      </c>
      <c r="O96" s="226">
        <v>0.21009615384615385</v>
      </c>
      <c r="P96" s="225">
        <v>5</v>
      </c>
      <c r="Q96" s="225">
        <v>100</v>
      </c>
      <c r="R96" s="225" t="s">
        <v>351</v>
      </c>
      <c r="S96" s="225" t="s">
        <v>344</v>
      </c>
      <c r="T96" s="227" t="s">
        <v>494</v>
      </c>
      <c r="V96">
        <f t="shared" si="1"/>
        <v>90</v>
      </c>
      <c r="W96">
        <f>HLOOKUP('Fleet Input'!$G$1,$AB$6:$AS$271,V96+1,FALSE)</f>
        <v>3.6888422994558287E-2</v>
      </c>
      <c r="X96">
        <f>HLOOKUP('Fleet Input'!$G$1,$AT$6:$BK$271,V96+1,FALSE)</f>
        <v>0.34109080111546286</v>
      </c>
      <c r="AB96" s="217">
        <v>3.6962909152986008E-2</v>
      </c>
      <c r="AC96" s="217">
        <v>3.6945054815731911E-2</v>
      </c>
      <c r="AD96" s="217">
        <v>3.6915384240698262E-2</v>
      </c>
      <c r="AE96" s="217">
        <v>3.6888422994558287E-2</v>
      </c>
      <c r="AF96" s="217">
        <v>3.6888422994558287E-2</v>
      </c>
      <c r="AG96" s="217">
        <v>3.6888422994558287E-2</v>
      </c>
      <c r="AH96" s="217">
        <v>3.6888422994558287E-2</v>
      </c>
      <c r="AI96" s="217">
        <v>3.6888422994558287E-2</v>
      </c>
      <c r="AJ96" s="217">
        <v>3.9854524425087766E-2</v>
      </c>
      <c r="AK96" s="217">
        <v>4.1350412779682322E-2</v>
      </c>
      <c r="AL96" s="217">
        <v>4.2015231976084234E-2</v>
      </c>
      <c r="AM96" s="217">
        <v>4.2405981493914606E-2</v>
      </c>
      <c r="AN96" s="217">
        <v>4.2701154282598928E-2</v>
      </c>
      <c r="AO96" s="217">
        <v>4.3131362622861665E-2</v>
      </c>
      <c r="AP96" s="217">
        <v>4.3408242246977834E-2</v>
      </c>
      <c r="AQ96" s="217">
        <v>4.3598542155723341E-2</v>
      </c>
      <c r="AR96" s="217">
        <v>4.3737384590425019E-2</v>
      </c>
      <c r="AS96" s="217">
        <v>4.3839864769626674E-2</v>
      </c>
      <c r="AT96" s="213">
        <v>0.3413637860494434</v>
      </c>
      <c r="AU96" s="214">
        <v>0.34130700550672344</v>
      </c>
      <c r="AV96" s="214">
        <v>0.34119663692095159</v>
      </c>
      <c r="AW96" s="214">
        <v>0.34109080111546286</v>
      </c>
      <c r="AX96" s="214">
        <v>0.34109080111546286</v>
      </c>
      <c r="AY96" s="214">
        <v>0.34109080111546286</v>
      </c>
      <c r="AZ96" s="214">
        <v>0.34109080111546286</v>
      </c>
      <c r="BA96" s="214">
        <v>0.34109080111546286</v>
      </c>
      <c r="BB96" s="214">
        <v>0.35356461842380282</v>
      </c>
      <c r="BC96" s="214">
        <v>0.35934440313169974</v>
      </c>
      <c r="BD96" s="214">
        <v>0.36196160967882701</v>
      </c>
      <c r="BE96" s="214">
        <v>0.36358257141490913</v>
      </c>
      <c r="BF96" s="214">
        <v>0.36462448049678542</v>
      </c>
      <c r="BG96" s="214">
        <v>0.3653516357985821</v>
      </c>
      <c r="BH96" s="214">
        <v>0.36589302598668494</v>
      </c>
      <c r="BI96" s="214">
        <v>0.36635133786305851</v>
      </c>
      <c r="BJ96" s="214">
        <v>0.36668963848525832</v>
      </c>
      <c r="BK96" s="214">
        <v>0.3669303093665891</v>
      </c>
    </row>
    <row r="97" spans="1:63" x14ac:dyDescent="0.2">
      <c r="A97" s="46" t="s">
        <v>496</v>
      </c>
      <c r="B97" s="57" t="s">
        <v>484</v>
      </c>
      <c r="C97" s="32" t="s">
        <v>373</v>
      </c>
      <c r="D97" s="32" t="s">
        <v>409</v>
      </c>
      <c r="E97" s="33" t="s">
        <v>340</v>
      </c>
      <c r="F97" s="224" t="s">
        <v>341</v>
      </c>
      <c r="G97" s="225" t="s">
        <v>342</v>
      </c>
      <c r="H97" s="225">
        <v>11.555001213993819</v>
      </c>
      <c r="I97" s="225">
        <v>0.19453872033909647</v>
      </c>
      <c r="J97" s="225">
        <v>3.2369862504992852E-3</v>
      </c>
      <c r="K97" s="225">
        <v>-8.3720035635170831E-6</v>
      </c>
      <c r="L97" s="225">
        <v>2.2157718546772509E-7</v>
      </c>
      <c r="M97" s="225">
        <v>0</v>
      </c>
      <c r="N97" s="225">
        <v>0</v>
      </c>
      <c r="O97" s="226">
        <v>1</v>
      </c>
      <c r="P97" s="226">
        <v>5</v>
      </c>
      <c r="Q97" s="226">
        <v>120</v>
      </c>
      <c r="R97" s="225" t="s">
        <v>343</v>
      </c>
      <c r="S97" s="225" t="s">
        <v>344</v>
      </c>
      <c r="T97" s="227" t="s">
        <v>345</v>
      </c>
      <c r="V97">
        <f t="shared" si="1"/>
        <v>91</v>
      </c>
      <c r="W97">
        <f>HLOOKUP('Fleet Input'!$G$1,$AB$6:$AS$271,V97+1,FALSE)</f>
        <v>0.60862448271523506</v>
      </c>
      <c r="X97">
        <f>HLOOKUP('Fleet Input'!$G$1,$AT$6:$BK$271,V97+1,FALSE)</f>
        <v>2.6777979298858643</v>
      </c>
      <c r="AB97" s="217">
        <v>0.61227142418330394</v>
      </c>
      <c r="AC97" s="217">
        <v>0.61234366597765022</v>
      </c>
      <c r="AD97" s="217">
        <v>0.61036543566974533</v>
      </c>
      <c r="AE97" s="217">
        <v>0.60862448271523506</v>
      </c>
      <c r="AF97" s="217">
        <v>0.60862448271523506</v>
      </c>
      <c r="AG97" s="217">
        <v>0.60862448271523506</v>
      </c>
      <c r="AH97" s="217">
        <v>0.60862448271523506</v>
      </c>
      <c r="AI97" s="217">
        <v>0.60862448271523506</v>
      </c>
      <c r="AJ97" s="217">
        <v>0.60862448271523506</v>
      </c>
      <c r="AK97" s="217">
        <v>0.60862448271523506</v>
      </c>
      <c r="AL97" s="217">
        <v>0.60862448271523506</v>
      </c>
      <c r="AM97" s="217">
        <v>0.60862448271523506</v>
      </c>
      <c r="AN97" s="217">
        <v>0.60862448271523506</v>
      </c>
      <c r="AO97" s="217">
        <v>0.60862448271523506</v>
      </c>
      <c r="AP97" s="217">
        <v>0.60862448271523506</v>
      </c>
      <c r="AQ97" s="217">
        <v>0.60862448271523506</v>
      </c>
      <c r="AR97" s="217">
        <v>0.60862448271523506</v>
      </c>
      <c r="AS97" s="217">
        <v>0.60862448271523506</v>
      </c>
      <c r="AT97" s="213">
        <v>2.6914643903830022</v>
      </c>
      <c r="AU97" s="214">
        <v>2.6917351075407412</v>
      </c>
      <c r="AV97" s="214">
        <v>2.6843219349976843</v>
      </c>
      <c r="AW97" s="214">
        <v>2.6777979298858643</v>
      </c>
      <c r="AX97" s="214">
        <v>2.6777979298858643</v>
      </c>
      <c r="AY97" s="214">
        <v>2.6777979298858643</v>
      </c>
      <c r="AZ97" s="214">
        <v>2.6777979298858643</v>
      </c>
      <c r="BA97" s="214">
        <v>2.6777979298858643</v>
      </c>
      <c r="BB97" s="214">
        <v>2.6777979298858643</v>
      </c>
      <c r="BC97" s="214">
        <v>2.6777979298858643</v>
      </c>
      <c r="BD97" s="214">
        <v>2.6777979298858643</v>
      </c>
      <c r="BE97" s="214">
        <v>2.6777979298858643</v>
      </c>
      <c r="BF97" s="214">
        <v>2.6777979298858643</v>
      </c>
      <c r="BG97" s="214">
        <v>2.6777979298858643</v>
      </c>
      <c r="BH97" s="214">
        <v>2.6777979298858643</v>
      </c>
      <c r="BI97" s="214">
        <v>2.6777979298858643</v>
      </c>
      <c r="BJ97" s="214">
        <v>2.6777979298858643</v>
      </c>
      <c r="BK97" s="214">
        <v>2.6777979298858643</v>
      </c>
    </row>
    <row r="98" spans="1:63" x14ac:dyDescent="0.2">
      <c r="A98" s="46" t="s">
        <v>497</v>
      </c>
      <c r="B98" s="57" t="s">
        <v>484</v>
      </c>
      <c r="C98" s="22" t="s">
        <v>373</v>
      </c>
      <c r="D98" s="22" t="s">
        <v>409</v>
      </c>
      <c r="E98" s="23" t="s">
        <v>43</v>
      </c>
      <c r="F98" s="224" t="s">
        <v>341</v>
      </c>
      <c r="G98" s="225" t="s">
        <v>342</v>
      </c>
      <c r="H98" s="225">
        <v>18.95076534555119</v>
      </c>
      <c r="I98" s="225">
        <v>0.12257218569357065</v>
      </c>
      <c r="J98" s="225">
        <v>-2.1769787160792475E-3</v>
      </c>
      <c r="K98" s="225">
        <v>1.0642724720710817E-4</v>
      </c>
      <c r="L98" s="225">
        <v>-1.0625252281903919E-6</v>
      </c>
      <c r="M98" s="225">
        <v>6.7350270336902912E-9</v>
      </c>
      <c r="N98" s="225">
        <v>0</v>
      </c>
      <c r="O98" s="228">
        <v>1</v>
      </c>
      <c r="P98" s="228">
        <v>5</v>
      </c>
      <c r="Q98" s="228">
        <v>120</v>
      </c>
      <c r="R98" s="225" t="s">
        <v>351</v>
      </c>
      <c r="S98" s="225" t="s">
        <v>344</v>
      </c>
      <c r="T98" s="227" t="s">
        <v>498</v>
      </c>
      <c r="V98">
        <f t="shared" si="1"/>
        <v>92</v>
      </c>
      <c r="W98">
        <f>HLOOKUP('Fleet Input'!$G$1,$AB$6:$AS$271,V98+1,FALSE)</f>
        <v>0.60173975579158634</v>
      </c>
      <c r="X98">
        <f>HLOOKUP('Fleet Input'!$G$1,$AT$6:$BK$271,V98+1,FALSE)</f>
        <v>3.5443719264411824</v>
      </c>
      <c r="AB98" s="217">
        <v>0.60173975579158645</v>
      </c>
      <c r="AC98" s="217">
        <v>0.60173975579158623</v>
      </c>
      <c r="AD98" s="217">
        <v>0.60173975579158634</v>
      </c>
      <c r="AE98" s="217">
        <v>0.60173975579158634</v>
      </c>
      <c r="AF98" s="217">
        <v>0.60173975579158634</v>
      </c>
      <c r="AG98" s="217">
        <v>0.60173975579158634</v>
      </c>
      <c r="AH98" s="217">
        <v>0.60173975579158634</v>
      </c>
      <c r="AI98" s="217">
        <v>0.60173975579158634</v>
      </c>
      <c r="AJ98" s="217">
        <v>0.60173975579158634</v>
      </c>
      <c r="AK98" s="217">
        <v>0.60173975579158634</v>
      </c>
      <c r="AL98" s="217">
        <v>0.60173975579158634</v>
      </c>
      <c r="AM98" s="217">
        <v>0.60173975579158634</v>
      </c>
      <c r="AN98" s="217">
        <v>0.60173975579158634</v>
      </c>
      <c r="AO98" s="217">
        <v>0.60173975579158634</v>
      </c>
      <c r="AP98" s="217">
        <v>0.60173975579158634</v>
      </c>
      <c r="AQ98" s="217">
        <v>0.60173975579158634</v>
      </c>
      <c r="AR98" s="217">
        <v>0.60173975579158634</v>
      </c>
      <c r="AS98" s="217">
        <v>0.60173975579158634</v>
      </c>
      <c r="AT98" s="213">
        <v>3.5443719264411833</v>
      </c>
      <c r="AU98" s="214">
        <v>3.5443719264411824</v>
      </c>
      <c r="AV98" s="214">
        <v>3.5443719264411833</v>
      </c>
      <c r="AW98" s="214">
        <v>3.5443719264411824</v>
      </c>
      <c r="AX98" s="214">
        <v>3.5443719264411824</v>
      </c>
      <c r="AY98" s="214">
        <v>3.5443719264411824</v>
      </c>
      <c r="AZ98" s="214">
        <v>3.5443719264411824</v>
      </c>
      <c r="BA98" s="214">
        <v>3.5443719264411824</v>
      </c>
      <c r="BB98" s="214">
        <v>3.5443719264411824</v>
      </c>
      <c r="BC98" s="214">
        <v>3.5443719264411824</v>
      </c>
      <c r="BD98" s="214">
        <v>3.5443719264411824</v>
      </c>
      <c r="BE98" s="214">
        <v>3.5443719264411824</v>
      </c>
      <c r="BF98" s="214">
        <v>3.5443719264411824</v>
      </c>
      <c r="BG98" s="214">
        <v>3.5443719264411824</v>
      </c>
      <c r="BH98" s="214">
        <v>3.5443719264411824</v>
      </c>
      <c r="BI98" s="214">
        <v>3.5443719264411824</v>
      </c>
      <c r="BJ98" s="214">
        <v>3.5443719264411824</v>
      </c>
      <c r="BK98" s="214">
        <v>3.5443719264411824</v>
      </c>
    </row>
    <row r="99" spans="1:63" x14ac:dyDescent="0.2">
      <c r="A99" s="46" t="s">
        <v>499</v>
      </c>
      <c r="B99" s="57" t="s">
        <v>484</v>
      </c>
      <c r="C99" s="22" t="s">
        <v>373</v>
      </c>
      <c r="D99" s="22" t="s">
        <v>409</v>
      </c>
      <c r="E99" s="23" t="s">
        <v>44</v>
      </c>
      <c r="F99" s="224" t="s">
        <v>341</v>
      </c>
      <c r="G99" s="225" t="s">
        <v>342</v>
      </c>
      <c r="H99" s="225">
        <v>18.41342796634126</v>
      </c>
      <c r="I99" s="225">
        <v>0.19453252017410705</v>
      </c>
      <c r="J99" s="225">
        <v>5.5987721771089127E-4</v>
      </c>
      <c r="K99" s="225">
        <v>4.8253063173575583E-5</v>
      </c>
      <c r="L99" s="225">
        <v>-2.9282864269508657E-7</v>
      </c>
      <c r="M99" s="225">
        <v>2.1256699573278526E-9</v>
      </c>
      <c r="N99" s="225">
        <v>0</v>
      </c>
      <c r="O99" s="226">
        <v>1</v>
      </c>
      <c r="P99" s="226">
        <v>5</v>
      </c>
      <c r="Q99" s="226">
        <v>120</v>
      </c>
      <c r="R99" s="225" t="s">
        <v>343</v>
      </c>
      <c r="S99" s="225" t="s">
        <v>344</v>
      </c>
      <c r="T99" s="227" t="s">
        <v>345</v>
      </c>
      <c r="V99">
        <f t="shared" si="1"/>
        <v>93</v>
      </c>
      <c r="W99">
        <f>HLOOKUP('Fleet Input'!$G$1,$AB$6:$AS$271,V99+1,FALSE)</f>
        <v>0.64874317069880183</v>
      </c>
      <c r="X99">
        <f>HLOOKUP('Fleet Input'!$G$1,$AT$6:$BK$271,V99+1,FALSE)</f>
        <v>3.718732255541175</v>
      </c>
      <c r="AB99" s="217">
        <v>0.64874317069880194</v>
      </c>
      <c r="AC99" s="217">
        <v>0.64874317069880183</v>
      </c>
      <c r="AD99" s="217">
        <v>0.64874317069880183</v>
      </c>
      <c r="AE99" s="217">
        <v>0.64874317069880183</v>
      </c>
      <c r="AF99" s="217">
        <v>0.64874317069880183</v>
      </c>
      <c r="AG99" s="217">
        <v>0.64874317069880183</v>
      </c>
      <c r="AH99" s="217">
        <v>0.64874317069880183</v>
      </c>
      <c r="AI99" s="217">
        <v>0.64874317069880183</v>
      </c>
      <c r="AJ99" s="217">
        <v>0.64874317069880183</v>
      </c>
      <c r="AK99" s="217">
        <v>0.64874317069880183</v>
      </c>
      <c r="AL99" s="217">
        <v>0.64874317069880183</v>
      </c>
      <c r="AM99" s="217">
        <v>0.64874317069880183</v>
      </c>
      <c r="AN99" s="217">
        <v>0.64874317069880183</v>
      </c>
      <c r="AO99" s="217">
        <v>0.64874317069880183</v>
      </c>
      <c r="AP99" s="217">
        <v>0.64874317069880183</v>
      </c>
      <c r="AQ99" s="217">
        <v>0.64874317069880183</v>
      </c>
      <c r="AR99" s="217">
        <v>0.64874317069880183</v>
      </c>
      <c r="AS99" s="217">
        <v>0.64874317069880183</v>
      </c>
      <c r="AT99" s="213">
        <v>3.7187322555411759</v>
      </c>
      <c r="AU99" s="214">
        <v>3.718732255541175</v>
      </c>
      <c r="AV99" s="214">
        <v>3.718732255541175</v>
      </c>
      <c r="AW99" s="214">
        <v>3.718732255541175</v>
      </c>
      <c r="AX99" s="214">
        <v>3.718732255541175</v>
      </c>
      <c r="AY99" s="214">
        <v>3.718732255541175</v>
      </c>
      <c r="AZ99" s="214">
        <v>3.718732255541175</v>
      </c>
      <c r="BA99" s="214">
        <v>3.718732255541175</v>
      </c>
      <c r="BB99" s="214">
        <v>3.718732255541175</v>
      </c>
      <c r="BC99" s="214">
        <v>3.718732255541175</v>
      </c>
      <c r="BD99" s="214">
        <v>3.718732255541175</v>
      </c>
      <c r="BE99" s="214">
        <v>3.718732255541175</v>
      </c>
      <c r="BF99" s="214">
        <v>3.718732255541175</v>
      </c>
      <c r="BG99" s="214">
        <v>3.718732255541175</v>
      </c>
      <c r="BH99" s="214">
        <v>3.718732255541175</v>
      </c>
      <c r="BI99" s="214">
        <v>3.718732255541175</v>
      </c>
      <c r="BJ99" s="214">
        <v>3.718732255541175</v>
      </c>
      <c r="BK99" s="214">
        <v>3.718732255541175</v>
      </c>
    </row>
    <row r="100" spans="1:63" x14ac:dyDescent="0.2">
      <c r="A100" s="46" t="s">
        <v>500</v>
      </c>
      <c r="B100" s="57" t="s">
        <v>484</v>
      </c>
      <c r="C100" s="22" t="s">
        <v>373</v>
      </c>
      <c r="D100" s="22" t="s">
        <v>409</v>
      </c>
      <c r="E100" s="23" t="s">
        <v>45</v>
      </c>
      <c r="F100" s="224" t="s">
        <v>341</v>
      </c>
      <c r="G100" s="225" t="s">
        <v>342</v>
      </c>
      <c r="H100" s="225">
        <v>15.897422877256759</v>
      </c>
      <c r="I100" s="225">
        <v>0.11491453872986312</v>
      </c>
      <c r="J100" s="225">
        <v>1.7938146163487545E-4</v>
      </c>
      <c r="K100" s="225">
        <v>4.4201175182223551E-5</v>
      </c>
      <c r="L100" s="225">
        <v>-3.3263966314756033E-7</v>
      </c>
      <c r="M100" s="225">
        <v>2.664316653205271E-9</v>
      </c>
      <c r="N100" s="225">
        <v>0</v>
      </c>
      <c r="O100" s="228">
        <v>1</v>
      </c>
      <c r="P100" s="228">
        <v>5</v>
      </c>
      <c r="Q100" s="228">
        <v>120</v>
      </c>
      <c r="R100" s="225" t="s">
        <v>351</v>
      </c>
      <c r="S100" s="225" t="s">
        <v>344</v>
      </c>
      <c r="T100" s="227" t="s">
        <v>501</v>
      </c>
      <c r="V100">
        <f t="shared" si="1"/>
        <v>94</v>
      </c>
      <c r="W100">
        <f>HLOOKUP('Fleet Input'!$G$1,$AB$6:$AS$271,V100+1,FALSE)</f>
        <v>0.71460402097539077</v>
      </c>
      <c r="X100">
        <f>HLOOKUP('Fleet Input'!$G$1,$AT$6:$BK$271,V100+1,FALSE)</f>
        <v>3.407099831914163</v>
      </c>
      <c r="AB100" s="217">
        <v>0.71460402097539089</v>
      </c>
      <c r="AC100" s="217">
        <v>0.71460402097539077</v>
      </c>
      <c r="AD100" s="217">
        <v>0.71460402097539077</v>
      </c>
      <c r="AE100" s="217">
        <v>0.71460402097539077</v>
      </c>
      <c r="AF100" s="217">
        <v>0.71460402097539077</v>
      </c>
      <c r="AG100" s="217">
        <v>0.71460402097539077</v>
      </c>
      <c r="AH100" s="217">
        <v>0.71460402097539077</v>
      </c>
      <c r="AI100" s="217">
        <v>0.71460402097539077</v>
      </c>
      <c r="AJ100" s="217">
        <v>0.71460402097539077</v>
      </c>
      <c r="AK100" s="217">
        <v>0.71460402097539077</v>
      </c>
      <c r="AL100" s="217">
        <v>0.71460402097539077</v>
      </c>
      <c r="AM100" s="217">
        <v>0.71460402097539077</v>
      </c>
      <c r="AN100" s="217">
        <v>0.71460402097539077</v>
      </c>
      <c r="AO100" s="217">
        <v>0.71460402097539077</v>
      </c>
      <c r="AP100" s="217">
        <v>0.71460402097539077</v>
      </c>
      <c r="AQ100" s="217">
        <v>0.71460402097539077</v>
      </c>
      <c r="AR100" s="217">
        <v>0.71460402097539077</v>
      </c>
      <c r="AS100" s="217">
        <v>0.71460402097539077</v>
      </c>
      <c r="AT100" s="213">
        <v>3.4070998319141639</v>
      </c>
      <c r="AU100" s="214">
        <v>3.407099831914163</v>
      </c>
      <c r="AV100" s="214">
        <v>3.407099831914163</v>
      </c>
      <c r="AW100" s="214">
        <v>3.407099831914163</v>
      </c>
      <c r="AX100" s="214">
        <v>3.407099831914163</v>
      </c>
      <c r="AY100" s="214">
        <v>3.407099831914163</v>
      </c>
      <c r="AZ100" s="214">
        <v>3.407099831914163</v>
      </c>
      <c r="BA100" s="214">
        <v>3.407099831914163</v>
      </c>
      <c r="BB100" s="214">
        <v>3.407099831914163</v>
      </c>
      <c r="BC100" s="214">
        <v>3.407099831914163</v>
      </c>
      <c r="BD100" s="214">
        <v>3.407099831914163</v>
      </c>
      <c r="BE100" s="214">
        <v>3.407099831914163</v>
      </c>
      <c r="BF100" s="214">
        <v>3.407099831914163</v>
      </c>
      <c r="BG100" s="214">
        <v>3.407099831914163</v>
      </c>
      <c r="BH100" s="214">
        <v>3.407099831914163</v>
      </c>
      <c r="BI100" s="214">
        <v>3.407099831914163</v>
      </c>
      <c r="BJ100" s="214">
        <v>3.407099831914163</v>
      </c>
      <c r="BK100" s="214">
        <v>3.407099831914163</v>
      </c>
    </row>
    <row r="101" spans="1:63" x14ac:dyDescent="0.2">
      <c r="A101" s="46" t="s">
        <v>502</v>
      </c>
      <c r="B101" s="57" t="s">
        <v>484</v>
      </c>
      <c r="C101" s="22" t="s">
        <v>373</v>
      </c>
      <c r="D101" s="22" t="s">
        <v>409</v>
      </c>
      <c r="E101" s="23" t="s">
        <v>46</v>
      </c>
      <c r="F101" s="224" t="s">
        <v>341</v>
      </c>
      <c r="G101" s="225" t="s">
        <v>342</v>
      </c>
      <c r="H101" s="225">
        <v>15.897422877256759</v>
      </c>
      <c r="I101" s="225">
        <v>0.11491453872986312</v>
      </c>
      <c r="J101" s="225">
        <v>1.7938146163487545E-4</v>
      </c>
      <c r="K101" s="225">
        <v>4.4201175182223551E-5</v>
      </c>
      <c r="L101" s="225">
        <v>-3.3263966314756033E-7</v>
      </c>
      <c r="M101" s="225">
        <v>2.664316653205271E-9</v>
      </c>
      <c r="N101" s="225">
        <v>0</v>
      </c>
      <c r="O101" s="228">
        <v>0.5</v>
      </c>
      <c r="P101" s="228">
        <v>5</v>
      </c>
      <c r="Q101" s="228">
        <v>120</v>
      </c>
      <c r="R101" s="225" t="s">
        <v>351</v>
      </c>
      <c r="S101" s="225" t="s">
        <v>344</v>
      </c>
      <c r="T101" s="227" t="s">
        <v>503</v>
      </c>
      <c r="V101">
        <f t="shared" si="1"/>
        <v>95</v>
      </c>
      <c r="W101">
        <f>HLOOKUP('Fleet Input'!$G$1,$AB$6:$AS$271,V101+1,FALSE)</f>
        <v>0.53711202123366397</v>
      </c>
      <c r="X101">
        <f>HLOOKUP('Fleet Input'!$G$1,$AT$6:$BK$271,V101+1,FALSE)</f>
        <v>2.704727367245801</v>
      </c>
      <c r="AB101" s="217">
        <v>0.53711202123366397</v>
      </c>
      <c r="AC101" s="217">
        <v>0.53711202123366397</v>
      </c>
      <c r="AD101" s="217">
        <v>0.53711202123366397</v>
      </c>
      <c r="AE101" s="217">
        <v>0.53711202123366397</v>
      </c>
      <c r="AF101" s="217">
        <v>0.53711202123366397</v>
      </c>
      <c r="AG101" s="217">
        <v>0.53711202123366397</v>
      </c>
      <c r="AH101" s="217">
        <v>0.53711202123366397</v>
      </c>
      <c r="AI101" s="217">
        <v>0.53711202123366397</v>
      </c>
      <c r="AJ101" s="217">
        <v>0.53711202123366397</v>
      </c>
      <c r="AK101" s="217">
        <v>0.53711202123366397</v>
      </c>
      <c r="AL101" s="217">
        <v>0.53711202123366397</v>
      </c>
      <c r="AM101" s="217">
        <v>0.53711202123366397</v>
      </c>
      <c r="AN101" s="217">
        <v>0.53711202123366397</v>
      </c>
      <c r="AO101" s="217">
        <v>0.53711202123366397</v>
      </c>
      <c r="AP101" s="217">
        <v>0.53711202123366397</v>
      </c>
      <c r="AQ101" s="217">
        <v>0.53711202123366397</v>
      </c>
      <c r="AR101" s="217">
        <v>0.53711202123366397</v>
      </c>
      <c r="AS101" s="217">
        <v>0.53711202123366397</v>
      </c>
      <c r="AT101" s="213">
        <v>2.7047273672458014</v>
      </c>
      <c r="AU101" s="214">
        <v>2.704727367245801</v>
      </c>
      <c r="AV101" s="214">
        <v>2.704727367245801</v>
      </c>
      <c r="AW101" s="214">
        <v>2.704727367245801</v>
      </c>
      <c r="AX101" s="214">
        <v>2.704727367245801</v>
      </c>
      <c r="AY101" s="214">
        <v>2.704727367245801</v>
      </c>
      <c r="AZ101" s="214">
        <v>2.704727367245801</v>
      </c>
      <c r="BA101" s="214">
        <v>2.704727367245801</v>
      </c>
      <c r="BB101" s="214">
        <v>2.704727367245801</v>
      </c>
      <c r="BC101" s="214">
        <v>2.704727367245801</v>
      </c>
      <c r="BD101" s="214">
        <v>2.704727367245801</v>
      </c>
      <c r="BE101" s="214">
        <v>2.704727367245801</v>
      </c>
      <c r="BF101" s="214">
        <v>2.704727367245801</v>
      </c>
      <c r="BG101" s="214">
        <v>2.704727367245801</v>
      </c>
      <c r="BH101" s="214">
        <v>2.704727367245801</v>
      </c>
      <c r="BI101" s="214">
        <v>2.704727367245801</v>
      </c>
      <c r="BJ101" s="214">
        <v>2.704727367245801</v>
      </c>
      <c r="BK101" s="214">
        <v>2.704727367245801</v>
      </c>
    </row>
    <row r="102" spans="1:63" x14ac:dyDescent="0.2">
      <c r="A102" s="46" t="s">
        <v>504</v>
      </c>
      <c r="B102" s="57" t="s">
        <v>484</v>
      </c>
      <c r="C102" s="22" t="s">
        <v>373</v>
      </c>
      <c r="D102" s="22" t="s">
        <v>409</v>
      </c>
      <c r="E102" s="23" t="s">
        <v>47</v>
      </c>
      <c r="F102" s="224" t="s">
        <v>341</v>
      </c>
      <c r="G102" s="225" t="s">
        <v>342</v>
      </c>
      <c r="H102" s="225">
        <v>15.897422877256759</v>
      </c>
      <c r="I102" s="225">
        <v>0.11491453872986312</v>
      </c>
      <c r="J102" s="225">
        <v>1.7938146163487545E-4</v>
      </c>
      <c r="K102" s="225">
        <v>4.4201175182223551E-5</v>
      </c>
      <c r="L102" s="225">
        <v>-3.3263966314756033E-7</v>
      </c>
      <c r="M102" s="225">
        <v>2.664316653205271E-9</v>
      </c>
      <c r="N102" s="225">
        <v>0</v>
      </c>
      <c r="O102" s="228">
        <v>0.33380681818181801</v>
      </c>
      <c r="P102" s="228">
        <v>5</v>
      </c>
      <c r="Q102" s="228">
        <v>120</v>
      </c>
      <c r="R102" s="225" t="s">
        <v>351</v>
      </c>
      <c r="S102" s="225" t="s">
        <v>344</v>
      </c>
      <c r="T102" s="227" t="s">
        <v>505</v>
      </c>
      <c r="V102">
        <f t="shared" si="1"/>
        <v>96</v>
      </c>
      <c r="W102">
        <f>HLOOKUP('Fleet Input'!$G$1,$AB$6:$AS$271,V102+1,FALSE)</f>
        <v>0.66064778611740671</v>
      </c>
      <c r="X102">
        <f>HLOOKUP('Fleet Input'!$G$1,$AT$6:$BK$271,V102+1,FALSE)</f>
        <v>3.3268146617123353</v>
      </c>
      <c r="AB102" s="217">
        <v>0.66064778611740682</v>
      </c>
      <c r="AC102" s="217">
        <v>0.66064778611740671</v>
      </c>
      <c r="AD102" s="217">
        <v>0.66064778611740671</v>
      </c>
      <c r="AE102" s="217">
        <v>0.66064778611740671</v>
      </c>
      <c r="AF102" s="217">
        <v>0.66064778611740671</v>
      </c>
      <c r="AG102" s="217">
        <v>0.66064778611740671</v>
      </c>
      <c r="AH102" s="217">
        <v>0.66064778611740671</v>
      </c>
      <c r="AI102" s="217">
        <v>0.66064778611740671</v>
      </c>
      <c r="AJ102" s="217">
        <v>0.66064778611740671</v>
      </c>
      <c r="AK102" s="217">
        <v>0.66064778611740671</v>
      </c>
      <c r="AL102" s="217">
        <v>0.66064778611740671</v>
      </c>
      <c r="AM102" s="217">
        <v>0.66064778611740671</v>
      </c>
      <c r="AN102" s="217">
        <v>0.66064778611740671</v>
      </c>
      <c r="AO102" s="217">
        <v>0.66064778611740671</v>
      </c>
      <c r="AP102" s="217">
        <v>0.66064778611740671</v>
      </c>
      <c r="AQ102" s="217">
        <v>0.66064778611740671</v>
      </c>
      <c r="AR102" s="217">
        <v>0.66064778611740671</v>
      </c>
      <c r="AS102" s="217">
        <v>0.66064778611740671</v>
      </c>
      <c r="AT102" s="213">
        <v>3.3268146617123358</v>
      </c>
      <c r="AU102" s="214">
        <v>3.3268146617123353</v>
      </c>
      <c r="AV102" s="214">
        <v>3.3268146617123358</v>
      </c>
      <c r="AW102" s="214">
        <v>3.3268146617123353</v>
      </c>
      <c r="AX102" s="214">
        <v>3.3268146617123353</v>
      </c>
      <c r="AY102" s="214">
        <v>3.3268146617123353</v>
      </c>
      <c r="AZ102" s="214">
        <v>3.3268146617123353</v>
      </c>
      <c r="BA102" s="214">
        <v>3.3268146617123353</v>
      </c>
      <c r="BB102" s="214">
        <v>3.3268146617123353</v>
      </c>
      <c r="BC102" s="214">
        <v>3.3268146617123353</v>
      </c>
      <c r="BD102" s="214">
        <v>3.3268146617123353</v>
      </c>
      <c r="BE102" s="214">
        <v>3.3268146617123353</v>
      </c>
      <c r="BF102" s="214">
        <v>3.3268146617123353</v>
      </c>
      <c r="BG102" s="214">
        <v>3.3268146617123353</v>
      </c>
      <c r="BH102" s="214">
        <v>3.3268146617123353</v>
      </c>
      <c r="BI102" s="214">
        <v>3.3268146617123353</v>
      </c>
      <c r="BJ102" s="214">
        <v>3.3268146617123353</v>
      </c>
      <c r="BK102" s="214">
        <v>3.3268146617123353</v>
      </c>
    </row>
    <row r="103" spans="1:63" ht="13.5" thickBot="1" x14ac:dyDescent="0.25">
      <c r="A103" s="50" t="s">
        <v>506</v>
      </c>
      <c r="B103" s="57" t="s">
        <v>484</v>
      </c>
      <c r="C103" s="22" t="s">
        <v>373</v>
      </c>
      <c r="D103" s="22" t="s">
        <v>409</v>
      </c>
      <c r="E103" s="59" t="s">
        <v>48</v>
      </c>
      <c r="F103" s="233" t="s">
        <v>341</v>
      </c>
      <c r="G103" s="234" t="s">
        <v>342</v>
      </c>
      <c r="H103" s="234">
        <v>15.897422877256759</v>
      </c>
      <c r="I103" s="234">
        <v>0.11491453872986312</v>
      </c>
      <c r="J103" s="234">
        <v>1.7938146163487545E-4</v>
      </c>
      <c r="K103" s="240">
        <v>4.4201175182223551E-5</v>
      </c>
      <c r="L103" s="240">
        <v>-3.3263966314756033E-7</v>
      </c>
      <c r="M103" s="240">
        <v>2.664316653205271E-9</v>
      </c>
      <c r="N103" s="240">
        <v>0</v>
      </c>
      <c r="O103" s="241">
        <v>0.14914772727272749</v>
      </c>
      <c r="P103" s="241">
        <v>5</v>
      </c>
      <c r="Q103" s="241">
        <v>120</v>
      </c>
      <c r="R103" s="234" t="s">
        <v>351</v>
      </c>
      <c r="S103" s="234" t="s">
        <v>344</v>
      </c>
      <c r="T103" s="236" t="s">
        <v>507</v>
      </c>
      <c r="V103">
        <f t="shared" si="1"/>
        <v>97</v>
      </c>
      <c r="W103">
        <f>HLOOKUP('Fleet Input'!$G$1,$AB$6:$AS$271,V103+1,FALSE)</f>
        <v>0.23364372923664381</v>
      </c>
      <c r="X103">
        <f>HLOOKUP('Fleet Input'!$G$1,$AT$6:$BK$271,V103+1,FALSE)</f>
        <v>1.1765564047519235</v>
      </c>
      <c r="AB103" s="217">
        <v>0.23364372923664384</v>
      </c>
      <c r="AC103" s="217">
        <v>0.23364372923664381</v>
      </c>
      <c r="AD103" s="217">
        <v>0.23364372923664384</v>
      </c>
      <c r="AE103" s="217">
        <v>0.23364372923664381</v>
      </c>
      <c r="AF103" s="217">
        <v>0.23364372923664381</v>
      </c>
      <c r="AG103" s="217">
        <v>0.23364372923664381</v>
      </c>
      <c r="AH103" s="217">
        <v>0.23364372923664381</v>
      </c>
      <c r="AI103" s="217">
        <v>0.23364372923664381</v>
      </c>
      <c r="AJ103" s="217">
        <v>0.23474309334081572</v>
      </c>
      <c r="AK103" s="217">
        <v>0.2352991690591642</v>
      </c>
      <c r="AL103" s="217">
        <v>0.23554820922719077</v>
      </c>
      <c r="AM103" s="217">
        <v>0.23570014143326745</v>
      </c>
      <c r="AN103" s="217">
        <v>0.23579810424696734</v>
      </c>
      <c r="AO103" s="217">
        <v>0.23583994461832383</v>
      </c>
      <c r="AP103" s="217">
        <v>0.23587360936137708</v>
      </c>
      <c r="AQ103" s="217">
        <v>0.23590427488586205</v>
      </c>
      <c r="AR103" s="217">
        <v>0.23592699310636628</v>
      </c>
      <c r="AS103" s="217">
        <v>0.2359429310276594</v>
      </c>
      <c r="AT103" s="213">
        <v>1.1765564047519237</v>
      </c>
      <c r="AU103" s="214">
        <v>1.1765564047519235</v>
      </c>
      <c r="AV103" s="214">
        <v>1.1765564047519235</v>
      </c>
      <c r="AW103" s="214">
        <v>1.1765564047519235</v>
      </c>
      <c r="AX103" s="214">
        <v>1.1765564047519235</v>
      </c>
      <c r="AY103" s="214">
        <v>1.1765564047519235</v>
      </c>
      <c r="AZ103" s="214">
        <v>1.1765564047519235</v>
      </c>
      <c r="BA103" s="214">
        <v>1.1765564047519235</v>
      </c>
      <c r="BB103" s="214">
        <v>1.1820924569376328</v>
      </c>
      <c r="BC103" s="214">
        <v>1.1848926795247634</v>
      </c>
      <c r="BD103" s="214">
        <v>1.1861467675573825</v>
      </c>
      <c r="BE103" s="214">
        <v>1.1869118504069485</v>
      </c>
      <c r="BF103" s="214">
        <v>1.1874051603548026</v>
      </c>
      <c r="BG103" s="214">
        <v>1.1876158553178451</v>
      </c>
      <c r="BH103" s="214">
        <v>1.1877853803857041</v>
      </c>
      <c r="BI103" s="214">
        <v>1.1879398023312695</v>
      </c>
      <c r="BJ103" s="214">
        <v>1.1880542041511948</v>
      </c>
      <c r="BK103" s="214">
        <v>1.1881344625148029</v>
      </c>
    </row>
    <row r="104" spans="1:63" x14ac:dyDescent="0.2">
      <c r="A104" s="42" t="s">
        <v>508</v>
      </c>
      <c r="B104" s="56" t="s">
        <v>509</v>
      </c>
      <c r="C104" s="14" t="s">
        <v>338</v>
      </c>
      <c r="D104" s="14" t="s">
        <v>409</v>
      </c>
      <c r="E104" s="33" t="s">
        <v>340</v>
      </c>
      <c r="F104" s="242" t="s">
        <v>341</v>
      </c>
      <c r="G104" s="229" t="s">
        <v>342</v>
      </c>
      <c r="H104" s="243">
        <v>3.2494762078567874</v>
      </c>
      <c r="I104" s="232">
        <v>9.4936992320072022E-2</v>
      </c>
      <c r="J104" s="225">
        <v>3.9525829231479293E-4</v>
      </c>
      <c r="K104" s="221">
        <v>2.8800177322096943E-5</v>
      </c>
      <c r="L104" s="221">
        <v>-1.9221304191352484E-7</v>
      </c>
      <c r="M104" s="221">
        <v>1.6760190984631967E-9</v>
      </c>
      <c r="N104" s="221">
        <v>0</v>
      </c>
      <c r="O104" s="222">
        <v>8</v>
      </c>
      <c r="P104" s="221">
        <v>5</v>
      </c>
      <c r="Q104" s="221">
        <v>120</v>
      </c>
      <c r="R104" s="229" t="s">
        <v>510</v>
      </c>
      <c r="S104" s="229" t="s">
        <v>344</v>
      </c>
      <c r="T104" s="244" t="s">
        <v>511</v>
      </c>
      <c r="V104">
        <f t="shared" si="1"/>
        <v>98</v>
      </c>
      <c r="W104">
        <f>HLOOKUP('Fleet Input'!$G$1,$AB$6:$AS$271,V104+1,FALSE)</f>
        <v>2.6748814400000001</v>
      </c>
      <c r="X104">
        <f>HLOOKUP('Fleet Input'!$G$1,$AT$6:$BK$271,V104+1,FALSE)</f>
        <v>6.809942588550145</v>
      </c>
      <c r="AB104" s="217">
        <v>2.6748814400000001</v>
      </c>
      <c r="AC104" s="217">
        <v>2.6748814400000001</v>
      </c>
      <c r="AD104" s="217">
        <v>2.6748814400000001</v>
      </c>
      <c r="AE104" s="217">
        <v>2.6748814400000001</v>
      </c>
      <c r="AF104" s="217">
        <v>2.6748814400000001</v>
      </c>
      <c r="AG104" s="217">
        <v>2.6748814400000001</v>
      </c>
      <c r="AH104" s="217">
        <v>2.6748814400000001</v>
      </c>
      <c r="AI104" s="217">
        <v>2.6748814400000001</v>
      </c>
      <c r="AJ104" s="217">
        <v>2.6748814400000001</v>
      </c>
      <c r="AK104" s="217">
        <v>2.6748814400000001</v>
      </c>
      <c r="AL104" s="217">
        <v>2.6748814400000001</v>
      </c>
      <c r="AM104" s="217">
        <v>2.6748814400000001</v>
      </c>
      <c r="AN104" s="217">
        <v>2.6748814400000001</v>
      </c>
      <c r="AO104" s="217">
        <v>2.6748814400000001</v>
      </c>
      <c r="AP104" s="217">
        <v>2.6748814400000001</v>
      </c>
      <c r="AQ104" s="217">
        <v>2.6748814400000001</v>
      </c>
      <c r="AR104" s="217">
        <v>2.6748814400000001</v>
      </c>
      <c r="AS104" s="217">
        <v>2.6748814400000001</v>
      </c>
      <c r="AT104" s="213">
        <v>6.809942588550145</v>
      </c>
      <c r="AU104" s="214">
        <v>6.809942588550145</v>
      </c>
      <c r="AV104" s="214">
        <v>6.809942588550145</v>
      </c>
      <c r="AW104" s="214">
        <v>6.809942588550145</v>
      </c>
      <c r="AX104" s="214">
        <v>6.809942588550145</v>
      </c>
      <c r="AY104" s="214">
        <v>6.809942588550145</v>
      </c>
      <c r="AZ104" s="214">
        <v>6.809942588550145</v>
      </c>
      <c r="BA104" s="214">
        <v>6.809942588550145</v>
      </c>
      <c r="BB104" s="214">
        <v>6.809942588550145</v>
      </c>
      <c r="BC104" s="214">
        <v>6.809942588550145</v>
      </c>
      <c r="BD104" s="214">
        <v>6.809942588550145</v>
      </c>
      <c r="BE104" s="214">
        <v>6.809942588550145</v>
      </c>
      <c r="BF104" s="214">
        <v>6.809942588550145</v>
      </c>
      <c r="BG104" s="214">
        <v>6.809942588550145</v>
      </c>
      <c r="BH104" s="214">
        <v>6.809942588550145</v>
      </c>
      <c r="BI104" s="214">
        <v>6.809942588550145</v>
      </c>
      <c r="BJ104" s="214">
        <v>6.809942588550145</v>
      </c>
      <c r="BK104" s="214">
        <v>6.809942588550145</v>
      </c>
    </row>
    <row r="105" spans="1:63" x14ac:dyDescent="0.2">
      <c r="A105" s="46" t="s">
        <v>512</v>
      </c>
      <c r="B105" s="57" t="s">
        <v>509</v>
      </c>
      <c r="C105" s="22" t="s">
        <v>338</v>
      </c>
      <c r="D105" s="22" t="s">
        <v>409</v>
      </c>
      <c r="E105" s="23" t="s">
        <v>43</v>
      </c>
      <c r="F105" s="230" t="s">
        <v>341</v>
      </c>
      <c r="G105" s="225" t="s">
        <v>342</v>
      </c>
      <c r="H105" s="231">
        <v>3.2494762078567874</v>
      </c>
      <c r="I105" s="232">
        <v>9.4936992320072022E-2</v>
      </c>
      <c r="J105" s="225">
        <v>3.9525829231479293E-4</v>
      </c>
      <c r="K105" s="225">
        <v>2.8800177322096943E-5</v>
      </c>
      <c r="L105" s="225">
        <v>-1.9221304191352484E-7</v>
      </c>
      <c r="M105" s="225">
        <v>1.6760190984631967E-9</v>
      </c>
      <c r="N105" s="225">
        <v>0</v>
      </c>
      <c r="O105" s="226">
        <v>1</v>
      </c>
      <c r="P105" s="225">
        <v>5</v>
      </c>
      <c r="Q105" s="225">
        <v>120</v>
      </c>
      <c r="R105" s="225" t="s">
        <v>343</v>
      </c>
      <c r="S105" s="225" t="s">
        <v>344</v>
      </c>
      <c r="T105" s="227" t="s">
        <v>345</v>
      </c>
      <c r="V105">
        <f t="shared" si="1"/>
        <v>99</v>
      </c>
      <c r="W105">
        <f>HLOOKUP('Fleet Input'!$G$1,$AB$6:$AS$271,V105+1,FALSE)</f>
        <v>0.81846883477049814</v>
      </c>
      <c r="X105">
        <f>HLOOKUP('Fleet Input'!$G$1,$AT$6:$BK$271,V105+1,FALSE)</f>
        <v>2.629139303290954</v>
      </c>
      <c r="AB105" s="217">
        <v>0.81501427626085432</v>
      </c>
      <c r="AC105" s="217">
        <v>0.81625126055628106</v>
      </c>
      <c r="AD105" s="217">
        <v>0.81719010842692053</v>
      </c>
      <c r="AE105" s="217">
        <v>0.81791201780738876</v>
      </c>
      <c r="AF105" s="217">
        <v>0.81846883477049814</v>
      </c>
      <c r="AG105" s="217">
        <v>0.81889854270404883</v>
      </c>
      <c r="AH105" s="217">
        <v>0.81922643273567453</v>
      </c>
      <c r="AI105" s="217">
        <v>0.81944808292355997</v>
      </c>
      <c r="AJ105" s="217">
        <v>0.81957753376310438</v>
      </c>
      <c r="AK105" s="217">
        <v>0.81965270464728046</v>
      </c>
      <c r="AL105" s="217">
        <v>0.81965270464728046</v>
      </c>
      <c r="AM105" s="217">
        <v>0.81965270464728046</v>
      </c>
      <c r="AN105" s="217">
        <v>0.81965270464728046</v>
      </c>
      <c r="AO105" s="217">
        <v>0.81965270464728046</v>
      </c>
      <c r="AP105" s="217">
        <v>0.81965270464728046</v>
      </c>
      <c r="AQ105" s="217">
        <v>0.81965270464728046</v>
      </c>
      <c r="AR105" s="217">
        <v>0.81965270464728046</v>
      </c>
      <c r="AS105" s="217">
        <v>0.81965270464728046</v>
      </c>
      <c r="AT105" s="213">
        <v>2.6213593358820093</v>
      </c>
      <c r="AU105" s="214">
        <v>2.6241451325263361</v>
      </c>
      <c r="AV105" s="214">
        <v>2.626259499909358</v>
      </c>
      <c r="AW105" s="214">
        <v>2.6278853028698741</v>
      </c>
      <c r="AX105" s="214">
        <v>2.629139303290954</v>
      </c>
      <c r="AY105" s="214">
        <v>2.6301070430785582</v>
      </c>
      <c r="AZ105" s="214">
        <v>2.6308454800604895</v>
      </c>
      <c r="BA105" s="214">
        <v>2.6313446556376641</v>
      </c>
      <c r="BB105" s="214">
        <v>2.6316361902317094</v>
      </c>
      <c r="BC105" s="214">
        <v>2.6318054816266474</v>
      </c>
      <c r="BD105" s="214">
        <v>2.6318054816266474</v>
      </c>
      <c r="BE105" s="214">
        <v>2.6318054816266474</v>
      </c>
      <c r="BF105" s="214">
        <v>2.6318054816266474</v>
      </c>
      <c r="BG105" s="214">
        <v>2.6318054816266474</v>
      </c>
      <c r="BH105" s="214">
        <v>2.6318054816266474</v>
      </c>
      <c r="BI105" s="214">
        <v>2.6318054816266474</v>
      </c>
      <c r="BJ105" s="214">
        <v>2.6318054816266474</v>
      </c>
      <c r="BK105" s="214">
        <v>2.6318054816266474</v>
      </c>
    </row>
    <row r="106" spans="1:63" x14ac:dyDescent="0.2">
      <c r="A106" s="46" t="s">
        <v>513</v>
      </c>
      <c r="B106" s="57" t="s">
        <v>509</v>
      </c>
      <c r="C106" s="22" t="s">
        <v>338</v>
      </c>
      <c r="D106" s="22" t="s">
        <v>409</v>
      </c>
      <c r="E106" s="23" t="s">
        <v>44</v>
      </c>
      <c r="F106" s="230" t="s">
        <v>341</v>
      </c>
      <c r="G106" s="225" t="s">
        <v>342</v>
      </c>
      <c r="H106" s="231">
        <v>2.655432679282967</v>
      </c>
      <c r="I106" s="232">
        <v>7.5445738448252087E-2</v>
      </c>
      <c r="J106" s="225">
        <v>3.5816565747381901E-4</v>
      </c>
      <c r="K106" s="225">
        <v>2.1388892179174945E-5</v>
      </c>
      <c r="L106" s="225">
        <v>-1.3731579256992532E-7</v>
      </c>
      <c r="M106" s="225">
        <v>1.2297888112315549E-9</v>
      </c>
      <c r="N106" s="225">
        <v>0</v>
      </c>
      <c r="O106" s="226">
        <v>1</v>
      </c>
      <c r="P106" s="225">
        <v>5</v>
      </c>
      <c r="Q106" s="225">
        <v>120</v>
      </c>
      <c r="R106" s="225" t="s">
        <v>343</v>
      </c>
      <c r="S106" s="225" t="s">
        <v>344</v>
      </c>
      <c r="T106" s="227" t="s">
        <v>345</v>
      </c>
      <c r="V106">
        <f t="shared" si="1"/>
        <v>100</v>
      </c>
      <c r="W106">
        <f>HLOOKUP('Fleet Input'!$G$1,$AB$6:$AS$271,V106+1,FALSE)</f>
        <v>0.58231898729568654</v>
      </c>
      <c r="X106">
        <f>HLOOKUP('Fleet Input'!$G$1,$AT$6:$BK$271,V106+1,FALSE)</f>
        <v>1.6683111530787698</v>
      </c>
      <c r="AB106" s="217">
        <v>0.57128017262809216</v>
      </c>
      <c r="AC106" s="217">
        <v>0.57526267627225958</v>
      </c>
      <c r="AD106" s="217">
        <v>0.57826795552673427</v>
      </c>
      <c r="AE106" s="217">
        <v>0.58050932375989139</v>
      </c>
      <c r="AF106" s="217">
        <v>0.58231898729568654</v>
      </c>
      <c r="AG106" s="217">
        <v>0.58372016003285687</v>
      </c>
      <c r="AH106" s="217">
        <v>0.58478770816895054</v>
      </c>
      <c r="AI106" s="217">
        <v>0.58561358334431968</v>
      </c>
      <c r="AJ106" s="217">
        <v>0.58625680603700703</v>
      </c>
      <c r="AK106" s="217">
        <v>0.58675725305727833</v>
      </c>
      <c r="AL106" s="217">
        <v>0.58711604195757183</v>
      </c>
      <c r="AM106" s="217">
        <v>0.58734695268453285</v>
      </c>
      <c r="AN106" s="217">
        <v>0.58751609900456803</v>
      </c>
      <c r="AO106" s="217">
        <v>0.58763504757183249</v>
      </c>
      <c r="AP106" s="217">
        <v>0.58763504757183249</v>
      </c>
      <c r="AQ106" s="217">
        <v>0.58763504757183249</v>
      </c>
      <c r="AR106" s="217">
        <v>0.58763504757183249</v>
      </c>
      <c r="AS106" s="217">
        <v>0.58763504757183249</v>
      </c>
      <c r="AT106" s="213">
        <v>1.6411877014312957</v>
      </c>
      <c r="AU106" s="214">
        <v>1.6509731039660047</v>
      </c>
      <c r="AV106" s="214">
        <v>1.6583573702120171</v>
      </c>
      <c r="AW106" s="214">
        <v>1.6638646320627564</v>
      </c>
      <c r="AX106" s="214">
        <v>1.6683111530787698</v>
      </c>
      <c r="AY106" s="214">
        <v>1.671753972088855</v>
      </c>
      <c r="AZ106" s="214">
        <v>1.6743770426922313</v>
      </c>
      <c r="BA106" s="214">
        <v>1.6764062990988757</v>
      </c>
      <c r="BB106" s="214">
        <v>1.6779867604191367</v>
      </c>
      <c r="BC106" s="214">
        <v>1.6792164078917315</v>
      </c>
      <c r="BD106" s="214">
        <v>1.6800979874527446</v>
      </c>
      <c r="BE106" s="214">
        <v>1.680665357784271</v>
      </c>
      <c r="BF106" s="214">
        <v>1.6810809669027291</v>
      </c>
      <c r="BG106" s="214">
        <v>1.6813732352132214</v>
      </c>
      <c r="BH106" s="214">
        <v>1.6813732352132214</v>
      </c>
      <c r="BI106" s="214">
        <v>1.6813732352132214</v>
      </c>
      <c r="BJ106" s="214">
        <v>1.6813732352132214</v>
      </c>
      <c r="BK106" s="214">
        <v>1.6813732352132214</v>
      </c>
    </row>
    <row r="107" spans="1:63" x14ac:dyDescent="0.2">
      <c r="A107" s="46" t="s">
        <v>514</v>
      </c>
      <c r="B107" s="57" t="s">
        <v>509</v>
      </c>
      <c r="C107" s="22" t="s">
        <v>338</v>
      </c>
      <c r="D107" s="22" t="s">
        <v>409</v>
      </c>
      <c r="E107" s="23" t="s">
        <v>45</v>
      </c>
      <c r="F107" s="230" t="s">
        <v>341</v>
      </c>
      <c r="G107" s="225" t="s">
        <v>342</v>
      </c>
      <c r="H107" s="231">
        <v>2.655432679282967</v>
      </c>
      <c r="I107" s="232">
        <v>7.5445738448252087E-2</v>
      </c>
      <c r="J107" s="225">
        <v>3.5816565747381901E-4</v>
      </c>
      <c r="K107" s="225">
        <v>2.1388892179174945E-5</v>
      </c>
      <c r="L107" s="225">
        <v>-1.3731579256992532E-7</v>
      </c>
      <c r="M107" s="225">
        <v>1.2297888112315549E-9</v>
      </c>
      <c r="N107" s="225">
        <v>0</v>
      </c>
      <c r="O107" s="226">
        <v>0.625</v>
      </c>
      <c r="P107" s="225">
        <v>5</v>
      </c>
      <c r="Q107" s="225">
        <v>120</v>
      </c>
      <c r="R107" s="225" t="s">
        <v>351</v>
      </c>
      <c r="S107" s="225" t="s">
        <v>344</v>
      </c>
      <c r="T107" s="227" t="s">
        <v>515</v>
      </c>
      <c r="V107">
        <f t="shared" si="1"/>
        <v>101</v>
      </c>
      <c r="W107">
        <f>HLOOKUP('Fleet Input'!$G$1,$AB$6:$AS$271,V107+1,FALSE)</f>
        <v>0.50194392915912101</v>
      </c>
      <c r="X107">
        <f>HLOOKUP('Fleet Input'!$G$1,$AT$6:$BK$271,V107+1,FALSE)</f>
        <v>1.3945012790906925</v>
      </c>
      <c r="AB107" s="217">
        <v>0.42084896083118706</v>
      </c>
      <c r="AC107" s="217">
        <v>0.45090276966140708</v>
      </c>
      <c r="AD107" s="217">
        <v>0.47308363859507485</v>
      </c>
      <c r="AE107" s="217">
        <v>0.48958802673202184</v>
      </c>
      <c r="AF107" s="217">
        <v>0.50194392915912101</v>
      </c>
      <c r="AG107" s="217">
        <v>0.51160396457389334</v>
      </c>
      <c r="AH107" s="217">
        <v>0.51881173120681323</v>
      </c>
      <c r="AI107" s="217">
        <v>0.52419474883020278</v>
      </c>
      <c r="AJ107" s="217">
        <v>0.52851228629113567</v>
      </c>
      <c r="AK107" s="217">
        <v>0.53183630760920964</v>
      </c>
      <c r="AL107" s="217">
        <v>0.53436516079457852</v>
      </c>
      <c r="AM107" s="217">
        <v>0.53631140297196789</v>
      </c>
      <c r="AN107" s="217">
        <v>0.53782211402479985</v>
      </c>
      <c r="AO107" s="217">
        <v>0.5389881829838058</v>
      </c>
      <c r="AP107" s="217">
        <v>0.53990859342475173</v>
      </c>
      <c r="AQ107" s="217">
        <v>0.54043304766009903</v>
      </c>
      <c r="AR107" s="217">
        <v>0.54079448624959547</v>
      </c>
      <c r="AS107" s="217">
        <v>0.5410538944956369</v>
      </c>
      <c r="AT107" s="213">
        <v>1.1923946656784861</v>
      </c>
      <c r="AU107" s="214">
        <v>1.2672954104232297</v>
      </c>
      <c r="AV107" s="214">
        <v>1.3225750460794827</v>
      </c>
      <c r="AW107" s="214">
        <v>1.3637076349635453</v>
      </c>
      <c r="AX107" s="214">
        <v>1.3945012790906925</v>
      </c>
      <c r="AY107" s="214">
        <v>1.4185762258275432</v>
      </c>
      <c r="AZ107" s="214">
        <v>1.436539575890819</v>
      </c>
      <c r="BA107" s="214">
        <v>1.4499552474698747</v>
      </c>
      <c r="BB107" s="214">
        <v>1.460715506614201</v>
      </c>
      <c r="BC107" s="214">
        <v>1.4689997035916165</v>
      </c>
      <c r="BD107" s="214">
        <v>1.4753021655525707</v>
      </c>
      <c r="BE107" s="214">
        <v>1.4801526319065561</v>
      </c>
      <c r="BF107" s="214">
        <v>1.4839176582827622</v>
      </c>
      <c r="BG107" s="214">
        <v>1.4868237602662635</v>
      </c>
      <c r="BH107" s="214">
        <v>1.4891176268402855</v>
      </c>
      <c r="BI107" s="214">
        <v>1.4904246828954417</v>
      </c>
      <c r="BJ107" s="214">
        <v>1.4913254678736687</v>
      </c>
      <c r="BK107" s="214">
        <v>1.4919719706491137</v>
      </c>
    </row>
    <row r="108" spans="1:63" x14ac:dyDescent="0.2">
      <c r="A108" s="46" t="s">
        <v>516</v>
      </c>
      <c r="B108" s="57" t="s">
        <v>509</v>
      </c>
      <c r="C108" s="22" t="s">
        <v>338</v>
      </c>
      <c r="D108" s="22" t="s">
        <v>409</v>
      </c>
      <c r="E108" s="23" t="s">
        <v>46</v>
      </c>
      <c r="F108" s="230" t="s">
        <v>341</v>
      </c>
      <c r="G108" s="225" t="s">
        <v>342</v>
      </c>
      <c r="H108" s="231">
        <v>2.655432679282967</v>
      </c>
      <c r="I108" s="232">
        <v>7.5445738448252087E-2</v>
      </c>
      <c r="J108" s="225">
        <v>3.5816565747381901E-4</v>
      </c>
      <c r="K108" s="225">
        <v>2.1388892179174945E-5</v>
      </c>
      <c r="L108" s="225">
        <v>-1.3731579256992532E-7</v>
      </c>
      <c r="M108" s="225">
        <v>1.2297888112315549E-9</v>
      </c>
      <c r="N108" s="225">
        <v>0</v>
      </c>
      <c r="O108" s="226">
        <v>0.33750000000000002</v>
      </c>
      <c r="P108" s="225">
        <v>5</v>
      </c>
      <c r="Q108" s="225">
        <v>120</v>
      </c>
      <c r="R108" s="225" t="s">
        <v>351</v>
      </c>
      <c r="S108" s="225" t="s">
        <v>344</v>
      </c>
      <c r="T108" s="227" t="s">
        <v>517</v>
      </c>
      <c r="V108">
        <f t="shared" si="1"/>
        <v>102</v>
      </c>
      <c r="W108">
        <f>HLOOKUP('Fleet Input'!$G$1,$AB$6:$AS$271,V108+1,FALSE)</f>
        <v>0.24654971815507254</v>
      </c>
      <c r="X108">
        <f>HLOOKUP('Fleet Input'!$G$1,$AT$6:$BK$271,V108+1,FALSE)</f>
        <v>0.95499394130147419</v>
      </c>
      <c r="AB108" s="217">
        <v>0.13355899622049672</v>
      </c>
      <c r="AC108" s="217">
        <v>0.16297798633395655</v>
      </c>
      <c r="AD108" s="217">
        <v>0.18468360481801774</v>
      </c>
      <c r="AE108" s="217">
        <v>0.21368060151041063</v>
      </c>
      <c r="AF108" s="217">
        <v>0.24654971815507254</v>
      </c>
      <c r="AG108" s="217">
        <v>0.27271296930568845</v>
      </c>
      <c r="AH108" s="217">
        <v>0.29233940055659963</v>
      </c>
      <c r="AI108" s="217">
        <v>0.30663253732535967</v>
      </c>
      <c r="AJ108" s="217">
        <v>0.31751998916129226</v>
      </c>
      <c r="AK108" s="217">
        <v>0.32553259150518027</v>
      </c>
      <c r="AL108" s="217">
        <v>0.33155679621447837</v>
      </c>
      <c r="AM108" s="217">
        <v>0.33629062188054243</v>
      </c>
      <c r="AN108" s="217">
        <v>0.33990154973743897</v>
      </c>
      <c r="AO108" s="217">
        <v>0.34271838814818067</v>
      </c>
      <c r="AP108" s="217">
        <v>0.3449972630560692</v>
      </c>
      <c r="AQ108" s="217">
        <v>0.34677147719560042</v>
      </c>
      <c r="AR108" s="217">
        <v>0.34815613284188285</v>
      </c>
      <c r="AS108" s="217">
        <v>0.34925208135908598</v>
      </c>
      <c r="AT108" s="213">
        <v>0.54810041519726571</v>
      </c>
      <c r="AU108" s="214">
        <v>0.65404182717108816</v>
      </c>
      <c r="AV108" s="214">
        <v>0.73220643653048501</v>
      </c>
      <c r="AW108" s="214">
        <v>0.83662819814584588</v>
      </c>
      <c r="AX108" s="214">
        <v>0.95499394130147419</v>
      </c>
      <c r="AY108" s="214">
        <v>1.0492110357031557</v>
      </c>
      <c r="AZ108" s="214">
        <v>1.1198882353864104</v>
      </c>
      <c r="BA108" s="214">
        <v>1.1713595838241864</v>
      </c>
      <c r="BB108" s="214">
        <v>1.2105666407573872</v>
      </c>
      <c r="BC108" s="214">
        <v>1.2394210100821821</v>
      </c>
      <c r="BD108" s="214">
        <v>1.2611149142733529</v>
      </c>
      <c r="BE108" s="214">
        <v>1.278162004372863</v>
      </c>
      <c r="BF108" s="214">
        <v>1.291165400961932</v>
      </c>
      <c r="BG108" s="214">
        <v>1.3013091835114061</v>
      </c>
      <c r="BH108" s="214">
        <v>1.3095156931340113</v>
      </c>
      <c r="BI108" s="214">
        <v>1.3159048570842673</v>
      </c>
      <c r="BJ108" s="214">
        <v>1.3208911728517001</v>
      </c>
      <c r="BK108" s="214">
        <v>1.3248378186378171</v>
      </c>
    </row>
    <row r="109" spans="1:63" x14ac:dyDescent="0.2">
      <c r="A109" s="46" t="s">
        <v>518</v>
      </c>
      <c r="B109" s="57" t="s">
        <v>509</v>
      </c>
      <c r="C109" s="22" t="s">
        <v>338</v>
      </c>
      <c r="D109" s="22" t="s">
        <v>409</v>
      </c>
      <c r="E109" s="23" t="s">
        <v>47</v>
      </c>
      <c r="F109" s="230" t="s">
        <v>341</v>
      </c>
      <c r="G109" s="225" t="s">
        <v>342</v>
      </c>
      <c r="H109" s="231">
        <v>2.655432679282967</v>
      </c>
      <c r="I109" s="232">
        <v>7.5445738448252087E-2</v>
      </c>
      <c r="J109" s="225">
        <v>3.5816565747381901E-4</v>
      </c>
      <c r="K109" s="225">
        <v>2.1388892179174945E-5</v>
      </c>
      <c r="L109" s="225">
        <v>-1.3731579256992532E-7</v>
      </c>
      <c r="M109" s="225">
        <v>1.2297888112315549E-9</v>
      </c>
      <c r="N109" s="225">
        <v>0</v>
      </c>
      <c r="O109" s="226">
        <v>0.20039062500000002</v>
      </c>
      <c r="P109" s="225">
        <v>5</v>
      </c>
      <c r="Q109" s="225">
        <v>120</v>
      </c>
      <c r="R109" s="225" t="s">
        <v>351</v>
      </c>
      <c r="S109" s="225" t="s">
        <v>344</v>
      </c>
      <c r="T109" s="227" t="s">
        <v>519</v>
      </c>
      <c r="V109">
        <f t="shared" si="1"/>
        <v>103</v>
      </c>
      <c r="W109">
        <f>HLOOKUP('Fleet Input'!$G$1,$AB$6:$AS$271,V109+1,FALSE)</f>
        <v>8.6339760221352674E-2</v>
      </c>
      <c r="X109">
        <f>HLOOKUP('Fleet Input'!$G$1,$AT$6:$BK$271,V109+1,FALSE)</f>
        <v>0.35862881305791233</v>
      </c>
      <c r="AB109" s="217">
        <v>6.0224692142522795E-2</v>
      </c>
      <c r="AC109" s="217">
        <v>6.0224692142522795E-2</v>
      </c>
      <c r="AD109" s="217">
        <v>6.0224692142522795E-2</v>
      </c>
      <c r="AE109" s="217">
        <v>6.0224692142522795E-2</v>
      </c>
      <c r="AF109" s="217">
        <v>8.6339760221352674E-2</v>
      </c>
      <c r="AG109" s="217">
        <v>0.11253016274118503</v>
      </c>
      <c r="AH109" s="217">
        <v>0.13455324530836066</v>
      </c>
      <c r="AI109" s="217">
        <v>0.15259470651276344</v>
      </c>
      <c r="AJ109" s="217">
        <v>0.18938925033756804</v>
      </c>
      <c r="AK109" s="217">
        <v>0.22633220908429857</v>
      </c>
      <c r="AL109" s="217">
        <v>0.25548332705119819</v>
      </c>
      <c r="AM109" s="217">
        <v>0.27759254295599717</v>
      </c>
      <c r="AN109" s="217">
        <v>0.29382769080873145</v>
      </c>
      <c r="AO109" s="217">
        <v>0.30607032101782128</v>
      </c>
      <c r="AP109" s="217">
        <v>0.31511507229966446</v>
      </c>
      <c r="AQ109" s="217">
        <v>0.32202471946321937</v>
      </c>
      <c r="AR109" s="217">
        <v>0.32737029925648453</v>
      </c>
      <c r="AS109" s="217">
        <v>0.3313968144912609</v>
      </c>
      <c r="AT109" s="213">
        <v>0.26430114685287692</v>
      </c>
      <c r="AU109" s="214">
        <v>0.26430114685287692</v>
      </c>
      <c r="AV109" s="214">
        <v>0.26430114685287692</v>
      </c>
      <c r="AW109" s="214">
        <v>0.26430114685287692</v>
      </c>
      <c r="AX109" s="214">
        <v>0.35862881305791233</v>
      </c>
      <c r="AY109" s="214">
        <v>0.45322858738011507</v>
      </c>
      <c r="AZ109" s="214">
        <v>0.53277599560175037</v>
      </c>
      <c r="BA109" s="214">
        <v>0.59794178131607401</v>
      </c>
      <c r="BB109" s="214">
        <v>0.73084373039758033</v>
      </c>
      <c r="BC109" s="214">
        <v>0.86428175440613686</v>
      </c>
      <c r="BD109" s="214">
        <v>0.96957563749252273</v>
      </c>
      <c r="BE109" s="214">
        <v>1.0494341594625862</v>
      </c>
      <c r="BF109" s="214">
        <v>1.1080755385629364</v>
      </c>
      <c r="BG109" s="214">
        <v>1.15229593777265</v>
      </c>
      <c r="BH109" s="214">
        <v>1.1849655933617502</v>
      </c>
      <c r="BI109" s="214">
        <v>1.2099232495804115</v>
      </c>
      <c r="BJ109" s="214">
        <v>1.2292314920437064</v>
      </c>
      <c r="BK109" s="214">
        <v>1.2437752712859813</v>
      </c>
    </row>
    <row r="110" spans="1:63" x14ac:dyDescent="0.2">
      <c r="A110" s="46" t="s">
        <v>520</v>
      </c>
      <c r="B110" s="57" t="s">
        <v>509</v>
      </c>
      <c r="C110" s="31" t="s">
        <v>338</v>
      </c>
      <c r="D110" s="31" t="s">
        <v>409</v>
      </c>
      <c r="E110" s="23" t="s">
        <v>48</v>
      </c>
      <c r="F110" s="230" t="s">
        <v>341</v>
      </c>
      <c r="G110" s="225" t="s">
        <v>342</v>
      </c>
      <c r="H110" s="231">
        <v>2.655432679282967</v>
      </c>
      <c r="I110" s="232">
        <v>7.5445738448252087E-2</v>
      </c>
      <c r="J110" s="225">
        <v>3.5816565747381901E-4</v>
      </c>
      <c r="K110" s="225">
        <v>2.1388892179174945E-5</v>
      </c>
      <c r="L110" s="225">
        <v>-1.3731579256992532E-7</v>
      </c>
      <c r="M110" s="225">
        <v>1.2297888112315549E-9</v>
      </c>
      <c r="N110" s="225">
        <v>0</v>
      </c>
      <c r="O110" s="226">
        <v>0.20039062500000002</v>
      </c>
      <c r="P110" s="225">
        <v>5</v>
      </c>
      <c r="Q110" s="225">
        <v>120</v>
      </c>
      <c r="R110" s="225" t="s">
        <v>351</v>
      </c>
      <c r="S110" s="225" t="s">
        <v>344</v>
      </c>
      <c r="T110" s="227" t="s">
        <v>519</v>
      </c>
      <c r="V110">
        <f t="shared" si="1"/>
        <v>104</v>
      </c>
      <c r="W110">
        <f>HLOOKUP('Fleet Input'!$G$1,$AB$6:$AS$271,V110+1,FALSE)</f>
        <v>6.0224692142522809E-2</v>
      </c>
      <c r="X110">
        <f>HLOOKUP('Fleet Input'!$G$1,$AT$6:$BK$271,V110+1,FALSE)</f>
        <v>0.26430114685287687</v>
      </c>
      <c r="AB110" s="217">
        <v>6.0224692142522809E-2</v>
      </c>
      <c r="AC110" s="217">
        <v>6.0224692142522809E-2</v>
      </c>
      <c r="AD110" s="217">
        <v>6.0224692142522809E-2</v>
      </c>
      <c r="AE110" s="217">
        <v>6.0224692142522809E-2</v>
      </c>
      <c r="AF110" s="217">
        <v>6.0224692142522809E-2</v>
      </c>
      <c r="AG110" s="217">
        <v>6.0224692142522809E-2</v>
      </c>
      <c r="AH110" s="217">
        <v>6.0224692142522809E-2</v>
      </c>
      <c r="AI110" s="217">
        <v>6.0224692142522809E-2</v>
      </c>
      <c r="AJ110" s="217">
        <v>6.0224692142522809E-2</v>
      </c>
      <c r="AK110" s="217">
        <v>8.8810580086165519E-2</v>
      </c>
      <c r="AL110" s="217">
        <v>0.11653406434836172</v>
      </c>
      <c r="AM110" s="217">
        <v>0.13903386117365699</v>
      </c>
      <c r="AN110" s="217">
        <v>0.15737194320085462</v>
      </c>
      <c r="AO110" s="217">
        <v>0.17272175249176702</v>
      </c>
      <c r="AP110" s="217">
        <v>0.18545042233382708</v>
      </c>
      <c r="AQ110" s="217">
        <v>0.19669481695958929</v>
      </c>
      <c r="AR110" s="217">
        <v>0.20606122191865686</v>
      </c>
      <c r="AS110" s="217">
        <v>0.21356094012554538</v>
      </c>
      <c r="AT110" s="213">
        <v>0.26430114685287687</v>
      </c>
      <c r="AU110" s="214">
        <v>0.26430114685287687</v>
      </c>
      <c r="AV110" s="214">
        <v>0.26430114685287687</v>
      </c>
      <c r="AW110" s="214">
        <v>0.26430114685287687</v>
      </c>
      <c r="AX110" s="214">
        <v>0.26430114685287687</v>
      </c>
      <c r="AY110" s="214">
        <v>0.26430114685287687</v>
      </c>
      <c r="AZ110" s="214">
        <v>0.26430114685287687</v>
      </c>
      <c r="BA110" s="214">
        <v>0.26430114685287687</v>
      </c>
      <c r="BB110" s="214">
        <v>0.26430114685287687</v>
      </c>
      <c r="BC110" s="214">
        <v>0.36755341822291943</v>
      </c>
      <c r="BD110" s="214">
        <v>0.46769068616459925</v>
      </c>
      <c r="BE110" s="214">
        <v>0.54895998702229254</v>
      </c>
      <c r="BF110" s="214">
        <v>0.61519716760633658</v>
      </c>
      <c r="BG110" s="214">
        <v>0.67064070245501217</v>
      </c>
      <c r="BH110" s="214">
        <v>0.71661667756913638</v>
      </c>
      <c r="BI110" s="214">
        <v>0.75723144831125866</v>
      </c>
      <c r="BJ110" s="214">
        <v>0.79106291747891244</v>
      </c>
      <c r="BK110" s="214">
        <v>0.81815191121677244</v>
      </c>
    </row>
    <row r="111" spans="1:63" x14ac:dyDescent="0.2">
      <c r="A111" s="46" t="s">
        <v>521</v>
      </c>
      <c r="B111" s="57" t="s">
        <v>509</v>
      </c>
      <c r="C111" s="32" t="s">
        <v>373</v>
      </c>
      <c r="D111" s="32" t="s">
        <v>409</v>
      </c>
      <c r="E111" s="33" t="s">
        <v>340</v>
      </c>
      <c r="F111" s="230" t="s">
        <v>341</v>
      </c>
      <c r="G111" s="225" t="s">
        <v>342</v>
      </c>
      <c r="H111" s="231">
        <v>26.056648558609595</v>
      </c>
      <c r="I111" s="232">
        <v>0.43547986799057981</v>
      </c>
      <c r="J111" s="225">
        <v>6.8000075353893408E-3</v>
      </c>
      <c r="K111" s="225">
        <v>-1.4922843464049151E-5</v>
      </c>
      <c r="L111" s="225">
        <v>4.4730699736220125E-7</v>
      </c>
      <c r="M111" s="225">
        <v>0</v>
      </c>
      <c r="N111" s="225">
        <v>0</v>
      </c>
      <c r="O111" s="226">
        <v>1.25</v>
      </c>
      <c r="P111" s="225">
        <v>5</v>
      </c>
      <c r="Q111" s="225">
        <v>120</v>
      </c>
      <c r="R111" s="225" t="s">
        <v>343</v>
      </c>
      <c r="S111" s="225" t="s">
        <v>344</v>
      </c>
      <c r="T111" s="227" t="s">
        <v>345</v>
      </c>
      <c r="V111">
        <f t="shared" si="1"/>
        <v>105</v>
      </c>
      <c r="W111">
        <f>HLOOKUP('Fleet Input'!$G$1,$AB$6:$AS$271,V111+1,FALSE)</f>
        <v>1.6605188962713591</v>
      </c>
      <c r="X111">
        <f>HLOOKUP('Fleet Input'!$G$1,$AT$6:$BK$271,V111+1,FALSE)</f>
        <v>11.529940823366447</v>
      </c>
      <c r="AB111" s="217">
        <v>1.6605188962713591</v>
      </c>
      <c r="AC111" s="217">
        <v>1.6605188962713591</v>
      </c>
      <c r="AD111" s="217">
        <v>1.6605188962713591</v>
      </c>
      <c r="AE111" s="217">
        <v>1.6605188962713591</v>
      </c>
      <c r="AF111" s="217">
        <v>1.6605188962713591</v>
      </c>
      <c r="AG111" s="217">
        <v>1.6605188962713591</v>
      </c>
      <c r="AH111" s="217">
        <v>1.6605188962713591</v>
      </c>
      <c r="AI111" s="217">
        <v>1.6605188962713591</v>
      </c>
      <c r="AJ111" s="217">
        <v>1.6605188962713591</v>
      </c>
      <c r="AK111" s="217">
        <v>1.6605188962713591</v>
      </c>
      <c r="AL111" s="217">
        <v>1.6605188962713591</v>
      </c>
      <c r="AM111" s="217">
        <v>1.6605188962713591</v>
      </c>
      <c r="AN111" s="217">
        <v>1.6605188962713591</v>
      </c>
      <c r="AO111" s="217">
        <v>1.6605188962713591</v>
      </c>
      <c r="AP111" s="217">
        <v>1.6605188962713591</v>
      </c>
      <c r="AQ111" s="217">
        <v>1.6605188962713591</v>
      </c>
      <c r="AR111" s="217">
        <v>1.6605188962713591</v>
      </c>
      <c r="AS111" s="217">
        <v>1.6605188962713591</v>
      </c>
      <c r="AT111" s="213">
        <v>11.529940823366447</v>
      </c>
      <c r="AU111" s="214">
        <v>11.529940823366447</v>
      </c>
      <c r="AV111" s="214">
        <v>11.529940823366447</v>
      </c>
      <c r="AW111" s="214">
        <v>11.529940823366447</v>
      </c>
      <c r="AX111" s="214">
        <v>11.529940823366447</v>
      </c>
      <c r="AY111" s="214">
        <v>11.529940823366447</v>
      </c>
      <c r="AZ111" s="214">
        <v>11.529940823366447</v>
      </c>
      <c r="BA111" s="214">
        <v>11.529940823366447</v>
      </c>
      <c r="BB111" s="214">
        <v>11.529940823366447</v>
      </c>
      <c r="BC111" s="214">
        <v>11.529940823366447</v>
      </c>
      <c r="BD111" s="214">
        <v>11.529940823366447</v>
      </c>
      <c r="BE111" s="214">
        <v>11.529940823366447</v>
      </c>
      <c r="BF111" s="214">
        <v>11.529940823366447</v>
      </c>
      <c r="BG111" s="214">
        <v>11.529940823366447</v>
      </c>
      <c r="BH111" s="214">
        <v>11.529940823366447</v>
      </c>
      <c r="BI111" s="214">
        <v>11.529940823366447</v>
      </c>
      <c r="BJ111" s="214">
        <v>11.529940823366447</v>
      </c>
      <c r="BK111" s="214">
        <v>11.529940823366447</v>
      </c>
    </row>
    <row r="112" spans="1:63" x14ac:dyDescent="0.2">
      <c r="A112" s="46" t="s">
        <v>522</v>
      </c>
      <c r="B112" s="57" t="s">
        <v>509</v>
      </c>
      <c r="C112" s="22" t="s">
        <v>373</v>
      </c>
      <c r="D112" s="22" t="s">
        <v>409</v>
      </c>
      <c r="E112" s="23" t="s">
        <v>43</v>
      </c>
      <c r="F112" s="230" t="s">
        <v>341</v>
      </c>
      <c r="G112" s="225" t="s">
        <v>342</v>
      </c>
      <c r="H112" s="231">
        <v>14.830390144168632</v>
      </c>
      <c r="I112" s="232">
        <v>0.336205976891506</v>
      </c>
      <c r="J112" s="225">
        <v>2.613170122685915E-3</v>
      </c>
      <c r="K112" s="225">
        <v>5.0694117163629926E-5</v>
      </c>
      <c r="L112" s="225">
        <v>-1.9580277971220639E-7</v>
      </c>
      <c r="M112" s="225">
        <v>2.4684846194021615E-9</v>
      </c>
      <c r="N112" s="225">
        <v>0</v>
      </c>
      <c r="O112" s="226">
        <v>1.3</v>
      </c>
      <c r="P112" s="225">
        <v>5</v>
      </c>
      <c r="Q112" s="225">
        <v>120</v>
      </c>
      <c r="R112" s="225" t="s">
        <v>343</v>
      </c>
      <c r="S112" s="225" t="s">
        <v>344</v>
      </c>
      <c r="T112" s="227" t="s">
        <v>345</v>
      </c>
      <c r="V112">
        <f t="shared" si="1"/>
        <v>106</v>
      </c>
      <c r="W112">
        <f>HLOOKUP('Fleet Input'!$G$1,$AB$6:$AS$271,V112+1,FALSE)</f>
        <v>1.1349861431193602</v>
      </c>
      <c r="X112">
        <f>HLOOKUP('Fleet Input'!$G$1,$AT$6:$BK$271,V112+1,FALSE)</f>
        <v>5.1310667608952372</v>
      </c>
      <c r="AB112" s="217">
        <v>1.1349861431193602</v>
      </c>
      <c r="AC112" s="217">
        <v>1.1349861431193602</v>
      </c>
      <c r="AD112" s="217">
        <v>1.1349861431193602</v>
      </c>
      <c r="AE112" s="217">
        <v>1.1349861431193602</v>
      </c>
      <c r="AF112" s="217">
        <v>1.1349861431193602</v>
      </c>
      <c r="AG112" s="217">
        <v>1.1349861431193602</v>
      </c>
      <c r="AH112" s="217">
        <v>1.1349861431193602</v>
      </c>
      <c r="AI112" s="217">
        <v>1.1349861431193602</v>
      </c>
      <c r="AJ112" s="217">
        <v>1.1349861431193602</v>
      </c>
      <c r="AK112" s="217">
        <v>1.1349861431193602</v>
      </c>
      <c r="AL112" s="217">
        <v>1.1349861431193602</v>
      </c>
      <c r="AM112" s="217">
        <v>1.1349861431193602</v>
      </c>
      <c r="AN112" s="217">
        <v>1.1349861431193602</v>
      </c>
      <c r="AO112" s="217">
        <v>1.1349861431193602</v>
      </c>
      <c r="AP112" s="217">
        <v>1.1349861431193602</v>
      </c>
      <c r="AQ112" s="217">
        <v>1.1349861431193602</v>
      </c>
      <c r="AR112" s="217">
        <v>1.1349861431193602</v>
      </c>
      <c r="AS112" s="217">
        <v>1.1349861431193602</v>
      </c>
      <c r="AT112" s="213">
        <v>5.1310667608952372</v>
      </c>
      <c r="AU112" s="214">
        <v>5.1310667608952372</v>
      </c>
      <c r="AV112" s="214">
        <v>5.1310667608952372</v>
      </c>
      <c r="AW112" s="214">
        <v>5.1310667608952372</v>
      </c>
      <c r="AX112" s="214">
        <v>5.1310667608952372</v>
      </c>
      <c r="AY112" s="214">
        <v>5.1310667608952372</v>
      </c>
      <c r="AZ112" s="214">
        <v>5.1310667608952372</v>
      </c>
      <c r="BA112" s="214">
        <v>5.1310667608952372</v>
      </c>
      <c r="BB112" s="214">
        <v>5.1310667608952372</v>
      </c>
      <c r="BC112" s="214">
        <v>5.1310667608952372</v>
      </c>
      <c r="BD112" s="214">
        <v>5.1310667608952372</v>
      </c>
      <c r="BE112" s="214">
        <v>5.1310667608952372</v>
      </c>
      <c r="BF112" s="214">
        <v>5.1310667608952372</v>
      </c>
      <c r="BG112" s="214">
        <v>5.1310667608952372</v>
      </c>
      <c r="BH112" s="214">
        <v>5.1310667608952372</v>
      </c>
      <c r="BI112" s="214">
        <v>5.1310667608952372</v>
      </c>
      <c r="BJ112" s="214">
        <v>5.1310667608952372</v>
      </c>
      <c r="BK112" s="214">
        <v>5.1310667608952372</v>
      </c>
    </row>
    <row r="113" spans="1:63" x14ac:dyDescent="0.2">
      <c r="A113" s="46" t="s">
        <v>523</v>
      </c>
      <c r="B113" s="57" t="s">
        <v>509</v>
      </c>
      <c r="C113" s="22" t="s">
        <v>373</v>
      </c>
      <c r="D113" s="22" t="s">
        <v>409</v>
      </c>
      <c r="E113" s="23" t="s">
        <v>44</v>
      </c>
      <c r="F113" s="230" t="s">
        <v>341</v>
      </c>
      <c r="G113" s="225" t="s">
        <v>342</v>
      </c>
      <c r="H113" s="231">
        <v>16.253513529198244</v>
      </c>
      <c r="I113" s="232">
        <v>0.38406659071915783</v>
      </c>
      <c r="J113" s="225">
        <v>2.8631294119350059E-3</v>
      </c>
      <c r="K113" s="225">
        <v>6.5598869824157191E-5</v>
      </c>
      <c r="L113" s="225">
        <v>-2.8779452049265686E-7</v>
      </c>
      <c r="M113" s="225">
        <v>3.3296509054699802E-9</v>
      </c>
      <c r="N113" s="225">
        <v>0</v>
      </c>
      <c r="O113" s="226">
        <v>1.25</v>
      </c>
      <c r="P113" s="225">
        <v>5</v>
      </c>
      <c r="Q113" s="225">
        <v>120</v>
      </c>
      <c r="R113" s="225" t="s">
        <v>343</v>
      </c>
      <c r="S113" s="225" t="s">
        <v>344</v>
      </c>
      <c r="T113" s="227" t="s">
        <v>345</v>
      </c>
      <c r="V113">
        <f t="shared" si="1"/>
        <v>107</v>
      </c>
      <c r="W113">
        <f>HLOOKUP('Fleet Input'!$G$1,$AB$6:$AS$271,V113+1,FALSE)</f>
        <v>1.1349861431193602</v>
      </c>
      <c r="X113">
        <f>HLOOKUP('Fleet Input'!$G$1,$AT$6:$BK$271,V113+1,FALSE)</f>
        <v>5.1310667608952372</v>
      </c>
      <c r="AB113" s="217">
        <v>1.1349861431193602</v>
      </c>
      <c r="AC113" s="217">
        <v>1.1349861431193602</v>
      </c>
      <c r="AD113" s="217">
        <v>1.1349861431193602</v>
      </c>
      <c r="AE113" s="217">
        <v>1.1349861431193602</v>
      </c>
      <c r="AF113" s="217">
        <v>1.1349861431193602</v>
      </c>
      <c r="AG113" s="217">
        <v>1.1349861431193602</v>
      </c>
      <c r="AH113" s="217">
        <v>1.1349861431193602</v>
      </c>
      <c r="AI113" s="217">
        <v>1.1349861431193602</v>
      </c>
      <c r="AJ113" s="217">
        <v>1.1349861431193602</v>
      </c>
      <c r="AK113" s="217">
        <v>1.1349861431193602</v>
      </c>
      <c r="AL113" s="217">
        <v>1.1349861431193602</v>
      </c>
      <c r="AM113" s="217">
        <v>1.1349861431193602</v>
      </c>
      <c r="AN113" s="217">
        <v>1.1349861431193602</v>
      </c>
      <c r="AO113" s="217">
        <v>1.1349861431193602</v>
      </c>
      <c r="AP113" s="217">
        <v>1.1349861431193602</v>
      </c>
      <c r="AQ113" s="217">
        <v>1.1349861431193602</v>
      </c>
      <c r="AR113" s="217">
        <v>1.1349861431193602</v>
      </c>
      <c r="AS113" s="217">
        <v>1.1349861431193602</v>
      </c>
      <c r="AT113" s="213">
        <v>5.1310667608952372</v>
      </c>
      <c r="AU113" s="214">
        <v>5.1310667608952372</v>
      </c>
      <c r="AV113" s="214">
        <v>5.1310667608952372</v>
      </c>
      <c r="AW113" s="214">
        <v>5.1310667608952372</v>
      </c>
      <c r="AX113" s="214">
        <v>5.1310667608952372</v>
      </c>
      <c r="AY113" s="214">
        <v>5.1310667608952372</v>
      </c>
      <c r="AZ113" s="214">
        <v>5.1310667608952372</v>
      </c>
      <c r="BA113" s="214">
        <v>5.1310667608952372</v>
      </c>
      <c r="BB113" s="214">
        <v>5.1310667608952372</v>
      </c>
      <c r="BC113" s="214">
        <v>5.1310667608952372</v>
      </c>
      <c r="BD113" s="214">
        <v>5.1310667608952372</v>
      </c>
      <c r="BE113" s="214">
        <v>5.1310667608952372</v>
      </c>
      <c r="BF113" s="214">
        <v>5.1310667608952372</v>
      </c>
      <c r="BG113" s="214">
        <v>5.1310667608952372</v>
      </c>
      <c r="BH113" s="214">
        <v>5.1310667608952372</v>
      </c>
      <c r="BI113" s="214">
        <v>5.1310667608952372</v>
      </c>
      <c r="BJ113" s="214">
        <v>5.1310667608952372</v>
      </c>
      <c r="BK113" s="214">
        <v>5.1310667608952372</v>
      </c>
    </row>
    <row r="114" spans="1:63" x14ac:dyDescent="0.2">
      <c r="A114" s="46" t="s">
        <v>524</v>
      </c>
      <c r="B114" s="57" t="s">
        <v>509</v>
      </c>
      <c r="C114" s="22" t="s">
        <v>373</v>
      </c>
      <c r="D114" s="22" t="s">
        <v>409</v>
      </c>
      <c r="E114" s="23" t="s">
        <v>45</v>
      </c>
      <c r="F114" s="230" t="s">
        <v>341</v>
      </c>
      <c r="G114" s="225" t="s">
        <v>342</v>
      </c>
      <c r="H114" s="231">
        <v>11.060399322363082</v>
      </c>
      <c r="I114" s="232">
        <v>0.28837730765371816</v>
      </c>
      <c r="J114" s="225">
        <v>1.8081642429024214E-3</v>
      </c>
      <c r="K114" s="225">
        <v>6.5322802079492703E-5</v>
      </c>
      <c r="L114" s="225">
        <v>-3.6224819577324041E-7</v>
      </c>
      <c r="M114" s="225">
        <v>3.5825383476852449E-9</v>
      </c>
      <c r="N114" s="225">
        <v>0</v>
      </c>
      <c r="O114" s="226">
        <v>1</v>
      </c>
      <c r="P114" s="225">
        <v>5</v>
      </c>
      <c r="Q114" s="225">
        <v>120</v>
      </c>
      <c r="R114" s="225" t="s">
        <v>343</v>
      </c>
      <c r="S114" s="225" t="s">
        <v>344</v>
      </c>
      <c r="T114" s="227" t="s">
        <v>345</v>
      </c>
      <c r="V114">
        <f t="shared" si="1"/>
        <v>108</v>
      </c>
      <c r="W114">
        <f>HLOOKUP('Fleet Input'!$G$1,$AB$6:$AS$271,V114+1,FALSE)</f>
        <v>0.95338836022026252</v>
      </c>
      <c r="X114">
        <f>HLOOKUP('Fleet Input'!$G$1,$AT$6:$BK$271,V114+1,FALSE)</f>
        <v>4.3100960791519984</v>
      </c>
      <c r="AB114" s="217">
        <v>0.95338836022026252</v>
      </c>
      <c r="AC114" s="217">
        <v>0.95338836022026252</v>
      </c>
      <c r="AD114" s="217">
        <v>0.95338836022026252</v>
      </c>
      <c r="AE114" s="217">
        <v>0.95338836022026252</v>
      </c>
      <c r="AF114" s="217">
        <v>0.95338836022026252</v>
      </c>
      <c r="AG114" s="217">
        <v>0.95338836022026252</v>
      </c>
      <c r="AH114" s="217">
        <v>0.95338836022026252</v>
      </c>
      <c r="AI114" s="217">
        <v>0.95338836022026252</v>
      </c>
      <c r="AJ114" s="217">
        <v>0.95338836022026252</v>
      </c>
      <c r="AK114" s="217">
        <v>0.95338836022026252</v>
      </c>
      <c r="AL114" s="217">
        <v>0.95338836022026252</v>
      </c>
      <c r="AM114" s="217">
        <v>0.95338836022026252</v>
      </c>
      <c r="AN114" s="217">
        <v>0.95338836022026252</v>
      </c>
      <c r="AO114" s="217">
        <v>0.95338836022026252</v>
      </c>
      <c r="AP114" s="217">
        <v>0.95338836022026252</v>
      </c>
      <c r="AQ114" s="217">
        <v>0.95338836022026252</v>
      </c>
      <c r="AR114" s="217">
        <v>0.95338836022026252</v>
      </c>
      <c r="AS114" s="217">
        <v>0.95338836022026252</v>
      </c>
      <c r="AT114" s="213">
        <v>4.3100960791519984</v>
      </c>
      <c r="AU114" s="214">
        <v>4.3100960791519984</v>
      </c>
      <c r="AV114" s="214">
        <v>4.3100960791519984</v>
      </c>
      <c r="AW114" s="214">
        <v>4.3100960791519984</v>
      </c>
      <c r="AX114" s="214">
        <v>4.3100960791519984</v>
      </c>
      <c r="AY114" s="214">
        <v>4.3100960791519984</v>
      </c>
      <c r="AZ114" s="214">
        <v>4.3100960791519984</v>
      </c>
      <c r="BA114" s="214">
        <v>4.3100960791519984</v>
      </c>
      <c r="BB114" s="214">
        <v>4.3100960791519984</v>
      </c>
      <c r="BC114" s="214">
        <v>4.3100960791519984</v>
      </c>
      <c r="BD114" s="214">
        <v>4.3100960791519984</v>
      </c>
      <c r="BE114" s="214">
        <v>4.3100960791519984</v>
      </c>
      <c r="BF114" s="214">
        <v>4.3100960791519984</v>
      </c>
      <c r="BG114" s="214">
        <v>4.3100960791519984</v>
      </c>
      <c r="BH114" s="214">
        <v>4.3100960791519984</v>
      </c>
      <c r="BI114" s="214">
        <v>4.3100960791519984</v>
      </c>
      <c r="BJ114" s="214">
        <v>4.3100960791519984</v>
      </c>
      <c r="BK114" s="214">
        <v>4.3100960791519984</v>
      </c>
    </row>
    <row r="115" spans="1:63" x14ac:dyDescent="0.2">
      <c r="A115" s="46" t="s">
        <v>525</v>
      </c>
      <c r="B115" s="57" t="s">
        <v>509</v>
      </c>
      <c r="C115" s="22" t="s">
        <v>373</v>
      </c>
      <c r="D115" s="22" t="s">
        <v>409</v>
      </c>
      <c r="E115" s="23" t="s">
        <v>46</v>
      </c>
      <c r="F115" s="230" t="s">
        <v>341</v>
      </c>
      <c r="G115" s="225" t="s">
        <v>342</v>
      </c>
      <c r="H115" s="231">
        <v>11.060399322363082</v>
      </c>
      <c r="I115" s="232">
        <v>0.28837730765371816</v>
      </c>
      <c r="J115" s="225">
        <v>1.8081642429024214E-3</v>
      </c>
      <c r="K115" s="225">
        <v>6.5322802079492703E-5</v>
      </c>
      <c r="L115" s="225">
        <v>-3.6224819577324041E-7</v>
      </c>
      <c r="M115" s="225">
        <v>3.5825383476852449E-9</v>
      </c>
      <c r="N115" s="225">
        <v>0</v>
      </c>
      <c r="O115" s="226">
        <v>0.5</v>
      </c>
      <c r="P115" s="225">
        <v>5</v>
      </c>
      <c r="Q115" s="225">
        <v>120</v>
      </c>
      <c r="R115" s="225" t="s">
        <v>351</v>
      </c>
      <c r="S115" s="225" t="s">
        <v>344</v>
      </c>
      <c r="T115" s="227" t="s">
        <v>526</v>
      </c>
      <c r="V115">
        <f t="shared" si="1"/>
        <v>109</v>
      </c>
      <c r="W115">
        <f>HLOOKUP('Fleet Input'!$G$1,$AB$6:$AS$271,V115+1,FALSE)</f>
        <v>0.77179057732116485</v>
      </c>
      <c r="X115">
        <f>HLOOKUP('Fleet Input'!$G$1,$AT$6:$BK$271,V115+1,FALSE)</f>
        <v>3.4891253974087615</v>
      </c>
      <c r="AB115" s="217">
        <v>0.77179057732116485</v>
      </c>
      <c r="AC115" s="217">
        <v>0.77179057732116485</v>
      </c>
      <c r="AD115" s="217">
        <v>0.77179057732116485</v>
      </c>
      <c r="AE115" s="217">
        <v>0.77179057732116485</v>
      </c>
      <c r="AF115" s="217">
        <v>0.77179057732116485</v>
      </c>
      <c r="AG115" s="217">
        <v>0.77179057732116485</v>
      </c>
      <c r="AH115" s="217">
        <v>0.77179057732116485</v>
      </c>
      <c r="AI115" s="217">
        <v>0.77179057732116485</v>
      </c>
      <c r="AJ115" s="217">
        <v>0.77179057732116485</v>
      </c>
      <c r="AK115" s="217">
        <v>0.77179057732116485</v>
      </c>
      <c r="AL115" s="217">
        <v>0.77179057732116485</v>
      </c>
      <c r="AM115" s="217">
        <v>0.77179057732116485</v>
      </c>
      <c r="AN115" s="217">
        <v>0.77179057732116485</v>
      </c>
      <c r="AO115" s="217">
        <v>0.77179057732116485</v>
      </c>
      <c r="AP115" s="217">
        <v>0.77179057732116485</v>
      </c>
      <c r="AQ115" s="217">
        <v>0.77179057732116485</v>
      </c>
      <c r="AR115" s="217">
        <v>0.77179057732116485</v>
      </c>
      <c r="AS115" s="217">
        <v>0.77179057732116485</v>
      </c>
      <c r="AT115" s="213">
        <v>3.4891253974087615</v>
      </c>
      <c r="AU115" s="214">
        <v>3.4891253974087615</v>
      </c>
      <c r="AV115" s="214">
        <v>3.4891253974087615</v>
      </c>
      <c r="AW115" s="214">
        <v>3.4891253974087615</v>
      </c>
      <c r="AX115" s="214">
        <v>3.4891253974087615</v>
      </c>
      <c r="AY115" s="214">
        <v>3.4891253974087615</v>
      </c>
      <c r="AZ115" s="214">
        <v>3.4891253974087615</v>
      </c>
      <c r="BA115" s="214">
        <v>3.4891253974087615</v>
      </c>
      <c r="BB115" s="214">
        <v>3.4891253974087615</v>
      </c>
      <c r="BC115" s="214">
        <v>3.4891253974087615</v>
      </c>
      <c r="BD115" s="214">
        <v>3.4891253974087615</v>
      </c>
      <c r="BE115" s="214">
        <v>3.4891253974087615</v>
      </c>
      <c r="BF115" s="214">
        <v>3.4891253974087615</v>
      </c>
      <c r="BG115" s="214">
        <v>3.4891253974087615</v>
      </c>
      <c r="BH115" s="214">
        <v>3.4891253974087615</v>
      </c>
      <c r="BI115" s="214">
        <v>3.4891253974087615</v>
      </c>
      <c r="BJ115" s="214">
        <v>3.4891253974087615</v>
      </c>
      <c r="BK115" s="214">
        <v>3.4891253974087615</v>
      </c>
    </row>
    <row r="116" spans="1:63" x14ac:dyDescent="0.2">
      <c r="A116" s="46" t="s">
        <v>527</v>
      </c>
      <c r="B116" s="57" t="s">
        <v>509</v>
      </c>
      <c r="C116" s="22" t="s">
        <v>373</v>
      </c>
      <c r="D116" s="22" t="s">
        <v>409</v>
      </c>
      <c r="E116" s="23" t="s">
        <v>47</v>
      </c>
      <c r="F116" s="230" t="s">
        <v>341</v>
      </c>
      <c r="G116" s="225" t="s">
        <v>342</v>
      </c>
      <c r="H116" s="231">
        <v>11.060399322363082</v>
      </c>
      <c r="I116" s="232">
        <v>0.28837730765371816</v>
      </c>
      <c r="J116" s="225">
        <v>1.8081642429024214E-3</v>
      </c>
      <c r="K116" s="225">
        <v>6.5322802079492703E-5</v>
      </c>
      <c r="L116" s="225">
        <v>-3.6224819577324041E-7</v>
      </c>
      <c r="M116" s="225">
        <v>3.5825383476852449E-9</v>
      </c>
      <c r="N116" s="225">
        <v>0</v>
      </c>
      <c r="O116" s="226">
        <v>0.33653846153846151</v>
      </c>
      <c r="P116" s="225">
        <v>5</v>
      </c>
      <c r="Q116" s="225">
        <v>120</v>
      </c>
      <c r="R116" s="225" t="s">
        <v>351</v>
      </c>
      <c r="S116" s="225" t="s">
        <v>344</v>
      </c>
      <c r="T116" s="227" t="s">
        <v>528</v>
      </c>
      <c r="V116">
        <f t="shared" si="1"/>
        <v>110</v>
      </c>
      <c r="W116">
        <f>HLOOKUP('Fleet Input'!$G$1,$AB$6:$AS$271,V116+1,FALSE)</f>
        <v>0.9493024101050328</v>
      </c>
      <c r="X116">
        <f>HLOOKUP('Fleet Input'!$G$1,$AT$6:$BK$271,V116+1,FALSE)</f>
        <v>4.2916242388127763</v>
      </c>
      <c r="AB116" s="217">
        <v>0.9493024101050328</v>
      </c>
      <c r="AC116" s="217">
        <v>0.9493024101050328</v>
      </c>
      <c r="AD116" s="217">
        <v>0.9493024101050328</v>
      </c>
      <c r="AE116" s="217">
        <v>0.9493024101050328</v>
      </c>
      <c r="AF116" s="217">
        <v>0.9493024101050328</v>
      </c>
      <c r="AG116" s="217">
        <v>0.9493024101050328</v>
      </c>
      <c r="AH116" s="217">
        <v>0.9493024101050328</v>
      </c>
      <c r="AI116" s="217">
        <v>0.9493024101050328</v>
      </c>
      <c r="AJ116" s="217">
        <v>0.9493024101050328</v>
      </c>
      <c r="AK116" s="217">
        <v>0.9493024101050328</v>
      </c>
      <c r="AL116" s="217">
        <v>0.9493024101050328</v>
      </c>
      <c r="AM116" s="217">
        <v>0.9493024101050328</v>
      </c>
      <c r="AN116" s="217">
        <v>0.9493024101050328</v>
      </c>
      <c r="AO116" s="217">
        <v>0.9493024101050328</v>
      </c>
      <c r="AP116" s="217">
        <v>0.9493024101050328</v>
      </c>
      <c r="AQ116" s="217">
        <v>0.9493024101050328</v>
      </c>
      <c r="AR116" s="217">
        <v>0.9493024101050328</v>
      </c>
      <c r="AS116" s="217">
        <v>0.9493024101050328</v>
      </c>
      <c r="AT116" s="213">
        <v>4.2916242388127763</v>
      </c>
      <c r="AU116" s="214">
        <v>4.2916242388127763</v>
      </c>
      <c r="AV116" s="214">
        <v>4.2916242388127763</v>
      </c>
      <c r="AW116" s="214">
        <v>4.2916242388127763</v>
      </c>
      <c r="AX116" s="214">
        <v>4.2916242388127763</v>
      </c>
      <c r="AY116" s="214">
        <v>4.2916242388127763</v>
      </c>
      <c r="AZ116" s="214">
        <v>4.2916242388127763</v>
      </c>
      <c r="BA116" s="214">
        <v>4.2916242388127763</v>
      </c>
      <c r="BB116" s="214">
        <v>4.2916242388127763</v>
      </c>
      <c r="BC116" s="214">
        <v>4.2916242388127763</v>
      </c>
      <c r="BD116" s="214">
        <v>4.2916242388127763</v>
      </c>
      <c r="BE116" s="214">
        <v>4.2916242388127763</v>
      </c>
      <c r="BF116" s="214">
        <v>4.2916242388127763</v>
      </c>
      <c r="BG116" s="214">
        <v>4.2916242388127763</v>
      </c>
      <c r="BH116" s="214">
        <v>4.2916242388127763</v>
      </c>
      <c r="BI116" s="214">
        <v>4.2916242388127763</v>
      </c>
      <c r="BJ116" s="214">
        <v>4.2916242388127763</v>
      </c>
      <c r="BK116" s="214">
        <v>4.2916242388127763</v>
      </c>
    </row>
    <row r="117" spans="1:63" ht="13.5" thickBot="1" x14ac:dyDescent="0.25">
      <c r="A117" s="50" t="s">
        <v>529</v>
      </c>
      <c r="B117" s="58" t="s">
        <v>509</v>
      </c>
      <c r="C117" s="35" t="s">
        <v>373</v>
      </c>
      <c r="D117" s="35" t="s">
        <v>409</v>
      </c>
      <c r="E117" s="23" t="s">
        <v>48</v>
      </c>
      <c r="F117" s="230" t="s">
        <v>341</v>
      </c>
      <c r="G117" s="225" t="s">
        <v>342</v>
      </c>
      <c r="H117" s="231">
        <v>11.060399322363082</v>
      </c>
      <c r="I117" s="232">
        <v>0.28837730765371816</v>
      </c>
      <c r="J117" s="225">
        <v>1.8081642429024214E-3</v>
      </c>
      <c r="K117" s="234">
        <v>6.5322802079492703E-5</v>
      </c>
      <c r="L117" s="234">
        <v>-3.6224819577324041E-7</v>
      </c>
      <c r="M117" s="234">
        <v>3.5825383476852449E-9</v>
      </c>
      <c r="N117" s="234">
        <v>0</v>
      </c>
      <c r="O117" s="239">
        <v>0.1502403846153845</v>
      </c>
      <c r="P117" s="234">
        <v>5</v>
      </c>
      <c r="Q117" s="234">
        <v>120</v>
      </c>
      <c r="R117" s="234" t="s">
        <v>351</v>
      </c>
      <c r="S117" s="234" t="s">
        <v>344</v>
      </c>
      <c r="T117" s="236" t="s">
        <v>530</v>
      </c>
      <c r="V117">
        <f t="shared" si="1"/>
        <v>111</v>
      </c>
      <c r="W117">
        <f>HLOOKUP('Fleet Input'!$G$1,$AB$6:$AS$271,V117+1,FALSE)</f>
        <v>0.33572890113470666</v>
      </c>
      <c r="X117">
        <f>HLOOKUP('Fleet Input'!$G$1,$AT$6:$BK$271,V117+1,FALSE)</f>
        <v>1.517769547872811</v>
      </c>
      <c r="AB117" s="217">
        <v>0.33572890113470666</v>
      </c>
      <c r="AC117" s="217">
        <v>0.33572890113470666</v>
      </c>
      <c r="AD117" s="217">
        <v>0.33572890113470666</v>
      </c>
      <c r="AE117" s="217">
        <v>0.33572890113470666</v>
      </c>
      <c r="AF117" s="217">
        <v>0.33572890113470666</v>
      </c>
      <c r="AG117" s="217">
        <v>0.33572890113470666</v>
      </c>
      <c r="AH117" s="217">
        <v>0.33572890113470666</v>
      </c>
      <c r="AI117" s="217">
        <v>0.33572890113470666</v>
      </c>
      <c r="AJ117" s="217">
        <v>0.33572890113470666</v>
      </c>
      <c r="AK117" s="217">
        <v>0.33712091401968114</v>
      </c>
      <c r="AL117" s="217">
        <v>0.3378633138911033</v>
      </c>
      <c r="AM117" s="217">
        <v>0.33820941719138675</v>
      </c>
      <c r="AN117" s="217">
        <v>0.33840697221880178</v>
      </c>
      <c r="AO117" s="217">
        <v>0.33853229373280919</v>
      </c>
      <c r="AP117" s="217">
        <v>0.33861688547353175</v>
      </c>
      <c r="AQ117" s="217">
        <v>0.33867504815178667</v>
      </c>
      <c r="AR117" s="217">
        <v>0.33871668292630119</v>
      </c>
      <c r="AS117" s="217">
        <v>0.33874657041340411</v>
      </c>
      <c r="AT117" s="213">
        <v>1.517769547872811</v>
      </c>
      <c r="AU117" s="214">
        <v>1.517769547872811</v>
      </c>
      <c r="AV117" s="214">
        <v>1.517769547872811</v>
      </c>
      <c r="AW117" s="214">
        <v>1.517769547872811</v>
      </c>
      <c r="AX117" s="214">
        <v>1.517769547872811</v>
      </c>
      <c r="AY117" s="214">
        <v>1.517769547872811</v>
      </c>
      <c r="AZ117" s="214">
        <v>1.517769547872811</v>
      </c>
      <c r="BA117" s="214">
        <v>1.517769547872811</v>
      </c>
      <c r="BB117" s="214">
        <v>1.517769547872811</v>
      </c>
      <c r="BC117" s="214">
        <v>1.5240625859756378</v>
      </c>
      <c r="BD117" s="214">
        <v>1.5274188413155287</v>
      </c>
      <c r="BE117" s="214">
        <v>1.5289835116427277</v>
      </c>
      <c r="BF117" s="214">
        <v>1.5298766221364215</v>
      </c>
      <c r="BG117" s="214">
        <v>1.5304431780004266</v>
      </c>
      <c r="BH117" s="214">
        <v>1.5308256019372291</v>
      </c>
      <c r="BI117" s="214">
        <v>1.5310885448699931</v>
      </c>
      <c r="BJ117" s="214">
        <v>1.5312767681438224</v>
      </c>
      <c r="BK117" s="214">
        <v>1.5314118840591755</v>
      </c>
    </row>
    <row r="118" spans="1:63" x14ac:dyDescent="0.2">
      <c r="A118" s="42" t="s">
        <v>531</v>
      </c>
      <c r="B118" s="61" t="s">
        <v>532</v>
      </c>
      <c r="C118" s="22" t="s">
        <v>373</v>
      </c>
      <c r="D118" s="62" t="s">
        <v>191</v>
      </c>
      <c r="E118" s="63" t="s">
        <v>533</v>
      </c>
      <c r="F118" s="220" t="s">
        <v>341</v>
      </c>
      <c r="G118" s="221" t="s">
        <v>342</v>
      </c>
      <c r="H118" s="222">
        <v>0.90285498322919011</v>
      </c>
      <c r="I118" s="222">
        <v>9.1774974843719974</v>
      </c>
      <c r="J118" s="222">
        <v>-0.2885839608788956</v>
      </c>
      <c r="K118" s="222">
        <v>6.2635198269163084E-3</v>
      </c>
      <c r="L118" s="222">
        <v>-6.5655406416453843E-5</v>
      </c>
      <c r="M118" s="222">
        <v>3.7294821253475163E-7</v>
      </c>
      <c r="N118" s="222">
        <v>-8.9415574467191505E-10</v>
      </c>
      <c r="O118" s="222">
        <v>1</v>
      </c>
      <c r="P118" s="222">
        <v>6</v>
      </c>
      <c r="Q118" s="222">
        <v>90</v>
      </c>
      <c r="R118" s="245" t="s">
        <v>534</v>
      </c>
      <c r="S118" s="221" t="s">
        <v>535</v>
      </c>
      <c r="T118" s="223" t="s">
        <v>344</v>
      </c>
      <c r="V118">
        <f t="shared" si="1"/>
        <v>112</v>
      </c>
      <c r="W118">
        <f>HLOOKUP('Fleet Input'!$G$1,$AB$6:$AS$271,V118+1,FALSE)</f>
        <v>4.1060847495594794</v>
      </c>
      <c r="X118">
        <f>HLOOKUP('Fleet Input'!$G$1,$AT$6:$BK$271,V118+1,FALSE)</f>
        <v>17.534610545526743</v>
      </c>
      <c r="AB118" s="217">
        <v>4.1060847495594794</v>
      </c>
      <c r="AC118" s="217">
        <f>AB118</f>
        <v>4.1060847495594794</v>
      </c>
      <c r="AD118" s="217">
        <f t="shared" ref="AD118:AS133" si="2">AC118</f>
        <v>4.1060847495594794</v>
      </c>
      <c r="AE118" s="217">
        <f t="shared" si="2"/>
        <v>4.1060847495594794</v>
      </c>
      <c r="AF118" s="217">
        <f t="shared" si="2"/>
        <v>4.1060847495594794</v>
      </c>
      <c r="AG118" s="217">
        <f t="shared" si="2"/>
        <v>4.1060847495594794</v>
      </c>
      <c r="AH118" s="217">
        <f t="shared" si="2"/>
        <v>4.1060847495594794</v>
      </c>
      <c r="AI118" s="217">
        <f t="shared" si="2"/>
        <v>4.1060847495594794</v>
      </c>
      <c r="AJ118" s="217">
        <f t="shared" si="2"/>
        <v>4.1060847495594794</v>
      </c>
      <c r="AK118" s="217">
        <f t="shared" si="2"/>
        <v>4.1060847495594794</v>
      </c>
      <c r="AL118" s="217">
        <f t="shared" si="2"/>
        <v>4.1060847495594794</v>
      </c>
      <c r="AM118" s="217">
        <f t="shared" si="2"/>
        <v>4.1060847495594794</v>
      </c>
      <c r="AN118" s="217">
        <f t="shared" si="2"/>
        <v>4.1060847495594794</v>
      </c>
      <c r="AO118" s="217">
        <f t="shared" si="2"/>
        <v>4.1060847495594794</v>
      </c>
      <c r="AP118" s="217">
        <f t="shared" si="2"/>
        <v>4.1060847495594794</v>
      </c>
      <c r="AQ118" s="217">
        <f t="shared" si="2"/>
        <v>4.1060847495594794</v>
      </c>
      <c r="AR118" s="217">
        <f t="shared" si="2"/>
        <v>4.1060847495594794</v>
      </c>
      <c r="AS118" s="217">
        <f t="shared" si="2"/>
        <v>4.1060847495594794</v>
      </c>
      <c r="AT118" s="213">
        <v>17.534610545526743</v>
      </c>
      <c r="AU118" s="255">
        <f>AT118</f>
        <v>17.534610545526743</v>
      </c>
      <c r="AV118" s="255">
        <f t="shared" ref="AV118:BK133" si="3">AU118</f>
        <v>17.534610545526743</v>
      </c>
      <c r="AW118" s="255">
        <f t="shared" si="3"/>
        <v>17.534610545526743</v>
      </c>
      <c r="AX118" s="255">
        <f t="shared" si="3"/>
        <v>17.534610545526743</v>
      </c>
      <c r="AY118" s="255">
        <f t="shared" si="3"/>
        <v>17.534610545526743</v>
      </c>
      <c r="AZ118" s="255">
        <f t="shared" si="3"/>
        <v>17.534610545526743</v>
      </c>
      <c r="BA118" s="255">
        <f t="shared" si="3"/>
        <v>17.534610545526743</v>
      </c>
      <c r="BB118" s="255">
        <f t="shared" si="3"/>
        <v>17.534610545526743</v>
      </c>
      <c r="BC118" s="255">
        <f t="shared" si="3"/>
        <v>17.534610545526743</v>
      </c>
      <c r="BD118" s="255">
        <f t="shared" si="3"/>
        <v>17.534610545526743</v>
      </c>
      <c r="BE118" s="255">
        <f t="shared" si="3"/>
        <v>17.534610545526743</v>
      </c>
      <c r="BF118" s="255">
        <f t="shared" si="3"/>
        <v>17.534610545526743</v>
      </c>
      <c r="BG118" s="255">
        <f t="shared" si="3"/>
        <v>17.534610545526743</v>
      </c>
      <c r="BH118" s="255">
        <f t="shared" si="3"/>
        <v>17.534610545526743</v>
      </c>
      <c r="BI118" s="255">
        <f t="shared" si="3"/>
        <v>17.534610545526743</v>
      </c>
      <c r="BJ118" s="255">
        <f t="shared" si="3"/>
        <v>17.534610545526743</v>
      </c>
      <c r="BK118" s="255">
        <f t="shared" si="3"/>
        <v>17.534610545526743</v>
      </c>
    </row>
    <row r="119" spans="1:63" x14ac:dyDescent="0.2">
      <c r="A119" s="46" t="s">
        <v>536</v>
      </c>
      <c r="B119" s="61" t="s">
        <v>532</v>
      </c>
      <c r="C119" s="22" t="s">
        <v>373</v>
      </c>
      <c r="D119" s="62" t="s">
        <v>191</v>
      </c>
      <c r="E119" s="66" t="s">
        <v>537</v>
      </c>
      <c r="F119" s="224" t="s">
        <v>341</v>
      </c>
      <c r="G119" s="225" t="s">
        <v>342</v>
      </c>
      <c r="H119" s="228">
        <v>2.3871922586113214</v>
      </c>
      <c r="I119" s="228">
        <v>7.2845349858980626</v>
      </c>
      <c r="J119" s="228">
        <v>-0.2994445755975903</v>
      </c>
      <c r="K119" s="228">
        <v>7.9201642163297947E-3</v>
      </c>
      <c r="L119" s="228">
        <v>-1.0209961689611191E-4</v>
      </c>
      <c r="M119" s="228">
        <v>6.7894277938629344E-7</v>
      </c>
      <c r="N119" s="228">
        <v>-1.8349533550607311E-9</v>
      </c>
      <c r="O119" s="228">
        <v>1</v>
      </c>
      <c r="P119" s="228">
        <v>6</v>
      </c>
      <c r="Q119" s="228">
        <v>90</v>
      </c>
      <c r="R119" s="246" t="s">
        <v>534</v>
      </c>
      <c r="S119" s="225" t="s">
        <v>535</v>
      </c>
      <c r="T119" s="227" t="s">
        <v>344</v>
      </c>
      <c r="V119">
        <f t="shared" si="1"/>
        <v>113</v>
      </c>
      <c r="W119">
        <f>HLOOKUP('Fleet Input'!$G$1,$AB$6:$AS$271,V119+1,FALSE)</f>
        <v>2.8734384479288604</v>
      </c>
      <c r="X119">
        <f>HLOOKUP('Fleet Input'!$G$1,$AT$6:$BK$271,V119+1,FALSE)</f>
        <v>12.556490161812171</v>
      </c>
      <c r="AB119" s="217">
        <v>2.8734384479288604</v>
      </c>
      <c r="AC119" s="217">
        <f t="shared" ref="AC119:AR182" si="4">AB119</f>
        <v>2.8734384479288604</v>
      </c>
      <c r="AD119" s="217">
        <f t="shared" si="4"/>
        <v>2.8734384479288604</v>
      </c>
      <c r="AE119" s="217">
        <f t="shared" si="4"/>
        <v>2.8734384479288604</v>
      </c>
      <c r="AF119" s="217">
        <f t="shared" si="4"/>
        <v>2.8734384479288604</v>
      </c>
      <c r="AG119" s="217">
        <f t="shared" si="4"/>
        <v>2.8734384479288604</v>
      </c>
      <c r="AH119" s="217">
        <f t="shared" si="4"/>
        <v>2.8734384479288604</v>
      </c>
      <c r="AI119" s="217">
        <f t="shared" si="4"/>
        <v>2.8734384479288604</v>
      </c>
      <c r="AJ119" s="217">
        <f t="shared" si="4"/>
        <v>2.8734384479288604</v>
      </c>
      <c r="AK119" s="217">
        <f t="shared" si="4"/>
        <v>2.8734384479288604</v>
      </c>
      <c r="AL119" s="217">
        <f t="shared" si="4"/>
        <v>2.8734384479288604</v>
      </c>
      <c r="AM119" s="217">
        <f t="shared" si="4"/>
        <v>2.8734384479288604</v>
      </c>
      <c r="AN119" s="217">
        <f t="shared" si="4"/>
        <v>2.8734384479288604</v>
      </c>
      <c r="AO119" s="217">
        <f t="shared" si="4"/>
        <v>2.8734384479288604</v>
      </c>
      <c r="AP119" s="217">
        <f t="shared" si="4"/>
        <v>2.8734384479288604</v>
      </c>
      <c r="AQ119" s="217">
        <f t="shared" si="4"/>
        <v>2.8734384479288604</v>
      </c>
      <c r="AR119" s="217">
        <f t="shared" si="4"/>
        <v>2.8734384479288604</v>
      </c>
      <c r="AS119" s="217">
        <f t="shared" si="2"/>
        <v>2.8734384479288604</v>
      </c>
      <c r="AT119" s="213">
        <v>12.556490161812171</v>
      </c>
      <c r="AU119" s="255">
        <f t="shared" ref="AU119:BJ182" si="5">AT119</f>
        <v>12.556490161812171</v>
      </c>
      <c r="AV119" s="255">
        <f t="shared" si="5"/>
        <v>12.556490161812171</v>
      </c>
      <c r="AW119" s="255">
        <f t="shared" si="5"/>
        <v>12.556490161812171</v>
      </c>
      <c r="AX119" s="255">
        <f t="shared" si="5"/>
        <v>12.556490161812171</v>
      </c>
      <c r="AY119" s="255">
        <f t="shared" si="5"/>
        <v>12.556490161812171</v>
      </c>
      <c r="AZ119" s="255">
        <f t="shared" si="5"/>
        <v>12.556490161812171</v>
      </c>
      <c r="BA119" s="255">
        <f t="shared" si="5"/>
        <v>12.556490161812171</v>
      </c>
      <c r="BB119" s="255">
        <f t="shared" si="5"/>
        <v>12.556490161812171</v>
      </c>
      <c r="BC119" s="255">
        <f t="shared" si="5"/>
        <v>12.556490161812171</v>
      </c>
      <c r="BD119" s="255">
        <f t="shared" si="5"/>
        <v>12.556490161812171</v>
      </c>
      <c r="BE119" s="255">
        <f t="shared" si="5"/>
        <v>12.556490161812171</v>
      </c>
      <c r="BF119" s="255">
        <f t="shared" si="5"/>
        <v>12.556490161812171</v>
      </c>
      <c r="BG119" s="255">
        <f t="shared" si="5"/>
        <v>12.556490161812171</v>
      </c>
      <c r="BH119" s="255">
        <f t="shared" si="5"/>
        <v>12.556490161812171</v>
      </c>
      <c r="BI119" s="255">
        <f t="shared" si="5"/>
        <v>12.556490161812171</v>
      </c>
      <c r="BJ119" s="255">
        <f t="shared" si="5"/>
        <v>12.556490161812171</v>
      </c>
      <c r="BK119" s="255">
        <f t="shared" si="3"/>
        <v>12.556490161812171</v>
      </c>
    </row>
    <row r="120" spans="1:63" x14ac:dyDescent="0.2">
      <c r="A120" s="46" t="s">
        <v>538</v>
      </c>
      <c r="B120" s="61" t="s">
        <v>532</v>
      </c>
      <c r="C120" s="22" t="s">
        <v>373</v>
      </c>
      <c r="D120" s="62" t="s">
        <v>191</v>
      </c>
      <c r="E120" s="66" t="s">
        <v>539</v>
      </c>
      <c r="F120" s="224" t="s">
        <v>341</v>
      </c>
      <c r="G120" s="225" t="s">
        <v>342</v>
      </c>
      <c r="H120" s="228">
        <v>2.9285277114249766</v>
      </c>
      <c r="I120" s="228">
        <v>7.9126891418127343</v>
      </c>
      <c r="J120" s="228">
        <v>-0.32879613777186023</v>
      </c>
      <c r="K120" s="228">
        <v>8.7310197773149412E-3</v>
      </c>
      <c r="L120" s="228">
        <v>-1.1452902253239472E-4</v>
      </c>
      <c r="M120" s="228">
        <v>7.7117628954903594E-7</v>
      </c>
      <c r="N120" s="228">
        <v>-2.1030278033341149E-9</v>
      </c>
      <c r="O120" s="228">
        <v>1</v>
      </c>
      <c r="P120" s="228">
        <v>6</v>
      </c>
      <c r="Q120" s="228">
        <v>90</v>
      </c>
      <c r="R120" s="246" t="s">
        <v>534</v>
      </c>
      <c r="S120" s="225" t="s">
        <v>535</v>
      </c>
      <c r="T120" s="227" t="s">
        <v>344</v>
      </c>
      <c r="V120">
        <f t="shared" si="1"/>
        <v>114</v>
      </c>
      <c r="W120">
        <f>HLOOKUP('Fleet Input'!$G$1,$AB$6:$AS$271,V120+1,FALSE)</f>
        <v>3.1319065407092608</v>
      </c>
      <c r="X120">
        <f>HLOOKUP('Fleet Input'!$G$1,$AT$6:$BK$271,V120+1,FALSE)</f>
        <v>13.946029420761789</v>
      </c>
      <c r="AB120" s="217">
        <v>3.1319065407092608</v>
      </c>
      <c r="AC120" s="217">
        <f t="shared" si="4"/>
        <v>3.1319065407092608</v>
      </c>
      <c r="AD120" s="217">
        <f t="shared" si="2"/>
        <v>3.1319065407092608</v>
      </c>
      <c r="AE120" s="217">
        <f t="shared" si="2"/>
        <v>3.1319065407092608</v>
      </c>
      <c r="AF120" s="217">
        <f t="shared" si="2"/>
        <v>3.1319065407092608</v>
      </c>
      <c r="AG120" s="217">
        <f t="shared" si="2"/>
        <v>3.1319065407092608</v>
      </c>
      <c r="AH120" s="217">
        <f t="shared" si="2"/>
        <v>3.1319065407092608</v>
      </c>
      <c r="AI120" s="217">
        <f t="shared" si="2"/>
        <v>3.1319065407092608</v>
      </c>
      <c r="AJ120" s="217">
        <f t="shared" si="2"/>
        <v>3.1319065407092608</v>
      </c>
      <c r="AK120" s="217">
        <f t="shared" si="2"/>
        <v>3.1319065407092608</v>
      </c>
      <c r="AL120" s="217">
        <f t="shared" si="2"/>
        <v>3.1319065407092608</v>
      </c>
      <c r="AM120" s="217">
        <f t="shared" si="2"/>
        <v>3.1319065407092608</v>
      </c>
      <c r="AN120" s="217">
        <f t="shared" si="2"/>
        <v>3.1319065407092608</v>
      </c>
      <c r="AO120" s="217">
        <f t="shared" si="2"/>
        <v>3.1319065407092608</v>
      </c>
      <c r="AP120" s="217">
        <f t="shared" si="2"/>
        <v>3.1319065407092608</v>
      </c>
      <c r="AQ120" s="217">
        <f t="shared" si="2"/>
        <v>3.1319065407092608</v>
      </c>
      <c r="AR120" s="217">
        <f t="shared" si="2"/>
        <v>3.1319065407092608</v>
      </c>
      <c r="AS120" s="217">
        <f t="shared" si="2"/>
        <v>3.1319065407092608</v>
      </c>
      <c r="AT120" s="213">
        <v>13.946029420761789</v>
      </c>
      <c r="AU120" s="255">
        <f t="shared" si="5"/>
        <v>13.946029420761789</v>
      </c>
      <c r="AV120" s="255">
        <f t="shared" si="3"/>
        <v>13.946029420761789</v>
      </c>
      <c r="AW120" s="255">
        <f t="shared" si="3"/>
        <v>13.946029420761789</v>
      </c>
      <c r="AX120" s="255">
        <f t="shared" si="3"/>
        <v>13.946029420761789</v>
      </c>
      <c r="AY120" s="255">
        <f t="shared" si="3"/>
        <v>13.946029420761789</v>
      </c>
      <c r="AZ120" s="255">
        <f t="shared" si="3"/>
        <v>13.946029420761789</v>
      </c>
      <c r="BA120" s="255">
        <f t="shared" si="3"/>
        <v>13.946029420761789</v>
      </c>
      <c r="BB120" s="255">
        <f t="shared" si="3"/>
        <v>13.946029420761789</v>
      </c>
      <c r="BC120" s="255">
        <f t="shared" si="3"/>
        <v>13.946029420761789</v>
      </c>
      <c r="BD120" s="255">
        <f t="shared" si="3"/>
        <v>13.946029420761789</v>
      </c>
      <c r="BE120" s="255">
        <f t="shared" si="3"/>
        <v>13.946029420761789</v>
      </c>
      <c r="BF120" s="255">
        <f t="shared" si="3"/>
        <v>13.946029420761789</v>
      </c>
      <c r="BG120" s="255">
        <f t="shared" si="3"/>
        <v>13.946029420761789</v>
      </c>
      <c r="BH120" s="255">
        <f t="shared" si="3"/>
        <v>13.946029420761789</v>
      </c>
      <c r="BI120" s="255">
        <f t="shared" si="3"/>
        <v>13.946029420761789</v>
      </c>
      <c r="BJ120" s="255">
        <f t="shared" si="3"/>
        <v>13.946029420761789</v>
      </c>
      <c r="BK120" s="255">
        <f t="shared" si="3"/>
        <v>13.946029420761789</v>
      </c>
    </row>
    <row r="121" spans="1:63" x14ac:dyDescent="0.2">
      <c r="A121" s="46" t="s">
        <v>540</v>
      </c>
      <c r="B121" s="61" t="s">
        <v>532</v>
      </c>
      <c r="C121" s="22" t="s">
        <v>373</v>
      </c>
      <c r="D121" s="62" t="s">
        <v>191</v>
      </c>
      <c r="E121" s="66" t="s">
        <v>541</v>
      </c>
      <c r="F121" s="224" t="s">
        <v>341</v>
      </c>
      <c r="G121" s="225" t="s">
        <v>342</v>
      </c>
      <c r="H121" s="228">
        <v>34.735324846114963</v>
      </c>
      <c r="I121" s="228">
        <v>2.5140638786251657</v>
      </c>
      <c r="J121" s="228">
        <v>-7.6473808192531578E-2</v>
      </c>
      <c r="K121" s="228">
        <v>2.2783707386224705E-3</v>
      </c>
      <c r="L121" s="228">
        <v>-3.0720375612247608E-5</v>
      </c>
      <c r="M121" s="228">
        <v>2.1936896085761326E-7</v>
      </c>
      <c r="N121" s="228">
        <v>-6.3187409384685145E-10</v>
      </c>
      <c r="O121" s="228">
        <v>1</v>
      </c>
      <c r="P121" s="228">
        <v>6</v>
      </c>
      <c r="Q121" s="228">
        <v>90</v>
      </c>
      <c r="R121" s="246" t="s">
        <v>534</v>
      </c>
      <c r="S121" s="225" t="s">
        <v>535</v>
      </c>
      <c r="T121" s="227" t="s">
        <v>344</v>
      </c>
      <c r="V121">
        <f t="shared" si="1"/>
        <v>115</v>
      </c>
      <c r="W121">
        <f>HLOOKUP('Fleet Input'!$G$1,$AB$6:$AS$271,V121+1,FALSE)</f>
        <v>2.3890840229429524</v>
      </c>
      <c r="X121">
        <f>HLOOKUP('Fleet Input'!$G$1,$AT$6:$BK$271,V121+1,FALSE)</f>
        <v>12.576892479716212</v>
      </c>
      <c r="AB121" s="217">
        <v>2.3890840229429524</v>
      </c>
      <c r="AC121" s="217">
        <f t="shared" si="4"/>
        <v>2.3890840229429524</v>
      </c>
      <c r="AD121" s="217">
        <f t="shared" si="2"/>
        <v>2.3890840229429524</v>
      </c>
      <c r="AE121" s="217">
        <f t="shared" si="2"/>
        <v>2.3890840229429524</v>
      </c>
      <c r="AF121" s="217">
        <f t="shared" si="2"/>
        <v>2.3890840229429524</v>
      </c>
      <c r="AG121" s="217">
        <f t="shared" si="2"/>
        <v>2.3890840229429524</v>
      </c>
      <c r="AH121" s="217">
        <f t="shared" si="2"/>
        <v>2.3890840229429524</v>
      </c>
      <c r="AI121" s="217">
        <f t="shared" si="2"/>
        <v>2.3890840229429524</v>
      </c>
      <c r="AJ121" s="217">
        <f t="shared" si="2"/>
        <v>2.3890840229429524</v>
      </c>
      <c r="AK121" s="217">
        <f t="shared" si="2"/>
        <v>2.3890840229429524</v>
      </c>
      <c r="AL121" s="217">
        <f t="shared" si="2"/>
        <v>2.3890840229429524</v>
      </c>
      <c r="AM121" s="217">
        <f t="shared" si="2"/>
        <v>2.3890840229429524</v>
      </c>
      <c r="AN121" s="217">
        <f t="shared" si="2"/>
        <v>2.3890840229429524</v>
      </c>
      <c r="AO121" s="217">
        <f t="shared" si="2"/>
        <v>2.3890840229429524</v>
      </c>
      <c r="AP121" s="217">
        <f t="shared" si="2"/>
        <v>2.3890840229429524</v>
      </c>
      <c r="AQ121" s="217">
        <f t="shared" si="2"/>
        <v>2.3890840229429524</v>
      </c>
      <c r="AR121" s="217">
        <f t="shared" si="2"/>
        <v>2.3890840229429524</v>
      </c>
      <c r="AS121" s="217">
        <f t="shared" si="2"/>
        <v>2.3890840229429524</v>
      </c>
      <c r="AT121" s="213">
        <v>12.576892479716212</v>
      </c>
      <c r="AU121" s="255">
        <f t="shared" si="5"/>
        <v>12.576892479716212</v>
      </c>
      <c r="AV121" s="255">
        <f t="shared" si="3"/>
        <v>12.576892479716212</v>
      </c>
      <c r="AW121" s="255">
        <f t="shared" si="3"/>
        <v>12.576892479716212</v>
      </c>
      <c r="AX121" s="255">
        <f t="shared" si="3"/>
        <v>12.576892479716212</v>
      </c>
      <c r="AY121" s="255">
        <f t="shared" si="3"/>
        <v>12.576892479716212</v>
      </c>
      <c r="AZ121" s="255">
        <f t="shared" si="3"/>
        <v>12.576892479716212</v>
      </c>
      <c r="BA121" s="255">
        <f t="shared" si="3"/>
        <v>12.576892479716212</v>
      </c>
      <c r="BB121" s="255">
        <f t="shared" si="3"/>
        <v>12.576892479716212</v>
      </c>
      <c r="BC121" s="255">
        <f t="shared" si="3"/>
        <v>12.576892479716212</v>
      </c>
      <c r="BD121" s="255">
        <f t="shared" si="3"/>
        <v>12.576892479716212</v>
      </c>
      <c r="BE121" s="255">
        <f t="shared" si="3"/>
        <v>12.576892479716212</v>
      </c>
      <c r="BF121" s="255">
        <f t="shared" si="3"/>
        <v>12.576892479716212</v>
      </c>
      <c r="BG121" s="255">
        <f t="shared" si="3"/>
        <v>12.576892479716212</v>
      </c>
      <c r="BH121" s="255">
        <f t="shared" si="3"/>
        <v>12.576892479716212</v>
      </c>
      <c r="BI121" s="255">
        <f t="shared" si="3"/>
        <v>12.576892479716212</v>
      </c>
      <c r="BJ121" s="255">
        <f t="shared" si="3"/>
        <v>12.576892479716212</v>
      </c>
      <c r="BK121" s="255">
        <f t="shared" si="3"/>
        <v>12.576892479716212</v>
      </c>
    </row>
    <row r="122" spans="1:63" x14ac:dyDescent="0.2">
      <c r="A122" s="46" t="s">
        <v>542</v>
      </c>
      <c r="B122" s="61" t="s">
        <v>532</v>
      </c>
      <c r="C122" s="22" t="s">
        <v>373</v>
      </c>
      <c r="D122" s="62" t="s">
        <v>191</v>
      </c>
      <c r="E122" s="66" t="s">
        <v>543</v>
      </c>
      <c r="F122" s="224" t="s">
        <v>341</v>
      </c>
      <c r="G122" s="225" t="s">
        <v>342</v>
      </c>
      <c r="H122" s="228">
        <v>16.341760064009577</v>
      </c>
      <c r="I122" s="228">
        <v>1.418628822255414</v>
      </c>
      <c r="J122" s="228">
        <v>-2.8556929555634269E-2</v>
      </c>
      <c r="K122" s="228">
        <v>8.8230175504122599E-4</v>
      </c>
      <c r="L122" s="228">
        <v>-1.173543419241696E-5</v>
      </c>
      <c r="M122" s="228">
        <v>8.6039483926381166E-8</v>
      </c>
      <c r="N122" s="228">
        <v>-2.4598776650602144E-10</v>
      </c>
      <c r="O122" s="228">
        <v>1</v>
      </c>
      <c r="P122" s="228">
        <v>6</v>
      </c>
      <c r="Q122" s="228">
        <v>90</v>
      </c>
      <c r="R122" s="246" t="s">
        <v>534</v>
      </c>
      <c r="S122" s="225" t="s">
        <v>535</v>
      </c>
      <c r="T122" s="227" t="s">
        <v>344</v>
      </c>
      <c r="V122">
        <f t="shared" si="1"/>
        <v>116</v>
      </c>
      <c r="W122">
        <f>HLOOKUP('Fleet Input'!$G$1,$AB$6:$AS$271,V122+1,FALSE)</f>
        <v>1.6570098006477771</v>
      </c>
      <c r="X122">
        <f>HLOOKUP('Fleet Input'!$G$1,$AT$6:$BK$271,V122+1,FALSE)</f>
        <v>7.4981219075687191</v>
      </c>
      <c r="AB122" s="217">
        <v>1.6570098006477771</v>
      </c>
      <c r="AC122" s="217">
        <f t="shared" si="4"/>
        <v>1.6570098006477771</v>
      </c>
      <c r="AD122" s="217">
        <f t="shared" si="2"/>
        <v>1.6570098006477771</v>
      </c>
      <c r="AE122" s="217">
        <f t="shared" si="2"/>
        <v>1.6570098006477771</v>
      </c>
      <c r="AF122" s="217">
        <f t="shared" si="2"/>
        <v>1.6570098006477771</v>
      </c>
      <c r="AG122" s="217">
        <f t="shared" si="2"/>
        <v>1.6570098006477771</v>
      </c>
      <c r="AH122" s="217">
        <f t="shared" si="2"/>
        <v>1.6570098006477771</v>
      </c>
      <c r="AI122" s="217">
        <f t="shared" si="2"/>
        <v>1.6570098006477771</v>
      </c>
      <c r="AJ122" s="217">
        <f t="shared" si="2"/>
        <v>1.6570098006477771</v>
      </c>
      <c r="AK122" s="217">
        <f t="shared" si="2"/>
        <v>1.6570098006477771</v>
      </c>
      <c r="AL122" s="217">
        <f t="shared" si="2"/>
        <v>1.6570098006477771</v>
      </c>
      <c r="AM122" s="217">
        <f t="shared" si="2"/>
        <v>1.6570098006477771</v>
      </c>
      <c r="AN122" s="217">
        <f t="shared" si="2"/>
        <v>1.6570098006477771</v>
      </c>
      <c r="AO122" s="217">
        <f t="shared" si="2"/>
        <v>1.6570098006477771</v>
      </c>
      <c r="AP122" s="217">
        <f t="shared" si="2"/>
        <v>1.6570098006477771</v>
      </c>
      <c r="AQ122" s="217">
        <f t="shared" si="2"/>
        <v>1.6570098006477771</v>
      </c>
      <c r="AR122" s="217">
        <f t="shared" si="2"/>
        <v>1.6570098006477771</v>
      </c>
      <c r="AS122" s="217">
        <f t="shared" si="2"/>
        <v>1.6570098006477771</v>
      </c>
      <c r="AT122" s="213">
        <v>7.4981219075687191</v>
      </c>
      <c r="AU122" s="255">
        <f t="shared" si="5"/>
        <v>7.4981219075687191</v>
      </c>
      <c r="AV122" s="255">
        <f t="shared" si="3"/>
        <v>7.4981219075687191</v>
      </c>
      <c r="AW122" s="255">
        <f t="shared" si="3"/>
        <v>7.4981219075687191</v>
      </c>
      <c r="AX122" s="255">
        <f t="shared" si="3"/>
        <v>7.4981219075687191</v>
      </c>
      <c r="AY122" s="255">
        <f t="shared" si="3"/>
        <v>7.4981219075687191</v>
      </c>
      <c r="AZ122" s="255">
        <f t="shared" si="3"/>
        <v>7.4981219075687191</v>
      </c>
      <c r="BA122" s="255">
        <f t="shared" si="3"/>
        <v>7.4981219075687191</v>
      </c>
      <c r="BB122" s="255">
        <f t="shared" si="3"/>
        <v>7.4981219075687191</v>
      </c>
      <c r="BC122" s="255">
        <f t="shared" si="3"/>
        <v>7.4981219075687191</v>
      </c>
      <c r="BD122" s="255">
        <f t="shared" si="3"/>
        <v>7.4981219075687191</v>
      </c>
      <c r="BE122" s="255">
        <f t="shared" si="3"/>
        <v>7.4981219075687191</v>
      </c>
      <c r="BF122" s="255">
        <f t="shared" si="3"/>
        <v>7.4981219075687191</v>
      </c>
      <c r="BG122" s="255">
        <f t="shared" si="3"/>
        <v>7.4981219075687191</v>
      </c>
      <c r="BH122" s="255">
        <f t="shared" si="3"/>
        <v>7.4981219075687191</v>
      </c>
      <c r="BI122" s="255">
        <f t="shared" si="3"/>
        <v>7.4981219075687191</v>
      </c>
      <c r="BJ122" s="255">
        <f t="shared" si="3"/>
        <v>7.4981219075687191</v>
      </c>
      <c r="BK122" s="255">
        <f t="shared" si="3"/>
        <v>7.4981219075687191</v>
      </c>
    </row>
    <row r="123" spans="1:63" x14ac:dyDescent="0.2">
      <c r="A123" s="46" t="s">
        <v>544</v>
      </c>
      <c r="B123" s="61" t="s">
        <v>532</v>
      </c>
      <c r="C123" s="22" t="s">
        <v>373</v>
      </c>
      <c r="D123" s="62" t="s">
        <v>191</v>
      </c>
      <c r="E123" s="69" t="s">
        <v>545</v>
      </c>
      <c r="F123" s="224" t="s">
        <v>341</v>
      </c>
      <c r="G123" s="225" t="s">
        <v>342</v>
      </c>
      <c r="H123" s="228">
        <v>12.789018537805532</v>
      </c>
      <c r="I123" s="228">
        <v>0.59974659697036259</v>
      </c>
      <c r="J123" s="228">
        <v>-6.0941904118863022E-3</v>
      </c>
      <c r="K123" s="228">
        <v>1.9229193624425989E-4</v>
      </c>
      <c r="L123" s="228">
        <v>-1.485010250101837E-6</v>
      </c>
      <c r="M123" s="228">
        <v>5.86475826821857E-9</v>
      </c>
      <c r="N123" s="228">
        <v>0</v>
      </c>
      <c r="O123" s="228">
        <v>1</v>
      </c>
      <c r="P123" s="228">
        <v>6</v>
      </c>
      <c r="Q123" s="228">
        <v>90</v>
      </c>
      <c r="R123" s="246" t="s">
        <v>534</v>
      </c>
      <c r="S123" s="225" t="s">
        <v>535</v>
      </c>
      <c r="T123" s="247" t="s">
        <v>344</v>
      </c>
      <c r="V123">
        <f t="shared" si="1"/>
        <v>117</v>
      </c>
      <c r="W123">
        <f>HLOOKUP('Fleet Input'!$G$1,$AB$6:$AS$271,V123+1,FALSE)</f>
        <v>1.4803619834699149</v>
      </c>
      <c r="X123">
        <f>HLOOKUP('Fleet Input'!$G$1,$AT$6:$BK$271,V123+1,FALSE)</f>
        <v>10.700825990501553</v>
      </c>
      <c r="AB123" s="217">
        <v>1.4803619834699149</v>
      </c>
      <c r="AC123" s="217">
        <f t="shared" si="4"/>
        <v>1.4803619834699149</v>
      </c>
      <c r="AD123" s="217">
        <f t="shared" si="2"/>
        <v>1.4803619834699149</v>
      </c>
      <c r="AE123" s="217">
        <f t="shared" si="2"/>
        <v>1.4803619834699149</v>
      </c>
      <c r="AF123" s="217">
        <f t="shared" si="2"/>
        <v>1.4803619834699149</v>
      </c>
      <c r="AG123" s="217">
        <f t="shared" si="2"/>
        <v>1.4803619834699149</v>
      </c>
      <c r="AH123" s="217">
        <f t="shared" si="2"/>
        <v>1.4803619834699149</v>
      </c>
      <c r="AI123" s="217">
        <f t="shared" si="2"/>
        <v>1.4803619834699149</v>
      </c>
      <c r="AJ123" s="217">
        <f t="shared" si="2"/>
        <v>1.4803619834699149</v>
      </c>
      <c r="AK123" s="217">
        <f t="shared" si="2"/>
        <v>1.4803619834699149</v>
      </c>
      <c r="AL123" s="217">
        <f t="shared" si="2"/>
        <v>1.4803619834699149</v>
      </c>
      <c r="AM123" s="217">
        <f t="shared" si="2"/>
        <v>1.4803619834699149</v>
      </c>
      <c r="AN123" s="217">
        <f t="shared" si="2"/>
        <v>1.4803619834699149</v>
      </c>
      <c r="AO123" s="217">
        <f t="shared" si="2"/>
        <v>1.4803619834699149</v>
      </c>
      <c r="AP123" s="217">
        <f t="shared" si="2"/>
        <v>1.4803619834699149</v>
      </c>
      <c r="AQ123" s="217">
        <f t="shared" si="2"/>
        <v>1.4803619834699149</v>
      </c>
      <c r="AR123" s="217">
        <f t="shared" si="2"/>
        <v>1.4803619834699149</v>
      </c>
      <c r="AS123" s="217">
        <f t="shared" si="2"/>
        <v>1.4803619834699149</v>
      </c>
      <c r="AT123" s="213">
        <v>10.700825990501553</v>
      </c>
      <c r="AU123" s="255">
        <f t="shared" si="5"/>
        <v>10.700825990501553</v>
      </c>
      <c r="AV123" s="255">
        <f t="shared" si="3"/>
        <v>10.700825990501553</v>
      </c>
      <c r="AW123" s="255">
        <f t="shared" si="3"/>
        <v>10.700825990501553</v>
      </c>
      <c r="AX123" s="255">
        <f t="shared" si="3"/>
        <v>10.700825990501553</v>
      </c>
      <c r="AY123" s="255">
        <f t="shared" si="3"/>
        <v>10.700825990501553</v>
      </c>
      <c r="AZ123" s="255">
        <f t="shared" si="3"/>
        <v>10.700825990501553</v>
      </c>
      <c r="BA123" s="255">
        <f t="shared" si="3"/>
        <v>10.700825990501553</v>
      </c>
      <c r="BB123" s="255">
        <f t="shared" si="3"/>
        <v>10.700825990501553</v>
      </c>
      <c r="BC123" s="255">
        <f t="shared" si="3"/>
        <v>10.700825990501553</v>
      </c>
      <c r="BD123" s="255">
        <f t="shared" si="3"/>
        <v>10.700825990501553</v>
      </c>
      <c r="BE123" s="255">
        <f t="shared" si="3"/>
        <v>10.700825990501553</v>
      </c>
      <c r="BF123" s="255">
        <f t="shared" si="3"/>
        <v>10.700825990501553</v>
      </c>
      <c r="BG123" s="255">
        <f t="shared" si="3"/>
        <v>10.700825990501553</v>
      </c>
      <c r="BH123" s="255">
        <f t="shared" si="3"/>
        <v>10.700825990501553</v>
      </c>
      <c r="BI123" s="255">
        <f t="shared" si="3"/>
        <v>10.700825990501553</v>
      </c>
      <c r="BJ123" s="255">
        <f t="shared" si="3"/>
        <v>10.700825990501553</v>
      </c>
      <c r="BK123" s="255">
        <f t="shared" si="3"/>
        <v>10.700825990501553</v>
      </c>
    </row>
    <row r="124" spans="1:63" x14ac:dyDescent="0.2">
      <c r="A124" s="46" t="s">
        <v>546</v>
      </c>
      <c r="B124" s="61" t="s">
        <v>532</v>
      </c>
      <c r="C124" s="22" t="s">
        <v>373</v>
      </c>
      <c r="D124" s="70" t="s">
        <v>191</v>
      </c>
      <c r="E124" s="23" t="s">
        <v>547</v>
      </c>
      <c r="F124" s="224" t="s">
        <v>341</v>
      </c>
      <c r="G124" s="225" t="s">
        <v>342</v>
      </c>
      <c r="H124" s="228">
        <v>12.789018537805532</v>
      </c>
      <c r="I124" s="228">
        <v>0.59974659697036259</v>
      </c>
      <c r="J124" s="228">
        <v>-6.0941904118863022E-3</v>
      </c>
      <c r="K124" s="228">
        <v>1.9229193624425989E-4</v>
      </c>
      <c r="L124" s="228">
        <v>-1.485010250101837E-6</v>
      </c>
      <c r="M124" s="228">
        <v>5.86475826821857E-9</v>
      </c>
      <c r="N124" s="228">
        <v>0</v>
      </c>
      <c r="O124" s="228">
        <v>0.2</v>
      </c>
      <c r="P124" s="228">
        <v>6</v>
      </c>
      <c r="Q124" s="228">
        <v>90</v>
      </c>
      <c r="R124" s="225" t="s">
        <v>548</v>
      </c>
      <c r="S124" s="225" t="s">
        <v>344</v>
      </c>
      <c r="T124" s="227" t="s">
        <v>549</v>
      </c>
      <c r="V124">
        <f t="shared" si="1"/>
        <v>118</v>
      </c>
      <c r="W124">
        <f>HLOOKUP('Fleet Input'!$G$1,$AB$6:$AS$271,V124+1,FALSE)</f>
        <v>0.18720115898895703</v>
      </c>
      <c r="X124">
        <f>HLOOKUP('Fleet Input'!$G$1,$AT$6:$BK$271,V124+1,FALSE)</f>
        <v>2.4310706493533889</v>
      </c>
      <c r="AB124" s="217">
        <v>0.18720115898895703</v>
      </c>
      <c r="AC124" s="217">
        <f t="shared" si="4"/>
        <v>0.18720115898895703</v>
      </c>
      <c r="AD124" s="217">
        <f t="shared" si="2"/>
        <v>0.18720115898895703</v>
      </c>
      <c r="AE124" s="217">
        <f t="shared" si="2"/>
        <v>0.18720115898895703</v>
      </c>
      <c r="AF124" s="217">
        <f t="shared" si="2"/>
        <v>0.18720115898895703</v>
      </c>
      <c r="AG124" s="217">
        <f t="shared" si="2"/>
        <v>0.18720115898895703</v>
      </c>
      <c r="AH124" s="217">
        <f t="shared" si="2"/>
        <v>0.18720115898895703</v>
      </c>
      <c r="AI124" s="217">
        <f t="shared" si="2"/>
        <v>0.18720115898895703</v>
      </c>
      <c r="AJ124" s="217">
        <f t="shared" si="2"/>
        <v>0.18720115898895703</v>
      </c>
      <c r="AK124" s="217">
        <f t="shared" si="2"/>
        <v>0.18720115898895703</v>
      </c>
      <c r="AL124" s="217">
        <f t="shared" si="2"/>
        <v>0.18720115898895703</v>
      </c>
      <c r="AM124" s="217">
        <f t="shared" si="2"/>
        <v>0.18720115898895703</v>
      </c>
      <c r="AN124" s="217">
        <f t="shared" si="2"/>
        <v>0.18720115898895703</v>
      </c>
      <c r="AO124" s="217">
        <f t="shared" si="2"/>
        <v>0.18720115898895703</v>
      </c>
      <c r="AP124" s="217">
        <f t="shared" si="2"/>
        <v>0.18720115898895703</v>
      </c>
      <c r="AQ124" s="217">
        <f t="shared" si="2"/>
        <v>0.18720115898895703</v>
      </c>
      <c r="AR124" s="217">
        <f t="shared" si="2"/>
        <v>0.18720115898895703</v>
      </c>
      <c r="AS124" s="217">
        <f t="shared" si="2"/>
        <v>0.18720115898895703</v>
      </c>
      <c r="AT124" s="213">
        <v>2.4310706493533889</v>
      </c>
      <c r="AU124" s="255">
        <f t="shared" si="5"/>
        <v>2.4310706493533889</v>
      </c>
      <c r="AV124" s="255">
        <f t="shared" si="3"/>
        <v>2.4310706493533889</v>
      </c>
      <c r="AW124" s="255">
        <f t="shared" si="3"/>
        <v>2.4310706493533889</v>
      </c>
      <c r="AX124" s="255">
        <f t="shared" si="3"/>
        <v>2.4310706493533889</v>
      </c>
      <c r="AY124" s="255">
        <f t="shared" si="3"/>
        <v>2.4310706493533889</v>
      </c>
      <c r="AZ124" s="255">
        <f t="shared" si="3"/>
        <v>2.4310706493533889</v>
      </c>
      <c r="BA124" s="255">
        <f t="shared" si="3"/>
        <v>2.4310706493533889</v>
      </c>
      <c r="BB124" s="255">
        <f t="shared" si="3"/>
        <v>2.4310706493533889</v>
      </c>
      <c r="BC124" s="255">
        <f t="shared" si="3"/>
        <v>2.4310706493533889</v>
      </c>
      <c r="BD124" s="255">
        <f t="shared" si="3"/>
        <v>2.4310706493533889</v>
      </c>
      <c r="BE124" s="255">
        <f t="shared" si="3"/>
        <v>2.4310706493533889</v>
      </c>
      <c r="BF124" s="255">
        <f t="shared" si="3"/>
        <v>2.4310706493533889</v>
      </c>
      <c r="BG124" s="255">
        <f t="shared" si="3"/>
        <v>2.4310706493533889</v>
      </c>
      <c r="BH124" s="255">
        <f t="shared" si="3"/>
        <v>2.4310706493533889</v>
      </c>
      <c r="BI124" s="255">
        <f t="shared" si="3"/>
        <v>2.4310706493533889</v>
      </c>
      <c r="BJ124" s="255">
        <f t="shared" si="3"/>
        <v>2.4310706493533889</v>
      </c>
      <c r="BK124" s="255">
        <f t="shared" si="3"/>
        <v>2.4310706493533889</v>
      </c>
    </row>
    <row r="125" spans="1:63" x14ac:dyDescent="0.2">
      <c r="A125" s="46" t="s">
        <v>550</v>
      </c>
      <c r="B125" s="61" t="s">
        <v>532</v>
      </c>
      <c r="C125" s="22" t="s">
        <v>373</v>
      </c>
      <c r="D125" s="72" t="s">
        <v>551</v>
      </c>
      <c r="E125" s="23" t="s">
        <v>533</v>
      </c>
      <c r="F125" s="224" t="s">
        <v>341</v>
      </c>
      <c r="G125" s="225" t="s">
        <v>342</v>
      </c>
      <c r="H125" s="228">
        <v>3.8318995991721749</v>
      </c>
      <c r="I125" s="228">
        <v>19.084632166894153</v>
      </c>
      <c r="J125" s="228">
        <v>-0.65617437030596193</v>
      </c>
      <c r="K125" s="228">
        <v>1.4908156726960442E-2</v>
      </c>
      <c r="L125" s="228">
        <v>-1.7241582510507669E-4</v>
      </c>
      <c r="M125" s="228">
        <v>1.0563445237421476E-6</v>
      </c>
      <c r="N125" s="228">
        <v>-2.6980320529806923E-9</v>
      </c>
      <c r="O125" s="228">
        <v>1</v>
      </c>
      <c r="P125" s="228">
        <v>6</v>
      </c>
      <c r="Q125" s="228">
        <v>90</v>
      </c>
      <c r="R125" s="246" t="s">
        <v>534</v>
      </c>
      <c r="S125" s="225" t="s">
        <v>535</v>
      </c>
      <c r="T125" s="227" t="s">
        <v>344</v>
      </c>
      <c r="V125">
        <f t="shared" si="1"/>
        <v>119</v>
      </c>
      <c r="W125">
        <f>HLOOKUP('Fleet Input'!$G$1,$AB$6:$AS$271,V125+1,FALSE)</f>
        <v>7.6234310734237063</v>
      </c>
      <c r="X125">
        <f>HLOOKUP('Fleet Input'!$G$1,$AT$6:$BK$271,V125+1,FALSE)</f>
        <v>35.050126418864473</v>
      </c>
      <c r="AB125" s="217">
        <v>7.6234310734237063</v>
      </c>
      <c r="AC125" s="217">
        <f t="shared" si="4"/>
        <v>7.6234310734237063</v>
      </c>
      <c r="AD125" s="217">
        <f t="shared" si="2"/>
        <v>7.6234310734237063</v>
      </c>
      <c r="AE125" s="217">
        <f t="shared" si="2"/>
        <v>7.6234310734237063</v>
      </c>
      <c r="AF125" s="217">
        <f t="shared" si="2"/>
        <v>7.6234310734237063</v>
      </c>
      <c r="AG125" s="217">
        <f t="shared" si="2"/>
        <v>7.6234310734237063</v>
      </c>
      <c r="AH125" s="217">
        <f t="shared" si="2"/>
        <v>7.6234310734237063</v>
      </c>
      <c r="AI125" s="217">
        <f t="shared" si="2"/>
        <v>7.6234310734237063</v>
      </c>
      <c r="AJ125" s="217">
        <f t="shared" si="2"/>
        <v>7.6234310734237063</v>
      </c>
      <c r="AK125" s="217">
        <f t="shared" si="2"/>
        <v>7.6234310734237063</v>
      </c>
      <c r="AL125" s="217">
        <f t="shared" si="2"/>
        <v>7.6234310734237063</v>
      </c>
      <c r="AM125" s="217">
        <f t="shared" si="2"/>
        <v>7.6234310734237063</v>
      </c>
      <c r="AN125" s="217">
        <f t="shared" si="2"/>
        <v>7.6234310734237063</v>
      </c>
      <c r="AO125" s="217">
        <f t="shared" si="2"/>
        <v>7.6234310734237063</v>
      </c>
      <c r="AP125" s="217">
        <f t="shared" si="2"/>
        <v>7.6234310734237063</v>
      </c>
      <c r="AQ125" s="217">
        <f t="shared" si="2"/>
        <v>7.6234310734237063</v>
      </c>
      <c r="AR125" s="217">
        <f t="shared" si="2"/>
        <v>7.6234310734237063</v>
      </c>
      <c r="AS125" s="217">
        <f t="shared" si="2"/>
        <v>7.6234310734237063</v>
      </c>
      <c r="AT125" s="213">
        <v>35.050126418864473</v>
      </c>
      <c r="AU125" s="255">
        <f t="shared" si="5"/>
        <v>35.050126418864473</v>
      </c>
      <c r="AV125" s="255">
        <f t="shared" si="3"/>
        <v>35.050126418864473</v>
      </c>
      <c r="AW125" s="255">
        <f t="shared" si="3"/>
        <v>35.050126418864473</v>
      </c>
      <c r="AX125" s="255">
        <f t="shared" si="3"/>
        <v>35.050126418864473</v>
      </c>
      <c r="AY125" s="255">
        <f t="shared" si="3"/>
        <v>35.050126418864473</v>
      </c>
      <c r="AZ125" s="255">
        <f t="shared" si="3"/>
        <v>35.050126418864473</v>
      </c>
      <c r="BA125" s="255">
        <f t="shared" si="3"/>
        <v>35.050126418864473</v>
      </c>
      <c r="BB125" s="255">
        <f t="shared" si="3"/>
        <v>35.050126418864473</v>
      </c>
      <c r="BC125" s="255">
        <f t="shared" si="3"/>
        <v>35.050126418864473</v>
      </c>
      <c r="BD125" s="255">
        <f t="shared" si="3"/>
        <v>35.050126418864473</v>
      </c>
      <c r="BE125" s="255">
        <f t="shared" si="3"/>
        <v>35.050126418864473</v>
      </c>
      <c r="BF125" s="255">
        <f t="shared" si="3"/>
        <v>35.050126418864473</v>
      </c>
      <c r="BG125" s="255">
        <f t="shared" si="3"/>
        <v>35.050126418864473</v>
      </c>
      <c r="BH125" s="255">
        <f t="shared" si="3"/>
        <v>35.050126418864473</v>
      </c>
      <c r="BI125" s="255">
        <f t="shared" si="3"/>
        <v>35.050126418864473</v>
      </c>
      <c r="BJ125" s="255">
        <f t="shared" si="3"/>
        <v>35.050126418864473</v>
      </c>
      <c r="BK125" s="255">
        <f t="shared" si="3"/>
        <v>35.050126418864473</v>
      </c>
    </row>
    <row r="126" spans="1:63" x14ac:dyDescent="0.2">
      <c r="A126" s="46" t="s">
        <v>552</v>
      </c>
      <c r="B126" s="61" t="s">
        <v>532</v>
      </c>
      <c r="C126" s="22" t="s">
        <v>373</v>
      </c>
      <c r="D126" s="62" t="s">
        <v>551</v>
      </c>
      <c r="E126" s="23" t="s">
        <v>537</v>
      </c>
      <c r="F126" s="224" t="s">
        <v>341</v>
      </c>
      <c r="G126" s="225" t="s">
        <v>342</v>
      </c>
      <c r="H126" s="228">
        <v>5.3830928662791848</v>
      </c>
      <c r="I126" s="228">
        <v>12.223960384959355</v>
      </c>
      <c r="J126" s="228">
        <v>-0.49667338922154158</v>
      </c>
      <c r="K126" s="228">
        <v>1.2918309694214258E-2</v>
      </c>
      <c r="L126" s="228">
        <v>-1.7103936959728117E-4</v>
      </c>
      <c r="M126" s="228">
        <v>1.1663355978241974E-6</v>
      </c>
      <c r="N126" s="228">
        <v>-3.2300573177528741E-9</v>
      </c>
      <c r="O126" s="228">
        <v>1</v>
      </c>
      <c r="P126" s="228">
        <v>6</v>
      </c>
      <c r="Q126" s="228">
        <v>90</v>
      </c>
      <c r="R126" s="246" t="s">
        <v>534</v>
      </c>
      <c r="S126" s="225" t="s">
        <v>535</v>
      </c>
      <c r="T126" s="227" t="s">
        <v>344</v>
      </c>
      <c r="V126">
        <f t="shared" si="1"/>
        <v>120</v>
      </c>
      <c r="W126">
        <f>HLOOKUP('Fleet Input'!$G$1,$AB$6:$AS$271,V126+1,FALSE)</f>
        <v>4.5432769970816338</v>
      </c>
      <c r="X126">
        <f>HLOOKUP('Fleet Input'!$G$1,$AT$6:$BK$271,V126+1,FALSE)</f>
        <v>21.117400285177204</v>
      </c>
      <c r="AB126" s="217">
        <v>4.5432769970816338</v>
      </c>
      <c r="AC126" s="217">
        <f t="shared" si="4"/>
        <v>4.5432769970816338</v>
      </c>
      <c r="AD126" s="217">
        <f t="shared" si="2"/>
        <v>4.5432769970816338</v>
      </c>
      <c r="AE126" s="217">
        <f t="shared" si="2"/>
        <v>4.5432769970816338</v>
      </c>
      <c r="AF126" s="217">
        <f t="shared" si="2"/>
        <v>4.5432769970816338</v>
      </c>
      <c r="AG126" s="217">
        <f t="shared" si="2"/>
        <v>4.5432769970816338</v>
      </c>
      <c r="AH126" s="217">
        <f t="shared" si="2"/>
        <v>4.5432769970816338</v>
      </c>
      <c r="AI126" s="217">
        <f t="shared" si="2"/>
        <v>4.5432769970816338</v>
      </c>
      <c r="AJ126" s="217">
        <f t="shared" si="2"/>
        <v>4.5432769970816338</v>
      </c>
      <c r="AK126" s="217">
        <f t="shared" si="2"/>
        <v>4.5432769970816338</v>
      </c>
      <c r="AL126" s="217">
        <f t="shared" si="2"/>
        <v>4.5432769970816338</v>
      </c>
      <c r="AM126" s="217">
        <f t="shared" si="2"/>
        <v>4.5432769970816338</v>
      </c>
      <c r="AN126" s="217">
        <f t="shared" si="2"/>
        <v>4.5432769970816338</v>
      </c>
      <c r="AO126" s="217">
        <f t="shared" si="2"/>
        <v>4.5432769970816338</v>
      </c>
      <c r="AP126" s="217">
        <f t="shared" si="2"/>
        <v>4.5432769970816338</v>
      </c>
      <c r="AQ126" s="217">
        <f t="shared" si="2"/>
        <v>4.5432769970816338</v>
      </c>
      <c r="AR126" s="217">
        <f t="shared" si="2"/>
        <v>4.5432769970816338</v>
      </c>
      <c r="AS126" s="217">
        <f t="shared" si="2"/>
        <v>4.5432769970816338</v>
      </c>
      <c r="AT126" s="213">
        <v>21.117400285177204</v>
      </c>
      <c r="AU126" s="255">
        <f t="shared" si="5"/>
        <v>21.117400285177204</v>
      </c>
      <c r="AV126" s="255">
        <f t="shared" si="3"/>
        <v>21.117400285177204</v>
      </c>
      <c r="AW126" s="255">
        <f t="shared" si="3"/>
        <v>21.117400285177204</v>
      </c>
      <c r="AX126" s="255">
        <f t="shared" si="3"/>
        <v>21.117400285177204</v>
      </c>
      <c r="AY126" s="255">
        <f t="shared" si="3"/>
        <v>21.117400285177204</v>
      </c>
      <c r="AZ126" s="255">
        <f t="shared" si="3"/>
        <v>21.117400285177204</v>
      </c>
      <c r="BA126" s="255">
        <f t="shared" si="3"/>
        <v>21.117400285177204</v>
      </c>
      <c r="BB126" s="255">
        <f t="shared" si="3"/>
        <v>21.117400285177204</v>
      </c>
      <c r="BC126" s="255">
        <f t="shared" si="3"/>
        <v>21.117400285177204</v>
      </c>
      <c r="BD126" s="255">
        <f t="shared" si="3"/>
        <v>21.117400285177204</v>
      </c>
      <c r="BE126" s="255">
        <f t="shared" si="3"/>
        <v>21.117400285177204</v>
      </c>
      <c r="BF126" s="255">
        <f t="shared" si="3"/>
        <v>21.117400285177204</v>
      </c>
      <c r="BG126" s="255">
        <f t="shared" si="3"/>
        <v>21.117400285177204</v>
      </c>
      <c r="BH126" s="255">
        <f t="shared" si="3"/>
        <v>21.117400285177204</v>
      </c>
      <c r="BI126" s="255">
        <f t="shared" si="3"/>
        <v>21.117400285177204</v>
      </c>
      <c r="BJ126" s="255">
        <f t="shared" si="3"/>
        <v>21.117400285177204</v>
      </c>
      <c r="BK126" s="255">
        <f t="shared" si="3"/>
        <v>21.117400285177204</v>
      </c>
    </row>
    <row r="127" spans="1:63" x14ac:dyDescent="0.2">
      <c r="A127" s="46" t="s">
        <v>553</v>
      </c>
      <c r="B127" s="61" t="s">
        <v>532</v>
      </c>
      <c r="C127" s="22" t="s">
        <v>373</v>
      </c>
      <c r="D127" s="62" t="s">
        <v>551</v>
      </c>
      <c r="E127" s="23" t="s">
        <v>539</v>
      </c>
      <c r="F127" s="224" t="s">
        <v>341</v>
      </c>
      <c r="G127" s="225" t="s">
        <v>342</v>
      </c>
      <c r="H127" s="228">
        <v>6.7817631829530001</v>
      </c>
      <c r="I127" s="228">
        <v>13.275479177478701</v>
      </c>
      <c r="J127" s="228">
        <v>-0.55576918394945096</v>
      </c>
      <c r="K127" s="228">
        <v>1.4664425341834431E-2</v>
      </c>
      <c r="L127" s="228">
        <v>-1.9771497198206589E-4</v>
      </c>
      <c r="M127" s="228">
        <v>1.3651616836973801E-6</v>
      </c>
      <c r="N127" s="228">
        <v>-3.8123268897207602E-9</v>
      </c>
      <c r="O127" s="228">
        <v>1</v>
      </c>
      <c r="P127" s="228">
        <v>6</v>
      </c>
      <c r="Q127" s="228">
        <v>90</v>
      </c>
      <c r="R127" s="246" t="s">
        <v>534</v>
      </c>
      <c r="S127" s="225" t="s">
        <v>535</v>
      </c>
      <c r="T127" s="227" t="s">
        <v>344</v>
      </c>
      <c r="V127">
        <f t="shared" si="1"/>
        <v>121</v>
      </c>
      <c r="W127">
        <f>HLOOKUP('Fleet Input'!$G$1,$AB$6:$AS$271,V127+1,FALSE)</f>
        <v>4.9272436570707061</v>
      </c>
      <c r="X127">
        <f>HLOOKUP('Fleet Input'!$G$1,$AT$6:$BK$271,V127+1,FALSE)</f>
        <v>23.410601722002571</v>
      </c>
      <c r="AB127" s="217">
        <v>4.9272436570707061</v>
      </c>
      <c r="AC127" s="217">
        <f t="shared" si="4"/>
        <v>4.9272436570707061</v>
      </c>
      <c r="AD127" s="217">
        <f t="shared" si="2"/>
        <v>4.9272436570707061</v>
      </c>
      <c r="AE127" s="217">
        <f t="shared" si="2"/>
        <v>4.9272436570707061</v>
      </c>
      <c r="AF127" s="217">
        <f t="shared" si="2"/>
        <v>4.9272436570707061</v>
      </c>
      <c r="AG127" s="217">
        <f t="shared" si="2"/>
        <v>4.9272436570707061</v>
      </c>
      <c r="AH127" s="217">
        <f t="shared" si="2"/>
        <v>4.9272436570707061</v>
      </c>
      <c r="AI127" s="217">
        <f t="shared" si="2"/>
        <v>4.9272436570707061</v>
      </c>
      <c r="AJ127" s="217">
        <f t="shared" si="2"/>
        <v>4.9272436570707061</v>
      </c>
      <c r="AK127" s="217">
        <f t="shared" si="2"/>
        <v>4.9272436570707061</v>
      </c>
      <c r="AL127" s="217">
        <f t="shared" si="2"/>
        <v>4.9272436570707061</v>
      </c>
      <c r="AM127" s="217">
        <f t="shared" si="2"/>
        <v>4.9272436570707061</v>
      </c>
      <c r="AN127" s="217">
        <f t="shared" si="2"/>
        <v>4.9272436570707061</v>
      </c>
      <c r="AO127" s="217">
        <f t="shared" si="2"/>
        <v>4.9272436570707061</v>
      </c>
      <c r="AP127" s="217">
        <f t="shared" si="2"/>
        <v>4.9272436570707061</v>
      </c>
      <c r="AQ127" s="217">
        <f t="shared" si="2"/>
        <v>4.9272436570707061</v>
      </c>
      <c r="AR127" s="217">
        <f t="shared" si="2"/>
        <v>4.9272436570707061</v>
      </c>
      <c r="AS127" s="217">
        <f t="shared" si="2"/>
        <v>4.9272436570707061</v>
      </c>
      <c r="AT127" s="213">
        <v>23.410601722002571</v>
      </c>
      <c r="AU127" s="255">
        <f t="shared" si="5"/>
        <v>23.410601722002571</v>
      </c>
      <c r="AV127" s="255">
        <f t="shared" si="3"/>
        <v>23.410601722002571</v>
      </c>
      <c r="AW127" s="255">
        <f t="shared" si="3"/>
        <v>23.410601722002571</v>
      </c>
      <c r="AX127" s="255">
        <f t="shared" si="3"/>
        <v>23.410601722002571</v>
      </c>
      <c r="AY127" s="255">
        <f t="shared" si="3"/>
        <v>23.410601722002571</v>
      </c>
      <c r="AZ127" s="255">
        <f t="shared" si="3"/>
        <v>23.410601722002571</v>
      </c>
      <c r="BA127" s="255">
        <f t="shared" si="3"/>
        <v>23.410601722002571</v>
      </c>
      <c r="BB127" s="255">
        <f t="shared" si="3"/>
        <v>23.410601722002571</v>
      </c>
      <c r="BC127" s="255">
        <f t="shared" si="3"/>
        <v>23.410601722002571</v>
      </c>
      <c r="BD127" s="255">
        <f t="shared" si="3"/>
        <v>23.410601722002571</v>
      </c>
      <c r="BE127" s="255">
        <f t="shared" si="3"/>
        <v>23.410601722002571</v>
      </c>
      <c r="BF127" s="255">
        <f t="shared" si="3"/>
        <v>23.410601722002571</v>
      </c>
      <c r="BG127" s="255">
        <f t="shared" si="3"/>
        <v>23.410601722002571</v>
      </c>
      <c r="BH127" s="255">
        <f t="shared" si="3"/>
        <v>23.410601722002571</v>
      </c>
      <c r="BI127" s="255">
        <f t="shared" si="3"/>
        <v>23.410601722002571</v>
      </c>
      <c r="BJ127" s="255">
        <f t="shared" si="3"/>
        <v>23.410601722002571</v>
      </c>
      <c r="BK127" s="255">
        <f t="shared" si="3"/>
        <v>23.410601722002571</v>
      </c>
    </row>
    <row r="128" spans="1:63" x14ac:dyDescent="0.2">
      <c r="A128" s="46" t="s">
        <v>554</v>
      </c>
      <c r="B128" s="61" t="s">
        <v>532</v>
      </c>
      <c r="C128" s="22" t="s">
        <v>373</v>
      </c>
      <c r="D128" s="62" t="s">
        <v>551</v>
      </c>
      <c r="E128" s="66" t="s">
        <v>541</v>
      </c>
      <c r="F128" s="224" t="s">
        <v>341</v>
      </c>
      <c r="G128" s="225" t="s">
        <v>342</v>
      </c>
      <c r="H128" s="228">
        <v>63.414721508976072</v>
      </c>
      <c r="I128" s="228">
        <v>2.2753184508765116</v>
      </c>
      <c r="J128" s="228">
        <v>3.4227671400003601E-2</v>
      </c>
      <c r="K128" s="228">
        <v>-1.8577805963104765E-3</v>
      </c>
      <c r="L128" s="228">
        <v>3.8820133973160864E-5</v>
      </c>
      <c r="M128" s="228">
        <v>-3.0921936172711995E-7</v>
      </c>
      <c r="N128" s="228">
        <v>8.4025639961529675E-10</v>
      </c>
      <c r="O128" s="228">
        <v>1</v>
      </c>
      <c r="P128" s="228">
        <v>6</v>
      </c>
      <c r="Q128" s="228">
        <v>90</v>
      </c>
      <c r="R128" s="246" t="s">
        <v>534</v>
      </c>
      <c r="S128" s="225" t="s">
        <v>535</v>
      </c>
      <c r="T128" s="227" t="s">
        <v>344</v>
      </c>
      <c r="V128">
        <f t="shared" si="1"/>
        <v>122</v>
      </c>
      <c r="W128">
        <f>HLOOKUP('Fleet Input'!$G$1,$AB$6:$AS$271,V128+1,FALSE)</f>
        <v>3.8050182790420268</v>
      </c>
      <c r="X128">
        <f>HLOOKUP('Fleet Input'!$G$1,$AT$6:$BK$271,V128+1,FALSE)</f>
        <v>20.556542215028749</v>
      </c>
      <c r="AB128" s="217">
        <v>3.8050182790420268</v>
      </c>
      <c r="AC128" s="217">
        <f t="shared" si="4"/>
        <v>3.8050182790420268</v>
      </c>
      <c r="AD128" s="217">
        <f t="shared" si="2"/>
        <v>3.8050182790420268</v>
      </c>
      <c r="AE128" s="217">
        <f t="shared" si="2"/>
        <v>3.8050182790420268</v>
      </c>
      <c r="AF128" s="217">
        <f t="shared" si="2"/>
        <v>3.8050182790420268</v>
      </c>
      <c r="AG128" s="217">
        <f t="shared" si="2"/>
        <v>3.8050182790420268</v>
      </c>
      <c r="AH128" s="217">
        <f t="shared" si="2"/>
        <v>3.8050182790420268</v>
      </c>
      <c r="AI128" s="217">
        <f t="shared" si="2"/>
        <v>3.8050182790420268</v>
      </c>
      <c r="AJ128" s="217">
        <f t="shared" si="2"/>
        <v>3.8050182790420268</v>
      </c>
      <c r="AK128" s="217">
        <f t="shared" si="2"/>
        <v>3.8050182790420268</v>
      </c>
      <c r="AL128" s="217">
        <f t="shared" si="2"/>
        <v>3.8050182790420268</v>
      </c>
      <c r="AM128" s="217">
        <f t="shared" si="2"/>
        <v>3.8050182790420268</v>
      </c>
      <c r="AN128" s="217">
        <f t="shared" si="2"/>
        <v>3.8050182790420268</v>
      </c>
      <c r="AO128" s="217">
        <f t="shared" si="2"/>
        <v>3.8050182790420268</v>
      </c>
      <c r="AP128" s="217">
        <f t="shared" si="2"/>
        <v>3.8050182790420268</v>
      </c>
      <c r="AQ128" s="217">
        <f t="shared" si="2"/>
        <v>3.8050182790420268</v>
      </c>
      <c r="AR128" s="217">
        <f t="shared" si="2"/>
        <v>3.8050182790420268</v>
      </c>
      <c r="AS128" s="217">
        <f t="shared" si="2"/>
        <v>3.8050182790420268</v>
      </c>
      <c r="AT128" s="213">
        <v>20.556542215028749</v>
      </c>
      <c r="AU128" s="255">
        <f t="shared" si="5"/>
        <v>20.556542215028749</v>
      </c>
      <c r="AV128" s="255">
        <f t="shared" si="3"/>
        <v>20.556542215028749</v>
      </c>
      <c r="AW128" s="255">
        <f t="shared" si="3"/>
        <v>20.556542215028749</v>
      </c>
      <c r="AX128" s="255">
        <f t="shared" si="3"/>
        <v>20.556542215028749</v>
      </c>
      <c r="AY128" s="255">
        <f t="shared" si="3"/>
        <v>20.556542215028749</v>
      </c>
      <c r="AZ128" s="255">
        <f t="shared" si="3"/>
        <v>20.556542215028749</v>
      </c>
      <c r="BA128" s="255">
        <f t="shared" si="3"/>
        <v>20.556542215028749</v>
      </c>
      <c r="BB128" s="255">
        <f t="shared" si="3"/>
        <v>20.556542215028749</v>
      </c>
      <c r="BC128" s="255">
        <f t="shared" si="3"/>
        <v>20.556542215028749</v>
      </c>
      <c r="BD128" s="255">
        <f t="shared" si="3"/>
        <v>20.556542215028749</v>
      </c>
      <c r="BE128" s="255">
        <f t="shared" si="3"/>
        <v>20.556542215028749</v>
      </c>
      <c r="BF128" s="255">
        <f t="shared" si="3"/>
        <v>20.556542215028749</v>
      </c>
      <c r="BG128" s="255">
        <f t="shared" si="3"/>
        <v>20.556542215028749</v>
      </c>
      <c r="BH128" s="255">
        <f t="shared" si="3"/>
        <v>20.556542215028749</v>
      </c>
      <c r="BI128" s="255">
        <f t="shared" si="3"/>
        <v>20.556542215028749</v>
      </c>
      <c r="BJ128" s="255">
        <f t="shared" si="3"/>
        <v>20.556542215028749</v>
      </c>
      <c r="BK128" s="255">
        <f t="shared" si="3"/>
        <v>20.556542215028749</v>
      </c>
    </row>
    <row r="129" spans="1:63" x14ac:dyDescent="0.2">
      <c r="A129" s="46" t="s">
        <v>555</v>
      </c>
      <c r="B129" s="61" t="s">
        <v>532</v>
      </c>
      <c r="C129" s="22" t="s">
        <v>373</v>
      </c>
      <c r="D129" s="62" t="s">
        <v>551</v>
      </c>
      <c r="E129" s="66" t="s">
        <v>543</v>
      </c>
      <c r="F129" s="224" t="s">
        <v>341</v>
      </c>
      <c r="G129" s="225" t="s">
        <v>342</v>
      </c>
      <c r="H129" s="228">
        <v>27.019297050544992</v>
      </c>
      <c r="I129" s="228">
        <v>2.0825455356971361</v>
      </c>
      <c r="J129" s="228">
        <v>-1.4510778855765238E-3</v>
      </c>
      <c r="K129" s="228">
        <v>-5.9681784296117257E-4</v>
      </c>
      <c r="L129" s="228">
        <v>1.6292004541895722E-5</v>
      </c>
      <c r="M129" s="228">
        <v>-1.3736466489278065E-7</v>
      </c>
      <c r="N129" s="228">
        <v>3.7403999103742536E-10</v>
      </c>
      <c r="O129" s="228">
        <v>1</v>
      </c>
      <c r="P129" s="228">
        <v>6</v>
      </c>
      <c r="Q129" s="228">
        <v>90</v>
      </c>
      <c r="R129" s="246" t="s">
        <v>534</v>
      </c>
      <c r="S129" s="225" t="s">
        <v>535</v>
      </c>
      <c r="T129" s="227" t="s">
        <v>344</v>
      </c>
      <c r="V129">
        <f t="shared" si="1"/>
        <v>123</v>
      </c>
      <c r="W129">
        <f>HLOOKUP('Fleet Input'!$G$1,$AB$6:$AS$271,V129+1,FALSE)</f>
        <v>2.6361123588111424</v>
      </c>
      <c r="X129">
        <f>HLOOKUP('Fleet Input'!$G$1,$AT$6:$BK$271,V129+1,FALSE)</f>
        <v>12.484557785653868</v>
      </c>
      <c r="AB129" s="217">
        <v>2.6361123588111424</v>
      </c>
      <c r="AC129" s="217">
        <f t="shared" si="4"/>
        <v>2.6361123588111424</v>
      </c>
      <c r="AD129" s="217">
        <f t="shared" si="2"/>
        <v>2.6361123588111424</v>
      </c>
      <c r="AE129" s="217">
        <f t="shared" si="2"/>
        <v>2.6361123588111424</v>
      </c>
      <c r="AF129" s="217">
        <f t="shared" si="2"/>
        <v>2.6361123588111424</v>
      </c>
      <c r="AG129" s="217">
        <f t="shared" si="2"/>
        <v>2.6361123588111424</v>
      </c>
      <c r="AH129" s="217">
        <f t="shared" si="2"/>
        <v>2.6361123588111424</v>
      </c>
      <c r="AI129" s="217">
        <f t="shared" si="2"/>
        <v>2.6361123588111424</v>
      </c>
      <c r="AJ129" s="217">
        <f t="shared" si="2"/>
        <v>2.6361123588111424</v>
      </c>
      <c r="AK129" s="217">
        <f t="shared" si="2"/>
        <v>2.6361123588111424</v>
      </c>
      <c r="AL129" s="217">
        <f t="shared" si="2"/>
        <v>2.6361123588111424</v>
      </c>
      <c r="AM129" s="217">
        <f t="shared" si="2"/>
        <v>2.6361123588111424</v>
      </c>
      <c r="AN129" s="217">
        <f t="shared" si="2"/>
        <v>2.6361123588111424</v>
      </c>
      <c r="AO129" s="217">
        <f t="shared" si="2"/>
        <v>2.6361123588111424</v>
      </c>
      <c r="AP129" s="217">
        <f t="shared" si="2"/>
        <v>2.6361123588111424</v>
      </c>
      <c r="AQ129" s="217">
        <f t="shared" si="2"/>
        <v>2.6361123588111424</v>
      </c>
      <c r="AR129" s="217">
        <f t="shared" si="2"/>
        <v>2.6361123588111424</v>
      </c>
      <c r="AS129" s="217">
        <f t="shared" si="2"/>
        <v>2.6361123588111424</v>
      </c>
      <c r="AT129" s="213">
        <v>12.484557785653868</v>
      </c>
      <c r="AU129" s="255">
        <f t="shared" si="5"/>
        <v>12.484557785653868</v>
      </c>
      <c r="AV129" s="255">
        <f t="shared" si="3"/>
        <v>12.484557785653868</v>
      </c>
      <c r="AW129" s="255">
        <f t="shared" si="3"/>
        <v>12.484557785653868</v>
      </c>
      <c r="AX129" s="255">
        <f t="shared" si="3"/>
        <v>12.484557785653868</v>
      </c>
      <c r="AY129" s="255">
        <f t="shared" si="3"/>
        <v>12.484557785653868</v>
      </c>
      <c r="AZ129" s="255">
        <f t="shared" si="3"/>
        <v>12.484557785653868</v>
      </c>
      <c r="BA129" s="255">
        <f t="shared" si="3"/>
        <v>12.484557785653868</v>
      </c>
      <c r="BB129" s="255">
        <f t="shared" si="3"/>
        <v>12.484557785653868</v>
      </c>
      <c r="BC129" s="255">
        <f t="shared" si="3"/>
        <v>12.484557785653868</v>
      </c>
      <c r="BD129" s="255">
        <f t="shared" si="3"/>
        <v>12.484557785653868</v>
      </c>
      <c r="BE129" s="255">
        <f t="shared" si="3"/>
        <v>12.484557785653868</v>
      </c>
      <c r="BF129" s="255">
        <f t="shared" si="3"/>
        <v>12.484557785653868</v>
      </c>
      <c r="BG129" s="255">
        <f t="shared" si="3"/>
        <v>12.484557785653868</v>
      </c>
      <c r="BH129" s="255">
        <f t="shared" si="3"/>
        <v>12.484557785653868</v>
      </c>
      <c r="BI129" s="255">
        <f t="shared" si="3"/>
        <v>12.484557785653868</v>
      </c>
      <c r="BJ129" s="255">
        <f t="shared" si="3"/>
        <v>12.484557785653868</v>
      </c>
      <c r="BK129" s="255">
        <f t="shared" si="3"/>
        <v>12.484557785653868</v>
      </c>
    </row>
    <row r="130" spans="1:63" x14ac:dyDescent="0.2">
      <c r="A130" s="46" t="s">
        <v>556</v>
      </c>
      <c r="B130" s="61" t="s">
        <v>532</v>
      </c>
      <c r="C130" s="22" t="s">
        <v>373</v>
      </c>
      <c r="D130" s="62" t="s">
        <v>551</v>
      </c>
      <c r="E130" s="66" t="s">
        <v>545</v>
      </c>
      <c r="F130" s="224" t="s">
        <v>341</v>
      </c>
      <c r="G130" s="225" t="s">
        <v>342</v>
      </c>
      <c r="H130" s="228">
        <v>24.124386332579888</v>
      </c>
      <c r="I130" s="228">
        <v>0.17411934497067705</v>
      </c>
      <c r="J130" s="228">
        <v>5.9695549229218159E-2</v>
      </c>
      <c r="K130" s="228">
        <v>-2.1528636887069297E-3</v>
      </c>
      <c r="L130" s="228">
        <v>3.7978830357943139E-5</v>
      </c>
      <c r="M130" s="228">
        <v>-3.0482402510467743E-7</v>
      </c>
      <c r="N130" s="228">
        <v>9.1533054063803326E-10</v>
      </c>
      <c r="O130" s="228">
        <v>1</v>
      </c>
      <c r="P130" s="228">
        <v>6</v>
      </c>
      <c r="Q130" s="228">
        <v>90</v>
      </c>
      <c r="R130" s="246" t="s">
        <v>534</v>
      </c>
      <c r="S130" s="225" t="s">
        <v>535</v>
      </c>
      <c r="T130" s="227" t="s">
        <v>344</v>
      </c>
      <c r="V130">
        <f t="shared" si="1"/>
        <v>124</v>
      </c>
      <c r="W130">
        <f>HLOOKUP('Fleet Input'!$G$1,$AB$6:$AS$271,V130+1,FALSE)</f>
        <v>2.4902342857595778</v>
      </c>
      <c r="X130">
        <f>HLOOKUP('Fleet Input'!$G$1,$AT$6:$BK$271,V130+1,FALSE)</f>
        <v>18.133792719590506</v>
      </c>
      <c r="AB130" s="217">
        <v>2.4902342857595778</v>
      </c>
      <c r="AC130" s="217">
        <f t="shared" si="4"/>
        <v>2.4902342857595778</v>
      </c>
      <c r="AD130" s="217">
        <f t="shared" si="2"/>
        <v>2.4902342857595778</v>
      </c>
      <c r="AE130" s="217">
        <f t="shared" si="2"/>
        <v>2.4902342857595778</v>
      </c>
      <c r="AF130" s="217">
        <f t="shared" si="2"/>
        <v>2.4902342857595778</v>
      </c>
      <c r="AG130" s="217">
        <f t="shared" si="2"/>
        <v>2.4902342857595778</v>
      </c>
      <c r="AH130" s="217">
        <f t="shared" si="2"/>
        <v>2.4902342857595778</v>
      </c>
      <c r="AI130" s="217">
        <f t="shared" si="2"/>
        <v>2.4902342857595778</v>
      </c>
      <c r="AJ130" s="217">
        <f t="shared" si="2"/>
        <v>2.4902342857595778</v>
      </c>
      <c r="AK130" s="217">
        <f t="shared" si="2"/>
        <v>2.4902342857595778</v>
      </c>
      <c r="AL130" s="217">
        <f t="shared" si="2"/>
        <v>2.4902342857595778</v>
      </c>
      <c r="AM130" s="217">
        <f t="shared" si="2"/>
        <v>2.4902342857595778</v>
      </c>
      <c r="AN130" s="217">
        <f t="shared" si="2"/>
        <v>2.4902342857595778</v>
      </c>
      <c r="AO130" s="217">
        <f t="shared" si="2"/>
        <v>2.4902342857595778</v>
      </c>
      <c r="AP130" s="217">
        <f t="shared" si="2"/>
        <v>2.4902342857595778</v>
      </c>
      <c r="AQ130" s="217">
        <f t="shared" si="2"/>
        <v>2.4902342857595778</v>
      </c>
      <c r="AR130" s="217">
        <f t="shared" si="2"/>
        <v>2.4902342857595778</v>
      </c>
      <c r="AS130" s="217">
        <f t="shared" si="2"/>
        <v>2.4902342857595778</v>
      </c>
      <c r="AT130" s="213">
        <v>18.133792719590506</v>
      </c>
      <c r="AU130" s="255">
        <f t="shared" si="5"/>
        <v>18.133792719590506</v>
      </c>
      <c r="AV130" s="255">
        <f t="shared" si="3"/>
        <v>18.133792719590506</v>
      </c>
      <c r="AW130" s="255">
        <f t="shared" si="3"/>
        <v>18.133792719590506</v>
      </c>
      <c r="AX130" s="255">
        <f t="shared" si="3"/>
        <v>18.133792719590506</v>
      </c>
      <c r="AY130" s="255">
        <f t="shared" si="3"/>
        <v>18.133792719590506</v>
      </c>
      <c r="AZ130" s="255">
        <f t="shared" si="3"/>
        <v>18.133792719590506</v>
      </c>
      <c r="BA130" s="255">
        <f t="shared" si="3"/>
        <v>18.133792719590506</v>
      </c>
      <c r="BB130" s="255">
        <f t="shared" si="3"/>
        <v>18.133792719590506</v>
      </c>
      <c r="BC130" s="255">
        <f t="shared" si="3"/>
        <v>18.133792719590506</v>
      </c>
      <c r="BD130" s="255">
        <f t="shared" si="3"/>
        <v>18.133792719590506</v>
      </c>
      <c r="BE130" s="255">
        <f t="shared" si="3"/>
        <v>18.133792719590506</v>
      </c>
      <c r="BF130" s="255">
        <f t="shared" si="3"/>
        <v>18.133792719590506</v>
      </c>
      <c r="BG130" s="255">
        <f t="shared" si="3"/>
        <v>18.133792719590506</v>
      </c>
      <c r="BH130" s="255">
        <f t="shared" si="3"/>
        <v>18.133792719590506</v>
      </c>
      <c r="BI130" s="255">
        <f t="shared" si="3"/>
        <v>18.133792719590506</v>
      </c>
      <c r="BJ130" s="255">
        <f t="shared" si="3"/>
        <v>18.133792719590506</v>
      </c>
      <c r="BK130" s="255">
        <f t="shared" si="3"/>
        <v>18.133792719590506</v>
      </c>
    </row>
    <row r="131" spans="1:63" x14ac:dyDescent="0.2">
      <c r="A131" s="46" t="s">
        <v>557</v>
      </c>
      <c r="B131" s="61" t="s">
        <v>532</v>
      </c>
      <c r="C131" s="22" t="s">
        <v>373</v>
      </c>
      <c r="D131" s="70" t="s">
        <v>551</v>
      </c>
      <c r="E131" s="66" t="s">
        <v>547</v>
      </c>
      <c r="F131" s="224" t="s">
        <v>341</v>
      </c>
      <c r="G131" s="225" t="s">
        <v>342</v>
      </c>
      <c r="H131" s="228">
        <v>24.124386332579888</v>
      </c>
      <c r="I131" s="228">
        <v>0.17411934497067705</v>
      </c>
      <c r="J131" s="228">
        <v>5.9695549229218159E-2</v>
      </c>
      <c r="K131" s="228">
        <v>-2.1528636887069297E-3</v>
      </c>
      <c r="L131" s="228">
        <v>3.7978830357943139E-5</v>
      </c>
      <c r="M131" s="228">
        <v>-3.0482402510467743E-7</v>
      </c>
      <c r="N131" s="228">
        <v>9.1533054063803326E-10</v>
      </c>
      <c r="O131" s="228">
        <v>0.2</v>
      </c>
      <c r="P131" s="228">
        <v>6</v>
      </c>
      <c r="Q131" s="228">
        <v>90</v>
      </c>
      <c r="R131" s="225" t="s">
        <v>548</v>
      </c>
      <c r="S131" s="225" t="s">
        <v>344</v>
      </c>
      <c r="T131" s="227" t="s">
        <v>558</v>
      </c>
      <c r="V131">
        <f t="shared" si="1"/>
        <v>125</v>
      </c>
      <c r="W131">
        <f>HLOOKUP('Fleet Input'!$G$1,$AB$6:$AS$271,V131+1,FALSE)</f>
        <v>0.30562131408510029</v>
      </c>
      <c r="X131">
        <f>HLOOKUP('Fleet Input'!$G$1,$AT$6:$BK$271,V131+1,FALSE)</f>
        <v>4.0513399201002622</v>
      </c>
      <c r="AB131" s="217">
        <v>0.30562131408510029</v>
      </c>
      <c r="AC131" s="217">
        <f t="shared" si="4"/>
        <v>0.30562131408510029</v>
      </c>
      <c r="AD131" s="217">
        <f t="shared" si="2"/>
        <v>0.30562131408510029</v>
      </c>
      <c r="AE131" s="217">
        <f t="shared" si="2"/>
        <v>0.30562131408510029</v>
      </c>
      <c r="AF131" s="217">
        <f t="shared" si="2"/>
        <v>0.30562131408510029</v>
      </c>
      <c r="AG131" s="217">
        <f t="shared" si="2"/>
        <v>0.30562131408510029</v>
      </c>
      <c r="AH131" s="217">
        <f t="shared" si="2"/>
        <v>0.30562131408510029</v>
      </c>
      <c r="AI131" s="217">
        <f t="shared" si="2"/>
        <v>0.30562131408510029</v>
      </c>
      <c r="AJ131" s="217">
        <f t="shared" si="2"/>
        <v>0.30562131408510029</v>
      </c>
      <c r="AK131" s="217">
        <f t="shared" si="2"/>
        <v>0.30562131408510029</v>
      </c>
      <c r="AL131" s="217">
        <f t="shared" si="2"/>
        <v>0.30562131408510029</v>
      </c>
      <c r="AM131" s="217">
        <f t="shared" si="2"/>
        <v>0.30562131408510029</v>
      </c>
      <c r="AN131" s="217">
        <f t="shared" si="2"/>
        <v>0.30562131408510029</v>
      </c>
      <c r="AO131" s="217">
        <f t="shared" si="2"/>
        <v>0.30562131408510029</v>
      </c>
      <c r="AP131" s="217">
        <f t="shared" si="2"/>
        <v>0.30562131408510029</v>
      </c>
      <c r="AQ131" s="217">
        <f t="shared" si="2"/>
        <v>0.30562131408510029</v>
      </c>
      <c r="AR131" s="217">
        <f t="shared" si="2"/>
        <v>0.30562131408510029</v>
      </c>
      <c r="AS131" s="217">
        <f t="shared" si="2"/>
        <v>0.30562131408510029</v>
      </c>
      <c r="AT131" s="213">
        <v>4.0513399201002622</v>
      </c>
      <c r="AU131" s="255">
        <f t="shared" si="5"/>
        <v>4.0513399201002622</v>
      </c>
      <c r="AV131" s="255">
        <f t="shared" si="3"/>
        <v>4.0513399201002622</v>
      </c>
      <c r="AW131" s="255">
        <f t="shared" si="3"/>
        <v>4.0513399201002622</v>
      </c>
      <c r="AX131" s="255">
        <f t="shared" si="3"/>
        <v>4.0513399201002622</v>
      </c>
      <c r="AY131" s="255">
        <f t="shared" si="3"/>
        <v>4.0513399201002622</v>
      </c>
      <c r="AZ131" s="255">
        <f t="shared" si="3"/>
        <v>4.0513399201002622</v>
      </c>
      <c r="BA131" s="255">
        <f t="shared" si="3"/>
        <v>4.0513399201002622</v>
      </c>
      <c r="BB131" s="255">
        <f t="shared" si="3"/>
        <v>4.0513399201002622</v>
      </c>
      <c r="BC131" s="255">
        <f t="shared" si="3"/>
        <v>4.0513399201002622</v>
      </c>
      <c r="BD131" s="255">
        <f t="shared" si="3"/>
        <v>4.0513399201002622</v>
      </c>
      <c r="BE131" s="255">
        <f t="shared" si="3"/>
        <v>4.0513399201002622</v>
      </c>
      <c r="BF131" s="255">
        <f t="shared" si="3"/>
        <v>4.0513399201002622</v>
      </c>
      <c r="BG131" s="255">
        <f t="shared" si="3"/>
        <v>4.0513399201002622</v>
      </c>
      <c r="BH131" s="255">
        <f t="shared" si="3"/>
        <v>4.0513399201002622</v>
      </c>
      <c r="BI131" s="255">
        <f t="shared" si="3"/>
        <v>4.0513399201002622</v>
      </c>
      <c r="BJ131" s="255">
        <f t="shared" si="3"/>
        <v>4.0513399201002622</v>
      </c>
      <c r="BK131" s="255">
        <f t="shared" si="3"/>
        <v>4.0513399201002622</v>
      </c>
    </row>
    <row r="132" spans="1:63" x14ac:dyDescent="0.2">
      <c r="A132" s="46" t="s">
        <v>559</v>
      </c>
      <c r="B132" s="61" t="s">
        <v>532</v>
      </c>
      <c r="C132" s="22" t="s">
        <v>373</v>
      </c>
      <c r="D132" s="72" t="s">
        <v>560</v>
      </c>
      <c r="E132" s="66" t="s">
        <v>533</v>
      </c>
      <c r="F132" s="224" t="s">
        <v>341</v>
      </c>
      <c r="G132" s="225" t="s">
        <v>342</v>
      </c>
      <c r="H132" s="228">
        <v>11.178536934778094</v>
      </c>
      <c r="I132" s="228">
        <v>20.448805669089779</v>
      </c>
      <c r="J132" s="228">
        <v>-0.6322693630354479</v>
      </c>
      <c r="K132" s="228">
        <v>1.2468178983908729E-2</v>
      </c>
      <c r="L132" s="228">
        <v>-1.210188623446129E-4</v>
      </c>
      <c r="M132" s="228">
        <v>6.3378178860595824E-7</v>
      </c>
      <c r="N132" s="228">
        <v>-1.5140052085291233E-9</v>
      </c>
      <c r="O132" s="228">
        <v>1</v>
      </c>
      <c r="P132" s="228">
        <v>6</v>
      </c>
      <c r="Q132" s="228">
        <v>90</v>
      </c>
      <c r="R132" s="246" t="s">
        <v>534</v>
      </c>
      <c r="S132" s="225" t="s">
        <v>535</v>
      </c>
      <c r="T132" s="227" t="s">
        <v>344</v>
      </c>
      <c r="V132">
        <f t="shared" si="1"/>
        <v>126</v>
      </c>
      <c r="W132">
        <f>HLOOKUP('Fleet Input'!$G$1,$AB$6:$AS$271,V132+1,FALSE)</f>
        <v>8.4037236218136329</v>
      </c>
      <c r="X132">
        <f>HLOOKUP('Fleet Input'!$G$1,$AT$6:$BK$271,V132+1,FALSE)</f>
        <v>40.241921638023236</v>
      </c>
      <c r="AB132" s="217">
        <v>8.4037236218136329</v>
      </c>
      <c r="AC132" s="217">
        <f t="shared" si="4"/>
        <v>8.4037236218136329</v>
      </c>
      <c r="AD132" s="217">
        <f t="shared" si="2"/>
        <v>8.4037236218136329</v>
      </c>
      <c r="AE132" s="217">
        <f t="shared" si="2"/>
        <v>8.4037236218136329</v>
      </c>
      <c r="AF132" s="217">
        <f t="shared" si="2"/>
        <v>8.4037236218136329</v>
      </c>
      <c r="AG132" s="217">
        <f t="shared" si="2"/>
        <v>8.4037236218136329</v>
      </c>
      <c r="AH132" s="217">
        <f t="shared" si="2"/>
        <v>8.4037236218136329</v>
      </c>
      <c r="AI132" s="217">
        <f t="shared" si="2"/>
        <v>8.4037236218136329</v>
      </c>
      <c r="AJ132" s="217">
        <f t="shared" si="2"/>
        <v>8.4037236218136329</v>
      </c>
      <c r="AK132" s="217">
        <f t="shared" si="2"/>
        <v>8.4037236218136329</v>
      </c>
      <c r="AL132" s="217">
        <f t="shared" si="2"/>
        <v>8.4037236218136329</v>
      </c>
      <c r="AM132" s="217">
        <f t="shared" si="2"/>
        <v>8.4037236218136329</v>
      </c>
      <c r="AN132" s="217">
        <f t="shared" si="2"/>
        <v>8.4037236218136329</v>
      </c>
      <c r="AO132" s="217">
        <f t="shared" si="2"/>
        <v>8.4037236218136329</v>
      </c>
      <c r="AP132" s="217">
        <f t="shared" si="2"/>
        <v>8.4037236218136329</v>
      </c>
      <c r="AQ132" s="217">
        <f t="shared" si="2"/>
        <v>8.4037236218136329</v>
      </c>
      <c r="AR132" s="217">
        <f t="shared" si="2"/>
        <v>8.4037236218136329</v>
      </c>
      <c r="AS132" s="217">
        <f t="shared" si="2"/>
        <v>8.4037236218136329</v>
      </c>
      <c r="AT132" s="213">
        <v>40.241921638023236</v>
      </c>
      <c r="AU132" s="255">
        <f t="shared" si="5"/>
        <v>40.241921638023236</v>
      </c>
      <c r="AV132" s="255">
        <f t="shared" si="3"/>
        <v>40.241921638023236</v>
      </c>
      <c r="AW132" s="255">
        <f t="shared" si="3"/>
        <v>40.241921638023236</v>
      </c>
      <c r="AX132" s="255">
        <f t="shared" si="3"/>
        <v>40.241921638023236</v>
      </c>
      <c r="AY132" s="255">
        <f t="shared" si="3"/>
        <v>40.241921638023236</v>
      </c>
      <c r="AZ132" s="255">
        <f t="shared" si="3"/>
        <v>40.241921638023236</v>
      </c>
      <c r="BA132" s="255">
        <f t="shared" si="3"/>
        <v>40.241921638023236</v>
      </c>
      <c r="BB132" s="255">
        <f t="shared" si="3"/>
        <v>40.241921638023236</v>
      </c>
      <c r="BC132" s="255">
        <f t="shared" si="3"/>
        <v>40.241921638023236</v>
      </c>
      <c r="BD132" s="255">
        <f t="shared" si="3"/>
        <v>40.241921638023236</v>
      </c>
      <c r="BE132" s="255">
        <f t="shared" si="3"/>
        <v>40.241921638023236</v>
      </c>
      <c r="BF132" s="255">
        <f t="shared" si="3"/>
        <v>40.241921638023236</v>
      </c>
      <c r="BG132" s="255">
        <f t="shared" si="3"/>
        <v>40.241921638023236</v>
      </c>
      <c r="BH132" s="255">
        <f t="shared" si="3"/>
        <v>40.241921638023236</v>
      </c>
      <c r="BI132" s="255">
        <f t="shared" si="3"/>
        <v>40.241921638023236</v>
      </c>
      <c r="BJ132" s="255">
        <f t="shared" si="3"/>
        <v>40.241921638023236</v>
      </c>
      <c r="BK132" s="255">
        <f t="shared" si="3"/>
        <v>40.241921638023236</v>
      </c>
    </row>
    <row r="133" spans="1:63" x14ac:dyDescent="0.2">
      <c r="A133" s="46" t="s">
        <v>561</v>
      </c>
      <c r="B133" s="61" t="s">
        <v>532</v>
      </c>
      <c r="C133" s="22" t="s">
        <v>373</v>
      </c>
      <c r="D133" s="62" t="s">
        <v>560</v>
      </c>
      <c r="E133" s="66" t="s">
        <v>537</v>
      </c>
      <c r="F133" s="224" t="s">
        <v>341</v>
      </c>
      <c r="G133" s="225" t="s">
        <v>342</v>
      </c>
      <c r="H133" s="228">
        <v>9.4340113424696028</v>
      </c>
      <c r="I133" s="228">
        <v>13.037279765121639</v>
      </c>
      <c r="J133" s="228">
        <v>-0.47351684064778965</v>
      </c>
      <c r="K133" s="228">
        <v>1.1153299172747211E-2</v>
      </c>
      <c r="L133" s="228">
        <v>-1.3785229439378099E-4</v>
      </c>
      <c r="M133" s="228">
        <v>9.2526073131038444E-7</v>
      </c>
      <c r="N133" s="228">
        <v>-2.6470379672904887E-9</v>
      </c>
      <c r="O133" s="228">
        <v>1</v>
      </c>
      <c r="P133" s="228">
        <v>6</v>
      </c>
      <c r="Q133" s="228">
        <v>90</v>
      </c>
      <c r="R133" s="246" t="s">
        <v>534</v>
      </c>
      <c r="S133" s="225" t="s">
        <v>535</v>
      </c>
      <c r="T133" s="227" t="s">
        <v>344</v>
      </c>
      <c r="V133">
        <f t="shared" si="1"/>
        <v>127</v>
      </c>
      <c r="W133">
        <f>HLOOKUP('Fleet Input'!$G$1,$AB$6:$AS$271,V133+1,FALSE)</f>
        <v>5.0658675508320075</v>
      </c>
      <c r="X133">
        <f>HLOOKUP('Fleet Input'!$G$1,$AT$6:$BK$271,V133+1,FALSE)</f>
        <v>24.584272460965266</v>
      </c>
      <c r="AB133" s="217">
        <v>5.0658675508320075</v>
      </c>
      <c r="AC133" s="217">
        <f t="shared" si="4"/>
        <v>5.0658675508320075</v>
      </c>
      <c r="AD133" s="217">
        <f t="shared" si="2"/>
        <v>5.0658675508320075</v>
      </c>
      <c r="AE133" s="217">
        <f t="shared" si="2"/>
        <v>5.0658675508320075</v>
      </c>
      <c r="AF133" s="217">
        <f t="shared" si="2"/>
        <v>5.0658675508320075</v>
      </c>
      <c r="AG133" s="217">
        <f t="shared" si="2"/>
        <v>5.0658675508320075</v>
      </c>
      <c r="AH133" s="217">
        <f t="shared" si="2"/>
        <v>5.0658675508320075</v>
      </c>
      <c r="AI133" s="217">
        <f t="shared" si="2"/>
        <v>5.0658675508320075</v>
      </c>
      <c r="AJ133" s="217">
        <f t="shared" si="2"/>
        <v>5.0658675508320075</v>
      </c>
      <c r="AK133" s="217">
        <f t="shared" si="2"/>
        <v>5.0658675508320075</v>
      </c>
      <c r="AL133" s="217">
        <f t="shared" si="2"/>
        <v>5.0658675508320075</v>
      </c>
      <c r="AM133" s="217">
        <f t="shared" si="2"/>
        <v>5.0658675508320075</v>
      </c>
      <c r="AN133" s="217">
        <f t="shared" si="2"/>
        <v>5.0658675508320075</v>
      </c>
      <c r="AO133" s="217">
        <f t="shared" si="2"/>
        <v>5.0658675508320075</v>
      </c>
      <c r="AP133" s="217">
        <f t="shared" si="2"/>
        <v>5.0658675508320075</v>
      </c>
      <c r="AQ133" s="217">
        <f t="shared" si="2"/>
        <v>5.0658675508320075</v>
      </c>
      <c r="AR133" s="217">
        <f t="shared" si="2"/>
        <v>5.0658675508320075</v>
      </c>
      <c r="AS133" s="217">
        <f t="shared" si="2"/>
        <v>5.0658675508320075</v>
      </c>
      <c r="AT133" s="213">
        <v>24.584272460965266</v>
      </c>
      <c r="AU133" s="255">
        <f t="shared" si="5"/>
        <v>24.584272460965266</v>
      </c>
      <c r="AV133" s="255">
        <f t="shared" si="3"/>
        <v>24.584272460965266</v>
      </c>
      <c r="AW133" s="255">
        <f t="shared" si="3"/>
        <v>24.584272460965266</v>
      </c>
      <c r="AX133" s="255">
        <f t="shared" si="3"/>
        <v>24.584272460965266</v>
      </c>
      <c r="AY133" s="255">
        <f t="shared" si="3"/>
        <v>24.584272460965266</v>
      </c>
      <c r="AZ133" s="255">
        <f t="shared" si="3"/>
        <v>24.584272460965266</v>
      </c>
      <c r="BA133" s="255">
        <f t="shared" si="3"/>
        <v>24.584272460965266</v>
      </c>
      <c r="BB133" s="255">
        <f t="shared" si="3"/>
        <v>24.584272460965266</v>
      </c>
      <c r="BC133" s="255">
        <f t="shared" si="3"/>
        <v>24.584272460965266</v>
      </c>
      <c r="BD133" s="255">
        <f t="shared" si="3"/>
        <v>24.584272460965266</v>
      </c>
      <c r="BE133" s="255">
        <f t="shared" si="3"/>
        <v>24.584272460965266</v>
      </c>
      <c r="BF133" s="255">
        <f t="shared" si="3"/>
        <v>24.584272460965266</v>
      </c>
      <c r="BG133" s="255">
        <f t="shared" si="3"/>
        <v>24.584272460965266</v>
      </c>
      <c r="BH133" s="255">
        <f t="shared" si="3"/>
        <v>24.584272460965266</v>
      </c>
      <c r="BI133" s="255">
        <f t="shared" si="3"/>
        <v>24.584272460965266</v>
      </c>
      <c r="BJ133" s="255">
        <f t="shared" si="3"/>
        <v>24.584272460965266</v>
      </c>
      <c r="BK133" s="255">
        <f t="shared" si="3"/>
        <v>24.584272460965266</v>
      </c>
    </row>
    <row r="134" spans="1:63" x14ac:dyDescent="0.2">
      <c r="A134" s="46" t="s">
        <v>562</v>
      </c>
      <c r="B134" s="61" t="s">
        <v>532</v>
      </c>
      <c r="C134" s="22" t="s">
        <v>373</v>
      </c>
      <c r="D134" s="62" t="s">
        <v>560</v>
      </c>
      <c r="E134" s="66" t="s">
        <v>539</v>
      </c>
      <c r="F134" s="224" t="s">
        <v>341</v>
      </c>
      <c r="G134" s="225" t="s">
        <v>342</v>
      </c>
      <c r="H134" s="228">
        <v>53.507952904328704</v>
      </c>
      <c r="I134" s="228">
        <v>6.0299986560130492</v>
      </c>
      <c r="J134" s="228">
        <v>2.4122925533447415E-3</v>
      </c>
      <c r="K134" s="228">
        <v>-3.4751785633488907E-3</v>
      </c>
      <c r="L134" s="228">
        <v>8.8574128163543264E-5</v>
      </c>
      <c r="M134" s="228">
        <v>-7.9478528375309665E-7</v>
      </c>
      <c r="N134" s="228">
        <v>2.4638185983603955E-9</v>
      </c>
      <c r="O134" s="228">
        <v>1</v>
      </c>
      <c r="P134" s="228">
        <v>6</v>
      </c>
      <c r="Q134" s="228">
        <v>90</v>
      </c>
      <c r="R134" s="246" t="s">
        <v>534</v>
      </c>
      <c r="S134" s="225" t="s">
        <v>535</v>
      </c>
      <c r="T134" s="227" t="s">
        <v>344</v>
      </c>
      <c r="V134">
        <f t="shared" si="1"/>
        <v>128</v>
      </c>
      <c r="W134">
        <f>HLOOKUP('Fleet Input'!$G$1,$AB$6:$AS$271,V134+1,FALSE)</f>
        <v>5.5174346097767701</v>
      </c>
      <c r="X134">
        <f>HLOOKUP('Fleet Input'!$G$1,$AT$6:$BK$271,V134+1,FALSE)</f>
        <v>27.072617697415829</v>
      </c>
      <c r="AB134" s="217">
        <v>5.5174346097767701</v>
      </c>
      <c r="AC134" s="217">
        <f t="shared" si="4"/>
        <v>5.5174346097767701</v>
      </c>
      <c r="AD134" s="217">
        <f t="shared" ref="AD134:AS149" si="6">AC134</f>
        <v>5.5174346097767701</v>
      </c>
      <c r="AE134" s="217">
        <f t="shared" si="6"/>
        <v>5.5174346097767701</v>
      </c>
      <c r="AF134" s="217">
        <f t="shared" si="6"/>
        <v>5.5174346097767701</v>
      </c>
      <c r="AG134" s="217">
        <f t="shared" si="6"/>
        <v>5.5174346097767701</v>
      </c>
      <c r="AH134" s="217">
        <f t="shared" si="6"/>
        <v>5.5174346097767701</v>
      </c>
      <c r="AI134" s="217">
        <f t="shared" si="6"/>
        <v>5.5174346097767701</v>
      </c>
      <c r="AJ134" s="217">
        <f t="shared" si="6"/>
        <v>5.5174346097767701</v>
      </c>
      <c r="AK134" s="217">
        <f t="shared" si="6"/>
        <v>5.5174346097767701</v>
      </c>
      <c r="AL134" s="217">
        <f t="shared" si="6"/>
        <v>5.5174346097767701</v>
      </c>
      <c r="AM134" s="217">
        <f t="shared" si="6"/>
        <v>5.5174346097767701</v>
      </c>
      <c r="AN134" s="217">
        <f t="shared" si="6"/>
        <v>5.5174346097767701</v>
      </c>
      <c r="AO134" s="217">
        <f t="shared" si="6"/>
        <v>5.5174346097767701</v>
      </c>
      <c r="AP134" s="217">
        <f t="shared" si="6"/>
        <v>5.5174346097767701</v>
      </c>
      <c r="AQ134" s="217">
        <f t="shared" si="6"/>
        <v>5.5174346097767701</v>
      </c>
      <c r="AR134" s="217">
        <f t="shared" si="6"/>
        <v>5.5174346097767701</v>
      </c>
      <c r="AS134" s="217">
        <f t="shared" si="6"/>
        <v>5.5174346097767701</v>
      </c>
      <c r="AT134" s="213">
        <v>27.072617697415829</v>
      </c>
      <c r="AU134" s="255">
        <f t="shared" si="5"/>
        <v>27.072617697415829</v>
      </c>
      <c r="AV134" s="255">
        <f t="shared" ref="AV134:BK149" si="7">AU134</f>
        <v>27.072617697415829</v>
      </c>
      <c r="AW134" s="255">
        <f t="shared" si="7"/>
        <v>27.072617697415829</v>
      </c>
      <c r="AX134" s="255">
        <f t="shared" si="7"/>
        <v>27.072617697415829</v>
      </c>
      <c r="AY134" s="255">
        <f t="shared" si="7"/>
        <v>27.072617697415829</v>
      </c>
      <c r="AZ134" s="255">
        <f t="shared" si="7"/>
        <v>27.072617697415829</v>
      </c>
      <c r="BA134" s="255">
        <f t="shared" si="7"/>
        <v>27.072617697415829</v>
      </c>
      <c r="BB134" s="255">
        <f t="shared" si="7"/>
        <v>27.072617697415829</v>
      </c>
      <c r="BC134" s="255">
        <f t="shared" si="7"/>
        <v>27.072617697415829</v>
      </c>
      <c r="BD134" s="255">
        <f t="shared" si="7"/>
        <v>27.072617697415829</v>
      </c>
      <c r="BE134" s="255">
        <f t="shared" si="7"/>
        <v>27.072617697415829</v>
      </c>
      <c r="BF134" s="255">
        <f t="shared" si="7"/>
        <v>27.072617697415829</v>
      </c>
      <c r="BG134" s="255">
        <f t="shared" si="7"/>
        <v>27.072617697415829</v>
      </c>
      <c r="BH134" s="255">
        <f t="shared" si="7"/>
        <v>27.072617697415829</v>
      </c>
      <c r="BI134" s="255">
        <f t="shared" si="7"/>
        <v>27.072617697415829</v>
      </c>
      <c r="BJ134" s="255">
        <f t="shared" si="7"/>
        <v>27.072617697415829</v>
      </c>
      <c r="BK134" s="255">
        <f t="shared" si="7"/>
        <v>27.072617697415829</v>
      </c>
    </row>
    <row r="135" spans="1:63" x14ac:dyDescent="0.2">
      <c r="A135" s="46" t="s">
        <v>563</v>
      </c>
      <c r="B135" s="61" t="s">
        <v>532</v>
      </c>
      <c r="C135" s="22" t="s">
        <v>373</v>
      </c>
      <c r="D135" s="62" t="s">
        <v>560</v>
      </c>
      <c r="E135" s="66" t="s">
        <v>541</v>
      </c>
      <c r="F135" s="224" t="s">
        <v>341</v>
      </c>
      <c r="G135" s="225" t="s">
        <v>342</v>
      </c>
      <c r="H135" s="228">
        <v>75.278908947948366</v>
      </c>
      <c r="I135" s="228">
        <v>1.0370535220718011</v>
      </c>
      <c r="J135" s="228">
        <v>0.21272321108699543</v>
      </c>
      <c r="K135" s="228">
        <v>-8.5648709518864052E-3</v>
      </c>
      <c r="L135" s="228">
        <v>1.4910592435057879E-4</v>
      </c>
      <c r="M135" s="228">
        <v>-1.1426485499455019E-6</v>
      </c>
      <c r="N135" s="228">
        <v>3.2214263075668048E-9</v>
      </c>
      <c r="O135" s="228">
        <v>1</v>
      </c>
      <c r="P135" s="228">
        <v>6</v>
      </c>
      <c r="Q135" s="228">
        <v>90</v>
      </c>
      <c r="R135" s="246" t="s">
        <v>534</v>
      </c>
      <c r="S135" s="225" t="s">
        <v>535</v>
      </c>
      <c r="T135" s="227" t="s">
        <v>344</v>
      </c>
      <c r="V135">
        <f t="shared" si="1"/>
        <v>129</v>
      </c>
      <c r="W135">
        <f>HLOOKUP('Fleet Input'!$G$1,$AB$6:$AS$271,V135+1,FALSE)</f>
        <v>4.455622358294276</v>
      </c>
      <c r="X135">
        <f>HLOOKUP('Fleet Input'!$G$1,$AT$6:$BK$271,V135+1,FALSE)</f>
        <v>23.39909923694664</v>
      </c>
      <c r="AB135" s="217">
        <v>4.455622358294276</v>
      </c>
      <c r="AC135" s="217">
        <f t="shared" si="4"/>
        <v>4.455622358294276</v>
      </c>
      <c r="AD135" s="217">
        <f t="shared" si="6"/>
        <v>4.455622358294276</v>
      </c>
      <c r="AE135" s="217">
        <f t="shared" si="6"/>
        <v>4.455622358294276</v>
      </c>
      <c r="AF135" s="217">
        <f t="shared" si="6"/>
        <v>4.455622358294276</v>
      </c>
      <c r="AG135" s="217">
        <f t="shared" si="6"/>
        <v>4.455622358294276</v>
      </c>
      <c r="AH135" s="217">
        <f t="shared" si="6"/>
        <v>4.455622358294276</v>
      </c>
      <c r="AI135" s="217">
        <f t="shared" si="6"/>
        <v>4.455622358294276</v>
      </c>
      <c r="AJ135" s="217">
        <f t="shared" si="6"/>
        <v>4.455622358294276</v>
      </c>
      <c r="AK135" s="217">
        <f t="shared" si="6"/>
        <v>4.455622358294276</v>
      </c>
      <c r="AL135" s="217">
        <f t="shared" si="6"/>
        <v>4.455622358294276</v>
      </c>
      <c r="AM135" s="217">
        <f t="shared" si="6"/>
        <v>4.455622358294276</v>
      </c>
      <c r="AN135" s="217">
        <f t="shared" si="6"/>
        <v>4.455622358294276</v>
      </c>
      <c r="AO135" s="217">
        <f t="shared" si="6"/>
        <v>4.455622358294276</v>
      </c>
      <c r="AP135" s="217">
        <f t="shared" si="6"/>
        <v>4.455622358294276</v>
      </c>
      <c r="AQ135" s="217">
        <f t="shared" si="6"/>
        <v>4.455622358294276</v>
      </c>
      <c r="AR135" s="217">
        <f t="shared" si="6"/>
        <v>4.455622358294276</v>
      </c>
      <c r="AS135" s="217">
        <f t="shared" si="6"/>
        <v>4.455622358294276</v>
      </c>
      <c r="AT135" s="213">
        <v>23.39909923694664</v>
      </c>
      <c r="AU135" s="255">
        <f t="shared" si="5"/>
        <v>23.39909923694664</v>
      </c>
      <c r="AV135" s="255">
        <f t="shared" si="7"/>
        <v>23.39909923694664</v>
      </c>
      <c r="AW135" s="255">
        <f t="shared" si="7"/>
        <v>23.39909923694664</v>
      </c>
      <c r="AX135" s="255">
        <f t="shared" si="7"/>
        <v>23.39909923694664</v>
      </c>
      <c r="AY135" s="255">
        <f t="shared" si="7"/>
        <v>23.39909923694664</v>
      </c>
      <c r="AZ135" s="255">
        <f t="shared" si="7"/>
        <v>23.39909923694664</v>
      </c>
      <c r="BA135" s="255">
        <f t="shared" si="7"/>
        <v>23.39909923694664</v>
      </c>
      <c r="BB135" s="255">
        <f t="shared" si="7"/>
        <v>23.39909923694664</v>
      </c>
      <c r="BC135" s="255">
        <f t="shared" si="7"/>
        <v>23.39909923694664</v>
      </c>
      <c r="BD135" s="255">
        <f t="shared" si="7"/>
        <v>23.39909923694664</v>
      </c>
      <c r="BE135" s="255">
        <f t="shared" si="7"/>
        <v>23.39909923694664</v>
      </c>
      <c r="BF135" s="255">
        <f t="shared" si="7"/>
        <v>23.39909923694664</v>
      </c>
      <c r="BG135" s="255">
        <f t="shared" si="7"/>
        <v>23.39909923694664</v>
      </c>
      <c r="BH135" s="255">
        <f t="shared" si="7"/>
        <v>23.39909923694664</v>
      </c>
      <c r="BI135" s="255">
        <f t="shared" si="7"/>
        <v>23.39909923694664</v>
      </c>
      <c r="BJ135" s="255">
        <f t="shared" si="7"/>
        <v>23.39909923694664</v>
      </c>
      <c r="BK135" s="255">
        <f t="shared" si="7"/>
        <v>23.39909923694664</v>
      </c>
    </row>
    <row r="136" spans="1:63" x14ac:dyDescent="0.2">
      <c r="A136" s="46" t="s">
        <v>564</v>
      </c>
      <c r="B136" s="61" t="s">
        <v>532</v>
      </c>
      <c r="C136" s="22" t="s">
        <v>373</v>
      </c>
      <c r="D136" s="62" t="s">
        <v>560</v>
      </c>
      <c r="E136" s="66" t="s">
        <v>543</v>
      </c>
      <c r="F136" s="224" t="s">
        <v>341</v>
      </c>
      <c r="G136" s="225" t="s">
        <v>342</v>
      </c>
      <c r="H136" s="228">
        <v>37.998126451158896</v>
      </c>
      <c r="I136" s="228">
        <v>0.68531320273177698</v>
      </c>
      <c r="J136" s="228">
        <v>0.14942388002964435</v>
      </c>
      <c r="K136" s="228">
        <v>-6.1818438286991295E-3</v>
      </c>
      <c r="L136" s="228">
        <v>1.1134745082941322E-4</v>
      </c>
      <c r="M136" s="228">
        <v>-8.9635926725506465E-7</v>
      </c>
      <c r="N136" s="228">
        <v>2.689746304482786E-9</v>
      </c>
      <c r="O136" s="228">
        <v>1</v>
      </c>
      <c r="P136" s="228">
        <v>6</v>
      </c>
      <c r="Q136" s="228">
        <v>90</v>
      </c>
      <c r="R136" s="246" t="s">
        <v>534</v>
      </c>
      <c r="S136" s="225" t="s">
        <v>535</v>
      </c>
      <c r="T136" s="227" t="s">
        <v>344</v>
      </c>
      <c r="V136">
        <f t="shared" si="1"/>
        <v>130</v>
      </c>
      <c r="W136">
        <f>HLOOKUP('Fleet Input'!$G$1,$AB$6:$AS$271,V136+1,FALSE)</f>
        <v>3.0596312839115063</v>
      </c>
      <c r="X136">
        <f>HLOOKUP('Fleet Input'!$G$1,$AT$6:$BK$271,V136+1,FALSE)</f>
        <v>14.340549965056155</v>
      </c>
      <c r="AB136" s="217">
        <v>3.0596312839115063</v>
      </c>
      <c r="AC136" s="217">
        <f t="shared" si="4"/>
        <v>3.0596312839115063</v>
      </c>
      <c r="AD136" s="217">
        <f t="shared" si="6"/>
        <v>3.0596312839115063</v>
      </c>
      <c r="AE136" s="217">
        <f t="shared" si="6"/>
        <v>3.0596312839115063</v>
      </c>
      <c r="AF136" s="217">
        <f t="shared" si="6"/>
        <v>3.0596312839115063</v>
      </c>
      <c r="AG136" s="217">
        <f t="shared" si="6"/>
        <v>3.0596312839115063</v>
      </c>
      <c r="AH136" s="217">
        <f t="shared" si="6"/>
        <v>3.0596312839115063</v>
      </c>
      <c r="AI136" s="217">
        <f t="shared" si="6"/>
        <v>3.0596312839115063</v>
      </c>
      <c r="AJ136" s="217">
        <f t="shared" si="6"/>
        <v>3.0596312839115063</v>
      </c>
      <c r="AK136" s="217">
        <f t="shared" si="6"/>
        <v>3.0596312839115063</v>
      </c>
      <c r="AL136" s="217">
        <f t="shared" si="6"/>
        <v>3.0596312839115063</v>
      </c>
      <c r="AM136" s="217">
        <f t="shared" si="6"/>
        <v>3.0596312839115063</v>
      </c>
      <c r="AN136" s="217">
        <f t="shared" si="6"/>
        <v>3.0596312839115063</v>
      </c>
      <c r="AO136" s="217">
        <f t="shared" si="6"/>
        <v>3.0596312839115063</v>
      </c>
      <c r="AP136" s="217">
        <f t="shared" si="6"/>
        <v>3.0596312839115063</v>
      </c>
      <c r="AQ136" s="217">
        <f t="shared" si="6"/>
        <v>3.0596312839115063</v>
      </c>
      <c r="AR136" s="217">
        <f t="shared" si="6"/>
        <v>3.0596312839115063</v>
      </c>
      <c r="AS136" s="217">
        <f t="shared" si="6"/>
        <v>3.0596312839115063</v>
      </c>
      <c r="AT136" s="213">
        <v>14.340549965056155</v>
      </c>
      <c r="AU136" s="255">
        <f t="shared" si="5"/>
        <v>14.340549965056155</v>
      </c>
      <c r="AV136" s="255">
        <f t="shared" si="7"/>
        <v>14.340549965056155</v>
      </c>
      <c r="AW136" s="255">
        <f t="shared" si="7"/>
        <v>14.340549965056155</v>
      </c>
      <c r="AX136" s="255">
        <f t="shared" si="7"/>
        <v>14.340549965056155</v>
      </c>
      <c r="AY136" s="255">
        <f t="shared" si="7"/>
        <v>14.340549965056155</v>
      </c>
      <c r="AZ136" s="255">
        <f t="shared" si="7"/>
        <v>14.340549965056155</v>
      </c>
      <c r="BA136" s="255">
        <f t="shared" si="7"/>
        <v>14.340549965056155</v>
      </c>
      <c r="BB136" s="255">
        <f t="shared" si="7"/>
        <v>14.340549965056155</v>
      </c>
      <c r="BC136" s="255">
        <f t="shared" si="7"/>
        <v>14.340549965056155</v>
      </c>
      <c r="BD136" s="255">
        <f t="shared" si="7"/>
        <v>14.340549965056155</v>
      </c>
      <c r="BE136" s="255">
        <f t="shared" si="7"/>
        <v>14.340549965056155</v>
      </c>
      <c r="BF136" s="255">
        <f t="shared" si="7"/>
        <v>14.340549965056155</v>
      </c>
      <c r="BG136" s="255">
        <f t="shared" si="7"/>
        <v>14.340549965056155</v>
      </c>
      <c r="BH136" s="255">
        <f t="shared" si="7"/>
        <v>14.340549965056155</v>
      </c>
      <c r="BI136" s="255">
        <f t="shared" si="7"/>
        <v>14.340549965056155</v>
      </c>
      <c r="BJ136" s="255">
        <f t="shared" si="7"/>
        <v>14.340549965056155</v>
      </c>
      <c r="BK136" s="255">
        <f t="shared" si="7"/>
        <v>14.340549965056155</v>
      </c>
    </row>
    <row r="137" spans="1:63" x14ac:dyDescent="0.2">
      <c r="A137" s="46" t="s">
        <v>565</v>
      </c>
      <c r="B137" s="61" t="s">
        <v>532</v>
      </c>
      <c r="C137" s="22" t="s">
        <v>373</v>
      </c>
      <c r="D137" s="62" t="s">
        <v>560</v>
      </c>
      <c r="E137" s="66" t="s">
        <v>545</v>
      </c>
      <c r="F137" s="224" t="s">
        <v>341</v>
      </c>
      <c r="G137" s="225" t="s">
        <v>342</v>
      </c>
      <c r="H137" s="228">
        <v>28.17272026988212</v>
      </c>
      <c r="I137" s="228">
        <v>-0.35470968880690634</v>
      </c>
      <c r="J137" s="228">
        <v>0.13401264149069902</v>
      </c>
      <c r="K137" s="228">
        <v>-4.9814548851827567E-3</v>
      </c>
      <c r="L137" s="228">
        <v>8.5317728705902596E-5</v>
      </c>
      <c r="M137" s="228">
        <v>-6.7051013946661797E-7</v>
      </c>
      <c r="N137" s="228">
        <v>1.9868930028815388E-9</v>
      </c>
      <c r="O137" s="228">
        <v>1</v>
      </c>
      <c r="P137" s="228">
        <v>6</v>
      </c>
      <c r="Q137" s="228">
        <v>90</v>
      </c>
      <c r="R137" s="246" t="s">
        <v>534</v>
      </c>
      <c r="S137" s="225" t="s">
        <v>535</v>
      </c>
      <c r="T137" s="227" t="s">
        <v>344</v>
      </c>
      <c r="V137">
        <f t="shared" ref="V137:V200" si="8">V136+1</f>
        <v>131</v>
      </c>
      <c r="W137">
        <f>HLOOKUP('Fleet Input'!$G$1,$AB$6:$AS$271,V137+1,FALSE)</f>
        <v>2.7752809231910782</v>
      </c>
      <c r="X137">
        <f>HLOOKUP('Fleet Input'!$G$1,$AT$6:$BK$271,V137+1,FALSE)</f>
        <v>20.785165012502322</v>
      </c>
      <c r="AB137" s="217">
        <v>2.7752809231910782</v>
      </c>
      <c r="AC137" s="217">
        <f t="shared" si="4"/>
        <v>2.7752809231910782</v>
      </c>
      <c r="AD137" s="217">
        <f t="shared" si="6"/>
        <v>2.7752809231910782</v>
      </c>
      <c r="AE137" s="217">
        <f t="shared" si="6"/>
        <v>2.7752809231910782</v>
      </c>
      <c r="AF137" s="217">
        <f t="shared" si="6"/>
        <v>2.7752809231910782</v>
      </c>
      <c r="AG137" s="217">
        <f t="shared" si="6"/>
        <v>2.7752809231910782</v>
      </c>
      <c r="AH137" s="217">
        <f t="shared" si="6"/>
        <v>2.7752809231910782</v>
      </c>
      <c r="AI137" s="217">
        <f t="shared" si="6"/>
        <v>2.7752809231910782</v>
      </c>
      <c r="AJ137" s="217">
        <f t="shared" si="6"/>
        <v>2.7752809231910782</v>
      </c>
      <c r="AK137" s="217">
        <f t="shared" si="6"/>
        <v>2.7752809231910782</v>
      </c>
      <c r="AL137" s="217">
        <f t="shared" si="6"/>
        <v>2.7752809231910782</v>
      </c>
      <c r="AM137" s="217">
        <f t="shared" si="6"/>
        <v>2.7752809231910782</v>
      </c>
      <c r="AN137" s="217">
        <f t="shared" si="6"/>
        <v>2.7752809231910782</v>
      </c>
      <c r="AO137" s="217">
        <f t="shared" si="6"/>
        <v>2.7752809231910782</v>
      </c>
      <c r="AP137" s="217">
        <f t="shared" si="6"/>
        <v>2.7752809231910782</v>
      </c>
      <c r="AQ137" s="217">
        <f t="shared" si="6"/>
        <v>2.7752809231910782</v>
      </c>
      <c r="AR137" s="217">
        <f t="shared" si="6"/>
        <v>2.7752809231910782</v>
      </c>
      <c r="AS137" s="217">
        <f t="shared" si="6"/>
        <v>2.7752809231910782</v>
      </c>
      <c r="AT137" s="213">
        <v>20.785165012502322</v>
      </c>
      <c r="AU137" s="255">
        <f t="shared" si="5"/>
        <v>20.785165012502322</v>
      </c>
      <c r="AV137" s="255">
        <f t="shared" si="7"/>
        <v>20.785165012502322</v>
      </c>
      <c r="AW137" s="255">
        <f t="shared" si="7"/>
        <v>20.785165012502322</v>
      </c>
      <c r="AX137" s="255">
        <f t="shared" si="7"/>
        <v>20.785165012502322</v>
      </c>
      <c r="AY137" s="255">
        <f t="shared" si="7"/>
        <v>20.785165012502322</v>
      </c>
      <c r="AZ137" s="255">
        <f t="shared" si="7"/>
        <v>20.785165012502322</v>
      </c>
      <c r="BA137" s="255">
        <f t="shared" si="7"/>
        <v>20.785165012502322</v>
      </c>
      <c r="BB137" s="255">
        <f t="shared" si="7"/>
        <v>20.785165012502322</v>
      </c>
      <c r="BC137" s="255">
        <f t="shared" si="7"/>
        <v>20.785165012502322</v>
      </c>
      <c r="BD137" s="255">
        <f t="shared" si="7"/>
        <v>20.785165012502322</v>
      </c>
      <c r="BE137" s="255">
        <f t="shared" si="7"/>
        <v>20.785165012502322</v>
      </c>
      <c r="BF137" s="255">
        <f t="shared" si="7"/>
        <v>20.785165012502322</v>
      </c>
      <c r="BG137" s="255">
        <f t="shared" si="7"/>
        <v>20.785165012502322</v>
      </c>
      <c r="BH137" s="255">
        <f t="shared" si="7"/>
        <v>20.785165012502322</v>
      </c>
      <c r="BI137" s="255">
        <f t="shared" si="7"/>
        <v>20.785165012502322</v>
      </c>
      <c r="BJ137" s="255">
        <f t="shared" si="7"/>
        <v>20.785165012502322</v>
      </c>
      <c r="BK137" s="255">
        <f t="shared" si="7"/>
        <v>20.785165012502322</v>
      </c>
    </row>
    <row r="138" spans="1:63" x14ac:dyDescent="0.2">
      <c r="A138" s="46" t="s">
        <v>566</v>
      </c>
      <c r="B138" s="61" t="s">
        <v>532</v>
      </c>
      <c r="C138" s="22" t="s">
        <v>373</v>
      </c>
      <c r="D138" s="70" t="s">
        <v>560</v>
      </c>
      <c r="E138" s="66" t="s">
        <v>547</v>
      </c>
      <c r="F138" s="224" t="s">
        <v>341</v>
      </c>
      <c r="G138" s="225" t="s">
        <v>342</v>
      </c>
      <c r="H138" s="228">
        <v>28.17272026988212</v>
      </c>
      <c r="I138" s="228">
        <v>-0.35470968880690634</v>
      </c>
      <c r="J138" s="228">
        <v>0.13401264149069902</v>
      </c>
      <c r="K138" s="228">
        <v>-4.9814548851827567E-3</v>
      </c>
      <c r="L138" s="228">
        <v>8.5317728705902596E-5</v>
      </c>
      <c r="M138" s="228">
        <v>-6.7051013946661797E-7</v>
      </c>
      <c r="N138" s="228">
        <v>1.9868930028815388E-9</v>
      </c>
      <c r="O138" s="228">
        <v>0.2</v>
      </c>
      <c r="P138" s="228">
        <v>6</v>
      </c>
      <c r="Q138" s="228">
        <v>90</v>
      </c>
      <c r="R138" s="225" t="s">
        <v>548</v>
      </c>
      <c r="S138" s="225" t="s">
        <v>344</v>
      </c>
      <c r="T138" s="227" t="s">
        <v>567</v>
      </c>
      <c r="V138">
        <f t="shared" si="8"/>
        <v>132</v>
      </c>
      <c r="W138">
        <f>HLOOKUP('Fleet Input'!$G$1,$AB$6:$AS$271,V138+1,FALSE)</f>
        <v>0.3190998924789557</v>
      </c>
      <c r="X138">
        <f>HLOOKUP('Fleet Input'!$G$1,$AT$6:$BK$271,V138+1,FALSE)</f>
        <v>4.5102961438988869</v>
      </c>
      <c r="AB138" s="217">
        <v>0.3190998924789557</v>
      </c>
      <c r="AC138" s="217">
        <f t="shared" si="4"/>
        <v>0.3190998924789557</v>
      </c>
      <c r="AD138" s="217">
        <f t="shared" si="6"/>
        <v>0.3190998924789557</v>
      </c>
      <c r="AE138" s="217">
        <f t="shared" si="6"/>
        <v>0.3190998924789557</v>
      </c>
      <c r="AF138" s="217">
        <f t="shared" si="6"/>
        <v>0.3190998924789557</v>
      </c>
      <c r="AG138" s="217">
        <f t="shared" si="6"/>
        <v>0.3190998924789557</v>
      </c>
      <c r="AH138" s="217">
        <f t="shared" si="6"/>
        <v>0.3190998924789557</v>
      </c>
      <c r="AI138" s="217">
        <f t="shared" si="6"/>
        <v>0.3190998924789557</v>
      </c>
      <c r="AJ138" s="217">
        <f t="shared" si="6"/>
        <v>0.3190998924789557</v>
      </c>
      <c r="AK138" s="217">
        <f t="shared" si="6"/>
        <v>0.3190998924789557</v>
      </c>
      <c r="AL138" s="217">
        <f t="shared" si="6"/>
        <v>0.3190998924789557</v>
      </c>
      <c r="AM138" s="217">
        <f t="shared" si="6"/>
        <v>0.3190998924789557</v>
      </c>
      <c r="AN138" s="217">
        <f t="shared" si="6"/>
        <v>0.3190998924789557</v>
      </c>
      <c r="AO138" s="217">
        <f t="shared" si="6"/>
        <v>0.3190998924789557</v>
      </c>
      <c r="AP138" s="217">
        <f t="shared" si="6"/>
        <v>0.3190998924789557</v>
      </c>
      <c r="AQ138" s="217">
        <f t="shared" si="6"/>
        <v>0.3190998924789557</v>
      </c>
      <c r="AR138" s="217">
        <f t="shared" si="6"/>
        <v>0.3190998924789557</v>
      </c>
      <c r="AS138" s="217">
        <f t="shared" si="6"/>
        <v>0.3190998924789557</v>
      </c>
      <c r="AT138" s="213">
        <v>4.5102961438988869</v>
      </c>
      <c r="AU138" s="255">
        <f t="shared" si="5"/>
        <v>4.5102961438988869</v>
      </c>
      <c r="AV138" s="255">
        <f t="shared" si="7"/>
        <v>4.5102961438988869</v>
      </c>
      <c r="AW138" s="255">
        <f t="shared" si="7"/>
        <v>4.5102961438988869</v>
      </c>
      <c r="AX138" s="255">
        <f t="shared" si="7"/>
        <v>4.5102961438988869</v>
      </c>
      <c r="AY138" s="255">
        <f t="shared" si="7"/>
        <v>4.5102961438988869</v>
      </c>
      <c r="AZ138" s="255">
        <f t="shared" si="7"/>
        <v>4.5102961438988869</v>
      </c>
      <c r="BA138" s="255">
        <f t="shared" si="7"/>
        <v>4.5102961438988869</v>
      </c>
      <c r="BB138" s="255">
        <f t="shared" si="7"/>
        <v>4.5102961438988869</v>
      </c>
      <c r="BC138" s="255">
        <f t="shared" si="7"/>
        <v>4.5102961438988869</v>
      </c>
      <c r="BD138" s="255">
        <f t="shared" si="7"/>
        <v>4.5102961438988869</v>
      </c>
      <c r="BE138" s="255">
        <f t="shared" si="7"/>
        <v>4.5102961438988869</v>
      </c>
      <c r="BF138" s="255">
        <f t="shared" si="7"/>
        <v>4.5102961438988869</v>
      </c>
      <c r="BG138" s="255">
        <f t="shared" si="7"/>
        <v>4.5102961438988869</v>
      </c>
      <c r="BH138" s="255">
        <f t="shared" si="7"/>
        <v>4.5102961438988869</v>
      </c>
      <c r="BI138" s="255">
        <f t="shared" si="7"/>
        <v>4.5102961438988869</v>
      </c>
      <c r="BJ138" s="255">
        <f t="shared" si="7"/>
        <v>4.5102961438988869</v>
      </c>
      <c r="BK138" s="255">
        <f t="shared" si="7"/>
        <v>4.5102961438988869</v>
      </c>
    </row>
    <row r="139" spans="1:63" x14ac:dyDescent="0.2">
      <c r="A139" s="46" t="s">
        <v>568</v>
      </c>
      <c r="B139" s="61" t="s">
        <v>532</v>
      </c>
      <c r="C139" s="22" t="s">
        <v>373</v>
      </c>
      <c r="D139" s="72" t="s">
        <v>569</v>
      </c>
      <c r="E139" s="66" t="s">
        <v>533</v>
      </c>
      <c r="F139" s="224" t="s">
        <v>341</v>
      </c>
      <c r="G139" s="225" t="s">
        <v>342</v>
      </c>
      <c r="H139" s="228">
        <v>63.437221808359027</v>
      </c>
      <c r="I139" s="228">
        <v>18.227219125488773</v>
      </c>
      <c r="J139" s="228">
        <v>-0.30467158579267561</v>
      </c>
      <c r="K139" s="228">
        <v>1.0325100638510776E-3</v>
      </c>
      <c r="L139" s="228">
        <v>5.7334632273864372E-5</v>
      </c>
      <c r="M139" s="228">
        <v>-6.329492804324488E-7</v>
      </c>
      <c r="N139" s="228">
        <v>1.8421143061463086E-9</v>
      </c>
      <c r="O139" s="228">
        <v>1</v>
      </c>
      <c r="P139" s="228">
        <v>6</v>
      </c>
      <c r="Q139" s="228">
        <v>90</v>
      </c>
      <c r="R139" s="246" t="s">
        <v>534</v>
      </c>
      <c r="S139" s="225" t="s">
        <v>535</v>
      </c>
      <c r="T139" s="227" t="s">
        <v>344</v>
      </c>
      <c r="V139">
        <f t="shared" si="8"/>
        <v>133</v>
      </c>
      <c r="W139">
        <f>HLOOKUP('Fleet Input'!$G$1,$AB$6:$AS$271,V139+1,FALSE)</f>
        <v>10.665975320271734</v>
      </c>
      <c r="X139">
        <f>HLOOKUP('Fleet Input'!$G$1,$AT$6:$BK$271,V139+1,FALSE)</f>
        <v>53.130169378403671</v>
      </c>
      <c r="AB139" s="217">
        <v>10.665975320271734</v>
      </c>
      <c r="AC139" s="217">
        <f t="shared" si="4"/>
        <v>10.665975320271734</v>
      </c>
      <c r="AD139" s="217">
        <f t="shared" si="6"/>
        <v>10.665975320271734</v>
      </c>
      <c r="AE139" s="217">
        <f t="shared" si="6"/>
        <v>10.665975320271734</v>
      </c>
      <c r="AF139" s="217">
        <f t="shared" si="6"/>
        <v>10.665975320271734</v>
      </c>
      <c r="AG139" s="217">
        <f t="shared" si="6"/>
        <v>10.665975320271734</v>
      </c>
      <c r="AH139" s="217">
        <f t="shared" si="6"/>
        <v>10.665975320271734</v>
      </c>
      <c r="AI139" s="217">
        <f t="shared" si="6"/>
        <v>10.665975320271734</v>
      </c>
      <c r="AJ139" s="217">
        <f t="shared" si="6"/>
        <v>10.665975320271734</v>
      </c>
      <c r="AK139" s="217">
        <f t="shared" si="6"/>
        <v>10.665975320271734</v>
      </c>
      <c r="AL139" s="217">
        <f t="shared" si="6"/>
        <v>10.665975320271734</v>
      </c>
      <c r="AM139" s="217">
        <f t="shared" si="6"/>
        <v>10.665975320271734</v>
      </c>
      <c r="AN139" s="217">
        <f t="shared" si="6"/>
        <v>10.665975320271734</v>
      </c>
      <c r="AO139" s="217">
        <f t="shared" si="6"/>
        <v>10.665975320271734</v>
      </c>
      <c r="AP139" s="217">
        <f t="shared" si="6"/>
        <v>10.665975320271734</v>
      </c>
      <c r="AQ139" s="217">
        <f t="shared" si="6"/>
        <v>10.665975320271734</v>
      </c>
      <c r="AR139" s="217">
        <f t="shared" si="6"/>
        <v>10.665975320271734</v>
      </c>
      <c r="AS139" s="217">
        <f t="shared" si="6"/>
        <v>10.665975320271734</v>
      </c>
      <c r="AT139" s="213">
        <v>53.130169378403671</v>
      </c>
      <c r="AU139" s="255">
        <f t="shared" si="5"/>
        <v>53.130169378403671</v>
      </c>
      <c r="AV139" s="255">
        <f t="shared" si="7"/>
        <v>53.130169378403671</v>
      </c>
      <c r="AW139" s="255">
        <f t="shared" si="7"/>
        <v>53.130169378403671</v>
      </c>
      <c r="AX139" s="255">
        <f t="shared" si="7"/>
        <v>53.130169378403671</v>
      </c>
      <c r="AY139" s="255">
        <f t="shared" si="7"/>
        <v>53.130169378403671</v>
      </c>
      <c r="AZ139" s="255">
        <f t="shared" si="7"/>
        <v>53.130169378403671</v>
      </c>
      <c r="BA139" s="255">
        <f t="shared" si="7"/>
        <v>53.130169378403671</v>
      </c>
      <c r="BB139" s="255">
        <f t="shared" si="7"/>
        <v>53.130169378403671</v>
      </c>
      <c r="BC139" s="255">
        <f t="shared" si="7"/>
        <v>53.130169378403671</v>
      </c>
      <c r="BD139" s="255">
        <f t="shared" si="7"/>
        <v>53.130169378403671</v>
      </c>
      <c r="BE139" s="255">
        <f t="shared" si="7"/>
        <v>53.130169378403671</v>
      </c>
      <c r="BF139" s="255">
        <f t="shared" si="7"/>
        <v>53.130169378403671</v>
      </c>
      <c r="BG139" s="255">
        <f t="shared" si="7"/>
        <v>53.130169378403671</v>
      </c>
      <c r="BH139" s="255">
        <f t="shared" si="7"/>
        <v>53.130169378403671</v>
      </c>
      <c r="BI139" s="255">
        <f t="shared" si="7"/>
        <v>53.130169378403671</v>
      </c>
      <c r="BJ139" s="255">
        <f t="shared" si="7"/>
        <v>53.130169378403671</v>
      </c>
      <c r="BK139" s="255">
        <f t="shared" si="7"/>
        <v>53.130169378403671</v>
      </c>
    </row>
    <row r="140" spans="1:63" x14ac:dyDescent="0.2">
      <c r="A140" s="46" t="s">
        <v>570</v>
      </c>
      <c r="B140" s="61" t="s">
        <v>532</v>
      </c>
      <c r="C140" s="22" t="s">
        <v>373</v>
      </c>
      <c r="D140" s="62" t="s">
        <v>569</v>
      </c>
      <c r="E140" s="66" t="s">
        <v>537</v>
      </c>
      <c r="F140" s="224" t="s">
        <v>341</v>
      </c>
      <c r="G140" s="225" t="s">
        <v>342</v>
      </c>
      <c r="H140" s="228">
        <v>58.99197788303718</v>
      </c>
      <c r="I140" s="228">
        <v>8.1149552324786782</v>
      </c>
      <c r="J140" s="228">
        <v>-2.2032366556231864E-2</v>
      </c>
      <c r="K140" s="228">
        <v>-4.1540542001712311E-3</v>
      </c>
      <c r="L140" s="228">
        <v>1.0885116809333795E-4</v>
      </c>
      <c r="M140" s="228">
        <v>-9.5964757629296571E-7</v>
      </c>
      <c r="N140" s="228">
        <v>2.8815574917503972E-9</v>
      </c>
      <c r="O140" s="228">
        <v>1</v>
      </c>
      <c r="P140" s="228">
        <v>6</v>
      </c>
      <c r="Q140" s="228">
        <v>90</v>
      </c>
      <c r="R140" s="246" t="s">
        <v>534</v>
      </c>
      <c r="S140" s="225" t="s">
        <v>535</v>
      </c>
      <c r="T140" s="227" t="s">
        <v>344</v>
      </c>
      <c r="V140">
        <f t="shared" si="8"/>
        <v>134</v>
      </c>
      <c r="W140">
        <f>HLOOKUP('Fleet Input'!$G$1,$AB$6:$AS$271,V140+1,FALSE)</f>
        <v>6.3206766801267404</v>
      </c>
      <c r="X140">
        <f>HLOOKUP('Fleet Input'!$G$1,$AT$6:$BK$271,V140+1,FALSE)</f>
        <v>32.469573231165917</v>
      </c>
      <c r="AB140" s="217">
        <v>6.3206766801267404</v>
      </c>
      <c r="AC140" s="217">
        <f t="shared" si="4"/>
        <v>6.3206766801267404</v>
      </c>
      <c r="AD140" s="217">
        <f t="shared" si="6"/>
        <v>6.3206766801267404</v>
      </c>
      <c r="AE140" s="217">
        <f t="shared" si="6"/>
        <v>6.3206766801267404</v>
      </c>
      <c r="AF140" s="217">
        <f t="shared" si="6"/>
        <v>6.3206766801267404</v>
      </c>
      <c r="AG140" s="217">
        <f t="shared" si="6"/>
        <v>6.3206766801267404</v>
      </c>
      <c r="AH140" s="217">
        <f t="shared" si="6"/>
        <v>6.3206766801267404</v>
      </c>
      <c r="AI140" s="217">
        <f t="shared" si="6"/>
        <v>6.3206766801267404</v>
      </c>
      <c r="AJ140" s="217">
        <f t="shared" si="6"/>
        <v>6.3206766801267404</v>
      </c>
      <c r="AK140" s="217">
        <f t="shared" si="6"/>
        <v>6.3206766801267404</v>
      </c>
      <c r="AL140" s="217">
        <f t="shared" si="6"/>
        <v>6.3206766801267404</v>
      </c>
      <c r="AM140" s="217">
        <f t="shared" si="6"/>
        <v>6.3206766801267404</v>
      </c>
      <c r="AN140" s="217">
        <f t="shared" si="6"/>
        <v>6.3206766801267404</v>
      </c>
      <c r="AO140" s="217">
        <f t="shared" si="6"/>
        <v>6.3206766801267404</v>
      </c>
      <c r="AP140" s="217">
        <f t="shared" si="6"/>
        <v>6.3206766801267404</v>
      </c>
      <c r="AQ140" s="217">
        <f t="shared" si="6"/>
        <v>6.3206766801267404</v>
      </c>
      <c r="AR140" s="217">
        <f t="shared" si="6"/>
        <v>6.3206766801267404</v>
      </c>
      <c r="AS140" s="217">
        <f t="shared" si="6"/>
        <v>6.3206766801267404</v>
      </c>
      <c r="AT140" s="213">
        <v>32.469573231165917</v>
      </c>
      <c r="AU140" s="255">
        <f t="shared" si="5"/>
        <v>32.469573231165917</v>
      </c>
      <c r="AV140" s="255">
        <f t="shared" si="7"/>
        <v>32.469573231165917</v>
      </c>
      <c r="AW140" s="255">
        <f t="shared" si="7"/>
        <v>32.469573231165917</v>
      </c>
      <c r="AX140" s="255">
        <f t="shared" si="7"/>
        <v>32.469573231165917</v>
      </c>
      <c r="AY140" s="255">
        <f t="shared" si="7"/>
        <v>32.469573231165917</v>
      </c>
      <c r="AZ140" s="255">
        <f t="shared" si="7"/>
        <v>32.469573231165917</v>
      </c>
      <c r="BA140" s="255">
        <f t="shared" si="7"/>
        <v>32.469573231165917</v>
      </c>
      <c r="BB140" s="255">
        <f t="shared" si="7"/>
        <v>32.469573231165917</v>
      </c>
      <c r="BC140" s="255">
        <f t="shared" si="7"/>
        <v>32.469573231165917</v>
      </c>
      <c r="BD140" s="255">
        <f t="shared" si="7"/>
        <v>32.469573231165917</v>
      </c>
      <c r="BE140" s="255">
        <f t="shared" si="7"/>
        <v>32.469573231165917</v>
      </c>
      <c r="BF140" s="255">
        <f t="shared" si="7"/>
        <v>32.469573231165917</v>
      </c>
      <c r="BG140" s="255">
        <f t="shared" si="7"/>
        <v>32.469573231165917</v>
      </c>
      <c r="BH140" s="255">
        <f t="shared" si="7"/>
        <v>32.469573231165917</v>
      </c>
      <c r="BI140" s="255">
        <f t="shared" si="7"/>
        <v>32.469573231165917</v>
      </c>
      <c r="BJ140" s="255">
        <f t="shared" si="7"/>
        <v>32.469573231165917</v>
      </c>
      <c r="BK140" s="255">
        <f t="shared" si="7"/>
        <v>32.469573231165917</v>
      </c>
    </row>
    <row r="141" spans="1:63" x14ac:dyDescent="0.2">
      <c r="A141" s="46" t="s">
        <v>571</v>
      </c>
      <c r="B141" s="61" t="s">
        <v>532</v>
      </c>
      <c r="C141" s="22" t="s">
        <v>373</v>
      </c>
      <c r="D141" s="62" t="s">
        <v>569</v>
      </c>
      <c r="E141" s="66" t="s">
        <v>539</v>
      </c>
      <c r="F141" s="224" t="s">
        <v>341</v>
      </c>
      <c r="G141" s="225" t="s">
        <v>342</v>
      </c>
      <c r="H141" s="228">
        <v>62.790872164070606</v>
      </c>
      <c r="I141" s="228">
        <v>9.1746843543369323</v>
      </c>
      <c r="J141" s="228">
        <v>-5.592556060582865E-2</v>
      </c>
      <c r="K141" s="228">
        <v>-3.4052802971018536E-3</v>
      </c>
      <c r="L141" s="228">
        <v>9.6656594976707311E-5</v>
      </c>
      <c r="M141" s="228">
        <v>-8.3682091767123268E-7</v>
      </c>
      <c r="N141" s="228">
        <v>2.388912877845234E-9</v>
      </c>
      <c r="O141" s="228">
        <v>1</v>
      </c>
      <c r="P141" s="228">
        <v>6</v>
      </c>
      <c r="Q141" s="228">
        <v>90</v>
      </c>
      <c r="R141" s="246" t="s">
        <v>534</v>
      </c>
      <c r="S141" s="225" t="s">
        <v>535</v>
      </c>
      <c r="T141" s="227" t="s">
        <v>344</v>
      </c>
      <c r="V141">
        <f t="shared" si="8"/>
        <v>135</v>
      </c>
      <c r="W141">
        <f>HLOOKUP('Fleet Input'!$G$1,$AB$6:$AS$271,V141+1,FALSE)</f>
        <v>7.0257085076984476</v>
      </c>
      <c r="X141">
        <f>HLOOKUP('Fleet Input'!$G$1,$AT$6:$BK$271,V141+1,FALSE)</f>
        <v>36.060698175683193</v>
      </c>
      <c r="AB141" s="217">
        <v>7.0257085076984476</v>
      </c>
      <c r="AC141" s="217">
        <f t="shared" si="4"/>
        <v>7.0257085076984476</v>
      </c>
      <c r="AD141" s="217">
        <f t="shared" si="6"/>
        <v>7.0257085076984476</v>
      </c>
      <c r="AE141" s="217">
        <f t="shared" si="6"/>
        <v>7.0257085076984476</v>
      </c>
      <c r="AF141" s="217">
        <f t="shared" si="6"/>
        <v>7.0257085076984476</v>
      </c>
      <c r="AG141" s="217">
        <f t="shared" si="6"/>
        <v>7.0257085076984476</v>
      </c>
      <c r="AH141" s="217">
        <f t="shared" si="6"/>
        <v>7.0257085076984476</v>
      </c>
      <c r="AI141" s="217">
        <f t="shared" si="6"/>
        <v>7.0257085076984476</v>
      </c>
      <c r="AJ141" s="217">
        <f t="shared" si="6"/>
        <v>7.0257085076984476</v>
      </c>
      <c r="AK141" s="217">
        <f t="shared" si="6"/>
        <v>7.0257085076984476</v>
      </c>
      <c r="AL141" s="217">
        <f t="shared" si="6"/>
        <v>7.0257085076984476</v>
      </c>
      <c r="AM141" s="217">
        <f t="shared" si="6"/>
        <v>7.0257085076984476</v>
      </c>
      <c r="AN141" s="217">
        <f t="shared" si="6"/>
        <v>7.0257085076984476</v>
      </c>
      <c r="AO141" s="217">
        <f t="shared" si="6"/>
        <v>7.0257085076984476</v>
      </c>
      <c r="AP141" s="217">
        <f t="shared" si="6"/>
        <v>7.0257085076984476</v>
      </c>
      <c r="AQ141" s="217">
        <f t="shared" si="6"/>
        <v>7.0257085076984476</v>
      </c>
      <c r="AR141" s="217">
        <f t="shared" si="6"/>
        <v>7.0257085076984476</v>
      </c>
      <c r="AS141" s="217">
        <f t="shared" si="6"/>
        <v>7.0257085076984476</v>
      </c>
      <c r="AT141" s="213">
        <v>36.060698175683193</v>
      </c>
      <c r="AU141" s="255">
        <f t="shared" si="5"/>
        <v>36.060698175683193</v>
      </c>
      <c r="AV141" s="255">
        <f t="shared" si="7"/>
        <v>36.060698175683193</v>
      </c>
      <c r="AW141" s="255">
        <f t="shared" si="7"/>
        <v>36.060698175683193</v>
      </c>
      <c r="AX141" s="255">
        <f t="shared" si="7"/>
        <v>36.060698175683193</v>
      </c>
      <c r="AY141" s="255">
        <f t="shared" si="7"/>
        <v>36.060698175683193</v>
      </c>
      <c r="AZ141" s="255">
        <f t="shared" si="7"/>
        <v>36.060698175683193</v>
      </c>
      <c r="BA141" s="255">
        <f t="shared" si="7"/>
        <v>36.060698175683193</v>
      </c>
      <c r="BB141" s="255">
        <f t="shared" si="7"/>
        <v>36.060698175683193</v>
      </c>
      <c r="BC141" s="255">
        <f t="shared" si="7"/>
        <v>36.060698175683193</v>
      </c>
      <c r="BD141" s="255">
        <f t="shared" si="7"/>
        <v>36.060698175683193</v>
      </c>
      <c r="BE141" s="255">
        <f t="shared" si="7"/>
        <v>36.060698175683193</v>
      </c>
      <c r="BF141" s="255">
        <f t="shared" si="7"/>
        <v>36.060698175683193</v>
      </c>
      <c r="BG141" s="255">
        <f t="shared" si="7"/>
        <v>36.060698175683193</v>
      </c>
      <c r="BH141" s="255">
        <f t="shared" si="7"/>
        <v>36.060698175683193</v>
      </c>
      <c r="BI141" s="255">
        <f t="shared" si="7"/>
        <v>36.060698175683193</v>
      </c>
      <c r="BJ141" s="255">
        <f t="shared" si="7"/>
        <v>36.060698175683193</v>
      </c>
      <c r="BK141" s="255">
        <f t="shared" si="7"/>
        <v>36.060698175683193</v>
      </c>
    </row>
    <row r="142" spans="1:63" x14ac:dyDescent="0.2">
      <c r="A142" s="46" t="s">
        <v>572</v>
      </c>
      <c r="B142" s="61" t="s">
        <v>532</v>
      </c>
      <c r="C142" s="22" t="s">
        <v>373</v>
      </c>
      <c r="D142" s="62" t="s">
        <v>569</v>
      </c>
      <c r="E142" s="66" t="s">
        <v>541</v>
      </c>
      <c r="F142" s="224" t="s">
        <v>341</v>
      </c>
      <c r="G142" s="225" t="s">
        <v>342</v>
      </c>
      <c r="H142" s="228">
        <v>93.733364223036915</v>
      </c>
      <c r="I142" s="228">
        <v>4.6921110399416648</v>
      </c>
      <c r="J142" s="228">
        <v>-2.2917071964911884E-4</v>
      </c>
      <c r="K142" s="228">
        <v>-1.8497110847306431E-3</v>
      </c>
      <c r="L142" s="228">
        <v>3.6785294325270002E-5</v>
      </c>
      <c r="M142" s="228">
        <v>-1.84246925204537E-7</v>
      </c>
      <c r="N142" s="228">
        <v>0</v>
      </c>
      <c r="O142" s="228">
        <v>1</v>
      </c>
      <c r="P142" s="228">
        <v>6</v>
      </c>
      <c r="Q142" s="228">
        <v>90</v>
      </c>
      <c r="R142" s="246" t="s">
        <v>534</v>
      </c>
      <c r="S142" s="225" t="s">
        <v>535</v>
      </c>
      <c r="T142" s="227" t="s">
        <v>344</v>
      </c>
      <c r="V142">
        <f t="shared" si="8"/>
        <v>136</v>
      </c>
      <c r="W142">
        <f>HLOOKUP('Fleet Input'!$G$1,$AB$6:$AS$271,V142+1,FALSE)</f>
        <v>5.7339452050206745</v>
      </c>
      <c r="X142">
        <f>HLOOKUP('Fleet Input'!$G$1,$AT$6:$BK$271,V142+1,FALSE)</f>
        <v>31.551235003339755</v>
      </c>
      <c r="AB142" s="217">
        <v>5.7339452050206745</v>
      </c>
      <c r="AC142" s="217">
        <f t="shared" si="4"/>
        <v>5.7339452050206745</v>
      </c>
      <c r="AD142" s="217">
        <f t="shared" si="6"/>
        <v>5.7339452050206745</v>
      </c>
      <c r="AE142" s="217">
        <f t="shared" si="6"/>
        <v>5.7339452050206745</v>
      </c>
      <c r="AF142" s="217">
        <f t="shared" si="6"/>
        <v>5.7339452050206745</v>
      </c>
      <c r="AG142" s="217">
        <f t="shared" si="6"/>
        <v>5.7339452050206745</v>
      </c>
      <c r="AH142" s="217">
        <f t="shared" si="6"/>
        <v>5.7339452050206745</v>
      </c>
      <c r="AI142" s="217">
        <f t="shared" si="6"/>
        <v>5.7339452050206745</v>
      </c>
      <c r="AJ142" s="217">
        <f t="shared" si="6"/>
        <v>5.7339452050206745</v>
      </c>
      <c r="AK142" s="217">
        <f t="shared" si="6"/>
        <v>5.7339452050206745</v>
      </c>
      <c r="AL142" s="217">
        <f t="shared" si="6"/>
        <v>5.7339452050206745</v>
      </c>
      <c r="AM142" s="217">
        <f t="shared" si="6"/>
        <v>5.7339452050206745</v>
      </c>
      <c r="AN142" s="217">
        <f t="shared" si="6"/>
        <v>5.7339452050206745</v>
      </c>
      <c r="AO142" s="217">
        <f t="shared" si="6"/>
        <v>5.7339452050206745</v>
      </c>
      <c r="AP142" s="217">
        <f t="shared" si="6"/>
        <v>5.7339452050206745</v>
      </c>
      <c r="AQ142" s="217">
        <f t="shared" si="6"/>
        <v>5.7339452050206745</v>
      </c>
      <c r="AR142" s="217">
        <f t="shared" si="6"/>
        <v>5.7339452050206745</v>
      </c>
      <c r="AS142" s="217">
        <f t="shared" si="6"/>
        <v>5.7339452050206745</v>
      </c>
      <c r="AT142" s="213">
        <v>31.551235003339755</v>
      </c>
      <c r="AU142" s="255">
        <f t="shared" si="5"/>
        <v>31.551235003339755</v>
      </c>
      <c r="AV142" s="255">
        <f t="shared" si="7"/>
        <v>31.551235003339755</v>
      </c>
      <c r="AW142" s="255">
        <f t="shared" si="7"/>
        <v>31.551235003339755</v>
      </c>
      <c r="AX142" s="255">
        <f t="shared" si="7"/>
        <v>31.551235003339755</v>
      </c>
      <c r="AY142" s="255">
        <f t="shared" si="7"/>
        <v>31.551235003339755</v>
      </c>
      <c r="AZ142" s="255">
        <f t="shared" si="7"/>
        <v>31.551235003339755</v>
      </c>
      <c r="BA142" s="255">
        <f t="shared" si="7"/>
        <v>31.551235003339755</v>
      </c>
      <c r="BB142" s="255">
        <f t="shared" si="7"/>
        <v>31.551235003339755</v>
      </c>
      <c r="BC142" s="255">
        <f t="shared" si="7"/>
        <v>31.551235003339755</v>
      </c>
      <c r="BD142" s="255">
        <f t="shared" si="7"/>
        <v>31.551235003339755</v>
      </c>
      <c r="BE142" s="255">
        <f t="shared" si="7"/>
        <v>31.551235003339755</v>
      </c>
      <c r="BF142" s="255">
        <f t="shared" si="7"/>
        <v>31.551235003339755</v>
      </c>
      <c r="BG142" s="255">
        <f t="shared" si="7"/>
        <v>31.551235003339755</v>
      </c>
      <c r="BH142" s="255">
        <f t="shared" si="7"/>
        <v>31.551235003339755</v>
      </c>
      <c r="BI142" s="255">
        <f t="shared" si="7"/>
        <v>31.551235003339755</v>
      </c>
      <c r="BJ142" s="255">
        <f t="shared" si="7"/>
        <v>31.551235003339755</v>
      </c>
      <c r="BK142" s="255">
        <f t="shared" si="7"/>
        <v>31.551235003339755</v>
      </c>
    </row>
    <row r="143" spans="1:63" x14ac:dyDescent="0.2">
      <c r="A143" s="46" t="s">
        <v>573</v>
      </c>
      <c r="B143" s="61" t="s">
        <v>532</v>
      </c>
      <c r="C143" s="22" t="s">
        <v>373</v>
      </c>
      <c r="D143" s="62" t="s">
        <v>569</v>
      </c>
      <c r="E143" s="66" t="s">
        <v>543</v>
      </c>
      <c r="F143" s="224" t="s">
        <v>341</v>
      </c>
      <c r="G143" s="225" t="s">
        <v>342</v>
      </c>
      <c r="H143" s="228">
        <v>55.177955793449655</v>
      </c>
      <c r="I143" s="228">
        <v>0.10292874032165855</v>
      </c>
      <c r="J143" s="228">
        <v>0.24672808867762797</v>
      </c>
      <c r="K143" s="228">
        <v>-9.8190139576672664E-3</v>
      </c>
      <c r="L143" s="228">
        <v>1.7100688923221696E-4</v>
      </c>
      <c r="M143" s="228">
        <v>-1.339827575830288E-6</v>
      </c>
      <c r="N143" s="228">
        <v>3.9212953992836391E-9</v>
      </c>
      <c r="O143" s="228">
        <v>1</v>
      </c>
      <c r="P143" s="228">
        <v>6</v>
      </c>
      <c r="Q143" s="228">
        <v>90</v>
      </c>
      <c r="R143" s="246" t="s">
        <v>534</v>
      </c>
      <c r="S143" s="225" t="s">
        <v>535</v>
      </c>
      <c r="T143" s="227" t="s">
        <v>344</v>
      </c>
      <c r="V143">
        <f t="shared" si="8"/>
        <v>137</v>
      </c>
      <c r="W143">
        <f>HLOOKUP('Fleet Input'!$G$1,$AB$6:$AS$271,V143+1,FALSE)</f>
        <v>3.863884897129938</v>
      </c>
      <c r="X143">
        <f>HLOOKUP('Fleet Input'!$G$1,$AT$6:$BK$271,V143+1,FALSE)</f>
        <v>19.019077339034418</v>
      </c>
      <c r="AB143" s="217">
        <v>3.863884897129938</v>
      </c>
      <c r="AC143" s="217">
        <f t="shared" si="4"/>
        <v>3.863884897129938</v>
      </c>
      <c r="AD143" s="217">
        <f t="shared" si="6"/>
        <v>3.863884897129938</v>
      </c>
      <c r="AE143" s="217">
        <f t="shared" si="6"/>
        <v>3.863884897129938</v>
      </c>
      <c r="AF143" s="217">
        <f t="shared" si="6"/>
        <v>3.863884897129938</v>
      </c>
      <c r="AG143" s="217">
        <f t="shared" si="6"/>
        <v>3.863884897129938</v>
      </c>
      <c r="AH143" s="217">
        <f t="shared" si="6"/>
        <v>3.863884897129938</v>
      </c>
      <c r="AI143" s="217">
        <f t="shared" si="6"/>
        <v>3.863884897129938</v>
      </c>
      <c r="AJ143" s="217">
        <f t="shared" si="6"/>
        <v>3.863884897129938</v>
      </c>
      <c r="AK143" s="217">
        <f t="shared" si="6"/>
        <v>3.863884897129938</v>
      </c>
      <c r="AL143" s="217">
        <f t="shared" si="6"/>
        <v>3.863884897129938</v>
      </c>
      <c r="AM143" s="217">
        <f t="shared" si="6"/>
        <v>3.863884897129938</v>
      </c>
      <c r="AN143" s="217">
        <f t="shared" si="6"/>
        <v>3.863884897129938</v>
      </c>
      <c r="AO143" s="217">
        <f t="shared" si="6"/>
        <v>3.863884897129938</v>
      </c>
      <c r="AP143" s="217">
        <f t="shared" si="6"/>
        <v>3.863884897129938</v>
      </c>
      <c r="AQ143" s="217">
        <f t="shared" si="6"/>
        <v>3.863884897129938</v>
      </c>
      <c r="AR143" s="217">
        <f t="shared" si="6"/>
        <v>3.863884897129938</v>
      </c>
      <c r="AS143" s="217">
        <f t="shared" si="6"/>
        <v>3.863884897129938</v>
      </c>
      <c r="AT143" s="213">
        <v>19.019077339034418</v>
      </c>
      <c r="AU143" s="255">
        <f t="shared" si="5"/>
        <v>19.019077339034418</v>
      </c>
      <c r="AV143" s="255">
        <f t="shared" si="7"/>
        <v>19.019077339034418</v>
      </c>
      <c r="AW143" s="255">
        <f t="shared" si="7"/>
        <v>19.019077339034418</v>
      </c>
      <c r="AX143" s="255">
        <f t="shared" si="7"/>
        <v>19.019077339034418</v>
      </c>
      <c r="AY143" s="255">
        <f t="shared" si="7"/>
        <v>19.019077339034418</v>
      </c>
      <c r="AZ143" s="255">
        <f t="shared" si="7"/>
        <v>19.019077339034418</v>
      </c>
      <c r="BA143" s="255">
        <f t="shared" si="7"/>
        <v>19.019077339034418</v>
      </c>
      <c r="BB143" s="255">
        <f t="shared" si="7"/>
        <v>19.019077339034418</v>
      </c>
      <c r="BC143" s="255">
        <f t="shared" si="7"/>
        <v>19.019077339034418</v>
      </c>
      <c r="BD143" s="255">
        <f t="shared" si="7"/>
        <v>19.019077339034418</v>
      </c>
      <c r="BE143" s="255">
        <f t="shared" si="7"/>
        <v>19.019077339034418</v>
      </c>
      <c r="BF143" s="255">
        <f t="shared" si="7"/>
        <v>19.019077339034418</v>
      </c>
      <c r="BG143" s="255">
        <f t="shared" si="7"/>
        <v>19.019077339034418</v>
      </c>
      <c r="BH143" s="255">
        <f t="shared" si="7"/>
        <v>19.019077339034418</v>
      </c>
      <c r="BI143" s="255">
        <f t="shared" si="7"/>
        <v>19.019077339034418</v>
      </c>
      <c r="BJ143" s="255">
        <f t="shared" si="7"/>
        <v>19.019077339034418</v>
      </c>
      <c r="BK143" s="255">
        <f t="shared" si="7"/>
        <v>19.019077339034418</v>
      </c>
    </row>
    <row r="144" spans="1:63" x14ac:dyDescent="0.2">
      <c r="A144" s="46" t="s">
        <v>574</v>
      </c>
      <c r="B144" s="61" t="s">
        <v>532</v>
      </c>
      <c r="C144" s="22" t="s">
        <v>373</v>
      </c>
      <c r="D144" s="62" t="s">
        <v>569</v>
      </c>
      <c r="E144" s="66" t="s">
        <v>545</v>
      </c>
      <c r="F144" s="224" t="s">
        <v>341</v>
      </c>
      <c r="G144" s="225" t="s">
        <v>342</v>
      </c>
      <c r="H144" s="228">
        <v>40.01429715170525</v>
      </c>
      <c r="I144" s="228">
        <v>-0.78405917115742341</v>
      </c>
      <c r="J144" s="228">
        <v>0.19235963085884578</v>
      </c>
      <c r="K144" s="228">
        <v>-7.0815104554640129E-3</v>
      </c>
      <c r="L144" s="228">
        <v>1.1910563834049981E-4</v>
      </c>
      <c r="M144" s="228">
        <v>-9.175299494623701E-7</v>
      </c>
      <c r="N144" s="228">
        <v>2.6606767725449385E-9</v>
      </c>
      <c r="O144" s="228">
        <v>1</v>
      </c>
      <c r="P144" s="228">
        <v>6</v>
      </c>
      <c r="Q144" s="228">
        <v>90</v>
      </c>
      <c r="R144" s="246" t="s">
        <v>534</v>
      </c>
      <c r="S144" s="225" t="s">
        <v>535</v>
      </c>
      <c r="T144" s="227" t="s">
        <v>344</v>
      </c>
      <c r="V144">
        <f t="shared" si="8"/>
        <v>138</v>
      </c>
      <c r="W144">
        <f>HLOOKUP('Fleet Input'!$G$1,$AB$6:$AS$271,V144+1,FALSE)</f>
        <v>4.3465107491536177</v>
      </c>
      <c r="X144">
        <f>HLOOKUP('Fleet Input'!$G$1,$AT$6:$BK$271,V144+1,FALSE)</f>
        <v>28.939513659104907</v>
      </c>
      <c r="AB144" s="217">
        <v>4.3465107491536177</v>
      </c>
      <c r="AC144" s="217">
        <f t="shared" si="4"/>
        <v>4.3465107491536177</v>
      </c>
      <c r="AD144" s="217">
        <f t="shared" si="6"/>
        <v>4.3465107491536177</v>
      </c>
      <c r="AE144" s="217">
        <f t="shared" si="6"/>
        <v>4.3465107491536177</v>
      </c>
      <c r="AF144" s="217">
        <f t="shared" si="6"/>
        <v>4.3465107491536177</v>
      </c>
      <c r="AG144" s="217">
        <f t="shared" si="6"/>
        <v>4.3465107491536177</v>
      </c>
      <c r="AH144" s="217">
        <f t="shared" si="6"/>
        <v>4.3465107491536177</v>
      </c>
      <c r="AI144" s="217">
        <f t="shared" si="6"/>
        <v>4.3465107491536177</v>
      </c>
      <c r="AJ144" s="217">
        <f t="shared" si="6"/>
        <v>4.3465107491536177</v>
      </c>
      <c r="AK144" s="217">
        <f t="shared" si="6"/>
        <v>4.3465107491536177</v>
      </c>
      <c r="AL144" s="217">
        <f t="shared" si="6"/>
        <v>4.3465107491536177</v>
      </c>
      <c r="AM144" s="217">
        <f t="shared" si="6"/>
        <v>4.3465107491536177</v>
      </c>
      <c r="AN144" s="217">
        <f t="shared" si="6"/>
        <v>4.3465107491536177</v>
      </c>
      <c r="AO144" s="217">
        <f t="shared" si="6"/>
        <v>4.3465107491536177</v>
      </c>
      <c r="AP144" s="217">
        <f t="shared" si="6"/>
        <v>4.3465107491536177</v>
      </c>
      <c r="AQ144" s="217">
        <f t="shared" si="6"/>
        <v>4.3465107491536177</v>
      </c>
      <c r="AR144" s="217">
        <f t="shared" si="6"/>
        <v>4.3465107491536177</v>
      </c>
      <c r="AS144" s="217">
        <f t="shared" si="6"/>
        <v>4.3465107491536177</v>
      </c>
      <c r="AT144" s="213">
        <v>28.939513659104907</v>
      </c>
      <c r="AU144" s="255">
        <f t="shared" si="5"/>
        <v>28.939513659104907</v>
      </c>
      <c r="AV144" s="255">
        <f t="shared" si="7"/>
        <v>28.939513659104907</v>
      </c>
      <c r="AW144" s="255">
        <f t="shared" si="7"/>
        <v>28.939513659104907</v>
      </c>
      <c r="AX144" s="255">
        <f t="shared" si="7"/>
        <v>28.939513659104907</v>
      </c>
      <c r="AY144" s="255">
        <f t="shared" si="7"/>
        <v>28.939513659104907</v>
      </c>
      <c r="AZ144" s="255">
        <f t="shared" si="7"/>
        <v>28.939513659104907</v>
      </c>
      <c r="BA144" s="255">
        <f t="shared" si="7"/>
        <v>28.939513659104907</v>
      </c>
      <c r="BB144" s="255">
        <f t="shared" si="7"/>
        <v>28.939513659104907</v>
      </c>
      <c r="BC144" s="255">
        <f t="shared" si="7"/>
        <v>28.939513659104907</v>
      </c>
      <c r="BD144" s="255">
        <f t="shared" si="7"/>
        <v>28.939513659104907</v>
      </c>
      <c r="BE144" s="255">
        <f t="shared" si="7"/>
        <v>28.939513659104907</v>
      </c>
      <c r="BF144" s="255">
        <f t="shared" si="7"/>
        <v>28.939513659104907</v>
      </c>
      <c r="BG144" s="255">
        <f t="shared" si="7"/>
        <v>28.939513659104907</v>
      </c>
      <c r="BH144" s="255">
        <f t="shared" si="7"/>
        <v>28.939513659104907</v>
      </c>
      <c r="BI144" s="255">
        <f t="shared" si="7"/>
        <v>28.939513659104907</v>
      </c>
      <c r="BJ144" s="255">
        <f t="shared" si="7"/>
        <v>28.939513659104907</v>
      </c>
      <c r="BK144" s="255">
        <f t="shared" si="7"/>
        <v>28.939513659104907</v>
      </c>
    </row>
    <row r="145" spans="1:63" x14ac:dyDescent="0.2">
      <c r="A145" s="46" t="s">
        <v>575</v>
      </c>
      <c r="B145" s="61" t="s">
        <v>532</v>
      </c>
      <c r="C145" s="22" t="s">
        <v>373</v>
      </c>
      <c r="D145" s="70" t="s">
        <v>569</v>
      </c>
      <c r="E145" s="66" t="s">
        <v>547</v>
      </c>
      <c r="F145" s="224" t="s">
        <v>341</v>
      </c>
      <c r="G145" s="225" t="s">
        <v>342</v>
      </c>
      <c r="H145" s="228">
        <v>40.01429715170525</v>
      </c>
      <c r="I145" s="228">
        <v>-0.78405917115742341</v>
      </c>
      <c r="J145" s="228">
        <v>0.19235963085884578</v>
      </c>
      <c r="K145" s="228">
        <v>-7.0815104554640129E-3</v>
      </c>
      <c r="L145" s="228">
        <v>1.1910563834049981E-4</v>
      </c>
      <c r="M145" s="228">
        <v>-9.175299494623701E-7</v>
      </c>
      <c r="N145" s="228">
        <v>2.6606767725449385E-9</v>
      </c>
      <c r="O145" s="228">
        <v>0.2</v>
      </c>
      <c r="P145" s="228">
        <v>6</v>
      </c>
      <c r="Q145" s="228">
        <v>90</v>
      </c>
      <c r="R145" s="225" t="s">
        <v>548</v>
      </c>
      <c r="S145" s="225" t="s">
        <v>344</v>
      </c>
      <c r="T145" s="227" t="s">
        <v>576</v>
      </c>
      <c r="V145">
        <f t="shared" si="8"/>
        <v>139</v>
      </c>
      <c r="W145">
        <f>HLOOKUP('Fleet Input'!$G$1,$AB$6:$AS$271,V145+1,FALSE)</f>
        <v>0.55330710855472953</v>
      </c>
      <c r="X145">
        <f>HLOOKUP('Fleet Input'!$G$1,$AT$6:$BK$271,V145+1,FALSE)</f>
        <v>6.8027669962440571</v>
      </c>
      <c r="AB145" s="217">
        <v>0.55330710855472953</v>
      </c>
      <c r="AC145" s="217">
        <f t="shared" si="4"/>
        <v>0.55330710855472953</v>
      </c>
      <c r="AD145" s="217">
        <f t="shared" si="6"/>
        <v>0.55330710855472953</v>
      </c>
      <c r="AE145" s="217">
        <f t="shared" si="6"/>
        <v>0.55330710855472953</v>
      </c>
      <c r="AF145" s="217">
        <f t="shared" si="6"/>
        <v>0.55330710855472953</v>
      </c>
      <c r="AG145" s="217">
        <f t="shared" si="6"/>
        <v>0.55330710855472953</v>
      </c>
      <c r="AH145" s="217">
        <f t="shared" si="6"/>
        <v>0.55330710855472953</v>
      </c>
      <c r="AI145" s="217">
        <f t="shared" si="6"/>
        <v>0.55330710855472953</v>
      </c>
      <c r="AJ145" s="217">
        <f t="shared" si="6"/>
        <v>0.55330710855472953</v>
      </c>
      <c r="AK145" s="217">
        <f t="shared" si="6"/>
        <v>0.55330710855472953</v>
      </c>
      <c r="AL145" s="217">
        <f t="shared" si="6"/>
        <v>0.55330710855472953</v>
      </c>
      <c r="AM145" s="217">
        <f t="shared" si="6"/>
        <v>0.55330710855472953</v>
      </c>
      <c r="AN145" s="217">
        <f t="shared" si="6"/>
        <v>0.55330710855472953</v>
      </c>
      <c r="AO145" s="217">
        <f t="shared" si="6"/>
        <v>0.55330710855472953</v>
      </c>
      <c r="AP145" s="217">
        <f t="shared" si="6"/>
        <v>0.55330710855472953</v>
      </c>
      <c r="AQ145" s="217">
        <f t="shared" si="6"/>
        <v>0.55330710855472953</v>
      </c>
      <c r="AR145" s="217">
        <f t="shared" si="6"/>
        <v>0.55330710855472953</v>
      </c>
      <c r="AS145" s="217">
        <f t="shared" si="6"/>
        <v>0.55330710855472953</v>
      </c>
      <c r="AT145" s="213">
        <v>6.8027669962440571</v>
      </c>
      <c r="AU145" s="255">
        <f t="shared" si="5"/>
        <v>6.8027669962440571</v>
      </c>
      <c r="AV145" s="255">
        <f t="shared" si="7"/>
        <v>6.8027669962440571</v>
      </c>
      <c r="AW145" s="255">
        <f t="shared" si="7"/>
        <v>6.8027669962440571</v>
      </c>
      <c r="AX145" s="255">
        <f t="shared" si="7"/>
        <v>6.8027669962440571</v>
      </c>
      <c r="AY145" s="255">
        <f t="shared" si="7"/>
        <v>6.8027669962440571</v>
      </c>
      <c r="AZ145" s="255">
        <f t="shared" si="7"/>
        <v>6.8027669962440571</v>
      </c>
      <c r="BA145" s="255">
        <f t="shared" si="7"/>
        <v>6.8027669962440571</v>
      </c>
      <c r="BB145" s="255">
        <f t="shared" si="7"/>
        <v>6.8027669962440571</v>
      </c>
      <c r="BC145" s="255">
        <f t="shared" si="7"/>
        <v>6.8027669962440571</v>
      </c>
      <c r="BD145" s="255">
        <f t="shared" si="7"/>
        <v>6.8027669962440571</v>
      </c>
      <c r="BE145" s="255">
        <f t="shared" si="7"/>
        <v>6.8027669962440571</v>
      </c>
      <c r="BF145" s="255">
        <f t="shared" si="7"/>
        <v>6.8027669962440571</v>
      </c>
      <c r="BG145" s="255">
        <f t="shared" si="7"/>
        <v>6.8027669962440571</v>
      </c>
      <c r="BH145" s="255">
        <f t="shared" si="7"/>
        <v>6.8027669962440571</v>
      </c>
      <c r="BI145" s="255">
        <f t="shared" si="7"/>
        <v>6.8027669962440571</v>
      </c>
      <c r="BJ145" s="255">
        <f t="shared" si="7"/>
        <v>6.8027669962440571</v>
      </c>
      <c r="BK145" s="255">
        <f t="shared" si="7"/>
        <v>6.8027669962440571</v>
      </c>
    </row>
    <row r="146" spans="1:63" x14ac:dyDescent="0.2">
      <c r="A146" s="46" t="s">
        <v>577</v>
      </c>
      <c r="B146" s="61" t="s">
        <v>532</v>
      </c>
      <c r="C146" s="22" t="s">
        <v>373</v>
      </c>
      <c r="D146" s="72" t="s">
        <v>578</v>
      </c>
      <c r="E146" s="66" t="s">
        <v>533</v>
      </c>
      <c r="F146" s="224" t="s">
        <v>341</v>
      </c>
      <c r="G146" s="225" t="s">
        <v>342</v>
      </c>
      <c r="H146" s="228">
        <v>95.720084394328296</v>
      </c>
      <c r="I146" s="228">
        <v>12.412818213226274</v>
      </c>
      <c r="J146" s="228">
        <v>0.25166345533216372</v>
      </c>
      <c r="K146" s="228">
        <v>-1.7450127749725652E-2</v>
      </c>
      <c r="L146" s="228">
        <v>3.4013929700904555E-4</v>
      </c>
      <c r="M146" s="228">
        <v>-2.6655878101466968E-6</v>
      </c>
      <c r="N146" s="228">
        <v>7.4210526708126667E-9</v>
      </c>
      <c r="O146" s="228">
        <v>1</v>
      </c>
      <c r="P146" s="228">
        <v>6</v>
      </c>
      <c r="Q146" s="228">
        <v>90</v>
      </c>
      <c r="R146" s="246" t="s">
        <v>534</v>
      </c>
      <c r="S146" s="225" t="s">
        <v>535</v>
      </c>
      <c r="T146" s="227" t="s">
        <v>344</v>
      </c>
      <c r="V146">
        <f t="shared" si="8"/>
        <v>140</v>
      </c>
      <c r="W146">
        <f>HLOOKUP('Fleet Input'!$G$1,$AB$6:$AS$271,V146+1,FALSE)</f>
        <v>11.503626658016735</v>
      </c>
      <c r="X146">
        <f>HLOOKUP('Fleet Input'!$G$1,$AT$6:$BK$271,V146+1,FALSE)</f>
        <v>57.478988894802463</v>
      </c>
      <c r="AB146" s="217">
        <v>11.503626658016735</v>
      </c>
      <c r="AC146" s="217">
        <f t="shared" si="4"/>
        <v>11.503626658016735</v>
      </c>
      <c r="AD146" s="217">
        <f t="shared" si="6"/>
        <v>11.503626658016735</v>
      </c>
      <c r="AE146" s="217">
        <f t="shared" si="6"/>
        <v>11.503626658016735</v>
      </c>
      <c r="AF146" s="217">
        <f t="shared" si="6"/>
        <v>11.503626658016735</v>
      </c>
      <c r="AG146" s="217">
        <f t="shared" si="6"/>
        <v>11.503626658016735</v>
      </c>
      <c r="AH146" s="217">
        <f t="shared" si="6"/>
        <v>11.503626658016735</v>
      </c>
      <c r="AI146" s="217">
        <f t="shared" si="6"/>
        <v>11.503626658016735</v>
      </c>
      <c r="AJ146" s="217">
        <f t="shared" si="6"/>
        <v>11.503626658016735</v>
      </c>
      <c r="AK146" s="217">
        <f t="shared" si="6"/>
        <v>11.503626658016735</v>
      </c>
      <c r="AL146" s="217">
        <f t="shared" si="6"/>
        <v>11.503626658016735</v>
      </c>
      <c r="AM146" s="217">
        <f t="shared" si="6"/>
        <v>11.503626658016735</v>
      </c>
      <c r="AN146" s="217">
        <f t="shared" si="6"/>
        <v>11.503626658016735</v>
      </c>
      <c r="AO146" s="217">
        <f t="shared" si="6"/>
        <v>11.503626658016735</v>
      </c>
      <c r="AP146" s="217">
        <f t="shared" si="6"/>
        <v>11.503626658016735</v>
      </c>
      <c r="AQ146" s="217">
        <f t="shared" si="6"/>
        <v>11.503626658016735</v>
      </c>
      <c r="AR146" s="217">
        <f t="shared" si="6"/>
        <v>11.503626658016735</v>
      </c>
      <c r="AS146" s="217">
        <f t="shared" si="6"/>
        <v>11.503626658016735</v>
      </c>
      <c r="AT146" s="213">
        <v>57.478988894802463</v>
      </c>
      <c r="AU146" s="255">
        <f t="shared" si="5"/>
        <v>57.478988894802463</v>
      </c>
      <c r="AV146" s="255">
        <f t="shared" si="7"/>
        <v>57.478988894802463</v>
      </c>
      <c r="AW146" s="255">
        <f t="shared" si="7"/>
        <v>57.478988894802463</v>
      </c>
      <c r="AX146" s="255">
        <f t="shared" si="7"/>
        <v>57.478988894802463</v>
      </c>
      <c r="AY146" s="255">
        <f t="shared" si="7"/>
        <v>57.478988894802463</v>
      </c>
      <c r="AZ146" s="255">
        <f t="shared" si="7"/>
        <v>57.478988894802463</v>
      </c>
      <c r="BA146" s="255">
        <f t="shared" si="7"/>
        <v>57.478988894802463</v>
      </c>
      <c r="BB146" s="255">
        <f t="shared" si="7"/>
        <v>57.478988894802463</v>
      </c>
      <c r="BC146" s="255">
        <f t="shared" si="7"/>
        <v>57.478988894802463</v>
      </c>
      <c r="BD146" s="255">
        <f t="shared" si="7"/>
        <v>57.478988894802463</v>
      </c>
      <c r="BE146" s="255">
        <f t="shared" si="7"/>
        <v>57.478988894802463</v>
      </c>
      <c r="BF146" s="255">
        <f t="shared" si="7"/>
        <v>57.478988894802463</v>
      </c>
      <c r="BG146" s="255">
        <f t="shared" si="7"/>
        <v>57.478988894802463</v>
      </c>
      <c r="BH146" s="255">
        <f t="shared" si="7"/>
        <v>57.478988894802463</v>
      </c>
      <c r="BI146" s="255">
        <f t="shared" si="7"/>
        <v>57.478988894802463</v>
      </c>
      <c r="BJ146" s="255">
        <f t="shared" si="7"/>
        <v>57.478988894802463</v>
      </c>
      <c r="BK146" s="255">
        <f t="shared" si="7"/>
        <v>57.478988894802463</v>
      </c>
    </row>
    <row r="147" spans="1:63" x14ac:dyDescent="0.2">
      <c r="A147" s="46" t="s">
        <v>579</v>
      </c>
      <c r="B147" s="61" t="s">
        <v>532</v>
      </c>
      <c r="C147" s="22" t="s">
        <v>373</v>
      </c>
      <c r="D147" s="62" t="s">
        <v>578</v>
      </c>
      <c r="E147" s="66" t="s">
        <v>537</v>
      </c>
      <c r="F147" s="224" t="s">
        <v>341</v>
      </c>
      <c r="G147" s="225" t="s">
        <v>342</v>
      </c>
      <c r="H147" s="228">
        <v>88.841543062590063</v>
      </c>
      <c r="I147" s="228">
        <v>5.1905561762396246</v>
      </c>
      <c r="J147" s="228">
        <v>0.38743696072197054</v>
      </c>
      <c r="K147" s="228">
        <v>-1.8423089729367348E-2</v>
      </c>
      <c r="L147" s="228">
        <v>3.3361473957427279E-4</v>
      </c>
      <c r="M147" s="228">
        <v>-2.6022172584516667E-6</v>
      </c>
      <c r="N147" s="228">
        <v>7.435338359330218E-9</v>
      </c>
      <c r="O147" s="228">
        <v>1</v>
      </c>
      <c r="P147" s="228">
        <v>6</v>
      </c>
      <c r="Q147" s="228">
        <v>90</v>
      </c>
      <c r="R147" s="246" t="s">
        <v>534</v>
      </c>
      <c r="S147" s="225" t="s">
        <v>535</v>
      </c>
      <c r="T147" s="227" t="s">
        <v>344</v>
      </c>
      <c r="V147">
        <f t="shared" si="8"/>
        <v>141</v>
      </c>
      <c r="W147">
        <f>HLOOKUP('Fleet Input'!$G$1,$AB$6:$AS$271,V147+1,FALSE)</f>
        <v>8.0916110525972833</v>
      </c>
      <c r="X147">
        <f>HLOOKUP('Fleet Input'!$G$1,$AT$6:$BK$271,V147+1,FALSE)</f>
        <v>40.945198854423502</v>
      </c>
      <c r="AB147" s="217">
        <v>8.0916110525972833</v>
      </c>
      <c r="AC147" s="217">
        <f t="shared" si="4"/>
        <v>8.0916110525972833</v>
      </c>
      <c r="AD147" s="217">
        <f t="shared" si="6"/>
        <v>8.0916110525972833</v>
      </c>
      <c r="AE147" s="217">
        <f t="shared" si="6"/>
        <v>8.0916110525972833</v>
      </c>
      <c r="AF147" s="217">
        <f t="shared" si="6"/>
        <v>8.0916110525972833</v>
      </c>
      <c r="AG147" s="217">
        <f t="shared" si="6"/>
        <v>8.0916110525972833</v>
      </c>
      <c r="AH147" s="217">
        <f t="shared" si="6"/>
        <v>8.0916110525972833</v>
      </c>
      <c r="AI147" s="217">
        <f t="shared" si="6"/>
        <v>8.0916110525972833</v>
      </c>
      <c r="AJ147" s="217">
        <f t="shared" si="6"/>
        <v>8.0916110525972833</v>
      </c>
      <c r="AK147" s="217">
        <f t="shared" si="6"/>
        <v>8.0916110525972833</v>
      </c>
      <c r="AL147" s="217">
        <f t="shared" si="6"/>
        <v>8.0916110525972833</v>
      </c>
      <c r="AM147" s="217">
        <f t="shared" si="6"/>
        <v>8.0916110525972833</v>
      </c>
      <c r="AN147" s="217">
        <f t="shared" si="6"/>
        <v>8.0916110525972833</v>
      </c>
      <c r="AO147" s="217">
        <f t="shared" si="6"/>
        <v>8.0916110525972833</v>
      </c>
      <c r="AP147" s="217">
        <f t="shared" si="6"/>
        <v>8.0916110525972833</v>
      </c>
      <c r="AQ147" s="217">
        <f t="shared" si="6"/>
        <v>8.0916110525972833</v>
      </c>
      <c r="AR147" s="217">
        <f t="shared" si="6"/>
        <v>8.0916110525972833</v>
      </c>
      <c r="AS147" s="217">
        <f t="shared" si="6"/>
        <v>8.0916110525972833</v>
      </c>
      <c r="AT147" s="213">
        <v>40.945198854423502</v>
      </c>
      <c r="AU147" s="255">
        <f t="shared" si="5"/>
        <v>40.945198854423502</v>
      </c>
      <c r="AV147" s="255">
        <f t="shared" si="7"/>
        <v>40.945198854423502</v>
      </c>
      <c r="AW147" s="255">
        <f t="shared" si="7"/>
        <v>40.945198854423502</v>
      </c>
      <c r="AX147" s="255">
        <f t="shared" si="7"/>
        <v>40.945198854423502</v>
      </c>
      <c r="AY147" s="255">
        <f t="shared" si="7"/>
        <v>40.945198854423502</v>
      </c>
      <c r="AZ147" s="255">
        <f t="shared" si="7"/>
        <v>40.945198854423502</v>
      </c>
      <c r="BA147" s="255">
        <f t="shared" si="7"/>
        <v>40.945198854423502</v>
      </c>
      <c r="BB147" s="255">
        <f t="shared" si="7"/>
        <v>40.945198854423502</v>
      </c>
      <c r="BC147" s="255">
        <f t="shared" si="7"/>
        <v>40.945198854423502</v>
      </c>
      <c r="BD147" s="255">
        <f t="shared" si="7"/>
        <v>40.945198854423502</v>
      </c>
      <c r="BE147" s="255">
        <f t="shared" si="7"/>
        <v>40.945198854423502</v>
      </c>
      <c r="BF147" s="255">
        <f t="shared" si="7"/>
        <v>40.945198854423502</v>
      </c>
      <c r="BG147" s="255">
        <f t="shared" si="7"/>
        <v>40.945198854423502</v>
      </c>
      <c r="BH147" s="255">
        <f t="shared" si="7"/>
        <v>40.945198854423502</v>
      </c>
      <c r="BI147" s="255">
        <f t="shared" si="7"/>
        <v>40.945198854423502</v>
      </c>
      <c r="BJ147" s="255">
        <f t="shared" si="7"/>
        <v>40.945198854423502</v>
      </c>
      <c r="BK147" s="255">
        <f t="shared" si="7"/>
        <v>40.945198854423502</v>
      </c>
    </row>
    <row r="148" spans="1:63" x14ac:dyDescent="0.2">
      <c r="A148" s="46" t="s">
        <v>580</v>
      </c>
      <c r="B148" s="61" t="s">
        <v>532</v>
      </c>
      <c r="C148" s="22" t="s">
        <v>373</v>
      </c>
      <c r="D148" s="62" t="s">
        <v>578</v>
      </c>
      <c r="E148" s="66" t="s">
        <v>539</v>
      </c>
      <c r="F148" s="224" t="s">
        <v>341</v>
      </c>
      <c r="G148" s="225" t="s">
        <v>342</v>
      </c>
      <c r="H148" s="228">
        <v>86.599803069606423</v>
      </c>
      <c r="I148" s="228">
        <v>7.9514617617242038</v>
      </c>
      <c r="J148" s="228">
        <v>0.24110922412364744</v>
      </c>
      <c r="K148" s="228">
        <v>-1.4346794509037863E-2</v>
      </c>
      <c r="L148" s="228">
        <v>2.7160666475367634E-4</v>
      </c>
      <c r="M148" s="228">
        <v>-2.1092692500390697E-6</v>
      </c>
      <c r="N148" s="228">
        <v>5.8574746750021667E-9</v>
      </c>
      <c r="O148" s="228">
        <v>1</v>
      </c>
      <c r="P148" s="228">
        <v>6</v>
      </c>
      <c r="Q148" s="228">
        <v>90</v>
      </c>
      <c r="R148" s="246" t="s">
        <v>534</v>
      </c>
      <c r="S148" s="225" t="s">
        <v>535</v>
      </c>
      <c r="T148" s="227" t="s">
        <v>344</v>
      </c>
      <c r="V148">
        <f t="shared" si="8"/>
        <v>142</v>
      </c>
      <c r="W148">
        <f>HLOOKUP('Fleet Input'!$G$1,$AB$6:$AS$271,V148+1,FALSE)</f>
        <v>8.8652105688068357</v>
      </c>
      <c r="X148">
        <f>HLOOKUP('Fleet Input'!$G$1,$AT$6:$BK$271,V148+1,FALSE)</f>
        <v>45.244580191395343</v>
      </c>
      <c r="AB148" s="217">
        <v>8.8652105688068357</v>
      </c>
      <c r="AC148" s="217">
        <f t="shared" si="4"/>
        <v>8.8652105688068357</v>
      </c>
      <c r="AD148" s="217">
        <f t="shared" si="6"/>
        <v>8.8652105688068357</v>
      </c>
      <c r="AE148" s="217">
        <f t="shared" si="6"/>
        <v>8.8652105688068357</v>
      </c>
      <c r="AF148" s="217">
        <f t="shared" si="6"/>
        <v>8.8652105688068357</v>
      </c>
      <c r="AG148" s="217">
        <f t="shared" si="6"/>
        <v>8.8652105688068357</v>
      </c>
      <c r="AH148" s="217">
        <f t="shared" si="6"/>
        <v>8.8652105688068357</v>
      </c>
      <c r="AI148" s="217">
        <f t="shared" si="6"/>
        <v>8.8652105688068357</v>
      </c>
      <c r="AJ148" s="217">
        <f t="shared" si="6"/>
        <v>8.8652105688068357</v>
      </c>
      <c r="AK148" s="217">
        <f t="shared" si="6"/>
        <v>8.8652105688068357</v>
      </c>
      <c r="AL148" s="217">
        <f t="shared" si="6"/>
        <v>8.8652105688068357</v>
      </c>
      <c r="AM148" s="217">
        <f t="shared" si="6"/>
        <v>8.8652105688068357</v>
      </c>
      <c r="AN148" s="217">
        <f t="shared" si="6"/>
        <v>8.8652105688068357</v>
      </c>
      <c r="AO148" s="217">
        <f t="shared" si="6"/>
        <v>8.8652105688068357</v>
      </c>
      <c r="AP148" s="217">
        <f t="shared" si="6"/>
        <v>8.8652105688068357</v>
      </c>
      <c r="AQ148" s="217">
        <f t="shared" si="6"/>
        <v>8.8652105688068357</v>
      </c>
      <c r="AR148" s="217">
        <f t="shared" si="6"/>
        <v>8.8652105688068357</v>
      </c>
      <c r="AS148" s="217">
        <f t="shared" si="6"/>
        <v>8.8652105688068357</v>
      </c>
      <c r="AT148" s="213">
        <v>45.244580191395343</v>
      </c>
      <c r="AU148" s="255">
        <f t="shared" si="5"/>
        <v>45.244580191395343</v>
      </c>
      <c r="AV148" s="255">
        <f t="shared" si="7"/>
        <v>45.244580191395343</v>
      </c>
      <c r="AW148" s="255">
        <f t="shared" si="7"/>
        <v>45.244580191395343</v>
      </c>
      <c r="AX148" s="255">
        <f t="shared" si="7"/>
        <v>45.244580191395343</v>
      </c>
      <c r="AY148" s="255">
        <f t="shared" si="7"/>
        <v>45.244580191395343</v>
      </c>
      <c r="AZ148" s="255">
        <f t="shared" si="7"/>
        <v>45.244580191395343</v>
      </c>
      <c r="BA148" s="255">
        <f t="shared" si="7"/>
        <v>45.244580191395343</v>
      </c>
      <c r="BB148" s="255">
        <f t="shared" si="7"/>
        <v>45.244580191395343</v>
      </c>
      <c r="BC148" s="255">
        <f t="shared" si="7"/>
        <v>45.244580191395343</v>
      </c>
      <c r="BD148" s="255">
        <f t="shared" si="7"/>
        <v>45.244580191395343</v>
      </c>
      <c r="BE148" s="255">
        <f t="shared" si="7"/>
        <v>45.244580191395343</v>
      </c>
      <c r="BF148" s="255">
        <f t="shared" si="7"/>
        <v>45.244580191395343</v>
      </c>
      <c r="BG148" s="255">
        <f t="shared" si="7"/>
        <v>45.244580191395343</v>
      </c>
      <c r="BH148" s="255">
        <f t="shared" si="7"/>
        <v>45.244580191395343</v>
      </c>
      <c r="BI148" s="255">
        <f t="shared" si="7"/>
        <v>45.244580191395343</v>
      </c>
      <c r="BJ148" s="255">
        <f t="shared" si="7"/>
        <v>45.244580191395343</v>
      </c>
      <c r="BK148" s="255">
        <f t="shared" si="7"/>
        <v>45.244580191395343</v>
      </c>
    </row>
    <row r="149" spans="1:63" x14ac:dyDescent="0.2">
      <c r="A149" s="46" t="s">
        <v>581</v>
      </c>
      <c r="B149" s="61" t="s">
        <v>532</v>
      </c>
      <c r="C149" s="22" t="s">
        <v>373</v>
      </c>
      <c r="D149" s="62" t="s">
        <v>578</v>
      </c>
      <c r="E149" s="66" t="s">
        <v>541</v>
      </c>
      <c r="F149" s="224" t="s">
        <v>341</v>
      </c>
      <c r="G149" s="225" t="s">
        <v>342</v>
      </c>
      <c r="H149" s="228">
        <v>110.33059055591002</v>
      </c>
      <c r="I149" s="228">
        <v>3.4912947898264974</v>
      </c>
      <c r="J149" s="228">
        <v>0.26641425922571216</v>
      </c>
      <c r="K149" s="228">
        <v>-1.2121119999392249E-2</v>
      </c>
      <c r="L149" s="228">
        <v>2.1208410736051064E-4</v>
      </c>
      <c r="M149" s="228">
        <v>-1.56450623056692E-6</v>
      </c>
      <c r="N149" s="228">
        <v>4.1220588786923529E-9</v>
      </c>
      <c r="O149" s="228">
        <v>1</v>
      </c>
      <c r="P149" s="228">
        <v>6</v>
      </c>
      <c r="Q149" s="228">
        <v>90</v>
      </c>
      <c r="R149" s="246" t="s">
        <v>534</v>
      </c>
      <c r="S149" s="225" t="s">
        <v>535</v>
      </c>
      <c r="T149" s="227" t="s">
        <v>344</v>
      </c>
      <c r="V149">
        <f t="shared" si="8"/>
        <v>143</v>
      </c>
      <c r="W149">
        <f>HLOOKUP('Fleet Input'!$G$1,$AB$6:$AS$271,V149+1,FALSE)</f>
        <v>7.1265721297155666</v>
      </c>
      <c r="X149">
        <f>HLOOKUP('Fleet Input'!$G$1,$AT$6:$BK$271,V149+1,FALSE)</f>
        <v>38.050244705979523</v>
      </c>
      <c r="AB149" s="217">
        <v>7.1265721297155666</v>
      </c>
      <c r="AC149" s="217">
        <f t="shared" si="4"/>
        <v>7.1265721297155666</v>
      </c>
      <c r="AD149" s="217">
        <f t="shared" si="6"/>
        <v>7.1265721297155666</v>
      </c>
      <c r="AE149" s="217">
        <f t="shared" si="6"/>
        <v>7.1265721297155666</v>
      </c>
      <c r="AF149" s="217">
        <f t="shared" si="6"/>
        <v>7.1265721297155666</v>
      </c>
      <c r="AG149" s="217">
        <f t="shared" si="6"/>
        <v>7.1265721297155666</v>
      </c>
      <c r="AH149" s="217">
        <f t="shared" si="6"/>
        <v>7.1265721297155666</v>
      </c>
      <c r="AI149" s="217">
        <f t="shared" si="6"/>
        <v>7.1265721297155666</v>
      </c>
      <c r="AJ149" s="217">
        <f t="shared" si="6"/>
        <v>7.1265721297155666</v>
      </c>
      <c r="AK149" s="217">
        <f t="shared" si="6"/>
        <v>7.1265721297155666</v>
      </c>
      <c r="AL149" s="217">
        <f t="shared" si="6"/>
        <v>7.1265721297155666</v>
      </c>
      <c r="AM149" s="217">
        <f t="shared" si="6"/>
        <v>7.1265721297155666</v>
      </c>
      <c r="AN149" s="217">
        <f t="shared" si="6"/>
        <v>7.1265721297155666</v>
      </c>
      <c r="AO149" s="217">
        <f t="shared" si="6"/>
        <v>7.1265721297155666</v>
      </c>
      <c r="AP149" s="217">
        <f t="shared" si="6"/>
        <v>7.1265721297155666</v>
      </c>
      <c r="AQ149" s="217">
        <f t="shared" si="6"/>
        <v>7.1265721297155666</v>
      </c>
      <c r="AR149" s="217">
        <f t="shared" si="6"/>
        <v>7.1265721297155666</v>
      </c>
      <c r="AS149" s="217">
        <f t="shared" ref="AD149:AS164" si="9">AR149</f>
        <v>7.1265721297155666</v>
      </c>
      <c r="AT149" s="213">
        <v>38.050244705979523</v>
      </c>
      <c r="AU149" s="255">
        <f t="shared" si="5"/>
        <v>38.050244705979523</v>
      </c>
      <c r="AV149" s="255">
        <f t="shared" si="7"/>
        <v>38.050244705979523</v>
      </c>
      <c r="AW149" s="255">
        <f t="shared" si="7"/>
        <v>38.050244705979523</v>
      </c>
      <c r="AX149" s="255">
        <f t="shared" si="7"/>
        <v>38.050244705979523</v>
      </c>
      <c r="AY149" s="255">
        <f t="shared" si="7"/>
        <v>38.050244705979523</v>
      </c>
      <c r="AZ149" s="255">
        <f t="shared" si="7"/>
        <v>38.050244705979523</v>
      </c>
      <c r="BA149" s="255">
        <f t="shared" si="7"/>
        <v>38.050244705979523</v>
      </c>
      <c r="BB149" s="255">
        <f t="shared" si="7"/>
        <v>38.050244705979523</v>
      </c>
      <c r="BC149" s="255">
        <f t="shared" si="7"/>
        <v>38.050244705979523</v>
      </c>
      <c r="BD149" s="255">
        <f t="shared" si="7"/>
        <v>38.050244705979523</v>
      </c>
      <c r="BE149" s="255">
        <f t="shared" si="7"/>
        <v>38.050244705979523</v>
      </c>
      <c r="BF149" s="255">
        <f t="shared" si="7"/>
        <v>38.050244705979523</v>
      </c>
      <c r="BG149" s="255">
        <f t="shared" si="7"/>
        <v>38.050244705979523</v>
      </c>
      <c r="BH149" s="255">
        <f t="shared" si="7"/>
        <v>38.050244705979523</v>
      </c>
      <c r="BI149" s="255">
        <f t="shared" si="7"/>
        <v>38.050244705979523</v>
      </c>
      <c r="BJ149" s="255">
        <f t="shared" si="7"/>
        <v>38.050244705979523</v>
      </c>
      <c r="BK149" s="255">
        <f t="shared" ref="AV149:BK164" si="10">BJ149</f>
        <v>38.050244705979523</v>
      </c>
    </row>
    <row r="150" spans="1:63" x14ac:dyDescent="0.2">
      <c r="A150" s="46" t="s">
        <v>582</v>
      </c>
      <c r="B150" s="61" t="s">
        <v>532</v>
      </c>
      <c r="C150" s="22" t="s">
        <v>373</v>
      </c>
      <c r="D150" s="62" t="s">
        <v>578</v>
      </c>
      <c r="E150" s="66" t="s">
        <v>543</v>
      </c>
      <c r="F150" s="224" t="s">
        <v>341</v>
      </c>
      <c r="G150" s="225" t="s">
        <v>342</v>
      </c>
      <c r="H150" s="228">
        <v>64.765055901370943</v>
      </c>
      <c r="I150" s="228">
        <v>-0.21338904649019241</v>
      </c>
      <c r="J150" s="228">
        <v>0.37296417636389378</v>
      </c>
      <c r="K150" s="228">
        <v>-1.4615787403272407E-2</v>
      </c>
      <c r="L150" s="228">
        <v>2.4992750434194022E-4</v>
      </c>
      <c r="M150" s="228">
        <v>-1.931123060572304E-6</v>
      </c>
      <c r="N150" s="228">
        <v>5.5876757849588482E-9</v>
      </c>
      <c r="O150" s="228">
        <v>1</v>
      </c>
      <c r="P150" s="228">
        <v>6</v>
      </c>
      <c r="Q150" s="228">
        <v>90</v>
      </c>
      <c r="R150" s="246" t="s">
        <v>534</v>
      </c>
      <c r="S150" s="225" t="s">
        <v>535</v>
      </c>
      <c r="T150" s="227" t="s">
        <v>344</v>
      </c>
      <c r="V150">
        <f t="shared" si="8"/>
        <v>144</v>
      </c>
      <c r="W150">
        <f>HLOOKUP('Fleet Input'!$G$1,$AB$6:$AS$271,V150+1,FALSE)</f>
        <v>4.8456549979109855</v>
      </c>
      <c r="X150">
        <f>HLOOKUP('Fleet Input'!$G$1,$AT$6:$BK$271,V150+1,FALSE)</f>
        <v>23.569048201535033</v>
      </c>
      <c r="AB150" s="217">
        <v>4.8456549979109855</v>
      </c>
      <c r="AC150" s="217">
        <f t="shared" si="4"/>
        <v>4.8456549979109855</v>
      </c>
      <c r="AD150" s="217">
        <f t="shared" si="9"/>
        <v>4.8456549979109855</v>
      </c>
      <c r="AE150" s="217">
        <f t="shared" si="9"/>
        <v>4.8456549979109855</v>
      </c>
      <c r="AF150" s="217">
        <f t="shared" si="9"/>
        <v>4.8456549979109855</v>
      </c>
      <c r="AG150" s="217">
        <f t="shared" si="9"/>
        <v>4.8456549979109855</v>
      </c>
      <c r="AH150" s="217">
        <f t="shared" si="9"/>
        <v>4.8456549979109855</v>
      </c>
      <c r="AI150" s="217">
        <f t="shared" si="9"/>
        <v>4.8456549979109855</v>
      </c>
      <c r="AJ150" s="217">
        <f t="shared" si="9"/>
        <v>4.8456549979109855</v>
      </c>
      <c r="AK150" s="217">
        <f t="shared" si="9"/>
        <v>4.8456549979109855</v>
      </c>
      <c r="AL150" s="217">
        <f t="shared" si="9"/>
        <v>4.8456549979109855</v>
      </c>
      <c r="AM150" s="217">
        <f t="shared" si="9"/>
        <v>4.8456549979109855</v>
      </c>
      <c r="AN150" s="217">
        <f t="shared" si="9"/>
        <v>4.8456549979109855</v>
      </c>
      <c r="AO150" s="217">
        <f t="shared" si="9"/>
        <v>4.8456549979109855</v>
      </c>
      <c r="AP150" s="217">
        <f t="shared" si="9"/>
        <v>4.8456549979109855</v>
      </c>
      <c r="AQ150" s="217">
        <f t="shared" si="9"/>
        <v>4.8456549979109855</v>
      </c>
      <c r="AR150" s="217">
        <f t="shared" si="9"/>
        <v>4.8456549979109855</v>
      </c>
      <c r="AS150" s="217">
        <f t="shared" si="9"/>
        <v>4.8456549979109855</v>
      </c>
      <c r="AT150" s="213">
        <v>23.569048201535033</v>
      </c>
      <c r="AU150" s="255">
        <f t="shared" si="5"/>
        <v>23.569048201535033</v>
      </c>
      <c r="AV150" s="255">
        <f t="shared" si="10"/>
        <v>23.569048201535033</v>
      </c>
      <c r="AW150" s="255">
        <f t="shared" si="10"/>
        <v>23.569048201535033</v>
      </c>
      <c r="AX150" s="255">
        <f t="shared" si="10"/>
        <v>23.569048201535033</v>
      </c>
      <c r="AY150" s="255">
        <f t="shared" si="10"/>
        <v>23.569048201535033</v>
      </c>
      <c r="AZ150" s="255">
        <f t="shared" si="10"/>
        <v>23.569048201535033</v>
      </c>
      <c r="BA150" s="255">
        <f t="shared" si="10"/>
        <v>23.569048201535033</v>
      </c>
      <c r="BB150" s="255">
        <f t="shared" si="10"/>
        <v>23.569048201535033</v>
      </c>
      <c r="BC150" s="255">
        <f t="shared" si="10"/>
        <v>23.569048201535033</v>
      </c>
      <c r="BD150" s="255">
        <f t="shared" si="10"/>
        <v>23.569048201535033</v>
      </c>
      <c r="BE150" s="255">
        <f t="shared" si="10"/>
        <v>23.569048201535033</v>
      </c>
      <c r="BF150" s="255">
        <f t="shared" si="10"/>
        <v>23.569048201535033</v>
      </c>
      <c r="BG150" s="255">
        <f t="shared" si="10"/>
        <v>23.569048201535033</v>
      </c>
      <c r="BH150" s="255">
        <f t="shared" si="10"/>
        <v>23.569048201535033</v>
      </c>
      <c r="BI150" s="255">
        <f t="shared" si="10"/>
        <v>23.569048201535033</v>
      </c>
      <c r="BJ150" s="255">
        <f t="shared" si="10"/>
        <v>23.569048201535033</v>
      </c>
      <c r="BK150" s="255">
        <f t="shared" si="10"/>
        <v>23.569048201535033</v>
      </c>
    </row>
    <row r="151" spans="1:63" x14ac:dyDescent="0.2">
      <c r="A151" s="46" t="s">
        <v>583</v>
      </c>
      <c r="B151" s="61" t="s">
        <v>532</v>
      </c>
      <c r="C151" s="22" t="s">
        <v>373</v>
      </c>
      <c r="D151" s="62" t="s">
        <v>578</v>
      </c>
      <c r="E151" s="66" t="s">
        <v>545</v>
      </c>
      <c r="F151" s="224" t="s">
        <v>341</v>
      </c>
      <c r="G151" s="225" t="s">
        <v>342</v>
      </c>
      <c r="H151" s="228">
        <v>45.360088954912499</v>
      </c>
      <c r="I151" s="228">
        <v>-0.92557440552627668</v>
      </c>
      <c r="J151" s="228">
        <v>0.26297584410349373</v>
      </c>
      <c r="K151" s="228">
        <v>-9.8134682446016086E-3</v>
      </c>
      <c r="L151" s="228">
        <v>1.6486962444872688E-4</v>
      </c>
      <c r="M151" s="228">
        <v>-1.2669885850746798E-6</v>
      </c>
      <c r="N151" s="228">
        <v>3.6662142470110168E-9</v>
      </c>
      <c r="O151" s="228">
        <v>1</v>
      </c>
      <c r="P151" s="228">
        <v>6</v>
      </c>
      <c r="Q151" s="228">
        <v>90</v>
      </c>
      <c r="R151" s="246" t="s">
        <v>534</v>
      </c>
      <c r="S151" s="225" t="s">
        <v>535</v>
      </c>
      <c r="T151" s="227" t="s">
        <v>344</v>
      </c>
      <c r="V151">
        <f t="shared" si="8"/>
        <v>145</v>
      </c>
      <c r="W151">
        <f>HLOOKUP('Fleet Input'!$G$1,$AB$6:$AS$271,V151+1,FALSE)</f>
        <v>4.8226515729282715</v>
      </c>
      <c r="X151">
        <f>HLOOKUP('Fleet Input'!$G$1,$AT$6:$BK$271,V151+1,FALSE)</f>
        <v>34.538817740996834</v>
      </c>
      <c r="AB151" s="217">
        <v>4.8226515729282715</v>
      </c>
      <c r="AC151" s="217">
        <f t="shared" si="4"/>
        <v>4.8226515729282715</v>
      </c>
      <c r="AD151" s="217">
        <f t="shared" si="9"/>
        <v>4.8226515729282715</v>
      </c>
      <c r="AE151" s="217">
        <f t="shared" si="9"/>
        <v>4.8226515729282715</v>
      </c>
      <c r="AF151" s="217">
        <f t="shared" si="9"/>
        <v>4.8226515729282715</v>
      </c>
      <c r="AG151" s="217">
        <f t="shared" si="9"/>
        <v>4.8226515729282715</v>
      </c>
      <c r="AH151" s="217">
        <f t="shared" si="9"/>
        <v>4.8226515729282715</v>
      </c>
      <c r="AI151" s="217">
        <f t="shared" si="9"/>
        <v>4.8226515729282715</v>
      </c>
      <c r="AJ151" s="217">
        <f t="shared" si="9"/>
        <v>4.8226515729282715</v>
      </c>
      <c r="AK151" s="217">
        <f t="shared" si="9"/>
        <v>4.8226515729282715</v>
      </c>
      <c r="AL151" s="217">
        <f t="shared" si="9"/>
        <v>4.8226515729282715</v>
      </c>
      <c r="AM151" s="217">
        <f t="shared" si="9"/>
        <v>4.8226515729282715</v>
      </c>
      <c r="AN151" s="217">
        <f t="shared" si="9"/>
        <v>4.8226515729282715</v>
      </c>
      <c r="AO151" s="217">
        <f t="shared" si="9"/>
        <v>4.8226515729282715</v>
      </c>
      <c r="AP151" s="217">
        <f t="shared" si="9"/>
        <v>4.8226515729282715</v>
      </c>
      <c r="AQ151" s="217">
        <f t="shared" si="9"/>
        <v>4.8226515729282715</v>
      </c>
      <c r="AR151" s="217">
        <f t="shared" si="9"/>
        <v>4.8226515729282715</v>
      </c>
      <c r="AS151" s="217">
        <f t="shared" si="9"/>
        <v>4.8226515729282715</v>
      </c>
      <c r="AT151" s="213">
        <v>34.538817740996834</v>
      </c>
      <c r="AU151" s="255">
        <f t="shared" si="5"/>
        <v>34.538817740996834</v>
      </c>
      <c r="AV151" s="255">
        <f t="shared" si="10"/>
        <v>34.538817740996834</v>
      </c>
      <c r="AW151" s="255">
        <f t="shared" si="10"/>
        <v>34.538817740996834</v>
      </c>
      <c r="AX151" s="255">
        <f t="shared" si="10"/>
        <v>34.538817740996834</v>
      </c>
      <c r="AY151" s="255">
        <f t="shared" si="10"/>
        <v>34.538817740996834</v>
      </c>
      <c r="AZ151" s="255">
        <f t="shared" si="10"/>
        <v>34.538817740996834</v>
      </c>
      <c r="BA151" s="255">
        <f t="shared" si="10"/>
        <v>34.538817740996834</v>
      </c>
      <c r="BB151" s="255">
        <f t="shared" si="10"/>
        <v>34.538817740996834</v>
      </c>
      <c r="BC151" s="255">
        <f t="shared" si="10"/>
        <v>34.538817740996834</v>
      </c>
      <c r="BD151" s="255">
        <f t="shared" si="10"/>
        <v>34.538817740996834</v>
      </c>
      <c r="BE151" s="255">
        <f t="shared" si="10"/>
        <v>34.538817740996834</v>
      </c>
      <c r="BF151" s="255">
        <f t="shared" si="10"/>
        <v>34.538817740996834</v>
      </c>
      <c r="BG151" s="255">
        <f t="shared" si="10"/>
        <v>34.538817740996834</v>
      </c>
      <c r="BH151" s="255">
        <f t="shared" si="10"/>
        <v>34.538817740996834</v>
      </c>
      <c r="BI151" s="255">
        <f t="shared" si="10"/>
        <v>34.538817740996834</v>
      </c>
      <c r="BJ151" s="255">
        <f t="shared" si="10"/>
        <v>34.538817740996834</v>
      </c>
      <c r="BK151" s="255">
        <f t="shared" si="10"/>
        <v>34.538817740996834</v>
      </c>
    </row>
    <row r="152" spans="1:63" x14ac:dyDescent="0.2">
      <c r="A152" s="46" t="s">
        <v>584</v>
      </c>
      <c r="B152" s="61" t="s">
        <v>532</v>
      </c>
      <c r="C152" s="22" t="s">
        <v>373</v>
      </c>
      <c r="D152" s="70" t="s">
        <v>578</v>
      </c>
      <c r="E152" s="66" t="s">
        <v>547</v>
      </c>
      <c r="F152" s="224" t="s">
        <v>341</v>
      </c>
      <c r="G152" s="225" t="s">
        <v>342</v>
      </c>
      <c r="H152" s="228">
        <v>45.360088954912499</v>
      </c>
      <c r="I152" s="228">
        <v>-0.92557440552627668</v>
      </c>
      <c r="J152" s="228">
        <v>0.26297584410349373</v>
      </c>
      <c r="K152" s="228">
        <v>-9.8134682446016086E-3</v>
      </c>
      <c r="L152" s="228">
        <v>1.6486962444872688E-4</v>
      </c>
      <c r="M152" s="228">
        <v>-1.2669885850746798E-6</v>
      </c>
      <c r="N152" s="228">
        <v>3.6662142470110168E-9</v>
      </c>
      <c r="O152" s="228">
        <v>0.2</v>
      </c>
      <c r="P152" s="228">
        <v>6</v>
      </c>
      <c r="Q152" s="228">
        <v>90</v>
      </c>
      <c r="R152" s="225" t="s">
        <v>548</v>
      </c>
      <c r="S152" s="225" t="s">
        <v>344</v>
      </c>
      <c r="T152" s="227" t="s">
        <v>585</v>
      </c>
      <c r="V152">
        <f t="shared" si="8"/>
        <v>146</v>
      </c>
      <c r="W152">
        <f>HLOOKUP('Fleet Input'!$G$1,$AB$6:$AS$271,V152+1,FALSE)</f>
        <v>0.56995060021851773</v>
      </c>
      <c r="X152">
        <f>HLOOKUP('Fleet Input'!$G$1,$AT$6:$BK$271,V152+1,FALSE)</f>
        <v>7.5075173594059148</v>
      </c>
      <c r="AB152" s="217">
        <v>0.56995060021851773</v>
      </c>
      <c r="AC152" s="217">
        <f t="shared" si="4"/>
        <v>0.56995060021851773</v>
      </c>
      <c r="AD152" s="217">
        <f t="shared" si="9"/>
        <v>0.56995060021851773</v>
      </c>
      <c r="AE152" s="217">
        <f t="shared" si="9"/>
        <v>0.56995060021851773</v>
      </c>
      <c r="AF152" s="217">
        <f t="shared" si="9"/>
        <v>0.56995060021851773</v>
      </c>
      <c r="AG152" s="217">
        <f t="shared" si="9"/>
        <v>0.56995060021851773</v>
      </c>
      <c r="AH152" s="217">
        <f t="shared" si="9"/>
        <v>0.56995060021851773</v>
      </c>
      <c r="AI152" s="217">
        <f t="shared" si="9"/>
        <v>0.56995060021851773</v>
      </c>
      <c r="AJ152" s="217">
        <f t="shared" si="9"/>
        <v>0.56995060021851773</v>
      </c>
      <c r="AK152" s="217">
        <f t="shared" si="9"/>
        <v>0.56995060021851773</v>
      </c>
      <c r="AL152" s="217">
        <f t="shared" si="9"/>
        <v>0.56995060021851773</v>
      </c>
      <c r="AM152" s="217">
        <f t="shared" si="9"/>
        <v>0.56995060021851773</v>
      </c>
      <c r="AN152" s="217">
        <f t="shared" si="9"/>
        <v>0.56995060021851773</v>
      </c>
      <c r="AO152" s="217">
        <f t="shared" si="9"/>
        <v>0.56995060021851773</v>
      </c>
      <c r="AP152" s="217">
        <f t="shared" si="9"/>
        <v>0.56995060021851773</v>
      </c>
      <c r="AQ152" s="217">
        <f t="shared" si="9"/>
        <v>0.56995060021851773</v>
      </c>
      <c r="AR152" s="217">
        <f t="shared" si="9"/>
        <v>0.56995060021851773</v>
      </c>
      <c r="AS152" s="217">
        <f t="shared" si="9"/>
        <v>0.56995060021851773</v>
      </c>
      <c r="AT152" s="213">
        <v>7.5075173594059148</v>
      </c>
      <c r="AU152" s="255">
        <f t="shared" si="5"/>
        <v>7.5075173594059148</v>
      </c>
      <c r="AV152" s="255">
        <f t="shared" si="10"/>
        <v>7.5075173594059148</v>
      </c>
      <c r="AW152" s="255">
        <f t="shared" si="10"/>
        <v>7.5075173594059148</v>
      </c>
      <c r="AX152" s="255">
        <f t="shared" si="10"/>
        <v>7.5075173594059148</v>
      </c>
      <c r="AY152" s="255">
        <f t="shared" si="10"/>
        <v>7.5075173594059148</v>
      </c>
      <c r="AZ152" s="255">
        <f t="shared" si="10"/>
        <v>7.5075173594059148</v>
      </c>
      <c r="BA152" s="255">
        <f t="shared" si="10"/>
        <v>7.5075173594059148</v>
      </c>
      <c r="BB152" s="255">
        <f t="shared" si="10"/>
        <v>7.5075173594059148</v>
      </c>
      <c r="BC152" s="255">
        <f t="shared" si="10"/>
        <v>7.5075173594059148</v>
      </c>
      <c r="BD152" s="255">
        <f t="shared" si="10"/>
        <v>7.5075173594059148</v>
      </c>
      <c r="BE152" s="255">
        <f t="shared" si="10"/>
        <v>7.5075173594059148</v>
      </c>
      <c r="BF152" s="255">
        <f t="shared" si="10"/>
        <v>7.5075173594059148</v>
      </c>
      <c r="BG152" s="255">
        <f t="shared" si="10"/>
        <v>7.5075173594059148</v>
      </c>
      <c r="BH152" s="255">
        <f t="shared" si="10"/>
        <v>7.5075173594059148</v>
      </c>
      <c r="BI152" s="255">
        <f t="shared" si="10"/>
        <v>7.5075173594059148</v>
      </c>
      <c r="BJ152" s="255">
        <f t="shared" si="10"/>
        <v>7.5075173594059148</v>
      </c>
      <c r="BK152" s="255">
        <f t="shared" si="10"/>
        <v>7.5075173594059148</v>
      </c>
    </row>
    <row r="153" spans="1:63" x14ac:dyDescent="0.2">
      <c r="A153" s="46" t="s">
        <v>586</v>
      </c>
      <c r="B153" s="61" t="s">
        <v>532</v>
      </c>
      <c r="C153" s="22" t="s">
        <v>373</v>
      </c>
      <c r="D153" s="72" t="s">
        <v>587</v>
      </c>
      <c r="E153" s="66" t="s">
        <v>533</v>
      </c>
      <c r="F153" s="224" t="s">
        <v>341</v>
      </c>
      <c r="G153" s="225" t="s">
        <v>342</v>
      </c>
      <c r="H153" s="228">
        <v>94.214309914037585</v>
      </c>
      <c r="I153" s="228">
        <v>12.256877822801471</v>
      </c>
      <c r="J153" s="228">
        <v>0.34908503279439174</v>
      </c>
      <c r="K153" s="228">
        <v>-2.0943440122209722E-2</v>
      </c>
      <c r="L153" s="228">
        <v>3.9435179115798746E-4</v>
      </c>
      <c r="M153" s="228">
        <v>-3.0503273875659431E-6</v>
      </c>
      <c r="N153" s="228">
        <v>8.4486904724893896E-9</v>
      </c>
      <c r="O153" s="228">
        <v>1</v>
      </c>
      <c r="P153" s="228">
        <v>6</v>
      </c>
      <c r="Q153" s="228">
        <v>90</v>
      </c>
      <c r="R153" s="246" t="s">
        <v>534</v>
      </c>
      <c r="S153" s="225" t="s">
        <v>535</v>
      </c>
      <c r="T153" s="227" t="s">
        <v>344</v>
      </c>
      <c r="V153">
        <f t="shared" si="8"/>
        <v>147</v>
      </c>
      <c r="W153">
        <f>HLOOKUP('Fleet Input'!$G$1,$AB$6:$AS$271,V153+1,FALSE)</f>
        <v>12.107629443524283</v>
      </c>
      <c r="X153">
        <f>HLOOKUP('Fleet Input'!$G$1,$AT$6:$BK$271,V153+1,FALSE)</f>
        <v>58.5573966597115</v>
      </c>
      <c r="AB153" s="217">
        <v>12.107629443524283</v>
      </c>
      <c r="AC153" s="217">
        <f t="shared" si="4"/>
        <v>12.107629443524283</v>
      </c>
      <c r="AD153" s="217">
        <f t="shared" si="9"/>
        <v>12.107629443524283</v>
      </c>
      <c r="AE153" s="217">
        <f t="shared" si="9"/>
        <v>12.107629443524283</v>
      </c>
      <c r="AF153" s="217">
        <f t="shared" si="9"/>
        <v>12.107629443524283</v>
      </c>
      <c r="AG153" s="217">
        <f t="shared" si="9"/>
        <v>12.107629443524283</v>
      </c>
      <c r="AH153" s="217">
        <f t="shared" si="9"/>
        <v>12.107629443524283</v>
      </c>
      <c r="AI153" s="217">
        <f t="shared" si="9"/>
        <v>12.107629443524283</v>
      </c>
      <c r="AJ153" s="217">
        <f t="shared" si="9"/>
        <v>12.107629443524283</v>
      </c>
      <c r="AK153" s="217">
        <f t="shared" si="9"/>
        <v>12.107629443524283</v>
      </c>
      <c r="AL153" s="217">
        <f t="shared" si="9"/>
        <v>12.107629443524283</v>
      </c>
      <c r="AM153" s="217">
        <f t="shared" si="9"/>
        <v>12.107629443524283</v>
      </c>
      <c r="AN153" s="217">
        <f t="shared" si="9"/>
        <v>12.107629443524283</v>
      </c>
      <c r="AO153" s="217">
        <f t="shared" si="9"/>
        <v>12.107629443524283</v>
      </c>
      <c r="AP153" s="217">
        <f t="shared" si="9"/>
        <v>12.107629443524283</v>
      </c>
      <c r="AQ153" s="217">
        <f t="shared" si="9"/>
        <v>12.107629443524283</v>
      </c>
      <c r="AR153" s="217">
        <f t="shared" si="9"/>
        <v>12.107629443524283</v>
      </c>
      <c r="AS153" s="217">
        <f t="shared" si="9"/>
        <v>12.107629443524283</v>
      </c>
      <c r="AT153" s="213">
        <v>58.5573966597115</v>
      </c>
      <c r="AU153" s="255">
        <f t="shared" si="5"/>
        <v>58.5573966597115</v>
      </c>
      <c r="AV153" s="255">
        <f t="shared" si="10"/>
        <v>58.5573966597115</v>
      </c>
      <c r="AW153" s="255">
        <f t="shared" si="10"/>
        <v>58.5573966597115</v>
      </c>
      <c r="AX153" s="255">
        <f t="shared" si="10"/>
        <v>58.5573966597115</v>
      </c>
      <c r="AY153" s="255">
        <f t="shared" si="10"/>
        <v>58.5573966597115</v>
      </c>
      <c r="AZ153" s="255">
        <f t="shared" si="10"/>
        <v>58.5573966597115</v>
      </c>
      <c r="BA153" s="255">
        <f t="shared" si="10"/>
        <v>58.5573966597115</v>
      </c>
      <c r="BB153" s="255">
        <f t="shared" si="10"/>
        <v>58.5573966597115</v>
      </c>
      <c r="BC153" s="255">
        <f t="shared" si="10"/>
        <v>58.5573966597115</v>
      </c>
      <c r="BD153" s="255">
        <f t="shared" si="10"/>
        <v>58.5573966597115</v>
      </c>
      <c r="BE153" s="255">
        <f t="shared" si="10"/>
        <v>58.5573966597115</v>
      </c>
      <c r="BF153" s="255">
        <f t="shared" si="10"/>
        <v>58.5573966597115</v>
      </c>
      <c r="BG153" s="255">
        <f t="shared" si="10"/>
        <v>58.5573966597115</v>
      </c>
      <c r="BH153" s="255">
        <f t="shared" si="10"/>
        <v>58.5573966597115</v>
      </c>
      <c r="BI153" s="255">
        <f t="shared" si="10"/>
        <v>58.5573966597115</v>
      </c>
      <c r="BJ153" s="255">
        <f t="shared" si="10"/>
        <v>58.5573966597115</v>
      </c>
      <c r="BK153" s="255">
        <f t="shared" si="10"/>
        <v>58.5573966597115</v>
      </c>
    </row>
    <row r="154" spans="1:63" x14ac:dyDescent="0.2">
      <c r="A154" s="46" t="s">
        <v>588</v>
      </c>
      <c r="B154" s="61" t="s">
        <v>532</v>
      </c>
      <c r="C154" s="22" t="s">
        <v>373</v>
      </c>
      <c r="D154" s="62" t="s">
        <v>587</v>
      </c>
      <c r="E154" s="66" t="s">
        <v>537</v>
      </c>
      <c r="F154" s="224" t="s">
        <v>341</v>
      </c>
      <c r="G154" s="225" t="s">
        <v>342</v>
      </c>
      <c r="H154" s="228">
        <v>84.56975186150521</v>
      </c>
      <c r="I154" s="228">
        <v>6.1288068050052971</v>
      </c>
      <c r="J154" s="228">
        <v>0.39036466470861342</v>
      </c>
      <c r="K154" s="228">
        <v>-1.9048337338972487E-2</v>
      </c>
      <c r="L154" s="228">
        <v>3.4431447863880749E-4</v>
      </c>
      <c r="M154" s="228">
        <v>-2.6618117623389281E-6</v>
      </c>
      <c r="N154" s="228">
        <v>7.5073890888621708E-9</v>
      </c>
      <c r="O154" s="228">
        <v>1</v>
      </c>
      <c r="P154" s="228">
        <v>6</v>
      </c>
      <c r="Q154" s="228">
        <v>90</v>
      </c>
      <c r="R154" s="246" t="s">
        <v>534</v>
      </c>
      <c r="S154" s="225" t="s">
        <v>535</v>
      </c>
      <c r="T154" s="227" t="s">
        <v>344</v>
      </c>
      <c r="V154">
        <f t="shared" si="8"/>
        <v>148</v>
      </c>
      <c r="W154">
        <f>HLOOKUP('Fleet Input'!$G$1,$AB$6:$AS$271,V154+1,FALSE)</f>
        <v>8.5509075187070405</v>
      </c>
      <c r="X154">
        <f>HLOOKUP('Fleet Input'!$G$1,$AT$6:$BK$271,V154+1,FALSE)</f>
        <v>42.529227367516654</v>
      </c>
      <c r="AB154" s="217">
        <v>8.5509075187070405</v>
      </c>
      <c r="AC154" s="217">
        <f t="shared" si="4"/>
        <v>8.5509075187070405</v>
      </c>
      <c r="AD154" s="217">
        <f t="shared" si="9"/>
        <v>8.5509075187070405</v>
      </c>
      <c r="AE154" s="217">
        <f t="shared" si="9"/>
        <v>8.5509075187070405</v>
      </c>
      <c r="AF154" s="217">
        <f t="shared" si="9"/>
        <v>8.5509075187070405</v>
      </c>
      <c r="AG154" s="217">
        <f t="shared" si="9"/>
        <v>8.5509075187070405</v>
      </c>
      <c r="AH154" s="217">
        <f t="shared" si="9"/>
        <v>8.5509075187070405</v>
      </c>
      <c r="AI154" s="217">
        <f t="shared" si="9"/>
        <v>8.5509075187070405</v>
      </c>
      <c r="AJ154" s="217">
        <f t="shared" si="9"/>
        <v>8.5509075187070405</v>
      </c>
      <c r="AK154" s="217">
        <f t="shared" si="9"/>
        <v>8.5509075187070405</v>
      </c>
      <c r="AL154" s="217">
        <f t="shared" si="9"/>
        <v>8.5509075187070405</v>
      </c>
      <c r="AM154" s="217">
        <f t="shared" si="9"/>
        <v>8.5509075187070405</v>
      </c>
      <c r="AN154" s="217">
        <f t="shared" si="9"/>
        <v>8.5509075187070405</v>
      </c>
      <c r="AO154" s="217">
        <f t="shared" si="9"/>
        <v>8.5509075187070405</v>
      </c>
      <c r="AP154" s="217">
        <f t="shared" si="9"/>
        <v>8.5509075187070405</v>
      </c>
      <c r="AQ154" s="217">
        <f t="shared" si="9"/>
        <v>8.5509075187070405</v>
      </c>
      <c r="AR154" s="217">
        <f t="shared" si="9"/>
        <v>8.5509075187070405</v>
      </c>
      <c r="AS154" s="217">
        <f t="shared" si="9"/>
        <v>8.5509075187070405</v>
      </c>
      <c r="AT154" s="213">
        <v>42.529227367516654</v>
      </c>
      <c r="AU154" s="255">
        <f t="shared" si="5"/>
        <v>42.529227367516654</v>
      </c>
      <c r="AV154" s="255">
        <f t="shared" si="10"/>
        <v>42.529227367516654</v>
      </c>
      <c r="AW154" s="255">
        <f t="shared" si="10"/>
        <v>42.529227367516654</v>
      </c>
      <c r="AX154" s="255">
        <f t="shared" si="10"/>
        <v>42.529227367516654</v>
      </c>
      <c r="AY154" s="255">
        <f t="shared" si="10"/>
        <v>42.529227367516654</v>
      </c>
      <c r="AZ154" s="255">
        <f t="shared" si="10"/>
        <v>42.529227367516654</v>
      </c>
      <c r="BA154" s="255">
        <f t="shared" si="10"/>
        <v>42.529227367516654</v>
      </c>
      <c r="BB154" s="255">
        <f t="shared" si="10"/>
        <v>42.529227367516654</v>
      </c>
      <c r="BC154" s="255">
        <f t="shared" si="10"/>
        <v>42.529227367516654</v>
      </c>
      <c r="BD154" s="255">
        <f t="shared" si="10"/>
        <v>42.529227367516654</v>
      </c>
      <c r="BE154" s="255">
        <f t="shared" si="10"/>
        <v>42.529227367516654</v>
      </c>
      <c r="BF154" s="255">
        <f t="shared" si="10"/>
        <v>42.529227367516654</v>
      </c>
      <c r="BG154" s="255">
        <f t="shared" si="10"/>
        <v>42.529227367516654</v>
      </c>
      <c r="BH154" s="255">
        <f t="shared" si="10"/>
        <v>42.529227367516654</v>
      </c>
      <c r="BI154" s="255">
        <f t="shared" si="10"/>
        <v>42.529227367516654</v>
      </c>
      <c r="BJ154" s="255">
        <f t="shared" si="10"/>
        <v>42.529227367516654</v>
      </c>
      <c r="BK154" s="255">
        <f t="shared" si="10"/>
        <v>42.529227367516654</v>
      </c>
    </row>
    <row r="155" spans="1:63" x14ac:dyDescent="0.2">
      <c r="A155" s="46" t="s">
        <v>589</v>
      </c>
      <c r="B155" s="61" t="s">
        <v>532</v>
      </c>
      <c r="C155" s="22" t="s">
        <v>373</v>
      </c>
      <c r="D155" s="62" t="s">
        <v>587</v>
      </c>
      <c r="E155" s="66" t="s">
        <v>539</v>
      </c>
      <c r="F155" s="224" t="s">
        <v>341</v>
      </c>
      <c r="G155" s="225" t="s">
        <v>342</v>
      </c>
      <c r="H155" s="228">
        <v>81.956405070610344</v>
      </c>
      <c r="I155" s="228">
        <v>9.0616243325639516</v>
      </c>
      <c r="J155" s="228">
        <v>0.22373553384386469</v>
      </c>
      <c r="K155" s="228">
        <v>-1.4433149818614766E-2</v>
      </c>
      <c r="L155" s="228">
        <v>2.7696534402821271E-4</v>
      </c>
      <c r="M155" s="228">
        <v>-2.1557996940924085E-6</v>
      </c>
      <c r="N155" s="228">
        <v>5.974973136483458E-9</v>
      </c>
      <c r="O155" s="228">
        <v>1</v>
      </c>
      <c r="P155" s="228">
        <v>6</v>
      </c>
      <c r="Q155" s="228">
        <v>90</v>
      </c>
      <c r="R155" s="246" t="s">
        <v>534</v>
      </c>
      <c r="S155" s="225" t="s">
        <v>535</v>
      </c>
      <c r="T155" s="227" t="s">
        <v>344</v>
      </c>
      <c r="V155">
        <f t="shared" si="8"/>
        <v>149</v>
      </c>
      <c r="W155">
        <f>HLOOKUP('Fleet Input'!$G$1,$AB$6:$AS$271,V155+1,FALSE)</f>
        <v>9.2520670638372753</v>
      </c>
      <c r="X155">
        <f>HLOOKUP('Fleet Input'!$G$1,$AT$6:$BK$271,V155+1,FALSE)</f>
        <v>46.537253036477132</v>
      </c>
      <c r="AB155" s="217">
        <v>9.2520670638372753</v>
      </c>
      <c r="AC155" s="217">
        <f t="shared" si="4"/>
        <v>9.2520670638372753</v>
      </c>
      <c r="AD155" s="217">
        <f t="shared" si="9"/>
        <v>9.2520670638372753</v>
      </c>
      <c r="AE155" s="217">
        <f t="shared" si="9"/>
        <v>9.2520670638372753</v>
      </c>
      <c r="AF155" s="217">
        <f t="shared" si="9"/>
        <v>9.2520670638372753</v>
      </c>
      <c r="AG155" s="217">
        <f t="shared" si="9"/>
        <v>9.2520670638372753</v>
      </c>
      <c r="AH155" s="217">
        <f t="shared" si="9"/>
        <v>9.2520670638372753</v>
      </c>
      <c r="AI155" s="217">
        <f t="shared" si="9"/>
        <v>9.2520670638372753</v>
      </c>
      <c r="AJ155" s="217">
        <f t="shared" si="9"/>
        <v>9.2520670638372753</v>
      </c>
      <c r="AK155" s="217">
        <f t="shared" si="9"/>
        <v>9.2520670638372753</v>
      </c>
      <c r="AL155" s="217">
        <f t="shared" si="9"/>
        <v>9.2520670638372753</v>
      </c>
      <c r="AM155" s="217">
        <f t="shared" si="9"/>
        <v>9.2520670638372753</v>
      </c>
      <c r="AN155" s="217">
        <f t="shared" si="9"/>
        <v>9.2520670638372753</v>
      </c>
      <c r="AO155" s="217">
        <f t="shared" si="9"/>
        <v>9.2520670638372753</v>
      </c>
      <c r="AP155" s="217">
        <f t="shared" si="9"/>
        <v>9.2520670638372753</v>
      </c>
      <c r="AQ155" s="217">
        <f t="shared" si="9"/>
        <v>9.2520670638372753</v>
      </c>
      <c r="AR155" s="217">
        <f t="shared" si="9"/>
        <v>9.2520670638372753</v>
      </c>
      <c r="AS155" s="217">
        <f t="shared" si="9"/>
        <v>9.2520670638372753</v>
      </c>
      <c r="AT155" s="213">
        <v>46.537253036477132</v>
      </c>
      <c r="AU155" s="255">
        <f t="shared" si="5"/>
        <v>46.537253036477132</v>
      </c>
      <c r="AV155" s="255">
        <f t="shared" si="10"/>
        <v>46.537253036477132</v>
      </c>
      <c r="AW155" s="255">
        <f t="shared" si="10"/>
        <v>46.537253036477132</v>
      </c>
      <c r="AX155" s="255">
        <f t="shared" si="10"/>
        <v>46.537253036477132</v>
      </c>
      <c r="AY155" s="255">
        <f t="shared" si="10"/>
        <v>46.537253036477132</v>
      </c>
      <c r="AZ155" s="255">
        <f t="shared" si="10"/>
        <v>46.537253036477132</v>
      </c>
      <c r="BA155" s="255">
        <f t="shared" si="10"/>
        <v>46.537253036477132</v>
      </c>
      <c r="BB155" s="255">
        <f t="shared" si="10"/>
        <v>46.537253036477132</v>
      </c>
      <c r="BC155" s="255">
        <f t="shared" si="10"/>
        <v>46.537253036477132</v>
      </c>
      <c r="BD155" s="255">
        <f t="shared" si="10"/>
        <v>46.537253036477132</v>
      </c>
      <c r="BE155" s="255">
        <f t="shared" si="10"/>
        <v>46.537253036477132</v>
      </c>
      <c r="BF155" s="255">
        <f t="shared" si="10"/>
        <v>46.537253036477132</v>
      </c>
      <c r="BG155" s="255">
        <f t="shared" si="10"/>
        <v>46.537253036477132</v>
      </c>
      <c r="BH155" s="255">
        <f t="shared" si="10"/>
        <v>46.537253036477132</v>
      </c>
      <c r="BI155" s="255">
        <f t="shared" si="10"/>
        <v>46.537253036477132</v>
      </c>
      <c r="BJ155" s="255">
        <f t="shared" si="10"/>
        <v>46.537253036477132</v>
      </c>
      <c r="BK155" s="255">
        <f t="shared" si="10"/>
        <v>46.537253036477132</v>
      </c>
    </row>
    <row r="156" spans="1:63" x14ac:dyDescent="0.2">
      <c r="A156" s="46" t="s">
        <v>590</v>
      </c>
      <c r="B156" s="61" t="s">
        <v>532</v>
      </c>
      <c r="C156" s="22" t="s">
        <v>373</v>
      </c>
      <c r="D156" s="62" t="s">
        <v>587</v>
      </c>
      <c r="E156" s="66" t="s">
        <v>541</v>
      </c>
      <c r="F156" s="224" t="s">
        <v>341</v>
      </c>
      <c r="G156" s="225" t="s">
        <v>342</v>
      </c>
      <c r="H156" s="228">
        <v>108.64337619114667</v>
      </c>
      <c r="I156" s="228">
        <v>4.1158137591555715</v>
      </c>
      <c r="J156" s="228">
        <v>0.24362072770600207</v>
      </c>
      <c r="K156" s="228">
        <v>-1.1816074879789085E-2</v>
      </c>
      <c r="L156" s="228">
        <v>2.1182574471367843E-4</v>
      </c>
      <c r="M156" s="228">
        <v>-1.5866575585610221E-6</v>
      </c>
      <c r="N156" s="228">
        <v>4.2401879739566856E-9</v>
      </c>
      <c r="O156" s="228">
        <v>1</v>
      </c>
      <c r="P156" s="228">
        <v>6</v>
      </c>
      <c r="Q156" s="228">
        <v>90</v>
      </c>
      <c r="R156" s="246" t="s">
        <v>534</v>
      </c>
      <c r="S156" s="225" t="s">
        <v>535</v>
      </c>
      <c r="T156" s="227" t="s">
        <v>344</v>
      </c>
      <c r="V156">
        <f t="shared" si="8"/>
        <v>150</v>
      </c>
      <c r="W156">
        <f>HLOOKUP('Fleet Input'!$G$1,$AB$6:$AS$271,V156+1,FALSE)</f>
        <v>7.1872657045932709</v>
      </c>
      <c r="X156">
        <f>HLOOKUP('Fleet Input'!$G$1,$AT$6:$BK$271,V156+1,FALSE)</f>
        <v>38.884876475871998</v>
      </c>
      <c r="AB156" s="217">
        <v>7.1872657045932709</v>
      </c>
      <c r="AC156" s="217">
        <f t="shared" si="4"/>
        <v>7.1872657045932709</v>
      </c>
      <c r="AD156" s="217">
        <f t="shared" si="9"/>
        <v>7.1872657045932709</v>
      </c>
      <c r="AE156" s="217">
        <f t="shared" si="9"/>
        <v>7.1872657045932709</v>
      </c>
      <c r="AF156" s="217">
        <f t="shared" si="9"/>
        <v>7.1872657045932709</v>
      </c>
      <c r="AG156" s="217">
        <f t="shared" si="9"/>
        <v>7.1872657045932709</v>
      </c>
      <c r="AH156" s="217">
        <f t="shared" si="9"/>
        <v>7.1872657045932709</v>
      </c>
      <c r="AI156" s="217">
        <f t="shared" si="9"/>
        <v>7.1872657045932709</v>
      </c>
      <c r="AJ156" s="217">
        <f t="shared" si="9"/>
        <v>7.1872657045932709</v>
      </c>
      <c r="AK156" s="217">
        <f t="shared" si="9"/>
        <v>7.1872657045932709</v>
      </c>
      <c r="AL156" s="217">
        <f t="shared" si="9"/>
        <v>7.1872657045932709</v>
      </c>
      <c r="AM156" s="217">
        <f t="shared" si="9"/>
        <v>7.1872657045932709</v>
      </c>
      <c r="AN156" s="217">
        <f t="shared" si="9"/>
        <v>7.1872657045932709</v>
      </c>
      <c r="AO156" s="217">
        <f t="shared" si="9"/>
        <v>7.1872657045932709</v>
      </c>
      <c r="AP156" s="217">
        <f t="shared" si="9"/>
        <v>7.1872657045932709</v>
      </c>
      <c r="AQ156" s="217">
        <f t="shared" si="9"/>
        <v>7.1872657045932709</v>
      </c>
      <c r="AR156" s="217">
        <f t="shared" si="9"/>
        <v>7.1872657045932709</v>
      </c>
      <c r="AS156" s="217">
        <f t="shared" si="9"/>
        <v>7.1872657045932709</v>
      </c>
      <c r="AT156" s="213">
        <v>38.884876475871998</v>
      </c>
      <c r="AU156" s="255">
        <f t="shared" si="5"/>
        <v>38.884876475871998</v>
      </c>
      <c r="AV156" s="255">
        <f t="shared" si="10"/>
        <v>38.884876475871998</v>
      </c>
      <c r="AW156" s="255">
        <f t="shared" si="10"/>
        <v>38.884876475871998</v>
      </c>
      <c r="AX156" s="255">
        <f t="shared" si="10"/>
        <v>38.884876475871998</v>
      </c>
      <c r="AY156" s="255">
        <f t="shared" si="10"/>
        <v>38.884876475871998</v>
      </c>
      <c r="AZ156" s="255">
        <f t="shared" si="10"/>
        <v>38.884876475871998</v>
      </c>
      <c r="BA156" s="255">
        <f t="shared" si="10"/>
        <v>38.884876475871998</v>
      </c>
      <c r="BB156" s="255">
        <f t="shared" si="10"/>
        <v>38.884876475871998</v>
      </c>
      <c r="BC156" s="255">
        <f t="shared" si="10"/>
        <v>38.884876475871998</v>
      </c>
      <c r="BD156" s="255">
        <f t="shared" si="10"/>
        <v>38.884876475871998</v>
      </c>
      <c r="BE156" s="255">
        <f t="shared" si="10"/>
        <v>38.884876475871998</v>
      </c>
      <c r="BF156" s="255">
        <f t="shared" si="10"/>
        <v>38.884876475871998</v>
      </c>
      <c r="BG156" s="255">
        <f t="shared" si="10"/>
        <v>38.884876475871998</v>
      </c>
      <c r="BH156" s="255">
        <f t="shared" si="10"/>
        <v>38.884876475871998</v>
      </c>
      <c r="BI156" s="255">
        <f t="shared" si="10"/>
        <v>38.884876475871998</v>
      </c>
      <c r="BJ156" s="255">
        <f t="shared" si="10"/>
        <v>38.884876475871998</v>
      </c>
      <c r="BK156" s="255">
        <f t="shared" si="10"/>
        <v>38.884876475871998</v>
      </c>
    </row>
    <row r="157" spans="1:63" x14ac:dyDescent="0.2">
      <c r="A157" s="46" t="s">
        <v>591</v>
      </c>
      <c r="B157" s="61" t="s">
        <v>532</v>
      </c>
      <c r="C157" s="22" t="s">
        <v>373</v>
      </c>
      <c r="D157" s="62" t="s">
        <v>587</v>
      </c>
      <c r="E157" s="66" t="s">
        <v>543</v>
      </c>
      <c r="F157" s="224" t="s">
        <v>341</v>
      </c>
      <c r="G157" s="225" t="s">
        <v>342</v>
      </c>
      <c r="H157" s="228">
        <v>64.367014991119504</v>
      </c>
      <c r="I157" s="228">
        <v>-1.8420627107843757E-2</v>
      </c>
      <c r="J157" s="228">
        <v>0.38395534528535791</v>
      </c>
      <c r="K157" s="228">
        <v>-1.5287197216366621E-2</v>
      </c>
      <c r="L157" s="228">
        <v>2.6312753460899785E-4</v>
      </c>
      <c r="M157" s="228">
        <v>-2.0418538354549653E-6</v>
      </c>
      <c r="N157" s="228">
        <v>5.9297047968424194E-9</v>
      </c>
      <c r="O157" s="228">
        <v>1</v>
      </c>
      <c r="P157" s="228">
        <v>6</v>
      </c>
      <c r="Q157" s="228">
        <v>90</v>
      </c>
      <c r="R157" s="246" t="s">
        <v>534</v>
      </c>
      <c r="S157" s="225" t="s">
        <v>535</v>
      </c>
      <c r="T157" s="227" t="s">
        <v>344</v>
      </c>
      <c r="V157">
        <f t="shared" si="8"/>
        <v>151</v>
      </c>
      <c r="W157">
        <f>HLOOKUP('Fleet Input'!$G$1,$AB$6:$AS$271,V157+1,FALSE)</f>
        <v>4.9381732542059034</v>
      </c>
      <c r="X157">
        <f>HLOOKUP('Fleet Input'!$G$1,$AT$6:$BK$271,V157+1,FALSE)</f>
        <v>24.225122980535804</v>
      </c>
      <c r="AB157" s="217">
        <v>4.9381732542059034</v>
      </c>
      <c r="AC157" s="217">
        <f t="shared" si="4"/>
        <v>4.9381732542059034</v>
      </c>
      <c r="AD157" s="217">
        <f t="shared" si="9"/>
        <v>4.9381732542059034</v>
      </c>
      <c r="AE157" s="217">
        <f t="shared" si="9"/>
        <v>4.9381732542059034</v>
      </c>
      <c r="AF157" s="217">
        <f t="shared" si="9"/>
        <v>4.9381732542059034</v>
      </c>
      <c r="AG157" s="217">
        <f t="shared" si="9"/>
        <v>4.9381732542059034</v>
      </c>
      <c r="AH157" s="217">
        <f t="shared" si="9"/>
        <v>4.9381732542059034</v>
      </c>
      <c r="AI157" s="217">
        <f t="shared" si="9"/>
        <v>4.9381732542059034</v>
      </c>
      <c r="AJ157" s="217">
        <f t="shared" si="9"/>
        <v>4.9381732542059034</v>
      </c>
      <c r="AK157" s="217">
        <f t="shared" si="9"/>
        <v>4.9381732542059034</v>
      </c>
      <c r="AL157" s="217">
        <f t="shared" si="9"/>
        <v>4.9381732542059034</v>
      </c>
      <c r="AM157" s="217">
        <f t="shared" si="9"/>
        <v>4.9381732542059034</v>
      </c>
      <c r="AN157" s="217">
        <f t="shared" si="9"/>
        <v>4.9381732542059034</v>
      </c>
      <c r="AO157" s="217">
        <f t="shared" si="9"/>
        <v>4.9381732542059034</v>
      </c>
      <c r="AP157" s="217">
        <f t="shared" si="9"/>
        <v>4.9381732542059034</v>
      </c>
      <c r="AQ157" s="217">
        <f t="shared" si="9"/>
        <v>4.9381732542059034</v>
      </c>
      <c r="AR157" s="217">
        <f t="shared" si="9"/>
        <v>4.9381732542059034</v>
      </c>
      <c r="AS157" s="217">
        <f t="shared" si="9"/>
        <v>4.9381732542059034</v>
      </c>
      <c r="AT157" s="213">
        <v>24.225122980535804</v>
      </c>
      <c r="AU157" s="255">
        <f t="shared" si="5"/>
        <v>24.225122980535804</v>
      </c>
      <c r="AV157" s="255">
        <f t="shared" si="10"/>
        <v>24.225122980535804</v>
      </c>
      <c r="AW157" s="255">
        <f t="shared" si="10"/>
        <v>24.225122980535804</v>
      </c>
      <c r="AX157" s="255">
        <f t="shared" si="10"/>
        <v>24.225122980535804</v>
      </c>
      <c r="AY157" s="255">
        <f t="shared" si="10"/>
        <v>24.225122980535804</v>
      </c>
      <c r="AZ157" s="255">
        <f t="shared" si="10"/>
        <v>24.225122980535804</v>
      </c>
      <c r="BA157" s="255">
        <f t="shared" si="10"/>
        <v>24.225122980535804</v>
      </c>
      <c r="BB157" s="255">
        <f t="shared" si="10"/>
        <v>24.225122980535804</v>
      </c>
      <c r="BC157" s="255">
        <f t="shared" si="10"/>
        <v>24.225122980535804</v>
      </c>
      <c r="BD157" s="255">
        <f t="shared" si="10"/>
        <v>24.225122980535804</v>
      </c>
      <c r="BE157" s="255">
        <f t="shared" si="10"/>
        <v>24.225122980535804</v>
      </c>
      <c r="BF157" s="255">
        <f t="shared" si="10"/>
        <v>24.225122980535804</v>
      </c>
      <c r="BG157" s="255">
        <f t="shared" si="10"/>
        <v>24.225122980535804</v>
      </c>
      <c r="BH157" s="255">
        <f t="shared" si="10"/>
        <v>24.225122980535804</v>
      </c>
      <c r="BI157" s="255">
        <f t="shared" si="10"/>
        <v>24.225122980535804</v>
      </c>
      <c r="BJ157" s="255">
        <f t="shared" si="10"/>
        <v>24.225122980535804</v>
      </c>
      <c r="BK157" s="255">
        <f t="shared" si="10"/>
        <v>24.225122980535804</v>
      </c>
    </row>
    <row r="158" spans="1:63" x14ac:dyDescent="0.2">
      <c r="A158" s="46" t="s">
        <v>592</v>
      </c>
      <c r="B158" s="61" t="s">
        <v>532</v>
      </c>
      <c r="C158" s="22" t="s">
        <v>373</v>
      </c>
      <c r="D158" s="62" t="s">
        <v>587</v>
      </c>
      <c r="E158" s="66" t="s">
        <v>545</v>
      </c>
      <c r="F158" s="224" t="s">
        <v>341</v>
      </c>
      <c r="G158" s="225" t="s">
        <v>342</v>
      </c>
      <c r="H158" s="228">
        <v>45.374866273952648</v>
      </c>
      <c r="I158" s="228">
        <v>-0.80255642801057547</v>
      </c>
      <c r="J158" s="228">
        <v>0.26737539964233292</v>
      </c>
      <c r="K158" s="228">
        <v>-1.0194661790819737E-2</v>
      </c>
      <c r="L158" s="228">
        <v>1.7340021526734972E-4</v>
      </c>
      <c r="M158" s="228">
        <v>-1.3455610966273124E-6</v>
      </c>
      <c r="N158" s="228">
        <v>3.9288395726859437E-9</v>
      </c>
      <c r="O158" s="228">
        <v>1</v>
      </c>
      <c r="P158" s="228">
        <v>6</v>
      </c>
      <c r="Q158" s="228">
        <v>90</v>
      </c>
      <c r="R158" s="246" t="s">
        <v>534</v>
      </c>
      <c r="S158" s="225" t="s">
        <v>535</v>
      </c>
      <c r="T158" s="227" t="s">
        <v>344</v>
      </c>
      <c r="V158">
        <f t="shared" si="8"/>
        <v>152</v>
      </c>
      <c r="W158">
        <f>HLOOKUP('Fleet Input'!$G$1,$AB$6:$AS$271,V158+1,FALSE)</f>
        <v>4.9018592817330706</v>
      </c>
      <c r="X158">
        <f>HLOOKUP('Fleet Input'!$G$1,$AT$6:$BK$271,V158+1,FALSE)</f>
        <v>35.462241141232013</v>
      </c>
      <c r="AB158" s="217">
        <v>4.9018592817330706</v>
      </c>
      <c r="AC158" s="217">
        <f t="shared" si="4"/>
        <v>4.9018592817330706</v>
      </c>
      <c r="AD158" s="217">
        <f t="shared" si="9"/>
        <v>4.9018592817330706</v>
      </c>
      <c r="AE158" s="217">
        <f t="shared" si="9"/>
        <v>4.9018592817330706</v>
      </c>
      <c r="AF158" s="217">
        <f t="shared" si="9"/>
        <v>4.9018592817330706</v>
      </c>
      <c r="AG158" s="217">
        <f t="shared" si="9"/>
        <v>4.9018592817330706</v>
      </c>
      <c r="AH158" s="217">
        <f t="shared" si="9"/>
        <v>4.9018592817330706</v>
      </c>
      <c r="AI158" s="217">
        <f t="shared" si="9"/>
        <v>4.9018592817330706</v>
      </c>
      <c r="AJ158" s="217">
        <f t="shared" si="9"/>
        <v>4.9018592817330706</v>
      </c>
      <c r="AK158" s="217">
        <f t="shared" si="9"/>
        <v>4.9018592817330706</v>
      </c>
      <c r="AL158" s="217">
        <f t="shared" si="9"/>
        <v>4.9018592817330706</v>
      </c>
      <c r="AM158" s="217">
        <f t="shared" si="9"/>
        <v>4.9018592817330706</v>
      </c>
      <c r="AN158" s="217">
        <f t="shared" si="9"/>
        <v>4.9018592817330706</v>
      </c>
      <c r="AO158" s="217">
        <f t="shared" si="9"/>
        <v>4.9018592817330706</v>
      </c>
      <c r="AP158" s="217">
        <f t="shared" si="9"/>
        <v>4.9018592817330706</v>
      </c>
      <c r="AQ158" s="217">
        <f t="shared" si="9"/>
        <v>4.9018592817330706</v>
      </c>
      <c r="AR158" s="217">
        <f t="shared" si="9"/>
        <v>4.9018592817330706</v>
      </c>
      <c r="AS158" s="217">
        <f t="shared" si="9"/>
        <v>4.9018592817330706</v>
      </c>
      <c r="AT158" s="213">
        <v>35.462241141232013</v>
      </c>
      <c r="AU158" s="255">
        <f t="shared" si="5"/>
        <v>35.462241141232013</v>
      </c>
      <c r="AV158" s="255">
        <f t="shared" si="10"/>
        <v>35.462241141232013</v>
      </c>
      <c r="AW158" s="255">
        <f t="shared" si="10"/>
        <v>35.462241141232013</v>
      </c>
      <c r="AX158" s="255">
        <f t="shared" si="10"/>
        <v>35.462241141232013</v>
      </c>
      <c r="AY158" s="255">
        <f t="shared" si="10"/>
        <v>35.462241141232013</v>
      </c>
      <c r="AZ158" s="255">
        <f t="shared" si="10"/>
        <v>35.462241141232013</v>
      </c>
      <c r="BA158" s="255">
        <f t="shared" si="10"/>
        <v>35.462241141232013</v>
      </c>
      <c r="BB158" s="255">
        <f t="shared" si="10"/>
        <v>35.462241141232013</v>
      </c>
      <c r="BC158" s="255">
        <f t="shared" si="10"/>
        <v>35.462241141232013</v>
      </c>
      <c r="BD158" s="255">
        <f t="shared" si="10"/>
        <v>35.462241141232013</v>
      </c>
      <c r="BE158" s="255">
        <f t="shared" si="10"/>
        <v>35.462241141232013</v>
      </c>
      <c r="BF158" s="255">
        <f t="shared" si="10"/>
        <v>35.462241141232013</v>
      </c>
      <c r="BG158" s="255">
        <f t="shared" si="10"/>
        <v>35.462241141232013</v>
      </c>
      <c r="BH158" s="255">
        <f t="shared" si="10"/>
        <v>35.462241141232013</v>
      </c>
      <c r="BI158" s="255">
        <f t="shared" si="10"/>
        <v>35.462241141232013</v>
      </c>
      <c r="BJ158" s="255">
        <f t="shared" si="10"/>
        <v>35.462241141232013</v>
      </c>
      <c r="BK158" s="255">
        <f t="shared" si="10"/>
        <v>35.462241141232013</v>
      </c>
    </row>
    <row r="159" spans="1:63" x14ac:dyDescent="0.2">
      <c r="A159" s="46" t="s">
        <v>593</v>
      </c>
      <c r="B159" s="61" t="s">
        <v>532</v>
      </c>
      <c r="C159" s="22" t="s">
        <v>373</v>
      </c>
      <c r="D159" s="70" t="s">
        <v>587</v>
      </c>
      <c r="E159" s="66" t="s">
        <v>547</v>
      </c>
      <c r="F159" s="224" t="s">
        <v>341</v>
      </c>
      <c r="G159" s="225" t="s">
        <v>342</v>
      </c>
      <c r="H159" s="228">
        <v>45.374866273952648</v>
      </c>
      <c r="I159" s="228">
        <v>-0.80255642801057547</v>
      </c>
      <c r="J159" s="228">
        <v>0.26737539964233292</v>
      </c>
      <c r="K159" s="228">
        <v>-1.0194661790819737E-2</v>
      </c>
      <c r="L159" s="228">
        <v>1.7340021526734972E-4</v>
      </c>
      <c r="M159" s="228">
        <v>-1.3455610966273124E-6</v>
      </c>
      <c r="N159" s="228">
        <v>3.9288395726859437E-9</v>
      </c>
      <c r="O159" s="228">
        <v>0.2</v>
      </c>
      <c r="P159" s="228">
        <v>6</v>
      </c>
      <c r="Q159" s="228">
        <v>90</v>
      </c>
      <c r="R159" s="225" t="s">
        <v>548</v>
      </c>
      <c r="S159" s="225" t="s">
        <v>344</v>
      </c>
      <c r="T159" s="227" t="s">
        <v>594</v>
      </c>
      <c r="V159">
        <f t="shared" si="8"/>
        <v>153</v>
      </c>
      <c r="W159">
        <f>HLOOKUP('Fleet Input'!$G$1,$AB$6:$AS$271,V159+1,FALSE)</f>
        <v>0.57292390174615004</v>
      </c>
      <c r="X159">
        <f>HLOOKUP('Fleet Input'!$G$1,$AT$6:$BK$271,V159+1,FALSE)</f>
        <v>7.5761768046215501</v>
      </c>
      <c r="AB159" s="217">
        <v>0.57292390174615004</v>
      </c>
      <c r="AC159" s="217">
        <f t="shared" si="4"/>
        <v>0.57292390174615004</v>
      </c>
      <c r="AD159" s="217">
        <f t="shared" si="9"/>
        <v>0.57292390174615004</v>
      </c>
      <c r="AE159" s="217">
        <f t="shared" si="9"/>
        <v>0.57292390174615004</v>
      </c>
      <c r="AF159" s="217">
        <f t="shared" si="9"/>
        <v>0.57292390174615004</v>
      </c>
      <c r="AG159" s="217">
        <f t="shared" si="9"/>
        <v>0.57292390174615004</v>
      </c>
      <c r="AH159" s="217">
        <f t="shared" si="9"/>
        <v>0.57292390174615004</v>
      </c>
      <c r="AI159" s="217">
        <f t="shared" si="9"/>
        <v>0.57292390174615004</v>
      </c>
      <c r="AJ159" s="217">
        <f t="shared" si="9"/>
        <v>0.57292390174615004</v>
      </c>
      <c r="AK159" s="217">
        <f t="shared" si="9"/>
        <v>0.57292390174615004</v>
      </c>
      <c r="AL159" s="217">
        <f t="shared" si="9"/>
        <v>0.57292390174615004</v>
      </c>
      <c r="AM159" s="217">
        <f t="shared" si="9"/>
        <v>0.57292390174615004</v>
      </c>
      <c r="AN159" s="217">
        <f t="shared" si="9"/>
        <v>0.57292390174615004</v>
      </c>
      <c r="AO159" s="217">
        <f t="shared" si="9"/>
        <v>0.57292390174615004</v>
      </c>
      <c r="AP159" s="217">
        <f t="shared" si="9"/>
        <v>0.57292390174615004</v>
      </c>
      <c r="AQ159" s="217">
        <f t="shared" si="9"/>
        <v>0.57292390174615004</v>
      </c>
      <c r="AR159" s="217">
        <f t="shared" si="9"/>
        <v>0.57292390174615004</v>
      </c>
      <c r="AS159" s="217">
        <f t="shared" si="9"/>
        <v>0.57292390174615004</v>
      </c>
      <c r="AT159" s="213">
        <v>7.5761768046215501</v>
      </c>
      <c r="AU159" s="255">
        <f t="shared" si="5"/>
        <v>7.5761768046215501</v>
      </c>
      <c r="AV159" s="255">
        <f t="shared" si="10"/>
        <v>7.5761768046215501</v>
      </c>
      <c r="AW159" s="255">
        <f t="shared" si="10"/>
        <v>7.5761768046215501</v>
      </c>
      <c r="AX159" s="255">
        <f t="shared" si="10"/>
        <v>7.5761768046215501</v>
      </c>
      <c r="AY159" s="255">
        <f t="shared" si="10"/>
        <v>7.5761768046215501</v>
      </c>
      <c r="AZ159" s="255">
        <f t="shared" si="10"/>
        <v>7.5761768046215501</v>
      </c>
      <c r="BA159" s="255">
        <f t="shared" si="10"/>
        <v>7.5761768046215501</v>
      </c>
      <c r="BB159" s="255">
        <f t="shared" si="10"/>
        <v>7.5761768046215501</v>
      </c>
      <c r="BC159" s="255">
        <f t="shared" si="10"/>
        <v>7.5761768046215501</v>
      </c>
      <c r="BD159" s="255">
        <f t="shared" si="10"/>
        <v>7.5761768046215501</v>
      </c>
      <c r="BE159" s="255">
        <f t="shared" si="10"/>
        <v>7.5761768046215501</v>
      </c>
      <c r="BF159" s="255">
        <f t="shared" si="10"/>
        <v>7.5761768046215501</v>
      </c>
      <c r="BG159" s="255">
        <f t="shared" si="10"/>
        <v>7.5761768046215501</v>
      </c>
      <c r="BH159" s="255">
        <f t="shared" si="10"/>
        <v>7.5761768046215501</v>
      </c>
      <c r="BI159" s="255">
        <f t="shared" si="10"/>
        <v>7.5761768046215501</v>
      </c>
      <c r="BJ159" s="255">
        <f t="shared" si="10"/>
        <v>7.5761768046215501</v>
      </c>
      <c r="BK159" s="255">
        <f t="shared" si="10"/>
        <v>7.5761768046215501</v>
      </c>
    </row>
    <row r="160" spans="1:63" x14ac:dyDescent="0.2">
      <c r="A160" s="46" t="s">
        <v>595</v>
      </c>
      <c r="B160" s="61" t="s">
        <v>532</v>
      </c>
      <c r="C160" s="22" t="s">
        <v>373</v>
      </c>
      <c r="D160" s="72" t="s">
        <v>596</v>
      </c>
      <c r="E160" s="66" t="s">
        <v>533</v>
      </c>
      <c r="F160" s="224" t="s">
        <v>341</v>
      </c>
      <c r="G160" s="225" t="s">
        <v>342</v>
      </c>
      <c r="H160" s="228">
        <v>82.399500178173184</v>
      </c>
      <c r="I160" s="228">
        <v>13.059442194644362</v>
      </c>
      <c r="J160" s="228">
        <v>0.48895840867771767</v>
      </c>
      <c r="K160" s="228">
        <v>-2.5550165001732239E-2</v>
      </c>
      <c r="L160" s="228">
        <v>4.5784126851344809E-4</v>
      </c>
      <c r="M160" s="228">
        <v>-3.4308818326334034E-6</v>
      </c>
      <c r="N160" s="228">
        <v>9.2386611876341118E-9</v>
      </c>
      <c r="O160" s="228">
        <v>1</v>
      </c>
      <c r="P160" s="228">
        <v>6</v>
      </c>
      <c r="Q160" s="228">
        <v>90</v>
      </c>
      <c r="R160" s="246" t="s">
        <v>534</v>
      </c>
      <c r="S160" s="225" t="s">
        <v>535</v>
      </c>
      <c r="T160" s="227" t="s">
        <v>344</v>
      </c>
      <c r="V160">
        <f t="shared" si="8"/>
        <v>154</v>
      </c>
      <c r="W160">
        <f>HLOOKUP('Fleet Input'!$G$1,$AB$6:$AS$271,V160+1,FALSE)</f>
        <v>13.743039018749501</v>
      </c>
      <c r="X160">
        <f>HLOOKUP('Fleet Input'!$G$1,$AT$6:$BK$271,V160+1,FALSE)</f>
        <v>62.461224490802358</v>
      </c>
      <c r="AB160" s="217">
        <v>13.743039018749501</v>
      </c>
      <c r="AC160" s="217">
        <f t="shared" si="4"/>
        <v>13.743039018749501</v>
      </c>
      <c r="AD160" s="217">
        <f t="shared" si="9"/>
        <v>13.743039018749501</v>
      </c>
      <c r="AE160" s="217">
        <f t="shared" si="9"/>
        <v>13.743039018749501</v>
      </c>
      <c r="AF160" s="217">
        <f t="shared" si="9"/>
        <v>13.743039018749501</v>
      </c>
      <c r="AG160" s="217">
        <f t="shared" si="9"/>
        <v>13.743039018749501</v>
      </c>
      <c r="AH160" s="217">
        <f t="shared" si="9"/>
        <v>13.743039018749501</v>
      </c>
      <c r="AI160" s="217">
        <f t="shared" si="9"/>
        <v>13.743039018749501</v>
      </c>
      <c r="AJ160" s="217">
        <f t="shared" si="9"/>
        <v>13.743039018749501</v>
      </c>
      <c r="AK160" s="217">
        <f t="shared" si="9"/>
        <v>13.743039018749501</v>
      </c>
      <c r="AL160" s="217">
        <f t="shared" si="9"/>
        <v>13.743039018749501</v>
      </c>
      <c r="AM160" s="217">
        <f t="shared" si="9"/>
        <v>13.743039018749501</v>
      </c>
      <c r="AN160" s="217">
        <f t="shared" si="9"/>
        <v>13.743039018749501</v>
      </c>
      <c r="AO160" s="217">
        <f t="shared" si="9"/>
        <v>13.743039018749501</v>
      </c>
      <c r="AP160" s="217">
        <f t="shared" si="9"/>
        <v>13.743039018749501</v>
      </c>
      <c r="AQ160" s="217">
        <f t="shared" si="9"/>
        <v>13.743039018749501</v>
      </c>
      <c r="AR160" s="217">
        <f t="shared" si="9"/>
        <v>13.743039018749501</v>
      </c>
      <c r="AS160" s="217">
        <f t="shared" si="9"/>
        <v>13.743039018749501</v>
      </c>
      <c r="AT160" s="213">
        <v>62.461224490802358</v>
      </c>
      <c r="AU160" s="255">
        <f t="shared" si="5"/>
        <v>62.461224490802358</v>
      </c>
      <c r="AV160" s="255">
        <f t="shared" si="10"/>
        <v>62.461224490802358</v>
      </c>
      <c r="AW160" s="255">
        <f t="shared" si="10"/>
        <v>62.461224490802358</v>
      </c>
      <c r="AX160" s="255">
        <f t="shared" si="10"/>
        <v>62.461224490802358</v>
      </c>
      <c r="AY160" s="255">
        <f t="shared" si="10"/>
        <v>62.461224490802358</v>
      </c>
      <c r="AZ160" s="255">
        <f t="shared" si="10"/>
        <v>62.461224490802358</v>
      </c>
      <c r="BA160" s="255">
        <f t="shared" si="10"/>
        <v>62.461224490802358</v>
      </c>
      <c r="BB160" s="255">
        <f t="shared" si="10"/>
        <v>62.461224490802358</v>
      </c>
      <c r="BC160" s="255">
        <f t="shared" si="10"/>
        <v>62.461224490802358</v>
      </c>
      <c r="BD160" s="255">
        <f t="shared" si="10"/>
        <v>62.461224490802358</v>
      </c>
      <c r="BE160" s="255">
        <f t="shared" si="10"/>
        <v>62.461224490802358</v>
      </c>
      <c r="BF160" s="255">
        <f t="shared" si="10"/>
        <v>62.461224490802358</v>
      </c>
      <c r="BG160" s="255">
        <f t="shared" si="10"/>
        <v>62.461224490802358</v>
      </c>
      <c r="BH160" s="255">
        <f t="shared" si="10"/>
        <v>62.461224490802358</v>
      </c>
      <c r="BI160" s="255">
        <f t="shared" si="10"/>
        <v>62.461224490802358</v>
      </c>
      <c r="BJ160" s="255">
        <f t="shared" si="10"/>
        <v>62.461224490802358</v>
      </c>
      <c r="BK160" s="255">
        <f t="shared" si="10"/>
        <v>62.461224490802358</v>
      </c>
    </row>
    <row r="161" spans="1:63" x14ac:dyDescent="0.2">
      <c r="A161" s="46" t="s">
        <v>597</v>
      </c>
      <c r="B161" s="61" t="s">
        <v>532</v>
      </c>
      <c r="C161" s="22" t="s">
        <v>373</v>
      </c>
      <c r="D161" s="62" t="s">
        <v>596</v>
      </c>
      <c r="E161" s="66" t="s">
        <v>537</v>
      </c>
      <c r="F161" s="224" t="s">
        <v>341</v>
      </c>
      <c r="G161" s="225" t="s">
        <v>342</v>
      </c>
      <c r="H161" s="228">
        <v>97.420353752560914</v>
      </c>
      <c r="I161" s="228">
        <v>4.6565497377887368</v>
      </c>
      <c r="J161" s="228">
        <v>0.62305167259182781</v>
      </c>
      <c r="K161" s="228">
        <v>-2.7018886810765252E-2</v>
      </c>
      <c r="L161" s="228">
        <v>4.736916143315284E-4</v>
      </c>
      <c r="M161" s="228">
        <v>-3.6582996897349673E-6</v>
      </c>
      <c r="N161" s="228">
        <v>1.0460840578745828E-8</v>
      </c>
      <c r="O161" s="228">
        <v>1</v>
      </c>
      <c r="P161" s="228">
        <v>6</v>
      </c>
      <c r="Q161" s="228">
        <v>90</v>
      </c>
      <c r="R161" s="246" t="s">
        <v>534</v>
      </c>
      <c r="S161" s="225" t="s">
        <v>535</v>
      </c>
      <c r="T161" s="227" t="s">
        <v>344</v>
      </c>
      <c r="V161">
        <f t="shared" si="8"/>
        <v>155</v>
      </c>
      <c r="W161">
        <f>HLOOKUP('Fleet Input'!$G$1,$AB$6:$AS$271,V161+1,FALSE)</f>
        <v>9.8592958702445266</v>
      </c>
      <c r="X161">
        <f>HLOOKUP('Fleet Input'!$G$1,$AT$6:$BK$271,V161+1,FALSE)</f>
        <v>46.722020766269218</v>
      </c>
      <c r="AB161" s="217">
        <v>9.8592958702445266</v>
      </c>
      <c r="AC161" s="217">
        <f t="shared" si="4"/>
        <v>9.8592958702445266</v>
      </c>
      <c r="AD161" s="217">
        <f t="shared" si="9"/>
        <v>9.8592958702445266</v>
      </c>
      <c r="AE161" s="217">
        <f t="shared" si="9"/>
        <v>9.8592958702445266</v>
      </c>
      <c r="AF161" s="217">
        <f t="shared" si="9"/>
        <v>9.8592958702445266</v>
      </c>
      <c r="AG161" s="217">
        <f t="shared" si="9"/>
        <v>9.8592958702445266</v>
      </c>
      <c r="AH161" s="217">
        <f t="shared" si="9"/>
        <v>9.8592958702445266</v>
      </c>
      <c r="AI161" s="217">
        <f t="shared" si="9"/>
        <v>9.8592958702445266</v>
      </c>
      <c r="AJ161" s="217">
        <f t="shared" si="9"/>
        <v>9.8592958702445266</v>
      </c>
      <c r="AK161" s="217">
        <f t="shared" si="9"/>
        <v>9.8592958702445266</v>
      </c>
      <c r="AL161" s="217">
        <f t="shared" si="9"/>
        <v>9.8592958702445266</v>
      </c>
      <c r="AM161" s="217">
        <f t="shared" si="9"/>
        <v>9.8592958702445266</v>
      </c>
      <c r="AN161" s="217">
        <f t="shared" si="9"/>
        <v>9.8592958702445266</v>
      </c>
      <c r="AO161" s="217">
        <f t="shared" si="9"/>
        <v>9.8592958702445266</v>
      </c>
      <c r="AP161" s="217">
        <f t="shared" si="9"/>
        <v>9.8592958702445266</v>
      </c>
      <c r="AQ161" s="217">
        <f t="shared" si="9"/>
        <v>9.8592958702445266</v>
      </c>
      <c r="AR161" s="217">
        <f t="shared" si="9"/>
        <v>9.8592958702445266</v>
      </c>
      <c r="AS161" s="217">
        <f t="shared" si="9"/>
        <v>9.8592958702445266</v>
      </c>
      <c r="AT161" s="213">
        <v>46.722020766269218</v>
      </c>
      <c r="AU161" s="255">
        <f t="shared" si="5"/>
        <v>46.722020766269218</v>
      </c>
      <c r="AV161" s="255">
        <f t="shared" si="10"/>
        <v>46.722020766269218</v>
      </c>
      <c r="AW161" s="255">
        <f t="shared" si="10"/>
        <v>46.722020766269218</v>
      </c>
      <c r="AX161" s="255">
        <f t="shared" si="10"/>
        <v>46.722020766269218</v>
      </c>
      <c r="AY161" s="255">
        <f t="shared" si="10"/>
        <v>46.722020766269218</v>
      </c>
      <c r="AZ161" s="255">
        <f t="shared" si="10"/>
        <v>46.722020766269218</v>
      </c>
      <c r="BA161" s="255">
        <f t="shared" si="10"/>
        <v>46.722020766269218</v>
      </c>
      <c r="BB161" s="255">
        <f t="shared" si="10"/>
        <v>46.722020766269218</v>
      </c>
      <c r="BC161" s="255">
        <f t="shared" si="10"/>
        <v>46.722020766269218</v>
      </c>
      <c r="BD161" s="255">
        <f t="shared" si="10"/>
        <v>46.722020766269218</v>
      </c>
      <c r="BE161" s="255">
        <f t="shared" si="10"/>
        <v>46.722020766269218</v>
      </c>
      <c r="BF161" s="255">
        <f t="shared" si="10"/>
        <v>46.722020766269218</v>
      </c>
      <c r="BG161" s="255">
        <f t="shared" si="10"/>
        <v>46.722020766269218</v>
      </c>
      <c r="BH161" s="255">
        <f t="shared" si="10"/>
        <v>46.722020766269218</v>
      </c>
      <c r="BI161" s="255">
        <f t="shared" si="10"/>
        <v>46.722020766269218</v>
      </c>
      <c r="BJ161" s="255">
        <f t="shared" si="10"/>
        <v>46.722020766269218</v>
      </c>
      <c r="BK161" s="255">
        <f t="shared" si="10"/>
        <v>46.722020766269218</v>
      </c>
    </row>
    <row r="162" spans="1:63" x14ac:dyDescent="0.2">
      <c r="A162" s="46" t="s">
        <v>598</v>
      </c>
      <c r="B162" s="61" t="s">
        <v>532</v>
      </c>
      <c r="C162" s="22" t="s">
        <v>373</v>
      </c>
      <c r="D162" s="62" t="s">
        <v>596</v>
      </c>
      <c r="E162" s="66" t="s">
        <v>539</v>
      </c>
      <c r="F162" s="224" t="s">
        <v>341</v>
      </c>
      <c r="G162" s="225" t="s">
        <v>342</v>
      </c>
      <c r="H162" s="228">
        <v>25.482502901926637</v>
      </c>
      <c r="I162" s="228">
        <v>22.770343921380118</v>
      </c>
      <c r="J162" s="228">
        <v>-0.62997899943729863</v>
      </c>
      <c r="K162" s="228">
        <v>1.2844742478591797E-2</v>
      </c>
      <c r="L162" s="228">
        <v>-1.6568174191888829E-4</v>
      </c>
      <c r="M162" s="228">
        <v>1.3846358182245666E-6</v>
      </c>
      <c r="N162" s="228">
        <v>-5.0824192588880268E-9</v>
      </c>
      <c r="O162" s="228">
        <v>1</v>
      </c>
      <c r="P162" s="228">
        <v>6</v>
      </c>
      <c r="Q162" s="228">
        <v>90</v>
      </c>
      <c r="R162" s="246" t="s">
        <v>534</v>
      </c>
      <c r="S162" s="225" t="s">
        <v>535</v>
      </c>
      <c r="T162" s="227" t="s">
        <v>344</v>
      </c>
      <c r="V162">
        <f t="shared" si="8"/>
        <v>156</v>
      </c>
      <c r="W162">
        <f>HLOOKUP('Fleet Input'!$G$1,$AB$6:$AS$271,V162+1,FALSE)</f>
        <v>10.56544374104941</v>
      </c>
      <c r="X162">
        <f>HLOOKUP('Fleet Input'!$G$1,$AT$6:$BK$271,V162+1,FALSE)</f>
        <v>51.039350850947095</v>
      </c>
      <c r="AB162" s="217">
        <v>10.56544374104941</v>
      </c>
      <c r="AC162" s="217">
        <f t="shared" si="4"/>
        <v>10.56544374104941</v>
      </c>
      <c r="AD162" s="217">
        <f t="shared" si="9"/>
        <v>10.56544374104941</v>
      </c>
      <c r="AE162" s="217">
        <f t="shared" si="9"/>
        <v>10.56544374104941</v>
      </c>
      <c r="AF162" s="217">
        <f t="shared" si="9"/>
        <v>10.56544374104941</v>
      </c>
      <c r="AG162" s="217">
        <f t="shared" si="9"/>
        <v>10.56544374104941</v>
      </c>
      <c r="AH162" s="217">
        <f t="shared" si="9"/>
        <v>10.56544374104941</v>
      </c>
      <c r="AI162" s="217">
        <f t="shared" si="9"/>
        <v>10.56544374104941</v>
      </c>
      <c r="AJ162" s="217">
        <f t="shared" si="9"/>
        <v>10.56544374104941</v>
      </c>
      <c r="AK162" s="217">
        <f t="shared" si="9"/>
        <v>10.56544374104941</v>
      </c>
      <c r="AL162" s="217">
        <f t="shared" si="9"/>
        <v>10.56544374104941</v>
      </c>
      <c r="AM162" s="217">
        <f t="shared" si="9"/>
        <v>10.56544374104941</v>
      </c>
      <c r="AN162" s="217">
        <f t="shared" si="9"/>
        <v>10.56544374104941</v>
      </c>
      <c r="AO162" s="217">
        <f t="shared" si="9"/>
        <v>10.56544374104941</v>
      </c>
      <c r="AP162" s="217">
        <f t="shared" si="9"/>
        <v>10.56544374104941</v>
      </c>
      <c r="AQ162" s="217">
        <f t="shared" si="9"/>
        <v>10.56544374104941</v>
      </c>
      <c r="AR162" s="217">
        <f t="shared" si="9"/>
        <v>10.56544374104941</v>
      </c>
      <c r="AS162" s="217">
        <f t="shared" si="9"/>
        <v>10.56544374104941</v>
      </c>
      <c r="AT162" s="213">
        <v>51.039350850947095</v>
      </c>
      <c r="AU162" s="255">
        <f t="shared" si="5"/>
        <v>51.039350850947095</v>
      </c>
      <c r="AV162" s="255">
        <f t="shared" si="10"/>
        <v>51.039350850947095</v>
      </c>
      <c r="AW162" s="255">
        <f t="shared" si="10"/>
        <v>51.039350850947095</v>
      </c>
      <c r="AX162" s="255">
        <f t="shared" si="10"/>
        <v>51.039350850947095</v>
      </c>
      <c r="AY162" s="255">
        <f t="shared" si="10"/>
        <v>51.039350850947095</v>
      </c>
      <c r="AZ162" s="255">
        <f t="shared" si="10"/>
        <v>51.039350850947095</v>
      </c>
      <c r="BA162" s="255">
        <f t="shared" si="10"/>
        <v>51.039350850947095</v>
      </c>
      <c r="BB162" s="255">
        <f t="shared" si="10"/>
        <v>51.039350850947095</v>
      </c>
      <c r="BC162" s="255">
        <f t="shared" si="10"/>
        <v>51.039350850947095</v>
      </c>
      <c r="BD162" s="255">
        <f t="shared" si="10"/>
        <v>51.039350850947095</v>
      </c>
      <c r="BE162" s="255">
        <f t="shared" si="10"/>
        <v>51.039350850947095</v>
      </c>
      <c r="BF162" s="255">
        <f t="shared" si="10"/>
        <v>51.039350850947095</v>
      </c>
      <c r="BG162" s="255">
        <f t="shared" si="10"/>
        <v>51.039350850947095</v>
      </c>
      <c r="BH162" s="255">
        <f t="shared" si="10"/>
        <v>51.039350850947095</v>
      </c>
      <c r="BI162" s="255">
        <f t="shared" si="10"/>
        <v>51.039350850947095</v>
      </c>
      <c r="BJ162" s="255">
        <f t="shared" si="10"/>
        <v>51.039350850947095</v>
      </c>
      <c r="BK162" s="255">
        <f t="shared" si="10"/>
        <v>51.039350850947095</v>
      </c>
    </row>
    <row r="163" spans="1:63" x14ac:dyDescent="0.2">
      <c r="A163" s="46" t="s">
        <v>599</v>
      </c>
      <c r="B163" s="61" t="s">
        <v>532</v>
      </c>
      <c r="C163" s="22" t="s">
        <v>373</v>
      </c>
      <c r="D163" s="62" t="s">
        <v>596</v>
      </c>
      <c r="E163" s="66" t="s">
        <v>541</v>
      </c>
      <c r="F163" s="224" t="s">
        <v>341</v>
      </c>
      <c r="G163" s="225" t="s">
        <v>342</v>
      </c>
      <c r="H163" s="228">
        <v>104.91614537010901</v>
      </c>
      <c r="I163" s="228">
        <v>8.5559572078927886</v>
      </c>
      <c r="J163" s="228">
        <v>-1.6163375868927687E-2</v>
      </c>
      <c r="K163" s="228">
        <v>-3.0133796452105344E-3</v>
      </c>
      <c r="L163" s="228">
        <v>5.9977443172432032E-5</v>
      </c>
      <c r="M163" s="228">
        <v>-2.9780159208417367E-7</v>
      </c>
      <c r="N163" s="228">
        <v>0</v>
      </c>
      <c r="O163" s="228">
        <v>1</v>
      </c>
      <c r="P163" s="228">
        <v>6</v>
      </c>
      <c r="Q163" s="228">
        <v>90</v>
      </c>
      <c r="R163" s="246" t="s">
        <v>534</v>
      </c>
      <c r="S163" s="225" t="s">
        <v>535</v>
      </c>
      <c r="T163" s="227" t="s">
        <v>344</v>
      </c>
      <c r="V163">
        <f t="shared" si="8"/>
        <v>157</v>
      </c>
      <c r="W163">
        <f>HLOOKUP('Fleet Input'!$G$1,$AB$6:$AS$271,V163+1,FALSE)</f>
        <v>8.2952327549982741</v>
      </c>
      <c r="X163">
        <f>HLOOKUP('Fleet Input'!$G$1,$AT$6:$BK$271,V163+1,FALSE)</f>
        <v>43.647478659561983</v>
      </c>
      <c r="AB163" s="217">
        <v>8.2952327549982741</v>
      </c>
      <c r="AC163" s="217">
        <f t="shared" si="4"/>
        <v>8.2952327549982741</v>
      </c>
      <c r="AD163" s="217">
        <f t="shared" si="9"/>
        <v>8.2952327549982741</v>
      </c>
      <c r="AE163" s="217">
        <f t="shared" si="9"/>
        <v>8.2952327549982741</v>
      </c>
      <c r="AF163" s="217">
        <f t="shared" si="9"/>
        <v>8.2952327549982741</v>
      </c>
      <c r="AG163" s="217">
        <f t="shared" si="9"/>
        <v>8.2952327549982741</v>
      </c>
      <c r="AH163" s="217">
        <f t="shared" si="9"/>
        <v>8.2952327549982741</v>
      </c>
      <c r="AI163" s="217">
        <f t="shared" si="9"/>
        <v>8.2952327549982741</v>
      </c>
      <c r="AJ163" s="217">
        <f t="shared" si="9"/>
        <v>8.2952327549982741</v>
      </c>
      <c r="AK163" s="217">
        <f t="shared" si="9"/>
        <v>8.2952327549982741</v>
      </c>
      <c r="AL163" s="217">
        <f t="shared" si="9"/>
        <v>8.2952327549982741</v>
      </c>
      <c r="AM163" s="217">
        <f t="shared" si="9"/>
        <v>8.2952327549982741</v>
      </c>
      <c r="AN163" s="217">
        <f t="shared" si="9"/>
        <v>8.2952327549982741</v>
      </c>
      <c r="AO163" s="217">
        <f t="shared" si="9"/>
        <v>8.2952327549982741</v>
      </c>
      <c r="AP163" s="217">
        <f t="shared" si="9"/>
        <v>8.2952327549982741</v>
      </c>
      <c r="AQ163" s="217">
        <f t="shared" si="9"/>
        <v>8.2952327549982741</v>
      </c>
      <c r="AR163" s="217">
        <f t="shared" si="9"/>
        <v>8.2952327549982741</v>
      </c>
      <c r="AS163" s="217">
        <f t="shared" si="9"/>
        <v>8.2952327549982741</v>
      </c>
      <c r="AT163" s="213">
        <v>43.647478659561983</v>
      </c>
      <c r="AU163" s="255">
        <f t="shared" si="5"/>
        <v>43.647478659561983</v>
      </c>
      <c r="AV163" s="255">
        <f t="shared" si="10"/>
        <v>43.647478659561983</v>
      </c>
      <c r="AW163" s="255">
        <f t="shared" si="10"/>
        <v>43.647478659561983</v>
      </c>
      <c r="AX163" s="255">
        <f t="shared" si="10"/>
        <v>43.647478659561983</v>
      </c>
      <c r="AY163" s="255">
        <f t="shared" si="10"/>
        <v>43.647478659561983</v>
      </c>
      <c r="AZ163" s="255">
        <f t="shared" si="10"/>
        <v>43.647478659561983</v>
      </c>
      <c r="BA163" s="255">
        <f t="shared" si="10"/>
        <v>43.647478659561983</v>
      </c>
      <c r="BB163" s="255">
        <f t="shared" si="10"/>
        <v>43.647478659561983</v>
      </c>
      <c r="BC163" s="255">
        <f t="shared" si="10"/>
        <v>43.647478659561983</v>
      </c>
      <c r="BD163" s="255">
        <f t="shared" si="10"/>
        <v>43.647478659561983</v>
      </c>
      <c r="BE163" s="255">
        <f t="shared" si="10"/>
        <v>43.647478659561983</v>
      </c>
      <c r="BF163" s="255">
        <f t="shared" si="10"/>
        <v>43.647478659561983</v>
      </c>
      <c r="BG163" s="255">
        <f t="shared" si="10"/>
        <v>43.647478659561983</v>
      </c>
      <c r="BH163" s="255">
        <f t="shared" si="10"/>
        <v>43.647478659561983</v>
      </c>
      <c r="BI163" s="255">
        <f t="shared" si="10"/>
        <v>43.647478659561983</v>
      </c>
      <c r="BJ163" s="255">
        <f t="shared" si="10"/>
        <v>43.647478659561983</v>
      </c>
      <c r="BK163" s="255">
        <f t="shared" si="10"/>
        <v>43.647478659561983</v>
      </c>
    </row>
    <row r="164" spans="1:63" x14ac:dyDescent="0.2">
      <c r="A164" s="46" t="s">
        <v>600</v>
      </c>
      <c r="B164" s="61" t="s">
        <v>532</v>
      </c>
      <c r="C164" s="22" t="s">
        <v>373</v>
      </c>
      <c r="D164" s="62" t="s">
        <v>596</v>
      </c>
      <c r="E164" s="66" t="s">
        <v>543</v>
      </c>
      <c r="F164" s="224" t="s">
        <v>341</v>
      </c>
      <c r="G164" s="225" t="s">
        <v>342</v>
      </c>
      <c r="H164" s="228">
        <v>43.432242642506026</v>
      </c>
      <c r="I164" s="228">
        <v>6.1361874272115529</v>
      </c>
      <c r="J164" s="228">
        <v>-1.4368019420544442E-2</v>
      </c>
      <c r="K164" s="228">
        <v>-1.9842574277504355E-3</v>
      </c>
      <c r="L164" s="228">
        <v>3.8864358012258293E-5</v>
      </c>
      <c r="M164" s="228">
        <v>-1.9078588134324725E-7</v>
      </c>
      <c r="N164" s="228">
        <v>0</v>
      </c>
      <c r="O164" s="228">
        <v>1</v>
      </c>
      <c r="P164" s="228">
        <v>6</v>
      </c>
      <c r="Q164" s="228">
        <v>90</v>
      </c>
      <c r="R164" s="246" t="s">
        <v>534</v>
      </c>
      <c r="S164" s="225" t="s">
        <v>535</v>
      </c>
      <c r="T164" s="227" t="s">
        <v>344</v>
      </c>
      <c r="V164">
        <f t="shared" si="8"/>
        <v>158</v>
      </c>
      <c r="W164">
        <f>HLOOKUP('Fleet Input'!$G$1,$AB$6:$AS$271,V164+1,FALSE)</f>
        <v>5.6081145086445545</v>
      </c>
      <c r="X164">
        <f>HLOOKUP('Fleet Input'!$G$1,$AT$6:$BK$271,V164+1,FALSE)</f>
        <v>27.129339267051627</v>
      </c>
      <c r="AB164" s="217">
        <v>5.6081145086445545</v>
      </c>
      <c r="AC164" s="217">
        <f t="shared" si="4"/>
        <v>5.6081145086445545</v>
      </c>
      <c r="AD164" s="217">
        <f t="shared" si="9"/>
        <v>5.6081145086445545</v>
      </c>
      <c r="AE164" s="217">
        <f t="shared" si="9"/>
        <v>5.6081145086445545</v>
      </c>
      <c r="AF164" s="217">
        <f t="shared" si="9"/>
        <v>5.6081145086445545</v>
      </c>
      <c r="AG164" s="217">
        <f t="shared" si="9"/>
        <v>5.6081145086445545</v>
      </c>
      <c r="AH164" s="217">
        <f t="shared" si="9"/>
        <v>5.6081145086445545</v>
      </c>
      <c r="AI164" s="217">
        <f t="shared" si="9"/>
        <v>5.6081145086445545</v>
      </c>
      <c r="AJ164" s="217">
        <f t="shared" si="9"/>
        <v>5.6081145086445545</v>
      </c>
      <c r="AK164" s="217">
        <f t="shared" si="9"/>
        <v>5.6081145086445545</v>
      </c>
      <c r="AL164" s="217">
        <f t="shared" si="9"/>
        <v>5.6081145086445545</v>
      </c>
      <c r="AM164" s="217">
        <f t="shared" si="9"/>
        <v>5.6081145086445545</v>
      </c>
      <c r="AN164" s="217">
        <f t="shared" si="9"/>
        <v>5.6081145086445545</v>
      </c>
      <c r="AO164" s="217">
        <f t="shared" si="9"/>
        <v>5.6081145086445545</v>
      </c>
      <c r="AP164" s="217">
        <f t="shared" si="9"/>
        <v>5.6081145086445545</v>
      </c>
      <c r="AQ164" s="217">
        <f t="shared" si="9"/>
        <v>5.6081145086445545</v>
      </c>
      <c r="AR164" s="217">
        <f t="shared" si="9"/>
        <v>5.6081145086445545</v>
      </c>
      <c r="AS164" s="217">
        <f t="shared" si="9"/>
        <v>5.6081145086445545</v>
      </c>
      <c r="AT164" s="213">
        <v>27.129339267051627</v>
      </c>
      <c r="AU164" s="255">
        <f t="shared" si="5"/>
        <v>27.129339267051627</v>
      </c>
      <c r="AV164" s="255">
        <f t="shared" si="10"/>
        <v>27.129339267051627</v>
      </c>
      <c r="AW164" s="255">
        <f t="shared" si="10"/>
        <v>27.129339267051627</v>
      </c>
      <c r="AX164" s="255">
        <f t="shared" si="10"/>
        <v>27.129339267051627</v>
      </c>
      <c r="AY164" s="255">
        <f t="shared" si="10"/>
        <v>27.129339267051627</v>
      </c>
      <c r="AZ164" s="255">
        <f t="shared" si="10"/>
        <v>27.129339267051627</v>
      </c>
      <c r="BA164" s="255">
        <f t="shared" si="10"/>
        <v>27.129339267051627</v>
      </c>
      <c r="BB164" s="255">
        <f t="shared" si="10"/>
        <v>27.129339267051627</v>
      </c>
      <c r="BC164" s="255">
        <f t="shared" si="10"/>
        <v>27.129339267051627</v>
      </c>
      <c r="BD164" s="255">
        <f t="shared" si="10"/>
        <v>27.129339267051627</v>
      </c>
      <c r="BE164" s="255">
        <f t="shared" si="10"/>
        <v>27.129339267051627</v>
      </c>
      <c r="BF164" s="255">
        <f t="shared" si="10"/>
        <v>27.129339267051627</v>
      </c>
      <c r="BG164" s="255">
        <f t="shared" si="10"/>
        <v>27.129339267051627</v>
      </c>
      <c r="BH164" s="255">
        <f t="shared" si="10"/>
        <v>27.129339267051627</v>
      </c>
      <c r="BI164" s="255">
        <f t="shared" si="10"/>
        <v>27.129339267051627</v>
      </c>
      <c r="BJ164" s="255">
        <f t="shared" si="10"/>
        <v>27.129339267051627</v>
      </c>
      <c r="BK164" s="255">
        <f t="shared" si="10"/>
        <v>27.129339267051627</v>
      </c>
    </row>
    <row r="165" spans="1:63" x14ac:dyDescent="0.2">
      <c r="A165" s="46" t="s">
        <v>601</v>
      </c>
      <c r="B165" s="61" t="s">
        <v>532</v>
      </c>
      <c r="C165" s="22" t="s">
        <v>373</v>
      </c>
      <c r="D165" s="62" t="s">
        <v>596</v>
      </c>
      <c r="E165" s="66" t="s">
        <v>545</v>
      </c>
      <c r="F165" s="224" t="s">
        <v>341</v>
      </c>
      <c r="G165" s="225" t="s">
        <v>342</v>
      </c>
      <c r="H165" s="228">
        <v>41.740670608822256</v>
      </c>
      <c r="I165" s="228">
        <v>1.535490382288117</v>
      </c>
      <c r="J165" s="228">
        <v>0.10356379541917704</v>
      </c>
      <c r="K165" s="228">
        <v>-4.1718633494838286E-3</v>
      </c>
      <c r="L165" s="228">
        <v>6.4774338472517456E-5</v>
      </c>
      <c r="M165" s="228">
        <v>-4.0435663789528675E-7</v>
      </c>
      <c r="N165" s="228">
        <v>8.049710581263525E-10</v>
      </c>
      <c r="O165" s="228">
        <v>1</v>
      </c>
      <c r="P165" s="228">
        <v>6</v>
      </c>
      <c r="Q165" s="228">
        <v>90</v>
      </c>
      <c r="R165" s="246" t="s">
        <v>534</v>
      </c>
      <c r="S165" s="225" t="s">
        <v>535</v>
      </c>
      <c r="T165" s="227" t="s">
        <v>344</v>
      </c>
      <c r="V165">
        <f t="shared" si="8"/>
        <v>159</v>
      </c>
      <c r="W165">
        <f>HLOOKUP('Fleet Input'!$G$1,$AB$6:$AS$271,V165+1,FALSE)</f>
        <v>4.8404526135049641</v>
      </c>
      <c r="X165">
        <f>HLOOKUP('Fleet Input'!$G$1,$AT$6:$BK$271,V165+1,FALSE)</f>
        <v>38.358289832348312</v>
      </c>
      <c r="AB165" s="217">
        <v>4.8404526135049641</v>
      </c>
      <c r="AC165" s="217">
        <f t="shared" si="4"/>
        <v>4.8404526135049641</v>
      </c>
      <c r="AD165" s="217">
        <f t="shared" ref="AD165:AS180" si="11">AC165</f>
        <v>4.8404526135049641</v>
      </c>
      <c r="AE165" s="217">
        <f t="shared" si="11"/>
        <v>4.8404526135049641</v>
      </c>
      <c r="AF165" s="217">
        <f t="shared" si="11"/>
        <v>4.8404526135049641</v>
      </c>
      <c r="AG165" s="217">
        <f t="shared" si="11"/>
        <v>4.8404526135049641</v>
      </c>
      <c r="AH165" s="217">
        <f t="shared" si="11"/>
        <v>4.8404526135049641</v>
      </c>
      <c r="AI165" s="217">
        <f t="shared" si="11"/>
        <v>4.8404526135049641</v>
      </c>
      <c r="AJ165" s="217">
        <f t="shared" si="11"/>
        <v>4.8404526135049641</v>
      </c>
      <c r="AK165" s="217">
        <f t="shared" si="11"/>
        <v>4.8404526135049641</v>
      </c>
      <c r="AL165" s="217">
        <f t="shared" si="11"/>
        <v>4.8404526135049641</v>
      </c>
      <c r="AM165" s="217">
        <f t="shared" si="11"/>
        <v>4.8404526135049641</v>
      </c>
      <c r="AN165" s="217">
        <f t="shared" si="11"/>
        <v>4.8404526135049641</v>
      </c>
      <c r="AO165" s="217">
        <f t="shared" si="11"/>
        <v>4.8404526135049641</v>
      </c>
      <c r="AP165" s="217">
        <f t="shared" si="11"/>
        <v>4.8404526135049641</v>
      </c>
      <c r="AQ165" s="217">
        <f t="shared" si="11"/>
        <v>4.8404526135049641</v>
      </c>
      <c r="AR165" s="217">
        <f t="shared" si="11"/>
        <v>4.8404526135049641</v>
      </c>
      <c r="AS165" s="217">
        <f t="shared" si="11"/>
        <v>4.8404526135049641</v>
      </c>
      <c r="AT165" s="213">
        <v>38.358289832348312</v>
      </c>
      <c r="AU165" s="255">
        <f t="shared" si="5"/>
        <v>38.358289832348312</v>
      </c>
      <c r="AV165" s="255">
        <f t="shared" ref="AV165:BK180" si="12">AU165</f>
        <v>38.358289832348312</v>
      </c>
      <c r="AW165" s="255">
        <f t="shared" si="12"/>
        <v>38.358289832348312</v>
      </c>
      <c r="AX165" s="255">
        <f t="shared" si="12"/>
        <v>38.358289832348312</v>
      </c>
      <c r="AY165" s="255">
        <f t="shared" si="12"/>
        <v>38.358289832348312</v>
      </c>
      <c r="AZ165" s="255">
        <f t="shared" si="12"/>
        <v>38.358289832348312</v>
      </c>
      <c r="BA165" s="255">
        <f t="shared" si="12"/>
        <v>38.358289832348312</v>
      </c>
      <c r="BB165" s="255">
        <f t="shared" si="12"/>
        <v>38.358289832348312</v>
      </c>
      <c r="BC165" s="255">
        <f t="shared" si="12"/>
        <v>38.358289832348312</v>
      </c>
      <c r="BD165" s="255">
        <f t="shared" si="12"/>
        <v>38.358289832348312</v>
      </c>
      <c r="BE165" s="255">
        <f t="shared" si="12"/>
        <v>38.358289832348312</v>
      </c>
      <c r="BF165" s="255">
        <f t="shared" si="12"/>
        <v>38.358289832348312</v>
      </c>
      <c r="BG165" s="255">
        <f t="shared" si="12"/>
        <v>38.358289832348312</v>
      </c>
      <c r="BH165" s="255">
        <f t="shared" si="12"/>
        <v>38.358289832348312</v>
      </c>
      <c r="BI165" s="255">
        <f t="shared" si="12"/>
        <v>38.358289832348312</v>
      </c>
      <c r="BJ165" s="255">
        <f t="shared" si="12"/>
        <v>38.358289832348312</v>
      </c>
      <c r="BK165" s="255">
        <f t="shared" si="12"/>
        <v>38.358289832348312</v>
      </c>
    </row>
    <row r="166" spans="1:63" x14ac:dyDescent="0.2">
      <c r="A166" s="46" t="s">
        <v>602</v>
      </c>
      <c r="B166" s="61" t="s">
        <v>532</v>
      </c>
      <c r="C166" s="22" t="s">
        <v>373</v>
      </c>
      <c r="D166" s="70" t="s">
        <v>596</v>
      </c>
      <c r="E166" s="66" t="s">
        <v>547</v>
      </c>
      <c r="F166" s="224" t="s">
        <v>341</v>
      </c>
      <c r="G166" s="225" t="s">
        <v>342</v>
      </c>
      <c r="H166" s="228">
        <v>41.740670608822256</v>
      </c>
      <c r="I166" s="228">
        <v>1.535490382288117</v>
      </c>
      <c r="J166" s="228">
        <v>0.10356379541917704</v>
      </c>
      <c r="K166" s="228">
        <v>-4.1718633494838286E-3</v>
      </c>
      <c r="L166" s="228">
        <v>6.4774338472517456E-5</v>
      </c>
      <c r="M166" s="228">
        <v>-4.0435663789528675E-7</v>
      </c>
      <c r="N166" s="228">
        <v>8.049710581263525E-10</v>
      </c>
      <c r="O166" s="228">
        <v>0.2</v>
      </c>
      <c r="P166" s="228">
        <v>6</v>
      </c>
      <c r="Q166" s="228">
        <v>90</v>
      </c>
      <c r="R166" s="225" t="s">
        <v>548</v>
      </c>
      <c r="S166" s="225" t="s">
        <v>344</v>
      </c>
      <c r="T166" s="227" t="s">
        <v>603</v>
      </c>
      <c r="V166">
        <f t="shared" si="8"/>
        <v>160</v>
      </c>
      <c r="W166">
        <f>HLOOKUP('Fleet Input'!$G$1,$AB$6:$AS$271,V166+1,FALSE)</f>
        <v>0.52021660453458507</v>
      </c>
      <c r="X166">
        <f>HLOOKUP('Fleet Input'!$G$1,$AT$6:$BK$271,V166+1,FALSE)</f>
        <v>7.377460494452432</v>
      </c>
      <c r="AB166" s="217">
        <v>0.52021660453458507</v>
      </c>
      <c r="AC166" s="217">
        <f t="shared" si="4"/>
        <v>0.52021660453458507</v>
      </c>
      <c r="AD166" s="217">
        <f t="shared" si="11"/>
        <v>0.52021660453458507</v>
      </c>
      <c r="AE166" s="217">
        <f t="shared" si="11"/>
        <v>0.52021660453458507</v>
      </c>
      <c r="AF166" s="217">
        <f t="shared" si="11"/>
        <v>0.52021660453458507</v>
      </c>
      <c r="AG166" s="217">
        <f t="shared" si="11"/>
        <v>0.52021660453458507</v>
      </c>
      <c r="AH166" s="217">
        <f t="shared" si="11"/>
        <v>0.52021660453458507</v>
      </c>
      <c r="AI166" s="217">
        <f t="shared" si="11"/>
        <v>0.52021660453458507</v>
      </c>
      <c r="AJ166" s="217">
        <f t="shared" si="11"/>
        <v>0.52021660453458507</v>
      </c>
      <c r="AK166" s="217">
        <f t="shared" si="11"/>
        <v>0.52021660453458507</v>
      </c>
      <c r="AL166" s="217">
        <f t="shared" si="11"/>
        <v>0.52021660453458507</v>
      </c>
      <c r="AM166" s="217">
        <f t="shared" si="11"/>
        <v>0.52021660453458507</v>
      </c>
      <c r="AN166" s="217">
        <f t="shared" si="11"/>
        <v>0.52021660453458507</v>
      </c>
      <c r="AO166" s="217">
        <f t="shared" si="11"/>
        <v>0.52021660453458507</v>
      </c>
      <c r="AP166" s="217">
        <f t="shared" si="11"/>
        <v>0.52021660453458507</v>
      </c>
      <c r="AQ166" s="217">
        <f t="shared" si="11"/>
        <v>0.52021660453458507</v>
      </c>
      <c r="AR166" s="217">
        <f t="shared" si="11"/>
        <v>0.52021660453458507</v>
      </c>
      <c r="AS166" s="217">
        <f t="shared" si="11"/>
        <v>0.52021660453458507</v>
      </c>
      <c r="AT166" s="213">
        <v>7.377460494452432</v>
      </c>
      <c r="AU166" s="255">
        <f t="shared" si="5"/>
        <v>7.377460494452432</v>
      </c>
      <c r="AV166" s="255">
        <f t="shared" si="12"/>
        <v>7.377460494452432</v>
      </c>
      <c r="AW166" s="255">
        <f t="shared" si="12"/>
        <v>7.377460494452432</v>
      </c>
      <c r="AX166" s="255">
        <f t="shared" si="12"/>
        <v>7.377460494452432</v>
      </c>
      <c r="AY166" s="255">
        <f t="shared" si="12"/>
        <v>7.377460494452432</v>
      </c>
      <c r="AZ166" s="255">
        <f t="shared" si="12"/>
        <v>7.377460494452432</v>
      </c>
      <c r="BA166" s="255">
        <f t="shared" si="12"/>
        <v>7.377460494452432</v>
      </c>
      <c r="BB166" s="255">
        <f t="shared" si="12"/>
        <v>7.377460494452432</v>
      </c>
      <c r="BC166" s="255">
        <f t="shared" si="12"/>
        <v>7.377460494452432</v>
      </c>
      <c r="BD166" s="255">
        <f t="shared" si="12"/>
        <v>7.377460494452432</v>
      </c>
      <c r="BE166" s="255">
        <f t="shared" si="12"/>
        <v>7.377460494452432</v>
      </c>
      <c r="BF166" s="255">
        <f t="shared" si="12"/>
        <v>7.377460494452432</v>
      </c>
      <c r="BG166" s="255">
        <f t="shared" si="12"/>
        <v>7.377460494452432</v>
      </c>
      <c r="BH166" s="255">
        <f t="shared" si="12"/>
        <v>7.377460494452432</v>
      </c>
      <c r="BI166" s="255">
        <f t="shared" si="12"/>
        <v>7.377460494452432</v>
      </c>
      <c r="BJ166" s="255">
        <f t="shared" si="12"/>
        <v>7.377460494452432</v>
      </c>
      <c r="BK166" s="255">
        <f t="shared" si="12"/>
        <v>7.377460494452432</v>
      </c>
    </row>
    <row r="167" spans="1:63" x14ac:dyDescent="0.2">
      <c r="A167" s="46" t="s">
        <v>604</v>
      </c>
      <c r="B167" s="61" t="s">
        <v>532</v>
      </c>
      <c r="C167" s="22" t="s">
        <v>373</v>
      </c>
      <c r="D167" s="72" t="s">
        <v>605</v>
      </c>
      <c r="E167" s="66" t="s">
        <v>533</v>
      </c>
      <c r="F167" s="224" t="s">
        <v>341</v>
      </c>
      <c r="G167" s="225" t="s">
        <v>342</v>
      </c>
      <c r="H167" s="228">
        <v>126.83162632770836</v>
      </c>
      <c r="I167" s="228">
        <v>7.8748235758394003</v>
      </c>
      <c r="J167" s="228">
        <v>0.8829910651256796</v>
      </c>
      <c r="K167" s="228">
        <v>-3.8925567198930366E-2</v>
      </c>
      <c r="L167" s="228">
        <v>6.7358800080796755E-4</v>
      </c>
      <c r="M167" s="228">
        <v>-5.0842911643034228E-6</v>
      </c>
      <c r="N167" s="228">
        <v>1.4107620863179626E-8</v>
      </c>
      <c r="O167" s="228">
        <v>1</v>
      </c>
      <c r="P167" s="228">
        <v>6</v>
      </c>
      <c r="Q167" s="228">
        <v>90</v>
      </c>
      <c r="R167" s="246" t="s">
        <v>534</v>
      </c>
      <c r="S167" s="225" t="s">
        <v>535</v>
      </c>
      <c r="T167" s="227" t="s">
        <v>344</v>
      </c>
      <c r="V167">
        <f t="shared" si="8"/>
        <v>161</v>
      </c>
      <c r="W167">
        <f>HLOOKUP('Fleet Input'!$G$1,$AB$6:$AS$271,V167+1,FALSE)</f>
        <v>13.996911930757381</v>
      </c>
      <c r="X167">
        <f>HLOOKUP('Fleet Input'!$G$1,$AT$6:$BK$271,V167+1,FALSE)</f>
        <v>67.083960088650414</v>
      </c>
      <c r="AB167" s="217">
        <v>13.996911930757381</v>
      </c>
      <c r="AC167" s="217">
        <f t="shared" si="4"/>
        <v>13.996911930757381</v>
      </c>
      <c r="AD167" s="217">
        <f t="shared" si="11"/>
        <v>13.996911930757381</v>
      </c>
      <c r="AE167" s="217">
        <f t="shared" si="11"/>
        <v>13.996911930757381</v>
      </c>
      <c r="AF167" s="217">
        <f t="shared" si="11"/>
        <v>13.996911930757381</v>
      </c>
      <c r="AG167" s="217">
        <f t="shared" si="11"/>
        <v>13.996911930757381</v>
      </c>
      <c r="AH167" s="217">
        <f t="shared" si="11"/>
        <v>13.996911930757381</v>
      </c>
      <c r="AI167" s="217">
        <f t="shared" si="11"/>
        <v>13.996911930757381</v>
      </c>
      <c r="AJ167" s="217">
        <f t="shared" si="11"/>
        <v>13.996911930757381</v>
      </c>
      <c r="AK167" s="217">
        <f t="shared" si="11"/>
        <v>13.996911930757381</v>
      </c>
      <c r="AL167" s="217">
        <f t="shared" si="11"/>
        <v>13.996911930757381</v>
      </c>
      <c r="AM167" s="217">
        <f t="shared" si="11"/>
        <v>13.996911930757381</v>
      </c>
      <c r="AN167" s="217">
        <f t="shared" si="11"/>
        <v>13.996911930757381</v>
      </c>
      <c r="AO167" s="217">
        <f t="shared" si="11"/>
        <v>13.996911930757381</v>
      </c>
      <c r="AP167" s="217">
        <f t="shared" si="11"/>
        <v>13.996911930757381</v>
      </c>
      <c r="AQ167" s="217">
        <f t="shared" si="11"/>
        <v>13.996911930757381</v>
      </c>
      <c r="AR167" s="217">
        <f t="shared" si="11"/>
        <v>13.996911930757381</v>
      </c>
      <c r="AS167" s="217">
        <f t="shared" si="11"/>
        <v>13.996911930757381</v>
      </c>
      <c r="AT167" s="213">
        <v>67.083960088650414</v>
      </c>
      <c r="AU167" s="255">
        <f t="shared" si="5"/>
        <v>67.083960088650414</v>
      </c>
      <c r="AV167" s="255">
        <f t="shared" si="12"/>
        <v>67.083960088650414</v>
      </c>
      <c r="AW167" s="255">
        <f t="shared" si="12"/>
        <v>67.083960088650414</v>
      </c>
      <c r="AX167" s="255">
        <f t="shared" si="12"/>
        <v>67.083960088650414</v>
      </c>
      <c r="AY167" s="255">
        <f t="shared" si="12"/>
        <v>67.083960088650414</v>
      </c>
      <c r="AZ167" s="255">
        <f t="shared" si="12"/>
        <v>67.083960088650414</v>
      </c>
      <c r="BA167" s="255">
        <f t="shared" si="12"/>
        <v>67.083960088650414</v>
      </c>
      <c r="BB167" s="255">
        <f t="shared" si="12"/>
        <v>67.083960088650414</v>
      </c>
      <c r="BC167" s="255">
        <f t="shared" si="12"/>
        <v>67.083960088650414</v>
      </c>
      <c r="BD167" s="255">
        <f t="shared" si="12"/>
        <v>67.083960088650414</v>
      </c>
      <c r="BE167" s="255">
        <f t="shared" si="12"/>
        <v>67.083960088650414</v>
      </c>
      <c r="BF167" s="255">
        <f t="shared" si="12"/>
        <v>67.083960088650414</v>
      </c>
      <c r="BG167" s="255">
        <f t="shared" si="12"/>
        <v>67.083960088650414</v>
      </c>
      <c r="BH167" s="255">
        <f t="shared" si="12"/>
        <v>67.083960088650414</v>
      </c>
      <c r="BI167" s="255">
        <f t="shared" si="12"/>
        <v>67.083960088650414</v>
      </c>
      <c r="BJ167" s="255">
        <f t="shared" si="12"/>
        <v>67.083960088650414</v>
      </c>
      <c r="BK167" s="255">
        <f t="shared" si="12"/>
        <v>67.083960088650414</v>
      </c>
    </row>
    <row r="168" spans="1:63" x14ac:dyDescent="0.2">
      <c r="A168" s="46" t="s">
        <v>606</v>
      </c>
      <c r="B168" s="61" t="s">
        <v>532</v>
      </c>
      <c r="C168" s="22" t="s">
        <v>373</v>
      </c>
      <c r="D168" s="62" t="s">
        <v>605</v>
      </c>
      <c r="E168" s="66" t="s">
        <v>537</v>
      </c>
      <c r="F168" s="224" t="s">
        <v>341</v>
      </c>
      <c r="G168" s="225" t="s">
        <v>342</v>
      </c>
      <c r="H168" s="228">
        <v>97.653541748411953</v>
      </c>
      <c r="I168" s="228">
        <v>5.6601560623385012</v>
      </c>
      <c r="J168" s="228">
        <v>0.59424876881530508</v>
      </c>
      <c r="K168" s="228">
        <v>-2.6717468845163239E-2</v>
      </c>
      <c r="L168" s="228">
        <v>4.6918529072570436E-4</v>
      </c>
      <c r="M168" s="228">
        <v>-3.587876140520585E-6</v>
      </c>
      <c r="N168" s="228">
        <v>1.0090035773048511E-8</v>
      </c>
      <c r="O168" s="228">
        <v>1</v>
      </c>
      <c r="P168" s="228">
        <v>6</v>
      </c>
      <c r="Q168" s="228">
        <v>90</v>
      </c>
      <c r="R168" s="246" t="s">
        <v>534</v>
      </c>
      <c r="S168" s="225" t="s">
        <v>535</v>
      </c>
      <c r="T168" s="227" t="s">
        <v>344</v>
      </c>
      <c r="V168">
        <f t="shared" si="8"/>
        <v>162</v>
      </c>
      <c r="W168">
        <f>HLOOKUP('Fleet Input'!$G$1,$AB$6:$AS$271,V168+1,FALSE)</f>
        <v>9.9584527970942478</v>
      </c>
      <c r="X168">
        <f>HLOOKUP('Fleet Input'!$G$1,$AT$6:$BK$271,V168+1,FALSE)</f>
        <v>48.826612257340571</v>
      </c>
      <c r="AB168" s="217">
        <v>9.9584527970942478</v>
      </c>
      <c r="AC168" s="217">
        <f t="shared" si="4"/>
        <v>9.9584527970942478</v>
      </c>
      <c r="AD168" s="217">
        <f t="shared" si="11"/>
        <v>9.9584527970942478</v>
      </c>
      <c r="AE168" s="217">
        <f t="shared" si="11"/>
        <v>9.9584527970942478</v>
      </c>
      <c r="AF168" s="217">
        <f t="shared" si="11"/>
        <v>9.9584527970942478</v>
      </c>
      <c r="AG168" s="217">
        <f t="shared" si="11"/>
        <v>9.9584527970942478</v>
      </c>
      <c r="AH168" s="217">
        <f t="shared" si="11"/>
        <v>9.9584527970942478</v>
      </c>
      <c r="AI168" s="217">
        <f t="shared" si="11"/>
        <v>9.9584527970942478</v>
      </c>
      <c r="AJ168" s="217">
        <f t="shared" si="11"/>
        <v>9.9584527970942478</v>
      </c>
      <c r="AK168" s="217">
        <f t="shared" si="11"/>
        <v>9.9584527970942478</v>
      </c>
      <c r="AL168" s="217">
        <f t="shared" si="11"/>
        <v>9.9584527970942478</v>
      </c>
      <c r="AM168" s="217">
        <f t="shared" si="11"/>
        <v>9.9584527970942478</v>
      </c>
      <c r="AN168" s="217">
        <f t="shared" si="11"/>
        <v>9.9584527970942478</v>
      </c>
      <c r="AO168" s="217">
        <f t="shared" si="11"/>
        <v>9.9584527970942478</v>
      </c>
      <c r="AP168" s="217">
        <f t="shared" si="11"/>
        <v>9.9584527970942478</v>
      </c>
      <c r="AQ168" s="217">
        <f t="shared" si="11"/>
        <v>9.9584527970942478</v>
      </c>
      <c r="AR168" s="217">
        <f t="shared" si="11"/>
        <v>9.9584527970942478</v>
      </c>
      <c r="AS168" s="217">
        <f t="shared" si="11"/>
        <v>9.9584527970942478</v>
      </c>
      <c r="AT168" s="213">
        <v>48.826612257340571</v>
      </c>
      <c r="AU168" s="255">
        <f t="shared" si="5"/>
        <v>48.826612257340571</v>
      </c>
      <c r="AV168" s="255">
        <f t="shared" si="12"/>
        <v>48.826612257340571</v>
      </c>
      <c r="AW168" s="255">
        <f t="shared" si="12"/>
        <v>48.826612257340571</v>
      </c>
      <c r="AX168" s="255">
        <f t="shared" si="12"/>
        <v>48.826612257340571</v>
      </c>
      <c r="AY168" s="255">
        <f t="shared" si="12"/>
        <v>48.826612257340571</v>
      </c>
      <c r="AZ168" s="255">
        <f t="shared" si="12"/>
        <v>48.826612257340571</v>
      </c>
      <c r="BA168" s="255">
        <f t="shared" si="12"/>
        <v>48.826612257340571</v>
      </c>
      <c r="BB168" s="255">
        <f t="shared" si="12"/>
        <v>48.826612257340571</v>
      </c>
      <c r="BC168" s="255">
        <f t="shared" si="12"/>
        <v>48.826612257340571</v>
      </c>
      <c r="BD168" s="255">
        <f t="shared" si="12"/>
        <v>48.826612257340571</v>
      </c>
      <c r="BE168" s="255">
        <f t="shared" si="12"/>
        <v>48.826612257340571</v>
      </c>
      <c r="BF168" s="255">
        <f t="shared" si="12"/>
        <v>48.826612257340571</v>
      </c>
      <c r="BG168" s="255">
        <f t="shared" si="12"/>
        <v>48.826612257340571</v>
      </c>
      <c r="BH168" s="255">
        <f t="shared" si="12"/>
        <v>48.826612257340571</v>
      </c>
      <c r="BI168" s="255">
        <f t="shared" si="12"/>
        <v>48.826612257340571</v>
      </c>
      <c r="BJ168" s="255">
        <f t="shared" si="12"/>
        <v>48.826612257340571</v>
      </c>
      <c r="BK168" s="255">
        <f t="shared" si="12"/>
        <v>48.826612257340571</v>
      </c>
    </row>
    <row r="169" spans="1:63" x14ac:dyDescent="0.2">
      <c r="A169" s="46" t="s">
        <v>607</v>
      </c>
      <c r="B169" s="61" t="s">
        <v>532</v>
      </c>
      <c r="C169" s="22" t="s">
        <v>373</v>
      </c>
      <c r="D169" s="62" t="s">
        <v>605</v>
      </c>
      <c r="E169" s="66" t="s">
        <v>539</v>
      </c>
      <c r="F169" s="224" t="s">
        <v>341</v>
      </c>
      <c r="G169" s="225" t="s">
        <v>342</v>
      </c>
      <c r="H169" s="228">
        <v>62.979811489582062</v>
      </c>
      <c r="I169" s="228">
        <v>16.356278957071481</v>
      </c>
      <c r="J169" s="228">
        <v>-0.15327738940140989</v>
      </c>
      <c r="K169" s="228">
        <v>-2.4595784026928413E-3</v>
      </c>
      <c r="L169" s="228">
        <v>7.130891122919536E-5</v>
      </c>
      <c r="M169" s="228">
        <v>-3.7942078587663297E-7</v>
      </c>
      <c r="N169" s="228">
        <v>0</v>
      </c>
      <c r="O169" s="228">
        <v>1</v>
      </c>
      <c r="P169" s="228">
        <v>6</v>
      </c>
      <c r="Q169" s="228">
        <v>90</v>
      </c>
      <c r="R169" s="246" t="s">
        <v>534</v>
      </c>
      <c r="S169" s="225" t="s">
        <v>535</v>
      </c>
      <c r="T169" s="227" t="s">
        <v>344</v>
      </c>
      <c r="V169">
        <f t="shared" si="8"/>
        <v>163</v>
      </c>
      <c r="W169">
        <f>HLOOKUP('Fleet Input'!$G$1,$AB$6:$AS$271,V169+1,FALSE)</f>
        <v>10.724416147552837</v>
      </c>
      <c r="X169">
        <f>HLOOKUP('Fleet Input'!$G$1,$AT$6:$BK$271,V169+1,FALSE)</f>
        <v>53.588099077020345</v>
      </c>
      <c r="AB169" s="217">
        <v>10.724416147552837</v>
      </c>
      <c r="AC169" s="217">
        <f t="shared" si="4"/>
        <v>10.724416147552837</v>
      </c>
      <c r="AD169" s="217">
        <f t="shared" si="11"/>
        <v>10.724416147552837</v>
      </c>
      <c r="AE169" s="217">
        <f t="shared" si="11"/>
        <v>10.724416147552837</v>
      </c>
      <c r="AF169" s="217">
        <f t="shared" si="11"/>
        <v>10.724416147552837</v>
      </c>
      <c r="AG169" s="217">
        <f t="shared" si="11"/>
        <v>10.724416147552837</v>
      </c>
      <c r="AH169" s="217">
        <f t="shared" si="11"/>
        <v>10.724416147552837</v>
      </c>
      <c r="AI169" s="217">
        <f t="shared" si="11"/>
        <v>10.724416147552837</v>
      </c>
      <c r="AJ169" s="217">
        <f t="shared" si="11"/>
        <v>10.724416147552837</v>
      </c>
      <c r="AK169" s="217">
        <f t="shared" si="11"/>
        <v>10.724416147552837</v>
      </c>
      <c r="AL169" s="217">
        <f t="shared" si="11"/>
        <v>10.724416147552837</v>
      </c>
      <c r="AM169" s="217">
        <f t="shared" si="11"/>
        <v>10.724416147552837</v>
      </c>
      <c r="AN169" s="217">
        <f t="shared" si="11"/>
        <v>10.724416147552837</v>
      </c>
      <c r="AO169" s="217">
        <f t="shared" si="11"/>
        <v>10.724416147552837</v>
      </c>
      <c r="AP169" s="217">
        <f t="shared" si="11"/>
        <v>10.724416147552837</v>
      </c>
      <c r="AQ169" s="217">
        <f t="shared" si="11"/>
        <v>10.724416147552837</v>
      </c>
      <c r="AR169" s="217">
        <f t="shared" si="11"/>
        <v>10.724416147552837</v>
      </c>
      <c r="AS169" s="217">
        <f t="shared" si="11"/>
        <v>10.724416147552837</v>
      </c>
      <c r="AT169" s="213">
        <v>53.588099077020345</v>
      </c>
      <c r="AU169" s="255">
        <f t="shared" si="5"/>
        <v>53.588099077020345</v>
      </c>
      <c r="AV169" s="255">
        <f t="shared" si="12"/>
        <v>53.588099077020345</v>
      </c>
      <c r="AW169" s="255">
        <f t="shared" si="12"/>
        <v>53.588099077020345</v>
      </c>
      <c r="AX169" s="255">
        <f t="shared" si="12"/>
        <v>53.588099077020345</v>
      </c>
      <c r="AY169" s="255">
        <f t="shared" si="12"/>
        <v>53.588099077020345</v>
      </c>
      <c r="AZ169" s="255">
        <f t="shared" si="12"/>
        <v>53.588099077020345</v>
      </c>
      <c r="BA169" s="255">
        <f t="shared" si="12"/>
        <v>53.588099077020345</v>
      </c>
      <c r="BB169" s="255">
        <f t="shared" si="12"/>
        <v>53.588099077020345</v>
      </c>
      <c r="BC169" s="255">
        <f t="shared" si="12"/>
        <v>53.588099077020345</v>
      </c>
      <c r="BD169" s="255">
        <f t="shared" si="12"/>
        <v>53.588099077020345</v>
      </c>
      <c r="BE169" s="255">
        <f t="shared" si="12"/>
        <v>53.588099077020345</v>
      </c>
      <c r="BF169" s="255">
        <f t="shared" si="12"/>
        <v>53.588099077020345</v>
      </c>
      <c r="BG169" s="255">
        <f t="shared" si="12"/>
        <v>53.588099077020345</v>
      </c>
      <c r="BH169" s="255">
        <f t="shared" si="12"/>
        <v>53.588099077020345</v>
      </c>
      <c r="BI169" s="255">
        <f t="shared" si="12"/>
        <v>53.588099077020345</v>
      </c>
      <c r="BJ169" s="255">
        <f t="shared" si="12"/>
        <v>53.588099077020345</v>
      </c>
      <c r="BK169" s="255">
        <f t="shared" si="12"/>
        <v>53.588099077020345</v>
      </c>
    </row>
    <row r="170" spans="1:63" x14ac:dyDescent="0.2">
      <c r="A170" s="46" t="s">
        <v>608</v>
      </c>
      <c r="B170" s="61" t="s">
        <v>532</v>
      </c>
      <c r="C170" s="22" t="s">
        <v>373</v>
      </c>
      <c r="D170" s="62" t="s">
        <v>605</v>
      </c>
      <c r="E170" s="66" t="s">
        <v>541</v>
      </c>
      <c r="F170" s="224" t="s">
        <v>341</v>
      </c>
      <c r="G170" s="225" t="s">
        <v>342</v>
      </c>
      <c r="H170" s="228">
        <v>100.77518343890551</v>
      </c>
      <c r="I170" s="228">
        <v>9.4752009835792705</v>
      </c>
      <c r="J170" s="228">
        <v>-2.7552856197871733E-2</v>
      </c>
      <c r="K170" s="228">
        <v>-3.1933322685517851E-3</v>
      </c>
      <c r="L170" s="228">
        <v>6.461611231900477E-5</v>
      </c>
      <c r="M170" s="228">
        <v>-3.2146807025026924E-7</v>
      </c>
      <c r="N170" s="228">
        <v>0</v>
      </c>
      <c r="O170" s="228">
        <v>1</v>
      </c>
      <c r="P170" s="228">
        <v>6</v>
      </c>
      <c r="Q170" s="228">
        <v>90</v>
      </c>
      <c r="R170" s="246" t="s">
        <v>534</v>
      </c>
      <c r="S170" s="225" t="s">
        <v>535</v>
      </c>
      <c r="T170" s="227" t="s">
        <v>344</v>
      </c>
      <c r="V170">
        <f t="shared" si="8"/>
        <v>164</v>
      </c>
      <c r="W170">
        <f>HLOOKUP('Fleet Input'!$G$1,$AB$6:$AS$271,V170+1,FALSE)</f>
        <v>8.6078581829662006</v>
      </c>
      <c r="X170">
        <f>HLOOKUP('Fleet Input'!$G$1,$AT$6:$BK$271,V170+1,FALSE)</f>
        <v>44.75387509856796</v>
      </c>
      <c r="AB170" s="217">
        <v>8.6078581829662006</v>
      </c>
      <c r="AC170" s="217">
        <f t="shared" si="4"/>
        <v>8.6078581829662006</v>
      </c>
      <c r="AD170" s="217">
        <f t="shared" si="11"/>
        <v>8.6078581829662006</v>
      </c>
      <c r="AE170" s="217">
        <f t="shared" si="11"/>
        <v>8.6078581829662006</v>
      </c>
      <c r="AF170" s="217">
        <f t="shared" si="11"/>
        <v>8.6078581829662006</v>
      </c>
      <c r="AG170" s="217">
        <f t="shared" si="11"/>
        <v>8.6078581829662006</v>
      </c>
      <c r="AH170" s="217">
        <f t="shared" si="11"/>
        <v>8.6078581829662006</v>
      </c>
      <c r="AI170" s="217">
        <f t="shared" si="11"/>
        <v>8.6078581829662006</v>
      </c>
      <c r="AJ170" s="217">
        <f t="shared" si="11"/>
        <v>8.6078581829662006</v>
      </c>
      <c r="AK170" s="217">
        <f t="shared" si="11"/>
        <v>8.6078581829662006</v>
      </c>
      <c r="AL170" s="217">
        <f t="shared" si="11"/>
        <v>8.6078581829662006</v>
      </c>
      <c r="AM170" s="217">
        <f t="shared" si="11"/>
        <v>8.6078581829662006</v>
      </c>
      <c r="AN170" s="217">
        <f t="shared" si="11"/>
        <v>8.6078581829662006</v>
      </c>
      <c r="AO170" s="217">
        <f t="shared" si="11"/>
        <v>8.6078581829662006</v>
      </c>
      <c r="AP170" s="217">
        <f t="shared" si="11"/>
        <v>8.6078581829662006</v>
      </c>
      <c r="AQ170" s="217">
        <f t="shared" si="11"/>
        <v>8.6078581829662006</v>
      </c>
      <c r="AR170" s="217">
        <f t="shared" si="11"/>
        <v>8.6078581829662006</v>
      </c>
      <c r="AS170" s="217">
        <f t="shared" si="11"/>
        <v>8.6078581829662006</v>
      </c>
      <c r="AT170" s="213">
        <v>44.75387509856796</v>
      </c>
      <c r="AU170" s="255">
        <f t="shared" si="5"/>
        <v>44.75387509856796</v>
      </c>
      <c r="AV170" s="255">
        <f t="shared" si="12"/>
        <v>44.75387509856796</v>
      </c>
      <c r="AW170" s="255">
        <f t="shared" si="12"/>
        <v>44.75387509856796</v>
      </c>
      <c r="AX170" s="255">
        <f t="shared" si="12"/>
        <v>44.75387509856796</v>
      </c>
      <c r="AY170" s="255">
        <f t="shared" si="12"/>
        <v>44.75387509856796</v>
      </c>
      <c r="AZ170" s="255">
        <f t="shared" si="12"/>
        <v>44.75387509856796</v>
      </c>
      <c r="BA170" s="255">
        <f t="shared" si="12"/>
        <v>44.75387509856796</v>
      </c>
      <c r="BB170" s="255">
        <f t="shared" si="12"/>
        <v>44.75387509856796</v>
      </c>
      <c r="BC170" s="255">
        <f t="shared" si="12"/>
        <v>44.75387509856796</v>
      </c>
      <c r="BD170" s="255">
        <f t="shared" si="12"/>
        <v>44.75387509856796</v>
      </c>
      <c r="BE170" s="255">
        <f t="shared" si="12"/>
        <v>44.75387509856796</v>
      </c>
      <c r="BF170" s="255">
        <f t="shared" si="12"/>
        <v>44.75387509856796</v>
      </c>
      <c r="BG170" s="255">
        <f t="shared" si="12"/>
        <v>44.75387509856796</v>
      </c>
      <c r="BH170" s="255">
        <f t="shared" si="12"/>
        <v>44.75387509856796</v>
      </c>
      <c r="BI170" s="255">
        <f t="shared" si="12"/>
        <v>44.75387509856796</v>
      </c>
      <c r="BJ170" s="255">
        <f t="shared" si="12"/>
        <v>44.75387509856796</v>
      </c>
      <c r="BK170" s="255">
        <f t="shared" si="12"/>
        <v>44.75387509856796</v>
      </c>
    </row>
    <row r="171" spans="1:63" x14ac:dyDescent="0.2">
      <c r="A171" s="46" t="s">
        <v>609</v>
      </c>
      <c r="B171" s="61" t="s">
        <v>532</v>
      </c>
      <c r="C171" s="22" t="s">
        <v>373</v>
      </c>
      <c r="D171" s="62" t="s">
        <v>605</v>
      </c>
      <c r="E171" s="66" t="s">
        <v>543</v>
      </c>
      <c r="F171" s="224" t="s">
        <v>341</v>
      </c>
      <c r="G171" s="225" t="s">
        <v>342</v>
      </c>
      <c r="H171" s="228">
        <v>74.639605931006372</v>
      </c>
      <c r="I171" s="228">
        <v>-0.76693268946837634</v>
      </c>
      <c r="J171" s="228">
        <v>0.52019766387820709</v>
      </c>
      <c r="K171" s="228">
        <v>-1.9945902946801652E-2</v>
      </c>
      <c r="L171" s="228">
        <v>3.3437573068795245E-4</v>
      </c>
      <c r="M171" s="228">
        <v>-2.5419491679889994E-6</v>
      </c>
      <c r="N171" s="228">
        <v>7.2471063271555697E-9</v>
      </c>
      <c r="O171" s="228">
        <v>1</v>
      </c>
      <c r="P171" s="228">
        <v>6</v>
      </c>
      <c r="Q171" s="228">
        <v>90</v>
      </c>
      <c r="R171" s="246" t="s">
        <v>534</v>
      </c>
      <c r="S171" s="225" t="s">
        <v>535</v>
      </c>
      <c r="T171" s="227" t="s">
        <v>344</v>
      </c>
      <c r="V171">
        <f t="shared" si="8"/>
        <v>165</v>
      </c>
      <c r="W171">
        <f>HLOOKUP('Fleet Input'!$G$1,$AB$6:$AS$271,V171+1,FALSE)</f>
        <v>5.8935370676907173</v>
      </c>
      <c r="X171">
        <f>HLOOKUP('Fleet Input'!$G$1,$AT$6:$BK$271,V171+1,FALSE)</f>
        <v>27.951461547669552</v>
      </c>
      <c r="AB171" s="217">
        <v>5.8935370676907173</v>
      </c>
      <c r="AC171" s="217">
        <f t="shared" si="4"/>
        <v>5.8935370676907173</v>
      </c>
      <c r="AD171" s="217">
        <f t="shared" si="11"/>
        <v>5.8935370676907173</v>
      </c>
      <c r="AE171" s="217">
        <f t="shared" si="11"/>
        <v>5.8935370676907173</v>
      </c>
      <c r="AF171" s="217">
        <f t="shared" si="11"/>
        <v>5.8935370676907173</v>
      </c>
      <c r="AG171" s="217">
        <f t="shared" si="11"/>
        <v>5.8935370676907173</v>
      </c>
      <c r="AH171" s="217">
        <f t="shared" si="11"/>
        <v>5.8935370676907173</v>
      </c>
      <c r="AI171" s="217">
        <f t="shared" si="11"/>
        <v>5.8935370676907173</v>
      </c>
      <c r="AJ171" s="217">
        <f t="shared" si="11"/>
        <v>5.8935370676907173</v>
      </c>
      <c r="AK171" s="217">
        <f t="shared" si="11"/>
        <v>5.8935370676907173</v>
      </c>
      <c r="AL171" s="217">
        <f t="shared" si="11"/>
        <v>5.8935370676907173</v>
      </c>
      <c r="AM171" s="217">
        <f t="shared" si="11"/>
        <v>5.8935370676907173</v>
      </c>
      <c r="AN171" s="217">
        <f t="shared" si="11"/>
        <v>5.8935370676907173</v>
      </c>
      <c r="AO171" s="217">
        <f t="shared" si="11"/>
        <v>5.8935370676907173</v>
      </c>
      <c r="AP171" s="217">
        <f t="shared" si="11"/>
        <v>5.8935370676907173</v>
      </c>
      <c r="AQ171" s="217">
        <f t="shared" si="11"/>
        <v>5.8935370676907173</v>
      </c>
      <c r="AR171" s="217">
        <f t="shared" si="11"/>
        <v>5.8935370676907173</v>
      </c>
      <c r="AS171" s="217">
        <f t="shared" si="11"/>
        <v>5.8935370676907173</v>
      </c>
      <c r="AT171" s="213">
        <v>27.951461547669552</v>
      </c>
      <c r="AU171" s="255">
        <f t="shared" si="5"/>
        <v>27.951461547669552</v>
      </c>
      <c r="AV171" s="255">
        <f t="shared" si="12"/>
        <v>27.951461547669552</v>
      </c>
      <c r="AW171" s="255">
        <f t="shared" si="12"/>
        <v>27.951461547669552</v>
      </c>
      <c r="AX171" s="255">
        <f t="shared" si="12"/>
        <v>27.951461547669552</v>
      </c>
      <c r="AY171" s="255">
        <f t="shared" si="12"/>
        <v>27.951461547669552</v>
      </c>
      <c r="AZ171" s="255">
        <f t="shared" si="12"/>
        <v>27.951461547669552</v>
      </c>
      <c r="BA171" s="255">
        <f t="shared" si="12"/>
        <v>27.951461547669552</v>
      </c>
      <c r="BB171" s="255">
        <f t="shared" si="12"/>
        <v>27.951461547669552</v>
      </c>
      <c r="BC171" s="255">
        <f t="shared" si="12"/>
        <v>27.951461547669552</v>
      </c>
      <c r="BD171" s="255">
        <f t="shared" si="12"/>
        <v>27.951461547669552</v>
      </c>
      <c r="BE171" s="255">
        <f t="shared" si="12"/>
        <v>27.951461547669552</v>
      </c>
      <c r="BF171" s="255">
        <f t="shared" si="12"/>
        <v>27.951461547669552</v>
      </c>
      <c r="BG171" s="255">
        <f t="shared" si="12"/>
        <v>27.951461547669552</v>
      </c>
      <c r="BH171" s="255">
        <f t="shared" si="12"/>
        <v>27.951461547669552</v>
      </c>
      <c r="BI171" s="255">
        <f t="shared" si="12"/>
        <v>27.951461547669552</v>
      </c>
      <c r="BJ171" s="255">
        <f t="shared" si="12"/>
        <v>27.951461547669552</v>
      </c>
      <c r="BK171" s="255">
        <f t="shared" si="12"/>
        <v>27.951461547669552</v>
      </c>
    </row>
    <row r="172" spans="1:63" x14ac:dyDescent="0.2">
      <c r="A172" s="46" t="s">
        <v>610</v>
      </c>
      <c r="B172" s="61" t="s">
        <v>532</v>
      </c>
      <c r="C172" s="22" t="s">
        <v>373</v>
      </c>
      <c r="D172" s="62" t="s">
        <v>605</v>
      </c>
      <c r="E172" s="66" t="s">
        <v>545</v>
      </c>
      <c r="F172" s="224" t="s">
        <v>341</v>
      </c>
      <c r="G172" s="225" t="s">
        <v>342</v>
      </c>
      <c r="H172" s="228">
        <v>50.792937441729009</v>
      </c>
      <c r="I172" s="228">
        <v>-1.1020463070599362</v>
      </c>
      <c r="J172" s="228">
        <v>0.33823713301535463</v>
      </c>
      <c r="K172" s="228">
        <v>-1.2620449819905843E-2</v>
      </c>
      <c r="L172" s="228">
        <v>2.0981970584088572E-4</v>
      </c>
      <c r="M172" s="228">
        <v>-1.5927933241233205E-6</v>
      </c>
      <c r="N172" s="228">
        <v>4.5487022251036388E-9</v>
      </c>
      <c r="O172" s="228">
        <v>1</v>
      </c>
      <c r="P172" s="228">
        <v>6</v>
      </c>
      <c r="Q172" s="228">
        <v>90</v>
      </c>
      <c r="R172" s="246" t="s">
        <v>534</v>
      </c>
      <c r="S172" s="225" t="s">
        <v>535</v>
      </c>
      <c r="T172" s="227" t="s">
        <v>344</v>
      </c>
      <c r="V172">
        <f t="shared" si="8"/>
        <v>166</v>
      </c>
      <c r="W172">
        <f>HLOOKUP('Fleet Input'!$G$1,$AB$6:$AS$271,V172+1,FALSE)</f>
        <v>5.0043586784127321</v>
      </c>
      <c r="X172">
        <f>HLOOKUP('Fleet Input'!$G$1,$AT$6:$BK$271,V172+1,FALSE)</f>
        <v>39.510486983694555</v>
      </c>
      <c r="AB172" s="217">
        <v>5.0043586784127321</v>
      </c>
      <c r="AC172" s="217">
        <f t="shared" si="4"/>
        <v>5.0043586784127321</v>
      </c>
      <c r="AD172" s="217">
        <f t="shared" si="11"/>
        <v>5.0043586784127321</v>
      </c>
      <c r="AE172" s="217">
        <f t="shared" si="11"/>
        <v>5.0043586784127321</v>
      </c>
      <c r="AF172" s="217">
        <f t="shared" si="11"/>
        <v>5.0043586784127321</v>
      </c>
      <c r="AG172" s="217">
        <f t="shared" si="11"/>
        <v>5.0043586784127321</v>
      </c>
      <c r="AH172" s="217">
        <f t="shared" si="11"/>
        <v>5.0043586784127321</v>
      </c>
      <c r="AI172" s="217">
        <f t="shared" si="11"/>
        <v>5.0043586784127321</v>
      </c>
      <c r="AJ172" s="217">
        <f t="shared" si="11"/>
        <v>5.0043586784127321</v>
      </c>
      <c r="AK172" s="217">
        <f t="shared" si="11"/>
        <v>5.0043586784127321</v>
      </c>
      <c r="AL172" s="217">
        <f t="shared" si="11"/>
        <v>5.0043586784127321</v>
      </c>
      <c r="AM172" s="217">
        <f t="shared" si="11"/>
        <v>5.0043586784127321</v>
      </c>
      <c r="AN172" s="217">
        <f t="shared" si="11"/>
        <v>5.0043586784127321</v>
      </c>
      <c r="AO172" s="217">
        <f t="shared" si="11"/>
        <v>5.0043586784127321</v>
      </c>
      <c r="AP172" s="217">
        <f t="shared" si="11"/>
        <v>5.0043586784127321</v>
      </c>
      <c r="AQ172" s="217">
        <f t="shared" si="11"/>
        <v>5.0043586784127321</v>
      </c>
      <c r="AR172" s="217">
        <f t="shared" si="11"/>
        <v>5.0043586784127321</v>
      </c>
      <c r="AS172" s="217">
        <f t="shared" si="11"/>
        <v>5.0043586784127321</v>
      </c>
      <c r="AT172" s="213">
        <v>39.510486983694555</v>
      </c>
      <c r="AU172" s="255">
        <f t="shared" si="5"/>
        <v>39.510486983694555</v>
      </c>
      <c r="AV172" s="255">
        <f t="shared" si="12"/>
        <v>39.510486983694555</v>
      </c>
      <c r="AW172" s="255">
        <f t="shared" si="12"/>
        <v>39.510486983694555</v>
      </c>
      <c r="AX172" s="255">
        <f t="shared" si="12"/>
        <v>39.510486983694555</v>
      </c>
      <c r="AY172" s="255">
        <f t="shared" si="12"/>
        <v>39.510486983694555</v>
      </c>
      <c r="AZ172" s="255">
        <f t="shared" si="12"/>
        <v>39.510486983694555</v>
      </c>
      <c r="BA172" s="255">
        <f t="shared" si="12"/>
        <v>39.510486983694555</v>
      </c>
      <c r="BB172" s="255">
        <f t="shared" si="12"/>
        <v>39.510486983694555</v>
      </c>
      <c r="BC172" s="255">
        <f t="shared" si="12"/>
        <v>39.510486983694555</v>
      </c>
      <c r="BD172" s="255">
        <f t="shared" si="12"/>
        <v>39.510486983694555</v>
      </c>
      <c r="BE172" s="255">
        <f t="shared" si="12"/>
        <v>39.510486983694555</v>
      </c>
      <c r="BF172" s="255">
        <f t="shared" si="12"/>
        <v>39.510486983694555</v>
      </c>
      <c r="BG172" s="255">
        <f t="shared" si="12"/>
        <v>39.510486983694555</v>
      </c>
      <c r="BH172" s="255">
        <f t="shared" si="12"/>
        <v>39.510486983694555</v>
      </c>
      <c r="BI172" s="255">
        <f t="shared" si="12"/>
        <v>39.510486983694555</v>
      </c>
      <c r="BJ172" s="255">
        <f t="shared" si="12"/>
        <v>39.510486983694555</v>
      </c>
      <c r="BK172" s="255">
        <f t="shared" si="12"/>
        <v>39.510486983694555</v>
      </c>
    </row>
    <row r="173" spans="1:63" ht="13.5" thickBot="1" x14ac:dyDescent="0.25">
      <c r="A173" s="50" t="s">
        <v>611</v>
      </c>
      <c r="B173" s="61" t="s">
        <v>532</v>
      </c>
      <c r="C173" s="22" t="s">
        <v>373</v>
      </c>
      <c r="D173" s="62" t="s">
        <v>605</v>
      </c>
      <c r="E173" s="73" t="s">
        <v>547</v>
      </c>
      <c r="F173" s="233" t="s">
        <v>341</v>
      </c>
      <c r="G173" s="234" t="s">
        <v>342</v>
      </c>
      <c r="H173" s="235">
        <v>50.792937441729009</v>
      </c>
      <c r="I173" s="235">
        <v>-1.1020463070599362</v>
      </c>
      <c r="J173" s="235">
        <v>0.33823713301535463</v>
      </c>
      <c r="K173" s="235">
        <v>-1.2620449819905843E-2</v>
      </c>
      <c r="L173" s="235">
        <v>2.0981970584088572E-4</v>
      </c>
      <c r="M173" s="235">
        <v>-1.5927933241233205E-6</v>
      </c>
      <c r="N173" s="235">
        <v>4.5487022251036388E-9</v>
      </c>
      <c r="O173" s="235">
        <v>0.2</v>
      </c>
      <c r="P173" s="235">
        <v>6</v>
      </c>
      <c r="Q173" s="235">
        <v>90</v>
      </c>
      <c r="R173" s="234" t="s">
        <v>548</v>
      </c>
      <c r="S173" s="234" t="s">
        <v>344</v>
      </c>
      <c r="T173" s="236" t="s">
        <v>612</v>
      </c>
      <c r="V173">
        <f t="shared" si="8"/>
        <v>167</v>
      </c>
      <c r="W173">
        <f>HLOOKUP('Fleet Input'!$G$1,$AB$6:$AS$271,V173+1,FALSE)</f>
        <v>0.52165435224813628</v>
      </c>
      <c r="X173">
        <f>HLOOKUP('Fleet Input'!$G$1,$AT$6:$BK$271,V173+1,FALSE)</f>
        <v>7.5291826493506653</v>
      </c>
      <c r="AB173" s="217">
        <v>0.52165435224813628</v>
      </c>
      <c r="AC173" s="217">
        <f t="shared" si="4"/>
        <v>0.52165435224813628</v>
      </c>
      <c r="AD173" s="217">
        <f t="shared" si="11"/>
        <v>0.52165435224813628</v>
      </c>
      <c r="AE173" s="217">
        <f t="shared" si="11"/>
        <v>0.52165435224813628</v>
      </c>
      <c r="AF173" s="217">
        <f t="shared" si="11"/>
        <v>0.52165435224813628</v>
      </c>
      <c r="AG173" s="217">
        <f t="shared" si="11"/>
        <v>0.52165435224813628</v>
      </c>
      <c r="AH173" s="217">
        <f t="shared" si="11"/>
        <v>0.52165435224813628</v>
      </c>
      <c r="AI173" s="217">
        <f t="shared" si="11"/>
        <v>0.52165435224813628</v>
      </c>
      <c r="AJ173" s="217">
        <f t="shared" si="11"/>
        <v>0.52165435224813628</v>
      </c>
      <c r="AK173" s="217">
        <f t="shared" si="11"/>
        <v>0.52165435224813628</v>
      </c>
      <c r="AL173" s="217">
        <f t="shared" si="11"/>
        <v>0.52165435224813628</v>
      </c>
      <c r="AM173" s="217">
        <f t="shared" si="11"/>
        <v>0.52165435224813628</v>
      </c>
      <c r="AN173" s="217">
        <f t="shared" si="11"/>
        <v>0.52165435224813628</v>
      </c>
      <c r="AO173" s="217">
        <f t="shared" si="11"/>
        <v>0.52165435224813628</v>
      </c>
      <c r="AP173" s="217">
        <f t="shared" si="11"/>
        <v>0.52165435224813628</v>
      </c>
      <c r="AQ173" s="217">
        <f t="shared" si="11"/>
        <v>0.52165435224813628</v>
      </c>
      <c r="AR173" s="217">
        <f t="shared" si="11"/>
        <v>0.52165435224813628</v>
      </c>
      <c r="AS173" s="217">
        <f t="shared" si="11"/>
        <v>0.52165435224813628</v>
      </c>
      <c r="AT173" s="213">
        <v>7.5291826493506653</v>
      </c>
      <c r="AU173" s="255">
        <f t="shared" si="5"/>
        <v>7.5291826493506653</v>
      </c>
      <c r="AV173" s="255">
        <f t="shared" si="12"/>
        <v>7.5291826493506653</v>
      </c>
      <c r="AW173" s="255">
        <f t="shared" si="12"/>
        <v>7.5291826493506653</v>
      </c>
      <c r="AX173" s="255">
        <f t="shared" si="12"/>
        <v>7.5291826493506653</v>
      </c>
      <c r="AY173" s="255">
        <f t="shared" si="12"/>
        <v>7.5291826493506653</v>
      </c>
      <c r="AZ173" s="255">
        <f t="shared" si="12"/>
        <v>7.5291826493506653</v>
      </c>
      <c r="BA173" s="255">
        <f t="shared" si="12"/>
        <v>7.5291826493506653</v>
      </c>
      <c r="BB173" s="255">
        <f t="shared" si="12"/>
        <v>7.5291826493506653</v>
      </c>
      <c r="BC173" s="255">
        <f t="shared" si="12"/>
        <v>7.5291826493506653</v>
      </c>
      <c r="BD173" s="255">
        <f t="shared" si="12"/>
        <v>7.5291826493506653</v>
      </c>
      <c r="BE173" s="255">
        <f t="shared" si="12"/>
        <v>7.5291826493506653</v>
      </c>
      <c r="BF173" s="255">
        <f t="shared" si="12"/>
        <v>7.5291826493506653</v>
      </c>
      <c r="BG173" s="255">
        <f t="shared" si="12"/>
        <v>7.5291826493506653</v>
      </c>
      <c r="BH173" s="255">
        <f t="shared" si="12"/>
        <v>7.5291826493506653</v>
      </c>
      <c r="BI173" s="255">
        <f t="shared" si="12"/>
        <v>7.5291826493506653</v>
      </c>
      <c r="BJ173" s="255">
        <f t="shared" si="12"/>
        <v>7.5291826493506653</v>
      </c>
      <c r="BK173" s="255">
        <f t="shared" si="12"/>
        <v>7.5291826493506653</v>
      </c>
    </row>
    <row r="174" spans="1:63" x14ac:dyDescent="0.2">
      <c r="A174" s="42" t="s">
        <v>613</v>
      </c>
      <c r="B174" s="56" t="s">
        <v>614</v>
      </c>
      <c r="C174" s="14" t="s">
        <v>373</v>
      </c>
      <c r="D174" s="75" t="s">
        <v>569</v>
      </c>
      <c r="E174" s="63" t="s">
        <v>533</v>
      </c>
      <c r="F174" s="220" t="s">
        <v>341</v>
      </c>
      <c r="G174" s="221" t="s">
        <v>342</v>
      </c>
      <c r="H174" s="226">
        <v>99.34372319560498</v>
      </c>
      <c r="I174" s="226">
        <v>9.4272087707649916</v>
      </c>
      <c r="J174" s="226">
        <v>0.3159047445806209</v>
      </c>
      <c r="K174" s="226">
        <v>-1.8638117644513841E-2</v>
      </c>
      <c r="L174" s="226">
        <v>3.6264780706574129E-4</v>
      </c>
      <c r="M174" s="226">
        <v>-2.9377990360401895E-6</v>
      </c>
      <c r="N174" s="226">
        <v>8.6246061945828567E-9</v>
      </c>
      <c r="O174" s="226">
        <v>1</v>
      </c>
      <c r="P174" s="226">
        <v>6</v>
      </c>
      <c r="Q174" s="226">
        <v>90</v>
      </c>
      <c r="R174" s="245" t="s">
        <v>534</v>
      </c>
      <c r="S174" s="221" t="s">
        <v>535</v>
      </c>
      <c r="T174" s="223" t="s">
        <v>344</v>
      </c>
      <c r="V174">
        <f t="shared" si="8"/>
        <v>168</v>
      </c>
      <c r="W174">
        <f>HLOOKUP('Fleet Input'!$G$1,$AB$6:$AS$271,V174+1,FALSE)</f>
        <v>10.405564625258156</v>
      </c>
      <c r="X174">
        <f>HLOOKUP('Fleet Input'!$G$1,$AT$6:$BK$271,V174+1,FALSE)</f>
        <v>51.593919260061092</v>
      </c>
      <c r="AB174" s="217">
        <v>10.405564625258156</v>
      </c>
      <c r="AC174" s="217">
        <f t="shared" si="4"/>
        <v>10.405564625258156</v>
      </c>
      <c r="AD174" s="217">
        <f t="shared" si="11"/>
        <v>10.405564625258156</v>
      </c>
      <c r="AE174" s="217">
        <f t="shared" si="11"/>
        <v>10.405564625258156</v>
      </c>
      <c r="AF174" s="217">
        <f t="shared" si="11"/>
        <v>10.405564625258156</v>
      </c>
      <c r="AG174" s="217">
        <f t="shared" si="11"/>
        <v>10.405564625258156</v>
      </c>
      <c r="AH174" s="217">
        <f t="shared" si="11"/>
        <v>10.405564625258156</v>
      </c>
      <c r="AI174" s="217">
        <f t="shared" si="11"/>
        <v>10.405564625258156</v>
      </c>
      <c r="AJ174" s="217">
        <f t="shared" si="11"/>
        <v>10.405564625258156</v>
      </c>
      <c r="AK174" s="217">
        <f t="shared" si="11"/>
        <v>10.405564625258156</v>
      </c>
      <c r="AL174" s="217">
        <f t="shared" si="11"/>
        <v>10.405564625258156</v>
      </c>
      <c r="AM174" s="217">
        <f t="shared" si="11"/>
        <v>10.405564625258156</v>
      </c>
      <c r="AN174" s="217">
        <f t="shared" si="11"/>
        <v>10.405564625258156</v>
      </c>
      <c r="AO174" s="217">
        <f t="shared" si="11"/>
        <v>10.405564625258156</v>
      </c>
      <c r="AP174" s="217">
        <f t="shared" si="11"/>
        <v>10.405564625258156</v>
      </c>
      <c r="AQ174" s="217">
        <f t="shared" si="11"/>
        <v>10.405564625258156</v>
      </c>
      <c r="AR174" s="217">
        <f t="shared" si="11"/>
        <v>10.405564625258156</v>
      </c>
      <c r="AS174" s="217">
        <f t="shared" si="11"/>
        <v>10.405564625258156</v>
      </c>
      <c r="AT174" s="213">
        <v>51.593919260061092</v>
      </c>
      <c r="AU174" s="255">
        <f t="shared" si="5"/>
        <v>51.593919260061092</v>
      </c>
      <c r="AV174" s="255">
        <f t="shared" si="12"/>
        <v>51.593919260061092</v>
      </c>
      <c r="AW174" s="255">
        <f t="shared" si="12"/>
        <v>51.593919260061092</v>
      </c>
      <c r="AX174" s="255">
        <f t="shared" si="12"/>
        <v>51.593919260061092</v>
      </c>
      <c r="AY174" s="255">
        <f t="shared" si="12"/>
        <v>51.593919260061092</v>
      </c>
      <c r="AZ174" s="255">
        <f t="shared" si="12"/>
        <v>51.593919260061092</v>
      </c>
      <c r="BA174" s="255">
        <f t="shared" si="12"/>
        <v>51.593919260061092</v>
      </c>
      <c r="BB174" s="255">
        <f t="shared" si="12"/>
        <v>51.593919260061092</v>
      </c>
      <c r="BC174" s="255">
        <f t="shared" si="12"/>
        <v>51.593919260061092</v>
      </c>
      <c r="BD174" s="255">
        <f t="shared" si="12"/>
        <v>51.593919260061092</v>
      </c>
      <c r="BE174" s="255">
        <f t="shared" si="12"/>
        <v>51.593919260061092</v>
      </c>
      <c r="BF174" s="255">
        <f t="shared" si="12"/>
        <v>51.593919260061092</v>
      </c>
      <c r="BG174" s="255">
        <f t="shared" si="12"/>
        <v>51.593919260061092</v>
      </c>
      <c r="BH174" s="255">
        <f t="shared" si="12"/>
        <v>51.593919260061092</v>
      </c>
      <c r="BI174" s="255">
        <f t="shared" si="12"/>
        <v>51.593919260061092</v>
      </c>
      <c r="BJ174" s="255">
        <f t="shared" si="12"/>
        <v>51.593919260061092</v>
      </c>
      <c r="BK174" s="255">
        <f t="shared" si="12"/>
        <v>51.593919260061092</v>
      </c>
    </row>
    <row r="175" spans="1:63" x14ac:dyDescent="0.2">
      <c r="A175" s="46" t="s">
        <v>615</v>
      </c>
      <c r="B175" s="57" t="s">
        <v>614</v>
      </c>
      <c r="C175" s="22" t="s">
        <v>373</v>
      </c>
      <c r="D175" s="62" t="s">
        <v>569</v>
      </c>
      <c r="E175" s="66" t="s">
        <v>537</v>
      </c>
      <c r="F175" s="224" t="s">
        <v>341</v>
      </c>
      <c r="G175" s="225" t="s">
        <v>342</v>
      </c>
      <c r="H175" s="228">
        <v>50.837008468806744</v>
      </c>
      <c r="I175" s="228">
        <v>7.9940615955274552</v>
      </c>
      <c r="J175" s="228">
        <v>1.7431144951842725E-2</v>
      </c>
      <c r="K175" s="228">
        <v>-5.6158072484322474E-3</v>
      </c>
      <c r="L175" s="228">
        <v>1.2719792275106556E-4</v>
      </c>
      <c r="M175" s="228">
        <v>-1.0430057250099267E-6</v>
      </c>
      <c r="N175" s="228">
        <v>2.9394455678104919E-9</v>
      </c>
      <c r="O175" s="228">
        <v>1</v>
      </c>
      <c r="P175" s="228">
        <v>6</v>
      </c>
      <c r="Q175" s="228">
        <v>90</v>
      </c>
      <c r="R175" s="246" t="s">
        <v>534</v>
      </c>
      <c r="S175" s="225" t="s">
        <v>535</v>
      </c>
      <c r="T175" s="227" t="s">
        <v>344</v>
      </c>
      <c r="V175">
        <f t="shared" si="8"/>
        <v>169</v>
      </c>
      <c r="W175">
        <f>HLOOKUP('Fleet Input'!$G$1,$AB$6:$AS$271,V175+1,FALSE)</f>
        <v>6.1787144904213793</v>
      </c>
      <c r="X175">
        <f>HLOOKUP('Fleet Input'!$G$1,$AT$6:$BK$271,V175+1,FALSE)</f>
        <v>31.424014256066354</v>
      </c>
      <c r="AB175" s="217">
        <v>6.1787144904213793</v>
      </c>
      <c r="AC175" s="217">
        <f t="shared" si="4"/>
        <v>6.1787144904213793</v>
      </c>
      <c r="AD175" s="217">
        <f t="shared" si="11"/>
        <v>6.1787144904213793</v>
      </c>
      <c r="AE175" s="217">
        <f t="shared" si="11"/>
        <v>6.1787144904213793</v>
      </c>
      <c r="AF175" s="217">
        <f t="shared" si="11"/>
        <v>6.1787144904213793</v>
      </c>
      <c r="AG175" s="217">
        <f t="shared" si="11"/>
        <v>6.1787144904213793</v>
      </c>
      <c r="AH175" s="217">
        <f t="shared" si="11"/>
        <v>6.1787144904213793</v>
      </c>
      <c r="AI175" s="217">
        <f t="shared" si="11"/>
        <v>6.1787144904213793</v>
      </c>
      <c r="AJ175" s="217">
        <f t="shared" si="11"/>
        <v>6.1787144904213793</v>
      </c>
      <c r="AK175" s="217">
        <f t="shared" si="11"/>
        <v>6.1787144904213793</v>
      </c>
      <c r="AL175" s="217">
        <f t="shared" si="11"/>
        <v>6.1787144904213793</v>
      </c>
      <c r="AM175" s="217">
        <f t="shared" si="11"/>
        <v>6.1787144904213793</v>
      </c>
      <c r="AN175" s="217">
        <f t="shared" si="11"/>
        <v>6.1787144904213793</v>
      </c>
      <c r="AO175" s="217">
        <f t="shared" si="11"/>
        <v>6.1787144904213793</v>
      </c>
      <c r="AP175" s="217">
        <f t="shared" si="11"/>
        <v>6.1787144904213793</v>
      </c>
      <c r="AQ175" s="217">
        <f t="shared" si="11"/>
        <v>6.1787144904213793</v>
      </c>
      <c r="AR175" s="217">
        <f t="shared" si="11"/>
        <v>6.1787144904213793</v>
      </c>
      <c r="AS175" s="217">
        <f t="shared" si="11"/>
        <v>6.1787144904213793</v>
      </c>
      <c r="AT175" s="213">
        <v>31.424014256066354</v>
      </c>
      <c r="AU175" s="255">
        <f t="shared" si="5"/>
        <v>31.424014256066354</v>
      </c>
      <c r="AV175" s="255">
        <f t="shared" si="12"/>
        <v>31.424014256066354</v>
      </c>
      <c r="AW175" s="255">
        <f t="shared" si="12"/>
        <v>31.424014256066354</v>
      </c>
      <c r="AX175" s="255">
        <f t="shared" si="12"/>
        <v>31.424014256066354</v>
      </c>
      <c r="AY175" s="255">
        <f t="shared" si="12"/>
        <v>31.424014256066354</v>
      </c>
      <c r="AZ175" s="255">
        <f t="shared" si="12"/>
        <v>31.424014256066354</v>
      </c>
      <c r="BA175" s="255">
        <f t="shared" si="12"/>
        <v>31.424014256066354</v>
      </c>
      <c r="BB175" s="255">
        <f t="shared" si="12"/>
        <v>31.424014256066354</v>
      </c>
      <c r="BC175" s="255">
        <f t="shared" si="12"/>
        <v>31.424014256066354</v>
      </c>
      <c r="BD175" s="255">
        <f t="shared" si="12"/>
        <v>31.424014256066354</v>
      </c>
      <c r="BE175" s="255">
        <f t="shared" si="12"/>
        <v>31.424014256066354</v>
      </c>
      <c r="BF175" s="255">
        <f t="shared" si="12"/>
        <v>31.424014256066354</v>
      </c>
      <c r="BG175" s="255">
        <f t="shared" si="12"/>
        <v>31.424014256066354</v>
      </c>
      <c r="BH175" s="255">
        <f t="shared" si="12"/>
        <v>31.424014256066354</v>
      </c>
      <c r="BI175" s="255">
        <f t="shared" si="12"/>
        <v>31.424014256066354</v>
      </c>
      <c r="BJ175" s="255">
        <f t="shared" si="12"/>
        <v>31.424014256066354</v>
      </c>
      <c r="BK175" s="255">
        <f t="shared" si="12"/>
        <v>31.424014256066354</v>
      </c>
    </row>
    <row r="176" spans="1:63" x14ac:dyDescent="0.2">
      <c r="A176" s="46" t="s">
        <v>616</v>
      </c>
      <c r="B176" s="57" t="s">
        <v>614</v>
      </c>
      <c r="C176" s="22" t="s">
        <v>373</v>
      </c>
      <c r="D176" s="62" t="s">
        <v>569</v>
      </c>
      <c r="E176" s="66" t="s">
        <v>539</v>
      </c>
      <c r="F176" s="224" t="s">
        <v>341</v>
      </c>
      <c r="G176" s="225" t="s">
        <v>342</v>
      </c>
      <c r="H176" s="228">
        <v>54.400838197208941</v>
      </c>
      <c r="I176" s="228">
        <v>9.1350443921983242</v>
      </c>
      <c r="J176" s="228">
        <v>-3.1258042188710533E-2</v>
      </c>
      <c r="K176" s="228">
        <v>-4.3561705720094324E-3</v>
      </c>
      <c r="L176" s="228">
        <v>1.0716993365633698E-4</v>
      </c>
      <c r="M176" s="228">
        <v>-8.6474373817146954E-7</v>
      </c>
      <c r="N176" s="228">
        <v>2.2986365230941858E-9</v>
      </c>
      <c r="O176" s="228">
        <v>1</v>
      </c>
      <c r="P176" s="228">
        <v>6</v>
      </c>
      <c r="Q176" s="228">
        <v>90</v>
      </c>
      <c r="R176" s="246" t="s">
        <v>534</v>
      </c>
      <c r="S176" s="225" t="s">
        <v>535</v>
      </c>
      <c r="T176" s="227" t="s">
        <v>344</v>
      </c>
      <c r="V176">
        <f t="shared" si="8"/>
        <v>170</v>
      </c>
      <c r="W176">
        <f>HLOOKUP('Fleet Input'!$G$1,$AB$6:$AS$271,V176+1,FALSE)</f>
        <v>6.7952229116086142</v>
      </c>
      <c r="X176">
        <f>HLOOKUP('Fleet Input'!$G$1,$AT$6:$BK$271,V176+1,FALSE)</f>
        <v>34.802202413600391</v>
      </c>
      <c r="AB176" s="217">
        <v>6.7952229116086142</v>
      </c>
      <c r="AC176" s="217">
        <f t="shared" si="4"/>
        <v>6.7952229116086142</v>
      </c>
      <c r="AD176" s="217">
        <f t="shared" si="11"/>
        <v>6.7952229116086142</v>
      </c>
      <c r="AE176" s="217">
        <f t="shared" si="11"/>
        <v>6.7952229116086142</v>
      </c>
      <c r="AF176" s="217">
        <f t="shared" si="11"/>
        <v>6.7952229116086142</v>
      </c>
      <c r="AG176" s="217">
        <f t="shared" si="11"/>
        <v>6.7952229116086142</v>
      </c>
      <c r="AH176" s="217">
        <f t="shared" si="11"/>
        <v>6.7952229116086142</v>
      </c>
      <c r="AI176" s="217">
        <f t="shared" si="11"/>
        <v>6.7952229116086142</v>
      </c>
      <c r="AJ176" s="217">
        <f t="shared" si="11"/>
        <v>6.7952229116086142</v>
      </c>
      <c r="AK176" s="217">
        <f t="shared" si="11"/>
        <v>6.7952229116086142</v>
      </c>
      <c r="AL176" s="217">
        <f t="shared" si="11"/>
        <v>6.7952229116086142</v>
      </c>
      <c r="AM176" s="217">
        <f t="shared" si="11"/>
        <v>6.7952229116086142</v>
      </c>
      <c r="AN176" s="217">
        <f t="shared" si="11"/>
        <v>6.7952229116086142</v>
      </c>
      <c r="AO176" s="217">
        <f t="shared" si="11"/>
        <v>6.7952229116086142</v>
      </c>
      <c r="AP176" s="217">
        <f t="shared" si="11"/>
        <v>6.7952229116086142</v>
      </c>
      <c r="AQ176" s="217">
        <f t="shared" si="11"/>
        <v>6.7952229116086142</v>
      </c>
      <c r="AR176" s="217">
        <f t="shared" si="11"/>
        <v>6.7952229116086142</v>
      </c>
      <c r="AS176" s="217">
        <f t="shared" si="11"/>
        <v>6.7952229116086142</v>
      </c>
      <c r="AT176" s="213">
        <v>34.802202413600391</v>
      </c>
      <c r="AU176" s="255">
        <f t="shared" si="5"/>
        <v>34.802202413600391</v>
      </c>
      <c r="AV176" s="255">
        <f t="shared" si="12"/>
        <v>34.802202413600391</v>
      </c>
      <c r="AW176" s="255">
        <f t="shared" si="12"/>
        <v>34.802202413600391</v>
      </c>
      <c r="AX176" s="255">
        <f t="shared" si="12"/>
        <v>34.802202413600391</v>
      </c>
      <c r="AY176" s="255">
        <f t="shared" si="12"/>
        <v>34.802202413600391</v>
      </c>
      <c r="AZ176" s="255">
        <f t="shared" si="12"/>
        <v>34.802202413600391</v>
      </c>
      <c r="BA176" s="255">
        <f t="shared" si="12"/>
        <v>34.802202413600391</v>
      </c>
      <c r="BB176" s="255">
        <f t="shared" si="12"/>
        <v>34.802202413600391</v>
      </c>
      <c r="BC176" s="255">
        <f t="shared" si="12"/>
        <v>34.802202413600391</v>
      </c>
      <c r="BD176" s="255">
        <f t="shared" si="12"/>
        <v>34.802202413600391</v>
      </c>
      <c r="BE176" s="255">
        <f t="shared" si="12"/>
        <v>34.802202413600391</v>
      </c>
      <c r="BF176" s="255">
        <f t="shared" si="12"/>
        <v>34.802202413600391</v>
      </c>
      <c r="BG176" s="255">
        <f t="shared" si="12"/>
        <v>34.802202413600391</v>
      </c>
      <c r="BH176" s="255">
        <f t="shared" si="12"/>
        <v>34.802202413600391</v>
      </c>
      <c r="BI176" s="255">
        <f t="shared" si="12"/>
        <v>34.802202413600391</v>
      </c>
      <c r="BJ176" s="255">
        <f t="shared" si="12"/>
        <v>34.802202413600391</v>
      </c>
      <c r="BK176" s="255">
        <f t="shared" si="12"/>
        <v>34.802202413600391</v>
      </c>
    </row>
    <row r="177" spans="1:63" x14ac:dyDescent="0.2">
      <c r="A177" s="46" t="s">
        <v>617</v>
      </c>
      <c r="B177" s="57" t="s">
        <v>614</v>
      </c>
      <c r="C177" s="22" t="s">
        <v>373</v>
      </c>
      <c r="D177" s="62" t="s">
        <v>569</v>
      </c>
      <c r="E177" s="66" t="s">
        <v>541</v>
      </c>
      <c r="F177" s="224" t="s">
        <v>341</v>
      </c>
      <c r="G177" s="225" t="s">
        <v>342</v>
      </c>
      <c r="H177" s="228">
        <v>103.99808488367125</v>
      </c>
      <c r="I177" s="228">
        <v>-4.7034219722263515E-2</v>
      </c>
      <c r="J177" s="228">
        <v>0.3761011920432793</v>
      </c>
      <c r="K177" s="228">
        <v>-1.4626544453221868E-2</v>
      </c>
      <c r="L177" s="228">
        <v>2.4620914998507715E-4</v>
      </c>
      <c r="M177" s="228">
        <v>-1.8416267753007531E-6</v>
      </c>
      <c r="N177" s="228">
        <v>5.0843335592035133E-9</v>
      </c>
      <c r="O177" s="228">
        <v>1</v>
      </c>
      <c r="P177" s="228">
        <v>6</v>
      </c>
      <c r="Q177" s="228">
        <v>90</v>
      </c>
      <c r="R177" s="246" t="s">
        <v>534</v>
      </c>
      <c r="S177" s="225" t="s">
        <v>535</v>
      </c>
      <c r="T177" s="227" t="s">
        <v>344</v>
      </c>
      <c r="V177">
        <f t="shared" si="8"/>
        <v>171</v>
      </c>
      <c r="W177">
        <f>HLOOKUP('Fleet Input'!$G$1,$AB$6:$AS$271,V177+1,FALSE)</f>
        <v>5.505997947064226</v>
      </c>
      <c r="X177">
        <f>HLOOKUP('Fleet Input'!$G$1,$AT$6:$BK$271,V177+1,FALSE)</f>
        <v>30.121690333253937</v>
      </c>
      <c r="AB177" s="217">
        <v>5.505997947064226</v>
      </c>
      <c r="AC177" s="217">
        <f t="shared" si="4"/>
        <v>5.505997947064226</v>
      </c>
      <c r="AD177" s="217">
        <f t="shared" si="11"/>
        <v>5.505997947064226</v>
      </c>
      <c r="AE177" s="217">
        <f t="shared" si="11"/>
        <v>5.505997947064226</v>
      </c>
      <c r="AF177" s="217">
        <f t="shared" si="11"/>
        <v>5.505997947064226</v>
      </c>
      <c r="AG177" s="217">
        <f t="shared" si="11"/>
        <v>5.505997947064226</v>
      </c>
      <c r="AH177" s="217">
        <f t="shared" si="11"/>
        <v>5.505997947064226</v>
      </c>
      <c r="AI177" s="217">
        <f t="shared" si="11"/>
        <v>5.505997947064226</v>
      </c>
      <c r="AJ177" s="217">
        <f t="shared" si="11"/>
        <v>5.505997947064226</v>
      </c>
      <c r="AK177" s="217">
        <f t="shared" si="11"/>
        <v>5.505997947064226</v>
      </c>
      <c r="AL177" s="217">
        <f t="shared" si="11"/>
        <v>5.505997947064226</v>
      </c>
      <c r="AM177" s="217">
        <f t="shared" si="11"/>
        <v>5.505997947064226</v>
      </c>
      <c r="AN177" s="217">
        <f t="shared" si="11"/>
        <v>5.505997947064226</v>
      </c>
      <c r="AO177" s="217">
        <f t="shared" si="11"/>
        <v>5.505997947064226</v>
      </c>
      <c r="AP177" s="217">
        <f t="shared" si="11"/>
        <v>5.505997947064226</v>
      </c>
      <c r="AQ177" s="217">
        <f t="shared" si="11"/>
        <v>5.505997947064226</v>
      </c>
      <c r="AR177" s="217">
        <f t="shared" si="11"/>
        <v>5.505997947064226</v>
      </c>
      <c r="AS177" s="217">
        <f t="shared" si="11"/>
        <v>5.505997947064226</v>
      </c>
      <c r="AT177" s="213">
        <v>30.121690333253937</v>
      </c>
      <c r="AU177" s="255">
        <f t="shared" si="5"/>
        <v>30.121690333253937</v>
      </c>
      <c r="AV177" s="255">
        <f t="shared" si="12"/>
        <v>30.121690333253937</v>
      </c>
      <c r="AW177" s="255">
        <f t="shared" si="12"/>
        <v>30.121690333253937</v>
      </c>
      <c r="AX177" s="255">
        <f t="shared" si="12"/>
        <v>30.121690333253937</v>
      </c>
      <c r="AY177" s="255">
        <f t="shared" si="12"/>
        <v>30.121690333253937</v>
      </c>
      <c r="AZ177" s="255">
        <f t="shared" si="12"/>
        <v>30.121690333253937</v>
      </c>
      <c r="BA177" s="255">
        <f t="shared" si="12"/>
        <v>30.121690333253937</v>
      </c>
      <c r="BB177" s="255">
        <f t="shared" si="12"/>
        <v>30.121690333253937</v>
      </c>
      <c r="BC177" s="255">
        <f t="shared" si="12"/>
        <v>30.121690333253937</v>
      </c>
      <c r="BD177" s="255">
        <f t="shared" si="12"/>
        <v>30.121690333253937</v>
      </c>
      <c r="BE177" s="255">
        <f t="shared" si="12"/>
        <v>30.121690333253937</v>
      </c>
      <c r="BF177" s="255">
        <f t="shared" si="12"/>
        <v>30.121690333253937</v>
      </c>
      <c r="BG177" s="255">
        <f t="shared" si="12"/>
        <v>30.121690333253937</v>
      </c>
      <c r="BH177" s="255">
        <f t="shared" si="12"/>
        <v>30.121690333253937</v>
      </c>
      <c r="BI177" s="255">
        <f t="shared" si="12"/>
        <v>30.121690333253937</v>
      </c>
      <c r="BJ177" s="255">
        <f t="shared" si="12"/>
        <v>30.121690333253937</v>
      </c>
      <c r="BK177" s="255">
        <f t="shared" si="12"/>
        <v>30.121690333253937</v>
      </c>
    </row>
    <row r="178" spans="1:63" x14ac:dyDescent="0.2">
      <c r="A178" s="46" t="s">
        <v>618</v>
      </c>
      <c r="B178" s="57" t="s">
        <v>614</v>
      </c>
      <c r="C178" s="22" t="s">
        <v>373</v>
      </c>
      <c r="D178" s="62" t="s">
        <v>569</v>
      </c>
      <c r="E178" s="66" t="s">
        <v>543</v>
      </c>
      <c r="F178" s="224" t="s">
        <v>341</v>
      </c>
      <c r="G178" s="225" t="s">
        <v>342</v>
      </c>
      <c r="H178" s="228">
        <v>52.85018727555871</v>
      </c>
      <c r="I178" s="228">
        <v>-0.28339967632200569</v>
      </c>
      <c r="J178" s="228">
        <v>0.28641584976867307</v>
      </c>
      <c r="K178" s="228">
        <v>-1.1199372916735229E-2</v>
      </c>
      <c r="L178" s="228">
        <v>1.9158393043028354E-4</v>
      </c>
      <c r="M178" s="228">
        <v>-1.4809088318412655E-6</v>
      </c>
      <c r="N178" s="228">
        <v>4.2854398821885395E-9</v>
      </c>
      <c r="O178" s="228">
        <v>1</v>
      </c>
      <c r="P178" s="228">
        <v>6</v>
      </c>
      <c r="Q178" s="228">
        <v>90</v>
      </c>
      <c r="R178" s="246" t="s">
        <v>534</v>
      </c>
      <c r="S178" s="225" t="s">
        <v>535</v>
      </c>
      <c r="T178" s="227" t="s">
        <v>344</v>
      </c>
      <c r="V178">
        <f t="shared" si="8"/>
        <v>172</v>
      </c>
      <c r="W178">
        <f>HLOOKUP('Fleet Input'!$G$1,$AB$6:$AS$271,V178+1,FALSE)</f>
        <v>3.7402263628859838</v>
      </c>
      <c r="X178">
        <f>HLOOKUP('Fleet Input'!$G$1,$AT$6:$BK$271,V178+1,FALSE)</f>
        <v>18.384837076972374</v>
      </c>
      <c r="AB178" s="217">
        <v>3.7402263628859838</v>
      </c>
      <c r="AC178" s="217">
        <f t="shared" si="4"/>
        <v>3.7402263628859838</v>
      </c>
      <c r="AD178" s="217">
        <f t="shared" si="11"/>
        <v>3.7402263628859838</v>
      </c>
      <c r="AE178" s="217">
        <f t="shared" si="11"/>
        <v>3.7402263628859838</v>
      </c>
      <c r="AF178" s="217">
        <f t="shared" si="11"/>
        <v>3.7402263628859838</v>
      </c>
      <c r="AG178" s="217">
        <f t="shared" si="11"/>
        <v>3.7402263628859838</v>
      </c>
      <c r="AH178" s="217">
        <f t="shared" si="11"/>
        <v>3.7402263628859838</v>
      </c>
      <c r="AI178" s="217">
        <f t="shared" si="11"/>
        <v>3.7402263628859838</v>
      </c>
      <c r="AJ178" s="217">
        <f t="shared" si="11"/>
        <v>3.7402263628859838</v>
      </c>
      <c r="AK178" s="217">
        <f t="shared" si="11"/>
        <v>3.7402263628859838</v>
      </c>
      <c r="AL178" s="217">
        <f t="shared" si="11"/>
        <v>3.7402263628859838</v>
      </c>
      <c r="AM178" s="217">
        <f t="shared" si="11"/>
        <v>3.7402263628859838</v>
      </c>
      <c r="AN178" s="217">
        <f t="shared" si="11"/>
        <v>3.7402263628859838</v>
      </c>
      <c r="AO178" s="217">
        <f t="shared" si="11"/>
        <v>3.7402263628859838</v>
      </c>
      <c r="AP178" s="217">
        <f t="shared" si="11"/>
        <v>3.7402263628859838</v>
      </c>
      <c r="AQ178" s="217">
        <f t="shared" si="11"/>
        <v>3.7402263628859838</v>
      </c>
      <c r="AR178" s="217">
        <f t="shared" si="11"/>
        <v>3.7402263628859838</v>
      </c>
      <c r="AS178" s="217">
        <f t="shared" si="11"/>
        <v>3.7402263628859838</v>
      </c>
      <c r="AT178" s="213">
        <v>18.384837076972374</v>
      </c>
      <c r="AU178" s="255">
        <f t="shared" si="5"/>
        <v>18.384837076972374</v>
      </c>
      <c r="AV178" s="255">
        <f t="shared" si="12"/>
        <v>18.384837076972374</v>
      </c>
      <c r="AW178" s="255">
        <f t="shared" si="12"/>
        <v>18.384837076972374</v>
      </c>
      <c r="AX178" s="255">
        <f t="shared" si="12"/>
        <v>18.384837076972374</v>
      </c>
      <c r="AY178" s="255">
        <f t="shared" si="12"/>
        <v>18.384837076972374</v>
      </c>
      <c r="AZ178" s="255">
        <f t="shared" si="12"/>
        <v>18.384837076972374</v>
      </c>
      <c r="BA178" s="255">
        <f t="shared" si="12"/>
        <v>18.384837076972374</v>
      </c>
      <c r="BB178" s="255">
        <f t="shared" si="12"/>
        <v>18.384837076972374</v>
      </c>
      <c r="BC178" s="255">
        <f t="shared" si="12"/>
        <v>18.384837076972374</v>
      </c>
      <c r="BD178" s="255">
        <f t="shared" si="12"/>
        <v>18.384837076972374</v>
      </c>
      <c r="BE178" s="255">
        <f t="shared" si="12"/>
        <v>18.384837076972374</v>
      </c>
      <c r="BF178" s="255">
        <f t="shared" si="12"/>
        <v>18.384837076972374</v>
      </c>
      <c r="BG178" s="255">
        <f t="shared" si="12"/>
        <v>18.384837076972374</v>
      </c>
      <c r="BH178" s="255">
        <f t="shared" si="12"/>
        <v>18.384837076972374</v>
      </c>
      <c r="BI178" s="255">
        <f t="shared" si="12"/>
        <v>18.384837076972374</v>
      </c>
      <c r="BJ178" s="255">
        <f t="shared" si="12"/>
        <v>18.384837076972374</v>
      </c>
      <c r="BK178" s="255">
        <f t="shared" si="12"/>
        <v>18.384837076972374</v>
      </c>
    </row>
    <row r="179" spans="1:63" x14ac:dyDescent="0.2">
      <c r="A179" s="46" t="s">
        <v>619</v>
      </c>
      <c r="B179" s="57" t="s">
        <v>614</v>
      </c>
      <c r="C179" s="22" t="s">
        <v>373</v>
      </c>
      <c r="D179" s="62" t="s">
        <v>569</v>
      </c>
      <c r="E179" s="66" t="s">
        <v>545</v>
      </c>
      <c r="F179" s="224" t="s">
        <v>341</v>
      </c>
      <c r="G179" s="225" t="s">
        <v>342</v>
      </c>
      <c r="H179" s="228">
        <v>38.53640435799025</v>
      </c>
      <c r="I179" s="228">
        <v>-1.0172344057937153</v>
      </c>
      <c r="J179" s="228">
        <v>0.21593073055919376</v>
      </c>
      <c r="K179" s="228">
        <v>-7.9111209254278947E-3</v>
      </c>
      <c r="L179" s="228">
        <v>1.3176650149304692E-4</v>
      </c>
      <c r="M179" s="228">
        <v>-1.007308760403447E-6</v>
      </c>
      <c r="N179" s="228">
        <v>2.902951337212939E-9</v>
      </c>
      <c r="O179" s="228">
        <v>1</v>
      </c>
      <c r="P179" s="228">
        <v>6</v>
      </c>
      <c r="Q179" s="228">
        <v>90</v>
      </c>
      <c r="R179" s="246" t="s">
        <v>534</v>
      </c>
      <c r="S179" s="225" t="s">
        <v>535</v>
      </c>
      <c r="T179" s="227" t="s">
        <v>344</v>
      </c>
      <c r="V179">
        <f t="shared" si="8"/>
        <v>173</v>
      </c>
      <c r="W179">
        <f>HLOOKUP('Fleet Input'!$G$1,$AB$6:$AS$271,V179+1,FALSE)</f>
        <v>3.7626701255840862</v>
      </c>
      <c r="X179">
        <f>HLOOKUP('Fleet Input'!$G$1,$AT$6:$BK$271,V179+1,FALSE)</f>
        <v>26.835373347991347</v>
      </c>
      <c r="AB179" s="217">
        <v>3.7626701255840862</v>
      </c>
      <c r="AC179" s="217">
        <f t="shared" si="4"/>
        <v>3.7626701255840862</v>
      </c>
      <c r="AD179" s="217">
        <f t="shared" si="11"/>
        <v>3.7626701255840862</v>
      </c>
      <c r="AE179" s="217">
        <f t="shared" si="11"/>
        <v>3.7626701255840862</v>
      </c>
      <c r="AF179" s="217">
        <f t="shared" si="11"/>
        <v>3.7626701255840862</v>
      </c>
      <c r="AG179" s="217">
        <f t="shared" si="11"/>
        <v>3.7626701255840862</v>
      </c>
      <c r="AH179" s="217">
        <f t="shared" si="11"/>
        <v>3.7626701255840862</v>
      </c>
      <c r="AI179" s="217">
        <f t="shared" si="11"/>
        <v>3.7626701255840862</v>
      </c>
      <c r="AJ179" s="217">
        <f t="shared" si="11"/>
        <v>3.7626701255840862</v>
      </c>
      <c r="AK179" s="217">
        <f t="shared" si="11"/>
        <v>3.7626701255840862</v>
      </c>
      <c r="AL179" s="217">
        <f t="shared" si="11"/>
        <v>3.7626701255840862</v>
      </c>
      <c r="AM179" s="217">
        <f t="shared" si="11"/>
        <v>3.7626701255840862</v>
      </c>
      <c r="AN179" s="217">
        <f t="shared" si="11"/>
        <v>3.7626701255840862</v>
      </c>
      <c r="AO179" s="217">
        <f t="shared" si="11"/>
        <v>3.7626701255840862</v>
      </c>
      <c r="AP179" s="217">
        <f t="shared" si="11"/>
        <v>3.7626701255840862</v>
      </c>
      <c r="AQ179" s="217">
        <f t="shared" si="11"/>
        <v>3.7626701255840862</v>
      </c>
      <c r="AR179" s="217">
        <f t="shared" si="11"/>
        <v>3.7626701255840862</v>
      </c>
      <c r="AS179" s="217">
        <f t="shared" si="11"/>
        <v>3.7626701255840862</v>
      </c>
      <c r="AT179" s="213">
        <v>26.835373347991347</v>
      </c>
      <c r="AU179" s="255">
        <f t="shared" si="5"/>
        <v>26.835373347991347</v>
      </c>
      <c r="AV179" s="255">
        <f t="shared" si="12"/>
        <v>26.835373347991347</v>
      </c>
      <c r="AW179" s="255">
        <f t="shared" si="12"/>
        <v>26.835373347991347</v>
      </c>
      <c r="AX179" s="255">
        <f t="shared" si="12"/>
        <v>26.835373347991347</v>
      </c>
      <c r="AY179" s="255">
        <f t="shared" si="12"/>
        <v>26.835373347991347</v>
      </c>
      <c r="AZ179" s="255">
        <f t="shared" si="12"/>
        <v>26.835373347991347</v>
      </c>
      <c r="BA179" s="255">
        <f t="shared" si="12"/>
        <v>26.835373347991347</v>
      </c>
      <c r="BB179" s="255">
        <f t="shared" si="12"/>
        <v>26.835373347991347</v>
      </c>
      <c r="BC179" s="255">
        <f t="shared" si="12"/>
        <v>26.835373347991347</v>
      </c>
      <c r="BD179" s="255">
        <f t="shared" si="12"/>
        <v>26.835373347991347</v>
      </c>
      <c r="BE179" s="255">
        <f t="shared" si="12"/>
        <v>26.835373347991347</v>
      </c>
      <c r="BF179" s="255">
        <f t="shared" si="12"/>
        <v>26.835373347991347</v>
      </c>
      <c r="BG179" s="255">
        <f t="shared" si="12"/>
        <v>26.835373347991347</v>
      </c>
      <c r="BH179" s="255">
        <f t="shared" si="12"/>
        <v>26.835373347991347</v>
      </c>
      <c r="BI179" s="255">
        <f t="shared" si="12"/>
        <v>26.835373347991347</v>
      </c>
      <c r="BJ179" s="255">
        <f t="shared" si="12"/>
        <v>26.835373347991347</v>
      </c>
      <c r="BK179" s="255">
        <f t="shared" si="12"/>
        <v>26.835373347991347</v>
      </c>
    </row>
    <row r="180" spans="1:63" x14ac:dyDescent="0.2">
      <c r="A180" s="46" t="s">
        <v>620</v>
      </c>
      <c r="B180" s="57" t="s">
        <v>614</v>
      </c>
      <c r="C180" s="22" t="s">
        <v>373</v>
      </c>
      <c r="D180" s="70" t="s">
        <v>569</v>
      </c>
      <c r="E180" s="66" t="s">
        <v>547</v>
      </c>
      <c r="F180" s="224" t="s">
        <v>341</v>
      </c>
      <c r="G180" s="225" t="s">
        <v>342</v>
      </c>
      <c r="H180" s="228">
        <v>38.53640435799025</v>
      </c>
      <c r="I180" s="228">
        <v>-1.0172344057937153</v>
      </c>
      <c r="J180" s="228">
        <v>0.21593073055919376</v>
      </c>
      <c r="K180" s="228">
        <v>-7.9111209254278947E-3</v>
      </c>
      <c r="L180" s="228">
        <v>1.3176650149304692E-4</v>
      </c>
      <c r="M180" s="228">
        <v>-1.007308760403447E-6</v>
      </c>
      <c r="N180" s="228">
        <v>2.902951337212939E-9</v>
      </c>
      <c r="O180" s="228">
        <v>0.2</v>
      </c>
      <c r="P180" s="228">
        <v>6</v>
      </c>
      <c r="Q180" s="228">
        <v>90</v>
      </c>
      <c r="R180" s="225" t="s">
        <v>548</v>
      </c>
      <c r="S180" s="225" t="s">
        <v>344</v>
      </c>
      <c r="T180" s="227" t="s">
        <v>621</v>
      </c>
      <c r="V180">
        <f t="shared" si="8"/>
        <v>174</v>
      </c>
      <c r="W180">
        <f>HLOOKUP('Fleet Input'!$G$1,$AB$6:$AS$271,V180+1,FALSE)</f>
        <v>0.45295831818910059</v>
      </c>
      <c r="X180">
        <f>HLOOKUP('Fleet Input'!$G$1,$AT$6:$BK$271,V180+1,FALSE)</f>
        <v>5.9633241091922669</v>
      </c>
      <c r="AB180" s="217">
        <v>0.45295831818910059</v>
      </c>
      <c r="AC180" s="217">
        <f t="shared" si="4"/>
        <v>0.45295831818910059</v>
      </c>
      <c r="AD180" s="217">
        <f t="shared" si="11"/>
        <v>0.45295831818910059</v>
      </c>
      <c r="AE180" s="217">
        <f t="shared" si="11"/>
        <v>0.45295831818910059</v>
      </c>
      <c r="AF180" s="217">
        <f t="shared" si="11"/>
        <v>0.45295831818910059</v>
      </c>
      <c r="AG180" s="217">
        <f t="shared" si="11"/>
        <v>0.45295831818910059</v>
      </c>
      <c r="AH180" s="217">
        <f t="shared" si="11"/>
        <v>0.45295831818910059</v>
      </c>
      <c r="AI180" s="217">
        <f t="shared" si="11"/>
        <v>0.45295831818910059</v>
      </c>
      <c r="AJ180" s="217">
        <f t="shared" si="11"/>
        <v>0.45295831818910059</v>
      </c>
      <c r="AK180" s="217">
        <f t="shared" si="11"/>
        <v>0.45295831818910059</v>
      </c>
      <c r="AL180" s="217">
        <f t="shared" si="11"/>
        <v>0.45295831818910059</v>
      </c>
      <c r="AM180" s="217">
        <f t="shared" si="11"/>
        <v>0.45295831818910059</v>
      </c>
      <c r="AN180" s="217">
        <f t="shared" si="11"/>
        <v>0.45295831818910059</v>
      </c>
      <c r="AO180" s="217">
        <f t="shared" si="11"/>
        <v>0.45295831818910059</v>
      </c>
      <c r="AP180" s="217">
        <f t="shared" si="11"/>
        <v>0.45295831818910059</v>
      </c>
      <c r="AQ180" s="217">
        <f t="shared" si="11"/>
        <v>0.45295831818910059</v>
      </c>
      <c r="AR180" s="217">
        <f t="shared" si="11"/>
        <v>0.45295831818910059</v>
      </c>
      <c r="AS180" s="217">
        <f t="shared" ref="AD180:AS195" si="13">AR180</f>
        <v>0.45295831818910059</v>
      </c>
      <c r="AT180" s="213">
        <v>5.9633241091922669</v>
      </c>
      <c r="AU180" s="255">
        <f t="shared" si="5"/>
        <v>5.9633241091922669</v>
      </c>
      <c r="AV180" s="255">
        <f t="shared" si="12"/>
        <v>5.9633241091922669</v>
      </c>
      <c r="AW180" s="255">
        <f t="shared" si="12"/>
        <v>5.9633241091922669</v>
      </c>
      <c r="AX180" s="255">
        <f t="shared" si="12"/>
        <v>5.9633241091922669</v>
      </c>
      <c r="AY180" s="255">
        <f t="shared" si="12"/>
        <v>5.9633241091922669</v>
      </c>
      <c r="AZ180" s="255">
        <f t="shared" si="12"/>
        <v>5.9633241091922669</v>
      </c>
      <c r="BA180" s="255">
        <f t="shared" si="12"/>
        <v>5.9633241091922669</v>
      </c>
      <c r="BB180" s="255">
        <f t="shared" si="12"/>
        <v>5.9633241091922669</v>
      </c>
      <c r="BC180" s="255">
        <f t="shared" si="12"/>
        <v>5.9633241091922669</v>
      </c>
      <c r="BD180" s="255">
        <f t="shared" si="12"/>
        <v>5.9633241091922669</v>
      </c>
      <c r="BE180" s="255">
        <f t="shared" si="12"/>
        <v>5.9633241091922669</v>
      </c>
      <c r="BF180" s="255">
        <f t="shared" si="12"/>
        <v>5.9633241091922669</v>
      </c>
      <c r="BG180" s="255">
        <f t="shared" si="12"/>
        <v>5.9633241091922669</v>
      </c>
      <c r="BH180" s="255">
        <f t="shared" si="12"/>
        <v>5.9633241091922669</v>
      </c>
      <c r="BI180" s="255">
        <f t="shared" si="12"/>
        <v>5.9633241091922669</v>
      </c>
      <c r="BJ180" s="255">
        <f t="shared" si="12"/>
        <v>5.9633241091922669</v>
      </c>
      <c r="BK180" s="255">
        <f t="shared" ref="AV180:BK195" si="14">BJ180</f>
        <v>5.9633241091922669</v>
      </c>
    </row>
    <row r="181" spans="1:63" x14ac:dyDescent="0.2">
      <c r="A181" s="46" t="s">
        <v>622</v>
      </c>
      <c r="B181" s="57" t="s">
        <v>614</v>
      </c>
      <c r="C181" s="22" t="s">
        <v>373</v>
      </c>
      <c r="D181" s="72" t="s">
        <v>623</v>
      </c>
      <c r="E181" s="66" t="s">
        <v>533</v>
      </c>
      <c r="F181" s="224" t="s">
        <v>341</v>
      </c>
      <c r="G181" s="225" t="s">
        <v>342</v>
      </c>
      <c r="H181" s="228">
        <v>98.040156982839108</v>
      </c>
      <c r="I181" s="228">
        <v>8.6036100552882999</v>
      </c>
      <c r="J181" s="228">
        <v>0.60208292564493604</v>
      </c>
      <c r="K181" s="228">
        <v>-2.8623013842661749E-2</v>
      </c>
      <c r="L181" s="228">
        <v>5.0455625320466879E-4</v>
      </c>
      <c r="M181" s="228">
        <v>-3.8103704997904941E-6</v>
      </c>
      <c r="N181" s="228">
        <v>1.048030171674208E-8</v>
      </c>
      <c r="O181" s="228">
        <v>1</v>
      </c>
      <c r="P181" s="228">
        <v>6</v>
      </c>
      <c r="Q181" s="228">
        <v>90</v>
      </c>
      <c r="R181" s="246" t="s">
        <v>534</v>
      </c>
      <c r="S181" s="225" t="s">
        <v>535</v>
      </c>
      <c r="T181" s="227" t="s">
        <v>344</v>
      </c>
      <c r="V181">
        <f t="shared" si="8"/>
        <v>175</v>
      </c>
      <c r="W181">
        <f>HLOOKUP('Fleet Input'!$G$1,$AB$6:$AS$271,V181+1,FALSE)</f>
        <v>11.688952170884841</v>
      </c>
      <c r="X181">
        <f>HLOOKUP('Fleet Input'!$G$1,$AT$6:$BK$271,V181+1,FALSE)</f>
        <v>56.188861133084785</v>
      </c>
      <c r="AB181" s="217">
        <v>11.688952170884841</v>
      </c>
      <c r="AC181" s="217">
        <f t="shared" si="4"/>
        <v>11.688952170884841</v>
      </c>
      <c r="AD181" s="217">
        <f t="shared" si="13"/>
        <v>11.688952170884841</v>
      </c>
      <c r="AE181" s="217">
        <f t="shared" si="13"/>
        <v>11.688952170884841</v>
      </c>
      <c r="AF181" s="217">
        <f t="shared" si="13"/>
        <v>11.688952170884841</v>
      </c>
      <c r="AG181" s="217">
        <f t="shared" si="13"/>
        <v>11.688952170884841</v>
      </c>
      <c r="AH181" s="217">
        <f t="shared" si="13"/>
        <v>11.688952170884841</v>
      </c>
      <c r="AI181" s="217">
        <f t="shared" si="13"/>
        <v>11.688952170884841</v>
      </c>
      <c r="AJ181" s="217">
        <f t="shared" si="13"/>
        <v>11.688952170884841</v>
      </c>
      <c r="AK181" s="217">
        <f t="shared" si="13"/>
        <v>11.688952170884841</v>
      </c>
      <c r="AL181" s="217">
        <f t="shared" si="13"/>
        <v>11.688952170884841</v>
      </c>
      <c r="AM181" s="217">
        <f t="shared" si="13"/>
        <v>11.688952170884841</v>
      </c>
      <c r="AN181" s="217">
        <f t="shared" si="13"/>
        <v>11.688952170884841</v>
      </c>
      <c r="AO181" s="217">
        <f t="shared" si="13"/>
        <v>11.688952170884841</v>
      </c>
      <c r="AP181" s="217">
        <f t="shared" si="13"/>
        <v>11.688952170884841</v>
      </c>
      <c r="AQ181" s="217">
        <f t="shared" si="13"/>
        <v>11.688952170884841</v>
      </c>
      <c r="AR181" s="217">
        <f t="shared" si="13"/>
        <v>11.688952170884841</v>
      </c>
      <c r="AS181" s="217">
        <f t="shared" si="13"/>
        <v>11.688952170884841</v>
      </c>
      <c r="AT181" s="213">
        <v>56.188861133084785</v>
      </c>
      <c r="AU181" s="255">
        <f t="shared" si="5"/>
        <v>56.188861133084785</v>
      </c>
      <c r="AV181" s="255">
        <f t="shared" si="14"/>
        <v>56.188861133084785</v>
      </c>
      <c r="AW181" s="255">
        <f t="shared" si="14"/>
        <v>56.188861133084785</v>
      </c>
      <c r="AX181" s="255">
        <f t="shared" si="14"/>
        <v>56.188861133084785</v>
      </c>
      <c r="AY181" s="255">
        <f t="shared" si="14"/>
        <v>56.188861133084785</v>
      </c>
      <c r="AZ181" s="255">
        <f t="shared" si="14"/>
        <v>56.188861133084785</v>
      </c>
      <c r="BA181" s="255">
        <f t="shared" si="14"/>
        <v>56.188861133084785</v>
      </c>
      <c r="BB181" s="255">
        <f t="shared" si="14"/>
        <v>56.188861133084785</v>
      </c>
      <c r="BC181" s="255">
        <f t="shared" si="14"/>
        <v>56.188861133084785</v>
      </c>
      <c r="BD181" s="255">
        <f t="shared" si="14"/>
        <v>56.188861133084785</v>
      </c>
      <c r="BE181" s="255">
        <f t="shared" si="14"/>
        <v>56.188861133084785</v>
      </c>
      <c r="BF181" s="255">
        <f t="shared" si="14"/>
        <v>56.188861133084785</v>
      </c>
      <c r="BG181" s="255">
        <f t="shared" si="14"/>
        <v>56.188861133084785</v>
      </c>
      <c r="BH181" s="255">
        <f t="shared" si="14"/>
        <v>56.188861133084785</v>
      </c>
      <c r="BI181" s="255">
        <f t="shared" si="14"/>
        <v>56.188861133084785</v>
      </c>
      <c r="BJ181" s="255">
        <f t="shared" si="14"/>
        <v>56.188861133084785</v>
      </c>
      <c r="BK181" s="255">
        <f t="shared" si="14"/>
        <v>56.188861133084785</v>
      </c>
    </row>
    <row r="182" spans="1:63" x14ac:dyDescent="0.2">
      <c r="A182" s="46" t="s">
        <v>624</v>
      </c>
      <c r="B182" s="57" t="s">
        <v>614</v>
      </c>
      <c r="C182" s="22" t="s">
        <v>373</v>
      </c>
      <c r="D182" s="62" t="s">
        <v>623</v>
      </c>
      <c r="E182" s="66" t="s">
        <v>537</v>
      </c>
      <c r="F182" s="224" t="s">
        <v>341</v>
      </c>
      <c r="G182" s="225" t="s">
        <v>342</v>
      </c>
      <c r="H182" s="228">
        <v>24.374207712709904</v>
      </c>
      <c r="I182" s="228">
        <v>18.763226077891886</v>
      </c>
      <c r="J182" s="228">
        <v>-0.51581536608864553</v>
      </c>
      <c r="K182" s="228">
        <v>1.0333089417144947E-2</v>
      </c>
      <c r="L182" s="228">
        <v>-1.3521987111175804E-4</v>
      </c>
      <c r="M182" s="228">
        <v>1.1693511950960911E-6</v>
      </c>
      <c r="N182" s="228">
        <v>-4.4100894013021641E-9</v>
      </c>
      <c r="O182" s="228">
        <v>1</v>
      </c>
      <c r="P182" s="228">
        <v>6</v>
      </c>
      <c r="Q182" s="228">
        <v>90</v>
      </c>
      <c r="R182" s="246" t="s">
        <v>534</v>
      </c>
      <c r="S182" s="225" t="s">
        <v>535</v>
      </c>
      <c r="T182" s="227" t="s">
        <v>344</v>
      </c>
      <c r="V182">
        <f t="shared" si="8"/>
        <v>176</v>
      </c>
      <c r="W182">
        <f>HLOOKUP('Fleet Input'!$G$1,$AB$6:$AS$271,V182+1,FALSE)</f>
        <v>8.3885526181993146</v>
      </c>
      <c r="X182">
        <f>HLOOKUP('Fleet Input'!$G$1,$AT$6:$BK$271,V182+1,FALSE)</f>
        <v>41.582230792590742</v>
      </c>
      <c r="AB182" s="217">
        <v>8.3885526181993146</v>
      </c>
      <c r="AC182" s="217">
        <f t="shared" si="4"/>
        <v>8.3885526181993146</v>
      </c>
      <c r="AD182" s="217">
        <f t="shared" si="13"/>
        <v>8.3885526181993146</v>
      </c>
      <c r="AE182" s="217">
        <f t="shared" si="13"/>
        <v>8.3885526181993146</v>
      </c>
      <c r="AF182" s="217">
        <f t="shared" si="13"/>
        <v>8.3885526181993146</v>
      </c>
      <c r="AG182" s="217">
        <f t="shared" si="13"/>
        <v>8.3885526181993146</v>
      </c>
      <c r="AH182" s="217">
        <f t="shared" si="13"/>
        <v>8.3885526181993146</v>
      </c>
      <c r="AI182" s="217">
        <f t="shared" si="13"/>
        <v>8.3885526181993146</v>
      </c>
      <c r="AJ182" s="217">
        <f t="shared" si="13"/>
        <v>8.3885526181993146</v>
      </c>
      <c r="AK182" s="217">
        <f t="shared" si="13"/>
        <v>8.3885526181993146</v>
      </c>
      <c r="AL182" s="217">
        <f t="shared" si="13"/>
        <v>8.3885526181993146</v>
      </c>
      <c r="AM182" s="217">
        <f t="shared" si="13"/>
        <v>8.3885526181993146</v>
      </c>
      <c r="AN182" s="217">
        <f t="shared" si="13"/>
        <v>8.3885526181993146</v>
      </c>
      <c r="AO182" s="217">
        <f t="shared" si="13"/>
        <v>8.3885526181993146</v>
      </c>
      <c r="AP182" s="217">
        <f t="shared" si="13"/>
        <v>8.3885526181993146</v>
      </c>
      <c r="AQ182" s="217">
        <f t="shared" si="13"/>
        <v>8.3885526181993146</v>
      </c>
      <c r="AR182" s="217">
        <f t="shared" si="13"/>
        <v>8.3885526181993146</v>
      </c>
      <c r="AS182" s="217">
        <f t="shared" si="13"/>
        <v>8.3885526181993146</v>
      </c>
      <c r="AT182" s="213">
        <v>41.582230792590742</v>
      </c>
      <c r="AU182" s="255">
        <f t="shared" si="5"/>
        <v>41.582230792590742</v>
      </c>
      <c r="AV182" s="255">
        <f t="shared" si="14"/>
        <v>41.582230792590742</v>
      </c>
      <c r="AW182" s="255">
        <f t="shared" si="14"/>
        <v>41.582230792590742</v>
      </c>
      <c r="AX182" s="255">
        <f t="shared" si="14"/>
        <v>41.582230792590742</v>
      </c>
      <c r="AY182" s="255">
        <f t="shared" si="14"/>
        <v>41.582230792590742</v>
      </c>
      <c r="AZ182" s="255">
        <f t="shared" si="14"/>
        <v>41.582230792590742</v>
      </c>
      <c r="BA182" s="255">
        <f t="shared" si="14"/>
        <v>41.582230792590742</v>
      </c>
      <c r="BB182" s="255">
        <f t="shared" si="14"/>
        <v>41.582230792590742</v>
      </c>
      <c r="BC182" s="255">
        <f t="shared" si="14"/>
        <v>41.582230792590742</v>
      </c>
      <c r="BD182" s="255">
        <f t="shared" si="14"/>
        <v>41.582230792590742</v>
      </c>
      <c r="BE182" s="255">
        <f t="shared" si="14"/>
        <v>41.582230792590742</v>
      </c>
      <c r="BF182" s="255">
        <f t="shared" si="14"/>
        <v>41.582230792590742</v>
      </c>
      <c r="BG182" s="255">
        <f t="shared" si="14"/>
        <v>41.582230792590742</v>
      </c>
      <c r="BH182" s="255">
        <f t="shared" si="14"/>
        <v>41.582230792590742</v>
      </c>
      <c r="BI182" s="255">
        <f t="shared" si="14"/>
        <v>41.582230792590742</v>
      </c>
      <c r="BJ182" s="255">
        <f t="shared" si="14"/>
        <v>41.582230792590742</v>
      </c>
      <c r="BK182" s="255">
        <f t="shared" si="14"/>
        <v>41.582230792590742</v>
      </c>
    </row>
    <row r="183" spans="1:63" x14ac:dyDescent="0.2">
      <c r="A183" s="46" t="s">
        <v>625</v>
      </c>
      <c r="B183" s="57" t="s">
        <v>614</v>
      </c>
      <c r="C183" s="22" t="s">
        <v>373</v>
      </c>
      <c r="D183" s="62" t="s">
        <v>623</v>
      </c>
      <c r="E183" s="66" t="s">
        <v>539</v>
      </c>
      <c r="F183" s="224" t="s">
        <v>341</v>
      </c>
      <c r="G183" s="225" t="s">
        <v>342</v>
      </c>
      <c r="H183" s="228">
        <v>26.09265052806586</v>
      </c>
      <c r="I183" s="228">
        <v>19.824609701288864</v>
      </c>
      <c r="J183" s="228">
        <v>-0.56585894255840685</v>
      </c>
      <c r="K183" s="228">
        <v>1.1572460889510694E-2</v>
      </c>
      <c r="L183" s="228">
        <v>-1.5293218125123076E-4</v>
      </c>
      <c r="M183" s="228">
        <v>1.310118617814382E-6</v>
      </c>
      <c r="N183" s="228">
        <v>-4.8751166315669225E-9</v>
      </c>
      <c r="O183" s="228">
        <v>1</v>
      </c>
      <c r="P183" s="228">
        <v>6</v>
      </c>
      <c r="Q183" s="228">
        <v>90</v>
      </c>
      <c r="R183" s="246" t="s">
        <v>534</v>
      </c>
      <c r="S183" s="225" t="s">
        <v>535</v>
      </c>
      <c r="T183" s="227" t="s">
        <v>344</v>
      </c>
      <c r="V183">
        <f t="shared" si="8"/>
        <v>177</v>
      </c>
      <c r="W183">
        <f>HLOOKUP('Fleet Input'!$G$1,$AB$6:$AS$271,V183+1,FALSE)</f>
        <v>8.9026159313194686</v>
      </c>
      <c r="X183">
        <f>HLOOKUP('Fleet Input'!$G$1,$AT$6:$BK$271,V183+1,FALSE)</f>
        <v>44.684513742533461</v>
      </c>
      <c r="AB183" s="217">
        <v>8.9026159313194686</v>
      </c>
      <c r="AC183" s="217">
        <f t="shared" ref="AC183:AR246" si="15">AB183</f>
        <v>8.9026159313194686</v>
      </c>
      <c r="AD183" s="217">
        <f t="shared" si="15"/>
        <v>8.9026159313194686</v>
      </c>
      <c r="AE183" s="217">
        <f t="shared" si="15"/>
        <v>8.9026159313194686</v>
      </c>
      <c r="AF183" s="217">
        <f t="shared" si="15"/>
        <v>8.9026159313194686</v>
      </c>
      <c r="AG183" s="217">
        <f t="shared" si="15"/>
        <v>8.9026159313194686</v>
      </c>
      <c r="AH183" s="217">
        <f t="shared" si="15"/>
        <v>8.9026159313194686</v>
      </c>
      <c r="AI183" s="217">
        <f t="shared" si="15"/>
        <v>8.9026159313194686</v>
      </c>
      <c r="AJ183" s="217">
        <f t="shared" si="15"/>
        <v>8.9026159313194686</v>
      </c>
      <c r="AK183" s="217">
        <f t="shared" si="15"/>
        <v>8.9026159313194686</v>
      </c>
      <c r="AL183" s="217">
        <f t="shared" si="15"/>
        <v>8.9026159313194686</v>
      </c>
      <c r="AM183" s="217">
        <f t="shared" si="15"/>
        <v>8.9026159313194686</v>
      </c>
      <c r="AN183" s="217">
        <f t="shared" si="15"/>
        <v>8.9026159313194686</v>
      </c>
      <c r="AO183" s="217">
        <f t="shared" si="15"/>
        <v>8.9026159313194686</v>
      </c>
      <c r="AP183" s="217">
        <f t="shared" si="15"/>
        <v>8.9026159313194686</v>
      </c>
      <c r="AQ183" s="217">
        <f t="shared" si="15"/>
        <v>8.9026159313194686</v>
      </c>
      <c r="AR183" s="217">
        <f t="shared" si="15"/>
        <v>8.9026159313194686</v>
      </c>
      <c r="AS183" s="217">
        <f t="shared" si="13"/>
        <v>8.9026159313194686</v>
      </c>
      <c r="AT183" s="213">
        <v>44.684513742533461</v>
      </c>
      <c r="AU183" s="255">
        <f t="shared" ref="AU183:BJ246" si="16">AT183</f>
        <v>44.684513742533461</v>
      </c>
      <c r="AV183" s="255">
        <f t="shared" si="16"/>
        <v>44.684513742533461</v>
      </c>
      <c r="AW183" s="255">
        <f t="shared" si="16"/>
        <v>44.684513742533461</v>
      </c>
      <c r="AX183" s="255">
        <f t="shared" si="16"/>
        <v>44.684513742533461</v>
      </c>
      <c r="AY183" s="255">
        <f t="shared" si="16"/>
        <v>44.684513742533461</v>
      </c>
      <c r="AZ183" s="255">
        <f t="shared" si="16"/>
        <v>44.684513742533461</v>
      </c>
      <c r="BA183" s="255">
        <f t="shared" si="16"/>
        <v>44.684513742533461</v>
      </c>
      <c r="BB183" s="255">
        <f t="shared" si="16"/>
        <v>44.684513742533461</v>
      </c>
      <c r="BC183" s="255">
        <f t="shared" si="16"/>
        <v>44.684513742533461</v>
      </c>
      <c r="BD183" s="255">
        <f t="shared" si="16"/>
        <v>44.684513742533461</v>
      </c>
      <c r="BE183" s="255">
        <f t="shared" si="16"/>
        <v>44.684513742533461</v>
      </c>
      <c r="BF183" s="255">
        <f t="shared" si="16"/>
        <v>44.684513742533461</v>
      </c>
      <c r="BG183" s="255">
        <f t="shared" si="16"/>
        <v>44.684513742533461</v>
      </c>
      <c r="BH183" s="255">
        <f t="shared" si="16"/>
        <v>44.684513742533461</v>
      </c>
      <c r="BI183" s="255">
        <f t="shared" si="16"/>
        <v>44.684513742533461</v>
      </c>
      <c r="BJ183" s="255">
        <f t="shared" si="16"/>
        <v>44.684513742533461</v>
      </c>
      <c r="BK183" s="255">
        <f t="shared" si="14"/>
        <v>44.684513742533461</v>
      </c>
    </row>
    <row r="184" spans="1:63" x14ac:dyDescent="0.2">
      <c r="A184" s="46" t="s">
        <v>626</v>
      </c>
      <c r="B184" s="57" t="s">
        <v>614</v>
      </c>
      <c r="C184" s="22" t="s">
        <v>373</v>
      </c>
      <c r="D184" s="62" t="s">
        <v>623</v>
      </c>
      <c r="E184" s="66" t="s">
        <v>541</v>
      </c>
      <c r="F184" s="224" t="s">
        <v>341</v>
      </c>
      <c r="G184" s="225" t="s">
        <v>342</v>
      </c>
      <c r="H184" s="228">
        <v>116.00902304844931</v>
      </c>
      <c r="I184" s="228">
        <v>1.7559847820084542</v>
      </c>
      <c r="J184" s="228">
        <v>0.3856076009105891</v>
      </c>
      <c r="K184" s="228">
        <v>-1.4975556357967434E-2</v>
      </c>
      <c r="L184" s="228">
        <v>2.3704156441795021E-4</v>
      </c>
      <c r="M184" s="228">
        <v>-1.5965047616139927E-6</v>
      </c>
      <c r="N184" s="228">
        <v>3.7610831142217971E-9</v>
      </c>
      <c r="O184" s="228">
        <v>1</v>
      </c>
      <c r="P184" s="228">
        <v>6</v>
      </c>
      <c r="Q184" s="228">
        <v>90</v>
      </c>
      <c r="R184" s="246" t="s">
        <v>534</v>
      </c>
      <c r="S184" s="225" t="s">
        <v>535</v>
      </c>
      <c r="T184" s="227" t="s">
        <v>344</v>
      </c>
      <c r="V184">
        <f t="shared" si="8"/>
        <v>178</v>
      </c>
      <c r="W184">
        <f>HLOOKUP('Fleet Input'!$G$1,$AB$6:$AS$271,V184+1,FALSE)</f>
        <v>7.1668249585032129</v>
      </c>
      <c r="X184">
        <f>HLOOKUP('Fleet Input'!$G$1,$AT$6:$BK$271,V184+1,FALSE)</f>
        <v>37.862052702206043</v>
      </c>
      <c r="AB184" s="217">
        <v>7.1668249585032129</v>
      </c>
      <c r="AC184" s="217">
        <f t="shared" si="15"/>
        <v>7.1668249585032129</v>
      </c>
      <c r="AD184" s="217">
        <f t="shared" si="13"/>
        <v>7.1668249585032129</v>
      </c>
      <c r="AE184" s="217">
        <f t="shared" si="13"/>
        <v>7.1668249585032129</v>
      </c>
      <c r="AF184" s="217">
        <f t="shared" si="13"/>
        <v>7.1668249585032129</v>
      </c>
      <c r="AG184" s="217">
        <f t="shared" si="13"/>
        <v>7.1668249585032129</v>
      </c>
      <c r="AH184" s="217">
        <f t="shared" si="13"/>
        <v>7.1668249585032129</v>
      </c>
      <c r="AI184" s="217">
        <f t="shared" si="13"/>
        <v>7.1668249585032129</v>
      </c>
      <c r="AJ184" s="217">
        <f t="shared" si="13"/>
        <v>7.1668249585032129</v>
      </c>
      <c r="AK184" s="217">
        <f t="shared" si="13"/>
        <v>7.1668249585032129</v>
      </c>
      <c r="AL184" s="217">
        <f t="shared" si="13"/>
        <v>7.1668249585032129</v>
      </c>
      <c r="AM184" s="217">
        <f t="shared" si="13"/>
        <v>7.1668249585032129</v>
      </c>
      <c r="AN184" s="217">
        <f t="shared" si="13"/>
        <v>7.1668249585032129</v>
      </c>
      <c r="AO184" s="217">
        <f t="shared" si="13"/>
        <v>7.1668249585032129</v>
      </c>
      <c r="AP184" s="217">
        <f t="shared" si="13"/>
        <v>7.1668249585032129</v>
      </c>
      <c r="AQ184" s="217">
        <f t="shared" si="13"/>
        <v>7.1668249585032129</v>
      </c>
      <c r="AR184" s="217">
        <f t="shared" si="13"/>
        <v>7.1668249585032129</v>
      </c>
      <c r="AS184" s="217">
        <f t="shared" si="13"/>
        <v>7.1668249585032129</v>
      </c>
      <c r="AT184" s="213">
        <v>37.862052702206043</v>
      </c>
      <c r="AU184" s="255">
        <f t="shared" si="16"/>
        <v>37.862052702206043</v>
      </c>
      <c r="AV184" s="255">
        <f t="shared" si="14"/>
        <v>37.862052702206043</v>
      </c>
      <c r="AW184" s="255">
        <f t="shared" si="14"/>
        <v>37.862052702206043</v>
      </c>
      <c r="AX184" s="255">
        <f t="shared" si="14"/>
        <v>37.862052702206043</v>
      </c>
      <c r="AY184" s="255">
        <f t="shared" si="14"/>
        <v>37.862052702206043</v>
      </c>
      <c r="AZ184" s="255">
        <f t="shared" si="14"/>
        <v>37.862052702206043</v>
      </c>
      <c r="BA184" s="255">
        <f t="shared" si="14"/>
        <v>37.862052702206043</v>
      </c>
      <c r="BB184" s="255">
        <f t="shared" si="14"/>
        <v>37.862052702206043</v>
      </c>
      <c r="BC184" s="255">
        <f t="shared" si="14"/>
        <v>37.862052702206043</v>
      </c>
      <c r="BD184" s="255">
        <f t="shared" si="14"/>
        <v>37.862052702206043</v>
      </c>
      <c r="BE184" s="255">
        <f t="shared" si="14"/>
        <v>37.862052702206043</v>
      </c>
      <c r="BF184" s="255">
        <f t="shared" si="14"/>
        <v>37.862052702206043</v>
      </c>
      <c r="BG184" s="255">
        <f t="shared" si="14"/>
        <v>37.862052702206043</v>
      </c>
      <c r="BH184" s="255">
        <f t="shared" si="14"/>
        <v>37.862052702206043</v>
      </c>
      <c r="BI184" s="255">
        <f t="shared" si="14"/>
        <v>37.862052702206043</v>
      </c>
      <c r="BJ184" s="255">
        <f t="shared" si="14"/>
        <v>37.862052702206043</v>
      </c>
      <c r="BK184" s="255">
        <f t="shared" si="14"/>
        <v>37.862052702206043</v>
      </c>
    </row>
    <row r="185" spans="1:63" x14ac:dyDescent="0.2">
      <c r="A185" s="46" t="s">
        <v>627</v>
      </c>
      <c r="B185" s="57" t="s">
        <v>614</v>
      </c>
      <c r="C185" s="22" t="s">
        <v>373</v>
      </c>
      <c r="D185" s="62" t="s">
        <v>623</v>
      </c>
      <c r="E185" s="66" t="s">
        <v>543</v>
      </c>
      <c r="F185" s="224" t="s">
        <v>341</v>
      </c>
      <c r="G185" s="225" t="s">
        <v>342</v>
      </c>
      <c r="H185" s="228">
        <v>69.885452682618052</v>
      </c>
      <c r="I185" s="228">
        <v>-2.0521019285079092</v>
      </c>
      <c r="J185" s="228">
        <v>0.53343639121885644</v>
      </c>
      <c r="K185" s="228">
        <v>-1.9871428174155881E-2</v>
      </c>
      <c r="L185" s="228">
        <v>3.2954074248436882E-4</v>
      </c>
      <c r="M185" s="228">
        <v>-2.5017446059760751E-6</v>
      </c>
      <c r="N185" s="228">
        <v>7.1581899810813782E-9</v>
      </c>
      <c r="O185" s="228">
        <v>1</v>
      </c>
      <c r="P185" s="228">
        <v>6</v>
      </c>
      <c r="Q185" s="228">
        <v>90</v>
      </c>
      <c r="R185" s="246" t="s">
        <v>534</v>
      </c>
      <c r="S185" s="225" t="s">
        <v>535</v>
      </c>
      <c r="T185" s="227" t="s">
        <v>344</v>
      </c>
      <c r="V185">
        <f t="shared" si="8"/>
        <v>179</v>
      </c>
      <c r="W185">
        <f>HLOOKUP('Fleet Input'!$G$1,$AB$6:$AS$271,V185+1,FALSE)</f>
        <v>4.9139806707114779</v>
      </c>
      <c r="X185">
        <f>HLOOKUP('Fleet Input'!$G$1,$AT$6:$BK$271,V185+1,FALSE)</f>
        <v>23.602383206639281</v>
      </c>
      <c r="AB185" s="217">
        <v>4.9139806707114779</v>
      </c>
      <c r="AC185" s="217">
        <f t="shared" si="15"/>
        <v>4.9139806707114779</v>
      </c>
      <c r="AD185" s="217">
        <f t="shared" si="13"/>
        <v>4.9139806707114779</v>
      </c>
      <c r="AE185" s="217">
        <f t="shared" si="13"/>
        <v>4.9139806707114779</v>
      </c>
      <c r="AF185" s="217">
        <f t="shared" si="13"/>
        <v>4.9139806707114779</v>
      </c>
      <c r="AG185" s="217">
        <f t="shared" si="13"/>
        <v>4.9139806707114779</v>
      </c>
      <c r="AH185" s="217">
        <f t="shared" si="13"/>
        <v>4.9139806707114779</v>
      </c>
      <c r="AI185" s="217">
        <f t="shared" si="13"/>
        <v>4.9139806707114779</v>
      </c>
      <c r="AJ185" s="217">
        <f t="shared" si="13"/>
        <v>4.9139806707114779</v>
      </c>
      <c r="AK185" s="217">
        <f t="shared" si="13"/>
        <v>4.9139806707114779</v>
      </c>
      <c r="AL185" s="217">
        <f t="shared" si="13"/>
        <v>4.9139806707114779</v>
      </c>
      <c r="AM185" s="217">
        <f t="shared" si="13"/>
        <v>4.9139806707114779</v>
      </c>
      <c r="AN185" s="217">
        <f t="shared" si="13"/>
        <v>4.9139806707114779</v>
      </c>
      <c r="AO185" s="217">
        <f t="shared" si="13"/>
        <v>4.9139806707114779</v>
      </c>
      <c r="AP185" s="217">
        <f t="shared" si="13"/>
        <v>4.9139806707114779</v>
      </c>
      <c r="AQ185" s="217">
        <f t="shared" si="13"/>
        <v>4.9139806707114779</v>
      </c>
      <c r="AR185" s="217">
        <f t="shared" si="13"/>
        <v>4.9139806707114779</v>
      </c>
      <c r="AS185" s="217">
        <f t="shared" si="13"/>
        <v>4.9139806707114779</v>
      </c>
      <c r="AT185" s="213">
        <v>23.602383206639281</v>
      </c>
      <c r="AU185" s="255">
        <f t="shared" si="16"/>
        <v>23.602383206639281</v>
      </c>
      <c r="AV185" s="255">
        <f t="shared" si="14"/>
        <v>23.602383206639281</v>
      </c>
      <c r="AW185" s="255">
        <f t="shared" si="14"/>
        <v>23.602383206639281</v>
      </c>
      <c r="AX185" s="255">
        <f t="shared" si="14"/>
        <v>23.602383206639281</v>
      </c>
      <c r="AY185" s="255">
        <f t="shared" si="14"/>
        <v>23.602383206639281</v>
      </c>
      <c r="AZ185" s="255">
        <f t="shared" si="14"/>
        <v>23.602383206639281</v>
      </c>
      <c r="BA185" s="255">
        <f t="shared" si="14"/>
        <v>23.602383206639281</v>
      </c>
      <c r="BB185" s="255">
        <f t="shared" si="14"/>
        <v>23.602383206639281</v>
      </c>
      <c r="BC185" s="255">
        <f t="shared" si="14"/>
        <v>23.602383206639281</v>
      </c>
      <c r="BD185" s="255">
        <f t="shared" si="14"/>
        <v>23.602383206639281</v>
      </c>
      <c r="BE185" s="255">
        <f t="shared" si="14"/>
        <v>23.602383206639281</v>
      </c>
      <c r="BF185" s="255">
        <f t="shared" si="14"/>
        <v>23.602383206639281</v>
      </c>
      <c r="BG185" s="255">
        <f t="shared" si="14"/>
        <v>23.602383206639281</v>
      </c>
      <c r="BH185" s="255">
        <f t="shared" si="14"/>
        <v>23.602383206639281</v>
      </c>
      <c r="BI185" s="255">
        <f t="shared" si="14"/>
        <v>23.602383206639281</v>
      </c>
      <c r="BJ185" s="255">
        <f t="shared" si="14"/>
        <v>23.602383206639281</v>
      </c>
      <c r="BK185" s="255">
        <f t="shared" si="14"/>
        <v>23.602383206639281</v>
      </c>
    </row>
    <row r="186" spans="1:63" x14ac:dyDescent="0.2">
      <c r="A186" s="46" t="s">
        <v>628</v>
      </c>
      <c r="B186" s="57" t="s">
        <v>614</v>
      </c>
      <c r="C186" s="22" t="s">
        <v>373</v>
      </c>
      <c r="D186" s="62" t="s">
        <v>623</v>
      </c>
      <c r="E186" s="66" t="s">
        <v>545</v>
      </c>
      <c r="F186" s="224" t="s">
        <v>341</v>
      </c>
      <c r="G186" s="225" t="s">
        <v>342</v>
      </c>
      <c r="H186" s="228">
        <v>49.574145550141111</v>
      </c>
      <c r="I186" s="228">
        <v>-2.1913151298649609</v>
      </c>
      <c r="J186" s="228">
        <v>0.36960499015549431</v>
      </c>
      <c r="K186" s="228">
        <v>-1.3283452587984357E-2</v>
      </c>
      <c r="L186" s="228">
        <v>2.1727767385115726E-4</v>
      </c>
      <c r="M186" s="228">
        <v>-1.6417908214882981E-6</v>
      </c>
      <c r="N186" s="228">
        <v>4.695514671092943E-9</v>
      </c>
      <c r="O186" s="228">
        <v>1</v>
      </c>
      <c r="P186" s="228">
        <v>6</v>
      </c>
      <c r="Q186" s="228">
        <v>90</v>
      </c>
      <c r="R186" s="246" t="s">
        <v>534</v>
      </c>
      <c r="S186" s="225" t="s">
        <v>535</v>
      </c>
      <c r="T186" s="227" t="s">
        <v>344</v>
      </c>
      <c r="V186">
        <f t="shared" si="8"/>
        <v>180</v>
      </c>
      <c r="W186">
        <f>HLOOKUP('Fleet Input'!$G$1,$AB$6:$AS$271,V186+1,FALSE)</f>
        <v>4.4749759266182867</v>
      </c>
      <c r="X186">
        <f>HLOOKUP('Fleet Input'!$G$1,$AT$6:$BK$271,V186+1,FALSE)</f>
        <v>33.733913299104749</v>
      </c>
      <c r="AB186" s="217">
        <v>4.4749759266182867</v>
      </c>
      <c r="AC186" s="217">
        <f t="shared" si="15"/>
        <v>4.4749759266182867</v>
      </c>
      <c r="AD186" s="217">
        <f t="shared" si="13"/>
        <v>4.4749759266182867</v>
      </c>
      <c r="AE186" s="217">
        <f t="shared" si="13"/>
        <v>4.4749759266182867</v>
      </c>
      <c r="AF186" s="217">
        <f t="shared" si="13"/>
        <v>4.4749759266182867</v>
      </c>
      <c r="AG186" s="217">
        <f t="shared" si="13"/>
        <v>4.4749759266182867</v>
      </c>
      <c r="AH186" s="217">
        <f t="shared" si="13"/>
        <v>4.4749759266182867</v>
      </c>
      <c r="AI186" s="217">
        <f t="shared" si="13"/>
        <v>4.4749759266182867</v>
      </c>
      <c r="AJ186" s="217">
        <f t="shared" si="13"/>
        <v>4.4749759266182867</v>
      </c>
      <c r="AK186" s="217">
        <f t="shared" si="13"/>
        <v>4.4749759266182867</v>
      </c>
      <c r="AL186" s="217">
        <f t="shared" si="13"/>
        <v>4.4749759266182867</v>
      </c>
      <c r="AM186" s="217">
        <f t="shared" si="13"/>
        <v>4.4749759266182867</v>
      </c>
      <c r="AN186" s="217">
        <f t="shared" si="13"/>
        <v>4.4749759266182867</v>
      </c>
      <c r="AO186" s="217">
        <f t="shared" si="13"/>
        <v>4.4749759266182867</v>
      </c>
      <c r="AP186" s="217">
        <f t="shared" si="13"/>
        <v>4.4749759266182867</v>
      </c>
      <c r="AQ186" s="217">
        <f t="shared" si="13"/>
        <v>4.4749759266182867</v>
      </c>
      <c r="AR186" s="217">
        <f t="shared" si="13"/>
        <v>4.4749759266182867</v>
      </c>
      <c r="AS186" s="217">
        <f t="shared" si="13"/>
        <v>4.4749759266182867</v>
      </c>
      <c r="AT186" s="213">
        <v>33.733913299104749</v>
      </c>
      <c r="AU186" s="255">
        <f t="shared" si="16"/>
        <v>33.733913299104749</v>
      </c>
      <c r="AV186" s="255">
        <f t="shared" si="14"/>
        <v>33.733913299104749</v>
      </c>
      <c r="AW186" s="255">
        <f t="shared" si="14"/>
        <v>33.733913299104749</v>
      </c>
      <c r="AX186" s="255">
        <f t="shared" si="14"/>
        <v>33.733913299104749</v>
      </c>
      <c r="AY186" s="255">
        <f t="shared" si="14"/>
        <v>33.733913299104749</v>
      </c>
      <c r="AZ186" s="255">
        <f t="shared" si="14"/>
        <v>33.733913299104749</v>
      </c>
      <c r="BA186" s="255">
        <f t="shared" si="14"/>
        <v>33.733913299104749</v>
      </c>
      <c r="BB186" s="255">
        <f t="shared" si="14"/>
        <v>33.733913299104749</v>
      </c>
      <c r="BC186" s="255">
        <f t="shared" si="14"/>
        <v>33.733913299104749</v>
      </c>
      <c r="BD186" s="255">
        <f t="shared" si="14"/>
        <v>33.733913299104749</v>
      </c>
      <c r="BE186" s="255">
        <f t="shared" si="14"/>
        <v>33.733913299104749</v>
      </c>
      <c r="BF186" s="255">
        <f t="shared" si="14"/>
        <v>33.733913299104749</v>
      </c>
      <c r="BG186" s="255">
        <f t="shared" si="14"/>
        <v>33.733913299104749</v>
      </c>
      <c r="BH186" s="255">
        <f t="shared" si="14"/>
        <v>33.733913299104749</v>
      </c>
      <c r="BI186" s="255">
        <f t="shared" si="14"/>
        <v>33.733913299104749</v>
      </c>
      <c r="BJ186" s="255">
        <f t="shared" si="14"/>
        <v>33.733913299104749</v>
      </c>
      <c r="BK186" s="255">
        <f t="shared" si="14"/>
        <v>33.733913299104749</v>
      </c>
    </row>
    <row r="187" spans="1:63" x14ac:dyDescent="0.2">
      <c r="A187" s="46" t="s">
        <v>629</v>
      </c>
      <c r="B187" s="57" t="s">
        <v>614</v>
      </c>
      <c r="C187" s="22" t="s">
        <v>373</v>
      </c>
      <c r="D187" s="70" t="s">
        <v>623</v>
      </c>
      <c r="E187" s="66" t="s">
        <v>547</v>
      </c>
      <c r="F187" s="224" t="s">
        <v>341</v>
      </c>
      <c r="G187" s="225" t="s">
        <v>342</v>
      </c>
      <c r="H187" s="228">
        <v>49.574145550141111</v>
      </c>
      <c r="I187" s="228">
        <v>-2.1913151298649609</v>
      </c>
      <c r="J187" s="228">
        <v>0.36960499015549431</v>
      </c>
      <c r="K187" s="228">
        <v>-1.3283452587984357E-2</v>
      </c>
      <c r="L187" s="228">
        <v>2.1727767385115726E-4</v>
      </c>
      <c r="M187" s="228">
        <v>-1.6417908214882981E-6</v>
      </c>
      <c r="N187" s="228">
        <v>4.695514671092943E-9</v>
      </c>
      <c r="O187" s="228">
        <v>0.2</v>
      </c>
      <c r="P187" s="228">
        <v>6</v>
      </c>
      <c r="Q187" s="228">
        <v>90</v>
      </c>
      <c r="R187" s="225" t="s">
        <v>548</v>
      </c>
      <c r="S187" s="225" t="s">
        <v>344</v>
      </c>
      <c r="T187" s="227" t="s">
        <v>630</v>
      </c>
      <c r="V187">
        <f t="shared" si="8"/>
        <v>181</v>
      </c>
      <c r="W187">
        <f>HLOOKUP('Fleet Input'!$G$1,$AB$6:$AS$271,V187+1,FALSE)</f>
        <v>0.4787110626386657</v>
      </c>
      <c r="X187">
        <f>HLOOKUP('Fleet Input'!$G$1,$AT$6:$BK$271,V187+1,FALSE)</f>
        <v>6.8671139163862485</v>
      </c>
      <c r="AB187" s="217">
        <v>0.4787110626386657</v>
      </c>
      <c r="AC187" s="217">
        <f t="shared" si="15"/>
        <v>0.4787110626386657</v>
      </c>
      <c r="AD187" s="217">
        <f t="shared" si="13"/>
        <v>0.4787110626386657</v>
      </c>
      <c r="AE187" s="217">
        <f t="shared" si="13"/>
        <v>0.4787110626386657</v>
      </c>
      <c r="AF187" s="217">
        <f t="shared" si="13"/>
        <v>0.4787110626386657</v>
      </c>
      <c r="AG187" s="217">
        <f t="shared" si="13"/>
        <v>0.4787110626386657</v>
      </c>
      <c r="AH187" s="217">
        <f t="shared" si="13"/>
        <v>0.4787110626386657</v>
      </c>
      <c r="AI187" s="217">
        <f t="shared" si="13"/>
        <v>0.4787110626386657</v>
      </c>
      <c r="AJ187" s="217">
        <f t="shared" si="13"/>
        <v>0.4787110626386657</v>
      </c>
      <c r="AK187" s="217">
        <f t="shared" si="13"/>
        <v>0.4787110626386657</v>
      </c>
      <c r="AL187" s="217">
        <f t="shared" si="13"/>
        <v>0.4787110626386657</v>
      </c>
      <c r="AM187" s="217">
        <f t="shared" si="13"/>
        <v>0.4787110626386657</v>
      </c>
      <c r="AN187" s="217">
        <f t="shared" si="13"/>
        <v>0.4787110626386657</v>
      </c>
      <c r="AO187" s="217">
        <f t="shared" si="13"/>
        <v>0.4787110626386657</v>
      </c>
      <c r="AP187" s="217">
        <f t="shared" si="13"/>
        <v>0.4787110626386657</v>
      </c>
      <c r="AQ187" s="217">
        <f t="shared" si="13"/>
        <v>0.4787110626386657</v>
      </c>
      <c r="AR187" s="217">
        <f t="shared" si="13"/>
        <v>0.4787110626386657</v>
      </c>
      <c r="AS187" s="217">
        <f t="shared" si="13"/>
        <v>0.4787110626386657</v>
      </c>
      <c r="AT187" s="213">
        <v>6.8671139163862485</v>
      </c>
      <c r="AU187" s="255">
        <f t="shared" si="16"/>
        <v>6.8671139163862485</v>
      </c>
      <c r="AV187" s="255">
        <f t="shared" si="14"/>
        <v>6.8671139163862485</v>
      </c>
      <c r="AW187" s="255">
        <f t="shared" si="14"/>
        <v>6.8671139163862485</v>
      </c>
      <c r="AX187" s="255">
        <f t="shared" si="14"/>
        <v>6.8671139163862485</v>
      </c>
      <c r="AY187" s="255">
        <f t="shared" si="14"/>
        <v>6.8671139163862485</v>
      </c>
      <c r="AZ187" s="255">
        <f t="shared" si="14"/>
        <v>6.8671139163862485</v>
      </c>
      <c r="BA187" s="255">
        <f t="shared" si="14"/>
        <v>6.8671139163862485</v>
      </c>
      <c r="BB187" s="255">
        <f t="shared" si="14"/>
        <v>6.8671139163862485</v>
      </c>
      <c r="BC187" s="255">
        <f t="shared" si="14"/>
        <v>6.8671139163862485</v>
      </c>
      <c r="BD187" s="255">
        <f t="shared" si="14"/>
        <v>6.8671139163862485</v>
      </c>
      <c r="BE187" s="255">
        <f t="shared" si="14"/>
        <v>6.8671139163862485</v>
      </c>
      <c r="BF187" s="255">
        <f t="shared" si="14"/>
        <v>6.8671139163862485</v>
      </c>
      <c r="BG187" s="255">
        <f t="shared" si="14"/>
        <v>6.8671139163862485</v>
      </c>
      <c r="BH187" s="255">
        <f t="shared" si="14"/>
        <v>6.8671139163862485</v>
      </c>
      <c r="BI187" s="255">
        <f t="shared" si="14"/>
        <v>6.8671139163862485</v>
      </c>
      <c r="BJ187" s="255">
        <f t="shared" si="14"/>
        <v>6.8671139163862485</v>
      </c>
      <c r="BK187" s="255">
        <f t="shared" si="14"/>
        <v>6.8671139163862485</v>
      </c>
    </row>
    <row r="188" spans="1:63" x14ac:dyDescent="0.2">
      <c r="A188" s="46" t="s">
        <v>631</v>
      </c>
      <c r="B188" s="57" t="s">
        <v>614</v>
      </c>
      <c r="C188" s="22" t="s">
        <v>373</v>
      </c>
      <c r="D188" s="72" t="s">
        <v>632</v>
      </c>
      <c r="E188" s="66" t="s">
        <v>533</v>
      </c>
      <c r="F188" s="224" t="s">
        <v>341</v>
      </c>
      <c r="G188" s="225" t="s">
        <v>342</v>
      </c>
      <c r="H188" s="228">
        <v>46.657176738139242</v>
      </c>
      <c r="I188" s="228">
        <v>19.673095843405463</v>
      </c>
      <c r="J188" s="228">
        <v>-8.4471526966808597E-2</v>
      </c>
      <c r="K188" s="228">
        <v>-6.0552441979098148E-3</v>
      </c>
      <c r="L188" s="228">
        <v>1.2029649915579199E-4</v>
      </c>
      <c r="M188" s="228">
        <v>-5.8839031129992447E-7</v>
      </c>
      <c r="N188" s="228">
        <v>0</v>
      </c>
      <c r="O188" s="228">
        <v>1</v>
      </c>
      <c r="P188" s="228">
        <v>6</v>
      </c>
      <c r="Q188" s="228">
        <v>90</v>
      </c>
      <c r="R188" s="246" t="s">
        <v>534</v>
      </c>
      <c r="S188" s="225" t="s">
        <v>535</v>
      </c>
      <c r="T188" s="227" t="s">
        <v>344</v>
      </c>
      <c r="V188">
        <f t="shared" si="8"/>
        <v>182</v>
      </c>
      <c r="W188">
        <f>HLOOKUP('Fleet Input'!$G$1,$AB$6:$AS$271,V188+1,FALSE)</f>
        <v>12.481126038572423</v>
      </c>
      <c r="X188">
        <f>HLOOKUP('Fleet Input'!$G$1,$AT$6:$BK$271,V188+1,FALSE)</f>
        <v>59.232657867678348</v>
      </c>
      <c r="AB188" s="217">
        <v>12.481126038572423</v>
      </c>
      <c r="AC188" s="217">
        <f t="shared" si="15"/>
        <v>12.481126038572423</v>
      </c>
      <c r="AD188" s="217">
        <f t="shared" si="13"/>
        <v>12.481126038572423</v>
      </c>
      <c r="AE188" s="217">
        <f t="shared" si="13"/>
        <v>12.481126038572423</v>
      </c>
      <c r="AF188" s="217">
        <f t="shared" si="13"/>
        <v>12.481126038572423</v>
      </c>
      <c r="AG188" s="217">
        <f t="shared" si="13"/>
        <v>12.481126038572423</v>
      </c>
      <c r="AH188" s="217">
        <f t="shared" si="13"/>
        <v>12.481126038572423</v>
      </c>
      <c r="AI188" s="217">
        <f t="shared" si="13"/>
        <v>12.481126038572423</v>
      </c>
      <c r="AJ188" s="217">
        <f t="shared" si="13"/>
        <v>12.481126038572423</v>
      </c>
      <c r="AK188" s="217">
        <f t="shared" si="13"/>
        <v>12.481126038572423</v>
      </c>
      <c r="AL188" s="217">
        <f t="shared" si="13"/>
        <v>12.481126038572423</v>
      </c>
      <c r="AM188" s="217">
        <f t="shared" si="13"/>
        <v>12.481126038572423</v>
      </c>
      <c r="AN188" s="217">
        <f t="shared" si="13"/>
        <v>12.481126038572423</v>
      </c>
      <c r="AO188" s="217">
        <f t="shared" si="13"/>
        <v>12.481126038572423</v>
      </c>
      <c r="AP188" s="217">
        <f t="shared" si="13"/>
        <v>12.481126038572423</v>
      </c>
      <c r="AQ188" s="217">
        <f t="shared" si="13"/>
        <v>12.481126038572423</v>
      </c>
      <c r="AR188" s="217">
        <f t="shared" si="13"/>
        <v>12.481126038572423</v>
      </c>
      <c r="AS188" s="217">
        <f t="shared" si="13"/>
        <v>12.481126038572423</v>
      </c>
      <c r="AT188" s="213">
        <v>59.232657867678348</v>
      </c>
      <c r="AU188" s="255">
        <f t="shared" si="16"/>
        <v>59.232657867678348</v>
      </c>
      <c r="AV188" s="255">
        <f t="shared" si="14"/>
        <v>59.232657867678348</v>
      </c>
      <c r="AW188" s="255">
        <f t="shared" si="14"/>
        <v>59.232657867678348</v>
      </c>
      <c r="AX188" s="255">
        <f t="shared" si="14"/>
        <v>59.232657867678348</v>
      </c>
      <c r="AY188" s="255">
        <f t="shared" si="14"/>
        <v>59.232657867678348</v>
      </c>
      <c r="AZ188" s="255">
        <f t="shared" si="14"/>
        <v>59.232657867678348</v>
      </c>
      <c r="BA188" s="255">
        <f t="shared" si="14"/>
        <v>59.232657867678348</v>
      </c>
      <c r="BB188" s="255">
        <f t="shared" si="14"/>
        <v>59.232657867678348</v>
      </c>
      <c r="BC188" s="255">
        <f t="shared" si="14"/>
        <v>59.232657867678348</v>
      </c>
      <c r="BD188" s="255">
        <f t="shared" si="14"/>
        <v>59.232657867678348</v>
      </c>
      <c r="BE188" s="255">
        <f t="shared" si="14"/>
        <v>59.232657867678348</v>
      </c>
      <c r="BF188" s="255">
        <f t="shared" si="14"/>
        <v>59.232657867678348</v>
      </c>
      <c r="BG188" s="255">
        <f t="shared" si="14"/>
        <v>59.232657867678348</v>
      </c>
      <c r="BH188" s="255">
        <f t="shared" si="14"/>
        <v>59.232657867678348</v>
      </c>
      <c r="BI188" s="255">
        <f t="shared" si="14"/>
        <v>59.232657867678348</v>
      </c>
      <c r="BJ188" s="255">
        <f t="shared" si="14"/>
        <v>59.232657867678348</v>
      </c>
      <c r="BK188" s="255">
        <f t="shared" si="14"/>
        <v>59.232657867678348</v>
      </c>
    </row>
    <row r="189" spans="1:63" x14ac:dyDescent="0.2">
      <c r="A189" s="46" t="s">
        <v>633</v>
      </c>
      <c r="B189" s="57" t="s">
        <v>614</v>
      </c>
      <c r="C189" s="22" t="s">
        <v>373</v>
      </c>
      <c r="D189" s="62" t="s">
        <v>632</v>
      </c>
      <c r="E189" s="66" t="s">
        <v>537</v>
      </c>
      <c r="F189" s="224" t="s">
        <v>341</v>
      </c>
      <c r="G189" s="225" t="s">
        <v>342</v>
      </c>
      <c r="H189" s="228">
        <v>36.516540574841201</v>
      </c>
      <c r="I189" s="228">
        <v>15.535420449683443</v>
      </c>
      <c r="J189" s="228">
        <v>-0.20506495957670268</v>
      </c>
      <c r="K189" s="228">
        <v>3.5228953493060544E-4</v>
      </c>
      <c r="L189" s="228">
        <v>1.3446857948906654E-5</v>
      </c>
      <c r="M189" s="228">
        <v>1.2529342707789937E-7</v>
      </c>
      <c r="N189" s="228">
        <v>-1.6063919968528628E-9</v>
      </c>
      <c r="O189" s="228">
        <v>1</v>
      </c>
      <c r="P189" s="228">
        <v>6</v>
      </c>
      <c r="Q189" s="228">
        <v>90</v>
      </c>
      <c r="R189" s="246" t="s">
        <v>534</v>
      </c>
      <c r="S189" s="225" t="s">
        <v>535</v>
      </c>
      <c r="T189" s="227" t="s">
        <v>344</v>
      </c>
      <c r="V189">
        <f t="shared" si="8"/>
        <v>183</v>
      </c>
      <c r="W189">
        <f>HLOOKUP('Fleet Input'!$G$1,$AB$6:$AS$271,V189+1,FALSE)</f>
        <v>8.8926325547255232</v>
      </c>
      <c r="X189">
        <f>HLOOKUP('Fleet Input'!$G$1,$AT$6:$BK$271,V189+1,FALSE)</f>
        <v>43.580298762933623</v>
      </c>
      <c r="AB189" s="217">
        <v>8.8926325547255232</v>
      </c>
      <c r="AC189" s="217">
        <f t="shared" si="15"/>
        <v>8.8926325547255232</v>
      </c>
      <c r="AD189" s="217">
        <f t="shared" si="13"/>
        <v>8.8926325547255232</v>
      </c>
      <c r="AE189" s="217">
        <f t="shared" si="13"/>
        <v>8.8926325547255232</v>
      </c>
      <c r="AF189" s="217">
        <f t="shared" si="13"/>
        <v>8.8926325547255232</v>
      </c>
      <c r="AG189" s="217">
        <f t="shared" si="13"/>
        <v>8.8926325547255232</v>
      </c>
      <c r="AH189" s="217">
        <f t="shared" si="13"/>
        <v>8.8926325547255232</v>
      </c>
      <c r="AI189" s="217">
        <f t="shared" si="13"/>
        <v>8.8926325547255232</v>
      </c>
      <c r="AJ189" s="217">
        <f t="shared" si="13"/>
        <v>8.8926325547255232</v>
      </c>
      <c r="AK189" s="217">
        <f t="shared" si="13"/>
        <v>8.8926325547255232</v>
      </c>
      <c r="AL189" s="217">
        <f t="shared" si="13"/>
        <v>8.8926325547255232</v>
      </c>
      <c r="AM189" s="217">
        <f t="shared" si="13"/>
        <v>8.8926325547255232</v>
      </c>
      <c r="AN189" s="217">
        <f t="shared" si="13"/>
        <v>8.8926325547255232</v>
      </c>
      <c r="AO189" s="217">
        <f t="shared" si="13"/>
        <v>8.8926325547255232</v>
      </c>
      <c r="AP189" s="217">
        <f t="shared" si="13"/>
        <v>8.8926325547255232</v>
      </c>
      <c r="AQ189" s="217">
        <f t="shared" si="13"/>
        <v>8.8926325547255232</v>
      </c>
      <c r="AR189" s="217">
        <f t="shared" si="13"/>
        <v>8.8926325547255232</v>
      </c>
      <c r="AS189" s="217">
        <f t="shared" si="13"/>
        <v>8.8926325547255232</v>
      </c>
      <c r="AT189" s="213">
        <v>43.580298762933623</v>
      </c>
      <c r="AU189" s="255">
        <f t="shared" si="16"/>
        <v>43.580298762933623</v>
      </c>
      <c r="AV189" s="255">
        <f t="shared" si="14"/>
        <v>43.580298762933623</v>
      </c>
      <c r="AW189" s="255">
        <f t="shared" si="14"/>
        <v>43.580298762933623</v>
      </c>
      <c r="AX189" s="255">
        <f t="shared" si="14"/>
        <v>43.580298762933623</v>
      </c>
      <c r="AY189" s="255">
        <f t="shared" si="14"/>
        <v>43.580298762933623</v>
      </c>
      <c r="AZ189" s="255">
        <f t="shared" si="14"/>
        <v>43.580298762933623</v>
      </c>
      <c r="BA189" s="255">
        <f t="shared" si="14"/>
        <v>43.580298762933623</v>
      </c>
      <c r="BB189" s="255">
        <f t="shared" si="14"/>
        <v>43.580298762933623</v>
      </c>
      <c r="BC189" s="255">
        <f t="shared" si="14"/>
        <v>43.580298762933623</v>
      </c>
      <c r="BD189" s="255">
        <f t="shared" si="14"/>
        <v>43.580298762933623</v>
      </c>
      <c r="BE189" s="255">
        <f t="shared" si="14"/>
        <v>43.580298762933623</v>
      </c>
      <c r="BF189" s="255">
        <f t="shared" si="14"/>
        <v>43.580298762933623</v>
      </c>
      <c r="BG189" s="255">
        <f t="shared" si="14"/>
        <v>43.580298762933623</v>
      </c>
      <c r="BH189" s="255">
        <f t="shared" si="14"/>
        <v>43.580298762933623</v>
      </c>
      <c r="BI189" s="255">
        <f t="shared" si="14"/>
        <v>43.580298762933623</v>
      </c>
      <c r="BJ189" s="255">
        <f t="shared" si="14"/>
        <v>43.580298762933623</v>
      </c>
      <c r="BK189" s="255">
        <f t="shared" si="14"/>
        <v>43.580298762933623</v>
      </c>
    </row>
    <row r="190" spans="1:63" x14ac:dyDescent="0.2">
      <c r="A190" s="46" t="s">
        <v>634</v>
      </c>
      <c r="B190" s="57" t="s">
        <v>614</v>
      </c>
      <c r="C190" s="22" t="s">
        <v>373</v>
      </c>
      <c r="D190" s="62" t="s">
        <v>632</v>
      </c>
      <c r="E190" s="66" t="s">
        <v>539</v>
      </c>
      <c r="F190" s="224" t="s">
        <v>341</v>
      </c>
      <c r="G190" s="225" t="s">
        <v>342</v>
      </c>
      <c r="H190" s="228">
        <v>23.370999716222286</v>
      </c>
      <c r="I190" s="228">
        <v>20.38201250997372</v>
      </c>
      <c r="J190" s="228">
        <v>-0.51741337732528336</v>
      </c>
      <c r="K190" s="228">
        <v>9.1526405012700707E-3</v>
      </c>
      <c r="L190" s="228">
        <v>-1.1003835115275251E-4</v>
      </c>
      <c r="M190" s="228">
        <v>9.8057523623129583E-7</v>
      </c>
      <c r="N190" s="228">
        <v>-3.9413785694365766E-9</v>
      </c>
      <c r="O190" s="228">
        <v>1</v>
      </c>
      <c r="P190" s="228">
        <v>6</v>
      </c>
      <c r="Q190" s="228">
        <v>90</v>
      </c>
      <c r="R190" s="246" t="s">
        <v>534</v>
      </c>
      <c r="S190" s="225" t="s">
        <v>535</v>
      </c>
      <c r="T190" s="227" t="s">
        <v>344</v>
      </c>
      <c r="V190">
        <f t="shared" si="8"/>
        <v>184</v>
      </c>
      <c r="W190">
        <f>HLOOKUP('Fleet Input'!$G$1,$AB$6:$AS$271,V190+1,FALSE)</f>
        <v>9.3775955208070432</v>
      </c>
      <c r="X190">
        <f>HLOOKUP('Fleet Input'!$G$1,$AT$6:$BK$271,V190+1,FALSE)</f>
        <v>46.671092592329522</v>
      </c>
      <c r="AB190" s="217">
        <v>9.3775955208070432</v>
      </c>
      <c r="AC190" s="217">
        <f t="shared" si="15"/>
        <v>9.3775955208070432</v>
      </c>
      <c r="AD190" s="217">
        <f t="shared" si="13"/>
        <v>9.3775955208070432</v>
      </c>
      <c r="AE190" s="217">
        <f t="shared" si="13"/>
        <v>9.3775955208070432</v>
      </c>
      <c r="AF190" s="217">
        <f t="shared" si="13"/>
        <v>9.3775955208070432</v>
      </c>
      <c r="AG190" s="217">
        <f t="shared" si="13"/>
        <v>9.3775955208070432</v>
      </c>
      <c r="AH190" s="217">
        <f t="shared" si="13"/>
        <v>9.3775955208070432</v>
      </c>
      <c r="AI190" s="217">
        <f t="shared" si="13"/>
        <v>9.3775955208070432</v>
      </c>
      <c r="AJ190" s="217">
        <f t="shared" si="13"/>
        <v>9.3775955208070432</v>
      </c>
      <c r="AK190" s="217">
        <f t="shared" si="13"/>
        <v>9.3775955208070432</v>
      </c>
      <c r="AL190" s="217">
        <f t="shared" si="13"/>
        <v>9.3775955208070432</v>
      </c>
      <c r="AM190" s="217">
        <f t="shared" si="13"/>
        <v>9.3775955208070432</v>
      </c>
      <c r="AN190" s="217">
        <f t="shared" si="13"/>
        <v>9.3775955208070432</v>
      </c>
      <c r="AO190" s="217">
        <f t="shared" si="13"/>
        <v>9.3775955208070432</v>
      </c>
      <c r="AP190" s="217">
        <f t="shared" si="13"/>
        <v>9.3775955208070432</v>
      </c>
      <c r="AQ190" s="217">
        <f t="shared" si="13"/>
        <v>9.3775955208070432</v>
      </c>
      <c r="AR190" s="217">
        <f t="shared" si="13"/>
        <v>9.3775955208070432</v>
      </c>
      <c r="AS190" s="217">
        <f t="shared" si="13"/>
        <v>9.3775955208070432</v>
      </c>
      <c r="AT190" s="213">
        <v>46.671092592329522</v>
      </c>
      <c r="AU190" s="255">
        <f t="shared" si="16"/>
        <v>46.671092592329522</v>
      </c>
      <c r="AV190" s="255">
        <f t="shared" si="14"/>
        <v>46.671092592329522</v>
      </c>
      <c r="AW190" s="255">
        <f t="shared" si="14"/>
        <v>46.671092592329522</v>
      </c>
      <c r="AX190" s="255">
        <f t="shared" si="14"/>
        <v>46.671092592329522</v>
      </c>
      <c r="AY190" s="255">
        <f t="shared" si="14"/>
        <v>46.671092592329522</v>
      </c>
      <c r="AZ190" s="255">
        <f t="shared" si="14"/>
        <v>46.671092592329522</v>
      </c>
      <c r="BA190" s="255">
        <f t="shared" si="14"/>
        <v>46.671092592329522</v>
      </c>
      <c r="BB190" s="255">
        <f t="shared" si="14"/>
        <v>46.671092592329522</v>
      </c>
      <c r="BC190" s="255">
        <f t="shared" si="14"/>
        <v>46.671092592329522</v>
      </c>
      <c r="BD190" s="255">
        <f t="shared" si="14"/>
        <v>46.671092592329522</v>
      </c>
      <c r="BE190" s="255">
        <f t="shared" si="14"/>
        <v>46.671092592329522</v>
      </c>
      <c r="BF190" s="255">
        <f t="shared" si="14"/>
        <v>46.671092592329522</v>
      </c>
      <c r="BG190" s="255">
        <f t="shared" si="14"/>
        <v>46.671092592329522</v>
      </c>
      <c r="BH190" s="255">
        <f t="shared" si="14"/>
        <v>46.671092592329522</v>
      </c>
      <c r="BI190" s="255">
        <f t="shared" si="14"/>
        <v>46.671092592329522</v>
      </c>
      <c r="BJ190" s="255">
        <f t="shared" si="14"/>
        <v>46.671092592329522</v>
      </c>
      <c r="BK190" s="255">
        <f t="shared" si="14"/>
        <v>46.671092592329522</v>
      </c>
    </row>
    <row r="191" spans="1:63" x14ac:dyDescent="0.2">
      <c r="A191" s="46" t="s">
        <v>635</v>
      </c>
      <c r="B191" s="57" t="s">
        <v>614</v>
      </c>
      <c r="C191" s="22" t="s">
        <v>373</v>
      </c>
      <c r="D191" s="62" t="s">
        <v>632</v>
      </c>
      <c r="E191" s="66" t="s">
        <v>541</v>
      </c>
      <c r="F191" s="224" t="s">
        <v>341</v>
      </c>
      <c r="G191" s="225" t="s">
        <v>342</v>
      </c>
      <c r="H191" s="228">
        <v>119.41784208826721</v>
      </c>
      <c r="I191" s="228">
        <v>1.27336785197258</v>
      </c>
      <c r="J191" s="228">
        <v>0.47832701275183354</v>
      </c>
      <c r="K191" s="228">
        <v>-1.8434691330639907E-2</v>
      </c>
      <c r="L191" s="228">
        <v>2.9363694262940498E-4</v>
      </c>
      <c r="M191" s="228">
        <v>-2.023424144348418E-6</v>
      </c>
      <c r="N191" s="228">
        <v>4.982411010243798E-9</v>
      </c>
      <c r="O191" s="228">
        <v>1</v>
      </c>
      <c r="P191" s="228">
        <v>6</v>
      </c>
      <c r="Q191" s="228">
        <v>90</v>
      </c>
      <c r="R191" s="246" t="s">
        <v>534</v>
      </c>
      <c r="S191" s="225" t="s">
        <v>535</v>
      </c>
      <c r="T191" s="227" t="s">
        <v>344</v>
      </c>
      <c r="V191">
        <f t="shared" si="8"/>
        <v>185</v>
      </c>
      <c r="W191">
        <f>HLOOKUP('Fleet Input'!$G$1,$AB$6:$AS$271,V191+1,FALSE)</f>
        <v>7.5274972274378751</v>
      </c>
      <c r="X191">
        <f>HLOOKUP('Fleet Input'!$G$1,$AT$6:$BK$271,V191+1,FALSE)</f>
        <v>39.452526366048261</v>
      </c>
      <c r="AB191" s="217">
        <v>7.5274972274378751</v>
      </c>
      <c r="AC191" s="217">
        <f t="shared" si="15"/>
        <v>7.5274972274378751</v>
      </c>
      <c r="AD191" s="217">
        <f t="shared" si="13"/>
        <v>7.5274972274378751</v>
      </c>
      <c r="AE191" s="217">
        <f t="shared" si="13"/>
        <v>7.5274972274378751</v>
      </c>
      <c r="AF191" s="217">
        <f t="shared" si="13"/>
        <v>7.5274972274378751</v>
      </c>
      <c r="AG191" s="217">
        <f t="shared" si="13"/>
        <v>7.5274972274378751</v>
      </c>
      <c r="AH191" s="217">
        <f t="shared" si="13"/>
        <v>7.5274972274378751</v>
      </c>
      <c r="AI191" s="217">
        <f t="shared" si="13"/>
        <v>7.5274972274378751</v>
      </c>
      <c r="AJ191" s="217">
        <f t="shared" si="13"/>
        <v>7.5274972274378751</v>
      </c>
      <c r="AK191" s="217">
        <f t="shared" si="13"/>
        <v>7.5274972274378751</v>
      </c>
      <c r="AL191" s="217">
        <f t="shared" si="13"/>
        <v>7.5274972274378751</v>
      </c>
      <c r="AM191" s="217">
        <f t="shared" si="13"/>
        <v>7.5274972274378751</v>
      </c>
      <c r="AN191" s="217">
        <f t="shared" si="13"/>
        <v>7.5274972274378751</v>
      </c>
      <c r="AO191" s="217">
        <f t="shared" si="13"/>
        <v>7.5274972274378751</v>
      </c>
      <c r="AP191" s="217">
        <f t="shared" si="13"/>
        <v>7.5274972274378751</v>
      </c>
      <c r="AQ191" s="217">
        <f t="shared" si="13"/>
        <v>7.5274972274378751</v>
      </c>
      <c r="AR191" s="217">
        <f t="shared" si="13"/>
        <v>7.5274972274378751</v>
      </c>
      <c r="AS191" s="217">
        <f t="shared" si="13"/>
        <v>7.5274972274378751</v>
      </c>
      <c r="AT191" s="213">
        <v>39.452526366048261</v>
      </c>
      <c r="AU191" s="255">
        <f t="shared" si="16"/>
        <v>39.452526366048261</v>
      </c>
      <c r="AV191" s="255">
        <f t="shared" si="14"/>
        <v>39.452526366048261</v>
      </c>
      <c r="AW191" s="255">
        <f t="shared" si="14"/>
        <v>39.452526366048261</v>
      </c>
      <c r="AX191" s="255">
        <f t="shared" si="14"/>
        <v>39.452526366048261</v>
      </c>
      <c r="AY191" s="255">
        <f t="shared" si="14"/>
        <v>39.452526366048261</v>
      </c>
      <c r="AZ191" s="255">
        <f t="shared" si="14"/>
        <v>39.452526366048261</v>
      </c>
      <c r="BA191" s="255">
        <f t="shared" si="14"/>
        <v>39.452526366048261</v>
      </c>
      <c r="BB191" s="255">
        <f t="shared" si="14"/>
        <v>39.452526366048261</v>
      </c>
      <c r="BC191" s="255">
        <f t="shared" si="14"/>
        <v>39.452526366048261</v>
      </c>
      <c r="BD191" s="255">
        <f t="shared" si="14"/>
        <v>39.452526366048261</v>
      </c>
      <c r="BE191" s="255">
        <f t="shared" si="14"/>
        <v>39.452526366048261</v>
      </c>
      <c r="BF191" s="255">
        <f t="shared" si="14"/>
        <v>39.452526366048261</v>
      </c>
      <c r="BG191" s="255">
        <f t="shared" si="14"/>
        <v>39.452526366048261</v>
      </c>
      <c r="BH191" s="255">
        <f t="shared" si="14"/>
        <v>39.452526366048261</v>
      </c>
      <c r="BI191" s="255">
        <f t="shared" si="14"/>
        <v>39.452526366048261</v>
      </c>
      <c r="BJ191" s="255">
        <f t="shared" si="14"/>
        <v>39.452526366048261</v>
      </c>
      <c r="BK191" s="255">
        <f t="shared" si="14"/>
        <v>39.452526366048261</v>
      </c>
    </row>
    <row r="192" spans="1:63" x14ac:dyDescent="0.2">
      <c r="A192" s="46" t="s">
        <v>636</v>
      </c>
      <c r="B192" s="57" t="s">
        <v>614</v>
      </c>
      <c r="C192" s="22" t="s">
        <v>373</v>
      </c>
      <c r="D192" s="62" t="s">
        <v>632</v>
      </c>
      <c r="E192" s="66" t="s">
        <v>543</v>
      </c>
      <c r="F192" s="224" t="s">
        <v>341</v>
      </c>
      <c r="G192" s="225" t="s">
        <v>342</v>
      </c>
      <c r="H192" s="228">
        <v>68.992107518948615</v>
      </c>
      <c r="I192" s="228">
        <v>-1.7836503785802051</v>
      </c>
      <c r="J192" s="228">
        <v>0.55649466944305459</v>
      </c>
      <c r="K192" s="228">
        <v>-2.0892054698833817E-2</v>
      </c>
      <c r="L192" s="228">
        <v>3.4509342064126258E-4</v>
      </c>
      <c r="M192" s="228">
        <v>-2.598277430043705E-6</v>
      </c>
      <c r="N192" s="228">
        <v>7.3548442516401663E-9</v>
      </c>
      <c r="O192" s="228">
        <v>1</v>
      </c>
      <c r="P192" s="228">
        <v>6</v>
      </c>
      <c r="Q192" s="228">
        <v>90</v>
      </c>
      <c r="R192" s="246" t="s">
        <v>534</v>
      </c>
      <c r="S192" s="225" t="s">
        <v>535</v>
      </c>
      <c r="T192" s="227" t="s">
        <v>344</v>
      </c>
      <c r="V192">
        <f t="shared" si="8"/>
        <v>186</v>
      </c>
      <c r="W192">
        <f>HLOOKUP('Fleet Input'!$G$1,$AB$6:$AS$271,V192+1,FALSE)</f>
        <v>5.1811698007465496</v>
      </c>
      <c r="X192">
        <f>HLOOKUP('Fleet Input'!$G$1,$AT$6:$BK$271,V192+1,FALSE)</f>
        <v>24.761915997385689</v>
      </c>
      <c r="AB192" s="217">
        <v>5.1811698007465496</v>
      </c>
      <c r="AC192" s="217">
        <f t="shared" si="15"/>
        <v>5.1811698007465496</v>
      </c>
      <c r="AD192" s="217">
        <f t="shared" si="13"/>
        <v>5.1811698007465496</v>
      </c>
      <c r="AE192" s="217">
        <f t="shared" si="13"/>
        <v>5.1811698007465496</v>
      </c>
      <c r="AF192" s="217">
        <f t="shared" si="13"/>
        <v>5.1811698007465496</v>
      </c>
      <c r="AG192" s="217">
        <f t="shared" si="13"/>
        <v>5.1811698007465496</v>
      </c>
      <c r="AH192" s="217">
        <f t="shared" si="13"/>
        <v>5.1811698007465496</v>
      </c>
      <c r="AI192" s="217">
        <f t="shared" si="13"/>
        <v>5.1811698007465496</v>
      </c>
      <c r="AJ192" s="217">
        <f t="shared" si="13"/>
        <v>5.1811698007465496</v>
      </c>
      <c r="AK192" s="217">
        <f t="shared" si="13"/>
        <v>5.1811698007465496</v>
      </c>
      <c r="AL192" s="217">
        <f t="shared" si="13"/>
        <v>5.1811698007465496</v>
      </c>
      <c r="AM192" s="217">
        <f t="shared" si="13"/>
        <v>5.1811698007465496</v>
      </c>
      <c r="AN192" s="217">
        <f t="shared" si="13"/>
        <v>5.1811698007465496</v>
      </c>
      <c r="AO192" s="217">
        <f t="shared" si="13"/>
        <v>5.1811698007465496</v>
      </c>
      <c r="AP192" s="217">
        <f t="shared" si="13"/>
        <v>5.1811698007465496</v>
      </c>
      <c r="AQ192" s="217">
        <f t="shared" si="13"/>
        <v>5.1811698007465496</v>
      </c>
      <c r="AR192" s="217">
        <f t="shared" si="13"/>
        <v>5.1811698007465496</v>
      </c>
      <c r="AS192" s="217">
        <f t="shared" si="13"/>
        <v>5.1811698007465496</v>
      </c>
      <c r="AT192" s="213">
        <v>24.761915997385689</v>
      </c>
      <c r="AU192" s="255">
        <f t="shared" si="16"/>
        <v>24.761915997385689</v>
      </c>
      <c r="AV192" s="255">
        <f t="shared" si="14"/>
        <v>24.761915997385689</v>
      </c>
      <c r="AW192" s="255">
        <f t="shared" si="14"/>
        <v>24.761915997385689</v>
      </c>
      <c r="AX192" s="255">
        <f t="shared" si="14"/>
        <v>24.761915997385689</v>
      </c>
      <c r="AY192" s="255">
        <f t="shared" si="14"/>
        <v>24.761915997385689</v>
      </c>
      <c r="AZ192" s="255">
        <f t="shared" si="14"/>
        <v>24.761915997385689</v>
      </c>
      <c r="BA192" s="255">
        <f t="shared" si="14"/>
        <v>24.761915997385689</v>
      </c>
      <c r="BB192" s="255">
        <f t="shared" si="14"/>
        <v>24.761915997385689</v>
      </c>
      <c r="BC192" s="255">
        <f t="shared" si="14"/>
        <v>24.761915997385689</v>
      </c>
      <c r="BD192" s="255">
        <f t="shared" si="14"/>
        <v>24.761915997385689</v>
      </c>
      <c r="BE192" s="255">
        <f t="shared" si="14"/>
        <v>24.761915997385689</v>
      </c>
      <c r="BF192" s="255">
        <f t="shared" si="14"/>
        <v>24.761915997385689</v>
      </c>
      <c r="BG192" s="255">
        <f t="shared" si="14"/>
        <v>24.761915997385689</v>
      </c>
      <c r="BH192" s="255">
        <f t="shared" si="14"/>
        <v>24.761915997385689</v>
      </c>
      <c r="BI192" s="255">
        <f t="shared" si="14"/>
        <v>24.761915997385689</v>
      </c>
      <c r="BJ192" s="255">
        <f t="shared" si="14"/>
        <v>24.761915997385689</v>
      </c>
      <c r="BK192" s="255">
        <f t="shared" si="14"/>
        <v>24.761915997385689</v>
      </c>
    </row>
    <row r="193" spans="1:63" x14ac:dyDescent="0.2">
      <c r="A193" s="46" t="s">
        <v>637</v>
      </c>
      <c r="B193" s="57" t="s">
        <v>614</v>
      </c>
      <c r="C193" s="22" t="s">
        <v>373</v>
      </c>
      <c r="D193" s="62" t="s">
        <v>632</v>
      </c>
      <c r="E193" s="66" t="s">
        <v>545</v>
      </c>
      <c r="F193" s="224" t="s">
        <v>341</v>
      </c>
      <c r="G193" s="225" t="s">
        <v>342</v>
      </c>
      <c r="H193" s="228">
        <v>51.106054099742323</v>
      </c>
      <c r="I193" s="228">
        <v>-2.4024561118567362</v>
      </c>
      <c r="J193" s="228">
        <v>0.40788566274568439</v>
      </c>
      <c r="K193" s="228">
        <v>-1.4715311228883365E-2</v>
      </c>
      <c r="L193" s="228">
        <v>2.4062221313769783E-4</v>
      </c>
      <c r="M193" s="228">
        <v>-1.8168165202003816E-6</v>
      </c>
      <c r="N193" s="228">
        <v>5.1923103574959967E-9</v>
      </c>
      <c r="O193" s="228">
        <v>1</v>
      </c>
      <c r="P193" s="228">
        <v>6</v>
      </c>
      <c r="Q193" s="228">
        <v>90</v>
      </c>
      <c r="R193" s="246" t="s">
        <v>534</v>
      </c>
      <c r="S193" s="225" t="s">
        <v>535</v>
      </c>
      <c r="T193" s="227" t="s">
        <v>344</v>
      </c>
      <c r="V193">
        <f t="shared" si="8"/>
        <v>187</v>
      </c>
      <c r="W193">
        <f>HLOOKUP('Fleet Input'!$G$1,$AB$6:$AS$271,V193+1,FALSE)</f>
        <v>4.3325084239951286</v>
      </c>
      <c r="X193">
        <f>HLOOKUP('Fleet Input'!$G$1,$AT$6:$BK$271,V193+1,FALSE)</f>
        <v>34.453434764816457</v>
      </c>
      <c r="AB193" s="217">
        <v>4.3325084239951286</v>
      </c>
      <c r="AC193" s="217">
        <f t="shared" si="15"/>
        <v>4.3325084239951286</v>
      </c>
      <c r="AD193" s="217">
        <f t="shared" si="13"/>
        <v>4.3325084239951286</v>
      </c>
      <c r="AE193" s="217">
        <f t="shared" si="13"/>
        <v>4.3325084239951286</v>
      </c>
      <c r="AF193" s="217">
        <f t="shared" si="13"/>
        <v>4.3325084239951286</v>
      </c>
      <c r="AG193" s="217">
        <f t="shared" si="13"/>
        <v>4.3325084239951286</v>
      </c>
      <c r="AH193" s="217">
        <f t="shared" si="13"/>
        <v>4.3325084239951286</v>
      </c>
      <c r="AI193" s="217">
        <f t="shared" si="13"/>
        <v>4.3325084239951286</v>
      </c>
      <c r="AJ193" s="217">
        <f t="shared" si="13"/>
        <v>4.3325084239951286</v>
      </c>
      <c r="AK193" s="217">
        <f t="shared" si="13"/>
        <v>4.3325084239951286</v>
      </c>
      <c r="AL193" s="217">
        <f t="shared" si="13"/>
        <v>4.3325084239951286</v>
      </c>
      <c r="AM193" s="217">
        <f t="shared" si="13"/>
        <v>4.3325084239951286</v>
      </c>
      <c r="AN193" s="217">
        <f t="shared" si="13"/>
        <v>4.3325084239951286</v>
      </c>
      <c r="AO193" s="217">
        <f t="shared" si="13"/>
        <v>4.3325084239951286</v>
      </c>
      <c r="AP193" s="217">
        <f t="shared" si="13"/>
        <v>4.3325084239951286</v>
      </c>
      <c r="AQ193" s="217">
        <f t="shared" si="13"/>
        <v>4.3325084239951286</v>
      </c>
      <c r="AR193" s="217">
        <f t="shared" si="13"/>
        <v>4.3325084239951286</v>
      </c>
      <c r="AS193" s="217">
        <f t="shared" si="13"/>
        <v>4.3325084239951286</v>
      </c>
      <c r="AT193" s="213">
        <v>34.453434764816457</v>
      </c>
      <c r="AU193" s="255">
        <f t="shared" si="16"/>
        <v>34.453434764816457</v>
      </c>
      <c r="AV193" s="255">
        <f t="shared" si="14"/>
        <v>34.453434764816457</v>
      </c>
      <c r="AW193" s="255">
        <f t="shared" si="14"/>
        <v>34.453434764816457</v>
      </c>
      <c r="AX193" s="255">
        <f t="shared" si="14"/>
        <v>34.453434764816457</v>
      </c>
      <c r="AY193" s="255">
        <f t="shared" si="14"/>
        <v>34.453434764816457</v>
      </c>
      <c r="AZ193" s="255">
        <f t="shared" si="14"/>
        <v>34.453434764816457</v>
      </c>
      <c r="BA193" s="255">
        <f t="shared" si="14"/>
        <v>34.453434764816457</v>
      </c>
      <c r="BB193" s="255">
        <f t="shared" si="14"/>
        <v>34.453434764816457</v>
      </c>
      <c r="BC193" s="255">
        <f t="shared" si="14"/>
        <v>34.453434764816457</v>
      </c>
      <c r="BD193" s="255">
        <f t="shared" si="14"/>
        <v>34.453434764816457</v>
      </c>
      <c r="BE193" s="255">
        <f t="shared" si="14"/>
        <v>34.453434764816457</v>
      </c>
      <c r="BF193" s="255">
        <f t="shared" si="14"/>
        <v>34.453434764816457</v>
      </c>
      <c r="BG193" s="255">
        <f t="shared" si="14"/>
        <v>34.453434764816457</v>
      </c>
      <c r="BH193" s="255">
        <f t="shared" si="14"/>
        <v>34.453434764816457</v>
      </c>
      <c r="BI193" s="255">
        <f t="shared" si="14"/>
        <v>34.453434764816457</v>
      </c>
      <c r="BJ193" s="255">
        <f t="shared" si="14"/>
        <v>34.453434764816457</v>
      </c>
      <c r="BK193" s="255">
        <f t="shared" si="14"/>
        <v>34.453434764816457</v>
      </c>
    </row>
    <row r="194" spans="1:63" x14ac:dyDescent="0.2">
      <c r="A194" s="46" t="s">
        <v>638</v>
      </c>
      <c r="B194" s="57" t="s">
        <v>614</v>
      </c>
      <c r="C194" s="22" t="s">
        <v>373</v>
      </c>
      <c r="D194" s="70" t="s">
        <v>632</v>
      </c>
      <c r="E194" s="66" t="s">
        <v>547</v>
      </c>
      <c r="F194" s="224" t="s">
        <v>341</v>
      </c>
      <c r="G194" s="225" t="s">
        <v>342</v>
      </c>
      <c r="H194" s="228">
        <v>51.106054099742323</v>
      </c>
      <c r="I194" s="228">
        <v>-2.4024561118567362</v>
      </c>
      <c r="J194" s="228">
        <v>0.40788566274568439</v>
      </c>
      <c r="K194" s="228">
        <v>-1.4715311228883365E-2</v>
      </c>
      <c r="L194" s="228">
        <v>2.4062221313769783E-4</v>
      </c>
      <c r="M194" s="228">
        <v>-1.8168165202003816E-6</v>
      </c>
      <c r="N194" s="228">
        <v>5.1923103574959967E-9</v>
      </c>
      <c r="O194" s="228">
        <v>0.2</v>
      </c>
      <c r="P194" s="228">
        <v>6</v>
      </c>
      <c r="Q194" s="228">
        <v>90</v>
      </c>
      <c r="R194" s="225" t="s">
        <v>548</v>
      </c>
      <c r="S194" s="225" t="s">
        <v>344</v>
      </c>
      <c r="T194" s="227" t="s">
        <v>639</v>
      </c>
      <c r="V194">
        <f t="shared" si="8"/>
        <v>188</v>
      </c>
      <c r="W194">
        <f>HLOOKUP('Fleet Input'!$G$1,$AB$6:$AS$271,V194+1,FALSE)</f>
        <v>0.43241760813690844</v>
      </c>
      <c r="X194">
        <f>HLOOKUP('Fleet Input'!$G$1,$AT$6:$BK$271,V194+1,FALSE)</f>
        <v>6.4512340882210308</v>
      </c>
      <c r="AB194" s="217">
        <v>0.43241760813690844</v>
      </c>
      <c r="AC194" s="217">
        <f t="shared" si="15"/>
        <v>0.43241760813690844</v>
      </c>
      <c r="AD194" s="217">
        <f t="shared" si="13"/>
        <v>0.43241760813690844</v>
      </c>
      <c r="AE194" s="217">
        <f t="shared" si="13"/>
        <v>0.43241760813690844</v>
      </c>
      <c r="AF194" s="217">
        <f t="shared" si="13"/>
        <v>0.43241760813690844</v>
      </c>
      <c r="AG194" s="217">
        <f t="shared" si="13"/>
        <v>0.43241760813690844</v>
      </c>
      <c r="AH194" s="217">
        <f t="shared" si="13"/>
        <v>0.43241760813690844</v>
      </c>
      <c r="AI194" s="217">
        <f t="shared" si="13"/>
        <v>0.43241760813690844</v>
      </c>
      <c r="AJ194" s="217">
        <f t="shared" si="13"/>
        <v>0.43241760813690844</v>
      </c>
      <c r="AK194" s="217">
        <f t="shared" si="13"/>
        <v>0.43241760813690844</v>
      </c>
      <c r="AL194" s="217">
        <f t="shared" si="13"/>
        <v>0.43241760813690844</v>
      </c>
      <c r="AM194" s="217">
        <f t="shared" si="13"/>
        <v>0.43241760813690844</v>
      </c>
      <c r="AN194" s="217">
        <f t="shared" si="13"/>
        <v>0.43241760813690844</v>
      </c>
      <c r="AO194" s="217">
        <f t="shared" si="13"/>
        <v>0.43241760813690844</v>
      </c>
      <c r="AP194" s="217">
        <f t="shared" si="13"/>
        <v>0.43241760813690844</v>
      </c>
      <c r="AQ194" s="217">
        <f t="shared" si="13"/>
        <v>0.43241760813690844</v>
      </c>
      <c r="AR194" s="217">
        <f t="shared" si="13"/>
        <v>0.43241760813690844</v>
      </c>
      <c r="AS194" s="217">
        <f t="shared" si="13"/>
        <v>0.43241760813690844</v>
      </c>
      <c r="AT194" s="213">
        <v>6.4512340882210308</v>
      </c>
      <c r="AU194" s="255">
        <f t="shared" si="16"/>
        <v>6.4512340882210308</v>
      </c>
      <c r="AV194" s="255">
        <f t="shared" si="14"/>
        <v>6.4512340882210308</v>
      </c>
      <c r="AW194" s="255">
        <f t="shared" si="14"/>
        <v>6.4512340882210308</v>
      </c>
      <c r="AX194" s="255">
        <f t="shared" si="14"/>
        <v>6.4512340882210308</v>
      </c>
      <c r="AY194" s="255">
        <f t="shared" si="14"/>
        <v>6.4512340882210308</v>
      </c>
      <c r="AZ194" s="255">
        <f t="shared" si="14"/>
        <v>6.4512340882210308</v>
      </c>
      <c r="BA194" s="255">
        <f t="shared" si="14"/>
        <v>6.4512340882210308</v>
      </c>
      <c r="BB194" s="255">
        <f t="shared" si="14"/>
        <v>6.4512340882210308</v>
      </c>
      <c r="BC194" s="255">
        <f t="shared" si="14"/>
        <v>6.4512340882210308</v>
      </c>
      <c r="BD194" s="255">
        <f t="shared" si="14"/>
        <v>6.4512340882210308</v>
      </c>
      <c r="BE194" s="255">
        <f t="shared" si="14"/>
        <v>6.4512340882210308</v>
      </c>
      <c r="BF194" s="255">
        <f t="shared" si="14"/>
        <v>6.4512340882210308</v>
      </c>
      <c r="BG194" s="255">
        <f t="shared" si="14"/>
        <v>6.4512340882210308</v>
      </c>
      <c r="BH194" s="255">
        <f t="shared" si="14"/>
        <v>6.4512340882210308</v>
      </c>
      <c r="BI194" s="255">
        <f t="shared" si="14"/>
        <v>6.4512340882210308</v>
      </c>
      <c r="BJ194" s="255">
        <f t="shared" si="14"/>
        <v>6.4512340882210308</v>
      </c>
      <c r="BK194" s="255">
        <f t="shared" si="14"/>
        <v>6.4512340882210308</v>
      </c>
    </row>
    <row r="195" spans="1:63" x14ac:dyDescent="0.2">
      <c r="A195" s="46" t="s">
        <v>640</v>
      </c>
      <c r="B195" s="57" t="s">
        <v>614</v>
      </c>
      <c r="C195" s="22" t="s">
        <v>373</v>
      </c>
      <c r="D195" s="72" t="s">
        <v>641</v>
      </c>
      <c r="E195" s="66" t="s">
        <v>533</v>
      </c>
      <c r="F195" s="224" t="s">
        <v>341</v>
      </c>
      <c r="G195" s="225" t="s">
        <v>342</v>
      </c>
      <c r="H195" s="228">
        <v>49.107459199614823</v>
      </c>
      <c r="I195" s="228">
        <v>23.373696252820082</v>
      </c>
      <c r="J195" s="228">
        <v>-0.10299591004877584</v>
      </c>
      <c r="K195" s="228">
        <v>-7.4626401543582688E-3</v>
      </c>
      <c r="L195" s="228">
        <v>1.4739283852716056E-4</v>
      </c>
      <c r="M195" s="228">
        <v>-7.196644009992148E-7</v>
      </c>
      <c r="N195" s="228">
        <v>0</v>
      </c>
      <c r="O195" s="228">
        <v>1</v>
      </c>
      <c r="P195" s="228">
        <v>6</v>
      </c>
      <c r="Q195" s="228">
        <v>90</v>
      </c>
      <c r="R195" s="246" t="s">
        <v>534</v>
      </c>
      <c r="S195" s="225" t="s">
        <v>535</v>
      </c>
      <c r="T195" s="227" t="s">
        <v>344</v>
      </c>
      <c r="V195">
        <f t="shared" si="8"/>
        <v>189</v>
      </c>
      <c r="W195">
        <f>HLOOKUP('Fleet Input'!$G$1,$AB$6:$AS$271,V195+1,FALSE)</f>
        <v>14.386872100371574</v>
      </c>
      <c r="X195">
        <f>HLOOKUP('Fleet Input'!$G$1,$AT$6:$BK$271,V195+1,FALSE)</f>
        <v>68.8134059936136</v>
      </c>
      <c r="AB195" s="217">
        <v>14.386872100371574</v>
      </c>
      <c r="AC195" s="217">
        <f t="shared" si="15"/>
        <v>14.386872100371574</v>
      </c>
      <c r="AD195" s="217">
        <f t="shared" si="13"/>
        <v>14.386872100371574</v>
      </c>
      <c r="AE195" s="217">
        <f t="shared" si="13"/>
        <v>14.386872100371574</v>
      </c>
      <c r="AF195" s="217">
        <f t="shared" si="13"/>
        <v>14.386872100371574</v>
      </c>
      <c r="AG195" s="217">
        <f t="shared" si="13"/>
        <v>14.386872100371574</v>
      </c>
      <c r="AH195" s="217">
        <f t="shared" si="13"/>
        <v>14.386872100371574</v>
      </c>
      <c r="AI195" s="217">
        <f t="shared" si="13"/>
        <v>14.386872100371574</v>
      </c>
      <c r="AJ195" s="217">
        <f t="shared" si="13"/>
        <v>14.386872100371574</v>
      </c>
      <c r="AK195" s="217">
        <f t="shared" si="13"/>
        <v>14.386872100371574</v>
      </c>
      <c r="AL195" s="217">
        <f t="shared" si="13"/>
        <v>14.386872100371574</v>
      </c>
      <c r="AM195" s="217">
        <f t="shared" si="13"/>
        <v>14.386872100371574</v>
      </c>
      <c r="AN195" s="217">
        <f t="shared" si="13"/>
        <v>14.386872100371574</v>
      </c>
      <c r="AO195" s="217">
        <f t="shared" si="13"/>
        <v>14.386872100371574</v>
      </c>
      <c r="AP195" s="217">
        <f t="shared" si="13"/>
        <v>14.386872100371574</v>
      </c>
      <c r="AQ195" s="217">
        <f t="shared" si="13"/>
        <v>14.386872100371574</v>
      </c>
      <c r="AR195" s="217">
        <f t="shared" si="13"/>
        <v>14.386872100371574</v>
      </c>
      <c r="AS195" s="217">
        <f t="shared" si="13"/>
        <v>14.386872100371574</v>
      </c>
      <c r="AT195" s="213">
        <v>68.8134059936136</v>
      </c>
      <c r="AU195" s="255">
        <f t="shared" si="16"/>
        <v>68.8134059936136</v>
      </c>
      <c r="AV195" s="255">
        <f t="shared" si="14"/>
        <v>68.8134059936136</v>
      </c>
      <c r="AW195" s="255">
        <f t="shared" si="14"/>
        <v>68.8134059936136</v>
      </c>
      <c r="AX195" s="255">
        <f t="shared" si="14"/>
        <v>68.8134059936136</v>
      </c>
      <c r="AY195" s="255">
        <f t="shared" si="14"/>
        <v>68.8134059936136</v>
      </c>
      <c r="AZ195" s="255">
        <f t="shared" si="14"/>
        <v>68.8134059936136</v>
      </c>
      <c r="BA195" s="255">
        <f t="shared" si="14"/>
        <v>68.8134059936136</v>
      </c>
      <c r="BB195" s="255">
        <f t="shared" si="14"/>
        <v>68.8134059936136</v>
      </c>
      <c r="BC195" s="255">
        <f t="shared" si="14"/>
        <v>68.8134059936136</v>
      </c>
      <c r="BD195" s="255">
        <f t="shared" si="14"/>
        <v>68.8134059936136</v>
      </c>
      <c r="BE195" s="255">
        <f t="shared" si="14"/>
        <v>68.8134059936136</v>
      </c>
      <c r="BF195" s="255">
        <f t="shared" si="14"/>
        <v>68.8134059936136</v>
      </c>
      <c r="BG195" s="255">
        <f t="shared" si="14"/>
        <v>68.8134059936136</v>
      </c>
      <c r="BH195" s="255">
        <f t="shared" si="14"/>
        <v>68.8134059936136</v>
      </c>
      <c r="BI195" s="255">
        <f t="shared" si="14"/>
        <v>68.8134059936136</v>
      </c>
      <c r="BJ195" s="255">
        <f t="shared" si="14"/>
        <v>68.8134059936136</v>
      </c>
      <c r="BK195" s="255">
        <f t="shared" si="14"/>
        <v>68.8134059936136</v>
      </c>
    </row>
    <row r="196" spans="1:63" x14ac:dyDescent="0.2">
      <c r="A196" s="46" t="s">
        <v>642</v>
      </c>
      <c r="B196" s="57" t="s">
        <v>614</v>
      </c>
      <c r="C196" s="22" t="s">
        <v>373</v>
      </c>
      <c r="D196" s="62" t="s">
        <v>641</v>
      </c>
      <c r="E196" s="66" t="s">
        <v>537</v>
      </c>
      <c r="F196" s="224" t="s">
        <v>341</v>
      </c>
      <c r="G196" s="225" t="s">
        <v>342</v>
      </c>
      <c r="H196" s="228">
        <v>49.234970669029281</v>
      </c>
      <c r="I196" s="228">
        <v>15.822810845915228</v>
      </c>
      <c r="J196" s="228">
        <v>-7.9635091560703586E-2</v>
      </c>
      <c r="K196" s="228">
        <v>-4.6879997632345294E-3</v>
      </c>
      <c r="L196" s="228">
        <v>9.6035579648656721E-5</v>
      </c>
      <c r="M196" s="228">
        <v>-4.7404261906483502E-7</v>
      </c>
      <c r="N196" s="228">
        <v>0</v>
      </c>
      <c r="O196" s="228">
        <v>1</v>
      </c>
      <c r="P196" s="228">
        <v>6</v>
      </c>
      <c r="Q196" s="228">
        <v>90</v>
      </c>
      <c r="R196" s="246" t="s">
        <v>534</v>
      </c>
      <c r="S196" s="225" t="s">
        <v>535</v>
      </c>
      <c r="T196" s="227" t="s">
        <v>344</v>
      </c>
      <c r="V196">
        <f t="shared" si="8"/>
        <v>190</v>
      </c>
      <c r="W196">
        <f>HLOOKUP('Fleet Input'!$G$1,$AB$6:$AS$271,V196+1,FALSE)</f>
        <v>10.169626280863282</v>
      </c>
      <c r="X196">
        <f>HLOOKUP('Fleet Input'!$G$1,$AT$6:$BK$271,V196+1,FALSE)</f>
        <v>49.97414642062698</v>
      </c>
      <c r="AB196" s="217">
        <v>10.169626280863282</v>
      </c>
      <c r="AC196" s="217">
        <f t="shared" si="15"/>
        <v>10.169626280863282</v>
      </c>
      <c r="AD196" s="217">
        <f t="shared" ref="AD196:AS211" si="17">AC196</f>
        <v>10.169626280863282</v>
      </c>
      <c r="AE196" s="217">
        <f t="shared" si="17"/>
        <v>10.169626280863282</v>
      </c>
      <c r="AF196" s="217">
        <f t="shared" si="17"/>
        <v>10.169626280863282</v>
      </c>
      <c r="AG196" s="217">
        <f t="shared" si="17"/>
        <v>10.169626280863282</v>
      </c>
      <c r="AH196" s="217">
        <f t="shared" si="17"/>
        <v>10.169626280863282</v>
      </c>
      <c r="AI196" s="217">
        <f t="shared" si="17"/>
        <v>10.169626280863282</v>
      </c>
      <c r="AJ196" s="217">
        <f t="shared" si="17"/>
        <v>10.169626280863282</v>
      </c>
      <c r="AK196" s="217">
        <f t="shared" si="17"/>
        <v>10.169626280863282</v>
      </c>
      <c r="AL196" s="217">
        <f t="shared" si="17"/>
        <v>10.169626280863282</v>
      </c>
      <c r="AM196" s="217">
        <f t="shared" si="17"/>
        <v>10.169626280863282</v>
      </c>
      <c r="AN196" s="217">
        <f t="shared" si="17"/>
        <v>10.169626280863282</v>
      </c>
      <c r="AO196" s="217">
        <f t="shared" si="17"/>
        <v>10.169626280863282</v>
      </c>
      <c r="AP196" s="217">
        <f t="shared" si="17"/>
        <v>10.169626280863282</v>
      </c>
      <c r="AQ196" s="217">
        <f t="shared" si="17"/>
        <v>10.169626280863282</v>
      </c>
      <c r="AR196" s="217">
        <f t="shared" si="17"/>
        <v>10.169626280863282</v>
      </c>
      <c r="AS196" s="217">
        <f t="shared" si="17"/>
        <v>10.169626280863282</v>
      </c>
      <c r="AT196" s="213">
        <v>49.97414642062698</v>
      </c>
      <c r="AU196" s="255">
        <f t="shared" si="16"/>
        <v>49.97414642062698</v>
      </c>
      <c r="AV196" s="255">
        <f t="shared" ref="AV196:BK211" si="18">AU196</f>
        <v>49.97414642062698</v>
      </c>
      <c r="AW196" s="255">
        <f t="shared" si="18"/>
        <v>49.97414642062698</v>
      </c>
      <c r="AX196" s="255">
        <f t="shared" si="18"/>
        <v>49.97414642062698</v>
      </c>
      <c r="AY196" s="255">
        <f t="shared" si="18"/>
        <v>49.97414642062698</v>
      </c>
      <c r="AZ196" s="255">
        <f t="shared" si="18"/>
        <v>49.97414642062698</v>
      </c>
      <c r="BA196" s="255">
        <f t="shared" si="18"/>
        <v>49.97414642062698</v>
      </c>
      <c r="BB196" s="255">
        <f t="shared" si="18"/>
        <v>49.97414642062698</v>
      </c>
      <c r="BC196" s="255">
        <f t="shared" si="18"/>
        <v>49.97414642062698</v>
      </c>
      <c r="BD196" s="255">
        <f t="shared" si="18"/>
        <v>49.97414642062698</v>
      </c>
      <c r="BE196" s="255">
        <f t="shared" si="18"/>
        <v>49.97414642062698</v>
      </c>
      <c r="BF196" s="255">
        <f t="shared" si="18"/>
        <v>49.97414642062698</v>
      </c>
      <c r="BG196" s="255">
        <f t="shared" si="18"/>
        <v>49.97414642062698</v>
      </c>
      <c r="BH196" s="255">
        <f t="shared" si="18"/>
        <v>49.97414642062698</v>
      </c>
      <c r="BI196" s="255">
        <f t="shared" si="18"/>
        <v>49.97414642062698</v>
      </c>
      <c r="BJ196" s="255">
        <f t="shared" si="18"/>
        <v>49.97414642062698</v>
      </c>
      <c r="BK196" s="255">
        <f t="shared" si="18"/>
        <v>49.97414642062698</v>
      </c>
    </row>
    <row r="197" spans="1:63" x14ac:dyDescent="0.2">
      <c r="A197" s="46" t="s">
        <v>643</v>
      </c>
      <c r="B197" s="57" t="s">
        <v>614</v>
      </c>
      <c r="C197" s="22" t="s">
        <v>373</v>
      </c>
      <c r="D197" s="62" t="s">
        <v>641</v>
      </c>
      <c r="E197" s="66" t="s">
        <v>539</v>
      </c>
      <c r="F197" s="224" t="s">
        <v>341</v>
      </c>
      <c r="G197" s="225" t="s">
        <v>342</v>
      </c>
      <c r="H197" s="228">
        <v>53.117453341372311</v>
      </c>
      <c r="I197" s="228">
        <v>18.136613140814006</v>
      </c>
      <c r="J197" s="228">
        <v>-0.22135977252037264</v>
      </c>
      <c r="K197" s="228">
        <v>-6.2059790434432216E-4</v>
      </c>
      <c r="L197" s="228">
        <v>3.5094322683448809E-5</v>
      </c>
      <c r="M197" s="228">
        <v>-4.51700732373439E-9</v>
      </c>
      <c r="N197" s="228">
        <v>-1.45639215054158E-9</v>
      </c>
      <c r="O197" s="228">
        <v>1</v>
      </c>
      <c r="P197" s="228">
        <v>6</v>
      </c>
      <c r="Q197" s="228">
        <v>90</v>
      </c>
      <c r="R197" s="246" t="s">
        <v>534</v>
      </c>
      <c r="S197" s="225" t="s">
        <v>535</v>
      </c>
      <c r="T197" s="227" t="s">
        <v>344</v>
      </c>
      <c r="V197">
        <f t="shared" si="8"/>
        <v>191</v>
      </c>
      <c r="W197">
        <f>HLOOKUP('Fleet Input'!$G$1,$AB$6:$AS$271,V197+1,FALSE)</f>
        <v>10.89976571344396</v>
      </c>
      <c r="X197">
        <f>HLOOKUP('Fleet Input'!$G$1,$AT$6:$BK$271,V197+1,FALSE)</f>
        <v>54.673736490145515</v>
      </c>
      <c r="AB197" s="217">
        <v>10.89976571344396</v>
      </c>
      <c r="AC197" s="217">
        <f t="shared" si="15"/>
        <v>10.89976571344396</v>
      </c>
      <c r="AD197" s="217">
        <f t="shared" si="17"/>
        <v>10.89976571344396</v>
      </c>
      <c r="AE197" s="217">
        <f t="shared" si="17"/>
        <v>10.89976571344396</v>
      </c>
      <c r="AF197" s="217">
        <f t="shared" si="17"/>
        <v>10.89976571344396</v>
      </c>
      <c r="AG197" s="217">
        <f t="shared" si="17"/>
        <v>10.89976571344396</v>
      </c>
      <c r="AH197" s="217">
        <f t="shared" si="17"/>
        <v>10.89976571344396</v>
      </c>
      <c r="AI197" s="217">
        <f t="shared" si="17"/>
        <v>10.89976571344396</v>
      </c>
      <c r="AJ197" s="217">
        <f t="shared" si="17"/>
        <v>10.89976571344396</v>
      </c>
      <c r="AK197" s="217">
        <f t="shared" si="17"/>
        <v>10.89976571344396</v>
      </c>
      <c r="AL197" s="217">
        <f t="shared" si="17"/>
        <v>10.89976571344396</v>
      </c>
      <c r="AM197" s="217">
        <f t="shared" si="17"/>
        <v>10.89976571344396</v>
      </c>
      <c r="AN197" s="217">
        <f t="shared" si="17"/>
        <v>10.89976571344396</v>
      </c>
      <c r="AO197" s="217">
        <f t="shared" si="17"/>
        <v>10.89976571344396</v>
      </c>
      <c r="AP197" s="217">
        <f t="shared" si="17"/>
        <v>10.89976571344396</v>
      </c>
      <c r="AQ197" s="217">
        <f t="shared" si="17"/>
        <v>10.89976571344396</v>
      </c>
      <c r="AR197" s="217">
        <f t="shared" si="17"/>
        <v>10.89976571344396</v>
      </c>
      <c r="AS197" s="217">
        <f t="shared" si="17"/>
        <v>10.89976571344396</v>
      </c>
      <c r="AT197" s="213">
        <v>54.673736490145515</v>
      </c>
      <c r="AU197" s="255">
        <f t="shared" si="16"/>
        <v>54.673736490145515</v>
      </c>
      <c r="AV197" s="255">
        <f t="shared" si="18"/>
        <v>54.673736490145515</v>
      </c>
      <c r="AW197" s="255">
        <f t="shared" si="18"/>
        <v>54.673736490145515</v>
      </c>
      <c r="AX197" s="255">
        <f t="shared" si="18"/>
        <v>54.673736490145515</v>
      </c>
      <c r="AY197" s="255">
        <f t="shared" si="18"/>
        <v>54.673736490145515</v>
      </c>
      <c r="AZ197" s="255">
        <f t="shared" si="18"/>
        <v>54.673736490145515</v>
      </c>
      <c r="BA197" s="255">
        <f t="shared" si="18"/>
        <v>54.673736490145515</v>
      </c>
      <c r="BB197" s="255">
        <f t="shared" si="18"/>
        <v>54.673736490145515</v>
      </c>
      <c r="BC197" s="255">
        <f t="shared" si="18"/>
        <v>54.673736490145515</v>
      </c>
      <c r="BD197" s="255">
        <f t="shared" si="18"/>
        <v>54.673736490145515</v>
      </c>
      <c r="BE197" s="255">
        <f t="shared" si="18"/>
        <v>54.673736490145515</v>
      </c>
      <c r="BF197" s="255">
        <f t="shared" si="18"/>
        <v>54.673736490145515</v>
      </c>
      <c r="BG197" s="255">
        <f t="shared" si="18"/>
        <v>54.673736490145515</v>
      </c>
      <c r="BH197" s="255">
        <f t="shared" si="18"/>
        <v>54.673736490145515</v>
      </c>
      <c r="BI197" s="255">
        <f t="shared" si="18"/>
        <v>54.673736490145515</v>
      </c>
      <c r="BJ197" s="255">
        <f t="shared" si="18"/>
        <v>54.673736490145515</v>
      </c>
      <c r="BK197" s="255">
        <f t="shared" si="18"/>
        <v>54.673736490145515</v>
      </c>
    </row>
    <row r="198" spans="1:63" x14ac:dyDescent="0.2">
      <c r="A198" s="46" t="s">
        <v>644</v>
      </c>
      <c r="B198" s="57" t="s">
        <v>614</v>
      </c>
      <c r="C198" s="22" t="s">
        <v>373</v>
      </c>
      <c r="D198" s="62" t="s">
        <v>641</v>
      </c>
      <c r="E198" s="66" t="s">
        <v>541</v>
      </c>
      <c r="F198" s="224" t="s">
        <v>341</v>
      </c>
      <c r="G198" s="225" t="s">
        <v>342</v>
      </c>
      <c r="H198" s="228">
        <v>117.94327160064131</v>
      </c>
      <c r="I198" s="228">
        <v>5.3019032930023968</v>
      </c>
      <c r="J198" s="228">
        <v>0.29952536744531244</v>
      </c>
      <c r="K198" s="228">
        <v>-1.3379976310716302E-2</v>
      </c>
      <c r="L198" s="228">
        <v>2.1404428551363708E-4</v>
      </c>
      <c r="M198" s="228">
        <v>-1.3635915834253609E-6</v>
      </c>
      <c r="N198" s="228">
        <v>2.7916385535696475E-9</v>
      </c>
      <c r="O198" s="228">
        <v>1</v>
      </c>
      <c r="P198" s="228">
        <v>6</v>
      </c>
      <c r="Q198" s="228">
        <v>90</v>
      </c>
      <c r="R198" s="246" t="s">
        <v>534</v>
      </c>
      <c r="S198" s="225" t="s">
        <v>535</v>
      </c>
      <c r="T198" s="227" t="s">
        <v>344</v>
      </c>
      <c r="V198">
        <f t="shared" si="8"/>
        <v>192</v>
      </c>
      <c r="W198">
        <f>HLOOKUP('Fleet Input'!$G$1,$AB$6:$AS$271,V198+1,FALSE)</f>
        <v>8.7516898066733013</v>
      </c>
      <c r="X198">
        <f>HLOOKUP('Fleet Input'!$G$1,$AT$6:$BK$271,V198+1,FALSE)</f>
        <v>45.478360938751131</v>
      </c>
      <c r="AB198" s="217">
        <v>8.7516898066733013</v>
      </c>
      <c r="AC198" s="217">
        <f t="shared" si="15"/>
        <v>8.7516898066733013</v>
      </c>
      <c r="AD198" s="217">
        <f t="shared" si="17"/>
        <v>8.7516898066733013</v>
      </c>
      <c r="AE198" s="217">
        <f t="shared" si="17"/>
        <v>8.7516898066733013</v>
      </c>
      <c r="AF198" s="217">
        <f t="shared" si="17"/>
        <v>8.7516898066733013</v>
      </c>
      <c r="AG198" s="217">
        <f t="shared" si="17"/>
        <v>8.7516898066733013</v>
      </c>
      <c r="AH198" s="217">
        <f t="shared" si="17"/>
        <v>8.7516898066733013</v>
      </c>
      <c r="AI198" s="217">
        <f t="shared" si="17"/>
        <v>8.7516898066733013</v>
      </c>
      <c r="AJ198" s="217">
        <f t="shared" si="17"/>
        <v>8.7516898066733013</v>
      </c>
      <c r="AK198" s="217">
        <f t="shared" si="17"/>
        <v>8.7516898066733013</v>
      </c>
      <c r="AL198" s="217">
        <f t="shared" si="17"/>
        <v>8.7516898066733013</v>
      </c>
      <c r="AM198" s="217">
        <f t="shared" si="17"/>
        <v>8.7516898066733013</v>
      </c>
      <c r="AN198" s="217">
        <f t="shared" si="17"/>
        <v>8.7516898066733013</v>
      </c>
      <c r="AO198" s="217">
        <f t="shared" si="17"/>
        <v>8.7516898066733013</v>
      </c>
      <c r="AP198" s="217">
        <f t="shared" si="17"/>
        <v>8.7516898066733013</v>
      </c>
      <c r="AQ198" s="217">
        <f t="shared" si="17"/>
        <v>8.7516898066733013</v>
      </c>
      <c r="AR198" s="217">
        <f t="shared" si="17"/>
        <v>8.7516898066733013</v>
      </c>
      <c r="AS198" s="217">
        <f t="shared" si="17"/>
        <v>8.7516898066733013</v>
      </c>
      <c r="AT198" s="213">
        <v>45.478360938751131</v>
      </c>
      <c r="AU198" s="255">
        <f t="shared" si="16"/>
        <v>45.478360938751131</v>
      </c>
      <c r="AV198" s="255">
        <f t="shared" si="18"/>
        <v>45.478360938751131</v>
      </c>
      <c r="AW198" s="255">
        <f t="shared" si="18"/>
        <v>45.478360938751131</v>
      </c>
      <c r="AX198" s="255">
        <f t="shared" si="18"/>
        <v>45.478360938751131</v>
      </c>
      <c r="AY198" s="255">
        <f t="shared" si="18"/>
        <v>45.478360938751131</v>
      </c>
      <c r="AZ198" s="255">
        <f t="shared" si="18"/>
        <v>45.478360938751131</v>
      </c>
      <c r="BA198" s="255">
        <f t="shared" si="18"/>
        <v>45.478360938751131</v>
      </c>
      <c r="BB198" s="255">
        <f t="shared" si="18"/>
        <v>45.478360938751131</v>
      </c>
      <c r="BC198" s="255">
        <f t="shared" si="18"/>
        <v>45.478360938751131</v>
      </c>
      <c r="BD198" s="255">
        <f t="shared" si="18"/>
        <v>45.478360938751131</v>
      </c>
      <c r="BE198" s="255">
        <f t="shared" si="18"/>
        <v>45.478360938751131</v>
      </c>
      <c r="BF198" s="255">
        <f t="shared" si="18"/>
        <v>45.478360938751131</v>
      </c>
      <c r="BG198" s="255">
        <f t="shared" si="18"/>
        <v>45.478360938751131</v>
      </c>
      <c r="BH198" s="255">
        <f t="shared" si="18"/>
        <v>45.478360938751131</v>
      </c>
      <c r="BI198" s="255">
        <f t="shared" si="18"/>
        <v>45.478360938751131</v>
      </c>
      <c r="BJ198" s="255">
        <f t="shared" si="18"/>
        <v>45.478360938751131</v>
      </c>
      <c r="BK198" s="255">
        <f t="shared" si="18"/>
        <v>45.478360938751131</v>
      </c>
    </row>
    <row r="199" spans="1:63" x14ac:dyDescent="0.2">
      <c r="A199" s="46" t="s">
        <v>645</v>
      </c>
      <c r="B199" s="57" t="s">
        <v>614</v>
      </c>
      <c r="C199" s="22" t="s">
        <v>373</v>
      </c>
      <c r="D199" s="62" t="s">
        <v>641</v>
      </c>
      <c r="E199" s="66" t="s">
        <v>543</v>
      </c>
      <c r="F199" s="224" t="s">
        <v>341</v>
      </c>
      <c r="G199" s="225" t="s">
        <v>342</v>
      </c>
      <c r="H199" s="228">
        <v>81.029640010558069</v>
      </c>
      <c r="I199" s="228">
        <v>-2.3213096424005926</v>
      </c>
      <c r="J199" s="228">
        <v>0.66212399532378186</v>
      </c>
      <c r="K199" s="228">
        <v>-2.4655150451053487E-2</v>
      </c>
      <c r="L199" s="228">
        <v>4.054481331152715E-4</v>
      </c>
      <c r="M199" s="228">
        <v>-3.0437173522135375E-6</v>
      </c>
      <c r="N199" s="228">
        <v>8.5956116272021404E-9</v>
      </c>
      <c r="O199" s="228">
        <v>1</v>
      </c>
      <c r="P199" s="228">
        <v>6</v>
      </c>
      <c r="Q199" s="228">
        <v>90</v>
      </c>
      <c r="R199" s="246" t="s">
        <v>534</v>
      </c>
      <c r="S199" s="225" t="s">
        <v>535</v>
      </c>
      <c r="T199" s="227" t="s">
        <v>344</v>
      </c>
      <c r="V199">
        <f t="shared" si="8"/>
        <v>193</v>
      </c>
      <c r="W199">
        <f>HLOOKUP('Fleet Input'!$G$1,$AB$6:$AS$271,V199+1,FALSE)</f>
        <v>6.0076524144478585</v>
      </c>
      <c r="X199">
        <f>HLOOKUP('Fleet Input'!$G$1,$AT$6:$BK$271,V199+1,FALSE)</f>
        <v>28.529023939554317</v>
      </c>
      <c r="AB199" s="217">
        <v>6.0076524144478585</v>
      </c>
      <c r="AC199" s="217">
        <f t="shared" si="15"/>
        <v>6.0076524144478585</v>
      </c>
      <c r="AD199" s="217">
        <f t="shared" si="17"/>
        <v>6.0076524144478585</v>
      </c>
      <c r="AE199" s="217">
        <f t="shared" si="17"/>
        <v>6.0076524144478585</v>
      </c>
      <c r="AF199" s="217">
        <f t="shared" si="17"/>
        <v>6.0076524144478585</v>
      </c>
      <c r="AG199" s="217">
        <f t="shared" si="17"/>
        <v>6.0076524144478585</v>
      </c>
      <c r="AH199" s="217">
        <f t="shared" si="17"/>
        <v>6.0076524144478585</v>
      </c>
      <c r="AI199" s="217">
        <f t="shared" si="17"/>
        <v>6.0076524144478585</v>
      </c>
      <c r="AJ199" s="217">
        <f t="shared" si="17"/>
        <v>6.0076524144478585</v>
      </c>
      <c r="AK199" s="217">
        <f t="shared" si="17"/>
        <v>6.0076524144478585</v>
      </c>
      <c r="AL199" s="217">
        <f t="shared" si="17"/>
        <v>6.0076524144478585</v>
      </c>
      <c r="AM199" s="217">
        <f t="shared" si="17"/>
        <v>6.0076524144478585</v>
      </c>
      <c r="AN199" s="217">
        <f t="shared" si="17"/>
        <v>6.0076524144478585</v>
      </c>
      <c r="AO199" s="217">
        <f t="shared" si="17"/>
        <v>6.0076524144478585</v>
      </c>
      <c r="AP199" s="217">
        <f t="shared" si="17"/>
        <v>6.0076524144478585</v>
      </c>
      <c r="AQ199" s="217">
        <f t="shared" si="17"/>
        <v>6.0076524144478585</v>
      </c>
      <c r="AR199" s="217">
        <f t="shared" si="17"/>
        <v>6.0076524144478585</v>
      </c>
      <c r="AS199" s="217">
        <f t="shared" si="17"/>
        <v>6.0076524144478585</v>
      </c>
      <c r="AT199" s="213">
        <v>28.529023939554317</v>
      </c>
      <c r="AU199" s="255">
        <f t="shared" si="16"/>
        <v>28.529023939554317</v>
      </c>
      <c r="AV199" s="255">
        <f t="shared" si="18"/>
        <v>28.529023939554317</v>
      </c>
      <c r="AW199" s="255">
        <f t="shared" si="18"/>
        <v>28.529023939554317</v>
      </c>
      <c r="AX199" s="255">
        <f t="shared" si="18"/>
        <v>28.529023939554317</v>
      </c>
      <c r="AY199" s="255">
        <f t="shared" si="18"/>
        <v>28.529023939554317</v>
      </c>
      <c r="AZ199" s="255">
        <f t="shared" si="18"/>
        <v>28.529023939554317</v>
      </c>
      <c r="BA199" s="255">
        <f t="shared" si="18"/>
        <v>28.529023939554317</v>
      </c>
      <c r="BB199" s="255">
        <f t="shared" si="18"/>
        <v>28.529023939554317</v>
      </c>
      <c r="BC199" s="255">
        <f t="shared" si="18"/>
        <v>28.529023939554317</v>
      </c>
      <c r="BD199" s="255">
        <f t="shared" si="18"/>
        <v>28.529023939554317</v>
      </c>
      <c r="BE199" s="255">
        <f t="shared" si="18"/>
        <v>28.529023939554317</v>
      </c>
      <c r="BF199" s="255">
        <f t="shared" si="18"/>
        <v>28.529023939554317</v>
      </c>
      <c r="BG199" s="255">
        <f t="shared" si="18"/>
        <v>28.529023939554317</v>
      </c>
      <c r="BH199" s="255">
        <f t="shared" si="18"/>
        <v>28.529023939554317</v>
      </c>
      <c r="BI199" s="255">
        <f t="shared" si="18"/>
        <v>28.529023939554317</v>
      </c>
      <c r="BJ199" s="255">
        <f t="shared" si="18"/>
        <v>28.529023939554317</v>
      </c>
      <c r="BK199" s="255">
        <f t="shared" si="18"/>
        <v>28.529023939554317</v>
      </c>
    </row>
    <row r="200" spans="1:63" x14ac:dyDescent="0.2">
      <c r="A200" s="46" t="s">
        <v>646</v>
      </c>
      <c r="B200" s="57" t="s">
        <v>614</v>
      </c>
      <c r="C200" s="22" t="s">
        <v>373</v>
      </c>
      <c r="D200" s="62" t="s">
        <v>641</v>
      </c>
      <c r="E200" s="66" t="s">
        <v>545</v>
      </c>
      <c r="F200" s="224" t="s">
        <v>341</v>
      </c>
      <c r="G200" s="225" t="s">
        <v>342</v>
      </c>
      <c r="H200" s="228">
        <v>55.273278653621674</v>
      </c>
      <c r="I200" s="228">
        <v>-2.1693570170318708</v>
      </c>
      <c r="J200" s="228">
        <v>0.43272683264513034</v>
      </c>
      <c r="K200" s="228">
        <v>-1.5788728782126782E-2</v>
      </c>
      <c r="L200" s="228">
        <v>2.5872842936536244E-4</v>
      </c>
      <c r="M200" s="228">
        <v>-1.9487519909988649E-6</v>
      </c>
      <c r="N200" s="228">
        <v>5.5414846679468013E-9</v>
      </c>
      <c r="O200" s="228">
        <v>1</v>
      </c>
      <c r="P200" s="228">
        <v>6</v>
      </c>
      <c r="Q200" s="228">
        <v>90</v>
      </c>
      <c r="R200" s="246" t="s">
        <v>534</v>
      </c>
      <c r="S200" s="225" t="s">
        <v>535</v>
      </c>
      <c r="T200" s="227" t="s">
        <v>344</v>
      </c>
      <c r="V200">
        <f t="shared" si="8"/>
        <v>194</v>
      </c>
      <c r="W200">
        <f>HLOOKUP('Fleet Input'!$G$1,$AB$6:$AS$271,V200+1,FALSE)</f>
        <v>4.9715816779323445</v>
      </c>
      <c r="X200">
        <f>HLOOKUP('Fleet Input'!$G$1,$AT$6:$BK$271,V200+1,FALSE)</f>
        <v>39.971891475921851</v>
      </c>
      <c r="AB200" s="217">
        <v>4.9715816779323445</v>
      </c>
      <c r="AC200" s="217">
        <f t="shared" si="15"/>
        <v>4.9715816779323445</v>
      </c>
      <c r="AD200" s="217">
        <f t="shared" si="17"/>
        <v>4.9715816779323445</v>
      </c>
      <c r="AE200" s="217">
        <f t="shared" si="17"/>
        <v>4.9715816779323445</v>
      </c>
      <c r="AF200" s="217">
        <f t="shared" si="17"/>
        <v>4.9715816779323445</v>
      </c>
      <c r="AG200" s="217">
        <f t="shared" si="17"/>
        <v>4.9715816779323445</v>
      </c>
      <c r="AH200" s="217">
        <f t="shared" si="17"/>
        <v>4.9715816779323445</v>
      </c>
      <c r="AI200" s="217">
        <f t="shared" si="17"/>
        <v>4.9715816779323445</v>
      </c>
      <c r="AJ200" s="217">
        <f t="shared" si="17"/>
        <v>4.9715816779323445</v>
      </c>
      <c r="AK200" s="217">
        <f t="shared" si="17"/>
        <v>4.9715816779323445</v>
      </c>
      <c r="AL200" s="217">
        <f t="shared" si="17"/>
        <v>4.9715816779323445</v>
      </c>
      <c r="AM200" s="217">
        <f t="shared" si="17"/>
        <v>4.9715816779323445</v>
      </c>
      <c r="AN200" s="217">
        <f t="shared" si="17"/>
        <v>4.9715816779323445</v>
      </c>
      <c r="AO200" s="217">
        <f t="shared" si="17"/>
        <v>4.9715816779323445</v>
      </c>
      <c r="AP200" s="217">
        <f t="shared" si="17"/>
        <v>4.9715816779323445</v>
      </c>
      <c r="AQ200" s="217">
        <f t="shared" si="17"/>
        <v>4.9715816779323445</v>
      </c>
      <c r="AR200" s="217">
        <f t="shared" si="17"/>
        <v>4.9715816779323445</v>
      </c>
      <c r="AS200" s="217">
        <f t="shared" si="17"/>
        <v>4.9715816779323445</v>
      </c>
      <c r="AT200" s="213">
        <v>39.971891475921851</v>
      </c>
      <c r="AU200" s="255">
        <f t="shared" si="16"/>
        <v>39.971891475921851</v>
      </c>
      <c r="AV200" s="255">
        <f t="shared" si="18"/>
        <v>39.971891475921851</v>
      </c>
      <c r="AW200" s="255">
        <f t="shared" si="18"/>
        <v>39.971891475921851</v>
      </c>
      <c r="AX200" s="255">
        <f t="shared" si="18"/>
        <v>39.971891475921851</v>
      </c>
      <c r="AY200" s="255">
        <f t="shared" si="18"/>
        <v>39.971891475921851</v>
      </c>
      <c r="AZ200" s="255">
        <f t="shared" si="18"/>
        <v>39.971891475921851</v>
      </c>
      <c r="BA200" s="255">
        <f t="shared" si="18"/>
        <v>39.971891475921851</v>
      </c>
      <c r="BB200" s="255">
        <f t="shared" si="18"/>
        <v>39.971891475921851</v>
      </c>
      <c r="BC200" s="255">
        <f t="shared" si="18"/>
        <v>39.971891475921851</v>
      </c>
      <c r="BD200" s="255">
        <f t="shared" si="18"/>
        <v>39.971891475921851</v>
      </c>
      <c r="BE200" s="255">
        <f t="shared" si="18"/>
        <v>39.971891475921851</v>
      </c>
      <c r="BF200" s="255">
        <f t="shared" si="18"/>
        <v>39.971891475921851</v>
      </c>
      <c r="BG200" s="255">
        <f t="shared" si="18"/>
        <v>39.971891475921851</v>
      </c>
      <c r="BH200" s="255">
        <f t="shared" si="18"/>
        <v>39.971891475921851</v>
      </c>
      <c r="BI200" s="255">
        <f t="shared" si="18"/>
        <v>39.971891475921851</v>
      </c>
      <c r="BJ200" s="255">
        <f t="shared" si="18"/>
        <v>39.971891475921851</v>
      </c>
      <c r="BK200" s="255">
        <f t="shared" si="18"/>
        <v>39.971891475921851</v>
      </c>
    </row>
    <row r="201" spans="1:63" x14ac:dyDescent="0.2">
      <c r="A201" s="46" t="s">
        <v>647</v>
      </c>
      <c r="B201" s="57" t="s">
        <v>614</v>
      </c>
      <c r="C201" s="22" t="s">
        <v>373</v>
      </c>
      <c r="D201" s="70" t="s">
        <v>641</v>
      </c>
      <c r="E201" s="66" t="s">
        <v>547</v>
      </c>
      <c r="F201" s="224" t="s">
        <v>341</v>
      </c>
      <c r="G201" s="225" t="s">
        <v>342</v>
      </c>
      <c r="H201" s="228">
        <v>55.273278653621674</v>
      </c>
      <c r="I201" s="228">
        <v>-2.1693570170318708</v>
      </c>
      <c r="J201" s="228">
        <v>0.43272683264513034</v>
      </c>
      <c r="K201" s="228">
        <v>-1.5788728782126782E-2</v>
      </c>
      <c r="L201" s="228">
        <v>2.5872842936536244E-4</v>
      </c>
      <c r="M201" s="228">
        <v>-1.9487519909988649E-6</v>
      </c>
      <c r="N201" s="228">
        <v>5.5414846679468013E-9</v>
      </c>
      <c r="O201" s="228">
        <v>0.2</v>
      </c>
      <c r="P201" s="228">
        <v>6</v>
      </c>
      <c r="Q201" s="228">
        <v>90</v>
      </c>
      <c r="R201" s="225" t="s">
        <v>548</v>
      </c>
      <c r="S201" s="225" t="s">
        <v>344</v>
      </c>
      <c r="T201" s="227" t="s">
        <v>648</v>
      </c>
      <c r="V201">
        <f t="shared" ref="V201:V264" si="19">V200+1</f>
        <v>195</v>
      </c>
      <c r="W201">
        <f>HLOOKUP('Fleet Input'!$G$1,$AB$6:$AS$271,V201+1,FALSE)</f>
        <v>0.50013912906464186</v>
      </c>
      <c r="X201">
        <f>HLOOKUP('Fleet Input'!$G$1,$AT$6:$BK$271,V201+1,FALSE)</f>
        <v>7.3250659139594978</v>
      </c>
      <c r="AB201" s="217">
        <v>0.50013912906464186</v>
      </c>
      <c r="AC201" s="217">
        <f t="shared" si="15"/>
        <v>0.50013912906464186</v>
      </c>
      <c r="AD201" s="217">
        <f t="shared" si="17"/>
        <v>0.50013912906464186</v>
      </c>
      <c r="AE201" s="217">
        <f t="shared" si="17"/>
        <v>0.50013912906464186</v>
      </c>
      <c r="AF201" s="217">
        <f t="shared" si="17"/>
        <v>0.50013912906464186</v>
      </c>
      <c r="AG201" s="217">
        <f t="shared" si="17"/>
        <v>0.50013912906464186</v>
      </c>
      <c r="AH201" s="217">
        <f t="shared" si="17"/>
        <v>0.50013912906464186</v>
      </c>
      <c r="AI201" s="217">
        <f t="shared" si="17"/>
        <v>0.50013912906464186</v>
      </c>
      <c r="AJ201" s="217">
        <f t="shared" si="17"/>
        <v>0.50013912906464186</v>
      </c>
      <c r="AK201" s="217">
        <f t="shared" si="17"/>
        <v>0.50013912906464186</v>
      </c>
      <c r="AL201" s="217">
        <f t="shared" si="17"/>
        <v>0.50013912906464186</v>
      </c>
      <c r="AM201" s="217">
        <f t="shared" si="17"/>
        <v>0.50013912906464186</v>
      </c>
      <c r="AN201" s="217">
        <f t="shared" si="17"/>
        <v>0.50013912906464186</v>
      </c>
      <c r="AO201" s="217">
        <f t="shared" si="17"/>
        <v>0.50013912906464186</v>
      </c>
      <c r="AP201" s="217">
        <f t="shared" si="17"/>
        <v>0.50013912906464186</v>
      </c>
      <c r="AQ201" s="217">
        <f t="shared" si="17"/>
        <v>0.50013912906464186</v>
      </c>
      <c r="AR201" s="217">
        <f t="shared" si="17"/>
        <v>0.50013912906464186</v>
      </c>
      <c r="AS201" s="217">
        <f t="shared" si="17"/>
        <v>0.50013912906464186</v>
      </c>
      <c r="AT201" s="213">
        <v>7.3250659139594978</v>
      </c>
      <c r="AU201" s="255">
        <f t="shared" si="16"/>
        <v>7.3250659139594978</v>
      </c>
      <c r="AV201" s="255">
        <f t="shared" si="18"/>
        <v>7.3250659139594978</v>
      </c>
      <c r="AW201" s="255">
        <f t="shared" si="18"/>
        <v>7.3250659139594978</v>
      </c>
      <c r="AX201" s="255">
        <f t="shared" si="18"/>
        <v>7.3250659139594978</v>
      </c>
      <c r="AY201" s="255">
        <f t="shared" si="18"/>
        <v>7.3250659139594978</v>
      </c>
      <c r="AZ201" s="255">
        <f t="shared" si="18"/>
        <v>7.3250659139594978</v>
      </c>
      <c r="BA201" s="255">
        <f t="shared" si="18"/>
        <v>7.3250659139594978</v>
      </c>
      <c r="BB201" s="255">
        <f t="shared" si="18"/>
        <v>7.3250659139594978</v>
      </c>
      <c r="BC201" s="255">
        <f t="shared" si="18"/>
        <v>7.3250659139594978</v>
      </c>
      <c r="BD201" s="255">
        <f t="shared" si="18"/>
        <v>7.3250659139594978</v>
      </c>
      <c r="BE201" s="255">
        <f t="shared" si="18"/>
        <v>7.3250659139594978</v>
      </c>
      <c r="BF201" s="255">
        <f t="shared" si="18"/>
        <v>7.3250659139594978</v>
      </c>
      <c r="BG201" s="255">
        <f t="shared" si="18"/>
        <v>7.3250659139594978</v>
      </c>
      <c r="BH201" s="255">
        <f t="shared" si="18"/>
        <v>7.3250659139594978</v>
      </c>
      <c r="BI201" s="255">
        <f t="shared" si="18"/>
        <v>7.3250659139594978</v>
      </c>
      <c r="BJ201" s="255">
        <f t="shared" si="18"/>
        <v>7.3250659139594978</v>
      </c>
      <c r="BK201" s="255">
        <f t="shared" si="18"/>
        <v>7.3250659139594978</v>
      </c>
    </row>
    <row r="202" spans="1:63" x14ac:dyDescent="0.2">
      <c r="A202" s="46" t="s">
        <v>649</v>
      </c>
      <c r="B202" s="57" t="s">
        <v>614</v>
      </c>
      <c r="C202" s="22" t="s">
        <v>373</v>
      </c>
      <c r="D202" s="72" t="s">
        <v>650</v>
      </c>
      <c r="E202" s="66" t="s">
        <v>533</v>
      </c>
      <c r="F202" s="224" t="s">
        <v>341</v>
      </c>
      <c r="G202" s="225" t="s">
        <v>342</v>
      </c>
      <c r="H202" s="228">
        <v>44.197914999909699</v>
      </c>
      <c r="I202" s="228">
        <v>25.897821071965154</v>
      </c>
      <c r="J202" s="228">
        <v>-4.8911295907601016E-2</v>
      </c>
      <c r="K202" s="228">
        <v>-1.0266742718386013E-2</v>
      </c>
      <c r="L202" s="228">
        <v>1.8615179314807051E-4</v>
      </c>
      <c r="M202" s="228">
        <v>-8.870738693010638E-7</v>
      </c>
      <c r="N202" s="228">
        <v>0</v>
      </c>
      <c r="O202" s="228">
        <v>1</v>
      </c>
      <c r="P202" s="228">
        <v>6</v>
      </c>
      <c r="Q202" s="228">
        <v>90</v>
      </c>
      <c r="R202" s="246" t="s">
        <v>534</v>
      </c>
      <c r="S202" s="225" t="s">
        <v>535</v>
      </c>
      <c r="T202" s="227" t="s">
        <v>344</v>
      </c>
      <c r="V202">
        <f t="shared" si="19"/>
        <v>196</v>
      </c>
      <c r="W202">
        <f>HLOOKUP('Fleet Input'!$G$1,$AB$6:$AS$271,V202+1,FALSE)</f>
        <v>16.199035638215232</v>
      </c>
      <c r="X202">
        <f>HLOOKUP('Fleet Input'!$G$1,$AT$6:$BK$271,V202+1,FALSE)</f>
        <v>75.58918221037635</v>
      </c>
      <c r="AB202" s="217">
        <v>16.199035638215232</v>
      </c>
      <c r="AC202" s="217">
        <f t="shared" si="15"/>
        <v>16.199035638215232</v>
      </c>
      <c r="AD202" s="217">
        <f t="shared" si="17"/>
        <v>16.199035638215232</v>
      </c>
      <c r="AE202" s="217">
        <f t="shared" si="17"/>
        <v>16.199035638215232</v>
      </c>
      <c r="AF202" s="217">
        <f t="shared" si="17"/>
        <v>16.199035638215232</v>
      </c>
      <c r="AG202" s="217">
        <f t="shared" si="17"/>
        <v>16.199035638215232</v>
      </c>
      <c r="AH202" s="217">
        <f t="shared" si="17"/>
        <v>16.199035638215232</v>
      </c>
      <c r="AI202" s="217">
        <f t="shared" si="17"/>
        <v>16.199035638215232</v>
      </c>
      <c r="AJ202" s="217">
        <f t="shared" si="17"/>
        <v>16.199035638215232</v>
      </c>
      <c r="AK202" s="217">
        <f t="shared" si="17"/>
        <v>16.199035638215232</v>
      </c>
      <c r="AL202" s="217">
        <f t="shared" si="17"/>
        <v>16.199035638215232</v>
      </c>
      <c r="AM202" s="217">
        <f t="shared" si="17"/>
        <v>16.199035638215232</v>
      </c>
      <c r="AN202" s="217">
        <f t="shared" si="17"/>
        <v>16.199035638215232</v>
      </c>
      <c r="AO202" s="217">
        <f t="shared" si="17"/>
        <v>16.199035638215232</v>
      </c>
      <c r="AP202" s="217">
        <f t="shared" si="17"/>
        <v>16.199035638215232</v>
      </c>
      <c r="AQ202" s="217">
        <f t="shared" si="17"/>
        <v>16.199035638215232</v>
      </c>
      <c r="AR202" s="217">
        <f t="shared" si="17"/>
        <v>16.199035638215232</v>
      </c>
      <c r="AS202" s="217">
        <f t="shared" si="17"/>
        <v>16.199035638215232</v>
      </c>
      <c r="AT202" s="213">
        <v>75.58918221037635</v>
      </c>
      <c r="AU202" s="255">
        <f t="shared" si="16"/>
        <v>75.58918221037635</v>
      </c>
      <c r="AV202" s="255">
        <f t="shared" si="18"/>
        <v>75.58918221037635</v>
      </c>
      <c r="AW202" s="255">
        <f t="shared" si="18"/>
        <v>75.58918221037635</v>
      </c>
      <c r="AX202" s="255">
        <f t="shared" si="18"/>
        <v>75.58918221037635</v>
      </c>
      <c r="AY202" s="255">
        <f t="shared" si="18"/>
        <v>75.58918221037635</v>
      </c>
      <c r="AZ202" s="255">
        <f t="shared" si="18"/>
        <v>75.58918221037635</v>
      </c>
      <c r="BA202" s="255">
        <f t="shared" si="18"/>
        <v>75.58918221037635</v>
      </c>
      <c r="BB202" s="255">
        <f t="shared" si="18"/>
        <v>75.58918221037635</v>
      </c>
      <c r="BC202" s="255">
        <f t="shared" si="18"/>
        <v>75.58918221037635</v>
      </c>
      <c r="BD202" s="255">
        <f t="shared" si="18"/>
        <v>75.58918221037635</v>
      </c>
      <c r="BE202" s="255">
        <f t="shared" si="18"/>
        <v>75.58918221037635</v>
      </c>
      <c r="BF202" s="255">
        <f t="shared" si="18"/>
        <v>75.58918221037635</v>
      </c>
      <c r="BG202" s="255">
        <f t="shared" si="18"/>
        <v>75.58918221037635</v>
      </c>
      <c r="BH202" s="255">
        <f t="shared" si="18"/>
        <v>75.58918221037635</v>
      </c>
      <c r="BI202" s="255">
        <f t="shared" si="18"/>
        <v>75.58918221037635</v>
      </c>
      <c r="BJ202" s="255">
        <f t="shared" si="18"/>
        <v>75.58918221037635</v>
      </c>
      <c r="BK202" s="255">
        <f t="shared" si="18"/>
        <v>75.58918221037635</v>
      </c>
    </row>
    <row r="203" spans="1:63" x14ac:dyDescent="0.2">
      <c r="A203" s="46" t="s">
        <v>651</v>
      </c>
      <c r="B203" s="57" t="s">
        <v>614</v>
      </c>
      <c r="C203" s="22" t="s">
        <v>373</v>
      </c>
      <c r="D203" s="62" t="s">
        <v>650</v>
      </c>
      <c r="E203" s="66" t="s">
        <v>537</v>
      </c>
      <c r="F203" s="224" t="s">
        <v>341</v>
      </c>
      <c r="G203" s="225" t="s">
        <v>342</v>
      </c>
      <c r="H203" s="228">
        <v>45.083923528669402</v>
      </c>
      <c r="I203" s="228">
        <v>17.763183053582907</v>
      </c>
      <c r="J203" s="228">
        <v>-5.8492016833042726E-2</v>
      </c>
      <c r="K203" s="228">
        <v>-6.248498695242688E-3</v>
      </c>
      <c r="L203" s="228">
        <v>1.1895476079182288E-4</v>
      </c>
      <c r="M203" s="228">
        <v>-5.7529703535383336E-7</v>
      </c>
      <c r="N203" s="228">
        <v>0</v>
      </c>
      <c r="O203" s="228">
        <v>1</v>
      </c>
      <c r="P203" s="228">
        <v>6</v>
      </c>
      <c r="Q203" s="228">
        <v>90</v>
      </c>
      <c r="R203" s="246" t="s">
        <v>534</v>
      </c>
      <c r="S203" s="225" t="s">
        <v>535</v>
      </c>
      <c r="T203" s="227" t="s">
        <v>344</v>
      </c>
      <c r="V203">
        <f t="shared" si="19"/>
        <v>197</v>
      </c>
      <c r="W203">
        <f>HLOOKUP('Fleet Input'!$G$1,$AB$6:$AS$271,V203+1,FALSE)</f>
        <v>11.352666046652951</v>
      </c>
      <c r="X203">
        <f>HLOOKUP('Fleet Input'!$G$1,$AT$6:$BK$271,V203+1,FALSE)</f>
        <v>54.488410370449849</v>
      </c>
      <c r="AB203" s="217">
        <v>11.352666046652951</v>
      </c>
      <c r="AC203" s="217">
        <f t="shared" si="15"/>
        <v>11.352666046652951</v>
      </c>
      <c r="AD203" s="217">
        <f t="shared" si="17"/>
        <v>11.352666046652951</v>
      </c>
      <c r="AE203" s="217">
        <f t="shared" si="17"/>
        <v>11.352666046652951</v>
      </c>
      <c r="AF203" s="217">
        <f t="shared" si="17"/>
        <v>11.352666046652951</v>
      </c>
      <c r="AG203" s="217">
        <f t="shared" si="17"/>
        <v>11.352666046652951</v>
      </c>
      <c r="AH203" s="217">
        <f t="shared" si="17"/>
        <v>11.352666046652951</v>
      </c>
      <c r="AI203" s="217">
        <f t="shared" si="17"/>
        <v>11.352666046652951</v>
      </c>
      <c r="AJ203" s="217">
        <f t="shared" si="17"/>
        <v>11.352666046652951</v>
      </c>
      <c r="AK203" s="217">
        <f t="shared" si="17"/>
        <v>11.352666046652951</v>
      </c>
      <c r="AL203" s="217">
        <f t="shared" si="17"/>
        <v>11.352666046652951</v>
      </c>
      <c r="AM203" s="217">
        <f t="shared" si="17"/>
        <v>11.352666046652951</v>
      </c>
      <c r="AN203" s="217">
        <f t="shared" si="17"/>
        <v>11.352666046652951</v>
      </c>
      <c r="AO203" s="217">
        <f t="shared" si="17"/>
        <v>11.352666046652951</v>
      </c>
      <c r="AP203" s="217">
        <f t="shared" si="17"/>
        <v>11.352666046652951</v>
      </c>
      <c r="AQ203" s="217">
        <f t="shared" si="17"/>
        <v>11.352666046652951</v>
      </c>
      <c r="AR203" s="217">
        <f t="shared" si="17"/>
        <v>11.352666046652951</v>
      </c>
      <c r="AS203" s="217">
        <f t="shared" si="17"/>
        <v>11.352666046652951</v>
      </c>
      <c r="AT203" s="213">
        <v>54.488410370449849</v>
      </c>
      <c r="AU203" s="255">
        <f t="shared" si="16"/>
        <v>54.488410370449849</v>
      </c>
      <c r="AV203" s="255">
        <f t="shared" si="18"/>
        <v>54.488410370449849</v>
      </c>
      <c r="AW203" s="255">
        <f t="shared" si="18"/>
        <v>54.488410370449849</v>
      </c>
      <c r="AX203" s="255">
        <f t="shared" si="18"/>
        <v>54.488410370449849</v>
      </c>
      <c r="AY203" s="255">
        <f t="shared" si="18"/>
        <v>54.488410370449849</v>
      </c>
      <c r="AZ203" s="255">
        <f t="shared" si="18"/>
        <v>54.488410370449849</v>
      </c>
      <c r="BA203" s="255">
        <f t="shared" si="18"/>
        <v>54.488410370449849</v>
      </c>
      <c r="BB203" s="255">
        <f t="shared" si="18"/>
        <v>54.488410370449849</v>
      </c>
      <c r="BC203" s="255">
        <f t="shared" si="18"/>
        <v>54.488410370449849</v>
      </c>
      <c r="BD203" s="255">
        <f t="shared" si="18"/>
        <v>54.488410370449849</v>
      </c>
      <c r="BE203" s="255">
        <f t="shared" si="18"/>
        <v>54.488410370449849</v>
      </c>
      <c r="BF203" s="255">
        <f t="shared" si="18"/>
        <v>54.488410370449849</v>
      </c>
      <c r="BG203" s="255">
        <f t="shared" si="18"/>
        <v>54.488410370449849</v>
      </c>
      <c r="BH203" s="255">
        <f t="shared" si="18"/>
        <v>54.488410370449849</v>
      </c>
      <c r="BI203" s="255">
        <f t="shared" si="18"/>
        <v>54.488410370449849</v>
      </c>
      <c r="BJ203" s="255">
        <f t="shared" si="18"/>
        <v>54.488410370449849</v>
      </c>
      <c r="BK203" s="255">
        <f t="shared" si="18"/>
        <v>54.488410370449849</v>
      </c>
    </row>
    <row r="204" spans="1:63" x14ac:dyDescent="0.2">
      <c r="A204" s="46" t="s">
        <v>652</v>
      </c>
      <c r="B204" s="57" t="s">
        <v>614</v>
      </c>
      <c r="C204" s="22" t="s">
        <v>373</v>
      </c>
      <c r="D204" s="62" t="s">
        <v>650</v>
      </c>
      <c r="E204" s="66" t="s">
        <v>539</v>
      </c>
      <c r="F204" s="224" t="s">
        <v>341</v>
      </c>
      <c r="G204" s="225" t="s">
        <v>342</v>
      </c>
      <c r="H204" s="228">
        <v>55.256451159715652</v>
      </c>
      <c r="I204" s="228">
        <v>18.867359124356881</v>
      </c>
      <c r="J204" s="228">
        <v>-0.11179256789546343</v>
      </c>
      <c r="K204" s="228">
        <v>-5.2625929586156417E-3</v>
      </c>
      <c r="L204" s="228">
        <v>1.1141285887905639E-4</v>
      </c>
      <c r="M204" s="228">
        <v>-5.5437562019103326E-7</v>
      </c>
      <c r="N204" s="228">
        <v>0</v>
      </c>
      <c r="O204" s="228">
        <v>1</v>
      </c>
      <c r="P204" s="228">
        <v>6</v>
      </c>
      <c r="Q204" s="228">
        <v>90</v>
      </c>
      <c r="R204" s="246" t="s">
        <v>534</v>
      </c>
      <c r="S204" s="225" t="s">
        <v>535</v>
      </c>
      <c r="T204" s="227" t="s">
        <v>344</v>
      </c>
      <c r="V204">
        <f t="shared" si="19"/>
        <v>198</v>
      </c>
      <c r="W204">
        <f>HLOOKUP('Fleet Input'!$G$1,$AB$6:$AS$271,V204+1,FALSE)</f>
        <v>12.080917029775463</v>
      </c>
      <c r="X204">
        <f>HLOOKUP('Fleet Input'!$G$1,$AT$6:$BK$271,V204+1,FALSE)</f>
        <v>59.724404532972059</v>
      </c>
      <c r="AB204" s="217">
        <v>12.080917029775463</v>
      </c>
      <c r="AC204" s="217">
        <f t="shared" si="15"/>
        <v>12.080917029775463</v>
      </c>
      <c r="AD204" s="217">
        <f t="shared" si="17"/>
        <v>12.080917029775463</v>
      </c>
      <c r="AE204" s="217">
        <f t="shared" si="17"/>
        <v>12.080917029775463</v>
      </c>
      <c r="AF204" s="217">
        <f t="shared" si="17"/>
        <v>12.080917029775463</v>
      </c>
      <c r="AG204" s="217">
        <f t="shared" si="17"/>
        <v>12.080917029775463</v>
      </c>
      <c r="AH204" s="217">
        <f t="shared" si="17"/>
        <v>12.080917029775463</v>
      </c>
      <c r="AI204" s="217">
        <f t="shared" si="17"/>
        <v>12.080917029775463</v>
      </c>
      <c r="AJ204" s="217">
        <f t="shared" si="17"/>
        <v>12.080917029775463</v>
      </c>
      <c r="AK204" s="217">
        <f t="shared" si="17"/>
        <v>12.080917029775463</v>
      </c>
      <c r="AL204" s="217">
        <f t="shared" si="17"/>
        <v>12.080917029775463</v>
      </c>
      <c r="AM204" s="217">
        <f t="shared" si="17"/>
        <v>12.080917029775463</v>
      </c>
      <c r="AN204" s="217">
        <f t="shared" si="17"/>
        <v>12.080917029775463</v>
      </c>
      <c r="AO204" s="217">
        <f t="shared" si="17"/>
        <v>12.080917029775463</v>
      </c>
      <c r="AP204" s="217">
        <f t="shared" si="17"/>
        <v>12.080917029775463</v>
      </c>
      <c r="AQ204" s="217">
        <f t="shared" si="17"/>
        <v>12.080917029775463</v>
      </c>
      <c r="AR204" s="217">
        <f t="shared" si="17"/>
        <v>12.080917029775463</v>
      </c>
      <c r="AS204" s="217">
        <f t="shared" si="17"/>
        <v>12.080917029775463</v>
      </c>
      <c r="AT204" s="213">
        <v>59.724404532972059</v>
      </c>
      <c r="AU204" s="255">
        <f t="shared" si="16"/>
        <v>59.724404532972059</v>
      </c>
      <c r="AV204" s="255">
        <f t="shared" si="18"/>
        <v>59.724404532972059</v>
      </c>
      <c r="AW204" s="255">
        <f t="shared" si="18"/>
        <v>59.724404532972059</v>
      </c>
      <c r="AX204" s="255">
        <f t="shared" si="18"/>
        <v>59.724404532972059</v>
      </c>
      <c r="AY204" s="255">
        <f t="shared" si="18"/>
        <v>59.724404532972059</v>
      </c>
      <c r="AZ204" s="255">
        <f t="shared" si="18"/>
        <v>59.724404532972059</v>
      </c>
      <c r="BA204" s="255">
        <f t="shared" si="18"/>
        <v>59.724404532972059</v>
      </c>
      <c r="BB204" s="255">
        <f t="shared" si="18"/>
        <v>59.724404532972059</v>
      </c>
      <c r="BC204" s="255">
        <f t="shared" si="18"/>
        <v>59.724404532972059</v>
      </c>
      <c r="BD204" s="255">
        <f t="shared" si="18"/>
        <v>59.724404532972059</v>
      </c>
      <c r="BE204" s="255">
        <f t="shared" si="18"/>
        <v>59.724404532972059</v>
      </c>
      <c r="BF204" s="255">
        <f t="shared" si="18"/>
        <v>59.724404532972059</v>
      </c>
      <c r="BG204" s="255">
        <f t="shared" si="18"/>
        <v>59.724404532972059</v>
      </c>
      <c r="BH204" s="255">
        <f t="shared" si="18"/>
        <v>59.724404532972059</v>
      </c>
      <c r="BI204" s="255">
        <f t="shared" si="18"/>
        <v>59.724404532972059</v>
      </c>
      <c r="BJ204" s="255">
        <f t="shared" si="18"/>
        <v>59.724404532972059</v>
      </c>
      <c r="BK204" s="255">
        <f t="shared" si="18"/>
        <v>59.724404532972059</v>
      </c>
    </row>
    <row r="205" spans="1:63" x14ac:dyDescent="0.2">
      <c r="A205" s="46" t="s">
        <v>653</v>
      </c>
      <c r="B205" s="57" t="s">
        <v>614</v>
      </c>
      <c r="C205" s="22" t="s">
        <v>373</v>
      </c>
      <c r="D205" s="62" t="s">
        <v>650</v>
      </c>
      <c r="E205" s="66" t="s">
        <v>541</v>
      </c>
      <c r="F205" s="224" t="s">
        <v>341</v>
      </c>
      <c r="G205" s="225" t="s">
        <v>342</v>
      </c>
      <c r="H205" s="228">
        <v>103.23842247191351</v>
      </c>
      <c r="I205" s="228">
        <v>10.241967170411954</v>
      </c>
      <c r="J205" s="228">
        <v>6.3140939195363899E-2</v>
      </c>
      <c r="K205" s="228">
        <v>-6.6412419931225486E-3</v>
      </c>
      <c r="L205" s="228">
        <v>1.0825237428191414E-4</v>
      </c>
      <c r="M205" s="228">
        <v>-5.0279212626680447E-7</v>
      </c>
      <c r="N205" s="228">
        <v>0</v>
      </c>
      <c r="O205" s="228">
        <v>1</v>
      </c>
      <c r="P205" s="228">
        <v>6</v>
      </c>
      <c r="Q205" s="228">
        <v>90</v>
      </c>
      <c r="R205" s="246" t="s">
        <v>534</v>
      </c>
      <c r="S205" s="225" t="s">
        <v>535</v>
      </c>
      <c r="T205" s="227" t="s">
        <v>344</v>
      </c>
      <c r="V205">
        <f t="shared" si="19"/>
        <v>199</v>
      </c>
      <c r="W205">
        <f>HLOOKUP('Fleet Input'!$G$1,$AB$6:$AS$271,V205+1,FALSE)</f>
        <v>9.7059300257879162</v>
      </c>
      <c r="X205">
        <f>HLOOKUP('Fleet Input'!$G$1,$AT$6:$BK$271,V205+1,FALSE)</f>
        <v>49.526303476605314</v>
      </c>
      <c r="AB205" s="217">
        <v>9.7059300257879162</v>
      </c>
      <c r="AC205" s="217">
        <f t="shared" si="15"/>
        <v>9.7059300257879162</v>
      </c>
      <c r="AD205" s="217">
        <f t="shared" si="17"/>
        <v>9.7059300257879162</v>
      </c>
      <c r="AE205" s="217">
        <f t="shared" si="17"/>
        <v>9.7059300257879162</v>
      </c>
      <c r="AF205" s="217">
        <f t="shared" si="17"/>
        <v>9.7059300257879162</v>
      </c>
      <c r="AG205" s="217">
        <f t="shared" si="17"/>
        <v>9.7059300257879162</v>
      </c>
      <c r="AH205" s="217">
        <f t="shared" si="17"/>
        <v>9.7059300257879162</v>
      </c>
      <c r="AI205" s="217">
        <f t="shared" si="17"/>
        <v>9.7059300257879162</v>
      </c>
      <c r="AJ205" s="217">
        <f t="shared" si="17"/>
        <v>9.7059300257879162</v>
      </c>
      <c r="AK205" s="217">
        <f t="shared" si="17"/>
        <v>9.7059300257879162</v>
      </c>
      <c r="AL205" s="217">
        <f t="shared" si="17"/>
        <v>9.7059300257879162</v>
      </c>
      <c r="AM205" s="217">
        <f t="shared" si="17"/>
        <v>9.7059300257879162</v>
      </c>
      <c r="AN205" s="217">
        <f t="shared" si="17"/>
        <v>9.7059300257879162</v>
      </c>
      <c r="AO205" s="217">
        <f t="shared" si="17"/>
        <v>9.7059300257879162</v>
      </c>
      <c r="AP205" s="217">
        <f t="shared" si="17"/>
        <v>9.7059300257879162</v>
      </c>
      <c r="AQ205" s="217">
        <f t="shared" si="17"/>
        <v>9.7059300257879162</v>
      </c>
      <c r="AR205" s="217">
        <f t="shared" si="17"/>
        <v>9.7059300257879162</v>
      </c>
      <c r="AS205" s="217">
        <f t="shared" si="17"/>
        <v>9.7059300257879162</v>
      </c>
      <c r="AT205" s="213">
        <v>49.526303476605314</v>
      </c>
      <c r="AU205" s="255">
        <f t="shared" si="16"/>
        <v>49.526303476605314</v>
      </c>
      <c r="AV205" s="255">
        <f t="shared" si="18"/>
        <v>49.526303476605314</v>
      </c>
      <c r="AW205" s="255">
        <f t="shared" si="18"/>
        <v>49.526303476605314</v>
      </c>
      <c r="AX205" s="255">
        <f t="shared" si="18"/>
        <v>49.526303476605314</v>
      </c>
      <c r="AY205" s="255">
        <f t="shared" si="18"/>
        <v>49.526303476605314</v>
      </c>
      <c r="AZ205" s="255">
        <f t="shared" si="18"/>
        <v>49.526303476605314</v>
      </c>
      <c r="BA205" s="255">
        <f t="shared" si="18"/>
        <v>49.526303476605314</v>
      </c>
      <c r="BB205" s="255">
        <f t="shared" si="18"/>
        <v>49.526303476605314</v>
      </c>
      <c r="BC205" s="255">
        <f t="shared" si="18"/>
        <v>49.526303476605314</v>
      </c>
      <c r="BD205" s="255">
        <f t="shared" si="18"/>
        <v>49.526303476605314</v>
      </c>
      <c r="BE205" s="255">
        <f t="shared" si="18"/>
        <v>49.526303476605314</v>
      </c>
      <c r="BF205" s="255">
        <f t="shared" si="18"/>
        <v>49.526303476605314</v>
      </c>
      <c r="BG205" s="255">
        <f t="shared" si="18"/>
        <v>49.526303476605314</v>
      </c>
      <c r="BH205" s="255">
        <f t="shared" si="18"/>
        <v>49.526303476605314</v>
      </c>
      <c r="BI205" s="255">
        <f t="shared" si="18"/>
        <v>49.526303476605314</v>
      </c>
      <c r="BJ205" s="255">
        <f t="shared" si="18"/>
        <v>49.526303476605314</v>
      </c>
      <c r="BK205" s="255">
        <f t="shared" si="18"/>
        <v>49.526303476605314</v>
      </c>
    </row>
    <row r="206" spans="1:63" x14ac:dyDescent="0.2">
      <c r="A206" s="46" t="s">
        <v>654</v>
      </c>
      <c r="B206" s="57" t="s">
        <v>614</v>
      </c>
      <c r="C206" s="22" t="s">
        <v>373</v>
      </c>
      <c r="D206" s="62" t="s">
        <v>650</v>
      </c>
      <c r="E206" s="66" t="s">
        <v>543</v>
      </c>
      <c r="F206" s="224" t="s">
        <v>341</v>
      </c>
      <c r="G206" s="225" t="s">
        <v>342</v>
      </c>
      <c r="H206" s="228">
        <v>87.45535923819989</v>
      </c>
      <c r="I206" s="228">
        <v>-2.6858806043164805</v>
      </c>
      <c r="J206" s="228">
        <v>0.76243196288123727</v>
      </c>
      <c r="K206" s="228">
        <v>-2.831255563069135E-2</v>
      </c>
      <c r="L206" s="228">
        <v>4.637415126040878E-4</v>
      </c>
      <c r="M206" s="228">
        <v>-3.4682486690917891E-6</v>
      </c>
      <c r="N206" s="228">
        <v>9.7586046686991279E-9</v>
      </c>
      <c r="O206" s="228">
        <v>1</v>
      </c>
      <c r="P206" s="228">
        <v>6</v>
      </c>
      <c r="Q206" s="228">
        <v>90</v>
      </c>
      <c r="R206" s="246" t="s">
        <v>534</v>
      </c>
      <c r="S206" s="225" t="s">
        <v>535</v>
      </c>
      <c r="T206" s="227" t="s">
        <v>344</v>
      </c>
      <c r="V206">
        <f t="shared" si="19"/>
        <v>200</v>
      </c>
      <c r="W206">
        <f>HLOOKUP('Fleet Input'!$G$1,$AB$6:$AS$271,V206+1,FALSE)</f>
        <v>6.5448128060665454</v>
      </c>
      <c r="X206">
        <f>HLOOKUP('Fleet Input'!$G$1,$AT$6:$BK$271,V206+1,FALSE)</f>
        <v>31.465844096914832</v>
      </c>
      <c r="AB206" s="217">
        <v>6.5448128060665454</v>
      </c>
      <c r="AC206" s="217">
        <f t="shared" si="15"/>
        <v>6.5448128060665454</v>
      </c>
      <c r="AD206" s="217">
        <f t="shared" si="17"/>
        <v>6.5448128060665454</v>
      </c>
      <c r="AE206" s="217">
        <f t="shared" si="17"/>
        <v>6.5448128060665454</v>
      </c>
      <c r="AF206" s="217">
        <f t="shared" si="17"/>
        <v>6.5448128060665454</v>
      </c>
      <c r="AG206" s="217">
        <f t="shared" si="17"/>
        <v>6.5448128060665454</v>
      </c>
      <c r="AH206" s="217">
        <f t="shared" si="17"/>
        <v>6.5448128060665454</v>
      </c>
      <c r="AI206" s="217">
        <f t="shared" si="17"/>
        <v>6.5448128060665454</v>
      </c>
      <c r="AJ206" s="217">
        <f t="shared" si="17"/>
        <v>6.5448128060665454</v>
      </c>
      <c r="AK206" s="217">
        <f t="shared" si="17"/>
        <v>6.5448128060665454</v>
      </c>
      <c r="AL206" s="217">
        <f t="shared" si="17"/>
        <v>6.5448128060665454</v>
      </c>
      <c r="AM206" s="217">
        <f t="shared" si="17"/>
        <v>6.5448128060665454</v>
      </c>
      <c r="AN206" s="217">
        <f t="shared" si="17"/>
        <v>6.5448128060665454</v>
      </c>
      <c r="AO206" s="217">
        <f t="shared" si="17"/>
        <v>6.5448128060665454</v>
      </c>
      <c r="AP206" s="217">
        <f t="shared" si="17"/>
        <v>6.5448128060665454</v>
      </c>
      <c r="AQ206" s="217">
        <f t="shared" si="17"/>
        <v>6.5448128060665454</v>
      </c>
      <c r="AR206" s="217">
        <f t="shared" si="17"/>
        <v>6.5448128060665454</v>
      </c>
      <c r="AS206" s="217">
        <f t="shared" si="17"/>
        <v>6.5448128060665454</v>
      </c>
      <c r="AT206" s="213">
        <v>31.465844096914832</v>
      </c>
      <c r="AU206" s="255">
        <f t="shared" si="16"/>
        <v>31.465844096914832</v>
      </c>
      <c r="AV206" s="255">
        <f t="shared" si="18"/>
        <v>31.465844096914832</v>
      </c>
      <c r="AW206" s="255">
        <f t="shared" si="18"/>
        <v>31.465844096914832</v>
      </c>
      <c r="AX206" s="255">
        <f t="shared" si="18"/>
        <v>31.465844096914832</v>
      </c>
      <c r="AY206" s="255">
        <f t="shared" si="18"/>
        <v>31.465844096914832</v>
      </c>
      <c r="AZ206" s="255">
        <f t="shared" si="18"/>
        <v>31.465844096914832</v>
      </c>
      <c r="BA206" s="255">
        <f t="shared" si="18"/>
        <v>31.465844096914832</v>
      </c>
      <c r="BB206" s="255">
        <f t="shared" si="18"/>
        <v>31.465844096914832</v>
      </c>
      <c r="BC206" s="255">
        <f t="shared" si="18"/>
        <v>31.465844096914832</v>
      </c>
      <c r="BD206" s="255">
        <f t="shared" si="18"/>
        <v>31.465844096914832</v>
      </c>
      <c r="BE206" s="255">
        <f t="shared" si="18"/>
        <v>31.465844096914832</v>
      </c>
      <c r="BF206" s="255">
        <f t="shared" si="18"/>
        <v>31.465844096914832</v>
      </c>
      <c r="BG206" s="255">
        <f t="shared" si="18"/>
        <v>31.465844096914832</v>
      </c>
      <c r="BH206" s="255">
        <f t="shared" si="18"/>
        <v>31.465844096914832</v>
      </c>
      <c r="BI206" s="255">
        <f t="shared" si="18"/>
        <v>31.465844096914832</v>
      </c>
      <c r="BJ206" s="255">
        <f t="shared" si="18"/>
        <v>31.465844096914832</v>
      </c>
      <c r="BK206" s="255">
        <f t="shared" si="18"/>
        <v>31.465844096914832</v>
      </c>
    </row>
    <row r="207" spans="1:63" x14ac:dyDescent="0.2">
      <c r="A207" s="46" t="s">
        <v>655</v>
      </c>
      <c r="B207" s="57" t="s">
        <v>614</v>
      </c>
      <c r="C207" s="22" t="s">
        <v>373</v>
      </c>
      <c r="D207" s="62" t="s">
        <v>650</v>
      </c>
      <c r="E207" s="66" t="s">
        <v>545</v>
      </c>
      <c r="F207" s="224" t="s">
        <v>341</v>
      </c>
      <c r="G207" s="225" t="s">
        <v>342</v>
      </c>
      <c r="H207" s="228">
        <v>59.377464814344421</v>
      </c>
      <c r="I207" s="228">
        <v>-2.3913088084664196</v>
      </c>
      <c r="J207" s="228">
        <v>0.49163034647062887</v>
      </c>
      <c r="K207" s="228">
        <v>-1.8011798229508713E-2</v>
      </c>
      <c r="L207" s="228">
        <v>2.9541435928592819E-4</v>
      </c>
      <c r="M207" s="228">
        <v>-2.2261669124779004E-6</v>
      </c>
      <c r="N207" s="228">
        <v>6.3338971792057872E-9</v>
      </c>
      <c r="O207" s="228">
        <v>1</v>
      </c>
      <c r="P207" s="228">
        <v>6</v>
      </c>
      <c r="Q207" s="228">
        <v>90</v>
      </c>
      <c r="R207" s="246" t="s">
        <v>534</v>
      </c>
      <c r="S207" s="225" t="s">
        <v>535</v>
      </c>
      <c r="T207" s="227" t="s">
        <v>344</v>
      </c>
      <c r="V207">
        <f t="shared" si="19"/>
        <v>201</v>
      </c>
      <c r="W207">
        <f>HLOOKUP('Fleet Input'!$G$1,$AB$6:$AS$271,V207+1,FALSE)</f>
        <v>4.8725550784286416</v>
      </c>
      <c r="X207">
        <f>HLOOKUP('Fleet Input'!$G$1,$AT$6:$BK$271,V207+1,FALSE)</f>
        <v>42.378089108863591</v>
      </c>
      <c r="AB207" s="217">
        <v>4.8725550784286416</v>
      </c>
      <c r="AC207" s="217">
        <f t="shared" si="15"/>
        <v>4.8725550784286416</v>
      </c>
      <c r="AD207" s="217">
        <f t="shared" si="17"/>
        <v>4.8725550784286416</v>
      </c>
      <c r="AE207" s="217">
        <f t="shared" si="17"/>
        <v>4.8725550784286416</v>
      </c>
      <c r="AF207" s="217">
        <f t="shared" si="17"/>
        <v>4.8725550784286416</v>
      </c>
      <c r="AG207" s="217">
        <f t="shared" si="17"/>
        <v>4.8725550784286416</v>
      </c>
      <c r="AH207" s="217">
        <f t="shared" si="17"/>
        <v>4.8725550784286416</v>
      </c>
      <c r="AI207" s="217">
        <f t="shared" si="17"/>
        <v>4.8725550784286416</v>
      </c>
      <c r="AJ207" s="217">
        <f t="shared" si="17"/>
        <v>4.8725550784286416</v>
      </c>
      <c r="AK207" s="217">
        <f t="shared" si="17"/>
        <v>4.8725550784286416</v>
      </c>
      <c r="AL207" s="217">
        <f t="shared" si="17"/>
        <v>4.8725550784286416</v>
      </c>
      <c r="AM207" s="217">
        <f t="shared" si="17"/>
        <v>4.8725550784286416</v>
      </c>
      <c r="AN207" s="217">
        <f t="shared" si="17"/>
        <v>4.8725550784286416</v>
      </c>
      <c r="AO207" s="217">
        <f t="shared" si="17"/>
        <v>4.8725550784286416</v>
      </c>
      <c r="AP207" s="217">
        <f t="shared" si="17"/>
        <v>4.8725550784286416</v>
      </c>
      <c r="AQ207" s="217">
        <f t="shared" si="17"/>
        <v>4.8725550784286416</v>
      </c>
      <c r="AR207" s="217">
        <f t="shared" si="17"/>
        <v>4.8725550784286416</v>
      </c>
      <c r="AS207" s="217">
        <f t="shared" si="17"/>
        <v>4.8725550784286416</v>
      </c>
      <c r="AT207" s="213">
        <v>42.378089108863591</v>
      </c>
      <c r="AU207" s="255">
        <f t="shared" si="16"/>
        <v>42.378089108863591</v>
      </c>
      <c r="AV207" s="255">
        <f t="shared" si="18"/>
        <v>42.378089108863591</v>
      </c>
      <c r="AW207" s="255">
        <f t="shared" si="18"/>
        <v>42.378089108863591</v>
      </c>
      <c r="AX207" s="255">
        <f t="shared" si="18"/>
        <v>42.378089108863591</v>
      </c>
      <c r="AY207" s="255">
        <f t="shared" si="18"/>
        <v>42.378089108863591</v>
      </c>
      <c r="AZ207" s="255">
        <f t="shared" si="18"/>
        <v>42.378089108863591</v>
      </c>
      <c r="BA207" s="255">
        <f t="shared" si="18"/>
        <v>42.378089108863591</v>
      </c>
      <c r="BB207" s="255">
        <f t="shared" si="18"/>
        <v>42.378089108863591</v>
      </c>
      <c r="BC207" s="255">
        <f t="shared" si="18"/>
        <v>42.378089108863591</v>
      </c>
      <c r="BD207" s="255">
        <f t="shared" si="18"/>
        <v>42.378089108863591</v>
      </c>
      <c r="BE207" s="255">
        <f t="shared" si="18"/>
        <v>42.378089108863591</v>
      </c>
      <c r="BF207" s="255">
        <f t="shared" si="18"/>
        <v>42.378089108863591</v>
      </c>
      <c r="BG207" s="255">
        <f t="shared" si="18"/>
        <v>42.378089108863591</v>
      </c>
      <c r="BH207" s="255">
        <f t="shared" si="18"/>
        <v>42.378089108863591</v>
      </c>
      <c r="BI207" s="255">
        <f t="shared" si="18"/>
        <v>42.378089108863591</v>
      </c>
      <c r="BJ207" s="255">
        <f t="shared" si="18"/>
        <v>42.378089108863591</v>
      </c>
      <c r="BK207" s="255">
        <f t="shared" si="18"/>
        <v>42.378089108863591</v>
      </c>
    </row>
    <row r="208" spans="1:63" ht="13.5" thickBot="1" x14ac:dyDescent="0.25">
      <c r="A208" s="50" t="s">
        <v>656</v>
      </c>
      <c r="B208" s="57" t="s">
        <v>614</v>
      </c>
      <c r="C208" s="22" t="s">
        <v>373</v>
      </c>
      <c r="D208" s="62" t="s">
        <v>650</v>
      </c>
      <c r="E208" s="73" t="s">
        <v>547</v>
      </c>
      <c r="F208" s="233" t="s">
        <v>341</v>
      </c>
      <c r="G208" s="234" t="s">
        <v>342</v>
      </c>
      <c r="H208" s="228">
        <v>59.377464814344421</v>
      </c>
      <c r="I208" s="228">
        <v>-2.3913088084664196</v>
      </c>
      <c r="J208" s="228">
        <v>0.49163034647062887</v>
      </c>
      <c r="K208" s="228">
        <v>-1.8011798229508713E-2</v>
      </c>
      <c r="L208" s="228">
        <v>2.9541435928592819E-4</v>
      </c>
      <c r="M208" s="228">
        <v>-2.2261669124779004E-6</v>
      </c>
      <c r="N208" s="228">
        <v>6.3338971792057872E-9</v>
      </c>
      <c r="O208" s="228">
        <v>0.2</v>
      </c>
      <c r="P208" s="228">
        <v>6</v>
      </c>
      <c r="Q208" s="228">
        <v>90</v>
      </c>
      <c r="R208" s="234" t="s">
        <v>548</v>
      </c>
      <c r="S208" s="234" t="s">
        <v>344</v>
      </c>
      <c r="T208" s="236" t="s">
        <v>657</v>
      </c>
      <c r="V208">
        <f t="shared" si="19"/>
        <v>202</v>
      </c>
      <c r="W208">
        <f>HLOOKUP('Fleet Input'!$G$1,$AB$6:$AS$271,V208+1,FALSE)</f>
        <v>0.47205798389810472</v>
      </c>
      <c r="X208">
        <f>HLOOKUP('Fleet Input'!$G$1,$AT$6:$BK$271,V208+1,FALSE)</f>
        <v>6.9068092575477955</v>
      </c>
      <c r="AB208" s="217">
        <v>0.47205798389810472</v>
      </c>
      <c r="AC208" s="217">
        <f t="shared" si="15"/>
        <v>0.47205798389810472</v>
      </c>
      <c r="AD208" s="217">
        <f t="shared" si="17"/>
        <v>0.47205798389810472</v>
      </c>
      <c r="AE208" s="217">
        <f t="shared" si="17"/>
        <v>0.47205798389810472</v>
      </c>
      <c r="AF208" s="217">
        <f t="shared" si="17"/>
        <v>0.47205798389810472</v>
      </c>
      <c r="AG208" s="217">
        <f t="shared" si="17"/>
        <v>0.47205798389810472</v>
      </c>
      <c r="AH208" s="217">
        <f t="shared" si="17"/>
        <v>0.47205798389810472</v>
      </c>
      <c r="AI208" s="217">
        <f t="shared" si="17"/>
        <v>0.47205798389810472</v>
      </c>
      <c r="AJ208" s="217">
        <f t="shared" si="17"/>
        <v>0.47205798389810472</v>
      </c>
      <c r="AK208" s="217">
        <f t="shared" si="17"/>
        <v>0.47205798389810472</v>
      </c>
      <c r="AL208" s="217">
        <f t="shared" si="17"/>
        <v>0.47205798389810472</v>
      </c>
      <c r="AM208" s="217">
        <f t="shared" si="17"/>
        <v>0.47205798389810472</v>
      </c>
      <c r="AN208" s="217">
        <f t="shared" si="17"/>
        <v>0.47205798389810472</v>
      </c>
      <c r="AO208" s="217">
        <f t="shared" si="17"/>
        <v>0.47205798389810472</v>
      </c>
      <c r="AP208" s="217">
        <f t="shared" si="17"/>
        <v>0.47205798389810472</v>
      </c>
      <c r="AQ208" s="217">
        <f t="shared" si="17"/>
        <v>0.47205798389810472</v>
      </c>
      <c r="AR208" s="217">
        <f t="shared" si="17"/>
        <v>0.47205798389810472</v>
      </c>
      <c r="AS208" s="217">
        <f t="shared" si="17"/>
        <v>0.47205798389810472</v>
      </c>
      <c r="AT208" s="213">
        <v>6.9068092575477955</v>
      </c>
      <c r="AU208" s="255">
        <f t="shared" si="16"/>
        <v>6.9068092575477955</v>
      </c>
      <c r="AV208" s="255">
        <f t="shared" si="18"/>
        <v>6.9068092575477955</v>
      </c>
      <c r="AW208" s="255">
        <f t="shared" si="18"/>
        <v>6.9068092575477955</v>
      </c>
      <c r="AX208" s="255">
        <f t="shared" si="18"/>
        <v>6.9068092575477955</v>
      </c>
      <c r="AY208" s="255">
        <f t="shared" si="18"/>
        <v>6.9068092575477955</v>
      </c>
      <c r="AZ208" s="255">
        <f t="shared" si="18"/>
        <v>6.9068092575477955</v>
      </c>
      <c r="BA208" s="255">
        <f t="shared" si="18"/>
        <v>6.9068092575477955</v>
      </c>
      <c r="BB208" s="255">
        <f t="shared" si="18"/>
        <v>6.9068092575477955</v>
      </c>
      <c r="BC208" s="255">
        <f t="shared" si="18"/>
        <v>6.9068092575477955</v>
      </c>
      <c r="BD208" s="255">
        <f t="shared" si="18"/>
        <v>6.9068092575477955</v>
      </c>
      <c r="BE208" s="255">
        <f t="shared" si="18"/>
        <v>6.9068092575477955</v>
      </c>
      <c r="BF208" s="255">
        <f t="shared" si="18"/>
        <v>6.9068092575477955</v>
      </c>
      <c r="BG208" s="255">
        <f t="shared" si="18"/>
        <v>6.9068092575477955</v>
      </c>
      <c r="BH208" s="255">
        <f t="shared" si="18"/>
        <v>6.9068092575477955</v>
      </c>
      <c r="BI208" s="255">
        <f t="shared" si="18"/>
        <v>6.9068092575477955</v>
      </c>
      <c r="BJ208" s="255">
        <f t="shared" si="18"/>
        <v>6.9068092575477955</v>
      </c>
      <c r="BK208" s="255">
        <f t="shared" si="18"/>
        <v>6.9068092575477955</v>
      </c>
    </row>
    <row r="209" spans="1:63" x14ac:dyDescent="0.2">
      <c r="A209" s="42" t="s">
        <v>658</v>
      </c>
      <c r="B209" s="56" t="s">
        <v>16</v>
      </c>
      <c r="C209" s="14" t="s">
        <v>373</v>
      </c>
      <c r="D209" s="14" t="s">
        <v>659</v>
      </c>
      <c r="E209" s="63" t="s">
        <v>533</v>
      </c>
      <c r="F209" s="220" t="s">
        <v>341</v>
      </c>
      <c r="G209" s="221" t="s">
        <v>342</v>
      </c>
      <c r="H209" s="221">
        <v>303.99528392869979</v>
      </c>
      <c r="I209" s="221">
        <v>-27.82384217553772</v>
      </c>
      <c r="J209" s="221">
        <v>2.2432112498790957</v>
      </c>
      <c r="K209" s="221">
        <v>-7.2803221024514642E-2</v>
      </c>
      <c r="L209" s="221">
        <v>1.1971363098695065E-3</v>
      </c>
      <c r="M209" s="221">
        <v>-9.5884935497059232E-6</v>
      </c>
      <c r="N209" s="221">
        <v>2.9778104366443708E-8</v>
      </c>
      <c r="O209" s="222">
        <v>1</v>
      </c>
      <c r="P209" s="221">
        <v>6</v>
      </c>
      <c r="Q209" s="221">
        <v>75</v>
      </c>
      <c r="R209" s="245" t="s">
        <v>534</v>
      </c>
      <c r="S209" s="221" t="s">
        <v>535</v>
      </c>
      <c r="T209" s="248" t="s">
        <v>344</v>
      </c>
      <c r="V209">
        <f t="shared" si="19"/>
        <v>203</v>
      </c>
      <c r="W209">
        <f>HLOOKUP('Fleet Input'!$G$1,$AB$6:$AS$271,V209+1,FALSE)</f>
        <v>8.2622167467917151</v>
      </c>
      <c r="X209">
        <f>HLOOKUP('Fleet Input'!$G$1,$AT$6:$BK$271,V209+1,FALSE)</f>
        <v>43.317048604010047</v>
      </c>
      <c r="AB209" s="217">
        <v>8.2622167467917151</v>
      </c>
      <c r="AC209" s="217">
        <f t="shared" si="15"/>
        <v>8.2622167467917151</v>
      </c>
      <c r="AD209" s="217">
        <f t="shared" si="17"/>
        <v>8.2622167467917151</v>
      </c>
      <c r="AE209" s="217">
        <f t="shared" si="17"/>
        <v>8.2622167467917151</v>
      </c>
      <c r="AF209" s="217">
        <f t="shared" si="17"/>
        <v>8.2622167467917151</v>
      </c>
      <c r="AG209" s="217">
        <f t="shared" si="17"/>
        <v>8.2622167467917151</v>
      </c>
      <c r="AH209" s="217">
        <f t="shared" si="17"/>
        <v>8.2622167467917151</v>
      </c>
      <c r="AI209" s="217">
        <f t="shared" si="17"/>
        <v>8.2622167467917151</v>
      </c>
      <c r="AJ209" s="217">
        <f t="shared" si="17"/>
        <v>8.2622167467917151</v>
      </c>
      <c r="AK209" s="217">
        <f t="shared" si="17"/>
        <v>8.2622167467917151</v>
      </c>
      <c r="AL209" s="217">
        <f t="shared" si="17"/>
        <v>8.2622167467917151</v>
      </c>
      <c r="AM209" s="217">
        <f t="shared" si="17"/>
        <v>8.2622167467917151</v>
      </c>
      <c r="AN209" s="217">
        <f t="shared" si="17"/>
        <v>8.2622167467917151</v>
      </c>
      <c r="AO209" s="217">
        <f t="shared" si="17"/>
        <v>8.2622167467917151</v>
      </c>
      <c r="AP209" s="217">
        <f t="shared" si="17"/>
        <v>8.2622167467917151</v>
      </c>
      <c r="AQ209" s="217">
        <f t="shared" si="17"/>
        <v>8.2622167467917151</v>
      </c>
      <c r="AR209" s="217">
        <f t="shared" si="17"/>
        <v>8.2622167467917151</v>
      </c>
      <c r="AS209" s="217">
        <f t="shared" si="17"/>
        <v>8.2622167467917151</v>
      </c>
      <c r="AT209" s="213">
        <v>43.317048604010047</v>
      </c>
      <c r="AU209" s="255">
        <f t="shared" si="16"/>
        <v>43.317048604010047</v>
      </c>
      <c r="AV209" s="255">
        <f t="shared" si="18"/>
        <v>43.317048604010047</v>
      </c>
      <c r="AW209" s="255">
        <f t="shared" si="18"/>
        <v>43.317048604010047</v>
      </c>
      <c r="AX209" s="255">
        <f t="shared" si="18"/>
        <v>43.317048604010047</v>
      </c>
      <c r="AY209" s="255">
        <f t="shared" si="18"/>
        <v>43.317048604010047</v>
      </c>
      <c r="AZ209" s="255">
        <f t="shared" si="18"/>
        <v>43.317048604010047</v>
      </c>
      <c r="BA209" s="255">
        <f t="shared" si="18"/>
        <v>43.317048604010047</v>
      </c>
      <c r="BB209" s="255">
        <f t="shared" si="18"/>
        <v>43.317048604010047</v>
      </c>
      <c r="BC209" s="255">
        <f t="shared" si="18"/>
        <v>43.317048604010047</v>
      </c>
      <c r="BD209" s="255">
        <f t="shared" si="18"/>
        <v>43.317048604010047</v>
      </c>
      <c r="BE209" s="255">
        <f t="shared" si="18"/>
        <v>43.317048604010047</v>
      </c>
      <c r="BF209" s="255">
        <f t="shared" si="18"/>
        <v>43.317048604010047</v>
      </c>
      <c r="BG209" s="255">
        <f t="shared" si="18"/>
        <v>43.317048604010047</v>
      </c>
      <c r="BH209" s="255">
        <f t="shared" si="18"/>
        <v>43.317048604010047</v>
      </c>
      <c r="BI209" s="255">
        <f t="shared" si="18"/>
        <v>43.317048604010047</v>
      </c>
      <c r="BJ209" s="255">
        <f t="shared" si="18"/>
        <v>43.317048604010047</v>
      </c>
      <c r="BK209" s="255">
        <f t="shared" si="18"/>
        <v>43.317048604010047</v>
      </c>
    </row>
    <row r="210" spans="1:63" x14ac:dyDescent="0.2">
      <c r="A210" s="46" t="s">
        <v>660</v>
      </c>
      <c r="B210" s="57" t="s">
        <v>16</v>
      </c>
      <c r="C210" s="22" t="s">
        <v>373</v>
      </c>
      <c r="D210" s="22" t="s">
        <v>659</v>
      </c>
      <c r="E210" s="66" t="s">
        <v>537</v>
      </c>
      <c r="F210" s="224" t="s">
        <v>341</v>
      </c>
      <c r="G210" s="225" t="s">
        <v>342</v>
      </c>
      <c r="H210" s="225">
        <v>142.26626699697226</v>
      </c>
      <c r="I210" s="225">
        <v>-4.640075505245477</v>
      </c>
      <c r="J210" s="225">
        <v>0.62778288495610468</v>
      </c>
      <c r="K210" s="225">
        <v>-2.2876918705151184E-2</v>
      </c>
      <c r="L210" s="225">
        <v>4.0705454356526616E-4</v>
      </c>
      <c r="M210" s="225">
        <v>-3.4154435316624543E-6</v>
      </c>
      <c r="N210" s="225">
        <v>1.0899210234208492E-8</v>
      </c>
      <c r="O210" s="228">
        <v>1</v>
      </c>
      <c r="P210" s="225">
        <v>6</v>
      </c>
      <c r="Q210" s="225">
        <v>75</v>
      </c>
      <c r="R210" s="246" t="s">
        <v>534</v>
      </c>
      <c r="S210" s="225" t="s">
        <v>535</v>
      </c>
      <c r="T210" s="249" t="s">
        <v>344</v>
      </c>
      <c r="V210">
        <f t="shared" si="19"/>
        <v>204</v>
      </c>
      <c r="W210">
        <f>HLOOKUP('Fleet Input'!$G$1,$AB$6:$AS$271,V210+1,FALSE)</f>
        <v>6.0624290445406377</v>
      </c>
      <c r="X210">
        <f>HLOOKUP('Fleet Input'!$G$1,$AT$6:$BK$271,V210+1,FALSE)</f>
        <v>32.931661704941895</v>
      </c>
      <c r="AB210" s="217">
        <v>6.0624290445406377</v>
      </c>
      <c r="AC210" s="217">
        <f t="shared" si="15"/>
        <v>6.0624290445406377</v>
      </c>
      <c r="AD210" s="217">
        <f t="shared" si="17"/>
        <v>6.0624290445406377</v>
      </c>
      <c r="AE210" s="217">
        <f t="shared" si="17"/>
        <v>6.0624290445406377</v>
      </c>
      <c r="AF210" s="217">
        <f t="shared" si="17"/>
        <v>6.0624290445406377</v>
      </c>
      <c r="AG210" s="217">
        <f t="shared" si="17"/>
        <v>6.0624290445406377</v>
      </c>
      <c r="AH210" s="217">
        <f t="shared" si="17"/>
        <v>6.0624290445406377</v>
      </c>
      <c r="AI210" s="217">
        <f t="shared" si="17"/>
        <v>6.0624290445406377</v>
      </c>
      <c r="AJ210" s="217">
        <f t="shared" si="17"/>
        <v>6.0624290445406377</v>
      </c>
      <c r="AK210" s="217">
        <f t="shared" si="17"/>
        <v>6.0624290445406377</v>
      </c>
      <c r="AL210" s="217">
        <f t="shared" si="17"/>
        <v>6.0624290445406377</v>
      </c>
      <c r="AM210" s="217">
        <f t="shared" si="17"/>
        <v>6.0624290445406377</v>
      </c>
      <c r="AN210" s="217">
        <f t="shared" si="17"/>
        <v>6.0624290445406377</v>
      </c>
      <c r="AO210" s="217">
        <f t="shared" si="17"/>
        <v>6.0624290445406377</v>
      </c>
      <c r="AP210" s="217">
        <f t="shared" si="17"/>
        <v>6.0624290445406377</v>
      </c>
      <c r="AQ210" s="217">
        <f t="shared" si="17"/>
        <v>6.0624290445406377</v>
      </c>
      <c r="AR210" s="217">
        <f t="shared" si="17"/>
        <v>6.0624290445406377</v>
      </c>
      <c r="AS210" s="217">
        <f t="shared" si="17"/>
        <v>6.0624290445406377</v>
      </c>
      <c r="AT210" s="213">
        <v>32.931661704941895</v>
      </c>
      <c r="AU210" s="255">
        <f t="shared" si="16"/>
        <v>32.931661704941895</v>
      </c>
      <c r="AV210" s="255">
        <f t="shared" si="18"/>
        <v>32.931661704941895</v>
      </c>
      <c r="AW210" s="255">
        <f t="shared" si="18"/>
        <v>32.931661704941895</v>
      </c>
      <c r="AX210" s="255">
        <f t="shared" si="18"/>
        <v>32.931661704941895</v>
      </c>
      <c r="AY210" s="255">
        <f t="shared" si="18"/>
        <v>32.931661704941895</v>
      </c>
      <c r="AZ210" s="255">
        <f t="shared" si="18"/>
        <v>32.931661704941895</v>
      </c>
      <c r="BA210" s="255">
        <f t="shared" si="18"/>
        <v>32.931661704941895</v>
      </c>
      <c r="BB210" s="255">
        <f t="shared" si="18"/>
        <v>32.931661704941895</v>
      </c>
      <c r="BC210" s="255">
        <f t="shared" si="18"/>
        <v>32.931661704941895</v>
      </c>
      <c r="BD210" s="255">
        <f t="shared" si="18"/>
        <v>32.931661704941895</v>
      </c>
      <c r="BE210" s="255">
        <f t="shared" si="18"/>
        <v>32.931661704941895</v>
      </c>
      <c r="BF210" s="255">
        <f t="shared" si="18"/>
        <v>32.931661704941895</v>
      </c>
      <c r="BG210" s="255">
        <f t="shared" si="18"/>
        <v>32.931661704941895</v>
      </c>
      <c r="BH210" s="255">
        <f t="shared" si="18"/>
        <v>32.931661704941895</v>
      </c>
      <c r="BI210" s="255">
        <f t="shared" si="18"/>
        <v>32.931661704941895</v>
      </c>
      <c r="BJ210" s="255">
        <f t="shared" si="18"/>
        <v>32.931661704941895</v>
      </c>
      <c r="BK210" s="255">
        <f t="shared" si="18"/>
        <v>32.931661704941895</v>
      </c>
    </row>
    <row r="211" spans="1:63" x14ac:dyDescent="0.2">
      <c r="A211" s="46" t="s">
        <v>661</v>
      </c>
      <c r="B211" s="57" t="s">
        <v>16</v>
      </c>
      <c r="C211" s="22" t="s">
        <v>373</v>
      </c>
      <c r="D211" s="22" t="s">
        <v>659</v>
      </c>
      <c r="E211" s="66" t="s">
        <v>539</v>
      </c>
      <c r="F211" s="224" t="s">
        <v>341</v>
      </c>
      <c r="G211" s="225" t="s">
        <v>342</v>
      </c>
      <c r="H211" s="225">
        <v>128.2742357859388</v>
      </c>
      <c r="I211" s="225">
        <v>-0.91667294839862734</v>
      </c>
      <c r="J211" s="225">
        <v>0.42979607830056921</v>
      </c>
      <c r="K211" s="225">
        <v>-1.7490117625584389E-2</v>
      </c>
      <c r="L211" s="225">
        <v>3.2886531226239413E-4</v>
      </c>
      <c r="M211" s="225">
        <v>-2.8328045998948781E-6</v>
      </c>
      <c r="N211" s="225">
        <v>9.154081436011513E-9</v>
      </c>
      <c r="O211" s="228">
        <v>1</v>
      </c>
      <c r="P211" s="225">
        <v>6</v>
      </c>
      <c r="Q211" s="225">
        <v>75</v>
      </c>
      <c r="R211" s="246" t="s">
        <v>534</v>
      </c>
      <c r="S211" s="225" t="s">
        <v>535</v>
      </c>
      <c r="T211" s="249" t="s">
        <v>344</v>
      </c>
      <c r="V211">
        <f t="shared" si="19"/>
        <v>205</v>
      </c>
      <c r="W211">
        <f>HLOOKUP('Fleet Input'!$G$1,$AB$6:$AS$271,V211+1,FALSE)</f>
        <v>6.564565644462693</v>
      </c>
      <c r="X211">
        <f>HLOOKUP('Fleet Input'!$G$1,$AT$6:$BK$271,V211+1,FALSE)</f>
        <v>36.382862680685115</v>
      </c>
      <c r="AB211" s="217">
        <v>6.564565644462693</v>
      </c>
      <c r="AC211" s="217">
        <f t="shared" si="15"/>
        <v>6.564565644462693</v>
      </c>
      <c r="AD211" s="217">
        <f t="shared" si="17"/>
        <v>6.564565644462693</v>
      </c>
      <c r="AE211" s="217">
        <f t="shared" si="17"/>
        <v>6.564565644462693</v>
      </c>
      <c r="AF211" s="217">
        <f t="shared" si="17"/>
        <v>6.564565644462693</v>
      </c>
      <c r="AG211" s="217">
        <f t="shared" si="17"/>
        <v>6.564565644462693</v>
      </c>
      <c r="AH211" s="217">
        <f t="shared" si="17"/>
        <v>6.564565644462693</v>
      </c>
      <c r="AI211" s="217">
        <f t="shared" si="17"/>
        <v>6.564565644462693</v>
      </c>
      <c r="AJ211" s="217">
        <f t="shared" si="17"/>
        <v>6.564565644462693</v>
      </c>
      <c r="AK211" s="217">
        <f t="shared" si="17"/>
        <v>6.564565644462693</v>
      </c>
      <c r="AL211" s="217">
        <f t="shared" si="17"/>
        <v>6.564565644462693</v>
      </c>
      <c r="AM211" s="217">
        <f t="shared" si="17"/>
        <v>6.564565644462693</v>
      </c>
      <c r="AN211" s="217">
        <f t="shared" si="17"/>
        <v>6.564565644462693</v>
      </c>
      <c r="AO211" s="217">
        <f t="shared" si="17"/>
        <v>6.564565644462693</v>
      </c>
      <c r="AP211" s="217">
        <f t="shared" si="17"/>
        <v>6.564565644462693</v>
      </c>
      <c r="AQ211" s="217">
        <f t="shared" si="17"/>
        <v>6.564565644462693</v>
      </c>
      <c r="AR211" s="217">
        <f t="shared" si="17"/>
        <v>6.564565644462693</v>
      </c>
      <c r="AS211" s="217">
        <f t="shared" ref="AD211:AS226" si="20">AR211</f>
        <v>6.564565644462693</v>
      </c>
      <c r="AT211" s="213">
        <v>36.382862680685115</v>
      </c>
      <c r="AU211" s="255">
        <f t="shared" si="16"/>
        <v>36.382862680685115</v>
      </c>
      <c r="AV211" s="255">
        <f t="shared" si="18"/>
        <v>36.382862680685115</v>
      </c>
      <c r="AW211" s="255">
        <f t="shared" si="18"/>
        <v>36.382862680685115</v>
      </c>
      <c r="AX211" s="255">
        <f t="shared" si="18"/>
        <v>36.382862680685115</v>
      </c>
      <c r="AY211" s="255">
        <f t="shared" si="18"/>
        <v>36.382862680685115</v>
      </c>
      <c r="AZ211" s="255">
        <f t="shared" si="18"/>
        <v>36.382862680685115</v>
      </c>
      <c r="BA211" s="255">
        <f t="shared" si="18"/>
        <v>36.382862680685115</v>
      </c>
      <c r="BB211" s="255">
        <f t="shared" si="18"/>
        <v>36.382862680685115</v>
      </c>
      <c r="BC211" s="255">
        <f t="shared" si="18"/>
        <v>36.382862680685115</v>
      </c>
      <c r="BD211" s="255">
        <f t="shared" si="18"/>
        <v>36.382862680685115</v>
      </c>
      <c r="BE211" s="255">
        <f t="shared" si="18"/>
        <v>36.382862680685115</v>
      </c>
      <c r="BF211" s="255">
        <f t="shared" si="18"/>
        <v>36.382862680685115</v>
      </c>
      <c r="BG211" s="255">
        <f t="shared" si="18"/>
        <v>36.382862680685115</v>
      </c>
      <c r="BH211" s="255">
        <f t="shared" si="18"/>
        <v>36.382862680685115</v>
      </c>
      <c r="BI211" s="255">
        <f t="shared" si="18"/>
        <v>36.382862680685115</v>
      </c>
      <c r="BJ211" s="255">
        <f t="shared" si="18"/>
        <v>36.382862680685115</v>
      </c>
      <c r="BK211" s="255">
        <f t="shared" ref="AV211:BK226" si="21">BJ211</f>
        <v>36.382862680685115</v>
      </c>
    </row>
    <row r="212" spans="1:63" x14ac:dyDescent="0.2">
      <c r="A212" s="46" t="s">
        <v>662</v>
      </c>
      <c r="B212" s="57" t="s">
        <v>16</v>
      </c>
      <c r="C212" s="22" t="s">
        <v>373</v>
      </c>
      <c r="D212" s="22" t="s">
        <v>659</v>
      </c>
      <c r="E212" s="66" t="s">
        <v>541</v>
      </c>
      <c r="F212" s="224" t="s">
        <v>341</v>
      </c>
      <c r="G212" s="225" t="s">
        <v>342</v>
      </c>
      <c r="H212" s="225">
        <v>122.03471302427351</v>
      </c>
      <c r="I212" s="225">
        <v>4.0593936112709343</v>
      </c>
      <c r="J212" s="225">
        <v>-0.10058289588050684</v>
      </c>
      <c r="K212" s="225">
        <v>1.8676263157431094E-3</v>
      </c>
      <c r="L212" s="225">
        <v>-2.3766424376958639E-5</v>
      </c>
      <c r="M212" s="225">
        <v>2.6318748824749605E-7</v>
      </c>
      <c r="N212" s="225">
        <v>-1.2557512291296036E-9</v>
      </c>
      <c r="O212" s="228">
        <v>1</v>
      </c>
      <c r="P212" s="225">
        <v>6</v>
      </c>
      <c r="Q212" s="225">
        <v>75</v>
      </c>
      <c r="R212" s="246" t="s">
        <v>534</v>
      </c>
      <c r="S212" s="225" t="s">
        <v>535</v>
      </c>
      <c r="T212" s="249" t="s">
        <v>344</v>
      </c>
      <c r="V212">
        <f t="shared" si="19"/>
        <v>206</v>
      </c>
      <c r="W212">
        <f>HLOOKUP('Fleet Input'!$G$1,$AB$6:$AS$271,V212+1,FALSE)</f>
        <v>5.2259642629444611</v>
      </c>
      <c r="X212">
        <f>HLOOKUP('Fleet Input'!$G$1,$AT$6:$BK$271,V212+1,FALSE)</f>
        <v>37.392226727915606</v>
      </c>
      <c r="AB212" s="217">
        <v>5.2259642629444611</v>
      </c>
      <c r="AC212" s="217">
        <f t="shared" si="15"/>
        <v>5.2259642629444611</v>
      </c>
      <c r="AD212" s="217">
        <f t="shared" si="20"/>
        <v>5.2259642629444611</v>
      </c>
      <c r="AE212" s="217">
        <f t="shared" si="20"/>
        <v>5.2259642629444611</v>
      </c>
      <c r="AF212" s="217">
        <f t="shared" si="20"/>
        <v>5.2259642629444611</v>
      </c>
      <c r="AG212" s="217">
        <f t="shared" si="20"/>
        <v>5.2259642629444611</v>
      </c>
      <c r="AH212" s="217">
        <f t="shared" si="20"/>
        <v>5.2259642629444611</v>
      </c>
      <c r="AI212" s="217">
        <f t="shared" si="20"/>
        <v>5.2259642629444611</v>
      </c>
      <c r="AJ212" s="217">
        <f t="shared" si="20"/>
        <v>5.2259642629444611</v>
      </c>
      <c r="AK212" s="217">
        <f t="shared" si="20"/>
        <v>5.2259642629444611</v>
      </c>
      <c r="AL212" s="217">
        <f t="shared" si="20"/>
        <v>5.2259642629444611</v>
      </c>
      <c r="AM212" s="217">
        <f t="shared" si="20"/>
        <v>5.2259642629444611</v>
      </c>
      <c r="AN212" s="217">
        <f t="shared" si="20"/>
        <v>5.2259642629444611</v>
      </c>
      <c r="AO212" s="217">
        <f t="shared" si="20"/>
        <v>5.2259642629444611</v>
      </c>
      <c r="AP212" s="217">
        <f t="shared" si="20"/>
        <v>5.2259642629444611</v>
      </c>
      <c r="AQ212" s="217">
        <f t="shared" si="20"/>
        <v>5.2259642629444611</v>
      </c>
      <c r="AR212" s="217">
        <f t="shared" si="20"/>
        <v>5.2259642629444611</v>
      </c>
      <c r="AS212" s="217">
        <f t="shared" si="20"/>
        <v>5.2259642629444611</v>
      </c>
      <c r="AT212" s="213">
        <v>37.392226727915606</v>
      </c>
      <c r="AU212" s="255">
        <f t="shared" si="16"/>
        <v>37.392226727915606</v>
      </c>
      <c r="AV212" s="255">
        <f t="shared" si="21"/>
        <v>37.392226727915606</v>
      </c>
      <c r="AW212" s="255">
        <f t="shared" si="21"/>
        <v>37.392226727915606</v>
      </c>
      <c r="AX212" s="255">
        <f t="shared" si="21"/>
        <v>37.392226727915606</v>
      </c>
      <c r="AY212" s="255">
        <f t="shared" si="21"/>
        <v>37.392226727915606</v>
      </c>
      <c r="AZ212" s="255">
        <f t="shared" si="21"/>
        <v>37.392226727915606</v>
      </c>
      <c r="BA212" s="255">
        <f t="shared" si="21"/>
        <v>37.392226727915606</v>
      </c>
      <c r="BB212" s="255">
        <f t="shared" si="21"/>
        <v>37.392226727915606</v>
      </c>
      <c r="BC212" s="255">
        <f t="shared" si="21"/>
        <v>37.392226727915606</v>
      </c>
      <c r="BD212" s="255">
        <f t="shared" si="21"/>
        <v>37.392226727915606</v>
      </c>
      <c r="BE212" s="255">
        <f t="shared" si="21"/>
        <v>37.392226727915606</v>
      </c>
      <c r="BF212" s="255">
        <f t="shared" si="21"/>
        <v>37.392226727915606</v>
      </c>
      <c r="BG212" s="255">
        <f t="shared" si="21"/>
        <v>37.392226727915606</v>
      </c>
      <c r="BH212" s="255">
        <f t="shared" si="21"/>
        <v>37.392226727915606</v>
      </c>
      <c r="BI212" s="255">
        <f t="shared" si="21"/>
        <v>37.392226727915606</v>
      </c>
      <c r="BJ212" s="255">
        <f t="shared" si="21"/>
        <v>37.392226727915606</v>
      </c>
      <c r="BK212" s="255">
        <f t="shared" si="21"/>
        <v>37.392226727915606</v>
      </c>
    </row>
    <row r="213" spans="1:63" x14ac:dyDescent="0.2">
      <c r="A213" s="46" t="s">
        <v>663</v>
      </c>
      <c r="B213" s="57" t="s">
        <v>16</v>
      </c>
      <c r="C213" s="22" t="s">
        <v>373</v>
      </c>
      <c r="D213" s="22" t="s">
        <v>659</v>
      </c>
      <c r="E213" s="66" t="s">
        <v>543</v>
      </c>
      <c r="F213" s="224" t="s">
        <v>341</v>
      </c>
      <c r="G213" s="225" t="s">
        <v>342</v>
      </c>
      <c r="H213" s="225">
        <v>46.503033520188183</v>
      </c>
      <c r="I213" s="225">
        <v>4.7336163392756134</v>
      </c>
      <c r="J213" s="225">
        <v>-0.17069036483007949</v>
      </c>
      <c r="K213" s="225">
        <v>4.1004342538144556E-3</v>
      </c>
      <c r="L213" s="225">
        <v>-5.5066761113664597E-5</v>
      </c>
      <c r="M213" s="225">
        <v>4.270644348436381E-7</v>
      </c>
      <c r="N213" s="225">
        <v>-1.4313517766872952E-9</v>
      </c>
      <c r="O213" s="228">
        <v>1</v>
      </c>
      <c r="P213" s="225">
        <v>6</v>
      </c>
      <c r="Q213" s="225">
        <v>75</v>
      </c>
      <c r="R213" s="246" t="s">
        <v>534</v>
      </c>
      <c r="S213" s="225" t="s">
        <v>535</v>
      </c>
      <c r="T213" s="249" t="s">
        <v>344</v>
      </c>
      <c r="V213">
        <f t="shared" si="19"/>
        <v>207</v>
      </c>
      <c r="W213">
        <f>HLOOKUP('Fleet Input'!$G$1,$AB$6:$AS$271,V213+1,FALSE)</f>
        <v>3.4820067744864001</v>
      </c>
      <c r="X213">
        <f>HLOOKUP('Fleet Input'!$G$1,$AT$6:$BK$271,V213+1,FALSE)</f>
        <v>19.498475800375914</v>
      </c>
      <c r="AB213" s="217">
        <v>3.4820067744864001</v>
      </c>
      <c r="AC213" s="217">
        <f t="shared" si="15"/>
        <v>3.4820067744864001</v>
      </c>
      <c r="AD213" s="217">
        <f t="shared" si="20"/>
        <v>3.4820067744864001</v>
      </c>
      <c r="AE213" s="217">
        <f t="shared" si="20"/>
        <v>3.4820067744864001</v>
      </c>
      <c r="AF213" s="217">
        <f t="shared" si="20"/>
        <v>3.4820067744864001</v>
      </c>
      <c r="AG213" s="217">
        <f t="shared" si="20"/>
        <v>3.4820067744864001</v>
      </c>
      <c r="AH213" s="217">
        <f t="shared" si="20"/>
        <v>3.4820067744864001</v>
      </c>
      <c r="AI213" s="217">
        <f t="shared" si="20"/>
        <v>3.4820067744864001</v>
      </c>
      <c r="AJ213" s="217">
        <f t="shared" si="20"/>
        <v>3.4820067744864001</v>
      </c>
      <c r="AK213" s="217">
        <f t="shared" si="20"/>
        <v>3.4820067744864001</v>
      </c>
      <c r="AL213" s="217">
        <f t="shared" si="20"/>
        <v>3.4820067744864001</v>
      </c>
      <c r="AM213" s="217">
        <f t="shared" si="20"/>
        <v>3.4820067744864001</v>
      </c>
      <c r="AN213" s="217">
        <f t="shared" si="20"/>
        <v>3.4820067744864001</v>
      </c>
      <c r="AO213" s="217">
        <f t="shared" si="20"/>
        <v>3.4820067744864001</v>
      </c>
      <c r="AP213" s="217">
        <f t="shared" si="20"/>
        <v>3.4820067744864001</v>
      </c>
      <c r="AQ213" s="217">
        <f t="shared" si="20"/>
        <v>3.4820067744864001</v>
      </c>
      <c r="AR213" s="217">
        <f t="shared" si="20"/>
        <v>3.4820067744864001</v>
      </c>
      <c r="AS213" s="217">
        <f t="shared" si="20"/>
        <v>3.4820067744864001</v>
      </c>
      <c r="AT213" s="213">
        <v>19.498475800375914</v>
      </c>
      <c r="AU213" s="255">
        <f t="shared" si="16"/>
        <v>19.498475800375914</v>
      </c>
      <c r="AV213" s="255">
        <f t="shared" si="21"/>
        <v>19.498475800375914</v>
      </c>
      <c r="AW213" s="255">
        <f t="shared" si="21"/>
        <v>19.498475800375914</v>
      </c>
      <c r="AX213" s="255">
        <f t="shared" si="21"/>
        <v>19.498475800375914</v>
      </c>
      <c r="AY213" s="255">
        <f t="shared" si="21"/>
        <v>19.498475800375914</v>
      </c>
      <c r="AZ213" s="255">
        <f t="shared" si="21"/>
        <v>19.498475800375914</v>
      </c>
      <c r="BA213" s="255">
        <f t="shared" si="21"/>
        <v>19.498475800375914</v>
      </c>
      <c r="BB213" s="255">
        <f t="shared" si="21"/>
        <v>19.498475800375914</v>
      </c>
      <c r="BC213" s="255">
        <f t="shared" si="21"/>
        <v>19.498475800375914</v>
      </c>
      <c r="BD213" s="255">
        <f t="shared" si="21"/>
        <v>19.498475800375914</v>
      </c>
      <c r="BE213" s="255">
        <f t="shared" si="21"/>
        <v>19.498475800375914</v>
      </c>
      <c r="BF213" s="255">
        <f t="shared" si="21"/>
        <v>19.498475800375914</v>
      </c>
      <c r="BG213" s="255">
        <f t="shared" si="21"/>
        <v>19.498475800375914</v>
      </c>
      <c r="BH213" s="255">
        <f t="shared" si="21"/>
        <v>19.498475800375914</v>
      </c>
      <c r="BI213" s="255">
        <f t="shared" si="21"/>
        <v>19.498475800375914</v>
      </c>
      <c r="BJ213" s="255">
        <f t="shared" si="21"/>
        <v>19.498475800375914</v>
      </c>
      <c r="BK213" s="255">
        <f t="shared" si="21"/>
        <v>19.498475800375914</v>
      </c>
    </row>
    <row r="214" spans="1:63" x14ac:dyDescent="0.2">
      <c r="A214" s="46" t="s">
        <v>664</v>
      </c>
      <c r="B214" s="57" t="s">
        <v>16</v>
      </c>
      <c r="C214" s="22" t="s">
        <v>373</v>
      </c>
      <c r="D214" s="22" t="s">
        <v>659</v>
      </c>
      <c r="E214" s="66" t="s">
        <v>545</v>
      </c>
      <c r="F214" s="224" t="s">
        <v>341</v>
      </c>
      <c r="G214" s="225" t="s">
        <v>342</v>
      </c>
      <c r="H214" s="225">
        <v>37.809685724787414</v>
      </c>
      <c r="I214" s="225">
        <v>2.3072903999418486</v>
      </c>
      <c r="J214" s="225">
        <v>-8.5095664991968079E-2</v>
      </c>
      <c r="K214" s="225">
        <v>2.0224671878850131E-3</v>
      </c>
      <c r="L214" s="225">
        <v>-2.6763435638343935E-5</v>
      </c>
      <c r="M214" s="225">
        <v>2.1214913448197592E-7</v>
      </c>
      <c r="N214" s="225">
        <v>-7.4081951104186874E-10</v>
      </c>
      <c r="O214" s="228">
        <v>1</v>
      </c>
      <c r="P214" s="225">
        <v>6</v>
      </c>
      <c r="Q214" s="225">
        <v>75</v>
      </c>
      <c r="R214" s="246" t="s">
        <v>534</v>
      </c>
      <c r="S214" s="225" t="s">
        <v>535</v>
      </c>
      <c r="T214" s="249" t="s">
        <v>344</v>
      </c>
      <c r="V214">
        <f t="shared" si="19"/>
        <v>208</v>
      </c>
      <c r="W214">
        <f>HLOOKUP('Fleet Input'!$G$1,$AB$6:$AS$271,V214+1,FALSE)</f>
        <v>3.1061006028349825</v>
      </c>
      <c r="X214">
        <f>HLOOKUP('Fleet Input'!$G$1,$AT$6:$BK$271,V214+1,FALSE)</f>
        <v>24.542790186680541</v>
      </c>
      <c r="AB214" s="217">
        <v>3.1061006028349825</v>
      </c>
      <c r="AC214" s="217">
        <f t="shared" si="15"/>
        <v>3.1061006028349825</v>
      </c>
      <c r="AD214" s="217">
        <f t="shared" si="20"/>
        <v>3.1061006028349825</v>
      </c>
      <c r="AE214" s="217">
        <f t="shared" si="20"/>
        <v>3.1061006028349825</v>
      </c>
      <c r="AF214" s="217">
        <f t="shared" si="20"/>
        <v>3.1061006028349825</v>
      </c>
      <c r="AG214" s="217">
        <f t="shared" si="20"/>
        <v>3.1061006028349825</v>
      </c>
      <c r="AH214" s="217">
        <f t="shared" si="20"/>
        <v>3.1061006028349825</v>
      </c>
      <c r="AI214" s="217">
        <f t="shared" si="20"/>
        <v>3.1061006028349825</v>
      </c>
      <c r="AJ214" s="217">
        <f t="shared" si="20"/>
        <v>3.1061006028349825</v>
      </c>
      <c r="AK214" s="217">
        <f t="shared" si="20"/>
        <v>3.1061006028349825</v>
      </c>
      <c r="AL214" s="217">
        <f t="shared" si="20"/>
        <v>3.1061006028349825</v>
      </c>
      <c r="AM214" s="217">
        <f t="shared" si="20"/>
        <v>3.1061006028349825</v>
      </c>
      <c r="AN214" s="217">
        <f t="shared" si="20"/>
        <v>3.1061006028349825</v>
      </c>
      <c r="AO214" s="217">
        <f t="shared" si="20"/>
        <v>3.1061006028349825</v>
      </c>
      <c r="AP214" s="217">
        <f t="shared" si="20"/>
        <v>3.1061006028349825</v>
      </c>
      <c r="AQ214" s="217">
        <f t="shared" si="20"/>
        <v>3.1061006028349825</v>
      </c>
      <c r="AR214" s="217">
        <f t="shared" si="20"/>
        <v>3.1061006028349825</v>
      </c>
      <c r="AS214" s="217">
        <f t="shared" si="20"/>
        <v>3.1061006028349825</v>
      </c>
      <c r="AT214" s="213">
        <v>24.542790186680541</v>
      </c>
      <c r="AU214" s="255">
        <f t="shared" si="16"/>
        <v>24.542790186680541</v>
      </c>
      <c r="AV214" s="255">
        <f t="shared" si="21"/>
        <v>24.542790186680541</v>
      </c>
      <c r="AW214" s="255">
        <f t="shared" si="21"/>
        <v>24.542790186680541</v>
      </c>
      <c r="AX214" s="255">
        <f t="shared" si="21"/>
        <v>24.542790186680541</v>
      </c>
      <c r="AY214" s="255">
        <f t="shared" si="21"/>
        <v>24.542790186680541</v>
      </c>
      <c r="AZ214" s="255">
        <f t="shared" si="21"/>
        <v>24.542790186680541</v>
      </c>
      <c r="BA214" s="255">
        <f t="shared" si="21"/>
        <v>24.542790186680541</v>
      </c>
      <c r="BB214" s="255">
        <f t="shared" si="21"/>
        <v>24.542790186680541</v>
      </c>
      <c r="BC214" s="255">
        <f t="shared" si="21"/>
        <v>24.542790186680541</v>
      </c>
      <c r="BD214" s="255">
        <f t="shared" si="21"/>
        <v>24.542790186680541</v>
      </c>
      <c r="BE214" s="255">
        <f t="shared" si="21"/>
        <v>24.542790186680541</v>
      </c>
      <c r="BF214" s="255">
        <f t="shared" si="21"/>
        <v>24.542790186680541</v>
      </c>
      <c r="BG214" s="255">
        <f t="shared" si="21"/>
        <v>24.542790186680541</v>
      </c>
      <c r="BH214" s="255">
        <f t="shared" si="21"/>
        <v>24.542790186680541</v>
      </c>
      <c r="BI214" s="255">
        <f t="shared" si="21"/>
        <v>24.542790186680541</v>
      </c>
      <c r="BJ214" s="255">
        <f t="shared" si="21"/>
        <v>24.542790186680541</v>
      </c>
      <c r="BK214" s="255">
        <f t="shared" si="21"/>
        <v>24.542790186680541</v>
      </c>
    </row>
    <row r="215" spans="1:63" x14ac:dyDescent="0.2">
      <c r="A215" s="46" t="s">
        <v>665</v>
      </c>
      <c r="B215" s="57" t="s">
        <v>16</v>
      </c>
      <c r="C215" s="22" t="s">
        <v>373</v>
      </c>
      <c r="D215" s="31" t="s">
        <v>659</v>
      </c>
      <c r="E215" s="66" t="s">
        <v>547</v>
      </c>
      <c r="F215" s="224" t="s">
        <v>341</v>
      </c>
      <c r="G215" s="225" t="s">
        <v>342</v>
      </c>
      <c r="H215" s="225">
        <v>37.809685724787414</v>
      </c>
      <c r="I215" s="225">
        <v>2.3072903999418486</v>
      </c>
      <c r="J215" s="225">
        <v>-8.5095664991968079E-2</v>
      </c>
      <c r="K215" s="225">
        <v>2.0224671878850131E-3</v>
      </c>
      <c r="L215" s="225">
        <v>-2.6763435638343935E-5</v>
      </c>
      <c r="M215" s="225">
        <v>2.1214913448197592E-7</v>
      </c>
      <c r="N215" s="225">
        <v>-7.4081951104186874E-10</v>
      </c>
      <c r="O215" s="228">
        <v>0.2</v>
      </c>
      <c r="P215" s="225">
        <v>6</v>
      </c>
      <c r="Q215" s="225">
        <v>75</v>
      </c>
      <c r="R215" s="225" t="s">
        <v>548</v>
      </c>
      <c r="S215" s="225" t="s">
        <v>344</v>
      </c>
      <c r="T215" s="249" t="s">
        <v>666</v>
      </c>
      <c r="V215">
        <f t="shared" si="19"/>
        <v>209</v>
      </c>
      <c r="W215">
        <f>HLOOKUP('Fleet Input'!$G$1,$AB$6:$AS$271,V215+1,FALSE)</f>
        <v>0.26567663481489784</v>
      </c>
      <c r="X215">
        <f>HLOOKUP('Fleet Input'!$G$1,$AT$6:$BK$271,V215+1,FALSE)</f>
        <v>3.8674796097098998</v>
      </c>
      <c r="AB215" s="217">
        <v>0.26567663481489784</v>
      </c>
      <c r="AC215" s="217">
        <f t="shared" si="15"/>
        <v>0.26567663481489784</v>
      </c>
      <c r="AD215" s="217">
        <f t="shared" si="20"/>
        <v>0.26567663481489784</v>
      </c>
      <c r="AE215" s="217">
        <f t="shared" si="20"/>
        <v>0.26567663481489784</v>
      </c>
      <c r="AF215" s="217">
        <f t="shared" si="20"/>
        <v>0.26567663481489784</v>
      </c>
      <c r="AG215" s="217">
        <f t="shared" si="20"/>
        <v>0.26567663481489784</v>
      </c>
      <c r="AH215" s="217">
        <f t="shared" si="20"/>
        <v>0.26567663481489784</v>
      </c>
      <c r="AI215" s="217">
        <f t="shared" si="20"/>
        <v>0.26567663481489784</v>
      </c>
      <c r="AJ215" s="217">
        <f t="shared" si="20"/>
        <v>0.26567663481489784</v>
      </c>
      <c r="AK215" s="217">
        <f t="shared" si="20"/>
        <v>0.26567663481489784</v>
      </c>
      <c r="AL215" s="217">
        <f t="shared" si="20"/>
        <v>0.26567663481489784</v>
      </c>
      <c r="AM215" s="217">
        <f t="shared" si="20"/>
        <v>0.26567663481489784</v>
      </c>
      <c r="AN215" s="217">
        <f t="shared" si="20"/>
        <v>0.26567663481489784</v>
      </c>
      <c r="AO215" s="217">
        <f t="shared" si="20"/>
        <v>0.26567663481489784</v>
      </c>
      <c r="AP215" s="217">
        <f t="shared" si="20"/>
        <v>0.26567663481489784</v>
      </c>
      <c r="AQ215" s="217">
        <f t="shared" si="20"/>
        <v>0.26567663481489784</v>
      </c>
      <c r="AR215" s="217">
        <f t="shared" si="20"/>
        <v>0.26567663481489784</v>
      </c>
      <c r="AS215" s="217">
        <f t="shared" si="20"/>
        <v>0.26567663481489784</v>
      </c>
      <c r="AT215" s="213">
        <v>3.8674796097098998</v>
      </c>
      <c r="AU215" s="255">
        <f t="shared" si="16"/>
        <v>3.8674796097098998</v>
      </c>
      <c r="AV215" s="255">
        <f t="shared" si="21"/>
        <v>3.8674796097098998</v>
      </c>
      <c r="AW215" s="255">
        <f t="shared" si="21"/>
        <v>3.8674796097098998</v>
      </c>
      <c r="AX215" s="255">
        <f t="shared" si="21"/>
        <v>3.8674796097098998</v>
      </c>
      <c r="AY215" s="255">
        <f t="shared" si="21"/>
        <v>3.8674796097098998</v>
      </c>
      <c r="AZ215" s="255">
        <f t="shared" si="21"/>
        <v>3.8674796097098998</v>
      </c>
      <c r="BA215" s="255">
        <f t="shared" si="21"/>
        <v>3.8674796097098998</v>
      </c>
      <c r="BB215" s="255">
        <f t="shared" si="21"/>
        <v>3.8674796097098998</v>
      </c>
      <c r="BC215" s="255">
        <f t="shared" si="21"/>
        <v>3.8674796097098998</v>
      </c>
      <c r="BD215" s="255">
        <f t="shared" si="21"/>
        <v>3.8674796097098998</v>
      </c>
      <c r="BE215" s="255">
        <f t="shared" si="21"/>
        <v>3.8674796097098998</v>
      </c>
      <c r="BF215" s="255">
        <f t="shared" si="21"/>
        <v>3.8674796097098998</v>
      </c>
      <c r="BG215" s="255">
        <f t="shared" si="21"/>
        <v>3.8674796097098998</v>
      </c>
      <c r="BH215" s="255">
        <f t="shared" si="21"/>
        <v>3.8674796097098998</v>
      </c>
      <c r="BI215" s="255">
        <f t="shared" si="21"/>
        <v>3.8674796097098998</v>
      </c>
      <c r="BJ215" s="255">
        <f t="shared" si="21"/>
        <v>3.8674796097098998</v>
      </c>
      <c r="BK215" s="255">
        <f t="shared" si="21"/>
        <v>3.8674796097098998</v>
      </c>
    </row>
    <row r="216" spans="1:63" x14ac:dyDescent="0.2">
      <c r="A216" s="46" t="s">
        <v>667</v>
      </c>
      <c r="B216" s="57" t="s">
        <v>16</v>
      </c>
      <c r="C216" s="22" t="s">
        <v>373</v>
      </c>
      <c r="D216" s="32" t="s">
        <v>668</v>
      </c>
      <c r="E216" s="66" t="s">
        <v>533</v>
      </c>
      <c r="F216" s="224" t="s">
        <v>341</v>
      </c>
      <c r="G216" s="225" t="s">
        <v>342</v>
      </c>
      <c r="H216" s="225">
        <v>24.237562378868461</v>
      </c>
      <c r="I216" s="225">
        <v>36.464973531197757</v>
      </c>
      <c r="J216" s="225">
        <v>-1.5019314117671456</v>
      </c>
      <c r="K216" s="225">
        <v>3.6413713206457032E-2</v>
      </c>
      <c r="L216" s="225">
        <v>-4.5797771770139661E-4</v>
      </c>
      <c r="M216" s="225">
        <v>2.9994669192845436E-6</v>
      </c>
      <c r="N216" s="225">
        <v>-8.1341752465602379E-9</v>
      </c>
      <c r="O216" s="228">
        <v>1</v>
      </c>
      <c r="P216" s="225">
        <v>6</v>
      </c>
      <c r="Q216" s="225">
        <v>75</v>
      </c>
      <c r="R216" s="246" t="s">
        <v>534</v>
      </c>
      <c r="S216" s="225" t="s">
        <v>535</v>
      </c>
      <c r="T216" s="249" t="s">
        <v>344</v>
      </c>
      <c r="V216">
        <f t="shared" si="19"/>
        <v>210</v>
      </c>
      <c r="W216">
        <f>HLOOKUP('Fleet Input'!$G$1,$AB$6:$AS$271,V216+1,FALSE)</f>
        <v>13.255904094571402</v>
      </c>
      <c r="X216">
        <f>HLOOKUP('Fleet Input'!$G$1,$AT$6:$BK$271,V216+1,FALSE)</f>
        <v>67.89227814970576</v>
      </c>
      <c r="AB216" s="217">
        <v>13.255904094571402</v>
      </c>
      <c r="AC216" s="217">
        <f t="shared" si="15"/>
        <v>13.255904094571402</v>
      </c>
      <c r="AD216" s="217">
        <f t="shared" si="20"/>
        <v>13.255904094571402</v>
      </c>
      <c r="AE216" s="217">
        <f t="shared" si="20"/>
        <v>13.255904094571402</v>
      </c>
      <c r="AF216" s="217">
        <f t="shared" si="20"/>
        <v>13.255904094571402</v>
      </c>
      <c r="AG216" s="217">
        <f t="shared" si="20"/>
        <v>13.255904094571402</v>
      </c>
      <c r="AH216" s="217">
        <f t="shared" si="20"/>
        <v>13.255904094571402</v>
      </c>
      <c r="AI216" s="217">
        <f t="shared" si="20"/>
        <v>13.255904094571402</v>
      </c>
      <c r="AJ216" s="217">
        <f t="shared" si="20"/>
        <v>13.255904094571402</v>
      </c>
      <c r="AK216" s="217">
        <f t="shared" si="20"/>
        <v>13.255904094571402</v>
      </c>
      <c r="AL216" s="217">
        <f t="shared" si="20"/>
        <v>13.255904094571402</v>
      </c>
      <c r="AM216" s="217">
        <f t="shared" si="20"/>
        <v>13.255904094571402</v>
      </c>
      <c r="AN216" s="217">
        <f t="shared" si="20"/>
        <v>13.255904094571402</v>
      </c>
      <c r="AO216" s="217">
        <f t="shared" si="20"/>
        <v>13.255904094571402</v>
      </c>
      <c r="AP216" s="217">
        <f t="shared" si="20"/>
        <v>13.255904094571402</v>
      </c>
      <c r="AQ216" s="217">
        <f t="shared" si="20"/>
        <v>13.255904094571402</v>
      </c>
      <c r="AR216" s="217">
        <f t="shared" si="20"/>
        <v>13.255904094571402</v>
      </c>
      <c r="AS216" s="217">
        <f t="shared" si="20"/>
        <v>13.255904094571402</v>
      </c>
      <c r="AT216" s="213">
        <v>67.89227814970576</v>
      </c>
      <c r="AU216" s="255">
        <f t="shared" si="16"/>
        <v>67.89227814970576</v>
      </c>
      <c r="AV216" s="255">
        <f t="shared" si="21"/>
        <v>67.89227814970576</v>
      </c>
      <c r="AW216" s="255">
        <f t="shared" si="21"/>
        <v>67.89227814970576</v>
      </c>
      <c r="AX216" s="255">
        <f t="shared" si="21"/>
        <v>67.89227814970576</v>
      </c>
      <c r="AY216" s="255">
        <f t="shared" si="21"/>
        <v>67.89227814970576</v>
      </c>
      <c r="AZ216" s="255">
        <f t="shared" si="21"/>
        <v>67.89227814970576</v>
      </c>
      <c r="BA216" s="255">
        <f t="shared" si="21"/>
        <v>67.89227814970576</v>
      </c>
      <c r="BB216" s="255">
        <f t="shared" si="21"/>
        <v>67.89227814970576</v>
      </c>
      <c r="BC216" s="255">
        <f t="shared" si="21"/>
        <v>67.89227814970576</v>
      </c>
      <c r="BD216" s="255">
        <f t="shared" si="21"/>
        <v>67.89227814970576</v>
      </c>
      <c r="BE216" s="255">
        <f t="shared" si="21"/>
        <v>67.89227814970576</v>
      </c>
      <c r="BF216" s="255">
        <f t="shared" si="21"/>
        <v>67.89227814970576</v>
      </c>
      <c r="BG216" s="255">
        <f t="shared" si="21"/>
        <v>67.89227814970576</v>
      </c>
      <c r="BH216" s="255">
        <f t="shared" si="21"/>
        <v>67.89227814970576</v>
      </c>
      <c r="BI216" s="255">
        <f t="shared" si="21"/>
        <v>67.89227814970576</v>
      </c>
      <c r="BJ216" s="255">
        <f t="shared" si="21"/>
        <v>67.89227814970576</v>
      </c>
      <c r="BK216" s="255">
        <f t="shared" si="21"/>
        <v>67.89227814970576</v>
      </c>
    </row>
    <row r="217" spans="1:63" x14ac:dyDescent="0.2">
      <c r="A217" s="46" t="s">
        <v>669</v>
      </c>
      <c r="B217" s="57" t="s">
        <v>16</v>
      </c>
      <c r="C217" s="22" t="s">
        <v>373</v>
      </c>
      <c r="D217" s="22" t="s">
        <v>668</v>
      </c>
      <c r="E217" s="66" t="s">
        <v>537</v>
      </c>
      <c r="F217" s="224" t="s">
        <v>341</v>
      </c>
      <c r="G217" s="225" t="s">
        <v>342</v>
      </c>
      <c r="H217" s="225">
        <v>26.952851553447545</v>
      </c>
      <c r="I217" s="225">
        <v>22.651448781602085</v>
      </c>
      <c r="J217" s="225">
        <v>-1.0365803753957152</v>
      </c>
      <c r="K217" s="225">
        <v>2.7969544879852037E-2</v>
      </c>
      <c r="L217" s="225">
        <v>-3.9734195360097146E-4</v>
      </c>
      <c r="M217" s="225">
        <v>2.9268385822733833E-6</v>
      </c>
      <c r="N217" s="225">
        <v>-8.7635986852768744E-9</v>
      </c>
      <c r="O217" s="228">
        <v>1</v>
      </c>
      <c r="P217" s="225">
        <v>6</v>
      </c>
      <c r="Q217" s="225">
        <v>75</v>
      </c>
      <c r="R217" s="246" t="s">
        <v>534</v>
      </c>
      <c r="S217" s="225" t="s">
        <v>535</v>
      </c>
      <c r="T217" s="249" t="s">
        <v>344</v>
      </c>
      <c r="V217">
        <f t="shared" si="19"/>
        <v>211</v>
      </c>
      <c r="W217">
        <f>HLOOKUP('Fleet Input'!$G$1,$AB$6:$AS$271,V217+1,FALSE)</f>
        <v>8.1238562342719103</v>
      </c>
      <c r="X217">
        <f>HLOOKUP('Fleet Input'!$G$1,$AT$6:$BK$271,V217+1,FALSE)</f>
        <v>43.028908992412404</v>
      </c>
      <c r="AB217" s="217">
        <v>8.1238562342719103</v>
      </c>
      <c r="AC217" s="217">
        <f t="shared" si="15"/>
        <v>8.1238562342719103</v>
      </c>
      <c r="AD217" s="217">
        <f t="shared" si="20"/>
        <v>8.1238562342719103</v>
      </c>
      <c r="AE217" s="217">
        <f t="shared" si="20"/>
        <v>8.1238562342719103</v>
      </c>
      <c r="AF217" s="217">
        <f t="shared" si="20"/>
        <v>8.1238562342719103</v>
      </c>
      <c r="AG217" s="217">
        <f t="shared" si="20"/>
        <v>8.1238562342719103</v>
      </c>
      <c r="AH217" s="217">
        <f t="shared" si="20"/>
        <v>8.1238562342719103</v>
      </c>
      <c r="AI217" s="217">
        <f t="shared" si="20"/>
        <v>8.1238562342719103</v>
      </c>
      <c r="AJ217" s="217">
        <f t="shared" si="20"/>
        <v>8.1238562342719103</v>
      </c>
      <c r="AK217" s="217">
        <f t="shared" si="20"/>
        <v>8.1238562342719103</v>
      </c>
      <c r="AL217" s="217">
        <f t="shared" si="20"/>
        <v>8.1238562342719103</v>
      </c>
      <c r="AM217" s="217">
        <f t="shared" si="20"/>
        <v>8.1238562342719103</v>
      </c>
      <c r="AN217" s="217">
        <f t="shared" si="20"/>
        <v>8.1238562342719103</v>
      </c>
      <c r="AO217" s="217">
        <f t="shared" si="20"/>
        <v>8.1238562342719103</v>
      </c>
      <c r="AP217" s="217">
        <f t="shared" si="20"/>
        <v>8.1238562342719103</v>
      </c>
      <c r="AQ217" s="217">
        <f t="shared" si="20"/>
        <v>8.1238562342719103</v>
      </c>
      <c r="AR217" s="217">
        <f t="shared" si="20"/>
        <v>8.1238562342719103</v>
      </c>
      <c r="AS217" s="217">
        <f t="shared" si="20"/>
        <v>8.1238562342719103</v>
      </c>
      <c r="AT217" s="213">
        <v>43.028908992412404</v>
      </c>
      <c r="AU217" s="255">
        <f t="shared" si="16"/>
        <v>43.028908992412404</v>
      </c>
      <c r="AV217" s="255">
        <f t="shared" si="21"/>
        <v>43.028908992412404</v>
      </c>
      <c r="AW217" s="255">
        <f t="shared" si="21"/>
        <v>43.028908992412404</v>
      </c>
      <c r="AX217" s="255">
        <f t="shared" si="21"/>
        <v>43.028908992412404</v>
      </c>
      <c r="AY217" s="255">
        <f t="shared" si="21"/>
        <v>43.028908992412404</v>
      </c>
      <c r="AZ217" s="255">
        <f t="shared" si="21"/>
        <v>43.028908992412404</v>
      </c>
      <c r="BA217" s="255">
        <f t="shared" si="21"/>
        <v>43.028908992412404</v>
      </c>
      <c r="BB217" s="255">
        <f t="shared" si="21"/>
        <v>43.028908992412404</v>
      </c>
      <c r="BC217" s="255">
        <f t="shared" si="21"/>
        <v>43.028908992412404</v>
      </c>
      <c r="BD217" s="255">
        <f t="shared" si="21"/>
        <v>43.028908992412404</v>
      </c>
      <c r="BE217" s="255">
        <f t="shared" si="21"/>
        <v>43.028908992412404</v>
      </c>
      <c r="BF217" s="255">
        <f t="shared" si="21"/>
        <v>43.028908992412404</v>
      </c>
      <c r="BG217" s="255">
        <f t="shared" si="21"/>
        <v>43.028908992412404</v>
      </c>
      <c r="BH217" s="255">
        <f t="shared" si="21"/>
        <v>43.028908992412404</v>
      </c>
      <c r="BI217" s="255">
        <f t="shared" si="21"/>
        <v>43.028908992412404</v>
      </c>
      <c r="BJ217" s="255">
        <f t="shared" si="21"/>
        <v>43.028908992412404</v>
      </c>
      <c r="BK217" s="255">
        <f t="shared" si="21"/>
        <v>43.028908992412404</v>
      </c>
    </row>
    <row r="218" spans="1:63" x14ac:dyDescent="0.2">
      <c r="A218" s="46" t="s">
        <v>670</v>
      </c>
      <c r="B218" s="57" t="s">
        <v>16</v>
      </c>
      <c r="C218" s="22" t="s">
        <v>373</v>
      </c>
      <c r="D218" s="22" t="s">
        <v>668</v>
      </c>
      <c r="E218" s="66" t="s">
        <v>539</v>
      </c>
      <c r="F218" s="224" t="s">
        <v>341</v>
      </c>
      <c r="G218" s="225" t="s">
        <v>342</v>
      </c>
      <c r="H218" s="225">
        <v>56.374551931396127</v>
      </c>
      <c r="I218" s="225">
        <v>18.135743457823992</v>
      </c>
      <c r="J218" s="225">
        <v>-0.66233977122465149</v>
      </c>
      <c r="K218" s="225">
        <v>1.5017757527402864E-2</v>
      </c>
      <c r="L218" s="225">
        <v>-1.8032145227664387E-4</v>
      </c>
      <c r="M218" s="225">
        <v>1.1841755702679535E-6</v>
      </c>
      <c r="N218" s="225">
        <v>-3.3727706049042905E-9</v>
      </c>
      <c r="O218" s="228">
        <v>1</v>
      </c>
      <c r="P218" s="225">
        <v>6</v>
      </c>
      <c r="Q218" s="225">
        <v>75</v>
      </c>
      <c r="R218" s="246" t="s">
        <v>534</v>
      </c>
      <c r="S218" s="225" t="s">
        <v>535</v>
      </c>
      <c r="T218" s="249" t="s">
        <v>344</v>
      </c>
      <c r="V218">
        <f t="shared" si="19"/>
        <v>212</v>
      </c>
      <c r="W218">
        <f>HLOOKUP('Fleet Input'!$G$1,$AB$6:$AS$271,V218+1,FALSE)</f>
        <v>8.6402582377815662</v>
      </c>
      <c r="X218">
        <f>HLOOKUP('Fleet Input'!$G$1,$AT$6:$BK$271,V218+1,FALSE)</f>
        <v>47.373510843061595</v>
      </c>
      <c r="AB218" s="217">
        <v>8.6402582377815662</v>
      </c>
      <c r="AC218" s="217">
        <f t="shared" si="15"/>
        <v>8.6402582377815662</v>
      </c>
      <c r="AD218" s="217">
        <f t="shared" si="20"/>
        <v>8.6402582377815662</v>
      </c>
      <c r="AE218" s="217">
        <f t="shared" si="20"/>
        <v>8.6402582377815662</v>
      </c>
      <c r="AF218" s="217">
        <f t="shared" si="20"/>
        <v>8.6402582377815662</v>
      </c>
      <c r="AG218" s="217">
        <f t="shared" si="20"/>
        <v>8.6402582377815662</v>
      </c>
      <c r="AH218" s="217">
        <f t="shared" si="20"/>
        <v>8.6402582377815662</v>
      </c>
      <c r="AI218" s="217">
        <f t="shared" si="20"/>
        <v>8.6402582377815662</v>
      </c>
      <c r="AJ218" s="217">
        <f t="shared" si="20"/>
        <v>8.6402582377815662</v>
      </c>
      <c r="AK218" s="217">
        <f t="shared" si="20"/>
        <v>8.6402582377815662</v>
      </c>
      <c r="AL218" s="217">
        <f t="shared" si="20"/>
        <v>8.6402582377815662</v>
      </c>
      <c r="AM218" s="217">
        <f t="shared" si="20"/>
        <v>8.6402582377815662</v>
      </c>
      <c r="AN218" s="217">
        <f t="shared" si="20"/>
        <v>8.6402582377815662</v>
      </c>
      <c r="AO218" s="217">
        <f t="shared" si="20"/>
        <v>8.6402582377815662</v>
      </c>
      <c r="AP218" s="217">
        <f t="shared" si="20"/>
        <v>8.6402582377815662</v>
      </c>
      <c r="AQ218" s="217">
        <f t="shared" si="20"/>
        <v>8.6402582377815662</v>
      </c>
      <c r="AR218" s="217">
        <f t="shared" si="20"/>
        <v>8.6402582377815662</v>
      </c>
      <c r="AS218" s="217">
        <f t="shared" si="20"/>
        <v>8.6402582377815662</v>
      </c>
      <c r="AT218" s="213">
        <v>47.373510843061595</v>
      </c>
      <c r="AU218" s="255">
        <f t="shared" si="16"/>
        <v>47.373510843061595</v>
      </c>
      <c r="AV218" s="255">
        <f t="shared" si="21"/>
        <v>47.373510843061595</v>
      </c>
      <c r="AW218" s="255">
        <f t="shared" si="21"/>
        <v>47.373510843061595</v>
      </c>
      <c r="AX218" s="255">
        <f t="shared" si="21"/>
        <v>47.373510843061595</v>
      </c>
      <c r="AY218" s="255">
        <f t="shared" si="21"/>
        <v>47.373510843061595</v>
      </c>
      <c r="AZ218" s="255">
        <f t="shared" si="21"/>
        <v>47.373510843061595</v>
      </c>
      <c r="BA218" s="255">
        <f t="shared" si="21"/>
        <v>47.373510843061595</v>
      </c>
      <c r="BB218" s="255">
        <f t="shared" si="21"/>
        <v>47.373510843061595</v>
      </c>
      <c r="BC218" s="255">
        <f t="shared" si="21"/>
        <v>47.373510843061595</v>
      </c>
      <c r="BD218" s="255">
        <f t="shared" si="21"/>
        <v>47.373510843061595</v>
      </c>
      <c r="BE218" s="255">
        <f t="shared" si="21"/>
        <v>47.373510843061595</v>
      </c>
      <c r="BF218" s="255">
        <f t="shared" si="21"/>
        <v>47.373510843061595</v>
      </c>
      <c r="BG218" s="255">
        <f t="shared" si="21"/>
        <v>47.373510843061595</v>
      </c>
      <c r="BH218" s="255">
        <f t="shared" si="21"/>
        <v>47.373510843061595</v>
      </c>
      <c r="BI218" s="255">
        <f t="shared" si="21"/>
        <v>47.373510843061595</v>
      </c>
      <c r="BJ218" s="255">
        <f t="shared" si="21"/>
        <v>47.373510843061595</v>
      </c>
      <c r="BK218" s="255">
        <f t="shared" si="21"/>
        <v>47.373510843061595</v>
      </c>
    </row>
    <row r="219" spans="1:63" x14ac:dyDescent="0.2">
      <c r="A219" s="46" t="s">
        <v>671</v>
      </c>
      <c r="B219" s="57" t="s">
        <v>16</v>
      </c>
      <c r="C219" s="22" t="s">
        <v>373</v>
      </c>
      <c r="D219" s="22" t="s">
        <v>668</v>
      </c>
      <c r="E219" s="66" t="s">
        <v>541</v>
      </c>
      <c r="F219" s="224" t="s">
        <v>341</v>
      </c>
      <c r="G219" s="225" t="s">
        <v>342</v>
      </c>
      <c r="H219" s="225">
        <v>140.44297283003107</v>
      </c>
      <c r="I219" s="225">
        <v>7.9849088824121282</v>
      </c>
      <c r="J219" s="225">
        <v>-0.30006908815994393</v>
      </c>
      <c r="K219" s="225">
        <v>7.4619818706196384E-3</v>
      </c>
      <c r="L219" s="225">
        <v>-1.0354079138608085E-4</v>
      </c>
      <c r="M219" s="225">
        <v>8.454107982558412E-7</v>
      </c>
      <c r="N219" s="225">
        <v>-2.9771725148109579E-9</v>
      </c>
      <c r="O219" s="228">
        <v>1</v>
      </c>
      <c r="P219" s="225">
        <v>6</v>
      </c>
      <c r="Q219" s="225">
        <v>75</v>
      </c>
      <c r="R219" s="246" t="s">
        <v>534</v>
      </c>
      <c r="S219" s="225" t="s">
        <v>535</v>
      </c>
      <c r="T219" s="249" t="s">
        <v>344</v>
      </c>
      <c r="V219">
        <f t="shared" si="19"/>
        <v>213</v>
      </c>
      <c r="W219">
        <f>HLOOKUP('Fleet Input'!$G$1,$AB$6:$AS$271,V219+1,FALSE)</f>
        <v>6.9366327482111059</v>
      </c>
      <c r="X219">
        <f>HLOOKUP('Fleet Input'!$G$1,$AT$6:$BK$271,V219+1,FALSE)</f>
        <v>47.733859475530146</v>
      </c>
      <c r="AB219" s="217">
        <v>6.9366327482111059</v>
      </c>
      <c r="AC219" s="217">
        <f t="shared" si="15"/>
        <v>6.9366327482111059</v>
      </c>
      <c r="AD219" s="217">
        <f t="shared" si="20"/>
        <v>6.9366327482111059</v>
      </c>
      <c r="AE219" s="217">
        <f t="shared" si="20"/>
        <v>6.9366327482111059</v>
      </c>
      <c r="AF219" s="217">
        <f t="shared" si="20"/>
        <v>6.9366327482111059</v>
      </c>
      <c r="AG219" s="217">
        <f t="shared" si="20"/>
        <v>6.9366327482111059</v>
      </c>
      <c r="AH219" s="217">
        <f t="shared" si="20"/>
        <v>6.9366327482111059</v>
      </c>
      <c r="AI219" s="217">
        <f t="shared" si="20"/>
        <v>6.9366327482111059</v>
      </c>
      <c r="AJ219" s="217">
        <f t="shared" si="20"/>
        <v>6.9366327482111059</v>
      </c>
      <c r="AK219" s="217">
        <f t="shared" si="20"/>
        <v>6.9366327482111059</v>
      </c>
      <c r="AL219" s="217">
        <f t="shared" si="20"/>
        <v>6.9366327482111059</v>
      </c>
      <c r="AM219" s="217">
        <f t="shared" si="20"/>
        <v>6.9366327482111059</v>
      </c>
      <c r="AN219" s="217">
        <f t="shared" si="20"/>
        <v>6.9366327482111059</v>
      </c>
      <c r="AO219" s="217">
        <f t="shared" si="20"/>
        <v>6.9366327482111059</v>
      </c>
      <c r="AP219" s="217">
        <f t="shared" si="20"/>
        <v>6.9366327482111059</v>
      </c>
      <c r="AQ219" s="217">
        <f t="shared" si="20"/>
        <v>6.9366327482111059</v>
      </c>
      <c r="AR219" s="217">
        <f t="shared" si="20"/>
        <v>6.9366327482111059</v>
      </c>
      <c r="AS219" s="217">
        <f t="shared" si="20"/>
        <v>6.9366327482111059</v>
      </c>
      <c r="AT219" s="213">
        <v>47.733859475530146</v>
      </c>
      <c r="AU219" s="255">
        <f t="shared" si="16"/>
        <v>47.733859475530146</v>
      </c>
      <c r="AV219" s="255">
        <f t="shared" si="21"/>
        <v>47.733859475530146</v>
      </c>
      <c r="AW219" s="255">
        <f t="shared" si="21"/>
        <v>47.733859475530146</v>
      </c>
      <c r="AX219" s="255">
        <f t="shared" si="21"/>
        <v>47.733859475530146</v>
      </c>
      <c r="AY219" s="255">
        <f t="shared" si="21"/>
        <v>47.733859475530146</v>
      </c>
      <c r="AZ219" s="255">
        <f t="shared" si="21"/>
        <v>47.733859475530146</v>
      </c>
      <c r="BA219" s="255">
        <f t="shared" si="21"/>
        <v>47.733859475530146</v>
      </c>
      <c r="BB219" s="255">
        <f t="shared" si="21"/>
        <v>47.733859475530146</v>
      </c>
      <c r="BC219" s="255">
        <f t="shared" si="21"/>
        <v>47.733859475530146</v>
      </c>
      <c r="BD219" s="255">
        <f t="shared" si="21"/>
        <v>47.733859475530146</v>
      </c>
      <c r="BE219" s="255">
        <f t="shared" si="21"/>
        <v>47.733859475530146</v>
      </c>
      <c r="BF219" s="255">
        <f t="shared" si="21"/>
        <v>47.733859475530146</v>
      </c>
      <c r="BG219" s="255">
        <f t="shared" si="21"/>
        <v>47.733859475530146</v>
      </c>
      <c r="BH219" s="255">
        <f t="shared" si="21"/>
        <v>47.733859475530146</v>
      </c>
      <c r="BI219" s="255">
        <f t="shared" si="21"/>
        <v>47.733859475530146</v>
      </c>
      <c r="BJ219" s="255">
        <f t="shared" si="21"/>
        <v>47.733859475530146</v>
      </c>
      <c r="BK219" s="255">
        <f t="shared" si="21"/>
        <v>47.733859475530146</v>
      </c>
    </row>
    <row r="220" spans="1:63" x14ac:dyDescent="0.2">
      <c r="A220" s="46" t="s">
        <v>672</v>
      </c>
      <c r="B220" s="57" t="s">
        <v>16</v>
      </c>
      <c r="C220" s="22" t="s">
        <v>373</v>
      </c>
      <c r="D220" s="22" t="s">
        <v>668</v>
      </c>
      <c r="E220" s="66" t="s">
        <v>543</v>
      </c>
      <c r="F220" s="224" t="s">
        <v>341</v>
      </c>
      <c r="G220" s="225" t="s">
        <v>342</v>
      </c>
      <c r="H220" s="225">
        <v>33.942726637236774</v>
      </c>
      <c r="I220" s="225">
        <v>11.961054238607176</v>
      </c>
      <c r="J220" s="225">
        <v>-0.64574757382797543</v>
      </c>
      <c r="K220" s="225">
        <v>1.9665934800741525E-2</v>
      </c>
      <c r="L220" s="225">
        <v>-3.1241207051380115E-4</v>
      </c>
      <c r="M220" s="225">
        <v>2.5175770489993532E-6</v>
      </c>
      <c r="N220" s="225">
        <v>-8.0490306885979204E-9</v>
      </c>
      <c r="O220" s="228">
        <v>1</v>
      </c>
      <c r="P220" s="225">
        <v>6</v>
      </c>
      <c r="Q220" s="225">
        <v>75</v>
      </c>
      <c r="R220" s="246" t="s">
        <v>534</v>
      </c>
      <c r="S220" s="225" t="s">
        <v>535</v>
      </c>
      <c r="T220" s="249" t="s">
        <v>344</v>
      </c>
      <c r="V220">
        <f t="shared" si="19"/>
        <v>214</v>
      </c>
      <c r="W220">
        <f>HLOOKUP('Fleet Input'!$G$1,$AB$6:$AS$271,V220+1,FALSE)</f>
        <v>4.6765755072004405</v>
      </c>
      <c r="X220">
        <f>HLOOKUP('Fleet Input'!$G$1,$AT$6:$BK$271,V220+1,FALSE)</f>
        <v>25.39222265111778</v>
      </c>
      <c r="AB220" s="217">
        <v>4.6765755072004405</v>
      </c>
      <c r="AC220" s="217">
        <f t="shared" si="15"/>
        <v>4.6765755072004405</v>
      </c>
      <c r="AD220" s="217">
        <f t="shared" si="20"/>
        <v>4.6765755072004405</v>
      </c>
      <c r="AE220" s="217">
        <f t="shared" si="20"/>
        <v>4.6765755072004405</v>
      </c>
      <c r="AF220" s="217">
        <f t="shared" si="20"/>
        <v>4.6765755072004405</v>
      </c>
      <c r="AG220" s="217">
        <f t="shared" si="20"/>
        <v>4.6765755072004405</v>
      </c>
      <c r="AH220" s="217">
        <f t="shared" si="20"/>
        <v>4.6765755072004405</v>
      </c>
      <c r="AI220" s="217">
        <f t="shared" si="20"/>
        <v>4.6765755072004405</v>
      </c>
      <c r="AJ220" s="217">
        <f t="shared" si="20"/>
        <v>4.6765755072004405</v>
      </c>
      <c r="AK220" s="217">
        <f t="shared" si="20"/>
        <v>4.6765755072004405</v>
      </c>
      <c r="AL220" s="217">
        <f t="shared" si="20"/>
        <v>4.6765755072004405</v>
      </c>
      <c r="AM220" s="217">
        <f t="shared" si="20"/>
        <v>4.6765755072004405</v>
      </c>
      <c r="AN220" s="217">
        <f t="shared" si="20"/>
        <v>4.6765755072004405</v>
      </c>
      <c r="AO220" s="217">
        <f t="shared" si="20"/>
        <v>4.6765755072004405</v>
      </c>
      <c r="AP220" s="217">
        <f t="shared" si="20"/>
        <v>4.6765755072004405</v>
      </c>
      <c r="AQ220" s="217">
        <f t="shared" si="20"/>
        <v>4.6765755072004405</v>
      </c>
      <c r="AR220" s="217">
        <f t="shared" si="20"/>
        <v>4.6765755072004405</v>
      </c>
      <c r="AS220" s="217">
        <f t="shared" si="20"/>
        <v>4.6765755072004405</v>
      </c>
      <c r="AT220" s="213">
        <v>25.39222265111778</v>
      </c>
      <c r="AU220" s="255">
        <f t="shared" si="16"/>
        <v>25.39222265111778</v>
      </c>
      <c r="AV220" s="255">
        <f t="shared" si="21"/>
        <v>25.39222265111778</v>
      </c>
      <c r="AW220" s="255">
        <f t="shared" si="21"/>
        <v>25.39222265111778</v>
      </c>
      <c r="AX220" s="255">
        <f t="shared" si="21"/>
        <v>25.39222265111778</v>
      </c>
      <c r="AY220" s="255">
        <f t="shared" si="21"/>
        <v>25.39222265111778</v>
      </c>
      <c r="AZ220" s="255">
        <f t="shared" si="21"/>
        <v>25.39222265111778</v>
      </c>
      <c r="BA220" s="255">
        <f t="shared" si="21"/>
        <v>25.39222265111778</v>
      </c>
      <c r="BB220" s="255">
        <f t="shared" si="21"/>
        <v>25.39222265111778</v>
      </c>
      <c r="BC220" s="255">
        <f t="shared" si="21"/>
        <v>25.39222265111778</v>
      </c>
      <c r="BD220" s="255">
        <f t="shared" si="21"/>
        <v>25.39222265111778</v>
      </c>
      <c r="BE220" s="255">
        <f t="shared" si="21"/>
        <v>25.39222265111778</v>
      </c>
      <c r="BF220" s="255">
        <f t="shared" si="21"/>
        <v>25.39222265111778</v>
      </c>
      <c r="BG220" s="255">
        <f t="shared" si="21"/>
        <v>25.39222265111778</v>
      </c>
      <c r="BH220" s="255">
        <f t="shared" si="21"/>
        <v>25.39222265111778</v>
      </c>
      <c r="BI220" s="255">
        <f t="shared" si="21"/>
        <v>25.39222265111778</v>
      </c>
      <c r="BJ220" s="255">
        <f t="shared" si="21"/>
        <v>25.39222265111778</v>
      </c>
      <c r="BK220" s="255">
        <f t="shared" si="21"/>
        <v>25.39222265111778</v>
      </c>
    </row>
    <row r="221" spans="1:63" x14ac:dyDescent="0.2">
      <c r="A221" s="46" t="s">
        <v>673</v>
      </c>
      <c r="B221" s="57" t="s">
        <v>16</v>
      </c>
      <c r="C221" s="22" t="s">
        <v>373</v>
      </c>
      <c r="D221" s="22" t="s">
        <v>668</v>
      </c>
      <c r="E221" s="66" t="s">
        <v>545</v>
      </c>
      <c r="F221" s="224" t="s">
        <v>341</v>
      </c>
      <c r="G221" s="225" t="s">
        <v>342</v>
      </c>
      <c r="H221" s="225">
        <v>29.05637212889269</v>
      </c>
      <c r="I221" s="225">
        <v>7.2708436786779203</v>
      </c>
      <c r="J221" s="225">
        <v>-0.43092436841106974</v>
      </c>
      <c r="K221" s="225">
        <v>1.3727874145160968E-2</v>
      </c>
      <c r="L221" s="225">
        <v>-2.2498396973347212E-4</v>
      </c>
      <c r="M221" s="225">
        <v>1.8497795491456692E-6</v>
      </c>
      <c r="N221" s="225">
        <v>-5.9869424808359217E-9</v>
      </c>
      <c r="O221" s="228">
        <v>1</v>
      </c>
      <c r="P221" s="225">
        <v>6</v>
      </c>
      <c r="Q221" s="225">
        <v>75</v>
      </c>
      <c r="R221" s="246" t="s">
        <v>534</v>
      </c>
      <c r="S221" s="225" t="s">
        <v>535</v>
      </c>
      <c r="T221" s="249" t="s">
        <v>344</v>
      </c>
      <c r="V221">
        <f t="shared" si="19"/>
        <v>215</v>
      </c>
      <c r="W221">
        <f>HLOOKUP('Fleet Input'!$G$1,$AB$6:$AS$271,V221+1,FALSE)</f>
        <v>3.6437502656368843</v>
      </c>
      <c r="X221">
        <f>HLOOKUP('Fleet Input'!$G$1,$AT$6:$BK$271,V221+1,FALSE)</f>
        <v>31.455618511211128</v>
      </c>
      <c r="AB221" s="217">
        <v>3.6437502656368843</v>
      </c>
      <c r="AC221" s="217">
        <f t="shared" si="15"/>
        <v>3.6437502656368843</v>
      </c>
      <c r="AD221" s="217">
        <f t="shared" si="20"/>
        <v>3.6437502656368843</v>
      </c>
      <c r="AE221" s="217">
        <f t="shared" si="20"/>
        <v>3.6437502656368843</v>
      </c>
      <c r="AF221" s="217">
        <f t="shared" si="20"/>
        <v>3.6437502656368843</v>
      </c>
      <c r="AG221" s="217">
        <f t="shared" si="20"/>
        <v>3.6437502656368843</v>
      </c>
      <c r="AH221" s="217">
        <f t="shared" si="20"/>
        <v>3.6437502656368843</v>
      </c>
      <c r="AI221" s="217">
        <f t="shared" si="20"/>
        <v>3.6437502656368843</v>
      </c>
      <c r="AJ221" s="217">
        <f t="shared" si="20"/>
        <v>3.6437502656368843</v>
      </c>
      <c r="AK221" s="217">
        <f t="shared" si="20"/>
        <v>3.6437502656368843</v>
      </c>
      <c r="AL221" s="217">
        <f t="shared" si="20"/>
        <v>3.6437502656368843</v>
      </c>
      <c r="AM221" s="217">
        <f t="shared" si="20"/>
        <v>3.6437502656368843</v>
      </c>
      <c r="AN221" s="217">
        <f t="shared" si="20"/>
        <v>3.6437502656368843</v>
      </c>
      <c r="AO221" s="217">
        <f t="shared" si="20"/>
        <v>3.6437502656368843</v>
      </c>
      <c r="AP221" s="217">
        <f t="shared" si="20"/>
        <v>3.6437502656368843</v>
      </c>
      <c r="AQ221" s="217">
        <f t="shared" si="20"/>
        <v>3.6437502656368843</v>
      </c>
      <c r="AR221" s="217">
        <f t="shared" si="20"/>
        <v>3.6437502656368843</v>
      </c>
      <c r="AS221" s="217">
        <f t="shared" si="20"/>
        <v>3.6437502656368843</v>
      </c>
      <c r="AT221" s="213">
        <v>31.455618511211128</v>
      </c>
      <c r="AU221" s="255">
        <f t="shared" si="16"/>
        <v>31.455618511211128</v>
      </c>
      <c r="AV221" s="255">
        <f t="shared" si="21"/>
        <v>31.455618511211128</v>
      </c>
      <c r="AW221" s="255">
        <f t="shared" si="21"/>
        <v>31.455618511211128</v>
      </c>
      <c r="AX221" s="255">
        <f t="shared" si="21"/>
        <v>31.455618511211128</v>
      </c>
      <c r="AY221" s="255">
        <f t="shared" si="21"/>
        <v>31.455618511211128</v>
      </c>
      <c r="AZ221" s="255">
        <f t="shared" si="21"/>
        <v>31.455618511211128</v>
      </c>
      <c r="BA221" s="255">
        <f t="shared" si="21"/>
        <v>31.455618511211128</v>
      </c>
      <c r="BB221" s="255">
        <f t="shared" si="21"/>
        <v>31.455618511211128</v>
      </c>
      <c r="BC221" s="255">
        <f t="shared" si="21"/>
        <v>31.455618511211128</v>
      </c>
      <c r="BD221" s="255">
        <f t="shared" si="21"/>
        <v>31.455618511211128</v>
      </c>
      <c r="BE221" s="255">
        <f t="shared" si="21"/>
        <v>31.455618511211128</v>
      </c>
      <c r="BF221" s="255">
        <f t="shared" si="21"/>
        <v>31.455618511211128</v>
      </c>
      <c r="BG221" s="255">
        <f t="shared" si="21"/>
        <v>31.455618511211128</v>
      </c>
      <c r="BH221" s="255">
        <f t="shared" si="21"/>
        <v>31.455618511211128</v>
      </c>
      <c r="BI221" s="255">
        <f t="shared" si="21"/>
        <v>31.455618511211128</v>
      </c>
      <c r="BJ221" s="255">
        <f t="shared" si="21"/>
        <v>31.455618511211128</v>
      </c>
      <c r="BK221" s="255">
        <f t="shared" si="21"/>
        <v>31.455618511211128</v>
      </c>
    </row>
    <row r="222" spans="1:63" x14ac:dyDescent="0.2">
      <c r="A222" s="46" t="s">
        <v>674</v>
      </c>
      <c r="B222" s="57" t="s">
        <v>16</v>
      </c>
      <c r="C222" s="22" t="s">
        <v>373</v>
      </c>
      <c r="D222" s="31" t="s">
        <v>668</v>
      </c>
      <c r="E222" s="66" t="s">
        <v>547</v>
      </c>
      <c r="F222" s="224" t="s">
        <v>341</v>
      </c>
      <c r="G222" s="225" t="s">
        <v>342</v>
      </c>
      <c r="H222" s="225">
        <v>29.05637212889269</v>
      </c>
      <c r="I222" s="225">
        <v>7.2708436786779203</v>
      </c>
      <c r="J222" s="225">
        <v>-0.43092436841106974</v>
      </c>
      <c r="K222" s="225">
        <v>1.3727874145160968E-2</v>
      </c>
      <c r="L222" s="225">
        <v>-2.2498396973347212E-4</v>
      </c>
      <c r="M222" s="225">
        <v>1.8497795491456692E-6</v>
      </c>
      <c r="N222" s="225">
        <v>-5.9869424808359217E-9</v>
      </c>
      <c r="O222" s="228">
        <v>0.2</v>
      </c>
      <c r="P222" s="225">
        <v>6</v>
      </c>
      <c r="Q222" s="225">
        <v>75</v>
      </c>
      <c r="R222" s="225" t="s">
        <v>548</v>
      </c>
      <c r="S222" s="225" t="s">
        <v>344</v>
      </c>
      <c r="T222" s="249" t="s">
        <v>675</v>
      </c>
      <c r="V222">
        <f t="shared" si="19"/>
        <v>216</v>
      </c>
      <c r="W222">
        <f>HLOOKUP('Fleet Input'!$G$1,$AB$6:$AS$271,V222+1,FALSE)</f>
        <v>0.31221261429980202</v>
      </c>
      <c r="X222">
        <f>HLOOKUP('Fleet Input'!$G$1,$AT$6:$BK$271,V222+1,FALSE)</f>
        <v>4.5881949014255419</v>
      </c>
      <c r="AB222" s="217">
        <v>0.31221261429980202</v>
      </c>
      <c r="AC222" s="217">
        <f t="shared" si="15"/>
        <v>0.31221261429980202</v>
      </c>
      <c r="AD222" s="217">
        <f t="shared" si="20"/>
        <v>0.31221261429980202</v>
      </c>
      <c r="AE222" s="217">
        <f t="shared" si="20"/>
        <v>0.31221261429980202</v>
      </c>
      <c r="AF222" s="217">
        <f t="shared" si="20"/>
        <v>0.31221261429980202</v>
      </c>
      <c r="AG222" s="217">
        <f t="shared" si="20"/>
        <v>0.31221261429980202</v>
      </c>
      <c r="AH222" s="217">
        <f t="shared" si="20"/>
        <v>0.31221261429980202</v>
      </c>
      <c r="AI222" s="217">
        <f t="shared" si="20"/>
        <v>0.31221261429980202</v>
      </c>
      <c r="AJ222" s="217">
        <f t="shared" si="20"/>
        <v>0.31221261429980202</v>
      </c>
      <c r="AK222" s="217">
        <f t="shared" si="20"/>
        <v>0.31221261429980202</v>
      </c>
      <c r="AL222" s="217">
        <f t="shared" si="20"/>
        <v>0.31221261429980202</v>
      </c>
      <c r="AM222" s="217">
        <f t="shared" si="20"/>
        <v>0.31221261429980202</v>
      </c>
      <c r="AN222" s="217">
        <f t="shared" si="20"/>
        <v>0.31221261429980202</v>
      </c>
      <c r="AO222" s="217">
        <f t="shared" si="20"/>
        <v>0.31221261429980202</v>
      </c>
      <c r="AP222" s="217">
        <f t="shared" si="20"/>
        <v>0.31221261429980202</v>
      </c>
      <c r="AQ222" s="217">
        <f t="shared" si="20"/>
        <v>0.31221261429980202</v>
      </c>
      <c r="AR222" s="217">
        <f t="shared" si="20"/>
        <v>0.31221261429980202</v>
      </c>
      <c r="AS222" s="217">
        <f t="shared" si="20"/>
        <v>0.31221261429980202</v>
      </c>
      <c r="AT222" s="213">
        <v>4.5881949014255419</v>
      </c>
      <c r="AU222" s="255">
        <f t="shared" si="16"/>
        <v>4.5881949014255419</v>
      </c>
      <c r="AV222" s="255">
        <f t="shared" si="21"/>
        <v>4.5881949014255419</v>
      </c>
      <c r="AW222" s="255">
        <f t="shared" si="21"/>
        <v>4.5881949014255419</v>
      </c>
      <c r="AX222" s="255">
        <f t="shared" si="21"/>
        <v>4.5881949014255419</v>
      </c>
      <c r="AY222" s="255">
        <f t="shared" si="21"/>
        <v>4.5881949014255419</v>
      </c>
      <c r="AZ222" s="255">
        <f t="shared" si="21"/>
        <v>4.5881949014255419</v>
      </c>
      <c r="BA222" s="255">
        <f t="shared" si="21"/>
        <v>4.5881949014255419</v>
      </c>
      <c r="BB222" s="255">
        <f t="shared" si="21"/>
        <v>4.5881949014255419</v>
      </c>
      <c r="BC222" s="255">
        <f t="shared" si="21"/>
        <v>4.5881949014255419</v>
      </c>
      <c r="BD222" s="255">
        <f t="shared" si="21"/>
        <v>4.5881949014255419</v>
      </c>
      <c r="BE222" s="255">
        <f t="shared" si="21"/>
        <v>4.5881949014255419</v>
      </c>
      <c r="BF222" s="255">
        <f t="shared" si="21"/>
        <v>4.5881949014255419</v>
      </c>
      <c r="BG222" s="255">
        <f t="shared" si="21"/>
        <v>4.5881949014255419</v>
      </c>
      <c r="BH222" s="255">
        <f t="shared" si="21"/>
        <v>4.5881949014255419</v>
      </c>
      <c r="BI222" s="255">
        <f t="shared" si="21"/>
        <v>4.5881949014255419</v>
      </c>
      <c r="BJ222" s="255">
        <f t="shared" si="21"/>
        <v>4.5881949014255419</v>
      </c>
      <c r="BK222" s="255">
        <f t="shared" si="21"/>
        <v>4.5881949014255419</v>
      </c>
    </row>
    <row r="223" spans="1:63" x14ac:dyDescent="0.2">
      <c r="A223" s="46" t="s">
        <v>676</v>
      </c>
      <c r="B223" s="57" t="s">
        <v>16</v>
      </c>
      <c r="C223" s="22" t="s">
        <v>373</v>
      </c>
      <c r="D223" s="32" t="s">
        <v>677</v>
      </c>
      <c r="E223" s="66" t="s">
        <v>533</v>
      </c>
      <c r="F223" s="224" t="s">
        <v>341</v>
      </c>
      <c r="G223" s="225" t="s">
        <v>342</v>
      </c>
      <c r="H223" s="225">
        <v>22.902200492098927</v>
      </c>
      <c r="I223" s="225">
        <v>40.62514747492969</v>
      </c>
      <c r="J223" s="225">
        <v>-1.3219944246811792</v>
      </c>
      <c r="K223" s="225">
        <v>2.6191758775894414E-2</v>
      </c>
      <c r="L223" s="225">
        <v>-2.6811363596834781E-4</v>
      </c>
      <c r="M223" s="225">
        <v>1.4917453019513971E-6</v>
      </c>
      <c r="N223" s="225">
        <v>-3.7397745100350988E-9</v>
      </c>
      <c r="O223" s="228">
        <v>1</v>
      </c>
      <c r="P223" s="225">
        <v>6</v>
      </c>
      <c r="Q223" s="225">
        <v>75</v>
      </c>
      <c r="R223" s="246" t="s">
        <v>534</v>
      </c>
      <c r="S223" s="225" t="s">
        <v>535</v>
      </c>
      <c r="T223" s="249" t="s">
        <v>344</v>
      </c>
      <c r="V223">
        <f t="shared" si="19"/>
        <v>217</v>
      </c>
      <c r="W223">
        <f>HLOOKUP('Fleet Input'!$G$1,$AB$6:$AS$271,V223+1,FALSE)</f>
        <v>17.003224726280806</v>
      </c>
      <c r="X223">
        <f>HLOOKUP('Fleet Input'!$G$1,$AT$6:$BK$271,V223+1,FALSE)</f>
        <v>83.091515701144644</v>
      </c>
      <c r="AB223" s="217">
        <v>17.003224726280806</v>
      </c>
      <c r="AC223" s="217">
        <f t="shared" si="15"/>
        <v>17.003224726280806</v>
      </c>
      <c r="AD223" s="217">
        <f t="shared" si="20"/>
        <v>17.003224726280806</v>
      </c>
      <c r="AE223" s="217">
        <f t="shared" si="20"/>
        <v>17.003224726280806</v>
      </c>
      <c r="AF223" s="217">
        <f t="shared" si="20"/>
        <v>17.003224726280806</v>
      </c>
      <c r="AG223" s="217">
        <f t="shared" si="20"/>
        <v>17.003224726280806</v>
      </c>
      <c r="AH223" s="217">
        <f t="shared" si="20"/>
        <v>17.003224726280806</v>
      </c>
      <c r="AI223" s="217">
        <f t="shared" si="20"/>
        <v>17.003224726280806</v>
      </c>
      <c r="AJ223" s="217">
        <f t="shared" si="20"/>
        <v>17.003224726280806</v>
      </c>
      <c r="AK223" s="217">
        <f t="shared" si="20"/>
        <v>17.003224726280806</v>
      </c>
      <c r="AL223" s="217">
        <f t="shared" si="20"/>
        <v>17.003224726280806</v>
      </c>
      <c r="AM223" s="217">
        <f t="shared" si="20"/>
        <v>17.003224726280806</v>
      </c>
      <c r="AN223" s="217">
        <f t="shared" si="20"/>
        <v>17.003224726280806</v>
      </c>
      <c r="AO223" s="217">
        <f t="shared" si="20"/>
        <v>17.003224726280806</v>
      </c>
      <c r="AP223" s="217">
        <f t="shared" si="20"/>
        <v>17.003224726280806</v>
      </c>
      <c r="AQ223" s="217">
        <f t="shared" si="20"/>
        <v>17.003224726280806</v>
      </c>
      <c r="AR223" s="217">
        <f t="shared" si="20"/>
        <v>17.003224726280806</v>
      </c>
      <c r="AS223" s="217">
        <f t="shared" si="20"/>
        <v>17.003224726280806</v>
      </c>
      <c r="AT223" s="213">
        <v>83.091515701144644</v>
      </c>
      <c r="AU223" s="255">
        <f t="shared" si="16"/>
        <v>83.091515701144644</v>
      </c>
      <c r="AV223" s="255">
        <f t="shared" si="21"/>
        <v>83.091515701144644</v>
      </c>
      <c r="AW223" s="255">
        <f t="shared" si="21"/>
        <v>83.091515701144644</v>
      </c>
      <c r="AX223" s="255">
        <f t="shared" si="21"/>
        <v>83.091515701144644</v>
      </c>
      <c r="AY223" s="255">
        <f t="shared" si="21"/>
        <v>83.091515701144644</v>
      </c>
      <c r="AZ223" s="255">
        <f t="shared" si="21"/>
        <v>83.091515701144644</v>
      </c>
      <c r="BA223" s="255">
        <f t="shared" si="21"/>
        <v>83.091515701144644</v>
      </c>
      <c r="BB223" s="255">
        <f t="shared" si="21"/>
        <v>83.091515701144644</v>
      </c>
      <c r="BC223" s="255">
        <f t="shared" si="21"/>
        <v>83.091515701144644</v>
      </c>
      <c r="BD223" s="255">
        <f t="shared" si="21"/>
        <v>83.091515701144644</v>
      </c>
      <c r="BE223" s="255">
        <f t="shared" si="21"/>
        <v>83.091515701144644</v>
      </c>
      <c r="BF223" s="255">
        <f t="shared" si="21"/>
        <v>83.091515701144644</v>
      </c>
      <c r="BG223" s="255">
        <f t="shared" si="21"/>
        <v>83.091515701144644</v>
      </c>
      <c r="BH223" s="255">
        <f t="shared" si="21"/>
        <v>83.091515701144644</v>
      </c>
      <c r="BI223" s="255">
        <f t="shared" si="21"/>
        <v>83.091515701144644</v>
      </c>
      <c r="BJ223" s="255">
        <f t="shared" si="21"/>
        <v>83.091515701144644</v>
      </c>
      <c r="BK223" s="255">
        <f t="shared" si="21"/>
        <v>83.091515701144644</v>
      </c>
    </row>
    <row r="224" spans="1:63" x14ac:dyDescent="0.2">
      <c r="A224" s="46" t="s">
        <v>678</v>
      </c>
      <c r="B224" s="57" t="s">
        <v>16</v>
      </c>
      <c r="C224" s="22" t="s">
        <v>373</v>
      </c>
      <c r="D224" s="22" t="s">
        <v>677</v>
      </c>
      <c r="E224" s="66" t="s">
        <v>537</v>
      </c>
      <c r="F224" s="224" t="s">
        <v>341</v>
      </c>
      <c r="G224" s="225" t="s">
        <v>342</v>
      </c>
      <c r="H224" s="225">
        <v>16.613313380628824</v>
      </c>
      <c r="I224" s="225">
        <v>27.365929729770869</v>
      </c>
      <c r="J224" s="225">
        <v>-1.0358844429865712</v>
      </c>
      <c r="K224" s="225">
        <v>2.3153918160460307E-2</v>
      </c>
      <c r="L224" s="225">
        <v>-2.7011683535249631E-4</v>
      </c>
      <c r="M224" s="225">
        <v>1.6733868207774449E-6</v>
      </c>
      <c r="N224" s="225">
        <v>-4.4102904644266472E-9</v>
      </c>
      <c r="O224" s="228">
        <v>1</v>
      </c>
      <c r="P224" s="225">
        <v>6</v>
      </c>
      <c r="Q224" s="225">
        <v>75</v>
      </c>
      <c r="R224" s="246" t="s">
        <v>534</v>
      </c>
      <c r="S224" s="225" t="s">
        <v>535</v>
      </c>
      <c r="T224" s="249" t="s">
        <v>344</v>
      </c>
      <c r="V224">
        <f t="shared" si="19"/>
        <v>218</v>
      </c>
      <c r="W224">
        <f>HLOOKUP('Fleet Input'!$G$1,$AB$6:$AS$271,V224+1,FALSE)</f>
        <v>10.33601964737012</v>
      </c>
      <c r="X224">
        <f>HLOOKUP('Fleet Input'!$G$1,$AT$6:$BK$271,V224+1,FALSE)</f>
        <v>52.436552451078654</v>
      </c>
      <c r="AB224" s="217">
        <v>10.33601964737012</v>
      </c>
      <c r="AC224" s="217">
        <f t="shared" si="15"/>
        <v>10.33601964737012</v>
      </c>
      <c r="AD224" s="217">
        <f t="shared" si="20"/>
        <v>10.33601964737012</v>
      </c>
      <c r="AE224" s="217">
        <f t="shared" si="20"/>
        <v>10.33601964737012</v>
      </c>
      <c r="AF224" s="217">
        <f t="shared" si="20"/>
        <v>10.33601964737012</v>
      </c>
      <c r="AG224" s="217">
        <f t="shared" si="20"/>
        <v>10.33601964737012</v>
      </c>
      <c r="AH224" s="217">
        <f t="shared" si="20"/>
        <v>10.33601964737012</v>
      </c>
      <c r="AI224" s="217">
        <f t="shared" si="20"/>
        <v>10.33601964737012</v>
      </c>
      <c r="AJ224" s="217">
        <f t="shared" si="20"/>
        <v>10.33601964737012</v>
      </c>
      <c r="AK224" s="217">
        <f t="shared" si="20"/>
        <v>10.33601964737012</v>
      </c>
      <c r="AL224" s="217">
        <f t="shared" si="20"/>
        <v>10.33601964737012</v>
      </c>
      <c r="AM224" s="217">
        <f t="shared" si="20"/>
        <v>10.33601964737012</v>
      </c>
      <c r="AN224" s="217">
        <f t="shared" si="20"/>
        <v>10.33601964737012</v>
      </c>
      <c r="AO224" s="217">
        <f t="shared" si="20"/>
        <v>10.33601964737012</v>
      </c>
      <c r="AP224" s="217">
        <f t="shared" si="20"/>
        <v>10.33601964737012</v>
      </c>
      <c r="AQ224" s="217">
        <f t="shared" si="20"/>
        <v>10.33601964737012</v>
      </c>
      <c r="AR224" s="217">
        <f t="shared" si="20"/>
        <v>10.33601964737012</v>
      </c>
      <c r="AS224" s="217">
        <f t="shared" si="20"/>
        <v>10.33601964737012</v>
      </c>
      <c r="AT224" s="213">
        <v>52.436552451078654</v>
      </c>
      <c r="AU224" s="255">
        <f t="shared" si="16"/>
        <v>52.436552451078654</v>
      </c>
      <c r="AV224" s="255">
        <f t="shared" si="21"/>
        <v>52.436552451078654</v>
      </c>
      <c r="AW224" s="255">
        <f t="shared" si="21"/>
        <v>52.436552451078654</v>
      </c>
      <c r="AX224" s="255">
        <f t="shared" si="21"/>
        <v>52.436552451078654</v>
      </c>
      <c r="AY224" s="255">
        <f t="shared" si="21"/>
        <v>52.436552451078654</v>
      </c>
      <c r="AZ224" s="255">
        <f t="shared" si="21"/>
        <v>52.436552451078654</v>
      </c>
      <c r="BA224" s="255">
        <f t="shared" si="21"/>
        <v>52.436552451078654</v>
      </c>
      <c r="BB224" s="255">
        <f t="shared" si="21"/>
        <v>52.436552451078654</v>
      </c>
      <c r="BC224" s="255">
        <f t="shared" si="21"/>
        <v>52.436552451078654</v>
      </c>
      <c r="BD224" s="255">
        <f t="shared" si="21"/>
        <v>52.436552451078654</v>
      </c>
      <c r="BE224" s="255">
        <f t="shared" si="21"/>
        <v>52.436552451078654</v>
      </c>
      <c r="BF224" s="255">
        <f t="shared" si="21"/>
        <v>52.436552451078654</v>
      </c>
      <c r="BG224" s="255">
        <f t="shared" si="21"/>
        <v>52.436552451078654</v>
      </c>
      <c r="BH224" s="255">
        <f t="shared" si="21"/>
        <v>52.436552451078654</v>
      </c>
      <c r="BI224" s="255">
        <f t="shared" si="21"/>
        <v>52.436552451078654</v>
      </c>
      <c r="BJ224" s="255">
        <f t="shared" si="21"/>
        <v>52.436552451078654</v>
      </c>
      <c r="BK224" s="255">
        <f t="shared" si="21"/>
        <v>52.436552451078654</v>
      </c>
    </row>
    <row r="225" spans="1:63" x14ac:dyDescent="0.2">
      <c r="A225" s="46" t="s">
        <v>679</v>
      </c>
      <c r="B225" s="57" t="s">
        <v>16</v>
      </c>
      <c r="C225" s="22" t="s">
        <v>373</v>
      </c>
      <c r="D225" s="22" t="s">
        <v>677</v>
      </c>
      <c r="E225" s="66" t="s">
        <v>539</v>
      </c>
      <c r="F225" s="224" t="s">
        <v>341</v>
      </c>
      <c r="G225" s="225" t="s">
        <v>342</v>
      </c>
      <c r="H225" s="225">
        <v>30.006577457301319</v>
      </c>
      <c r="I225" s="225">
        <v>27.713228473672643</v>
      </c>
      <c r="J225" s="225">
        <v>-1.120191665366292</v>
      </c>
      <c r="K225" s="225">
        <v>2.8227073966263561E-2</v>
      </c>
      <c r="L225" s="225">
        <v>-3.8993559472544348E-4</v>
      </c>
      <c r="M225" s="225">
        <v>2.8936691609526832E-6</v>
      </c>
      <c r="N225" s="225">
        <v>-8.9049479812600141E-9</v>
      </c>
      <c r="O225" s="228">
        <v>1</v>
      </c>
      <c r="P225" s="225">
        <v>6</v>
      </c>
      <c r="Q225" s="225">
        <v>75</v>
      </c>
      <c r="R225" s="246" t="s">
        <v>534</v>
      </c>
      <c r="S225" s="225" t="s">
        <v>535</v>
      </c>
      <c r="T225" s="249" t="s">
        <v>344</v>
      </c>
      <c r="V225">
        <f t="shared" si="19"/>
        <v>219</v>
      </c>
      <c r="W225">
        <f>HLOOKUP('Fleet Input'!$G$1,$AB$6:$AS$271,V225+1,FALSE)</f>
        <v>10.813303830383695</v>
      </c>
      <c r="X225">
        <f>HLOOKUP('Fleet Input'!$G$1,$AT$6:$BK$271,V225+1,FALSE)</f>
        <v>57.084453376626463</v>
      </c>
      <c r="AB225" s="217">
        <v>10.813303830383695</v>
      </c>
      <c r="AC225" s="217">
        <f t="shared" si="15"/>
        <v>10.813303830383695</v>
      </c>
      <c r="AD225" s="217">
        <f t="shared" si="20"/>
        <v>10.813303830383695</v>
      </c>
      <c r="AE225" s="217">
        <f t="shared" si="20"/>
        <v>10.813303830383695</v>
      </c>
      <c r="AF225" s="217">
        <f t="shared" si="20"/>
        <v>10.813303830383695</v>
      </c>
      <c r="AG225" s="217">
        <f t="shared" si="20"/>
        <v>10.813303830383695</v>
      </c>
      <c r="AH225" s="217">
        <f t="shared" si="20"/>
        <v>10.813303830383695</v>
      </c>
      <c r="AI225" s="217">
        <f t="shared" si="20"/>
        <v>10.813303830383695</v>
      </c>
      <c r="AJ225" s="217">
        <f t="shared" si="20"/>
        <v>10.813303830383695</v>
      </c>
      <c r="AK225" s="217">
        <f t="shared" si="20"/>
        <v>10.813303830383695</v>
      </c>
      <c r="AL225" s="217">
        <f t="shared" si="20"/>
        <v>10.813303830383695</v>
      </c>
      <c r="AM225" s="217">
        <f t="shared" si="20"/>
        <v>10.813303830383695</v>
      </c>
      <c r="AN225" s="217">
        <f t="shared" si="20"/>
        <v>10.813303830383695</v>
      </c>
      <c r="AO225" s="217">
        <f t="shared" si="20"/>
        <v>10.813303830383695</v>
      </c>
      <c r="AP225" s="217">
        <f t="shared" si="20"/>
        <v>10.813303830383695</v>
      </c>
      <c r="AQ225" s="217">
        <f t="shared" si="20"/>
        <v>10.813303830383695</v>
      </c>
      <c r="AR225" s="217">
        <f t="shared" si="20"/>
        <v>10.813303830383695</v>
      </c>
      <c r="AS225" s="217">
        <f t="shared" si="20"/>
        <v>10.813303830383695</v>
      </c>
      <c r="AT225" s="213">
        <v>57.084453376626463</v>
      </c>
      <c r="AU225" s="255">
        <f t="shared" si="16"/>
        <v>57.084453376626463</v>
      </c>
      <c r="AV225" s="255">
        <f t="shared" si="21"/>
        <v>57.084453376626463</v>
      </c>
      <c r="AW225" s="255">
        <f t="shared" si="21"/>
        <v>57.084453376626463</v>
      </c>
      <c r="AX225" s="255">
        <f t="shared" si="21"/>
        <v>57.084453376626463</v>
      </c>
      <c r="AY225" s="255">
        <f t="shared" si="21"/>
        <v>57.084453376626463</v>
      </c>
      <c r="AZ225" s="255">
        <f t="shared" si="21"/>
        <v>57.084453376626463</v>
      </c>
      <c r="BA225" s="255">
        <f t="shared" si="21"/>
        <v>57.084453376626463</v>
      </c>
      <c r="BB225" s="255">
        <f t="shared" si="21"/>
        <v>57.084453376626463</v>
      </c>
      <c r="BC225" s="255">
        <f t="shared" si="21"/>
        <v>57.084453376626463</v>
      </c>
      <c r="BD225" s="255">
        <f t="shared" si="21"/>
        <v>57.084453376626463</v>
      </c>
      <c r="BE225" s="255">
        <f t="shared" si="21"/>
        <v>57.084453376626463</v>
      </c>
      <c r="BF225" s="255">
        <f t="shared" si="21"/>
        <v>57.084453376626463</v>
      </c>
      <c r="BG225" s="255">
        <f t="shared" si="21"/>
        <v>57.084453376626463</v>
      </c>
      <c r="BH225" s="255">
        <f t="shared" si="21"/>
        <v>57.084453376626463</v>
      </c>
      <c r="BI225" s="255">
        <f t="shared" si="21"/>
        <v>57.084453376626463</v>
      </c>
      <c r="BJ225" s="255">
        <f t="shared" si="21"/>
        <v>57.084453376626463</v>
      </c>
      <c r="BK225" s="255">
        <f t="shared" si="21"/>
        <v>57.084453376626463</v>
      </c>
    </row>
    <row r="226" spans="1:63" x14ac:dyDescent="0.2">
      <c r="A226" s="46" t="s">
        <v>680</v>
      </c>
      <c r="B226" s="57" t="s">
        <v>16</v>
      </c>
      <c r="C226" s="22" t="s">
        <v>373</v>
      </c>
      <c r="D226" s="22" t="s">
        <v>677</v>
      </c>
      <c r="E226" s="66" t="s">
        <v>541</v>
      </c>
      <c r="F226" s="224" t="s">
        <v>341</v>
      </c>
      <c r="G226" s="225" t="s">
        <v>342</v>
      </c>
      <c r="H226" s="225">
        <v>92.959366436116397</v>
      </c>
      <c r="I226" s="225">
        <v>24.674191859317943</v>
      </c>
      <c r="J226" s="225">
        <v>-1.4037781331426231</v>
      </c>
      <c r="K226" s="225">
        <v>4.4073259852211777E-2</v>
      </c>
      <c r="L226" s="225">
        <v>-7.2154507968491544E-4</v>
      </c>
      <c r="M226" s="225">
        <v>5.9637951960178626E-6</v>
      </c>
      <c r="N226" s="225">
        <v>-1.9439787638355147E-8</v>
      </c>
      <c r="O226" s="228">
        <v>1</v>
      </c>
      <c r="P226" s="225">
        <v>6</v>
      </c>
      <c r="Q226" s="225">
        <v>75</v>
      </c>
      <c r="R226" s="246" t="s">
        <v>534</v>
      </c>
      <c r="S226" s="225" t="s">
        <v>535</v>
      </c>
      <c r="T226" s="249" t="s">
        <v>344</v>
      </c>
      <c r="V226">
        <f t="shared" si="19"/>
        <v>220</v>
      </c>
      <c r="W226">
        <f>HLOOKUP('Fleet Input'!$G$1,$AB$6:$AS$271,V226+1,FALSE)</f>
        <v>8.7708576831476677</v>
      </c>
      <c r="X226">
        <f>HLOOKUP('Fleet Input'!$G$1,$AT$6:$BK$271,V226+1,FALSE)</f>
        <v>57.131950253198092</v>
      </c>
      <c r="AB226" s="217">
        <v>8.7708576831476677</v>
      </c>
      <c r="AC226" s="217">
        <f t="shared" si="15"/>
        <v>8.7708576831476677</v>
      </c>
      <c r="AD226" s="217">
        <f t="shared" si="20"/>
        <v>8.7708576831476677</v>
      </c>
      <c r="AE226" s="217">
        <f t="shared" si="20"/>
        <v>8.7708576831476677</v>
      </c>
      <c r="AF226" s="217">
        <f t="shared" si="20"/>
        <v>8.7708576831476677</v>
      </c>
      <c r="AG226" s="217">
        <f t="shared" si="20"/>
        <v>8.7708576831476677</v>
      </c>
      <c r="AH226" s="217">
        <f t="shared" si="20"/>
        <v>8.7708576831476677</v>
      </c>
      <c r="AI226" s="217">
        <f t="shared" si="20"/>
        <v>8.7708576831476677</v>
      </c>
      <c r="AJ226" s="217">
        <f t="shared" si="20"/>
        <v>8.7708576831476677</v>
      </c>
      <c r="AK226" s="217">
        <f t="shared" si="20"/>
        <v>8.7708576831476677</v>
      </c>
      <c r="AL226" s="217">
        <f t="shared" si="20"/>
        <v>8.7708576831476677</v>
      </c>
      <c r="AM226" s="217">
        <f t="shared" si="20"/>
        <v>8.7708576831476677</v>
      </c>
      <c r="AN226" s="217">
        <f t="shared" si="20"/>
        <v>8.7708576831476677</v>
      </c>
      <c r="AO226" s="217">
        <f t="shared" si="20"/>
        <v>8.7708576831476677</v>
      </c>
      <c r="AP226" s="217">
        <f t="shared" si="20"/>
        <v>8.7708576831476677</v>
      </c>
      <c r="AQ226" s="217">
        <f t="shared" si="20"/>
        <v>8.7708576831476677</v>
      </c>
      <c r="AR226" s="217">
        <f t="shared" si="20"/>
        <v>8.7708576831476677</v>
      </c>
      <c r="AS226" s="217">
        <f t="shared" si="20"/>
        <v>8.7708576831476677</v>
      </c>
      <c r="AT226" s="213">
        <v>57.131950253198092</v>
      </c>
      <c r="AU226" s="255">
        <f t="shared" si="16"/>
        <v>57.131950253198092</v>
      </c>
      <c r="AV226" s="255">
        <f t="shared" si="21"/>
        <v>57.131950253198092</v>
      </c>
      <c r="AW226" s="255">
        <f t="shared" si="21"/>
        <v>57.131950253198092</v>
      </c>
      <c r="AX226" s="255">
        <f t="shared" si="21"/>
        <v>57.131950253198092</v>
      </c>
      <c r="AY226" s="255">
        <f t="shared" si="21"/>
        <v>57.131950253198092</v>
      </c>
      <c r="AZ226" s="255">
        <f t="shared" si="21"/>
        <v>57.131950253198092</v>
      </c>
      <c r="BA226" s="255">
        <f t="shared" si="21"/>
        <v>57.131950253198092</v>
      </c>
      <c r="BB226" s="255">
        <f t="shared" si="21"/>
        <v>57.131950253198092</v>
      </c>
      <c r="BC226" s="255">
        <f t="shared" si="21"/>
        <v>57.131950253198092</v>
      </c>
      <c r="BD226" s="255">
        <f t="shared" si="21"/>
        <v>57.131950253198092</v>
      </c>
      <c r="BE226" s="255">
        <f t="shared" si="21"/>
        <v>57.131950253198092</v>
      </c>
      <c r="BF226" s="255">
        <f t="shared" si="21"/>
        <v>57.131950253198092</v>
      </c>
      <c r="BG226" s="255">
        <f t="shared" si="21"/>
        <v>57.131950253198092</v>
      </c>
      <c r="BH226" s="255">
        <f t="shared" si="21"/>
        <v>57.131950253198092</v>
      </c>
      <c r="BI226" s="255">
        <f t="shared" si="21"/>
        <v>57.131950253198092</v>
      </c>
      <c r="BJ226" s="255">
        <f t="shared" si="21"/>
        <v>57.131950253198092</v>
      </c>
      <c r="BK226" s="255">
        <f t="shared" si="21"/>
        <v>57.131950253198092</v>
      </c>
    </row>
    <row r="227" spans="1:63" x14ac:dyDescent="0.2">
      <c r="A227" s="46" t="s">
        <v>681</v>
      </c>
      <c r="B227" s="57" t="s">
        <v>16</v>
      </c>
      <c r="C227" s="22" t="s">
        <v>373</v>
      </c>
      <c r="D227" s="22" t="s">
        <v>677</v>
      </c>
      <c r="E227" s="66" t="s">
        <v>543</v>
      </c>
      <c r="F227" s="224" t="s">
        <v>341</v>
      </c>
      <c r="G227" s="225" t="s">
        <v>342</v>
      </c>
      <c r="H227" s="225">
        <v>31.524565854109824</v>
      </c>
      <c r="I227" s="225">
        <v>14.893258353811689</v>
      </c>
      <c r="J227" s="225">
        <v>-0.71699519163666992</v>
      </c>
      <c r="K227" s="225">
        <v>2.056000157881499E-2</v>
      </c>
      <c r="L227" s="225">
        <v>-3.1757389694320182E-4</v>
      </c>
      <c r="M227" s="225">
        <v>2.5435034853860117E-6</v>
      </c>
      <c r="N227" s="225">
        <v>-8.1722926173651012E-9</v>
      </c>
      <c r="O227" s="228">
        <v>1</v>
      </c>
      <c r="P227" s="225">
        <v>6</v>
      </c>
      <c r="Q227" s="225">
        <v>75</v>
      </c>
      <c r="R227" s="246" t="s">
        <v>534</v>
      </c>
      <c r="S227" s="225" t="s">
        <v>535</v>
      </c>
      <c r="T227" s="249" t="s">
        <v>344</v>
      </c>
      <c r="V227">
        <f t="shared" si="19"/>
        <v>221</v>
      </c>
      <c r="W227">
        <f>HLOOKUP('Fleet Input'!$G$1,$AB$6:$AS$271,V227+1,FALSE)</f>
        <v>6.0471012674757638</v>
      </c>
      <c r="X227">
        <f>HLOOKUP('Fleet Input'!$G$1,$AT$6:$BK$271,V227+1,FALSE)</f>
        <v>31.743915807643823</v>
      </c>
      <c r="AB227" s="217">
        <v>6.0471012674757638</v>
      </c>
      <c r="AC227" s="217">
        <f t="shared" si="15"/>
        <v>6.0471012674757638</v>
      </c>
      <c r="AD227" s="217">
        <f t="shared" ref="AD227:AS242" si="22">AC227</f>
        <v>6.0471012674757638</v>
      </c>
      <c r="AE227" s="217">
        <f t="shared" si="22"/>
        <v>6.0471012674757638</v>
      </c>
      <c r="AF227" s="217">
        <f t="shared" si="22"/>
        <v>6.0471012674757638</v>
      </c>
      <c r="AG227" s="217">
        <f t="shared" si="22"/>
        <v>6.0471012674757638</v>
      </c>
      <c r="AH227" s="217">
        <f t="shared" si="22"/>
        <v>6.0471012674757638</v>
      </c>
      <c r="AI227" s="217">
        <f t="shared" si="22"/>
        <v>6.0471012674757638</v>
      </c>
      <c r="AJ227" s="217">
        <f t="shared" si="22"/>
        <v>6.0471012674757638</v>
      </c>
      <c r="AK227" s="217">
        <f t="shared" si="22"/>
        <v>6.0471012674757638</v>
      </c>
      <c r="AL227" s="217">
        <f t="shared" si="22"/>
        <v>6.0471012674757638</v>
      </c>
      <c r="AM227" s="217">
        <f t="shared" si="22"/>
        <v>6.0471012674757638</v>
      </c>
      <c r="AN227" s="217">
        <f t="shared" si="22"/>
        <v>6.0471012674757638</v>
      </c>
      <c r="AO227" s="217">
        <f t="shared" si="22"/>
        <v>6.0471012674757638</v>
      </c>
      <c r="AP227" s="217">
        <f t="shared" si="22"/>
        <v>6.0471012674757638</v>
      </c>
      <c r="AQ227" s="217">
        <f t="shared" si="22"/>
        <v>6.0471012674757638</v>
      </c>
      <c r="AR227" s="217">
        <f t="shared" si="22"/>
        <v>6.0471012674757638</v>
      </c>
      <c r="AS227" s="217">
        <f t="shared" si="22"/>
        <v>6.0471012674757638</v>
      </c>
      <c r="AT227" s="213">
        <v>31.743915807643823</v>
      </c>
      <c r="AU227" s="255">
        <f t="shared" si="16"/>
        <v>31.743915807643823</v>
      </c>
      <c r="AV227" s="255">
        <f t="shared" ref="AV227:BK242" si="23">AU227</f>
        <v>31.743915807643823</v>
      </c>
      <c r="AW227" s="255">
        <f t="shared" si="23"/>
        <v>31.743915807643823</v>
      </c>
      <c r="AX227" s="255">
        <f t="shared" si="23"/>
        <v>31.743915807643823</v>
      </c>
      <c r="AY227" s="255">
        <f t="shared" si="23"/>
        <v>31.743915807643823</v>
      </c>
      <c r="AZ227" s="255">
        <f t="shared" si="23"/>
        <v>31.743915807643823</v>
      </c>
      <c r="BA227" s="255">
        <f t="shared" si="23"/>
        <v>31.743915807643823</v>
      </c>
      <c r="BB227" s="255">
        <f t="shared" si="23"/>
        <v>31.743915807643823</v>
      </c>
      <c r="BC227" s="255">
        <f t="shared" si="23"/>
        <v>31.743915807643823</v>
      </c>
      <c r="BD227" s="255">
        <f t="shared" si="23"/>
        <v>31.743915807643823</v>
      </c>
      <c r="BE227" s="255">
        <f t="shared" si="23"/>
        <v>31.743915807643823</v>
      </c>
      <c r="BF227" s="255">
        <f t="shared" si="23"/>
        <v>31.743915807643823</v>
      </c>
      <c r="BG227" s="255">
        <f t="shared" si="23"/>
        <v>31.743915807643823</v>
      </c>
      <c r="BH227" s="255">
        <f t="shared" si="23"/>
        <v>31.743915807643823</v>
      </c>
      <c r="BI227" s="255">
        <f t="shared" si="23"/>
        <v>31.743915807643823</v>
      </c>
      <c r="BJ227" s="255">
        <f t="shared" si="23"/>
        <v>31.743915807643823</v>
      </c>
      <c r="BK227" s="255">
        <f t="shared" si="23"/>
        <v>31.743915807643823</v>
      </c>
    </row>
    <row r="228" spans="1:63" x14ac:dyDescent="0.2">
      <c r="A228" s="46" t="s">
        <v>682</v>
      </c>
      <c r="B228" s="57" t="s">
        <v>16</v>
      </c>
      <c r="C228" s="22" t="s">
        <v>373</v>
      </c>
      <c r="D228" s="22" t="s">
        <v>677</v>
      </c>
      <c r="E228" s="66" t="s">
        <v>545</v>
      </c>
      <c r="F228" s="224" t="s">
        <v>341</v>
      </c>
      <c r="G228" s="225" t="s">
        <v>342</v>
      </c>
      <c r="H228" s="225">
        <v>28.03886748990044</v>
      </c>
      <c r="I228" s="225">
        <v>9.2214131680666469</v>
      </c>
      <c r="J228" s="225">
        <v>-0.4952190377007355</v>
      </c>
      <c r="K228" s="225">
        <v>1.5027041476969316E-2</v>
      </c>
      <c r="L228" s="225">
        <v>-2.4112150520849696E-4</v>
      </c>
      <c r="M228" s="225">
        <v>1.9728970508392507E-6</v>
      </c>
      <c r="N228" s="225">
        <v>-6.4037330896977648E-9</v>
      </c>
      <c r="O228" s="228">
        <v>1</v>
      </c>
      <c r="P228" s="225">
        <v>6</v>
      </c>
      <c r="Q228" s="225">
        <v>75</v>
      </c>
      <c r="R228" s="246" t="s">
        <v>534</v>
      </c>
      <c r="S228" s="225" t="s">
        <v>535</v>
      </c>
      <c r="T228" s="249" t="s">
        <v>344</v>
      </c>
      <c r="V228">
        <f t="shared" si="19"/>
        <v>222</v>
      </c>
      <c r="W228">
        <f>HLOOKUP('Fleet Input'!$G$1,$AB$6:$AS$271,V228+1,FALSE)</f>
        <v>3.5631493946423816</v>
      </c>
      <c r="X228">
        <f>HLOOKUP('Fleet Input'!$G$1,$AT$6:$BK$271,V228+1,FALSE)</f>
        <v>35.598810336695188</v>
      </c>
      <c r="AB228" s="217">
        <v>3.5631493946423816</v>
      </c>
      <c r="AC228" s="217">
        <f t="shared" si="15"/>
        <v>3.5631493946423816</v>
      </c>
      <c r="AD228" s="217">
        <f t="shared" si="22"/>
        <v>3.5631493946423816</v>
      </c>
      <c r="AE228" s="217">
        <f t="shared" si="22"/>
        <v>3.5631493946423816</v>
      </c>
      <c r="AF228" s="217">
        <f t="shared" si="22"/>
        <v>3.5631493946423816</v>
      </c>
      <c r="AG228" s="217">
        <f t="shared" si="22"/>
        <v>3.5631493946423816</v>
      </c>
      <c r="AH228" s="217">
        <f t="shared" si="22"/>
        <v>3.5631493946423816</v>
      </c>
      <c r="AI228" s="217">
        <f t="shared" si="22"/>
        <v>3.5631493946423816</v>
      </c>
      <c r="AJ228" s="217">
        <f t="shared" si="22"/>
        <v>3.5631493946423816</v>
      </c>
      <c r="AK228" s="217">
        <f t="shared" si="22"/>
        <v>3.5631493946423816</v>
      </c>
      <c r="AL228" s="217">
        <f t="shared" si="22"/>
        <v>3.5631493946423816</v>
      </c>
      <c r="AM228" s="217">
        <f t="shared" si="22"/>
        <v>3.5631493946423816</v>
      </c>
      <c r="AN228" s="217">
        <f t="shared" si="22"/>
        <v>3.5631493946423816</v>
      </c>
      <c r="AO228" s="217">
        <f t="shared" si="22"/>
        <v>3.5631493946423816</v>
      </c>
      <c r="AP228" s="217">
        <f t="shared" si="22"/>
        <v>3.5631493946423816</v>
      </c>
      <c r="AQ228" s="217">
        <f t="shared" si="22"/>
        <v>3.5631493946423816</v>
      </c>
      <c r="AR228" s="217">
        <f t="shared" si="22"/>
        <v>3.5631493946423816</v>
      </c>
      <c r="AS228" s="217">
        <f t="shared" si="22"/>
        <v>3.5631493946423816</v>
      </c>
      <c r="AT228" s="213">
        <v>35.598810336695188</v>
      </c>
      <c r="AU228" s="255">
        <f t="shared" si="16"/>
        <v>35.598810336695188</v>
      </c>
      <c r="AV228" s="255">
        <f t="shared" si="23"/>
        <v>35.598810336695188</v>
      </c>
      <c r="AW228" s="255">
        <f t="shared" si="23"/>
        <v>35.598810336695188</v>
      </c>
      <c r="AX228" s="255">
        <f t="shared" si="23"/>
        <v>35.598810336695188</v>
      </c>
      <c r="AY228" s="255">
        <f t="shared" si="23"/>
        <v>35.598810336695188</v>
      </c>
      <c r="AZ228" s="255">
        <f t="shared" si="23"/>
        <v>35.598810336695188</v>
      </c>
      <c r="BA228" s="255">
        <f t="shared" si="23"/>
        <v>35.598810336695188</v>
      </c>
      <c r="BB228" s="255">
        <f t="shared" si="23"/>
        <v>35.598810336695188</v>
      </c>
      <c r="BC228" s="255">
        <f t="shared" si="23"/>
        <v>35.598810336695188</v>
      </c>
      <c r="BD228" s="255">
        <f t="shared" si="23"/>
        <v>35.598810336695188</v>
      </c>
      <c r="BE228" s="255">
        <f t="shared" si="23"/>
        <v>35.598810336695188</v>
      </c>
      <c r="BF228" s="255">
        <f t="shared" si="23"/>
        <v>35.598810336695188</v>
      </c>
      <c r="BG228" s="255">
        <f t="shared" si="23"/>
        <v>35.598810336695188</v>
      </c>
      <c r="BH228" s="255">
        <f t="shared" si="23"/>
        <v>35.598810336695188</v>
      </c>
      <c r="BI228" s="255">
        <f t="shared" si="23"/>
        <v>35.598810336695188</v>
      </c>
      <c r="BJ228" s="255">
        <f t="shared" si="23"/>
        <v>35.598810336695188</v>
      </c>
      <c r="BK228" s="255">
        <f t="shared" si="23"/>
        <v>35.598810336695188</v>
      </c>
    </row>
    <row r="229" spans="1:63" ht="13.5" thickBot="1" x14ac:dyDescent="0.25">
      <c r="A229" s="50" t="s">
        <v>683</v>
      </c>
      <c r="B229" s="57" t="s">
        <v>16</v>
      </c>
      <c r="C229" s="22" t="s">
        <v>373</v>
      </c>
      <c r="D229" s="22" t="s">
        <v>677</v>
      </c>
      <c r="E229" s="73" t="s">
        <v>547</v>
      </c>
      <c r="F229" s="233" t="s">
        <v>341</v>
      </c>
      <c r="G229" s="234" t="s">
        <v>342</v>
      </c>
      <c r="H229" s="234">
        <v>28.03886748990044</v>
      </c>
      <c r="I229" s="234">
        <v>9.2214131680666469</v>
      </c>
      <c r="J229" s="234">
        <v>-0.4952190377007355</v>
      </c>
      <c r="K229" s="234">
        <v>1.5027041476969316E-2</v>
      </c>
      <c r="L229" s="234">
        <v>-2.4112150520849696E-4</v>
      </c>
      <c r="M229" s="234">
        <v>1.9728970508392507E-6</v>
      </c>
      <c r="N229" s="234">
        <v>-6.4037330896977648E-9</v>
      </c>
      <c r="O229" s="235">
        <v>0.2</v>
      </c>
      <c r="P229" s="234">
        <v>6</v>
      </c>
      <c r="Q229" s="234">
        <v>75</v>
      </c>
      <c r="R229" s="234" t="s">
        <v>548</v>
      </c>
      <c r="S229" s="234" t="s">
        <v>344</v>
      </c>
      <c r="T229" s="250" t="s">
        <v>684</v>
      </c>
      <c r="V229">
        <f t="shared" si="19"/>
        <v>223</v>
      </c>
      <c r="W229">
        <f>HLOOKUP('Fleet Input'!$G$1,$AB$6:$AS$271,V229+1,FALSE)</f>
        <v>0.33465124626201148</v>
      </c>
      <c r="X229">
        <f>HLOOKUP('Fleet Input'!$G$1,$AT$6:$BK$271,V229+1,FALSE)</f>
        <v>4.03428075812975</v>
      </c>
      <c r="AB229" s="217">
        <v>0.33465124626201148</v>
      </c>
      <c r="AC229" s="217">
        <f t="shared" si="15"/>
        <v>0.33465124626201148</v>
      </c>
      <c r="AD229" s="217">
        <f t="shared" si="22"/>
        <v>0.33465124626201148</v>
      </c>
      <c r="AE229" s="217">
        <f t="shared" si="22"/>
        <v>0.33465124626201148</v>
      </c>
      <c r="AF229" s="217">
        <f t="shared" si="22"/>
        <v>0.33465124626201148</v>
      </c>
      <c r="AG229" s="217">
        <f t="shared" si="22"/>
        <v>0.33465124626201148</v>
      </c>
      <c r="AH229" s="217">
        <f t="shared" si="22"/>
        <v>0.33465124626201148</v>
      </c>
      <c r="AI229" s="217">
        <f t="shared" si="22"/>
        <v>0.33465124626201148</v>
      </c>
      <c r="AJ229" s="217">
        <f t="shared" si="22"/>
        <v>0.33465124626201148</v>
      </c>
      <c r="AK229" s="217">
        <f t="shared" si="22"/>
        <v>0.33465124626201148</v>
      </c>
      <c r="AL229" s="217">
        <f t="shared" si="22"/>
        <v>0.33465124626201148</v>
      </c>
      <c r="AM229" s="217">
        <f t="shared" si="22"/>
        <v>0.33465124626201148</v>
      </c>
      <c r="AN229" s="217">
        <f t="shared" si="22"/>
        <v>0.33465124626201148</v>
      </c>
      <c r="AO229" s="217">
        <f t="shared" si="22"/>
        <v>0.33465124626201148</v>
      </c>
      <c r="AP229" s="217">
        <f t="shared" si="22"/>
        <v>0.33465124626201148</v>
      </c>
      <c r="AQ229" s="217">
        <f t="shared" si="22"/>
        <v>0.33465124626201148</v>
      </c>
      <c r="AR229" s="217">
        <f t="shared" si="22"/>
        <v>0.33465124626201148</v>
      </c>
      <c r="AS229" s="217">
        <f t="shared" si="22"/>
        <v>0.33465124626201148</v>
      </c>
      <c r="AT229" s="213">
        <v>4.03428075812975</v>
      </c>
      <c r="AU229" s="255">
        <f t="shared" si="16"/>
        <v>4.03428075812975</v>
      </c>
      <c r="AV229" s="255">
        <f t="shared" si="23"/>
        <v>4.03428075812975</v>
      </c>
      <c r="AW229" s="255">
        <f t="shared" si="23"/>
        <v>4.03428075812975</v>
      </c>
      <c r="AX229" s="255">
        <f t="shared" si="23"/>
        <v>4.03428075812975</v>
      </c>
      <c r="AY229" s="255">
        <f t="shared" si="23"/>
        <v>4.03428075812975</v>
      </c>
      <c r="AZ229" s="255">
        <f t="shared" si="23"/>
        <v>4.03428075812975</v>
      </c>
      <c r="BA229" s="255">
        <f t="shared" si="23"/>
        <v>4.03428075812975</v>
      </c>
      <c r="BB229" s="255">
        <f t="shared" si="23"/>
        <v>4.03428075812975</v>
      </c>
      <c r="BC229" s="255">
        <f t="shared" si="23"/>
        <v>4.03428075812975</v>
      </c>
      <c r="BD229" s="255">
        <f t="shared" si="23"/>
        <v>4.03428075812975</v>
      </c>
      <c r="BE229" s="255">
        <f t="shared" si="23"/>
        <v>4.03428075812975</v>
      </c>
      <c r="BF229" s="255">
        <f t="shared" si="23"/>
        <v>4.03428075812975</v>
      </c>
      <c r="BG229" s="255">
        <f t="shared" si="23"/>
        <v>4.03428075812975</v>
      </c>
      <c r="BH229" s="255">
        <f t="shared" si="23"/>
        <v>4.03428075812975</v>
      </c>
      <c r="BI229" s="255">
        <f t="shared" si="23"/>
        <v>4.03428075812975</v>
      </c>
      <c r="BJ229" s="255">
        <f t="shared" si="23"/>
        <v>4.03428075812975</v>
      </c>
      <c r="BK229" s="255">
        <f t="shared" si="23"/>
        <v>4.03428075812975</v>
      </c>
    </row>
    <row r="230" spans="1:63" x14ac:dyDescent="0.2">
      <c r="A230" s="42" t="s">
        <v>685</v>
      </c>
      <c r="B230" s="56" t="s">
        <v>686</v>
      </c>
      <c r="C230" s="14" t="s">
        <v>373</v>
      </c>
      <c r="D230" s="14" t="s">
        <v>668</v>
      </c>
      <c r="E230" s="63" t="s">
        <v>533</v>
      </c>
      <c r="F230" s="220" t="s">
        <v>341</v>
      </c>
      <c r="G230" s="221" t="s">
        <v>342</v>
      </c>
      <c r="H230" s="221">
        <v>87.166222289204597</v>
      </c>
      <c r="I230" s="221">
        <v>22.616522986674681</v>
      </c>
      <c r="J230" s="221">
        <v>-0.74672875963733532</v>
      </c>
      <c r="K230" s="221">
        <v>1.5276442699359905E-2</v>
      </c>
      <c r="L230" s="221">
        <v>-1.7111277595915908E-4</v>
      </c>
      <c r="M230" s="221">
        <v>1.1333048584027949E-6</v>
      </c>
      <c r="N230" s="221">
        <v>-3.4791301107423012E-9</v>
      </c>
      <c r="O230" s="222">
        <v>1</v>
      </c>
      <c r="P230" s="221">
        <v>6</v>
      </c>
      <c r="Q230" s="221">
        <v>105</v>
      </c>
      <c r="R230" s="245" t="s">
        <v>534</v>
      </c>
      <c r="S230" s="221" t="s">
        <v>535</v>
      </c>
      <c r="T230" s="223" t="s">
        <v>344</v>
      </c>
      <c r="V230">
        <f t="shared" si="19"/>
        <v>224</v>
      </c>
      <c r="W230">
        <f>HLOOKUP('Fleet Input'!$G$1,$AB$6:$AS$271,V230+1,FALSE)</f>
        <v>10.509139790783106</v>
      </c>
      <c r="X230">
        <f>HLOOKUP('Fleet Input'!$G$1,$AT$6:$BK$271,V230+1,FALSE)</f>
        <v>59.801906318480249</v>
      </c>
      <c r="AB230" s="217">
        <v>10.509139790783106</v>
      </c>
      <c r="AC230" s="217">
        <f t="shared" si="15"/>
        <v>10.509139790783106</v>
      </c>
      <c r="AD230" s="217">
        <f t="shared" si="22"/>
        <v>10.509139790783106</v>
      </c>
      <c r="AE230" s="217">
        <f t="shared" si="22"/>
        <v>10.509139790783106</v>
      </c>
      <c r="AF230" s="217">
        <f t="shared" si="22"/>
        <v>10.509139790783106</v>
      </c>
      <c r="AG230" s="217">
        <f t="shared" si="22"/>
        <v>10.509139790783106</v>
      </c>
      <c r="AH230" s="217">
        <f t="shared" si="22"/>
        <v>10.509139790783106</v>
      </c>
      <c r="AI230" s="217">
        <f t="shared" si="22"/>
        <v>10.509139790783106</v>
      </c>
      <c r="AJ230" s="217">
        <f t="shared" si="22"/>
        <v>10.509139790783106</v>
      </c>
      <c r="AK230" s="217">
        <f t="shared" si="22"/>
        <v>10.509139790783106</v>
      </c>
      <c r="AL230" s="217">
        <f t="shared" si="22"/>
        <v>10.509139790783106</v>
      </c>
      <c r="AM230" s="217">
        <f t="shared" si="22"/>
        <v>10.509139790783106</v>
      </c>
      <c r="AN230" s="217">
        <f t="shared" si="22"/>
        <v>10.509139790783106</v>
      </c>
      <c r="AO230" s="217">
        <f t="shared" si="22"/>
        <v>10.509139790783106</v>
      </c>
      <c r="AP230" s="217">
        <f t="shared" si="22"/>
        <v>10.509139790783106</v>
      </c>
      <c r="AQ230" s="217">
        <f t="shared" si="22"/>
        <v>10.509139790783106</v>
      </c>
      <c r="AR230" s="217">
        <f t="shared" si="22"/>
        <v>10.509139790783106</v>
      </c>
      <c r="AS230" s="217">
        <f t="shared" si="22"/>
        <v>10.509139790783106</v>
      </c>
      <c r="AT230" s="213">
        <v>59.801906318480249</v>
      </c>
      <c r="AU230" s="255">
        <f t="shared" si="16"/>
        <v>59.801906318480249</v>
      </c>
      <c r="AV230" s="255">
        <f t="shared" si="23"/>
        <v>59.801906318480249</v>
      </c>
      <c r="AW230" s="255">
        <f t="shared" si="23"/>
        <v>59.801906318480249</v>
      </c>
      <c r="AX230" s="255">
        <f t="shared" si="23"/>
        <v>59.801906318480249</v>
      </c>
      <c r="AY230" s="255">
        <f t="shared" si="23"/>
        <v>59.801906318480249</v>
      </c>
      <c r="AZ230" s="255">
        <f t="shared" si="23"/>
        <v>59.801906318480249</v>
      </c>
      <c r="BA230" s="255">
        <f t="shared" si="23"/>
        <v>59.801906318480249</v>
      </c>
      <c r="BB230" s="255">
        <f t="shared" si="23"/>
        <v>59.801906318480249</v>
      </c>
      <c r="BC230" s="255">
        <f t="shared" si="23"/>
        <v>59.801906318480249</v>
      </c>
      <c r="BD230" s="255">
        <f t="shared" si="23"/>
        <v>59.801906318480249</v>
      </c>
      <c r="BE230" s="255">
        <f t="shared" si="23"/>
        <v>59.801906318480249</v>
      </c>
      <c r="BF230" s="255">
        <f t="shared" si="23"/>
        <v>59.801906318480249</v>
      </c>
      <c r="BG230" s="255">
        <f t="shared" si="23"/>
        <v>59.801906318480249</v>
      </c>
      <c r="BH230" s="255">
        <f t="shared" si="23"/>
        <v>59.801906318480249</v>
      </c>
      <c r="BI230" s="255">
        <f t="shared" si="23"/>
        <v>59.801906318480249</v>
      </c>
      <c r="BJ230" s="255">
        <f t="shared" si="23"/>
        <v>59.801906318480249</v>
      </c>
      <c r="BK230" s="255">
        <f t="shared" si="23"/>
        <v>59.801906318480249</v>
      </c>
    </row>
    <row r="231" spans="1:63" x14ac:dyDescent="0.2">
      <c r="A231" s="46" t="s">
        <v>687</v>
      </c>
      <c r="B231" s="57" t="s">
        <v>686</v>
      </c>
      <c r="C231" s="22" t="s">
        <v>373</v>
      </c>
      <c r="D231" s="22" t="s">
        <v>668</v>
      </c>
      <c r="E231" s="66" t="s">
        <v>537</v>
      </c>
      <c r="F231" s="224" t="s">
        <v>341</v>
      </c>
      <c r="G231" s="225" t="s">
        <v>342</v>
      </c>
      <c r="H231" s="225">
        <v>155.78159649949521</v>
      </c>
      <c r="I231" s="225">
        <v>2.2032164270058274</v>
      </c>
      <c r="J231" s="225">
        <v>0.40413490963692311</v>
      </c>
      <c r="K231" s="225">
        <v>-1.866637573857588E-2</v>
      </c>
      <c r="L231" s="225">
        <v>3.5345059137625867E-4</v>
      </c>
      <c r="M231" s="225">
        <v>-2.9515514116118524E-6</v>
      </c>
      <c r="N231" s="225">
        <v>9.1185874506564957E-9</v>
      </c>
      <c r="O231" s="228">
        <v>1</v>
      </c>
      <c r="P231" s="225">
        <v>6</v>
      </c>
      <c r="Q231" s="225">
        <v>105</v>
      </c>
      <c r="R231" s="246" t="s">
        <v>534</v>
      </c>
      <c r="S231" s="225" t="s">
        <v>535</v>
      </c>
      <c r="T231" s="227" t="s">
        <v>344</v>
      </c>
      <c r="V231">
        <f t="shared" si="19"/>
        <v>225</v>
      </c>
      <c r="W231">
        <f>HLOOKUP('Fleet Input'!$G$1,$AB$6:$AS$271,V231+1,FALSE)</f>
        <v>8.0916952673388316</v>
      </c>
      <c r="X231">
        <f>HLOOKUP('Fleet Input'!$G$1,$AT$6:$BK$271,V231+1,FALSE)</f>
        <v>48.395234354785345</v>
      </c>
      <c r="AB231" s="217">
        <v>8.0916952673388316</v>
      </c>
      <c r="AC231" s="217">
        <f t="shared" si="15"/>
        <v>8.0916952673388316</v>
      </c>
      <c r="AD231" s="217">
        <f t="shared" si="22"/>
        <v>8.0916952673388316</v>
      </c>
      <c r="AE231" s="217">
        <f t="shared" si="22"/>
        <v>8.0916952673388316</v>
      </c>
      <c r="AF231" s="217">
        <f t="shared" si="22"/>
        <v>8.0916952673388316</v>
      </c>
      <c r="AG231" s="217">
        <f t="shared" si="22"/>
        <v>8.0916952673388316</v>
      </c>
      <c r="AH231" s="217">
        <f t="shared" si="22"/>
        <v>8.0916952673388316</v>
      </c>
      <c r="AI231" s="217">
        <f t="shared" si="22"/>
        <v>8.0916952673388316</v>
      </c>
      <c r="AJ231" s="217">
        <f t="shared" si="22"/>
        <v>8.0916952673388316</v>
      </c>
      <c r="AK231" s="217">
        <f t="shared" si="22"/>
        <v>8.0916952673388316</v>
      </c>
      <c r="AL231" s="217">
        <f t="shared" si="22"/>
        <v>8.0916952673388316</v>
      </c>
      <c r="AM231" s="217">
        <f t="shared" si="22"/>
        <v>8.0916952673388316</v>
      </c>
      <c r="AN231" s="217">
        <f t="shared" si="22"/>
        <v>8.0916952673388316</v>
      </c>
      <c r="AO231" s="217">
        <f t="shared" si="22"/>
        <v>8.0916952673388316</v>
      </c>
      <c r="AP231" s="217">
        <f t="shared" si="22"/>
        <v>8.0916952673388316</v>
      </c>
      <c r="AQ231" s="217">
        <f t="shared" si="22"/>
        <v>8.0916952673388316</v>
      </c>
      <c r="AR231" s="217">
        <f t="shared" si="22"/>
        <v>8.0916952673388316</v>
      </c>
      <c r="AS231" s="217">
        <f t="shared" si="22"/>
        <v>8.0916952673388316</v>
      </c>
      <c r="AT231" s="213">
        <v>48.395234354785345</v>
      </c>
      <c r="AU231" s="255">
        <f t="shared" si="16"/>
        <v>48.395234354785345</v>
      </c>
      <c r="AV231" s="255">
        <f t="shared" si="23"/>
        <v>48.395234354785345</v>
      </c>
      <c r="AW231" s="255">
        <f t="shared" si="23"/>
        <v>48.395234354785345</v>
      </c>
      <c r="AX231" s="255">
        <f t="shared" si="23"/>
        <v>48.395234354785345</v>
      </c>
      <c r="AY231" s="255">
        <f t="shared" si="23"/>
        <v>48.395234354785345</v>
      </c>
      <c r="AZ231" s="255">
        <f t="shared" si="23"/>
        <v>48.395234354785345</v>
      </c>
      <c r="BA231" s="255">
        <f t="shared" si="23"/>
        <v>48.395234354785345</v>
      </c>
      <c r="BB231" s="255">
        <f t="shared" si="23"/>
        <v>48.395234354785345</v>
      </c>
      <c r="BC231" s="255">
        <f t="shared" si="23"/>
        <v>48.395234354785345</v>
      </c>
      <c r="BD231" s="255">
        <f t="shared" si="23"/>
        <v>48.395234354785345</v>
      </c>
      <c r="BE231" s="255">
        <f t="shared" si="23"/>
        <v>48.395234354785345</v>
      </c>
      <c r="BF231" s="255">
        <f t="shared" si="23"/>
        <v>48.395234354785345</v>
      </c>
      <c r="BG231" s="255">
        <f t="shared" si="23"/>
        <v>48.395234354785345</v>
      </c>
      <c r="BH231" s="255">
        <f t="shared" si="23"/>
        <v>48.395234354785345</v>
      </c>
      <c r="BI231" s="255">
        <f t="shared" si="23"/>
        <v>48.395234354785345</v>
      </c>
      <c r="BJ231" s="255">
        <f t="shared" si="23"/>
        <v>48.395234354785345</v>
      </c>
      <c r="BK231" s="255">
        <f t="shared" si="23"/>
        <v>48.395234354785345</v>
      </c>
    </row>
    <row r="232" spans="1:63" x14ac:dyDescent="0.2">
      <c r="A232" s="46" t="s">
        <v>688</v>
      </c>
      <c r="B232" s="57" t="s">
        <v>686</v>
      </c>
      <c r="C232" s="22" t="s">
        <v>373</v>
      </c>
      <c r="D232" s="22" t="s">
        <v>668</v>
      </c>
      <c r="E232" s="66" t="s">
        <v>539</v>
      </c>
      <c r="F232" s="224" t="s">
        <v>341</v>
      </c>
      <c r="G232" s="225" t="s">
        <v>342</v>
      </c>
      <c r="H232" s="225">
        <v>163.98086760379374</v>
      </c>
      <c r="I232" s="225">
        <v>4.6511239788960665</v>
      </c>
      <c r="J232" s="225">
        <v>0.32231891872652341</v>
      </c>
      <c r="K232" s="225">
        <v>-1.7267670213186648E-2</v>
      </c>
      <c r="L232" s="225">
        <v>3.3962919967223115E-4</v>
      </c>
      <c r="M232" s="225">
        <v>-2.8555454898437915E-6</v>
      </c>
      <c r="N232" s="225">
        <v>8.7728261773112326E-9</v>
      </c>
      <c r="O232" s="228">
        <v>1</v>
      </c>
      <c r="P232" s="225">
        <v>6</v>
      </c>
      <c r="Q232" s="225">
        <v>105</v>
      </c>
      <c r="R232" s="246" t="s">
        <v>534</v>
      </c>
      <c r="S232" s="225" t="s">
        <v>535</v>
      </c>
      <c r="T232" s="227" t="s">
        <v>344</v>
      </c>
      <c r="V232">
        <f t="shared" si="19"/>
        <v>226</v>
      </c>
      <c r="W232">
        <f>HLOOKUP('Fleet Input'!$G$1,$AB$6:$AS$271,V232+1,FALSE)</f>
        <v>9.2304213034249507</v>
      </c>
      <c r="X232">
        <f>HLOOKUP('Fleet Input'!$G$1,$AT$6:$BK$271,V232+1,FALSE)</f>
        <v>56.021003491555199</v>
      </c>
      <c r="AB232" s="217">
        <v>9.2304213034249507</v>
      </c>
      <c r="AC232" s="217">
        <f t="shared" si="15"/>
        <v>9.2304213034249507</v>
      </c>
      <c r="AD232" s="217">
        <f t="shared" si="22"/>
        <v>9.2304213034249507</v>
      </c>
      <c r="AE232" s="217">
        <f t="shared" si="22"/>
        <v>9.2304213034249507</v>
      </c>
      <c r="AF232" s="217">
        <f t="shared" si="22"/>
        <v>9.2304213034249507</v>
      </c>
      <c r="AG232" s="217">
        <f t="shared" si="22"/>
        <v>9.2304213034249507</v>
      </c>
      <c r="AH232" s="217">
        <f t="shared" si="22"/>
        <v>9.2304213034249507</v>
      </c>
      <c r="AI232" s="217">
        <f t="shared" si="22"/>
        <v>9.2304213034249507</v>
      </c>
      <c r="AJ232" s="217">
        <f t="shared" si="22"/>
        <v>9.2304213034249507</v>
      </c>
      <c r="AK232" s="217">
        <f t="shared" si="22"/>
        <v>9.2304213034249507</v>
      </c>
      <c r="AL232" s="217">
        <f t="shared" si="22"/>
        <v>9.2304213034249507</v>
      </c>
      <c r="AM232" s="217">
        <f t="shared" si="22"/>
        <v>9.2304213034249507</v>
      </c>
      <c r="AN232" s="217">
        <f t="shared" si="22"/>
        <v>9.2304213034249507</v>
      </c>
      <c r="AO232" s="217">
        <f t="shared" si="22"/>
        <v>9.2304213034249507</v>
      </c>
      <c r="AP232" s="217">
        <f t="shared" si="22"/>
        <v>9.2304213034249507</v>
      </c>
      <c r="AQ232" s="217">
        <f t="shared" si="22"/>
        <v>9.2304213034249507</v>
      </c>
      <c r="AR232" s="217">
        <f t="shared" si="22"/>
        <v>9.2304213034249507</v>
      </c>
      <c r="AS232" s="217">
        <f t="shared" si="22"/>
        <v>9.2304213034249507</v>
      </c>
      <c r="AT232" s="213">
        <v>56.021003491555199</v>
      </c>
      <c r="AU232" s="255">
        <f t="shared" si="16"/>
        <v>56.021003491555199</v>
      </c>
      <c r="AV232" s="255">
        <f t="shared" si="23"/>
        <v>56.021003491555199</v>
      </c>
      <c r="AW232" s="255">
        <f t="shared" si="23"/>
        <v>56.021003491555199</v>
      </c>
      <c r="AX232" s="255">
        <f t="shared" si="23"/>
        <v>56.021003491555199</v>
      </c>
      <c r="AY232" s="255">
        <f t="shared" si="23"/>
        <v>56.021003491555199</v>
      </c>
      <c r="AZ232" s="255">
        <f t="shared" si="23"/>
        <v>56.021003491555199</v>
      </c>
      <c r="BA232" s="255">
        <f t="shared" si="23"/>
        <v>56.021003491555199</v>
      </c>
      <c r="BB232" s="255">
        <f t="shared" si="23"/>
        <v>56.021003491555199</v>
      </c>
      <c r="BC232" s="255">
        <f t="shared" si="23"/>
        <v>56.021003491555199</v>
      </c>
      <c r="BD232" s="255">
        <f t="shared" si="23"/>
        <v>56.021003491555199</v>
      </c>
      <c r="BE232" s="255">
        <f t="shared" si="23"/>
        <v>56.021003491555199</v>
      </c>
      <c r="BF232" s="255">
        <f t="shared" si="23"/>
        <v>56.021003491555199</v>
      </c>
      <c r="BG232" s="255">
        <f t="shared" si="23"/>
        <v>56.021003491555199</v>
      </c>
      <c r="BH232" s="255">
        <f t="shared" si="23"/>
        <v>56.021003491555199</v>
      </c>
      <c r="BI232" s="255">
        <f t="shared" si="23"/>
        <v>56.021003491555199</v>
      </c>
      <c r="BJ232" s="255">
        <f t="shared" si="23"/>
        <v>56.021003491555199</v>
      </c>
      <c r="BK232" s="255">
        <f t="shared" si="23"/>
        <v>56.021003491555199</v>
      </c>
    </row>
    <row r="233" spans="1:63" x14ac:dyDescent="0.2">
      <c r="A233" s="46" t="s">
        <v>689</v>
      </c>
      <c r="B233" s="57" t="s">
        <v>686</v>
      </c>
      <c r="C233" s="22" t="s">
        <v>373</v>
      </c>
      <c r="D233" s="22" t="s">
        <v>668</v>
      </c>
      <c r="E233" s="66" t="s">
        <v>541</v>
      </c>
      <c r="F233" s="224" t="s">
        <v>341</v>
      </c>
      <c r="G233" s="225" t="s">
        <v>342</v>
      </c>
      <c r="H233" s="225">
        <v>241.27298033470288</v>
      </c>
      <c r="I233" s="225">
        <v>-0.44617093843407929</v>
      </c>
      <c r="J233" s="225">
        <v>0.21119210026517976</v>
      </c>
      <c r="K233" s="225">
        <v>-7.5884501384280156E-3</v>
      </c>
      <c r="L233" s="225">
        <v>1.2438488275279269E-4</v>
      </c>
      <c r="M233" s="225">
        <v>-8.4459984084350737E-7</v>
      </c>
      <c r="N233" s="225">
        <v>1.8970541923370859E-9</v>
      </c>
      <c r="O233" s="228">
        <v>1</v>
      </c>
      <c r="P233" s="225">
        <v>6</v>
      </c>
      <c r="Q233" s="225">
        <v>105</v>
      </c>
      <c r="R233" s="246" t="s">
        <v>534</v>
      </c>
      <c r="S233" s="225" t="s">
        <v>535</v>
      </c>
      <c r="T233" s="227" t="s">
        <v>344</v>
      </c>
      <c r="V233">
        <f t="shared" si="19"/>
        <v>227</v>
      </c>
      <c r="W233">
        <f>HLOOKUP('Fleet Input'!$G$1,$AB$6:$AS$271,V233+1,FALSE)</f>
        <v>7.7463782792643281</v>
      </c>
      <c r="X233">
        <f>HLOOKUP('Fleet Input'!$G$1,$AT$6:$BK$271,V233+1,FALSE)</f>
        <v>56.877726067475571</v>
      </c>
      <c r="AB233" s="217">
        <v>7.7463782792643281</v>
      </c>
      <c r="AC233" s="217">
        <f t="shared" si="15"/>
        <v>7.7463782792643281</v>
      </c>
      <c r="AD233" s="217">
        <f t="shared" si="22"/>
        <v>7.7463782792643281</v>
      </c>
      <c r="AE233" s="217">
        <f t="shared" si="22"/>
        <v>7.7463782792643281</v>
      </c>
      <c r="AF233" s="217">
        <f t="shared" si="22"/>
        <v>7.7463782792643281</v>
      </c>
      <c r="AG233" s="217">
        <f t="shared" si="22"/>
        <v>7.7463782792643281</v>
      </c>
      <c r="AH233" s="217">
        <f t="shared" si="22"/>
        <v>7.7463782792643281</v>
      </c>
      <c r="AI233" s="217">
        <f t="shared" si="22"/>
        <v>7.7463782792643281</v>
      </c>
      <c r="AJ233" s="217">
        <f t="shared" si="22"/>
        <v>7.7463782792643281</v>
      </c>
      <c r="AK233" s="217">
        <f t="shared" si="22"/>
        <v>7.7463782792643281</v>
      </c>
      <c r="AL233" s="217">
        <f t="shared" si="22"/>
        <v>7.7463782792643281</v>
      </c>
      <c r="AM233" s="217">
        <f t="shared" si="22"/>
        <v>7.7463782792643281</v>
      </c>
      <c r="AN233" s="217">
        <f t="shared" si="22"/>
        <v>7.7463782792643281</v>
      </c>
      <c r="AO233" s="217">
        <f t="shared" si="22"/>
        <v>7.7463782792643281</v>
      </c>
      <c r="AP233" s="217">
        <f t="shared" si="22"/>
        <v>7.7463782792643281</v>
      </c>
      <c r="AQ233" s="217">
        <f t="shared" si="22"/>
        <v>7.7463782792643281</v>
      </c>
      <c r="AR233" s="217">
        <f t="shared" si="22"/>
        <v>7.7463782792643281</v>
      </c>
      <c r="AS233" s="217">
        <f t="shared" si="22"/>
        <v>7.7463782792643281</v>
      </c>
      <c r="AT233" s="213">
        <v>56.877726067475571</v>
      </c>
      <c r="AU233" s="255">
        <f t="shared" si="16"/>
        <v>56.877726067475571</v>
      </c>
      <c r="AV233" s="255">
        <f t="shared" si="23"/>
        <v>56.877726067475571</v>
      </c>
      <c r="AW233" s="255">
        <f t="shared" si="23"/>
        <v>56.877726067475571</v>
      </c>
      <c r="AX233" s="255">
        <f t="shared" si="23"/>
        <v>56.877726067475571</v>
      </c>
      <c r="AY233" s="255">
        <f t="shared" si="23"/>
        <v>56.877726067475571</v>
      </c>
      <c r="AZ233" s="255">
        <f t="shared" si="23"/>
        <v>56.877726067475571</v>
      </c>
      <c r="BA233" s="255">
        <f t="shared" si="23"/>
        <v>56.877726067475571</v>
      </c>
      <c r="BB233" s="255">
        <f t="shared" si="23"/>
        <v>56.877726067475571</v>
      </c>
      <c r="BC233" s="255">
        <f t="shared" si="23"/>
        <v>56.877726067475571</v>
      </c>
      <c r="BD233" s="255">
        <f t="shared" si="23"/>
        <v>56.877726067475571</v>
      </c>
      <c r="BE233" s="255">
        <f t="shared" si="23"/>
        <v>56.877726067475571</v>
      </c>
      <c r="BF233" s="255">
        <f t="shared" si="23"/>
        <v>56.877726067475571</v>
      </c>
      <c r="BG233" s="255">
        <f t="shared" si="23"/>
        <v>56.877726067475571</v>
      </c>
      <c r="BH233" s="255">
        <f t="shared" si="23"/>
        <v>56.877726067475571</v>
      </c>
      <c r="BI233" s="255">
        <f t="shared" si="23"/>
        <v>56.877726067475571</v>
      </c>
      <c r="BJ233" s="255">
        <f t="shared" si="23"/>
        <v>56.877726067475571</v>
      </c>
      <c r="BK233" s="255">
        <f t="shared" si="23"/>
        <v>56.877726067475571</v>
      </c>
    </row>
    <row r="234" spans="1:63" x14ac:dyDescent="0.2">
      <c r="A234" s="46" t="s">
        <v>690</v>
      </c>
      <c r="B234" s="57" t="s">
        <v>686</v>
      </c>
      <c r="C234" s="22" t="s">
        <v>373</v>
      </c>
      <c r="D234" s="22" t="s">
        <v>668</v>
      </c>
      <c r="E234" s="66" t="s">
        <v>543</v>
      </c>
      <c r="F234" s="224" t="s">
        <v>341</v>
      </c>
      <c r="G234" s="225" t="s">
        <v>342</v>
      </c>
      <c r="H234" s="225">
        <v>120.0023384699598</v>
      </c>
      <c r="I234" s="225">
        <v>-0.20720015396364033</v>
      </c>
      <c r="J234" s="225">
        <v>0.22430444157362217</v>
      </c>
      <c r="K234" s="225">
        <v>-8.8810531542549143E-3</v>
      </c>
      <c r="L234" s="225">
        <v>1.5468399362816854E-4</v>
      </c>
      <c r="M234" s="225">
        <v>-1.1930193014597634E-6</v>
      </c>
      <c r="N234" s="225">
        <v>3.3769593796653674E-9</v>
      </c>
      <c r="O234" s="228">
        <v>1</v>
      </c>
      <c r="P234" s="225">
        <v>6</v>
      </c>
      <c r="Q234" s="225">
        <v>105</v>
      </c>
      <c r="R234" s="246" t="s">
        <v>534</v>
      </c>
      <c r="S234" s="225" t="s">
        <v>535</v>
      </c>
      <c r="T234" s="227" t="s">
        <v>344</v>
      </c>
      <c r="V234">
        <f t="shared" si="19"/>
        <v>228</v>
      </c>
      <c r="W234">
        <f>HLOOKUP('Fleet Input'!$G$1,$AB$6:$AS$271,V234+1,FALSE)</f>
        <v>5.1855607486583493</v>
      </c>
      <c r="X234">
        <f>HLOOKUP('Fleet Input'!$G$1,$AT$6:$BK$271,V234+1,FALSE)</f>
        <v>32.757845529370279</v>
      </c>
      <c r="AB234" s="217">
        <v>5.1855607486583493</v>
      </c>
      <c r="AC234" s="217">
        <f t="shared" si="15"/>
        <v>5.1855607486583493</v>
      </c>
      <c r="AD234" s="217">
        <f t="shared" si="22"/>
        <v>5.1855607486583493</v>
      </c>
      <c r="AE234" s="217">
        <f t="shared" si="22"/>
        <v>5.1855607486583493</v>
      </c>
      <c r="AF234" s="217">
        <f t="shared" si="22"/>
        <v>5.1855607486583493</v>
      </c>
      <c r="AG234" s="217">
        <f t="shared" si="22"/>
        <v>5.1855607486583493</v>
      </c>
      <c r="AH234" s="217">
        <f t="shared" si="22"/>
        <v>5.1855607486583493</v>
      </c>
      <c r="AI234" s="217">
        <f t="shared" si="22"/>
        <v>5.1855607486583493</v>
      </c>
      <c r="AJ234" s="217">
        <f t="shared" si="22"/>
        <v>5.1855607486583493</v>
      </c>
      <c r="AK234" s="217">
        <f t="shared" si="22"/>
        <v>5.1855607486583493</v>
      </c>
      <c r="AL234" s="217">
        <f t="shared" si="22"/>
        <v>5.1855607486583493</v>
      </c>
      <c r="AM234" s="217">
        <f t="shared" si="22"/>
        <v>5.1855607486583493</v>
      </c>
      <c r="AN234" s="217">
        <f t="shared" si="22"/>
        <v>5.1855607486583493</v>
      </c>
      <c r="AO234" s="217">
        <f t="shared" si="22"/>
        <v>5.1855607486583493</v>
      </c>
      <c r="AP234" s="217">
        <f t="shared" si="22"/>
        <v>5.1855607486583493</v>
      </c>
      <c r="AQ234" s="217">
        <f t="shared" si="22"/>
        <v>5.1855607486583493</v>
      </c>
      <c r="AR234" s="217">
        <f t="shared" si="22"/>
        <v>5.1855607486583493</v>
      </c>
      <c r="AS234" s="217">
        <f t="shared" si="22"/>
        <v>5.1855607486583493</v>
      </c>
      <c r="AT234" s="213">
        <v>32.757845529370279</v>
      </c>
      <c r="AU234" s="255">
        <f t="shared" si="16"/>
        <v>32.757845529370279</v>
      </c>
      <c r="AV234" s="255">
        <f t="shared" si="23"/>
        <v>32.757845529370279</v>
      </c>
      <c r="AW234" s="255">
        <f t="shared" si="23"/>
        <v>32.757845529370279</v>
      </c>
      <c r="AX234" s="255">
        <f t="shared" si="23"/>
        <v>32.757845529370279</v>
      </c>
      <c r="AY234" s="255">
        <f t="shared" si="23"/>
        <v>32.757845529370279</v>
      </c>
      <c r="AZ234" s="255">
        <f t="shared" si="23"/>
        <v>32.757845529370279</v>
      </c>
      <c r="BA234" s="255">
        <f t="shared" si="23"/>
        <v>32.757845529370279</v>
      </c>
      <c r="BB234" s="255">
        <f t="shared" si="23"/>
        <v>32.757845529370279</v>
      </c>
      <c r="BC234" s="255">
        <f t="shared" si="23"/>
        <v>32.757845529370279</v>
      </c>
      <c r="BD234" s="255">
        <f t="shared" si="23"/>
        <v>32.757845529370279</v>
      </c>
      <c r="BE234" s="255">
        <f t="shared" si="23"/>
        <v>32.757845529370279</v>
      </c>
      <c r="BF234" s="255">
        <f t="shared" si="23"/>
        <v>32.757845529370279</v>
      </c>
      <c r="BG234" s="255">
        <f t="shared" si="23"/>
        <v>32.757845529370279</v>
      </c>
      <c r="BH234" s="255">
        <f t="shared" si="23"/>
        <v>32.757845529370279</v>
      </c>
      <c r="BI234" s="255">
        <f t="shared" si="23"/>
        <v>32.757845529370279</v>
      </c>
      <c r="BJ234" s="255">
        <f t="shared" si="23"/>
        <v>32.757845529370279</v>
      </c>
      <c r="BK234" s="255">
        <f t="shared" si="23"/>
        <v>32.757845529370279</v>
      </c>
    </row>
    <row r="235" spans="1:63" x14ac:dyDescent="0.2">
      <c r="A235" s="46" t="s">
        <v>691</v>
      </c>
      <c r="B235" s="57" t="s">
        <v>686</v>
      </c>
      <c r="C235" s="22" t="s">
        <v>373</v>
      </c>
      <c r="D235" s="22" t="s">
        <v>668</v>
      </c>
      <c r="E235" s="66" t="s">
        <v>545</v>
      </c>
      <c r="F235" s="224" t="s">
        <v>341</v>
      </c>
      <c r="G235" s="225" t="s">
        <v>342</v>
      </c>
      <c r="H235" s="225">
        <v>86.121740104164928</v>
      </c>
      <c r="I235" s="225">
        <v>-0.62423146888613701</v>
      </c>
      <c r="J235" s="225">
        <v>0.12238751861150376</v>
      </c>
      <c r="K235" s="225">
        <v>-4.3597449009666889E-3</v>
      </c>
      <c r="L235" s="225">
        <v>7.2238753041631298E-5</v>
      </c>
      <c r="M235" s="225">
        <v>-5.2749458046008613E-7</v>
      </c>
      <c r="N235" s="225">
        <v>1.3866912047886398E-9</v>
      </c>
      <c r="O235" s="228">
        <v>1</v>
      </c>
      <c r="P235" s="225">
        <v>6</v>
      </c>
      <c r="Q235" s="225">
        <v>105</v>
      </c>
      <c r="R235" s="246" t="s">
        <v>534</v>
      </c>
      <c r="S235" s="225" t="s">
        <v>535</v>
      </c>
      <c r="T235" s="227" t="s">
        <v>344</v>
      </c>
      <c r="V235">
        <f t="shared" si="19"/>
        <v>229</v>
      </c>
      <c r="W235">
        <f>HLOOKUP('Fleet Input'!$G$1,$AB$6:$AS$271,V235+1,FALSE)</f>
        <v>5.8378151361797919</v>
      </c>
      <c r="X235">
        <f>HLOOKUP('Fleet Input'!$G$1,$AT$6:$BK$271,V235+1,FALSE)</f>
        <v>46.081630538856146</v>
      </c>
      <c r="AB235" s="217">
        <v>5.8378151361797919</v>
      </c>
      <c r="AC235" s="217">
        <f t="shared" si="15"/>
        <v>5.8378151361797919</v>
      </c>
      <c r="AD235" s="217">
        <f t="shared" si="22"/>
        <v>5.8378151361797919</v>
      </c>
      <c r="AE235" s="217">
        <f t="shared" si="22"/>
        <v>5.8378151361797919</v>
      </c>
      <c r="AF235" s="217">
        <f t="shared" si="22"/>
        <v>5.8378151361797919</v>
      </c>
      <c r="AG235" s="217">
        <f t="shared" si="22"/>
        <v>5.8378151361797919</v>
      </c>
      <c r="AH235" s="217">
        <f t="shared" si="22"/>
        <v>5.8378151361797919</v>
      </c>
      <c r="AI235" s="217">
        <f t="shared" si="22"/>
        <v>5.8378151361797919</v>
      </c>
      <c r="AJ235" s="217">
        <f t="shared" si="22"/>
        <v>5.8378151361797919</v>
      </c>
      <c r="AK235" s="217">
        <f t="shared" si="22"/>
        <v>5.8378151361797919</v>
      </c>
      <c r="AL235" s="217">
        <f t="shared" si="22"/>
        <v>5.8378151361797919</v>
      </c>
      <c r="AM235" s="217">
        <f t="shared" si="22"/>
        <v>5.8378151361797919</v>
      </c>
      <c r="AN235" s="217">
        <f t="shared" si="22"/>
        <v>5.8378151361797919</v>
      </c>
      <c r="AO235" s="217">
        <f t="shared" si="22"/>
        <v>5.8378151361797919</v>
      </c>
      <c r="AP235" s="217">
        <f t="shared" si="22"/>
        <v>5.8378151361797919</v>
      </c>
      <c r="AQ235" s="217">
        <f t="shared" si="22"/>
        <v>5.8378151361797919</v>
      </c>
      <c r="AR235" s="217">
        <f t="shared" si="22"/>
        <v>5.8378151361797919</v>
      </c>
      <c r="AS235" s="217">
        <f t="shared" si="22"/>
        <v>5.8378151361797919</v>
      </c>
      <c r="AT235" s="213">
        <v>46.081630538856146</v>
      </c>
      <c r="AU235" s="255">
        <f t="shared" si="16"/>
        <v>46.081630538856146</v>
      </c>
      <c r="AV235" s="255">
        <f t="shared" si="23"/>
        <v>46.081630538856146</v>
      </c>
      <c r="AW235" s="255">
        <f t="shared" si="23"/>
        <v>46.081630538856146</v>
      </c>
      <c r="AX235" s="255">
        <f t="shared" si="23"/>
        <v>46.081630538856146</v>
      </c>
      <c r="AY235" s="255">
        <f t="shared" si="23"/>
        <v>46.081630538856146</v>
      </c>
      <c r="AZ235" s="255">
        <f t="shared" si="23"/>
        <v>46.081630538856146</v>
      </c>
      <c r="BA235" s="255">
        <f t="shared" si="23"/>
        <v>46.081630538856146</v>
      </c>
      <c r="BB235" s="255">
        <f t="shared" si="23"/>
        <v>46.081630538856146</v>
      </c>
      <c r="BC235" s="255">
        <f t="shared" si="23"/>
        <v>46.081630538856146</v>
      </c>
      <c r="BD235" s="255">
        <f t="shared" si="23"/>
        <v>46.081630538856146</v>
      </c>
      <c r="BE235" s="255">
        <f t="shared" si="23"/>
        <v>46.081630538856146</v>
      </c>
      <c r="BF235" s="255">
        <f t="shared" si="23"/>
        <v>46.081630538856146</v>
      </c>
      <c r="BG235" s="255">
        <f t="shared" si="23"/>
        <v>46.081630538856146</v>
      </c>
      <c r="BH235" s="255">
        <f t="shared" si="23"/>
        <v>46.081630538856146</v>
      </c>
      <c r="BI235" s="255">
        <f t="shared" si="23"/>
        <v>46.081630538856146</v>
      </c>
      <c r="BJ235" s="255">
        <f t="shared" si="23"/>
        <v>46.081630538856146</v>
      </c>
      <c r="BK235" s="255">
        <f t="shared" si="23"/>
        <v>46.081630538856146</v>
      </c>
    </row>
    <row r="236" spans="1:63" x14ac:dyDescent="0.2">
      <c r="A236" s="46" t="s">
        <v>692</v>
      </c>
      <c r="B236" s="57" t="s">
        <v>686</v>
      </c>
      <c r="C236" s="22" t="s">
        <v>373</v>
      </c>
      <c r="D236" s="31" t="s">
        <v>668</v>
      </c>
      <c r="E236" s="66" t="s">
        <v>547</v>
      </c>
      <c r="F236" s="224" t="s">
        <v>341</v>
      </c>
      <c r="G236" s="225" t="s">
        <v>342</v>
      </c>
      <c r="H236" s="225">
        <v>86.121740104164928</v>
      </c>
      <c r="I236" s="225">
        <v>-0.62423146888613701</v>
      </c>
      <c r="J236" s="225">
        <v>0.12238751861150376</v>
      </c>
      <c r="K236" s="225">
        <v>-4.3597449009666889E-3</v>
      </c>
      <c r="L236" s="225">
        <v>7.2238753041631298E-5</v>
      </c>
      <c r="M236" s="225">
        <v>-5.2749458046008613E-7</v>
      </c>
      <c r="N236" s="225">
        <v>1.3866912047886398E-9</v>
      </c>
      <c r="O236" s="228">
        <v>0.2</v>
      </c>
      <c r="P236" s="225">
        <v>6</v>
      </c>
      <c r="Q236" s="225">
        <v>105</v>
      </c>
      <c r="R236" s="225" t="s">
        <v>548</v>
      </c>
      <c r="S236" s="225" t="s">
        <v>344</v>
      </c>
      <c r="T236" s="227" t="s">
        <v>693</v>
      </c>
      <c r="V236">
        <f t="shared" si="19"/>
        <v>230</v>
      </c>
      <c r="W236">
        <f>HLOOKUP('Fleet Input'!$G$1,$AB$6:$AS$271,V236+1,FALSE)</f>
        <v>0.73519807420741012</v>
      </c>
      <c r="X236">
        <f>HLOOKUP('Fleet Input'!$G$1,$AT$6:$BK$271,V236+1,FALSE)</f>
        <v>9.2937143278209131</v>
      </c>
      <c r="AB236" s="217">
        <v>0.73519807420741012</v>
      </c>
      <c r="AC236" s="217">
        <f t="shared" si="15"/>
        <v>0.73519807420741012</v>
      </c>
      <c r="AD236" s="217">
        <f t="shared" si="22"/>
        <v>0.73519807420741012</v>
      </c>
      <c r="AE236" s="217">
        <f t="shared" si="22"/>
        <v>0.73519807420741012</v>
      </c>
      <c r="AF236" s="217">
        <f t="shared" si="22"/>
        <v>0.73519807420741012</v>
      </c>
      <c r="AG236" s="217">
        <f t="shared" si="22"/>
        <v>0.73519807420741012</v>
      </c>
      <c r="AH236" s="217">
        <f t="shared" si="22"/>
        <v>0.73519807420741012</v>
      </c>
      <c r="AI236" s="217">
        <f t="shared" si="22"/>
        <v>0.73519807420741012</v>
      </c>
      <c r="AJ236" s="217">
        <f t="shared" si="22"/>
        <v>0.73519807420741012</v>
      </c>
      <c r="AK236" s="217">
        <f t="shared" si="22"/>
        <v>0.73519807420741012</v>
      </c>
      <c r="AL236" s="217">
        <f t="shared" si="22"/>
        <v>0.73519807420741012</v>
      </c>
      <c r="AM236" s="217">
        <f t="shared" si="22"/>
        <v>0.73519807420741012</v>
      </c>
      <c r="AN236" s="217">
        <f t="shared" si="22"/>
        <v>0.73519807420741012</v>
      </c>
      <c r="AO236" s="217">
        <f t="shared" si="22"/>
        <v>0.73519807420741012</v>
      </c>
      <c r="AP236" s="217">
        <f t="shared" si="22"/>
        <v>0.73519807420741012</v>
      </c>
      <c r="AQ236" s="217">
        <f t="shared" si="22"/>
        <v>0.73519807420741012</v>
      </c>
      <c r="AR236" s="217">
        <f t="shared" si="22"/>
        <v>0.73519807420741012</v>
      </c>
      <c r="AS236" s="217">
        <f t="shared" si="22"/>
        <v>0.73519807420741012</v>
      </c>
      <c r="AT236" s="213">
        <v>9.2937143278209131</v>
      </c>
      <c r="AU236" s="255">
        <f t="shared" si="16"/>
        <v>9.2937143278209131</v>
      </c>
      <c r="AV236" s="255">
        <f t="shared" si="23"/>
        <v>9.2937143278209131</v>
      </c>
      <c r="AW236" s="255">
        <f t="shared" si="23"/>
        <v>9.2937143278209131</v>
      </c>
      <c r="AX236" s="255">
        <f t="shared" si="23"/>
        <v>9.2937143278209131</v>
      </c>
      <c r="AY236" s="255">
        <f t="shared" si="23"/>
        <v>9.2937143278209131</v>
      </c>
      <c r="AZ236" s="255">
        <f t="shared" si="23"/>
        <v>9.2937143278209131</v>
      </c>
      <c r="BA236" s="255">
        <f t="shared" si="23"/>
        <v>9.2937143278209131</v>
      </c>
      <c r="BB236" s="255">
        <f t="shared" si="23"/>
        <v>9.2937143278209131</v>
      </c>
      <c r="BC236" s="255">
        <f t="shared" si="23"/>
        <v>9.2937143278209131</v>
      </c>
      <c r="BD236" s="255">
        <f t="shared" si="23"/>
        <v>9.2937143278209131</v>
      </c>
      <c r="BE236" s="255">
        <f t="shared" si="23"/>
        <v>9.2937143278209131</v>
      </c>
      <c r="BF236" s="255">
        <f t="shared" si="23"/>
        <v>9.2937143278209131</v>
      </c>
      <c r="BG236" s="255">
        <f t="shared" si="23"/>
        <v>9.2937143278209131</v>
      </c>
      <c r="BH236" s="255">
        <f t="shared" si="23"/>
        <v>9.2937143278209131</v>
      </c>
      <c r="BI236" s="255">
        <f t="shared" si="23"/>
        <v>9.2937143278209131</v>
      </c>
      <c r="BJ236" s="255">
        <f t="shared" si="23"/>
        <v>9.2937143278209131</v>
      </c>
      <c r="BK236" s="255">
        <f t="shared" si="23"/>
        <v>9.2937143278209131</v>
      </c>
    </row>
    <row r="237" spans="1:63" x14ac:dyDescent="0.2">
      <c r="A237" s="46" t="s">
        <v>694</v>
      </c>
      <c r="B237" s="57" t="s">
        <v>686</v>
      </c>
      <c r="C237" s="22" t="s">
        <v>373</v>
      </c>
      <c r="D237" s="32" t="s">
        <v>677</v>
      </c>
      <c r="E237" s="66" t="s">
        <v>533</v>
      </c>
      <c r="F237" s="224" t="s">
        <v>341</v>
      </c>
      <c r="G237" s="225" t="s">
        <v>342</v>
      </c>
      <c r="H237" s="225">
        <v>185.85242593474686</v>
      </c>
      <c r="I237" s="225">
        <v>8.4665357484482229</v>
      </c>
      <c r="J237" s="225">
        <v>0.49952413549181074</v>
      </c>
      <c r="K237" s="225">
        <v>-2.6645196800927806E-2</v>
      </c>
      <c r="L237" s="225">
        <v>5.1198225712312251E-4</v>
      </c>
      <c r="M237" s="225">
        <v>-4.2177297633338995E-6</v>
      </c>
      <c r="N237" s="225">
        <v>1.2724634935578488E-8</v>
      </c>
      <c r="O237" s="228">
        <v>1</v>
      </c>
      <c r="P237" s="225">
        <v>6</v>
      </c>
      <c r="Q237" s="225">
        <v>105</v>
      </c>
      <c r="R237" s="246" t="s">
        <v>534</v>
      </c>
      <c r="S237" s="225" t="s">
        <v>535</v>
      </c>
      <c r="T237" s="227" t="s">
        <v>344</v>
      </c>
      <c r="V237">
        <f t="shared" si="19"/>
        <v>231</v>
      </c>
      <c r="W237">
        <f>HLOOKUP('Fleet Input'!$G$1,$AB$6:$AS$271,V237+1,FALSE)</f>
        <v>13.039783218501306</v>
      </c>
      <c r="X237">
        <f>HLOOKUP('Fleet Input'!$G$1,$AT$6:$BK$271,V237+1,FALSE)</f>
        <v>73.510319817986542</v>
      </c>
      <c r="AB237" s="217">
        <v>13.039783218501306</v>
      </c>
      <c r="AC237" s="217">
        <f t="shared" si="15"/>
        <v>13.039783218501306</v>
      </c>
      <c r="AD237" s="217">
        <f t="shared" si="22"/>
        <v>13.039783218501306</v>
      </c>
      <c r="AE237" s="217">
        <f t="shared" si="22"/>
        <v>13.039783218501306</v>
      </c>
      <c r="AF237" s="217">
        <f t="shared" si="22"/>
        <v>13.039783218501306</v>
      </c>
      <c r="AG237" s="217">
        <f t="shared" si="22"/>
        <v>13.039783218501306</v>
      </c>
      <c r="AH237" s="217">
        <f t="shared" si="22"/>
        <v>13.039783218501306</v>
      </c>
      <c r="AI237" s="217">
        <f t="shared" si="22"/>
        <v>13.039783218501306</v>
      </c>
      <c r="AJ237" s="217">
        <f t="shared" si="22"/>
        <v>13.039783218501306</v>
      </c>
      <c r="AK237" s="217">
        <f t="shared" si="22"/>
        <v>13.039783218501306</v>
      </c>
      <c r="AL237" s="217">
        <f t="shared" si="22"/>
        <v>13.039783218501306</v>
      </c>
      <c r="AM237" s="217">
        <f t="shared" si="22"/>
        <v>13.039783218501306</v>
      </c>
      <c r="AN237" s="217">
        <f t="shared" si="22"/>
        <v>13.039783218501306</v>
      </c>
      <c r="AO237" s="217">
        <f t="shared" si="22"/>
        <v>13.039783218501306</v>
      </c>
      <c r="AP237" s="217">
        <f t="shared" si="22"/>
        <v>13.039783218501306</v>
      </c>
      <c r="AQ237" s="217">
        <f t="shared" si="22"/>
        <v>13.039783218501306</v>
      </c>
      <c r="AR237" s="217">
        <f t="shared" si="22"/>
        <v>13.039783218501306</v>
      </c>
      <c r="AS237" s="217">
        <f t="shared" si="22"/>
        <v>13.039783218501306</v>
      </c>
      <c r="AT237" s="213">
        <v>73.510319817986542</v>
      </c>
      <c r="AU237" s="255">
        <f t="shared" si="16"/>
        <v>73.510319817986542</v>
      </c>
      <c r="AV237" s="255">
        <f t="shared" si="23"/>
        <v>73.510319817986542</v>
      </c>
      <c r="AW237" s="255">
        <f t="shared" si="23"/>
        <v>73.510319817986542</v>
      </c>
      <c r="AX237" s="255">
        <f t="shared" si="23"/>
        <v>73.510319817986542</v>
      </c>
      <c r="AY237" s="255">
        <f t="shared" si="23"/>
        <v>73.510319817986542</v>
      </c>
      <c r="AZ237" s="255">
        <f t="shared" si="23"/>
        <v>73.510319817986542</v>
      </c>
      <c r="BA237" s="255">
        <f t="shared" si="23"/>
        <v>73.510319817986542</v>
      </c>
      <c r="BB237" s="255">
        <f t="shared" si="23"/>
        <v>73.510319817986542</v>
      </c>
      <c r="BC237" s="255">
        <f t="shared" si="23"/>
        <v>73.510319817986542</v>
      </c>
      <c r="BD237" s="255">
        <f t="shared" si="23"/>
        <v>73.510319817986542</v>
      </c>
      <c r="BE237" s="255">
        <f t="shared" si="23"/>
        <v>73.510319817986542</v>
      </c>
      <c r="BF237" s="255">
        <f t="shared" si="23"/>
        <v>73.510319817986542</v>
      </c>
      <c r="BG237" s="255">
        <f t="shared" si="23"/>
        <v>73.510319817986542</v>
      </c>
      <c r="BH237" s="255">
        <f t="shared" si="23"/>
        <v>73.510319817986542</v>
      </c>
      <c r="BI237" s="255">
        <f t="shared" si="23"/>
        <v>73.510319817986542</v>
      </c>
      <c r="BJ237" s="255">
        <f t="shared" si="23"/>
        <v>73.510319817986542</v>
      </c>
      <c r="BK237" s="255">
        <f t="shared" si="23"/>
        <v>73.510319817986542</v>
      </c>
    </row>
    <row r="238" spans="1:63" x14ac:dyDescent="0.2">
      <c r="A238" s="46" t="s">
        <v>695</v>
      </c>
      <c r="B238" s="57" t="s">
        <v>686</v>
      </c>
      <c r="C238" s="22" t="s">
        <v>373</v>
      </c>
      <c r="D238" s="22" t="s">
        <v>677</v>
      </c>
      <c r="E238" s="66" t="s">
        <v>537</v>
      </c>
      <c r="F238" s="224" t="s">
        <v>341</v>
      </c>
      <c r="G238" s="225" t="s">
        <v>342</v>
      </c>
      <c r="H238" s="225">
        <v>178.61494726222008</v>
      </c>
      <c r="I238" s="225">
        <v>2.6424023783765733</v>
      </c>
      <c r="J238" s="225">
        <v>0.56628757544967812</v>
      </c>
      <c r="K238" s="225">
        <v>-2.5709332552651176E-2</v>
      </c>
      <c r="L238" s="225">
        <v>4.745794735185882E-4</v>
      </c>
      <c r="M238" s="225">
        <v>-3.8733121916489921E-6</v>
      </c>
      <c r="N238" s="225">
        <v>1.1716050112280801E-8</v>
      </c>
      <c r="O238" s="228">
        <v>1</v>
      </c>
      <c r="P238" s="225">
        <v>6</v>
      </c>
      <c r="Q238" s="225">
        <v>105</v>
      </c>
      <c r="R238" s="246" t="s">
        <v>534</v>
      </c>
      <c r="S238" s="225" t="s">
        <v>535</v>
      </c>
      <c r="T238" s="227" t="s">
        <v>344</v>
      </c>
      <c r="V238">
        <f t="shared" si="19"/>
        <v>232</v>
      </c>
      <c r="W238">
        <f>HLOOKUP('Fleet Input'!$G$1,$AB$6:$AS$271,V238+1,FALSE)</f>
        <v>9.8871409413648088</v>
      </c>
      <c r="X238">
        <f>HLOOKUP('Fleet Input'!$G$1,$AT$6:$BK$271,V238+1,FALSE)</f>
        <v>58.263930848192956</v>
      </c>
      <c r="AB238" s="217">
        <v>9.8871409413648088</v>
      </c>
      <c r="AC238" s="217">
        <f t="shared" si="15"/>
        <v>9.8871409413648088</v>
      </c>
      <c r="AD238" s="217">
        <f t="shared" si="22"/>
        <v>9.8871409413648088</v>
      </c>
      <c r="AE238" s="217">
        <f t="shared" si="22"/>
        <v>9.8871409413648088</v>
      </c>
      <c r="AF238" s="217">
        <f t="shared" si="22"/>
        <v>9.8871409413648088</v>
      </c>
      <c r="AG238" s="217">
        <f t="shared" si="22"/>
        <v>9.8871409413648088</v>
      </c>
      <c r="AH238" s="217">
        <f t="shared" si="22"/>
        <v>9.8871409413648088</v>
      </c>
      <c r="AI238" s="217">
        <f t="shared" si="22"/>
        <v>9.8871409413648088</v>
      </c>
      <c r="AJ238" s="217">
        <f t="shared" si="22"/>
        <v>9.8871409413648088</v>
      </c>
      <c r="AK238" s="217">
        <f t="shared" si="22"/>
        <v>9.8871409413648088</v>
      </c>
      <c r="AL238" s="217">
        <f t="shared" si="22"/>
        <v>9.8871409413648088</v>
      </c>
      <c r="AM238" s="217">
        <f t="shared" si="22"/>
        <v>9.8871409413648088</v>
      </c>
      <c r="AN238" s="217">
        <f t="shared" si="22"/>
        <v>9.8871409413648088</v>
      </c>
      <c r="AO238" s="217">
        <f t="shared" si="22"/>
        <v>9.8871409413648088</v>
      </c>
      <c r="AP238" s="217">
        <f t="shared" si="22"/>
        <v>9.8871409413648088</v>
      </c>
      <c r="AQ238" s="217">
        <f t="shared" si="22"/>
        <v>9.8871409413648088</v>
      </c>
      <c r="AR238" s="217">
        <f t="shared" si="22"/>
        <v>9.8871409413648088</v>
      </c>
      <c r="AS238" s="217">
        <f t="shared" si="22"/>
        <v>9.8871409413648088</v>
      </c>
      <c r="AT238" s="213">
        <v>58.263930848192956</v>
      </c>
      <c r="AU238" s="255">
        <f t="shared" si="16"/>
        <v>58.263930848192956</v>
      </c>
      <c r="AV238" s="255">
        <f t="shared" si="23"/>
        <v>58.263930848192956</v>
      </c>
      <c r="AW238" s="255">
        <f t="shared" si="23"/>
        <v>58.263930848192956</v>
      </c>
      <c r="AX238" s="255">
        <f t="shared" si="23"/>
        <v>58.263930848192956</v>
      </c>
      <c r="AY238" s="255">
        <f t="shared" si="23"/>
        <v>58.263930848192956</v>
      </c>
      <c r="AZ238" s="255">
        <f t="shared" si="23"/>
        <v>58.263930848192956</v>
      </c>
      <c r="BA238" s="255">
        <f t="shared" si="23"/>
        <v>58.263930848192956</v>
      </c>
      <c r="BB238" s="255">
        <f t="shared" si="23"/>
        <v>58.263930848192956</v>
      </c>
      <c r="BC238" s="255">
        <f t="shared" si="23"/>
        <v>58.263930848192956</v>
      </c>
      <c r="BD238" s="255">
        <f t="shared" si="23"/>
        <v>58.263930848192956</v>
      </c>
      <c r="BE238" s="255">
        <f t="shared" si="23"/>
        <v>58.263930848192956</v>
      </c>
      <c r="BF238" s="255">
        <f t="shared" si="23"/>
        <v>58.263930848192956</v>
      </c>
      <c r="BG238" s="255">
        <f t="shared" si="23"/>
        <v>58.263930848192956</v>
      </c>
      <c r="BH238" s="255">
        <f t="shared" si="23"/>
        <v>58.263930848192956</v>
      </c>
      <c r="BI238" s="255">
        <f t="shared" si="23"/>
        <v>58.263930848192956</v>
      </c>
      <c r="BJ238" s="255">
        <f t="shared" si="23"/>
        <v>58.263930848192956</v>
      </c>
      <c r="BK238" s="255">
        <f t="shared" si="23"/>
        <v>58.263930848192956</v>
      </c>
    </row>
    <row r="239" spans="1:63" x14ac:dyDescent="0.2">
      <c r="A239" s="46" t="s">
        <v>696</v>
      </c>
      <c r="B239" s="57" t="s">
        <v>686</v>
      </c>
      <c r="C239" s="22" t="s">
        <v>373</v>
      </c>
      <c r="D239" s="22" t="s">
        <v>677</v>
      </c>
      <c r="E239" s="66" t="s">
        <v>539</v>
      </c>
      <c r="F239" s="224" t="s">
        <v>341</v>
      </c>
      <c r="G239" s="225" t="s">
        <v>342</v>
      </c>
      <c r="H239" s="225">
        <v>186.17885574232787</v>
      </c>
      <c r="I239" s="225">
        <v>5.0009660401847214</v>
      </c>
      <c r="J239" s="225">
        <v>0.45536058252037037</v>
      </c>
      <c r="K239" s="225">
        <v>-2.2680925850181666E-2</v>
      </c>
      <c r="L239" s="225">
        <v>4.2722771290470973E-4</v>
      </c>
      <c r="M239" s="225">
        <v>-3.4755251139273469E-6</v>
      </c>
      <c r="N239" s="225">
        <v>1.0365769236454075E-8</v>
      </c>
      <c r="O239" s="228">
        <v>1</v>
      </c>
      <c r="P239" s="225">
        <v>6</v>
      </c>
      <c r="Q239" s="225">
        <v>105</v>
      </c>
      <c r="R239" s="246" t="s">
        <v>534</v>
      </c>
      <c r="S239" s="225" t="s">
        <v>535</v>
      </c>
      <c r="T239" s="227" t="s">
        <v>344</v>
      </c>
      <c r="V239">
        <f t="shared" si="19"/>
        <v>233</v>
      </c>
      <c r="W239">
        <f>HLOOKUP('Fleet Input'!$G$1,$AB$6:$AS$271,V239+1,FALSE)</f>
        <v>10.916987446654284</v>
      </c>
      <c r="X239">
        <f>HLOOKUP('Fleet Input'!$G$1,$AT$6:$BK$271,V239+1,FALSE)</f>
        <v>65.314108868585791</v>
      </c>
      <c r="AB239" s="217">
        <v>10.916987446654284</v>
      </c>
      <c r="AC239" s="217">
        <f t="shared" si="15"/>
        <v>10.916987446654284</v>
      </c>
      <c r="AD239" s="217">
        <f t="shared" si="22"/>
        <v>10.916987446654284</v>
      </c>
      <c r="AE239" s="217">
        <f t="shared" si="22"/>
        <v>10.916987446654284</v>
      </c>
      <c r="AF239" s="217">
        <f t="shared" si="22"/>
        <v>10.916987446654284</v>
      </c>
      <c r="AG239" s="217">
        <f t="shared" si="22"/>
        <v>10.916987446654284</v>
      </c>
      <c r="AH239" s="217">
        <f t="shared" si="22"/>
        <v>10.916987446654284</v>
      </c>
      <c r="AI239" s="217">
        <f t="shared" si="22"/>
        <v>10.916987446654284</v>
      </c>
      <c r="AJ239" s="217">
        <f t="shared" si="22"/>
        <v>10.916987446654284</v>
      </c>
      <c r="AK239" s="217">
        <f t="shared" si="22"/>
        <v>10.916987446654284</v>
      </c>
      <c r="AL239" s="217">
        <f t="shared" si="22"/>
        <v>10.916987446654284</v>
      </c>
      <c r="AM239" s="217">
        <f t="shared" si="22"/>
        <v>10.916987446654284</v>
      </c>
      <c r="AN239" s="217">
        <f t="shared" si="22"/>
        <v>10.916987446654284</v>
      </c>
      <c r="AO239" s="217">
        <f t="shared" si="22"/>
        <v>10.916987446654284</v>
      </c>
      <c r="AP239" s="217">
        <f t="shared" si="22"/>
        <v>10.916987446654284</v>
      </c>
      <c r="AQ239" s="217">
        <f t="shared" si="22"/>
        <v>10.916987446654284</v>
      </c>
      <c r="AR239" s="217">
        <f t="shared" si="22"/>
        <v>10.916987446654284</v>
      </c>
      <c r="AS239" s="217">
        <f t="shared" si="22"/>
        <v>10.916987446654284</v>
      </c>
      <c r="AT239" s="213">
        <v>65.314108868585791</v>
      </c>
      <c r="AU239" s="255">
        <f t="shared" si="16"/>
        <v>65.314108868585791</v>
      </c>
      <c r="AV239" s="255">
        <f t="shared" si="23"/>
        <v>65.314108868585791</v>
      </c>
      <c r="AW239" s="255">
        <f t="shared" si="23"/>
        <v>65.314108868585791</v>
      </c>
      <c r="AX239" s="255">
        <f t="shared" si="23"/>
        <v>65.314108868585791</v>
      </c>
      <c r="AY239" s="255">
        <f t="shared" si="23"/>
        <v>65.314108868585791</v>
      </c>
      <c r="AZ239" s="255">
        <f t="shared" si="23"/>
        <v>65.314108868585791</v>
      </c>
      <c r="BA239" s="255">
        <f t="shared" si="23"/>
        <v>65.314108868585791</v>
      </c>
      <c r="BB239" s="255">
        <f t="shared" si="23"/>
        <v>65.314108868585791</v>
      </c>
      <c r="BC239" s="255">
        <f t="shared" si="23"/>
        <v>65.314108868585791</v>
      </c>
      <c r="BD239" s="255">
        <f t="shared" si="23"/>
        <v>65.314108868585791</v>
      </c>
      <c r="BE239" s="255">
        <f t="shared" si="23"/>
        <v>65.314108868585791</v>
      </c>
      <c r="BF239" s="255">
        <f t="shared" si="23"/>
        <v>65.314108868585791</v>
      </c>
      <c r="BG239" s="255">
        <f t="shared" si="23"/>
        <v>65.314108868585791</v>
      </c>
      <c r="BH239" s="255">
        <f t="shared" si="23"/>
        <v>65.314108868585791</v>
      </c>
      <c r="BI239" s="255">
        <f t="shared" si="23"/>
        <v>65.314108868585791</v>
      </c>
      <c r="BJ239" s="255">
        <f t="shared" si="23"/>
        <v>65.314108868585791</v>
      </c>
      <c r="BK239" s="255">
        <f t="shared" si="23"/>
        <v>65.314108868585791</v>
      </c>
    </row>
    <row r="240" spans="1:63" x14ac:dyDescent="0.2">
      <c r="A240" s="46" t="s">
        <v>697</v>
      </c>
      <c r="B240" s="57" t="s">
        <v>686</v>
      </c>
      <c r="C240" s="22" t="s">
        <v>373</v>
      </c>
      <c r="D240" s="22" t="s">
        <v>677</v>
      </c>
      <c r="E240" s="66" t="s">
        <v>541</v>
      </c>
      <c r="F240" s="224" t="s">
        <v>341</v>
      </c>
      <c r="G240" s="225" t="s">
        <v>342</v>
      </c>
      <c r="H240" s="225">
        <v>254.69329891260713</v>
      </c>
      <c r="I240" s="225">
        <v>-0.23617241159081459</v>
      </c>
      <c r="J240" s="225">
        <v>0.27494664303958416</v>
      </c>
      <c r="K240" s="225">
        <v>-1.0194464138749026E-2</v>
      </c>
      <c r="L240" s="225">
        <v>1.6869112725714785E-4</v>
      </c>
      <c r="M240" s="225">
        <v>-1.1832246263887569E-6</v>
      </c>
      <c r="N240" s="225">
        <v>2.865855109647486E-9</v>
      </c>
      <c r="O240" s="228">
        <v>1</v>
      </c>
      <c r="P240" s="225">
        <v>6</v>
      </c>
      <c r="Q240" s="225">
        <v>105</v>
      </c>
      <c r="R240" s="246" t="s">
        <v>534</v>
      </c>
      <c r="S240" s="225" t="s">
        <v>535</v>
      </c>
      <c r="T240" s="227" t="s">
        <v>344</v>
      </c>
      <c r="V240">
        <f t="shared" si="19"/>
        <v>234</v>
      </c>
      <c r="W240">
        <f>HLOOKUP('Fleet Input'!$G$1,$AB$6:$AS$271,V240+1,FALSE)</f>
        <v>8.750246430415519</v>
      </c>
      <c r="X240">
        <f>HLOOKUP('Fleet Input'!$G$1,$AT$6:$BK$271,V240+1,FALSE)</f>
        <v>60.417014213827557</v>
      </c>
      <c r="AB240" s="217">
        <v>8.750246430415519</v>
      </c>
      <c r="AC240" s="217">
        <f t="shared" si="15"/>
        <v>8.750246430415519</v>
      </c>
      <c r="AD240" s="217">
        <f t="shared" si="22"/>
        <v>8.750246430415519</v>
      </c>
      <c r="AE240" s="217">
        <f t="shared" si="22"/>
        <v>8.750246430415519</v>
      </c>
      <c r="AF240" s="217">
        <f t="shared" si="22"/>
        <v>8.750246430415519</v>
      </c>
      <c r="AG240" s="217">
        <f t="shared" si="22"/>
        <v>8.750246430415519</v>
      </c>
      <c r="AH240" s="217">
        <f t="shared" si="22"/>
        <v>8.750246430415519</v>
      </c>
      <c r="AI240" s="217">
        <f t="shared" si="22"/>
        <v>8.750246430415519</v>
      </c>
      <c r="AJ240" s="217">
        <f t="shared" si="22"/>
        <v>8.750246430415519</v>
      </c>
      <c r="AK240" s="217">
        <f t="shared" si="22"/>
        <v>8.750246430415519</v>
      </c>
      <c r="AL240" s="217">
        <f t="shared" si="22"/>
        <v>8.750246430415519</v>
      </c>
      <c r="AM240" s="217">
        <f t="shared" si="22"/>
        <v>8.750246430415519</v>
      </c>
      <c r="AN240" s="217">
        <f t="shared" si="22"/>
        <v>8.750246430415519</v>
      </c>
      <c r="AO240" s="217">
        <f t="shared" si="22"/>
        <v>8.750246430415519</v>
      </c>
      <c r="AP240" s="217">
        <f t="shared" si="22"/>
        <v>8.750246430415519</v>
      </c>
      <c r="AQ240" s="217">
        <f t="shared" si="22"/>
        <v>8.750246430415519</v>
      </c>
      <c r="AR240" s="217">
        <f t="shared" si="22"/>
        <v>8.750246430415519</v>
      </c>
      <c r="AS240" s="217">
        <f t="shared" si="22"/>
        <v>8.750246430415519</v>
      </c>
      <c r="AT240" s="213">
        <v>60.417014213827557</v>
      </c>
      <c r="AU240" s="255">
        <f t="shared" si="16"/>
        <v>60.417014213827557</v>
      </c>
      <c r="AV240" s="255">
        <f t="shared" si="23"/>
        <v>60.417014213827557</v>
      </c>
      <c r="AW240" s="255">
        <f t="shared" si="23"/>
        <v>60.417014213827557</v>
      </c>
      <c r="AX240" s="255">
        <f t="shared" si="23"/>
        <v>60.417014213827557</v>
      </c>
      <c r="AY240" s="255">
        <f t="shared" si="23"/>
        <v>60.417014213827557</v>
      </c>
      <c r="AZ240" s="255">
        <f t="shared" si="23"/>
        <v>60.417014213827557</v>
      </c>
      <c r="BA240" s="255">
        <f t="shared" si="23"/>
        <v>60.417014213827557</v>
      </c>
      <c r="BB240" s="255">
        <f t="shared" si="23"/>
        <v>60.417014213827557</v>
      </c>
      <c r="BC240" s="255">
        <f t="shared" si="23"/>
        <v>60.417014213827557</v>
      </c>
      <c r="BD240" s="255">
        <f t="shared" si="23"/>
        <v>60.417014213827557</v>
      </c>
      <c r="BE240" s="255">
        <f t="shared" si="23"/>
        <v>60.417014213827557</v>
      </c>
      <c r="BF240" s="255">
        <f t="shared" si="23"/>
        <v>60.417014213827557</v>
      </c>
      <c r="BG240" s="255">
        <f t="shared" si="23"/>
        <v>60.417014213827557</v>
      </c>
      <c r="BH240" s="255">
        <f t="shared" si="23"/>
        <v>60.417014213827557</v>
      </c>
      <c r="BI240" s="255">
        <f t="shared" si="23"/>
        <v>60.417014213827557</v>
      </c>
      <c r="BJ240" s="255">
        <f t="shared" si="23"/>
        <v>60.417014213827557</v>
      </c>
      <c r="BK240" s="255">
        <f t="shared" si="23"/>
        <v>60.417014213827557</v>
      </c>
    </row>
    <row r="241" spans="1:63" x14ac:dyDescent="0.2">
      <c r="A241" s="46" t="s">
        <v>698</v>
      </c>
      <c r="B241" s="57" t="s">
        <v>686</v>
      </c>
      <c r="C241" s="22" t="s">
        <v>373</v>
      </c>
      <c r="D241" s="22" t="s">
        <v>677</v>
      </c>
      <c r="E241" s="66" t="s">
        <v>543</v>
      </c>
      <c r="F241" s="224" t="s">
        <v>341</v>
      </c>
      <c r="G241" s="225" t="s">
        <v>342</v>
      </c>
      <c r="H241" s="225">
        <v>114.74367038486525</v>
      </c>
      <c r="I241" s="225">
        <v>3.1475983655545861</v>
      </c>
      <c r="J241" s="225">
        <v>3.0773385988140944E-2</v>
      </c>
      <c r="K241" s="225">
        <v>-2.7568226682888053E-3</v>
      </c>
      <c r="L241" s="225">
        <v>5.272551744184284E-5</v>
      </c>
      <c r="M241" s="225">
        <v>-3.4504620288755561E-7</v>
      </c>
      <c r="N241" s="225">
        <v>6.1906329476731081E-10</v>
      </c>
      <c r="O241" s="228">
        <v>1</v>
      </c>
      <c r="P241" s="225">
        <v>6</v>
      </c>
      <c r="Q241" s="225">
        <v>105</v>
      </c>
      <c r="R241" s="246" t="s">
        <v>534</v>
      </c>
      <c r="S241" s="225" t="s">
        <v>535</v>
      </c>
      <c r="T241" s="227" t="s">
        <v>344</v>
      </c>
      <c r="V241">
        <f t="shared" si="19"/>
        <v>235</v>
      </c>
      <c r="W241">
        <f>HLOOKUP('Fleet Input'!$G$1,$AB$6:$AS$271,V241+1,FALSE)</f>
        <v>5.8795235200832741</v>
      </c>
      <c r="X241">
        <f>HLOOKUP('Fleet Input'!$G$1,$AT$6:$BK$271,V241+1,FALSE)</f>
        <v>35.96766287531252</v>
      </c>
      <c r="AB241" s="217">
        <v>5.8795235200832741</v>
      </c>
      <c r="AC241" s="217">
        <f t="shared" si="15"/>
        <v>5.8795235200832741</v>
      </c>
      <c r="AD241" s="217">
        <f t="shared" si="22"/>
        <v>5.8795235200832741</v>
      </c>
      <c r="AE241" s="217">
        <f t="shared" si="22"/>
        <v>5.8795235200832741</v>
      </c>
      <c r="AF241" s="217">
        <f t="shared" si="22"/>
        <v>5.8795235200832741</v>
      </c>
      <c r="AG241" s="217">
        <f t="shared" si="22"/>
        <v>5.8795235200832741</v>
      </c>
      <c r="AH241" s="217">
        <f t="shared" si="22"/>
        <v>5.8795235200832741</v>
      </c>
      <c r="AI241" s="217">
        <f t="shared" si="22"/>
        <v>5.8795235200832741</v>
      </c>
      <c r="AJ241" s="217">
        <f t="shared" si="22"/>
        <v>5.8795235200832741</v>
      </c>
      <c r="AK241" s="217">
        <f t="shared" si="22"/>
        <v>5.8795235200832741</v>
      </c>
      <c r="AL241" s="217">
        <f t="shared" si="22"/>
        <v>5.8795235200832741</v>
      </c>
      <c r="AM241" s="217">
        <f t="shared" si="22"/>
        <v>5.8795235200832741</v>
      </c>
      <c r="AN241" s="217">
        <f t="shared" si="22"/>
        <v>5.8795235200832741</v>
      </c>
      <c r="AO241" s="217">
        <f t="shared" si="22"/>
        <v>5.8795235200832741</v>
      </c>
      <c r="AP241" s="217">
        <f t="shared" si="22"/>
        <v>5.8795235200832741</v>
      </c>
      <c r="AQ241" s="217">
        <f t="shared" si="22"/>
        <v>5.8795235200832741</v>
      </c>
      <c r="AR241" s="217">
        <f t="shared" si="22"/>
        <v>5.8795235200832741</v>
      </c>
      <c r="AS241" s="217">
        <f t="shared" si="22"/>
        <v>5.8795235200832741</v>
      </c>
      <c r="AT241" s="213">
        <v>35.96766287531252</v>
      </c>
      <c r="AU241" s="255">
        <f t="shared" si="16"/>
        <v>35.96766287531252</v>
      </c>
      <c r="AV241" s="255">
        <f t="shared" si="23"/>
        <v>35.96766287531252</v>
      </c>
      <c r="AW241" s="255">
        <f t="shared" si="23"/>
        <v>35.96766287531252</v>
      </c>
      <c r="AX241" s="255">
        <f t="shared" si="23"/>
        <v>35.96766287531252</v>
      </c>
      <c r="AY241" s="255">
        <f t="shared" si="23"/>
        <v>35.96766287531252</v>
      </c>
      <c r="AZ241" s="255">
        <f t="shared" si="23"/>
        <v>35.96766287531252</v>
      </c>
      <c r="BA241" s="255">
        <f t="shared" si="23"/>
        <v>35.96766287531252</v>
      </c>
      <c r="BB241" s="255">
        <f t="shared" si="23"/>
        <v>35.96766287531252</v>
      </c>
      <c r="BC241" s="255">
        <f t="shared" si="23"/>
        <v>35.96766287531252</v>
      </c>
      <c r="BD241" s="255">
        <f t="shared" si="23"/>
        <v>35.96766287531252</v>
      </c>
      <c r="BE241" s="255">
        <f t="shared" si="23"/>
        <v>35.96766287531252</v>
      </c>
      <c r="BF241" s="255">
        <f t="shared" si="23"/>
        <v>35.96766287531252</v>
      </c>
      <c r="BG241" s="255">
        <f t="shared" si="23"/>
        <v>35.96766287531252</v>
      </c>
      <c r="BH241" s="255">
        <f t="shared" si="23"/>
        <v>35.96766287531252</v>
      </c>
      <c r="BI241" s="255">
        <f t="shared" si="23"/>
        <v>35.96766287531252</v>
      </c>
      <c r="BJ241" s="255">
        <f t="shared" si="23"/>
        <v>35.96766287531252</v>
      </c>
      <c r="BK241" s="255">
        <f t="shared" si="23"/>
        <v>35.96766287531252</v>
      </c>
    </row>
    <row r="242" spans="1:63" x14ac:dyDescent="0.2">
      <c r="A242" s="46" t="s">
        <v>699</v>
      </c>
      <c r="B242" s="57" t="s">
        <v>686</v>
      </c>
      <c r="C242" s="22" t="s">
        <v>373</v>
      </c>
      <c r="D242" s="22" t="s">
        <v>677</v>
      </c>
      <c r="E242" s="66" t="s">
        <v>545</v>
      </c>
      <c r="F242" s="224" t="s">
        <v>341</v>
      </c>
      <c r="G242" s="225" t="s">
        <v>342</v>
      </c>
      <c r="H242" s="225">
        <v>82.306695741834119</v>
      </c>
      <c r="I242" s="225">
        <v>0.84004226181423292</v>
      </c>
      <c r="J242" s="225">
        <v>6.1070785210176837E-2</v>
      </c>
      <c r="K242" s="225">
        <v>-2.7200302374694729E-3</v>
      </c>
      <c r="L242" s="225">
        <v>4.7108310216259497E-5</v>
      </c>
      <c r="M242" s="225">
        <v>-3.2385381895649878E-7</v>
      </c>
      <c r="N242" s="225">
        <v>7.2377887971181165E-10</v>
      </c>
      <c r="O242" s="228">
        <v>1</v>
      </c>
      <c r="P242" s="225">
        <v>6</v>
      </c>
      <c r="Q242" s="225">
        <v>105</v>
      </c>
      <c r="R242" s="246" t="s">
        <v>534</v>
      </c>
      <c r="S242" s="225" t="s">
        <v>535</v>
      </c>
      <c r="T242" s="227" t="s">
        <v>344</v>
      </c>
      <c r="V242">
        <f t="shared" si="19"/>
        <v>236</v>
      </c>
      <c r="W242">
        <f>HLOOKUP('Fleet Input'!$G$1,$AB$6:$AS$271,V242+1,FALSE)</f>
        <v>6.2673729587897213</v>
      </c>
      <c r="X242">
        <f>HLOOKUP('Fleet Input'!$G$1,$AT$6:$BK$271,V242+1,FALSE)</f>
        <v>51.19287154950662</v>
      </c>
      <c r="AB242" s="217">
        <v>6.2673729587897213</v>
      </c>
      <c r="AC242" s="217">
        <f t="shared" si="15"/>
        <v>6.2673729587897213</v>
      </c>
      <c r="AD242" s="217">
        <f t="shared" si="22"/>
        <v>6.2673729587897213</v>
      </c>
      <c r="AE242" s="217">
        <f t="shared" si="22"/>
        <v>6.2673729587897213</v>
      </c>
      <c r="AF242" s="217">
        <f t="shared" si="22"/>
        <v>6.2673729587897213</v>
      </c>
      <c r="AG242" s="217">
        <f t="shared" si="22"/>
        <v>6.2673729587897213</v>
      </c>
      <c r="AH242" s="217">
        <f t="shared" si="22"/>
        <v>6.2673729587897213</v>
      </c>
      <c r="AI242" s="217">
        <f t="shared" si="22"/>
        <v>6.2673729587897213</v>
      </c>
      <c r="AJ242" s="217">
        <f t="shared" si="22"/>
        <v>6.2673729587897213</v>
      </c>
      <c r="AK242" s="217">
        <f t="shared" si="22"/>
        <v>6.2673729587897213</v>
      </c>
      <c r="AL242" s="217">
        <f t="shared" si="22"/>
        <v>6.2673729587897213</v>
      </c>
      <c r="AM242" s="217">
        <f t="shared" si="22"/>
        <v>6.2673729587897213</v>
      </c>
      <c r="AN242" s="217">
        <f t="shared" si="22"/>
        <v>6.2673729587897213</v>
      </c>
      <c r="AO242" s="217">
        <f t="shared" si="22"/>
        <v>6.2673729587897213</v>
      </c>
      <c r="AP242" s="217">
        <f t="shared" si="22"/>
        <v>6.2673729587897213</v>
      </c>
      <c r="AQ242" s="217">
        <f t="shared" si="22"/>
        <v>6.2673729587897213</v>
      </c>
      <c r="AR242" s="217">
        <f t="shared" si="22"/>
        <v>6.2673729587897213</v>
      </c>
      <c r="AS242" s="217">
        <f t="shared" ref="AD242:AS257" si="24">AR242</f>
        <v>6.2673729587897213</v>
      </c>
      <c r="AT242" s="213">
        <v>51.19287154950662</v>
      </c>
      <c r="AU242" s="255">
        <f t="shared" si="16"/>
        <v>51.19287154950662</v>
      </c>
      <c r="AV242" s="255">
        <f t="shared" si="23"/>
        <v>51.19287154950662</v>
      </c>
      <c r="AW242" s="255">
        <f t="shared" si="23"/>
        <v>51.19287154950662</v>
      </c>
      <c r="AX242" s="255">
        <f t="shared" si="23"/>
        <v>51.19287154950662</v>
      </c>
      <c r="AY242" s="255">
        <f t="shared" si="23"/>
        <v>51.19287154950662</v>
      </c>
      <c r="AZ242" s="255">
        <f t="shared" si="23"/>
        <v>51.19287154950662</v>
      </c>
      <c r="BA242" s="255">
        <f t="shared" si="23"/>
        <v>51.19287154950662</v>
      </c>
      <c r="BB242" s="255">
        <f t="shared" si="23"/>
        <v>51.19287154950662</v>
      </c>
      <c r="BC242" s="255">
        <f t="shared" si="23"/>
        <v>51.19287154950662</v>
      </c>
      <c r="BD242" s="255">
        <f t="shared" si="23"/>
        <v>51.19287154950662</v>
      </c>
      <c r="BE242" s="255">
        <f t="shared" si="23"/>
        <v>51.19287154950662</v>
      </c>
      <c r="BF242" s="255">
        <f t="shared" si="23"/>
        <v>51.19287154950662</v>
      </c>
      <c r="BG242" s="255">
        <f t="shared" si="23"/>
        <v>51.19287154950662</v>
      </c>
      <c r="BH242" s="255">
        <f t="shared" si="23"/>
        <v>51.19287154950662</v>
      </c>
      <c r="BI242" s="255">
        <f t="shared" si="23"/>
        <v>51.19287154950662</v>
      </c>
      <c r="BJ242" s="255">
        <f t="shared" si="23"/>
        <v>51.19287154950662</v>
      </c>
      <c r="BK242" s="255">
        <f t="shared" ref="AV242:BK257" si="25">BJ242</f>
        <v>51.19287154950662</v>
      </c>
    </row>
    <row r="243" spans="1:63" ht="13.5" thickBot="1" x14ac:dyDescent="0.25">
      <c r="A243" s="46" t="s">
        <v>700</v>
      </c>
      <c r="B243" s="58" t="s">
        <v>686</v>
      </c>
      <c r="C243" s="35" t="s">
        <v>373</v>
      </c>
      <c r="D243" s="35" t="s">
        <v>677</v>
      </c>
      <c r="E243" s="59" t="s">
        <v>547</v>
      </c>
      <c r="F243" s="233" t="s">
        <v>341</v>
      </c>
      <c r="G243" s="234" t="s">
        <v>342</v>
      </c>
      <c r="H243" s="234">
        <v>82.306695741834119</v>
      </c>
      <c r="I243" s="234">
        <v>0.84004226181423292</v>
      </c>
      <c r="J243" s="234">
        <v>6.1070785210176837E-2</v>
      </c>
      <c r="K243" s="234">
        <v>-2.7200302374694729E-3</v>
      </c>
      <c r="L243" s="234">
        <v>4.7108310216259497E-5</v>
      </c>
      <c r="M243" s="234">
        <v>-3.2385381895649878E-7</v>
      </c>
      <c r="N243" s="234">
        <v>7.2377887971181165E-10</v>
      </c>
      <c r="O243" s="235">
        <v>0.2</v>
      </c>
      <c r="P243" s="234">
        <v>6</v>
      </c>
      <c r="Q243" s="234">
        <v>105</v>
      </c>
      <c r="R243" s="234" t="s">
        <v>548</v>
      </c>
      <c r="S243" s="234" t="s">
        <v>344</v>
      </c>
      <c r="T243" s="236" t="s">
        <v>701</v>
      </c>
      <c r="V243">
        <f t="shared" si="19"/>
        <v>237</v>
      </c>
      <c r="W243">
        <f>HLOOKUP('Fleet Input'!$G$1,$AB$6:$AS$271,V243+1,FALSE)</f>
        <v>0.75253027311727161</v>
      </c>
      <c r="X243">
        <f>HLOOKUP('Fleet Input'!$G$1,$AT$6:$BK$271,V243+1,FALSE)</f>
        <v>10.051342644522736</v>
      </c>
      <c r="AB243" s="217">
        <v>0.75253027311727161</v>
      </c>
      <c r="AC243" s="217">
        <f t="shared" si="15"/>
        <v>0.75253027311727161</v>
      </c>
      <c r="AD243" s="217">
        <f t="shared" si="24"/>
        <v>0.75253027311727161</v>
      </c>
      <c r="AE243" s="217">
        <f t="shared" si="24"/>
        <v>0.75253027311727161</v>
      </c>
      <c r="AF243" s="217">
        <f t="shared" si="24"/>
        <v>0.75253027311727161</v>
      </c>
      <c r="AG243" s="217">
        <f t="shared" si="24"/>
        <v>0.75253027311727161</v>
      </c>
      <c r="AH243" s="217">
        <f t="shared" si="24"/>
        <v>0.75253027311727161</v>
      </c>
      <c r="AI243" s="217">
        <f t="shared" si="24"/>
        <v>0.75253027311727161</v>
      </c>
      <c r="AJ243" s="217">
        <f t="shared" si="24"/>
        <v>0.75253027311727161</v>
      </c>
      <c r="AK243" s="217">
        <f t="shared" si="24"/>
        <v>0.75253027311727161</v>
      </c>
      <c r="AL243" s="217">
        <f t="shared" si="24"/>
        <v>0.75253027311727161</v>
      </c>
      <c r="AM243" s="217">
        <f t="shared" si="24"/>
        <v>0.75253027311727161</v>
      </c>
      <c r="AN243" s="217">
        <f t="shared" si="24"/>
        <v>0.75253027311727161</v>
      </c>
      <c r="AO243" s="217">
        <f t="shared" si="24"/>
        <v>0.75253027311727161</v>
      </c>
      <c r="AP243" s="217">
        <f t="shared" si="24"/>
        <v>0.75253027311727161</v>
      </c>
      <c r="AQ243" s="217">
        <f t="shared" si="24"/>
        <v>0.75253027311727161</v>
      </c>
      <c r="AR243" s="217">
        <f t="shared" si="24"/>
        <v>0.75253027311727161</v>
      </c>
      <c r="AS243" s="217">
        <f t="shared" si="24"/>
        <v>0.75253027311727161</v>
      </c>
      <c r="AT243" s="213">
        <v>10.051342644522736</v>
      </c>
      <c r="AU243" s="255">
        <f t="shared" si="16"/>
        <v>10.051342644522736</v>
      </c>
      <c r="AV243" s="255">
        <f t="shared" si="25"/>
        <v>10.051342644522736</v>
      </c>
      <c r="AW243" s="255">
        <f t="shared" si="25"/>
        <v>10.051342644522736</v>
      </c>
      <c r="AX243" s="255">
        <f t="shared" si="25"/>
        <v>10.051342644522736</v>
      </c>
      <c r="AY243" s="255">
        <f t="shared" si="25"/>
        <v>10.051342644522736</v>
      </c>
      <c r="AZ243" s="255">
        <f t="shared" si="25"/>
        <v>10.051342644522736</v>
      </c>
      <c r="BA243" s="255">
        <f t="shared" si="25"/>
        <v>10.051342644522736</v>
      </c>
      <c r="BB243" s="255">
        <f t="shared" si="25"/>
        <v>10.051342644522736</v>
      </c>
      <c r="BC243" s="255">
        <f t="shared" si="25"/>
        <v>10.051342644522736</v>
      </c>
      <c r="BD243" s="255">
        <f t="shared" si="25"/>
        <v>10.051342644522736</v>
      </c>
      <c r="BE243" s="255">
        <f t="shared" si="25"/>
        <v>10.051342644522736</v>
      </c>
      <c r="BF243" s="255">
        <f t="shared" si="25"/>
        <v>10.051342644522736</v>
      </c>
      <c r="BG243" s="255">
        <f t="shared" si="25"/>
        <v>10.051342644522736</v>
      </c>
      <c r="BH243" s="255">
        <f t="shared" si="25"/>
        <v>10.051342644522736</v>
      </c>
      <c r="BI243" s="255">
        <f t="shared" si="25"/>
        <v>10.051342644522736</v>
      </c>
      <c r="BJ243" s="255">
        <f t="shared" si="25"/>
        <v>10.051342644522736</v>
      </c>
      <c r="BK243" s="255">
        <f t="shared" si="25"/>
        <v>10.051342644522736</v>
      </c>
    </row>
    <row r="244" spans="1:63" x14ac:dyDescent="0.2">
      <c r="A244" s="42" t="s">
        <v>702</v>
      </c>
      <c r="B244" s="43" t="s">
        <v>703</v>
      </c>
      <c r="C244" s="14" t="s">
        <v>338</v>
      </c>
      <c r="D244" s="14" t="s">
        <v>704</v>
      </c>
      <c r="E244" s="63" t="s">
        <v>340</v>
      </c>
      <c r="F244" s="224" t="s">
        <v>341</v>
      </c>
      <c r="G244" s="225" t="s">
        <v>342</v>
      </c>
      <c r="H244" s="222">
        <v>0</v>
      </c>
      <c r="I244" s="222">
        <v>0.03</v>
      </c>
      <c r="J244" s="222">
        <v>0</v>
      </c>
      <c r="K244" s="222">
        <v>0</v>
      </c>
      <c r="L244" s="222">
        <v>0</v>
      </c>
      <c r="M244" s="222">
        <v>0</v>
      </c>
      <c r="N244" s="222">
        <v>0</v>
      </c>
      <c r="O244" s="226">
        <v>1</v>
      </c>
      <c r="P244" s="229">
        <v>5</v>
      </c>
      <c r="Q244" s="229">
        <v>50</v>
      </c>
      <c r="R244" s="229" t="s">
        <v>705</v>
      </c>
      <c r="S244" s="229" t="s">
        <v>344</v>
      </c>
      <c r="T244" s="244" t="s">
        <v>344</v>
      </c>
      <c r="V244">
        <f t="shared" si="19"/>
        <v>238</v>
      </c>
      <c r="W244">
        <f>HLOOKUP('Fleet Input'!$G$1,$AB$6:$AS$271,V244+1,FALSE)</f>
        <v>0</v>
      </c>
      <c r="X244">
        <f>HLOOKUP('Fleet Input'!$G$1,$AT$6:$BK$271,V244+1,FALSE)</f>
        <v>0</v>
      </c>
      <c r="AB244" s="217">
        <v>0</v>
      </c>
      <c r="AC244" s="217">
        <f t="shared" si="15"/>
        <v>0</v>
      </c>
      <c r="AD244" s="217">
        <f t="shared" si="24"/>
        <v>0</v>
      </c>
      <c r="AE244" s="217">
        <f t="shared" si="24"/>
        <v>0</v>
      </c>
      <c r="AF244" s="217">
        <f t="shared" si="24"/>
        <v>0</v>
      </c>
      <c r="AG244" s="217">
        <f t="shared" si="24"/>
        <v>0</v>
      </c>
      <c r="AH244" s="217">
        <f t="shared" si="24"/>
        <v>0</v>
      </c>
      <c r="AI244" s="217">
        <f t="shared" si="24"/>
        <v>0</v>
      </c>
      <c r="AJ244" s="217">
        <f t="shared" si="24"/>
        <v>0</v>
      </c>
      <c r="AK244" s="217">
        <f t="shared" si="24"/>
        <v>0</v>
      </c>
      <c r="AL244" s="217">
        <f t="shared" si="24"/>
        <v>0</v>
      </c>
      <c r="AM244" s="217">
        <f t="shared" si="24"/>
        <v>0</v>
      </c>
      <c r="AN244" s="217">
        <f t="shared" si="24"/>
        <v>0</v>
      </c>
      <c r="AO244" s="217">
        <f t="shared" si="24"/>
        <v>0</v>
      </c>
      <c r="AP244" s="217">
        <f t="shared" si="24"/>
        <v>0</v>
      </c>
      <c r="AQ244" s="217">
        <f t="shared" si="24"/>
        <v>0</v>
      </c>
      <c r="AR244" s="217">
        <f t="shared" si="24"/>
        <v>0</v>
      </c>
      <c r="AS244" s="217">
        <f t="shared" si="24"/>
        <v>0</v>
      </c>
      <c r="AT244" s="215">
        <v>0</v>
      </c>
      <c r="AU244" s="255">
        <f t="shared" si="16"/>
        <v>0</v>
      </c>
      <c r="AV244" s="255">
        <f t="shared" si="25"/>
        <v>0</v>
      </c>
      <c r="AW244" s="255">
        <f t="shared" si="25"/>
        <v>0</v>
      </c>
      <c r="AX244" s="255">
        <f t="shared" si="25"/>
        <v>0</v>
      </c>
      <c r="AY244" s="255">
        <f t="shared" si="25"/>
        <v>0</v>
      </c>
      <c r="AZ244" s="255">
        <f t="shared" si="25"/>
        <v>0</v>
      </c>
      <c r="BA244" s="255">
        <f t="shared" si="25"/>
        <v>0</v>
      </c>
      <c r="BB244" s="255">
        <f t="shared" si="25"/>
        <v>0</v>
      </c>
      <c r="BC244" s="255">
        <f t="shared" si="25"/>
        <v>0</v>
      </c>
      <c r="BD244" s="255">
        <f t="shared" si="25"/>
        <v>0</v>
      </c>
      <c r="BE244" s="255">
        <f t="shared" si="25"/>
        <v>0</v>
      </c>
      <c r="BF244" s="255">
        <f t="shared" si="25"/>
        <v>0</v>
      </c>
      <c r="BG244" s="255">
        <f t="shared" si="25"/>
        <v>0</v>
      </c>
      <c r="BH244" s="255">
        <f t="shared" si="25"/>
        <v>0</v>
      </c>
      <c r="BI244" s="255">
        <f t="shared" si="25"/>
        <v>0</v>
      </c>
      <c r="BJ244" s="255">
        <f t="shared" si="25"/>
        <v>0</v>
      </c>
      <c r="BK244" s="255">
        <f t="shared" si="25"/>
        <v>0</v>
      </c>
    </row>
    <row r="245" spans="1:63" x14ac:dyDescent="0.2">
      <c r="A245" s="46" t="s">
        <v>706</v>
      </c>
      <c r="B245" s="47" t="s">
        <v>703</v>
      </c>
      <c r="C245" s="22" t="s">
        <v>338</v>
      </c>
      <c r="D245" s="22" t="s">
        <v>704</v>
      </c>
      <c r="E245" s="66" t="s">
        <v>43</v>
      </c>
      <c r="F245" s="224" t="s">
        <v>341</v>
      </c>
      <c r="G245" s="225" t="s">
        <v>342</v>
      </c>
      <c r="H245" s="228">
        <v>0</v>
      </c>
      <c r="I245" s="228">
        <v>0.03</v>
      </c>
      <c r="J245" s="228">
        <v>0</v>
      </c>
      <c r="K245" s="228">
        <v>0</v>
      </c>
      <c r="L245" s="228">
        <v>0</v>
      </c>
      <c r="M245" s="228">
        <v>0</v>
      </c>
      <c r="N245" s="228">
        <v>0</v>
      </c>
      <c r="O245" s="228">
        <v>1</v>
      </c>
      <c r="P245" s="225">
        <v>5</v>
      </c>
      <c r="Q245" s="225">
        <v>50</v>
      </c>
      <c r="R245" s="225" t="s">
        <v>705</v>
      </c>
      <c r="S245" s="225" t="s">
        <v>344</v>
      </c>
      <c r="T245" s="227" t="s">
        <v>344</v>
      </c>
      <c r="V245">
        <f t="shared" si="19"/>
        <v>239</v>
      </c>
      <c r="W245">
        <f>HLOOKUP('Fleet Input'!$G$1,$AB$6:$AS$271,V245+1,FALSE)</f>
        <v>0</v>
      </c>
      <c r="X245">
        <f>HLOOKUP('Fleet Input'!$G$1,$AT$6:$BK$271,V245+1,FALSE)</f>
        <v>0</v>
      </c>
      <c r="AB245" s="217">
        <v>0</v>
      </c>
      <c r="AC245" s="217">
        <f t="shared" si="15"/>
        <v>0</v>
      </c>
      <c r="AD245" s="217">
        <f t="shared" si="24"/>
        <v>0</v>
      </c>
      <c r="AE245" s="217">
        <f t="shared" si="24"/>
        <v>0</v>
      </c>
      <c r="AF245" s="217">
        <f t="shared" si="24"/>
        <v>0</v>
      </c>
      <c r="AG245" s="217">
        <f t="shared" si="24"/>
        <v>0</v>
      </c>
      <c r="AH245" s="217">
        <f t="shared" si="24"/>
        <v>0</v>
      </c>
      <c r="AI245" s="217">
        <f t="shared" si="24"/>
        <v>0</v>
      </c>
      <c r="AJ245" s="217">
        <f t="shared" si="24"/>
        <v>0</v>
      </c>
      <c r="AK245" s="217">
        <f t="shared" si="24"/>
        <v>0</v>
      </c>
      <c r="AL245" s="217">
        <f t="shared" si="24"/>
        <v>0</v>
      </c>
      <c r="AM245" s="217">
        <f t="shared" si="24"/>
        <v>0</v>
      </c>
      <c r="AN245" s="217">
        <f t="shared" si="24"/>
        <v>0</v>
      </c>
      <c r="AO245" s="217">
        <f t="shared" si="24"/>
        <v>0</v>
      </c>
      <c r="AP245" s="217">
        <f t="shared" si="24"/>
        <v>0</v>
      </c>
      <c r="AQ245" s="217">
        <f t="shared" si="24"/>
        <v>0</v>
      </c>
      <c r="AR245" s="217">
        <f t="shared" si="24"/>
        <v>0</v>
      </c>
      <c r="AS245" s="217">
        <f t="shared" si="24"/>
        <v>0</v>
      </c>
      <c r="AT245" s="215">
        <v>0</v>
      </c>
      <c r="AU245" s="255">
        <f t="shared" si="16"/>
        <v>0</v>
      </c>
      <c r="AV245" s="255">
        <f t="shared" si="25"/>
        <v>0</v>
      </c>
      <c r="AW245" s="255">
        <f t="shared" si="25"/>
        <v>0</v>
      </c>
      <c r="AX245" s="255">
        <f t="shared" si="25"/>
        <v>0</v>
      </c>
      <c r="AY245" s="255">
        <f t="shared" si="25"/>
        <v>0</v>
      </c>
      <c r="AZ245" s="255">
        <f t="shared" si="25"/>
        <v>0</v>
      </c>
      <c r="BA245" s="255">
        <f t="shared" si="25"/>
        <v>0</v>
      </c>
      <c r="BB245" s="255">
        <f t="shared" si="25"/>
        <v>0</v>
      </c>
      <c r="BC245" s="255">
        <f t="shared" si="25"/>
        <v>0</v>
      </c>
      <c r="BD245" s="255">
        <f t="shared" si="25"/>
        <v>0</v>
      </c>
      <c r="BE245" s="255">
        <f t="shared" si="25"/>
        <v>0</v>
      </c>
      <c r="BF245" s="255">
        <f t="shared" si="25"/>
        <v>0</v>
      </c>
      <c r="BG245" s="255">
        <f t="shared" si="25"/>
        <v>0</v>
      </c>
      <c r="BH245" s="255">
        <f t="shared" si="25"/>
        <v>0</v>
      </c>
      <c r="BI245" s="255">
        <f t="shared" si="25"/>
        <v>0</v>
      </c>
      <c r="BJ245" s="255">
        <f t="shared" si="25"/>
        <v>0</v>
      </c>
      <c r="BK245" s="255">
        <f t="shared" si="25"/>
        <v>0</v>
      </c>
    </row>
    <row r="246" spans="1:63" x14ac:dyDescent="0.2">
      <c r="A246" s="46" t="s">
        <v>707</v>
      </c>
      <c r="B246" s="47" t="s">
        <v>703</v>
      </c>
      <c r="C246" s="22" t="s">
        <v>338</v>
      </c>
      <c r="D246" s="22" t="s">
        <v>704</v>
      </c>
      <c r="E246" s="66" t="s">
        <v>44</v>
      </c>
      <c r="F246" s="224" t="s">
        <v>341</v>
      </c>
      <c r="G246" s="225" t="s">
        <v>342</v>
      </c>
      <c r="H246" s="228">
        <v>0</v>
      </c>
      <c r="I246" s="228">
        <v>0.01</v>
      </c>
      <c r="J246" s="228">
        <v>0</v>
      </c>
      <c r="K246" s="228">
        <v>0</v>
      </c>
      <c r="L246" s="228">
        <v>0</v>
      </c>
      <c r="M246" s="228">
        <v>0</v>
      </c>
      <c r="N246" s="228">
        <v>0</v>
      </c>
      <c r="O246" s="228">
        <v>1</v>
      </c>
      <c r="P246" s="225">
        <v>5</v>
      </c>
      <c r="Q246" s="225">
        <v>50</v>
      </c>
      <c r="R246" s="225" t="s">
        <v>705</v>
      </c>
      <c r="S246" s="225" t="s">
        <v>344</v>
      </c>
      <c r="T246" s="227" t="s">
        <v>344</v>
      </c>
      <c r="V246">
        <f t="shared" si="19"/>
        <v>240</v>
      </c>
      <c r="W246">
        <f>HLOOKUP('Fleet Input'!$G$1,$AB$6:$AS$271,V246+1,FALSE)</f>
        <v>0</v>
      </c>
      <c r="X246">
        <f>HLOOKUP('Fleet Input'!$G$1,$AT$6:$BK$271,V246+1,FALSE)</f>
        <v>0</v>
      </c>
      <c r="AB246" s="217">
        <v>0</v>
      </c>
      <c r="AC246" s="217">
        <f t="shared" si="15"/>
        <v>0</v>
      </c>
      <c r="AD246" s="217">
        <f t="shared" si="24"/>
        <v>0</v>
      </c>
      <c r="AE246" s="217">
        <f t="shared" si="24"/>
        <v>0</v>
      </c>
      <c r="AF246" s="217">
        <f t="shared" si="24"/>
        <v>0</v>
      </c>
      <c r="AG246" s="217">
        <f t="shared" si="24"/>
        <v>0</v>
      </c>
      <c r="AH246" s="217">
        <f t="shared" si="24"/>
        <v>0</v>
      </c>
      <c r="AI246" s="217">
        <f t="shared" si="24"/>
        <v>0</v>
      </c>
      <c r="AJ246" s="217">
        <f t="shared" si="24"/>
        <v>0</v>
      </c>
      <c r="AK246" s="217">
        <f t="shared" si="24"/>
        <v>0</v>
      </c>
      <c r="AL246" s="217">
        <f t="shared" si="24"/>
        <v>0</v>
      </c>
      <c r="AM246" s="217">
        <f t="shared" si="24"/>
        <v>0</v>
      </c>
      <c r="AN246" s="217">
        <f t="shared" si="24"/>
        <v>0</v>
      </c>
      <c r="AO246" s="217">
        <f t="shared" si="24"/>
        <v>0</v>
      </c>
      <c r="AP246" s="217">
        <f t="shared" si="24"/>
        <v>0</v>
      </c>
      <c r="AQ246" s="217">
        <f t="shared" si="24"/>
        <v>0</v>
      </c>
      <c r="AR246" s="217">
        <f t="shared" si="24"/>
        <v>0</v>
      </c>
      <c r="AS246" s="217">
        <f t="shared" si="24"/>
        <v>0</v>
      </c>
      <c r="AT246" s="215">
        <v>0</v>
      </c>
      <c r="AU246" s="255">
        <f t="shared" si="16"/>
        <v>0</v>
      </c>
      <c r="AV246" s="255">
        <f t="shared" si="25"/>
        <v>0</v>
      </c>
      <c r="AW246" s="255">
        <f t="shared" si="25"/>
        <v>0</v>
      </c>
      <c r="AX246" s="255">
        <f t="shared" si="25"/>
        <v>0</v>
      </c>
      <c r="AY246" s="255">
        <f t="shared" si="25"/>
        <v>0</v>
      </c>
      <c r="AZ246" s="255">
        <f t="shared" si="25"/>
        <v>0</v>
      </c>
      <c r="BA246" s="255">
        <f t="shared" si="25"/>
        <v>0</v>
      </c>
      <c r="BB246" s="255">
        <f t="shared" si="25"/>
        <v>0</v>
      </c>
      <c r="BC246" s="255">
        <f t="shared" si="25"/>
        <v>0</v>
      </c>
      <c r="BD246" s="255">
        <f t="shared" si="25"/>
        <v>0</v>
      </c>
      <c r="BE246" s="255">
        <f t="shared" si="25"/>
        <v>0</v>
      </c>
      <c r="BF246" s="255">
        <f t="shared" si="25"/>
        <v>0</v>
      </c>
      <c r="BG246" s="255">
        <f t="shared" si="25"/>
        <v>0</v>
      </c>
      <c r="BH246" s="255">
        <f t="shared" si="25"/>
        <v>0</v>
      </c>
      <c r="BI246" s="255">
        <f t="shared" si="25"/>
        <v>0</v>
      </c>
      <c r="BJ246" s="255">
        <f t="shared" si="25"/>
        <v>0</v>
      </c>
      <c r="BK246" s="255">
        <f t="shared" si="25"/>
        <v>0</v>
      </c>
    </row>
    <row r="247" spans="1:63" ht="13.5" thickBot="1" x14ac:dyDescent="0.25">
      <c r="A247" s="50" t="s">
        <v>708</v>
      </c>
      <c r="B247" s="47" t="s">
        <v>703</v>
      </c>
      <c r="C247" s="22" t="s">
        <v>338</v>
      </c>
      <c r="D247" s="22" t="s">
        <v>704</v>
      </c>
      <c r="E247" s="59" t="s">
        <v>45</v>
      </c>
      <c r="F247" s="233" t="s">
        <v>341</v>
      </c>
      <c r="G247" s="234" t="s">
        <v>342</v>
      </c>
      <c r="H247" s="235">
        <v>0</v>
      </c>
      <c r="I247" s="235">
        <v>0.01</v>
      </c>
      <c r="J247" s="235">
        <v>0</v>
      </c>
      <c r="K247" s="235">
        <v>0</v>
      </c>
      <c r="L247" s="235">
        <v>0</v>
      </c>
      <c r="M247" s="235">
        <v>0</v>
      </c>
      <c r="N247" s="235">
        <v>0</v>
      </c>
      <c r="O247" s="235">
        <v>1</v>
      </c>
      <c r="P247" s="234">
        <v>5</v>
      </c>
      <c r="Q247" s="234">
        <v>50</v>
      </c>
      <c r="R247" s="234" t="s">
        <v>705</v>
      </c>
      <c r="S247" s="234" t="s">
        <v>344</v>
      </c>
      <c r="T247" s="236" t="s">
        <v>344</v>
      </c>
      <c r="V247">
        <f t="shared" si="19"/>
        <v>241</v>
      </c>
      <c r="W247">
        <f>HLOOKUP('Fleet Input'!$G$1,$AB$6:$AS$271,V247+1,FALSE)</f>
        <v>0</v>
      </c>
      <c r="X247">
        <f>HLOOKUP('Fleet Input'!$G$1,$AT$6:$BK$271,V247+1,FALSE)</f>
        <v>0</v>
      </c>
      <c r="AB247" s="217">
        <v>0</v>
      </c>
      <c r="AC247" s="217">
        <f t="shared" ref="AC247:AR271" si="26">AB247</f>
        <v>0</v>
      </c>
      <c r="AD247" s="217">
        <f t="shared" si="26"/>
        <v>0</v>
      </c>
      <c r="AE247" s="217">
        <f t="shared" si="26"/>
        <v>0</v>
      </c>
      <c r="AF247" s="217">
        <f t="shared" si="26"/>
        <v>0</v>
      </c>
      <c r="AG247" s="217">
        <f t="shared" si="26"/>
        <v>0</v>
      </c>
      <c r="AH247" s="217">
        <f t="shared" si="26"/>
        <v>0</v>
      </c>
      <c r="AI247" s="217">
        <f t="shared" si="26"/>
        <v>0</v>
      </c>
      <c r="AJ247" s="217">
        <f t="shared" si="26"/>
        <v>0</v>
      </c>
      <c r="AK247" s="217">
        <f t="shared" si="26"/>
        <v>0</v>
      </c>
      <c r="AL247" s="217">
        <f t="shared" si="26"/>
        <v>0</v>
      </c>
      <c r="AM247" s="217">
        <f t="shared" si="26"/>
        <v>0</v>
      </c>
      <c r="AN247" s="217">
        <f t="shared" si="26"/>
        <v>0</v>
      </c>
      <c r="AO247" s="217">
        <f t="shared" si="26"/>
        <v>0</v>
      </c>
      <c r="AP247" s="217">
        <f t="shared" si="26"/>
        <v>0</v>
      </c>
      <c r="AQ247" s="217">
        <f t="shared" si="26"/>
        <v>0</v>
      </c>
      <c r="AR247" s="217">
        <f t="shared" si="26"/>
        <v>0</v>
      </c>
      <c r="AS247" s="217">
        <f t="shared" si="24"/>
        <v>0</v>
      </c>
      <c r="AT247" s="215">
        <v>0</v>
      </c>
      <c r="AU247" s="255">
        <f t="shared" ref="AU247:BJ271" si="27">AT247</f>
        <v>0</v>
      </c>
      <c r="AV247" s="255">
        <f t="shared" si="27"/>
        <v>0</v>
      </c>
      <c r="AW247" s="255">
        <f t="shared" si="27"/>
        <v>0</v>
      </c>
      <c r="AX247" s="255">
        <f t="shared" si="27"/>
        <v>0</v>
      </c>
      <c r="AY247" s="255">
        <f t="shared" si="27"/>
        <v>0</v>
      </c>
      <c r="AZ247" s="255">
        <f t="shared" si="27"/>
        <v>0</v>
      </c>
      <c r="BA247" s="255">
        <f t="shared" si="27"/>
        <v>0</v>
      </c>
      <c r="BB247" s="255">
        <f t="shared" si="27"/>
        <v>0</v>
      </c>
      <c r="BC247" s="255">
        <f t="shared" si="27"/>
        <v>0</v>
      </c>
      <c r="BD247" s="255">
        <f t="shared" si="27"/>
        <v>0</v>
      </c>
      <c r="BE247" s="255">
        <f t="shared" si="27"/>
        <v>0</v>
      </c>
      <c r="BF247" s="255">
        <f t="shared" si="27"/>
        <v>0</v>
      </c>
      <c r="BG247" s="255">
        <f t="shared" si="27"/>
        <v>0</v>
      </c>
      <c r="BH247" s="255">
        <f t="shared" si="27"/>
        <v>0</v>
      </c>
      <c r="BI247" s="255">
        <f t="shared" si="27"/>
        <v>0</v>
      </c>
      <c r="BJ247" s="255">
        <f t="shared" si="27"/>
        <v>0</v>
      </c>
      <c r="BK247" s="255">
        <f t="shared" si="25"/>
        <v>0</v>
      </c>
    </row>
    <row r="248" spans="1:63" x14ac:dyDescent="0.2">
      <c r="A248" s="46" t="s">
        <v>709</v>
      </c>
      <c r="B248" s="78" t="s">
        <v>710</v>
      </c>
      <c r="C248" s="79" t="s">
        <v>338</v>
      </c>
      <c r="D248" s="80" t="s">
        <v>711</v>
      </c>
      <c r="E248" s="81" t="s">
        <v>340</v>
      </c>
      <c r="F248" s="229" t="s">
        <v>341</v>
      </c>
      <c r="G248" s="251" t="s">
        <v>342</v>
      </c>
      <c r="H248" s="252">
        <v>0.13926876384235243</v>
      </c>
      <c r="I248" s="252">
        <v>9.5517446487356494E-3</v>
      </c>
      <c r="J248" s="252">
        <v>1.8439565174588335E-4</v>
      </c>
      <c r="K248" s="252">
        <v>1.6183880984727353E-6</v>
      </c>
      <c r="L248" s="251">
        <v>0</v>
      </c>
      <c r="M248" s="251">
        <v>0</v>
      </c>
      <c r="N248" s="251">
        <v>0</v>
      </c>
      <c r="O248" s="226">
        <v>1</v>
      </c>
      <c r="P248" s="245">
        <v>5</v>
      </c>
      <c r="Q248" s="245">
        <v>100</v>
      </c>
      <c r="R248" s="245" t="s">
        <v>712</v>
      </c>
      <c r="S248" s="245" t="s">
        <v>713</v>
      </c>
      <c r="T248" s="223" t="s">
        <v>344</v>
      </c>
      <c r="V248">
        <f t="shared" si="19"/>
        <v>242</v>
      </c>
      <c r="W248">
        <f>HLOOKUP('Fleet Input'!$G$1,$AB$6:$AS$271,V248+1,FALSE)</f>
        <v>0</v>
      </c>
      <c r="X248">
        <f>HLOOKUP('Fleet Input'!$G$1,$AT$6:$BK$271,V248+1,FALSE)</f>
        <v>0</v>
      </c>
      <c r="AB248" s="217">
        <v>0</v>
      </c>
      <c r="AC248" s="217">
        <f t="shared" si="26"/>
        <v>0</v>
      </c>
      <c r="AD248" s="217">
        <f t="shared" si="24"/>
        <v>0</v>
      </c>
      <c r="AE248" s="217">
        <f t="shared" si="24"/>
        <v>0</v>
      </c>
      <c r="AF248" s="217">
        <f t="shared" si="24"/>
        <v>0</v>
      </c>
      <c r="AG248" s="217">
        <f t="shared" si="24"/>
        <v>0</v>
      </c>
      <c r="AH248" s="217">
        <f t="shared" si="24"/>
        <v>0</v>
      </c>
      <c r="AI248" s="217">
        <f t="shared" si="24"/>
        <v>0</v>
      </c>
      <c r="AJ248" s="217">
        <f t="shared" si="24"/>
        <v>0</v>
      </c>
      <c r="AK248" s="217">
        <f t="shared" si="24"/>
        <v>0</v>
      </c>
      <c r="AL248" s="217">
        <f t="shared" si="24"/>
        <v>0</v>
      </c>
      <c r="AM248" s="217">
        <f t="shared" si="24"/>
        <v>0</v>
      </c>
      <c r="AN248" s="217">
        <f t="shared" si="24"/>
        <v>0</v>
      </c>
      <c r="AO248" s="217">
        <f t="shared" si="24"/>
        <v>0</v>
      </c>
      <c r="AP248" s="217">
        <f t="shared" si="24"/>
        <v>0</v>
      </c>
      <c r="AQ248" s="217">
        <f t="shared" si="24"/>
        <v>0</v>
      </c>
      <c r="AR248" s="217">
        <f t="shared" si="24"/>
        <v>0</v>
      </c>
      <c r="AS248" s="217">
        <f t="shared" si="24"/>
        <v>0</v>
      </c>
      <c r="AT248" s="215">
        <v>0</v>
      </c>
      <c r="AU248" s="255">
        <f t="shared" si="27"/>
        <v>0</v>
      </c>
      <c r="AV248" s="255">
        <f t="shared" si="25"/>
        <v>0</v>
      </c>
      <c r="AW248" s="255">
        <f t="shared" si="25"/>
        <v>0</v>
      </c>
      <c r="AX248" s="255">
        <f t="shared" si="25"/>
        <v>0</v>
      </c>
      <c r="AY248" s="255">
        <f t="shared" si="25"/>
        <v>0</v>
      </c>
      <c r="AZ248" s="255">
        <f t="shared" si="25"/>
        <v>0</v>
      </c>
      <c r="BA248" s="255">
        <f t="shared" si="25"/>
        <v>0</v>
      </c>
      <c r="BB248" s="255">
        <f t="shared" si="25"/>
        <v>0</v>
      </c>
      <c r="BC248" s="255">
        <f t="shared" si="25"/>
        <v>0</v>
      </c>
      <c r="BD248" s="255">
        <f t="shared" si="25"/>
        <v>0</v>
      </c>
      <c r="BE248" s="255">
        <f t="shared" si="25"/>
        <v>0</v>
      </c>
      <c r="BF248" s="255">
        <f t="shared" si="25"/>
        <v>0</v>
      </c>
      <c r="BG248" s="255">
        <f t="shared" si="25"/>
        <v>0</v>
      </c>
      <c r="BH248" s="255">
        <f t="shared" si="25"/>
        <v>0</v>
      </c>
      <c r="BI248" s="255">
        <f t="shared" si="25"/>
        <v>0</v>
      </c>
      <c r="BJ248" s="255">
        <f t="shared" si="25"/>
        <v>0</v>
      </c>
      <c r="BK248" s="255">
        <f t="shared" si="25"/>
        <v>0</v>
      </c>
    </row>
    <row r="249" spans="1:63" x14ac:dyDescent="0.2">
      <c r="A249" s="46" t="s">
        <v>714</v>
      </c>
      <c r="B249" s="82" t="s">
        <v>710</v>
      </c>
      <c r="C249" s="83" t="s">
        <v>338</v>
      </c>
      <c r="D249" s="84" t="s">
        <v>711</v>
      </c>
      <c r="E249" s="66" t="s">
        <v>43</v>
      </c>
      <c r="F249" s="225" t="s">
        <v>341</v>
      </c>
      <c r="G249" s="246" t="s">
        <v>342</v>
      </c>
      <c r="H249" s="253">
        <v>0.14226876384316256</v>
      </c>
      <c r="I249" s="253">
        <v>2.5334917997145823E-2</v>
      </c>
      <c r="J249" s="253">
        <v>1.6999700691189279E-4</v>
      </c>
      <c r="K249" s="253">
        <v>1.6974394818755276E-6</v>
      </c>
      <c r="L249" s="246">
        <v>0</v>
      </c>
      <c r="M249" s="246">
        <v>0</v>
      </c>
      <c r="N249" s="246">
        <v>0</v>
      </c>
      <c r="O249" s="228">
        <v>1</v>
      </c>
      <c r="P249" s="246">
        <v>5</v>
      </c>
      <c r="Q249" s="246">
        <v>100</v>
      </c>
      <c r="R249" s="246" t="s">
        <v>712</v>
      </c>
      <c r="S249" s="246" t="s">
        <v>713</v>
      </c>
      <c r="T249" s="227" t="s">
        <v>344</v>
      </c>
      <c r="V249">
        <f t="shared" si="19"/>
        <v>243</v>
      </c>
      <c r="W249">
        <f>HLOOKUP('Fleet Input'!$G$1,$AB$6:$AS$271,V249+1,FALSE)</f>
        <v>0</v>
      </c>
      <c r="X249">
        <f>HLOOKUP('Fleet Input'!$G$1,$AT$6:$BK$271,V249+1,FALSE)</f>
        <v>0</v>
      </c>
      <c r="AB249" s="217">
        <v>0</v>
      </c>
      <c r="AC249" s="217">
        <f t="shared" si="26"/>
        <v>0</v>
      </c>
      <c r="AD249" s="217">
        <f t="shared" si="24"/>
        <v>0</v>
      </c>
      <c r="AE249" s="217">
        <f t="shared" si="24"/>
        <v>0</v>
      </c>
      <c r="AF249" s="217">
        <f t="shared" si="24"/>
        <v>0</v>
      </c>
      <c r="AG249" s="217">
        <f t="shared" si="24"/>
        <v>0</v>
      </c>
      <c r="AH249" s="217">
        <f t="shared" si="24"/>
        <v>0</v>
      </c>
      <c r="AI249" s="217">
        <f t="shared" si="24"/>
        <v>0</v>
      </c>
      <c r="AJ249" s="217">
        <f t="shared" si="24"/>
        <v>0</v>
      </c>
      <c r="AK249" s="217">
        <f t="shared" si="24"/>
        <v>0</v>
      </c>
      <c r="AL249" s="217">
        <f t="shared" si="24"/>
        <v>0</v>
      </c>
      <c r="AM249" s="217">
        <f t="shared" si="24"/>
        <v>0</v>
      </c>
      <c r="AN249" s="217">
        <f t="shared" si="24"/>
        <v>0</v>
      </c>
      <c r="AO249" s="217">
        <f t="shared" si="24"/>
        <v>0</v>
      </c>
      <c r="AP249" s="217">
        <f t="shared" si="24"/>
        <v>0</v>
      </c>
      <c r="AQ249" s="217">
        <f t="shared" si="24"/>
        <v>0</v>
      </c>
      <c r="AR249" s="217">
        <f t="shared" si="24"/>
        <v>0</v>
      </c>
      <c r="AS249" s="217">
        <f t="shared" si="24"/>
        <v>0</v>
      </c>
      <c r="AT249" s="215">
        <v>0</v>
      </c>
      <c r="AU249" s="255">
        <f t="shared" si="27"/>
        <v>0</v>
      </c>
      <c r="AV249" s="255">
        <f t="shared" si="25"/>
        <v>0</v>
      </c>
      <c r="AW249" s="255">
        <f t="shared" si="25"/>
        <v>0</v>
      </c>
      <c r="AX249" s="255">
        <f t="shared" si="25"/>
        <v>0</v>
      </c>
      <c r="AY249" s="255">
        <f t="shared" si="25"/>
        <v>0</v>
      </c>
      <c r="AZ249" s="255">
        <f t="shared" si="25"/>
        <v>0</v>
      </c>
      <c r="BA249" s="255">
        <f t="shared" si="25"/>
        <v>0</v>
      </c>
      <c r="BB249" s="255">
        <f t="shared" si="25"/>
        <v>0</v>
      </c>
      <c r="BC249" s="255">
        <f t="shared" si="25"/>
        <v>0</v>
      </c>
      <c r="BD249" s="255">
        <f t="shared" si="25"/>
        <v>0</v>
      </c>
      <c r="BE249" s="255">
        <f t="shared" si="25"/>
        <v>0</v>
      </c>
      <c r="BF249" s="255">
        <f t="shared" si="25"/>
        <v>0</v>
      </c>
      <c r="BG249" s="255">
        <f t="shared" si="25"/>
        <v>0</v>
      </c>
      <c r="BH249" s="255">
        <f t="shared" si="25"/>
        <v>0</v>
      </c>
      <c r="BI249" s="255">
        <f t="shared" si="25"/>
        <v>0</v>
      </c>
      <c r="BJ249" s="255">
        <f t="shared" si="25"/>
        <v>0</v>
      </c>
      <c r="BK249" s="255">
        <f t="shared" si="25"/>
        <v>0</v>
      </c>
    </row>
    <row r="250" spans="1:63" x14ac:dyDescent="0.2">
      <c r="A250" s="46" t="s">
        <v>715</v>
      </c>
      <c r="B250" s="82" t="s">
        <v>710</v>
      </c>
      <c r="C250" s="83" t="s">
        <v>338</v>
      </c>
      <c r="D250" s="84" t="s">
        <v>711</v>
      </c>
      <c r="E250" s="66" t="s">
        <v>44</v>
      </c>
      <c r="F250" s="225" t="s">
        <v>341</v>
      </c>
      <c r="G250" s="246" t="s">
        <v>342</v>
      </c>
      <c r="H250" s="253">
        <v>0.15699564022798995</v>
      </c>
      <c r="I250" s="253">
        <v>3.0498938688236166E-2</v>
      </c>
      <c r="J250" s="253">
        <v>1.8459693346417616E-4</v>
      </c>
      <c r="K250" s="253">
        <v>1.8803586606273501E-6</v>
      </c>
      <c r="L250" s="246">
        <v>0</v>
      </c>
      <c r="M250" s="246">
        <v>0</v>
      </c>
      <c r="N250" s="246">
        <v>0</v>
      </c>
      <c r="O250" s="228">
        <v>1</v>
      </c>
      <c r="P250" s="246">
        <v>5</v>
      </c>
      <c r="Q250" s="246">
        <v>100</v>
      </c>
      <c r="R250" s="246" t="s">
        <v>712</v>
      </c>
      <c r="S250" s="246" t="s">
        <v>713</v>
      </c>
      <c r="T250" s="227" t="s">
        <v>344</v>
      </c>
      <c r="V250">
        <f t="shared" si="19"/>
        <v>244</v>
      </c>
      <c r="W250">
        <f>HLOOKUP('Fleet Input'!$G$1,$AB$6:$AS$271,V250+1,FALSE)</f>
        <v>0</v>
      </c>
      <c r="X250">
        <f>HLOOKUP('Fleet Input'!$G$1,$AT$6:$BK$271,V250+1,FALSE)</f>
        <v>0</v>
      </c>
      <c r="AB250" s="217">
        <v>0</v>
      </c>
      <c r="AC250" s="217">
        <f t="shared" si="26"/>
        <v>0</v>
      </c>
      <c r="AD250" s="217">
        <f t="shared" si="24"/>
        <v>0</v>
      </c>
      <c r="AE250" s="217">
        <f t="shared" si="24"/>
        <v>0</v>
      </c>
      <c r="AF250" s="217">
        <f t="shared" si="24"/>
        <v>0</v>
      </c>
      <c r="AG250" s="217">
        <f t="shared" si="24"/>
        <v>0</v>
      </c>
      <c r="AH250" s="217">
        <f t="shared" si="24"/>
        <v>0</v>
      </c>
      <c r="AI250" s="217">
        <f t="shared" si="24"/>
        <v>0</v>
      </c>
      <c r="AJ250" s="217">
        <f t="shared" si="24"/>
        <v>0</v>
      </c>
      <c r="AK250" s="217">
        <f t="shared" si="24"/>
        <v>0</v>
      </c>
      <c r="AL250" s="217">
        <f t="shared" si="24"/>
        <v>0</v>
      </c>
      <c r="AM250" s="217">
        <f t="shared" si="24"/>
        <v>0</v>
      </c>
      <c r="AN250" s="217">
        <f t="shared" si="24"/>
        <v>0</v>
      </c>
      <c r="AO250" s="217">
        <f t="shared" si="24"/>
        <v>0</v>
      </c>
      <c r="AP250" s="217">
        <f t="shared" si="24"/>
        <v>0</v>
      </c>
      <c r="AQ250" s="217">
        <f t="shared" si="24"/>
        <v>0</v>
      </c>
      <c r="AR250" s="217">
        <f t="shared" si="24"/>
        <v>0</v>
      </c>
      <c r="AS250" s="217">
        <f t="shared" si="24"/>
        <v>0</v>
      </c>
      <c r="AT250" s="215">
        <v>0</v>
      </c>
      <c r="AU250" s="255">
        <f t="shared" si="27"/>
        <v>0</v>
      </c>
      <c r="AV250" s="255">
        <f t="shared" si="25"/>
        <v>0</v>
      </c>
      <c r="AW250" s="255">
        <f t="shared" si="25"/>
        <v>0</v>
      </c>
      <c r="AX250" s="255">
        <f t="shared" si="25"/>
        <v>0</v>
      </c>
      <c r="AY250" s="255">
        <f t="shared" si="25"/>
        <v>0</v>
      </c>
      <c r="AZ250" s="255">
        <f t="shared" si="25"/>
        <v>0</v>
      </c>
      <c r="BA250" s="255">
        <f t="shared" si="25"/>
        <v>0</v>
      </c>
      <c r="BB250" s="255">
        <f t="shared" si="25"/>
        <v>0</v>
      </c>
      <c r="BC250" s="255">
        <f t="shared" si="25"/>
        <v>0</v>
      </c>
      <c r="BD250" s="255">
        <f t="shared" si="25"/>
        <v>0</v>
      </c>
      <c r="BE250" s="255">
        <f t="shared" si="25"/>
        <v>0</v>
      </c>
      <c r="BF250" s="255">
        <f t="shared" si="25"/>
        <v>0</v>
      </c>
      <c r="BG250" s="255">
        <f t="shared" si="25"/>
        <v>0</v>
      </c>
      <c r="BH250" s="255">
        <f t="shared" si="25"/>
        <v>0</v>
      </c>
      <c r="BI250" s="255">
        <f t="shared" si="25"/>
        <v>0</v>
      </c>
      <c r="BJ250" s="255">
        <f t="shared" si="25"/>
        <v>0</v>
      </c>
      <c r="BK250" s="255">
        <f t="shared" si="25"/>
        <v>0</v>
      </c>
    </row>
    <row r="251" spans="1:63" x14ac:dyDescent="0.2">
      <c r="A251" s="46" t="s">
        <v>716</v>
      </c>
      <c r="B251" s="82" t="s">
        <v>710</v>
      </c>
      <c r="C251" s="83" t="s">
        <v>338</v>
      </c>
      <c r="D251" s="84" t="s">
        <v>711</v>
      </c>
      <c r="E251" s="23" t="s">
        <v>45</v>
      </c>
      <c r="F251" s="225" t="s">
        <v>341</v>
      </c>
      <c r="G251" s="246" t="s">
        <v>342</v>
      </c>
      <c r="H251" s="253">
        <v>0.13866876384201987</v>
      </c>
      <c r="I251" s="253">
        <v>6.3951099790635624E-3</v>
      </c>
      <c r="J251" s="253">
        <v>1.8727538071244831E-4</v>
      </c>
      <c r="K251" s="253">
        <v>1.6025778217941718E-6</v>
      </c>
      <c r="L251" s="246">
        <v>0</v>
      </c>
      <c r="M251" s="246">
        <v>0</v>
      </c>
      <c r="N251" s="246">
        <v>0</v>
      </c>
      <c r="O251" s="228">
        <v>1</v>
      </c>
      <c r="P251" s="246">
        <v>5</v>
      </c>
      <c r="Q251" s="246">
        <v>100</v>
      </c>
      <c r="R251" s="246" t="s">
        <v>712</v>
      </c>
      <c r="S251" s="246" t="s">
        <v>713</v>
      </c>
      <c r="T251" s="227" t="s">
        <v>344</v>
      </c>
      <c r="V251">
        <f t="shared" si="19"/>
        <v>245</v>
      </c>
      <c r="W251">
        <f>HLOOKUP('Fleet Input'!$G$1,$AB$6:$AS$271,V251+1,FALSE)</f>
        <v>0</v>
      </c>
      <c r="X251">
        <f>HLOOKUP('Fleet Input'!$G$1,$AT$6:$BK$271,V251+1,FALSE)</f>
        <v>0</v>
      </c>
      <c r="AB251" s="217">
        <v>0</v>
      </c>
      <c r="AC251" s="217">
        <f t="shared" si="26"/>
        <v>0</v>
      </c>
      <c r="AD251" s="217">
        <f t="shared" si="24"/>
        <v>0</v>
      </c>
      <c r="AE251" s="217">
        <f t="shared" si="24"/>
        <v>0</v>
      </c>
      <c r="AF251" s="217">
        <f t="shared" si="24"/>
        <v>0</v>
      </c>
      <c r="AG251" s="217">
        <f t="shared" si="24"/>
        <v>0</v>
      </c>
      <c r="AH251" s="217">
        <f t="shared" si="24"/>
        <v>0</v>
      </c>
      <c r="AI251" s="217">
        <f t="shared" si="24"/>
        <v>0</v>
      </c>
      <c r="AJ251" s="217">
        <f t="shared" si="24"/>
        <v>0</v>
      </c>
      <c r="AK251" s="217">
        <f t="shared" si="24"/>
        <v>0</v>
      </c>
      <c r="AL251" s="217">
        <f t="shared" si="24"/>
        <v>0</v>
      </c>
      <c r="AM251" s="217">
        <f t="shared" si="24"/>
        <v>0</v>
      </c>
      <c r="AN251" s="217">
        <f t="shared" si="24"/>
        <v>0</v>
      </c>
      <c r="AO251" s="217">
        <f t="shared" si="24"/>
        <v>0</v>
      </c>
      <c r="AP251" s="217">
        <f t="shared" si="24"/>
        <v>0</v>
      </c>
      <c r="AQ251" s="217">
        <f t="shared" si="24"/>
        <v>0</v>
      </c>
      <c r="AR251" s="217">
        <f t="shared" si="24"/>
        <v>0</v>
      </c>
      <c r="AS251" s="217">
        <f t="shared" si="24"/>
        <v>0</v>
      </c>
      <c r="AT251" s="215">
        <v>0</v>
      </c>
      <c r="AU251" s="255">
        <f t="shared" si="27"/>
        <v>0</v>
      </c>
      <c r="AV251" s="255">
        <f t="shared" si="25"/>
        <v>0</v>
      </c>
      <c r="AW251" s="255">
        <f t="shared" si="25"/>
        <v>0</v>
      </c>
      <c r="AX251" s="255">
        <f t="shared" si="25"/>
        <v>0</v>
      </c>
      <c r="AY251" s="255">
        <f t="shared" si="25"/>
        <v>0</v>
      </c>
      <c r="AZ251" s="255">
        <f t="shared" si="25"/>
        <v>0</v>
      </c>
      <c r="BA251" s="255">
        <f t="shared" si="25"/>
        <v>0</v>
      </c>
      <c r="BB251" s="255">
        <f t="shared" si="25"/>
        <v>0</v>
      </c>
      <c r="BC251" s="255">
        <f t="shared" si="25"/>
        <v>0</v>
      </c>
      <c r="BD251" s="255">
        <f t="shared" si="25"/>
        <v>0</v>
      </c>
      <c r="BE251" s="255">
        <f t="shared" si="25"/>
        <v>0</v>
      </c>
      <c r="BF251" s="255">
        <f t="shared" si="25"/>
        <v>0</v>
      </c>
      <c r="BG251" s="255">
        <f t="shared" si="25"/>
        <v>0</v>
      </c>
      <c r="BH251" s="255">
        <f t="shared" si="25"/>
        <v>0</v>
      </c>
      <c r="BI251" s="255">
        <f t="shared" si="25"/>
        <v>0</v>
      </c>
      <c r="BJ251" s="255">
        <f t="shared" si="25"/>
        <v>0</v>
      </c>
      <c r="BK251" s="255">
        <f t="shared" si="25"/>
        <v>0</v>
      </c>
    </row>
    <row r="252" spans="1:63" x14ac:dyDescent="0.2">
      <c r="A252" s="46" t="s">
        <v>717</v>
      </c>
      <c r="B252" s="82" t="s">
        <v>710</v>
      </c>
      <c r="C252" s="83" t="s">
        <v>338</v>
      </c>
      <c r="D252" s="86" t="s">
        <v>718</v>
      </c>
      <c r="E252" s="81" t="s">
        <v>340</v>
      </c>
      <c r="F252" s="225" t="s">
        <v>341</v>
      </c>
      <c r="G252" s="246" t="s">
        <v>342</v>
      </c>
      <c r="H252" s="246">
        <v>-1.8696300685405731E-7</v>
      </c>
      <c r="I252" s="246">
        <v>5.6335605455387849E-2</v>
      </c>
      <c r="J252" s="246">
        <v>-2.0181432632853102E-3</v>
      </c>
      <c r="K252" s="246">
        <v>8.8163141015229485E-5</v>
      </c>
      <c r="L252" s="246">
        <v>-2.0242318956587013E-6</v>
      </c>
      <c r="M252" s="246">
        <v>2.1974798120917571E-8</v>
      </c>
      <c r="N252" s="246">
        <v>-7.3757000285234867E-11</v>
      </c>
      <c r="O252" s="228">
        <v>1</v>
      </c>
      <c r="P252" s="246">
        <v>5</v>
      </c>
      <c r="Q252" s="246">
        <v>130</v>
      </c>
      <c r="R252" s="246" t="s">
        <v>712</v>
      </c>
      <c r="S252" s="246" t="s">
        <v>713</v>
      </c>
      <c r="T252" s="227" t="s">
        <v>344</v>
      </c>
      <c r="V252">
        <f t="shared" si="19"/>
        <v>246</v>
      </c>
      <c r="W252">
        <f>HLOOKUP('Fleet Input'!$G$1,$AB$6:$AS$271,V252+1,FALSE)</f>
        <v>0</v>
      </c>
      <c r="X252">
        <f>HLOOKUP('Fleet Input'!$G$1,$AT$6:$BK$271,V252+1,FALSE)</f>
        <v>0</v>
      </c>
      <c r="AB252" s="217">
        <v>0</v>
      </c>
      <c r="AC252" s="217">
        <f t="shared" si="26"/>
        <v>0</v>
      </c>
      <c r="AD252" s="217">
        <f t="shared" si="24"/>
        <v>0</v>
      </c>
      <c r="AE252" s="217">
        <f t="shared" si="24"/>
        <v>0</v>
      </c>
      <c r="AF252" s="217">
        <f t="shared" si="24"/>
        <v>0</v>
      </c>
      <c r="AG252" s="217">
        <f t="shared" si="24"/>
        <v>0</v>
      </c>
      <c r="AH252" s="217">
        <f t="shared" si="24"/>
        <v>0</v>
      </c>
      <c r="AI252" s="217">
        <f t="shared" si="24"/>
        <v>0</v>
      </c>
      <c r="AJ252" s="217">
        <f t="shared" si="24"/>
        <v>0</v>
      </c>
      <c r="AK252" s="217">
        <f t="shared" si="24"/>
        <v>0</v>
      </c>
      <c r="AL252" s="217">
        <f t="shared" si="24"/>
        <v>0</v>
      </c>
      <c r="AM252" s="217">
        <f t="shared" si="24"/>
        <v>0</v>
      </c>
      <c r="AN252" s="217">
        <f t="shared" si="24"/>
        <v>0</v>
      </c>
      <c r="AO252" s="217">
        <f t="shared" si="24"/>
        <v>0</v>
      </c>
      <c r="AP252" s="217">
        <f t="shared" si="24"/>
        <v>0</v>
      </c>
      <c r="AQ252" s="217">
        <f t="shared" si="24"/>
        <v>0</v>
      </c>
      <c r="AR252" s="217">
        <f t="shared" si="24"/>
        <v>0</v>
      </c>
      <c r="AS252" s="217">
        <f t="shared" si="24"/>
        <v>0</v>
      </c>
      <c r="AT252" s="215">
        <v>0</v>
      </c>
      <c r="AU252" s="255">
        <f t="shared" si="27"/>
        <v>0</v>
      </c>
      <c r="AV252" s="255">
        <f t="shared" si="25"/>
        <v>0</v>
      </c>
      <c r="AW252" s="255">
        <f t="shared" si="25"/>
        <v>0</v>
      </c>
      <c r="AX252" s="255">
        <f t="shared" si="25"/>
        <v>0</v>
      </c>
      <c r="AY252" s="255">
        <f t="shared" si="25"/>
        <v>0</v>
      </c>
      <c r="AZ252" s="255">
        <f t="shared" si="25"/>
        <v>0</v>
      </c>
      <c r="BA252" s="255">
        <f t="shared" si="25"/>
        <v>0</v>
      </c>
      <c r="BB252" s="255">
        <f t="shared" si="25"/>
        <v>0</v>
      </c>
      <c r="BC252" s="255">
        <f t="shared" si="25"/>
        <v>0</v>
      </c>
      <c r="BD252" s="255">
        <f t="shared" si="25"/>
        <v>0</v>
      </c>
      <c r="BE252" s="255">
        <f t="shared" si="25"/>
        <v>0</v>
      </c>
      <c r="BF252" s="255">
        <f t="shared" si="25"/>
        <v>0</v>
      </c>
      <c r="BG252" s="255">
        <f t="shared" si="25"/>
        <v>0</v>
      </c>
      <c r="BH252" s="255">
        <f t="shared" si="25"/>
        <v>0</v>
      </c>
      <c r="BI252" s="255">
        <f t="shared" si="25"/>
        <v>0</v>
      </c>
      <c r="BJ252" s="255">
        <f t="shared" si="25"/>
        <v>0</v>
      </c>
      <c r="BK252" s="255">
        <f t="shared" si="25"/>
        <v>0</v>
      </c>
    </row>
    <row r="253" spans="1:63" x14ac:dyDescent="0.2">
      <c r="A253" s="46" t="s">
        <v>719</v>
      </c>
      <c r="B253" s="82" t="s">
        <v>710</v>
      </c>
      <c r="C253" s="83" t="s">
        <v>338</v>
      </c>
      <c r="D253" s="84" t="s">
        <v>718</v>
      </c>
      <c r="E253" s="66" t="s">
        <v>43</v>
      </c>
      <c r="F253" s="225" t="s">
        <v>341</v>
      </c>
      <c r="G253" s="246" t="s">
        <v>342</v>
      </c>
      <c r="H253" s="246">
        <v>-1.8696300685405731E-7</v>
      </c>
      <c r="I253" s="246">
        <v>5.6335605455387849E-2</v>
      </c>
      <c r="J253" s="246">
        <v>-2.0181432632853102E-3</v>
      </c>
      <c r="K253" s="246">
        <v>8.8163141015229485E-5</v>
      </c>
      <c r="L253" s="246">
        <v>-2.0242318956587013E-6</v>
      </c>
      <c r="M253" s="246">
        <v>2.1974798120917571E-8</v>
      </c>
      <c r="N253" s="246">
        <v>-7.3757000285234867E-11</v>
      </c>
      <c r="O253" s="228">
        <v>1</v>
      </c>
      <c r="P253" s="246">
        <v>5</v>
      </c>
      <c r="Q253" s="246">
        <v>130</v>
      </c>
      <c r="R253" s="246" t="s">
        <v>712</v>
      </c>
      <c r="S253" s="246" t="s">
        <v>713</v>
      </c>
      <c r="T253" s="227" t="s">
        <v>344</v>
      </c>
      <c r="V253">
        <f t="shared" si="19"/>
        <v>247</v>
      </c>
      <c r="W253">
        <f>HLOOKUP('Fleet Input'!$G$1,$AB$6:$AS$271,V253+1,FALSE)</f>
        <v>0</v>
      </c>
      <c r="X253">
        <f>HLOOKUP('Fleet Input'!$G$1,$AT$6:$BK$271,V253+1,FALSE)</f>
        <v>0</v>
      </c>
      <c r="AB253" s="217">
        <v>0</v>
      </c>
      <c r="AC253" s="217">
        <f t="shared" si="26"/>
        <v>0</v>
      </c>
      <c r="AD253" s="217">
        <f t="shared" si="24"/>
        <v>0</v>
      </c>
      <c r="AE253" s="217">
        <f t="shared" si="24"/>
        <v>0</v>
      </c>
      <c r="AF253" s="217">
        <f t="shared" si="24"/>
        <v>0</v>
      </c>
      <c r="AG253" s="217">
        <f t="shared" si="24"/>
        <v>0</v>
      </c>
      <c r="AH253" s="217">
        <f t="shared" si="24"/>
        <v>0</v>
      </c>
      <c r="AI253" s="217">
        <f t="shared" si="24"/>
        <v>0</v>
      </c>
      <c r="AJ253" s="217">
        <f t="shared" si="24"/>
        <v>0</v>
      </c>
      <c r="AK253" s="217">
        <f t="shared" si="24"/>
        <v>0</v>
      </c>
      <c r="AL253" s="217">
        <f t="shared" si="24"/>
        <v>0</v>
      </c>
      <c r="AM253" s="217">
        <f t="shared" si="24"/>
        <v>0</v>
      </c>
      <c r="AN253" s="217">
        <f t="shared" si="24"/>
        <v>0</v>
      </c>
      <c r="AO253" s="217">
        <f t="shared" si="24"/>
        <v>0</v>
      </c>
      <c r="AP253" s="217">
        <f t="shared" si="24"/>
        <v>0</v>
      </c>
      <c r="AQ253" s="217">
        <f t="shared" si="24"/>
        <v>0</v>
      </c>
      <c r="AR253" s="217">
        <f t="shared" si="24"/>
        <v>0</v>
      </c>
      <c r="AS253" s="217">
        <f t="shared" si="24"/>
        <v>0</v>
      </c>
      <c r="AT253" s="215">
        <v>0</v>
      </c>
      <c r="AU253" s="255">
        <f t="shared" si="27"/>
        <v>0</v>
      </c>
      <c r="AV253" s="255">
        <f t="shared" si="25"/>
        <v>0</v>
      </c>
      <c r="AW253" s="255">
        <f t="shared" si="25"/>
        <v>0</v>
      </c>
      <c r="AX253" s="255">
        <f t="shared" si="25"/>
        <v>0</v>
      </c>
      <c r="AY253" s="255">
        <f t="shared" si="25"/>
        <v>0</v>
      </c>
      <c r="AZ253" s="255">
        <f t="shared" si="25"/>
        <v>0</v>
      </c>
      <c r="BA253" s="255">
        <f t="shared" si="25"/>
        <v>0</v>
      </c>
      <c r="BB253" s="255">
        <f t="shared" si="25"/>
        <v>0</v>
      </c>
      <c r="BC253" s="255">
        <f t="shared" si="25"/>
        <v>0</v>
      </c>
      <c r="BD253" s="255">
        <f t="shared" si="25"/>
        <v>0</v>
      </c>
      <c r="BE253" s="255">
        <f t="shared" si="25"/>
        <v>0</v>
      </c>
      <c r="BF253" s="255">
        <f t="shared" si="25"/>
        <v>0</v>
      </c>
      <c r="BG253" s="255">
        <f t="shared" si="25"/>
        <v>0</v>
      </c>
      <c r="BH253" s="255">
        <f t="shared" si="25"/>
        <v>0</v>
      </c>
      <c r="BI253" s="255">
        <f t="shared" si="25"/>
        <v>0</v>
      </c>
      <c r="BJ253" s="255">
        <f t="shared" si="25"/>
        <v>0</v>
      </c>
      <c r="BK253" s="255">
        <f t="shared" si="25"/>
        <v>0</v>
      </c>
    </row>
    <row r="254" spans="1:63" x14ac:dyDescent="0.2">
      <c r="A254" s="46" t="s">
        <v>720</v>
      </c>
      <c r="B254" s="82" t="s">
        <v>710</v>
      </c>
      <c r="C254" s="83" t="s">
        <v>338</v>
      </c>
      <c r="D254" s="84" t="s">
        <v>718</v>
      </c>
      <c r="E254" s="66" t="s">
        <v>44</v>
      </c>
      <c r="F254" s="225" t="s">
        <v>341</v>
      </c>
      <c r="G254" s="246" t="s">
        <v>342</v>
      </c>
      <c r="H254" s="246">
        <v>-2.1912273950874805E-7</v>
      </c>
      <c r="I254" s="246">
        <v>9.4117708344128914E-2</v>
      </c>
      <c r="J254" s="246">
        <v>-5.5707517221890157E-3</v>
      </c>
      <c r="K254" s="246">
        <v>2.1436346396797035E-4</v>
      </c>
      <c r="L254" s="246">
        <v>-4.0252499780013551E-6</v>
      </c>
      <c r="M254" s="246">
        <v>3.6870936198293847E-8</v>
      </c>
      <c r="N254" s="246">
        <v>-1.1430800047013221E-10</v>
      </c>
      <c r="O254" s="228">
        <v>1</v>
      </c>
      <c r="P254" s="246">
        <v>5</v>
      </c>
      <c r="Q254" s="246">
        <v>130</v>
      </c>
      <c r="R254" s="246" t="s">
        <v>712</v>
      </c>
      <c r="S254" s="246" t="s">
        <v>713</v>
      </c>
      <c r="T254" s="227" t="s">
        <v>344</v>
      </c>
      <c r="V254">
        <f t="shared" si="19"/>
        <v>248</v>
      </c>
      <c r="W254">
        <f>HLOOKUP('Fleet Input'!$G$1,$AB$6:$AS$271,V254+1,FALSE)</f>
        <v>0</v>
      </c>
      <c r="X254">
        <f>HLOOKUP('Fleet Input'!$G$1,$AT$6:$BK$271,V254+1,FALSE)</f>
        <v>0</v>
      </c>
      <c r="AB254" s="217">
        <v>0</v>
      </c>
      <c r="AC254" s="217">
        <f t="shared" si="26"/>
        <v>0</v>
      </c>
      <c r="AD254" s="217">
        <f t="shared" si="24"/>
        <v>0</v>
      </c>
      <c r="AE254" s="217">
        <f t="shared" si="24"/>
        <v>0</v>
      </c>
      <c r="AF254" s="217">
        <f t="shared" si="24"/>
        <v>0</v>
      </c>
      <c r="AG254" s="217">
        <f t="shared" si="24"/>
        <v>0</v>
      </c>
      <c r="AH254" s="217">
        <f t="shared" si="24"/>
        <v>0</v>
      </c>
      <c r="AI254" s="217">
        <f t="shared" si="24"/>
        <v>0</v>
      </c>
      <c r="AJ254" s="217">
        <f t="shared" si="24"/>
        <v>0</v>
      </c>
      <c r="AK254" s="217">
        <f t="shared" si="24"/>
        <v>0</v>
      </c>
      <c r="AL254" s="217">
        <f t="shared" si="24"/>
        <v>0</v>
      </c>
      <c r="AM254" s="217">
        <f t="shared" si="24"/>
        <v>0</v>
      </c>
      <c r="AN254" s="217">
        <f t="shared" si="24"/>
        <v>0</v>
      </c>
      <c r="AO254" s="217">
        <f t="shared" si="24"/>
        <v>0</v>
      </c>
      <c r="AP254" s="217">
        <f t="shared" si="24"/>
        <v>0</v>
      </c>
      <c r="AQ254" s="217">
        <f t="shared" si="24"/>
        <v>0</v>
      </c>
      <c r="AR254" s="217">
        <f t="shared" si="24"/>
        <v>0</v>
      </c>
      <c r="AS254" s="217">
        <f t="shared" si="24"/>
        <v>0</v>
      </c>
      <c r="AT254" s="215">
        <v>0</v>
      </c>
      <c r="AU254" s="255">
        <f t="shared" si="27"/>
        <v>0</v>
      </c>
      <c r="AV254" s="255">
        <f t="shared" si="25"/>
        <v>0</v>
      </c>
      <c r="AW254" s="255">
        <f t="shared" si="25"/>
        <v>0</v>
      </c>
      <c r="AX254" s="255">
        <f t="shared" si="25"/>
        <v>0</v>
      </c>
      <c r="AY254" s="255">
        <f t="shared" si="25"/>
        <v>0</v>
      </c>
      <c r="AZ254" s="255">
        <f t="shared" si="25"/>
        <v>0</v>
      </c>
      <c r="BA254" s="255">
        <f t="shared" si="25"/>
        <v>0</v>
      </c>
      <c r="BB254" s="255">
        <f t="shared" si="25"/>
        <v>0</v>
      </c>
      <c r="BC254" s="255">
        <f t="shared" si="25"/>
        <v>0</v>
      </c>
      <c r="BD254" s="255">
        <f t="shared" si="25"/>
        <v>0</v>
      </c>
      <c r="BE254" s="255">
        <f t="shared" si="25"/>
        <v>0</v>
      </c>
      <c r="BF254" s="255">
        <f t="shared" si="25"/>
        <v>0</v>
      </c>
      <c r="BG254" s="255">
        <f t="shared" si="25"/>
        <v>0</v>
      </c>
      <c r="BH254" s="255">
        <f t="shared" si="25"/>
        <v>0</v>
      </c>
      <c r="BI254" s="255">
        <f t="shared" si="25"/>
        <v>0</v>
      </c>
      <c r="BJ254" s="255">
        <f t="shared" si="25"/>
        <v>0</v>
      </c>
      <c r="BK254" s="255">
        <f t="shared" si="25"/>
        <v>0</v>
      </c>
    </row>
    <row r="255" spans="1:63" x14ac:dyDescent="0.2">
      <c r="A255" s="46" t="s">
        <v>721</v>
      </c>
      <c r="B255" s="87" t="s">
        <v>710</v>
      </c>
      <c r="C255" s="88" t="s">
        <v>338</v>
      </c>
      <c r="D255" s="89" t="s">
        <v>718</v>
      </c>
      <c r="E255" s="23" t="s">
        <v>45</v>
      </c>
      <c r="F255" s="225" t="s">
        <v>341</v>
      </c>
      <c r="G255" s="246" t="s">
        <v>342</v>
      </c>
      <c r="H255" s="246">
        <v>-1.1158408597111702E-7</v>
      </c>
      <c r="I255" s="246">
        <v>3.0816773432889022E-2</v>
      </c>
      <c r="J255" s="246">
        <v>-1.415201095824159E-3</v>
      </c>
      <c r="K255" s="246">
        <v>6.4464872195912903E-5</v>
      </c>
      <c r="L255" s="246">
        <v>-1.3945067522946886E-6</v>
      </c>
      <c r="M255" s="246">
        <v>1.4289379076260628E-8</v>
      </c>
      <c r="N255" s="246">
        <v>-4.6593000181191914E-11</v>
      </c>
      <c r="O255" s="228">
        <v>1</v>
      </c>
      <c r="P255" s="246">
        <v>5</v>
      </c>
      <c r="Q255" s="246">
        <v>130</v>
      </c>
      <c r="R255" s="246" t="s">
        <v>712</v>
      </c>
      <c r="S255" s="246" t="s">
        <v>713</v>
      </c>
      <c r="T255" s="227" t="s">
        <v>344</v>
      </c>
      <c r="V255">
        <f t="shared" si="19"/>
        <v>249</v>
      </c>
      <c r="W255">
        <f>HLOOKUP('Fleet Input'!$G$1,$AB$6:$AS$271,V255+1,FALSE)</f>
        <v>0</v>
      </c>
      <c r="X255">
        <f>HLOOKUP('Fleet Input'!$G$1,$AT$6:$BK$271,V255+1,FALSE)</f>
        <v>0</v>
      </c>
      <c r="AB255" s="217">
        <v>0</v>
      </c>
      <c r="AC255" s="217">
        <f t="shared" si="26"/>
        <v>0</v>
      </c>
      <c r="AD255" s="217">
        <f t="shared" si="24"/>
        <v>0</v>
      </c>
      <c r="AE255" s="217">
        <f t="shared" si="24"/>
        <v>0</v>
      </c>
      <c r="AF255" s="217">
        <f t="shared" si="24"/>
        <v>0</v>
      </c>
      <c r="AG255" s="217">
        <f t="shared" si="24"/>
        <v>0</v>
      </c>
      <c r="AH255" s="217">
        <f t="shared" si="24"/>
        <v>0</v>
      </c>
      <c r="AI255" s="217">
        <f t="shared" si="24"/>
        <v>0</v>
      </c>
      <c r="AJ255" s="217">
        <f t="shared" si="24"/>
        <v>0</v>
      </c>
      <c r="AK255" s="217">
        <f t="shared" si="24"/>
        <v>0</v>
      </c>
      <c r="AL255" s="217">
        <f t="shared" si="24"/>
        <v>0</v>
      </c>
      <c r="AM255" s="217">
        <f t="shared" si="24"/>
        <v>0</v>
      </c>
      <c r="AN255" s="217">
        <f t="shared" si="24"/>
        <v>0</v>
      </c>
      <c r="AO255" s="217">
        <f t="shared" si="24"/>
        <v>0</v>
      </c>
      <c r="AP255" s="217">
        <f t="shared" si="24"/>
        <v>0</v>
      </c>
      <c r="AQ255" s="217">
        <f t="shared" si="24"/>
        <v>0</v>
      </c>
      <c r="AR255" s="217">
        <f t="shared" si="24"/>
        <v>0</v>
      </c>
      <c r="AS255" s="217">
        <f t="shared" si="24"/>
        <v>0</v>
      </c>
      <c r="AT255" s="215">
        <v>0</v>
      </c>
      <c r="AU255" s="255">
        <f t="shared" si="27"/>
        <v>0</v>
      </c>
      <c r="AV255" s="255">
        <f t="shared" si="25"/>
        <v>0</v>
      </c>
      <c r="AW255" s="255">
        <f t="shared" si="25"/>
        <v>0</v>
      </c>
      <c r="AX255" s="255">
        <f t="shared" si="25"/>
        <v>0</v>
      </c>
      <c r="AY255" s="255">
        <f t="shared" si="25"/>
        <v>0</v>
      </c>
      <c r="AZ255" s="255">
        <f t="shared" si="25"/>
        <v>0</v>
      </c>
      <c r="BA255" s="255">
        <f t="shared" si="25"/>
        <v>0</v>
      </c>
      <c r="BB255" s="255">
        <f t="shared" si="25"/>
        <v>0</v>
      </c>
      <c r="BC255" s="255">
        <f t="shared" si="25"/>
        <v>0</v>
      </c>
      <c r="BD255" s="255">
        <f t="shared" si="25"/>
        <v>0</v>
      </c>
      <c r="BE255" s="255">
        <f t="shared" si="25"/>
        <v>0</v>
      </c>
      <c r="BF255" s="255">
        <f t="shared" si="25"/>
        <v>0</v>
      </c>
      <c r="BG255" s="255">
        <f t="shared" si="25"/>
        <v>0</v>
      </c>
      <c r="BH255" s="255">
        <f t="shared" si="25"/>
        <v>0</v>
      </c>
      <c r="BI255" s="255">
        <f t="shared" si="25"/>
        <v>0</v>
      </c>
      <c r="BJ255" s="255">
        <f t="shared" si="25"/>
        <v>0</v>
      </c>
      <c r="BK255" s="255">
        <f t="shared" si="25"/>
        <v>0</v>
      </c>
    </row>
    <row r="256" spans="1:63" x14ac:dyDescent="0.2">
      <c r="A256" s="46" t="s">
        <v>722</v>
      </c>
      <c r="B256" s="82" t="s">
        <v>723</v>
      </c>
      <c r="C256" s="83" t="s">
        <v>338</v>
      </c>
      <c r="D256" s="84" t="s">
        <v>711</v>
      </c>
      <c r="E256" s="81" t="s">
        <v>340</v>
      </c>
      <c r="F256" s="225" t="s">
        <v>341</v>
      </c>
      <c r="G256" s="246" t="s">
        <v>342</v>
      </c>
      <c r="H256" s="246">
        <v>3.5454286262392998E-7</v>
      </c>
      <c r="I256" s="246">
        <v>0.34838063211645931</v>
      </c>
      <c r="J256" s="246">
        <v>-1.6964493000159564E-2</v>
      </c>
      <c r="K256" s="246">
        <v>8.2322633230091924E-4</v>
      </c>
      <c r="L256" s="246">
        <v>-1.540593640836363E-5</v>
      </c>
      <c r="M256" s="246">
        <v>1.3685769587046259E-7</v>
      </c>
      <c r="N256" s="246">
        <v>-4.5970900582048817E-10</v>
      </c>
      <c r="O256" s="228">
        <v>1</v>
      </c>
      <c r="P256" s="246">
        <v>5</v>
      </c>
      <c r="Q256" s="246">
        <v>100</v>
      </c>
      <c r="R256" s="246" t="s">
        <v>712</v>
      </c>
      <c r="S256" s="246" t="s">
        <v>713</v>
      </c>
      <c r="T256" s="227" t="s">
        <v>344</v>
      </c>
      <c r="V256">
        <f t="shared" si="19"/>
        <v>250</v>
      </c>
      <c r="W256">
        <f>HLOOKUP('Fleet Input'!$G$1,$AB$6:$AS$271,V256+1,FALSE)</f>
        <v>0</v>
      </c>
      <c r="X256">
        <f>HLOOKUP('Fleet Input'!$G$1,$AT$6:$BK$271,V256+1,FALSE)</f>
        <v>0</v>
      </c>
      <c r="AB256" s="217">
        <v>0</v>
      </c>
      <c r="AC256" s="217">
        <f t="shared" si="26"/>
        <v>0</v>
      </c>
      <c r="AD256" s="217">
        <f t="shared" si="24"/>
        <v>0</v>
      </c>
      <c r="AE256" s="217">
        <f t="shared" si="24"/>
        <v>0</v>
      </c>
      <c r="AF256" s="217">
        <f t="shared" si="24"/>
        <v>0</v>
      </c>
      <c r="AG256" s="217">
        <f t="shared" si="24"/>
        <v>0</v>
      </c>
      <c r="AH256" s="217">
        <f t="shared" si="24"/>
        <v>0</v>
      </c>
      <c r="AI256" s="217">
        <f t="shared" si="24"/>
        <v>0</v>
      </c>
      <c r="AJ256" s="217">
        <f t="shared" si="24"/>
        <v>0</v>
      </c>
      <c r="AK256" s="217">
        <f t="shared" si="24"/>
        <v>0</v>
      </c>
      <c r="AL256" s="217">
        <f t="shared" si="24"/>
        <v>0</v>
      </c>
      <c r="AM256" s="217">
        <f t="shared" si="24"/>
        <v>0</v>
      </c>
      <c r="AN256" s="217">
        <f t="shared" si="24"/>
        <v>0</v>
      </c>
      <c r="AO256" s="217">
        <f t="shared" si="24"/>
        <v>0</v>
      </c>
      <c r="AP256" s="217">
        <f t="shared" si="24"/>
        <v>0</v>
      </c>
      <c r="AQ256" s="217">
        <f t="shared" si="24"/>
        <v>0</v>
      </c>
      <c r="AR256" s="217">
        <f t="shared" si="24"/>
        <v>0</v>
      </c>
      <c r="AS256" s="217">
        <f t="shared" si="24"/>
        <v>0</v>
      </c>
      <c r="AT256" s="215">
        <v>0</v>
      </c>
      <c r="AU256" s="255">
        <f t="shared" si="27"/>
        <v>0</v>
      </c>
      <c r="AV256" s="255">
        <f t="shared" si="25"/>
        <v>0</v>
      </c>
      <c r="AW256" s="255">
        <f t="shared" si="25"/>
        <v>0</v>
      </c>
      <c r="AX256" s="255">
        <f t="shared" si="25"/>
        <v>0</v>
      </c>
      <c r="AY256" s="255">
        <f t="shared" si="25"/>
        <v>0</v>
      </c>
      <c r="AZ256" s="255">
        <f t="shared" si="25"/>
        <v>0</v>
      </c>
      <c r="BA256" s="255">
        <f t="shared" si="25"/>
        <v>0</v>
      </c>
      <c r="BB256" s="255">
        <f t="shared" si="25"/>
        <v>0</v>
      </c>
      <c r="BC256" s="255">
        <f t="shared" si="25"/>
        <v>0</v>
      </c>
      <c r="BD256" s="255">
        <f t="shared" si="25"/>
        <v>0</v>
      </c>
      <c r="BE256" s="255">
        <f t="shared" si="25"/>
        <v>0</v>
      </c>
      <c r="BF256" s="255">
        <f t="shared" si="25"/>
        <v>0</v>
      </c>
      <c r="BG256" s="255">
        <f t="shared" si="25"/>
        <v>0</v>
      </c>
      <c r="BH256" s="255">
        <f t="shared" si="25"/>
        <v>0</v>
      </c>
      <c r="BI256" s="255">
        <f t="shared" si="25"/>
        <v>0</v>
      </c>
      <c r="BJ256" s="255">
        <f t="shared" si="25"/>
        <v>0</v>
      </c>
      <c r="BK256" s="255">
        <f t="shared" si="25"/>
        <v>0</v>
      </c>
    </row>
    <row r="257" spans="1:63" x14ac:dyDescent="0.2">
      <c r="A257" s="46" t="s">
        <v>724</v>
      </c>
      <c r="B257" s="82" t="s">
        <v>723</v>
      </c>
      <c r="C257" s="83" t="s">
        <v>338</v>
      </c>
      <c r="D257" s="84" t="s">
        <v>711</v>
      </c>
      <c r="E257" s="66" t="s">
        <v>43</v>
      </c>
      <c r="F257" s="225" t="s">
        <v>341</v>
      </c>
      <c r="G257" s="246" t="s">
        <v>342</v>
      </c>
      <c r="H257" s="246">
        <v>3.6746496334671974E-7</v>
      </c>
      <c r="I257" s="246">
        <v>0.4367830077680992</v>
      </c>
      <c r="J257" s="246">
        <v>-2.6326075308134023E-2</v>
      </c>
      <c r="K257" s="246">
        <v>1.2349713478556623E-3</v>
      </c>
      <c r="L257" s="246">
        <v>-2.3458559938127621E-5</v>
      </c>
      <c r="M257" s="246">
        <v>2.0976824272739281E-7</v>
      </c>
      <c r="N257" s="246">
        <v>-7.0746100849035289E-10</v>
      </c>
      <c r="O257" s="228">
        <v>1</v>
      </c>
      <c r="P257" s="246">
        <v>5</v>
      </c>
      <c r="Q257" s="246">
        <v>100</v>
      </c>
      <c r="R257" s="246" t="s">
        <v>712</v>
      </c>
      <c r="S257" s="246" t="s">
        <v>713</v>
      </c>
      <c r="T257" s="227" t="s">
        <v>344</v>
      </c>
      <c r="V257">
        <f t="shared" si="19"/>
        <v>251</v>
      </c>
      <c r="W257">
        <f>HLOOKUP('Fleet Input'!$G$1,$AB$6:$AS$271,V257+1,FALSE)</f>
        <v>0</v>
      </c>
      <c r="X257">
        <f>HLOOKUP('Fleet Input'!$G$1,$AT$6:$BK$271,V257+1,FALSE)</f>
        <v>0</v>
      </c>
      <c r="AB257" s="217">
        <v>0</v>
      </c>
      <c r="AC257" s="217">
        <f t="shared" si="26"/>
        <v>0</v>
      </c>
      <c r="AD257" s="217">
        <f t="shared" si="24"/>
        <v>0</v>
      </c>
      <c r="AE257" s="217">
        <f t="shared" si="24"/>
        <v>0</v>
      </c>
      <c r="AF257" s="217">
        <f t="shared" si="24"/>
        <v>0</v>
      </c>
      <c r="AG257" s="217">
        <f t="shared" si="24"/>
        <v>0</v>
      </c>
      <c r="AH257" s="217">
        <f t="shared" si="24"/>
        <v>0</v>
      </c>
      <c r="AI257" s="217">
        <f t="shared" si="24"/>
        <v>0</v>
      </c>
      <c r="AJ257" s="217">
        <f t="shared" si="24"/>
        <v>0</v>
      </c>
      <c r="AK257" s="217">
        <f t="shared" si="24"/>
        <v>0</v>
      </c>
      <c r="AL257" s="217">
        <f t="shared" si="24"/>
        <v>0</v>
      </c>
      <c r="AM257" s="217">
        <f t="shared" si="24"/>
        <v>0</v>
      </c>
      <c r="AN257" s="217">
        <f t="shared" si="24"/>
        <v>0</v>
      </c>
      <c r="AO257" s="217">
        <f t="shared" si="24"/>
        <v>0</v>
      </c>
      <c r="AP257" s="217">
        <f t="shared" si="24"/>
        <v>0</v>
      </c>
      <c r="AQ257" s="217">
        <f t="shared" si="24"/>
        <v>0</v>
      </c>
      <c r="AR257" s="217">
        <f t="shared" si="24"/>
        <v>0</v>
      </c>
      <c r="AS257" s="217">
        <f t="shared" si="24"/>
        <v>0</v>
      </c>
      <c r="AT257" s="215">
        <v>0</v>
      </c>
      <c r="AU257" s="255">
        <f t="shared" si="27"/>
        <v>0</v>
      </c>
      <c r="AV257" s="255">
        <f t="shared" si="25"/>
        <v>0</v>
      </c>
      <c r="AW257" s="255">
        <f t="shared" si="25"/>
        <v>0</v>
      </c>
      <c r="AX257" s="255">
        <f t="shared" si="25"/>
        <v>0</v>
      </c>
      <c r="AY257" s="255">
        <f t="shared" si="25"/>
        <v>0</v>
      </c>
      <c r="AZ257" s="255">
        <f t="shared" si="25"/>
        <v>0</v>
      </c>
      <c r="BA257" s="255">
        <f t="shared" si="25"/>
        <v>0</v>
      </c>
      <c r="BB257" s="255">
        <f t="shared" si="25"/>
        <v>0</v>
      </c>
      <c r="BC257" s="255">
        <f t="shared" si="25"/>
        <v>0</v>
      </c>
      <c r="BD257" s="255">
        <f t="shared" si="25"/>
        <v>0</v>
      </c>
      <c r="BE257" s="255">
        <f t="shared" si="25"/>
        <v>0</v>
      </c>
      <c r="BF257" s="255">
        <f t="shared" si="25"/>
        <v>0</v>
      </c>
      <c r="BG257" s="255">
        <f t="shared" si="25"/>
        <v>0</v>
      </c>
      <c r="BH257" s="255">
        <f t="shared" si="25"/>
        <v>0</v>
      </c>
      <c r="BI257" s="255">
        <f t="shared" si="25"/>
        <v>0</v>
      </c>
      <c r="BJ257" s="255">
        <f t="shared" si="25"/>
        <v>0</v>
      </c>
      <c r="BK257" s="255">
        <f t="shared" si="25"/>
        <v>0</v>
      </c>
    </row>
    <row r="258" spans="1:63" x14ac:dyDescent="0.2">
      <c r="A258" s="46" t="s">
        <v>725</v>
      </c>
      <c r="B258" s="82" t="s">
        <v>723</v>
      </c>
      <c r="C258" s="83" t="s">
        <v>338</v>
      </c>
      <c r="D258" s="84" t="s">
        <v>711</v>
      </c>
      <c r="E258" s="66" t="s">
        <v>44</v>
      </c>
      <c r="F258" s="225" t="s">
        <v>341</v>
      </c>
      <c r="G258" s="246" t="s">
        <v>342</v>
      </c>
      <c r="H258" s="246">
        <v>3.5640550777316093E-7</v>
      </c>
      <c r="I258" s="246">
        <v>0.400982569612097</v>
      </c>
      <c r="J258" s="246">
        <v>-1.8969892970744695E-2</v>
      </c>
      <c r="K258" s="246">
        <v>7.3403448169528929E-4</v>
      </c>
      <c r="L258" s="246">
        <v>-1.2752752690303737E-5</v>
      </c>
      <c r="M258" s="246">
        <v>1.140938316046558E-7</v>
      </c>
      <c r="N258" s="246">
        <v>-3.892220050492716E-10</v>
      </c>
      <c r="O258" s="228">
        <v>1</v>
      </c>
      <c r="P258" s="246">
        <v>5</v>
      </c>
      <c r="Q258" s="246">
        <v>100</v>
      </c>
      <c r="R258" s="246" t="s">
        <v>712</v>
      </c>
      <c r="S258" s="246" t="s">
        <v>713</v>
      </c>
      <c r="T258" s="227" t="s">
        <v>344</v>
      </c>
      <c r="V258">
        <f t="shared" si="19"/>
        <v>252</v>
      </c>
      <c r="W258">
        <f>HLOOKUP('Fleet Input'!$G$1,$AB$6:$AS$271,V258+1,FALSE)</f>
        <v>0</v>
      </c>
      <c r="X258">
        <f>HLOOKUP('Fleet Input'!$G$1,$AT$6:$BK$271,V258+1,FALSE)</f>
        <v>0</v>
      </c>
      <c r="AB258" s="217">
        <v>0</v>
      </c>
      <c r="AC258" s="217">
        <f t="shared" si="26"/>
        <v>0</v>
      </c>
      <c r="AD258" s="217">
        <f t="shared" ref="AD258:AS271" si="28">AC258</f>
        <v>0</v>
      </c>
      <c r="AE258" s="217">
        <f t="shared" si="28"/>
        <v>0</v>
      </c>
      <c r="AF258" s="217">
        <f t="shared" si="28"/>
        <v>0</v>
      </c>
      <c r="AG258" s="217">
        <f t="shared" si="28"/>
        <v>0</v>
      </c>
      <c r="AH258" s="217">
        <f t="shared" si="28"/>
        <v>0</v>
      </c>
      <c r="AI258" s="217">
        <f t="shared" si="28"/>
        <v>0</v>
      </c>
      <c r="AJ258" s="217">
        <f t="shared" si="28"/>
        <v>0</v>
      </c>
      <c r="AK258" s="217">
        <f t="shared" si="28"/>
        <v>0</v>
      </c>
      <c r="AL258" s="217">
        <f t="shared" si="28"/>
        <v>0</v>
      </c>
      <c r="AM258" s="217">
        <f t="shared" si="28"/>
        <v>0</v>
      </c>
      <c r="AN258" s="217">
        <f t="shared" si="28"/>
        <v>0</v>
      </c>
      <c r="AO258" s="217">
        <f t="shared" si="28"/>
        <v>0</v>
      </c>
      <c r="AP258" s="217">
        <f t="shared" si="28"/>
        <v>0</v>
      </c>
      <c r="AQ258" s="217">
        <f t="shared" si="28"/>
        <v>0</v>
      </c>
      <c r="AR258" s="217">
        <f t="shared" si="28"/>
        <v>0</v>
      </c>
      <c r="AS258" s="217">
        <f t="shared" si="28"/>
        <v>0</v>
      </c>
      <c r="AT258" s="215">
        <v>0</v>
      </c>
      <c r="AU258" s="255">
        <f t="shared" si="27"/>
        <v>0</v>
      </c>
      <c r="AV258" s="255">
        <f t="shared" ref="AV258:BK271" si="29">AU258</f>
        <v>0</v>
      </c>
      <c r="AW258" s="255">
        <f t="shared" si="29"/>
        <v>0</v>
      </c>
      <c r="AX258" s="255">
        <f t="shared" si="29"/>
        <v>0</v>
      </c>
      <c r="AY258" s="255">
        <f t="shared" si="29"/>
        <v>0</v>
      </c>
      <c r="AZ258" s="255">
        <f t="shared" si="29"/>
        <v>0</v>
      </c>
      <c r="BA258" s="255">
        <f t="shared" si="29"/>
        <v>0</v>
      </c>
      <c r="BB258" s="255">
        <f t="shared" si="29"/>
        <v>0</v>
      </c>
      <c r="BC258" s="255">
        <f t="shared" si="29"/>
        <v>0</v>
      </c>
      <c r="BD258" s="255">
        <f t="shared" si="29"/>
        <v>0</v>
      </c>
      <c r="BE258" s="255">
        <f t="shared" si="29"/>
        <v>0</v>
      </c>
      <c r="BF258" s="255">
        <f t="shared" si="29"/>
        <v>0</v>
      </c>
      <c r="BG258" s="255">
        <f t="shared" si="29"/>
        <v>0</v>
      </c>
      <c r="BH258" s="255">
        <f t="shared" si="29"/>
        <v>0</v>
      </c>
      <c r="BI258" s="255">
        <f t="shared" si="29"/>
        <v>0</v>
      </c>
      <c r="BJ258" s="255">
        <f t="shared" si="29"/>
        <v>0</v>
      </c>
      <c r="BK258" s="255">
        <f t="shared" si="29"/>
        <v>0</v>
      </c>
    </row>
    <row r="259" spans="1:63" x14ac:dyDescent="0.2">
      <c r="A259" s="46" t="s">
        <v>726</v>
      </c>
      <c r="B259" s="82" t="s">
        <v>723</v>
      </c>
      <c r="C259" s="83" t="s">
        <v>338</v>
      </c>
      <c r="D259" s="84" t="s">
        <v>711</v>
      </c>
      <c r="E259" s="23" t="s">
        <v>45</v>
      </c>
      <c r="F259" s="225" t="s">
        <v>341</v>
      </c>
      <c r="G259" s="246" t="s">
        <v>342</v>
      </c>
      <c r="H259" s="246">
        <v>1.808220986276865E-7</v>
      </c>
      <c r="I259" s="246">
        <v>0.21913078358920757</v>
      </c>
      <c r="J259" s="246">
        <v>-1.0901360984462372E-2</v>
      </c>
      <c r="K259" s="246">
        <v>4.0795004707661064E-4</v>
      </c>
      <c r="L259" s="246">
        <v>-6.8595828324191643E-6</v>
      </c>
      <c r="M259" s="246">
        <v>5.9137153857885538E-8</v>
      </c>
      <c r="N259" s="246">
        <v>-1.9526700267439917E-10</v>
      </c>
      <c r="O259" s="228">
        <v>1</v>
      </c>
      <c r="P259" s="246">
        <v>5</v>
      </c>
      <c r="Q259" s="246">
        <v>100</v>
      </c>
      <c r="R259" s="246" t="s">
        <v>712</v>
      </c>
      <c r="S259" s="246" t="s">
        <v>713</v>
      </c>
      <c r="T259" s="227" t="s">
        <v>344</v>
      </c>
      <c r="V259">
        <f t="shared" si="19"/>
        <v>253</v>
      </c>
      <c r="W259">
        <f>HLOOKUP('Fleet Input'!$G$1,$AB$6:$AS$271,V259+1,FALSE)</f>
        <v>0</v>
      </c>
      <c r="X259">
        <f>HLOOKUP('Fleet Input'!$G$1,$AT$6:$BK$271,V259+1,FALSE)</f>
        <v>0</v>
      </c>
      <c r="AB259" s="217">
        <v>0</v>
      </c>
      <c r="AC259" s="217">
        <f t="shared" si="26"/>
        <v>0</v>
      </c>
      <c r="AD259" s="217">
        <f t="shared" si="28"/>
        <v>0</v>
      </c>
      <c r="AE259" s="217">
        <f t="shared" si="28"/>
        <v>0</v>
      </c>
      <c r="AF259" s="217">
        <f t="shared" si="28"/>
        <v>0</v>
      </c>
      <c r="AG259" s="217">
        <f t="shared" si="28"/>
        <v>0</v>
      </c>
      <c r="AH259" s="217">
        <f t="shared" si="28"/>
        <v>0</v>
      </c>
      <c r="AI259" s="217">
        <f t="shared" si="28"/>
        <v>0</v>
      </c>
      <c r="AJ259" s="217">
        <f t="shared" si="28"/>
        <v>0</v>
      </c>
      <c r="AK259" s="217">
        <f t="shared" si="28"/>
        <v>0</v>
      </c>
      <c r="AL259" s="217">
        <f t="shared" si="28"/>
        <v>0</v>
      </c>
      <c r="AM259" s="217">
        <f t="shared" si="28"/>
        <v>0</v>
      </c>
      <c r="AN259" s="217">
        <f t="shared" si="28"/>
        <v>0</v>
      </c>
      <c r="AO259" s="217">
        <f t="shared" si="28"/>
        <v>0</v>
      </c>
      <c r="AP259" s="217">
        <f t="shared" si="28"/>
        <v>0</v>
      </c>
      <c r="AQ259" s="217">
        <f t="shared" si="28"/>
        <v>0</v>
      </c>
      <c r="AR259" s="217">
        <f t="shared" si="28"/>
        <v>0</v>
      </c>
      <c r="AS259" s="217">
        <f t="shared" si="28"/>
        <v>0</v>
      </c>
      <c r="AT259" s="215">
        <v>0</v>
      </c>
      <c r="AU259" s="255">
        <f t="shared" si="27"/>
        <v>0</v>
      </c>
      <c r="AV259" s="255">
        <f t="shared" si="29"/>
        <v>0</v>
      </c>
      <c r="AW259" s="255">
        <f t="shared" si="29"/>
        <v>0</v>
      </c>
      <c r="AX259" s="255">
        <f t="shared" si="29"/>
        <v>0</v>
      </c>
      <c r="AY259" s="255">
        <f t="shared" si="29"/>
        <v>0</v>
      </c>
      <c r="AZ259" s="255">
        <f t="shared" si="29"/>
        <v>0</v>
      </c>
      <c r="BA259" s="255">
        <f t="shared" si="29"/>
        <v>0</v>
      </c>
      <c r="BB259" s="255">
        <f t="shared" si="29"/>
        <v>0</v>
      </c>
      <c r="BC259" s="255">
        <f t="shared" si="29"/>
        <v>0</v>
      </c>
      <c r="BD259" s="255">
        <f t="shared" si="29"/>
        <v>0</v>
      </c>
      <c r="BE259" s="255">
        <f t="shared" si="29"/>
        <v>0</v>
      </c>
      <c r="BF259" s="255">
        <f t="shared" si="29"/>
        <v>0</v>
      </c>
      <c r="BG259" s="255">
        <f t="shared" si="29"/>
        <v>0</v>
      </c>
      <c r="BH259" s="255">
        <f t="shared" si="29"/>
        <v>0</v>
      </c>
      <c r="BI259" s="255">
        <f t="shared" si="29"/>
        <v>0</v>
      </c>
      <c r="BJ259" s="255">
        <f t="shared" si="29"/>
        <v>0</v>
      </c>
      <c r="BK259" s="255">
        <f t="shared" si="29"/>
        <v>0</v>
      </c>
    </row>
    <row r="260" spans="1:63" x14ac:dyDescent="0.2">
      <c r="A260" s="46" t="s">
        <v>727</v>
      </c>
      <c r="B260" s="82" t="s">
        <v>723</v>
      </c>
      <c r="C260" s="83" t="s">
        <v>338</v>
      </c>
      <c r="D260" s="86" t="s">
        <v>718</v>
      </c>
      <c r="E260" s="81" t="s">
        <v>340</v>
      </c>
      <c r="F260" s="225" t="s">
        <v>341</v>
      </c>
      <c r="G260" s="246" t="s">
        <v>342</v>
      </c>
      <c r="H260" s="246">
        <v>-4.2130704969167709E-7</v>
      </c>
      <c r="I260" s="246">
        <v>0.2948640035756398</v>
      </c>
      <c r="J260" s="246">
        <v>-9.0070598025704385E-3</v>
      </c>
      <c r="K260" s="246">
        <v>3.487523432852413E-4</v>
      </c>
      <c r="L260" s="246">
        <v>-4.8124203793076248E-6</v>
      </c>
      <c r="M260" s="246">
        <v>3.3083979229797666E-8</v>
      </c>
      <c r="N260" s="246">
        <v>-8.6903000535998049E-11</v>
      </c>
      <c r="O260" s="228">
        <v>1</v>
      </c>
      <c r="P260" s="246">
        <v>5</v>
      </c>
      <c r="Q260" s="246">
        <v>130</v>
      </c>
      <c r="R260" s="246" t="s">
        <v>712</v>
      </c>
      <c r="S260" s="246" t="s">
        <v>713</v>
      </c>
      <c r="T260" s="227" t="s">
        <v>344</v>
      </c>
      <c r="V260">
        <f t="shared" si="19"/>
        <v>254</v>
      </c>
      <c r="W260">
        <f>HLOOKUP('Fleet Input'!$G$1,$AB$6:$AS$271,V260+1,FALSE)</f>
        <v>0</v>
      </c>
      <c r="X260">
        <f>HLOOKUP('Fleet Input'!$G$1,$AT$6:$BK$271,V260+1,FALSE)</f>
        <v>0</v>
      </c>
      <c r="AB260" s="217">
        <v>0</v>
      </c>
      <c r="AC260" s="217">
        <f t="shared" si="26"/>
        <v>0</v>
      </c>
      <c r="AD260" s="217">
        <f t="shared" si="28"/>
        <v>0</v>
      </c>
      <c r="AE260" s="217">
        <f t="shared" si="28"/>
        <v>0</v>
      </c>
      <c r="AF260" s="217">
        <f t="shared" si="28"/>
        <v>0</v>
      </c>
      <c r="AG260" s="217">
        <f t="shared" si="28"/>
        <v>0</v>
      </c>
      <c r="AH260" s="217">
        <f t="shared" si="28"/>
        <v>0</v>
      </c>
      <c r="AI260" s="217">
        <f t="shared" si="28"/>
        <v>0</v>
      </c>
      <c r="AJ260" s="217">
        <f t="shared" si="28"/>
        <v>0</v>
      </c>
      <c r="AK260" s="217">
        <f t="shared" si="28"/>
        <v>0</v>
      </c>
      <c r="AL260" s="217">
        <f t="shared" si="28"/>
        <v>0</v>
      </c>
      <c r="AM260" s="217">
        <f t="shared" si="28"/>
        <v>0</v>
      </c>
      <c r="AN260" s="217">
        <f t="shared" si="28"/>
        <v>0</v>
      </c>
      <c r="AO260" s="217">
        <f t="shared" si="28"/>
        <v>0</v>
      </c>
      <c r="AP260" s="217">
        <f t="shared" si="28"/>
        <v>0</v>
      </c>
      <c r="AQ260" s="217">
        <f t="shared" si="28"/>
        <v>0</v>
      </c>
      <c r="AR260" s="217">
        <f t="shared" si="28"/>
        <v>0</v>
      </c>
      <c r="AS260" s="217">
        <f t="shared" si="28"/>
        <v>0</v>
      </c>
      <c r="AT260" s="215">
        <v>0</v>
      </c>
      <c r="AU260" s="255">
        <f t="shared" si="27"/>
        <v>0</v>
      </c>
      <c r="AV260" s="255">
        <f t="shared" si="29"/>
        <v>0</v>
      </c>
      <c r="AW260" s="255">
        <f t="shared" si="29"/>
        <v>0</v>
      </c>
      <c r="AX260" s="255">
        <f t="shared" si="29"/>
        <v>0</v>
      </c>
      <c r="AY260" s="255">
        <f t="shared" si="29"/>
        <v>0</v>
      </c>
      <c r="AZ260" s="255">
        <f t="shared" si="29"/>
        <v>0</v>
      </c>
      <c r="BA260" s="255">
        <f t="shared" si="29"/>
        <v>0</v>
      </c>
      <c r="BB260" s="255">
        <f t="shared" si="29"/>
        <v>0</v>
      </c>
      <c r="BC260" s="255">
        <f t="shared" si="29"/>
        <v>0</v>
      </c>
      <c r="BD260" s="255">
        <f t="shared" si="29"/>
        <v>0</v>
      </c>
      <c r="BE260" s="255">
        <f t="shared" si="29"/>
        <v>0</v>
      </c>
      <c r="BF260" s="255">
        <f t="shared" si="29"/>
        <v>0</v>
      </c>
      <c r="BG260" s="255">
        <f t="shared" si="29"/>
        <v>0</v>
      </c>
      <c r="BH260" s="255">
        <f t="shared" si="29"/>
        <v>0</v>
      </c>
      <c r="BI260" s="255">
        <f t="shared" si="29"/>
        <v>0</v>
      </c>
      <c r="BJ260" s="255">
        <f t="shared" si="29"/>
        <v>0</v>
      </c>
      <c r="BK260" s="255">
        <f t="shared" si="29"/>
        <v>0</v>
      </c>
    </row>
    <row r="261" spans="1:63" x14ac:dyDescent="0.2">
      <c r="A261" s="46" t="s">
        <v>728</v>
      </c>
      <c r="B261" s="82" t="s">
        <v>723</v>
      </c>
      <c r="C261" s="83" t="s">
        <v>338</v>
      </c>
      <c r="D261" s="84" t="s">
        <v>718</v>
      </c>
      <c r="E261" s="66" t="s">
        <v>43</v>
      </c>
      <c r="F261" s="225" t="s">
        <v>341</v>
      </c>
      <c r="G261" s="246" t="s">
        <v>342</v>
      </c>
      <c r="H261" s="246">
        <v>-4.2130704969167709E-7</v>
      </c>
      <c r="I261" s="246">
        <v>0.2948640035756398</v>
      </c>
      <c r="J261" s="246">
        <v>-9.0070598025704385E-3</v>
      </c>
      <c r="K261" s="246">
        <v>3.487523432852413E-4</v>
      </c>
      <c r="L261" s="246">
        <v>-4.8124203793076248E-6</v>
      </c>
      <c r="M261" s="246">
        <v>3.3083979229797666E-8</v>
      </c>
      <c r="N261" s="246">
        <v>-8.6903000535998049E-11</v>
      </c>
      <c r="O261" s="228">
        <v>1</v>
      </c>
      <c r="P261" s="246">
        <v>5</v>
      </c>
      <c r="Q261" s="246">
        <v>130</v>
      </c>
      <c r="R261" s="246" t="s">
        <v>712</v>
      </c>
      <c r="S261" s="246" t="s">
        <v>713</v>
      </c>
      <c r="T261" s="227" t="s">
        <v>344</v>
      </c>
      <c r="V261">
        <f t="shared" si="19"/>
        <v>255</v>
      </c>
      <c r="W261">
        <f>HLOOKUP('Fleet Input'!$G$1,$AB$6:$AS$271,V261+1,FALSE)</f>
        <v>0</v>
      </c>
      <c r="X261">
        <f>HLOOKUP('Fleet Input'!$G$1,$AT$6:$BK$271,V261+1,FALSE)</f>
        <v>0</v>
      </c>
      <c r="AB261" s="217">
        <v>0</v>
      </c>
      <c r="AC261" s="217">
        <f t="shared" si="26"/>
        <v>0</v>
      </c>
      <c r="AD261" s="217">
        <f t="shared" si="28"/>
        <v>0</v>
      </c>
      <c r="AE261" s="217">
        <f t="shared" si="28"/>
        <v>0</v>
      </c>
      <c r="AF261" s="217">
        <f t="shared" si="28"/>
        <v>0</v>
      </c>
      <c r="AG261" s="217">
        <f t="shared" si="28"/>
        <v>0</v>
      </c>
      <c r="AH261" s="217">
        <f t="shared" si="28"/>
        <v>0</v>
      </c>
      <c r="AI261" s="217">
        <f t="shared" si="28"/>
        <v>0</v>
      </c>
      <c r="AJ261" s="217">
        <f t="shared" si="28"/>
        <v>0</v>
      </c>
      <c r="AK261" s="217">
        <f t="shared" si="28"/>
        <v>0</v>
      </c>
      <c r="AL261" s="217">
        <f t="shared" si="28"/>
        <v>0</v>
      </c>
      <c r="AM261" s="217">
        <f t="shared" si="28"/>
        <v>0</v>
      </c>
      <c r="AN261" s="217">
        <f t="shared" si="28"/>
        <v>0</v>
      </c>
      <c r="AO261" s="217">
        <f t="shared" si="28"/>
        <v>0</v>
      </c>
      <c r="AP261" s="217">
        <f t="shared" si="28"/>
        <v>0</v>
      </c>
      <c r="AQ261" s="217">
        <f t="shared" si="28"/>
        <v>0</v>
      </c>
      <c r="AR261" s="217">
        <f t="shared" si="28"/>
        <v>0</v>
      </c>
      <c r="AS261" s="217">
        <f t="shared" si="28"/>
        <v>0</v>
      </c>
      <c r="AT261" s="215">
        <v>0</v>
      </c>
      <c r="AU261" s="255">
        <f t="shared" si="27"/>
        <v>0</v>
      </c>
      <c r="AV261" s="255">
        <f t="shared" si="29"/>
        <v>0</v>
      </c>
      <c r="AW261" s="255">
        <f t="shared" si="29"/>
        <v>0</v>
      </c>
      <c r="AX261" s="255">
        <f t="shared" si="29"/>
        <v>0</v>
      </c>
      <c r="AY261" s="255">
        <f t="shared" si="29"/>
        <v>0</v>
      </c>
      <c r="AZ261" s="255">
        <f t="shared" si="29"/>
        <v>0</v>
      </c>
      <c r="BA261" s="255">
        <f t="shared" si="29"/>
        <v>0</v>
      </c>
      <c r="BB261" s="255">
        <f t="shared" si="29"/>
        <v>0</v>
      </c>
      <c r="BC261" s="255">
        <f t="shared" si="29"/>
        <v>0</v>
      </c>
      <c r="BD261" s="255">
        <f t="shared" si="29"/>
        <v>0</v>
      </c>
      <c r="BE261" s="255">
        <f t="shared" si="29"/>
        <v>0</v>
      </c>
      <c r="BF261" s="255">
        <f t="shared" si="29"/>
        <v>0</v>
      </c>
      <c r="BG261" s="255">
        <f t="shared" si="29"/>
        <v>0</v>
      </c>
      <c r="BH261" s="255">
        <f t="shared" si="29"/>
        <v>0</v>
      </c>
      <c r="BI261" s="255">
        <f t="shared" si="29"/>
        <v>0</v>
      </c>
      <c r="BJ261" s="255">
        <f t="shared" si="29"/>
        <v>0</v>
      </c>
      <c r="BK261" s="255">
        <f t="shared" si="29"/>
        <v>0</v>
      </c>
    </row>
    <row r="262" spans="1:63" x14ac:dyDescent="0.2">
      <c r="A262" s="46" t="s">
        <v>729</v>
      </c>
      <c r="B262" s="82" t="s">
        <v>723</v>
      </c>
      <c r="C262" s="83" t="s">
        <v>338</v>
      </c>
      <c r="D262" s="84" t="s">
        <v>718</v>
      </c>
      <c r="E262" s="66" t="s">
        <v>44</v>
      </c>
      <c r="F262" s="225" t="s">
        <v>341</v>
      </c>
      <c r="G262" s="246" t="s">
        <v>342</v>
      </c>
      <c r="H262" s="246">
        <v>-4.2130704969167709E-7</v>
      </c>
      <c r="I262" s="246">
        <v>0.2948640035756398</v>
      </c>
      <c r="J262" s="246">
        <v>-9.0070598025704385E-3</v>
      </c>
      <c r="K262" s="246">
        <v>3.487523432852413E-4</v>
      </c>
      <c r="L262" s="246">
        <v>-4.8124203793076248E-6</v>
      </c>
      <c r="M262" s="246">
        <v>3.3083979229797666E-8</v>
      </c>
      <c r="N262" s="246">
        <v>-8.6903000535998049E-11</v>
      </c>
      <c r="O262" s="228">
        <v>1</v>
      </c>
      <c r="P262" s="246">
        <v>5</v>
      </c>
      <c r="Q262" s="246">
        <v>130</v>
      </c>
      <c r="R262" s="246" t="s">
        <v>712</v>
      </c>
      <c r="S262" s="246" t="s">
        <v>713</v>
      </c>
      <c r="T262" s="227" t="s">
        <v>344</v>
      </c>
      <c r="V262">
        <f t="shared" si="19"/>
        <v>256</v>
      </c>
      <c r="W262">
        <f>HLOOKUP('Fleet Input'!$G$1,$AB$6:$AS$271,V262+1,FALSE)</f>
        <v>0</v>
      </c>
      <c r="X262">
        <f>HLOOKUP('Fleet Input'!$G$1,$AT$6:$BK$271,V262+1,FALSE)</f>
        <v>0</v>
      </c>
      <c r="AB262" s="217">
        <v>0</v>
      </c>
      <c r="AC262" s="217">
        <f t="shared" si="26"/>
        <v>0</v>
      </c>
      <c r="AD262" s="217">
        <f t="shared" si="28"/>
        <v>0</v>
      </c>
      <c r="AE262" s="217">
        <f t="shared" si="28"/>
        <v>0</v>
      </c>
      <c r="AF262" s="217">
        <f t="shared" si="28"/>
        <v>0</v>
      </c>
      <c r="AG262" s="217">
        <f t="shared" si="28"/>
        <v>0</v>
      </c>
      <c r="AH262" s="217">
        <f t="shared" si="28"/>
        <v>0</v>
      </c>
      <c r="AI262" s="217">
        <f t="shared" si="28"/>
        <v>0</v>
      </c>
      <c r="AJ262" s="217">
        <f t="shared" si="28"/>
        <v>0</v>
      </c>
      <c r="AK262" s="217">
        <f t="shared" si="28"/>
        <v>0</v>
      </c>
      <c r="AL262" s="217">
        <f t="shared" si="28"/>
        <v>0</v>
      </c>
      <c r="AM262" s="217">
        <f t="shared" si="28"/>
        <v>0</v>
      </c>
      <c r="AN262" s="217">
        <f t="shared" si="28"/>
        <v>0</v>
      </c>
      <c r="AO262" s="217">
        <f t="shared" si="28"/>
        <v>0</v>
      </c>
      <c r="AP262" s="217">
        <f t="shared" si="28"/>
        <v>0</v>
      </c>
      <c r="AQ262" s="217">
        <f t="shared" si="28"/>
        <v>0</v>
      </c>
      <c r="AR262" s="217">
        <f t="shared" si="28"/>
        <v>0</v>
      </c>
      <c r="AS262" s="217">
        <f t="shared" si="28"/>
        <v>0</v>
      </c>
      <c r="AT262" s="215">
        <v>0</v>
      </c>
      <c r="AU262" s="255">
        <f t="shared" si="27"/>
        <v>0</v>
      </c>
      <c r="AV262" s="255">
        <f t="shared" si="29"/>
        <v>0</v>
      </c>
      <c r="AW262" s="255">
        <f t="shared" si="29"/>
        <v>0</v>
      </c>
      <c r="AX262" s="255">
        <f t="shared" si="29"/>
        <v>0</v>
      </c>
      <c r="AY262" s="255">
        <f t="shared" si="29"/>
        <v>0</v>
      </c>
      <c r="AZ262" s="255">
        <f t="shared" si="29"/>
        <v>0</v>
      </c>
      <c r="BA262" s="255">
        <f t="shared" si="29"/>
        <v>0</v>
      </c>
      <c r="BB262" s="255">
        <f t="shared" si="29"/>
        <v>0</v>
      </c>
      <c r="BC262" s="255">
        <f t="shared" si="29"/>
        <v>0</v>
      </c>
      <c r="BD262" s="255">
        <f t="shared" si="29"/>
        <v>0</v>
      </c>
      <c r="BE262" s="255">
        <f t="shared" si="29"/>
        <v>0</v>
      </c>
      <c r="BF262" s="255">
        <f t="shared" si="29"/>
        <v>0</v>
      </c>
      <c r="BG262" s="255">
        <f t="shared" si="29"/>
        <v>0</v>
      </c>
      <c r="BH262" s="255">
        <f t="shared" si="29"/>
        <v>0</v>
      </c>
      <c r="BI262" s="255">
        <f t="shared" si="29"/>
        <v>0</v>
      </c>
      <c r="BJ262" s="255">
        <f t="shared" si="29"/>
        <v>0</v>
      </c>
      <c r="BK262" s="255">
        <f t="shared" si="29"/>
        <v>0</v>
      </c>
    </row>
    <row r="263" spans="1:63" x14ac:dyDescent="0.2">
      <c r="A263" s="46" t="s">
        <v>730</v>
      </c>
      <c r="B263" s="82" t="s">
        <v>723</v>
      </c>
      <c r="C263" s="83" t="s">
        <v>338</v>
      </c>
      <c r="D263" s="89" t="s">
        <v>718</v>
      </c>
      <c r="E263" s="23" t="s">
        <v>45</v>
      </c>
      <c r="F263" s="225" t="s">
        <v>341</v>
      </c>
      <c r="G263" s="246" t="s">
        <v>342</v>
      </c>
      <c r="H263" s="246">
        <v>-2.1408777683973312E-7</v>
      </c>
      <c r="I263" s="246">
        <v>0.15734988570329733</v>
      </c>
      <c r="J263" s="246">
        <v>-4.9247209872191888E-3</v>
      </c>
      <c r="K263" s="246">
        <v>1.8097128784688721E-4</v>
      </c>
      <c r="L263" s="246">
        <v>-2.4263475107977328E-6</v>
      </c>
      <c r="M263" s="246">
        <v>1.6313975125664681E-8</v>
      </c>
      <c r="N263" s="246">
        <v>-4.2152000277419959E-11</v>
      </c>
      <c r="O263" s="228">
        <v>1</v>
      </c>
      <c r="P263" s="246">
        <v>5</v>
      </c>
      <c r="Q263" s="246">
        <v>130</v>
      </c>
      <c r="R263" s="246" t="s">
        <v>712</v>
      </c>
      <c r="S263" s="246" t="s">
        <v>713</v>
      </c>
      <c r="T263" s="227" t="s">
        <v>344</v>
      </c>
      <c r="V263">
        <f t="shared" si="19"/>
        <v>257</v>
      </c>
      <c r="W263">
        <f>HLOOKUP('Fleet Input'!$G$1,$AB$6:$AS$271,V263+1,FALSE)</f>
        <v>0</v>
      </c>
      <c r="X263">
        <f>HLOOKUP('Fleet Input'!$G$1,$AT$6:$BK$271,V263+1,FALSE)</f>
        <v>0</v>
      </c>
      <c r="AB263" s="217">
        <v>0</v>
      </c>
      <c r="AC263" s="217">
        <f t="shared" si="26"/>
        <v>0</v>
      </c>
      <c r="AD263" s="217">
        <f t="shared" si="28"/>
        <v>0</v>
      </c>
      <c r="AE263" s="217">
        <f t="shared" si="28"/>
        <v>0</v>
      </c>
      <c r="AF263" s="217">
        <f t="shared" si="28"/>
        <v>0</v>
      </c>
      <c r="AG263" s="217">
        <f t="shared" si="28"/>
        <v>0</v>
      </c>
      <c r="AH263" s="217">
        <f t="shared" si="28"/>
        <v>0</v>
      </c>
      <c r="AI263" s="217">
        <f t="shared" si="28"/>
        <v>0</v>
      </c>
      <c r="AJ263" s="217">
        <f t="shared" si="28"/>
        <v>0</v>
      </c>
      <c r="AK263" s="217">
        <f t="shared" si="28"/>
        <v>0</v>
      </c>
      <c r="AL263" s="217">
        <f t="shared" si="28"/>
        <v>0</v>
      </c>
      <c r="AM263" s="217">
        <f t="shared" si="28"/>
        <v>0</v>
      </c>
      <c r="AN263" s="217">
        <f t="shared" si="28"/>
        <v>0</v>
      </c>
      <c r="AO263" s="217">
        <f t="shared" si="28"/>
        <v>0</v>
      </c>
      <c r="AP263" s="217">
        <f t="shared" si="28"/>
        <v>0</v>
      </c>
      <c r="AQ263" s="217">
        <f t="shared" si="28"/>
        <v>0</v>
      </c>
      <c r="AR263" s="217">
        <f t="shared" si="28"/>
        <v>0</v>
      </c>
      <c r="AS263" s="217">
        <f t="shared" si="28"/>
        <v>0</v>
      </c>
      <c r="AT263" s="215">
        <v>0</v>
      </c>
      <c r="AU263" s="255">
        <f t="shared" si="27"/>
        <v>0</v>
      </c>
      <c r="AV263" s="255">
        <f t="shared" si="29"/>
        <v>0</v>
      </c>
      <c r="AW263" s="255">
        <f t="shared" si="29"/>
        <v>0</v>
      </c>
      <c r="AX263" s="255">
        <f t="shared" si="29"/>
        <v>0</v>
      </c>
      <c r="AY263" s="255">
        <f t="shared" si="29"/>
        <v>0</v>
      </c>
      <c r="AZ263" s="255">
        <f t="shared" si="29"/>
        <v>0</v>
      </c>
      <c r="BA263" s="255">
        <f t="shared" si="29"/>
        <v>0</v>
      </c>
      <c r="BB263" s="255">
        <f t="shared" si="29"/>
        <v>0</v>
      </c>
      <c r="BC263" s="255">
        <f t="shared" si="29"/>
        <v>0</v>
      </c>
      <c r="BD263" s="255">
        <f t="shared" si="29"/>
        <v>0</v>
      </c>
      <c r="BE263" s="255">
        <f t="shared" si="29"/>
        <v>0</v>
      </c>
      <c r="BF263" s="255">
        <f t="shared" si="29"/>
        <v>0</v>
      </c>
      <c r="BG263" s="255">
        <f t="shared" si="29"/>
        <v>0</v>
      </c>
      <c r="BH263" s="255">
        <f t="shared" si="29"/>
        <v>0</v>
      </c>
      <c r="BI263" s="255">
        <f t="shared" si="29"/>
        <v>0</v>
      </c>
      <c r="BJ263" s="255">
        <f t="shared" si="29"/>
        <v>0</v>
      </c>
      <c r="BK263" s="255">
        <f t="shared" si="29"/>
        <v>0</v>
      </c>
    </row>
    <row r="264" spans="1:63" x14ac:dyDescent="0.2">
      <c r="A264" s="46" t="s">
        <v>731</v>
      </c>
      <c r="B264" s="82" t="s">
        <v>723</v>
      </c>
      <c r="C264" s="83" t="s">
        <v>338</v>
      </c>
      <c r="D264" s="86" t="s">
        <v>732</v>
      </c>
      <c r="E264" s="81" t="s">
        <v>340</v>
      </c>
      <c r="F264" s="225" t="s">
        <v>341</v>
      </c>
      <c r="G264" s="246" t="s">
        <v>342</v>
      </c>
      <c r="H264" s="246">
        <v>9.2748086899518967E-7</v>
      </c>
      <c r="I264" s="246">
        <v>0.3075232558476273</v>
      </c>
      <c r="J264" s="246">
        <v>3.2088370389828924E-3</v>
      </c>
      <c r="K264" s="246">
        <v>-4.5131820314736615E-4</v>
      </c>
      <c r="L264" s="246">
        <v>1.2852512195404842E-5</v>
      </c>
      <c r="M264" s="246">
        <v>-1.2797941016662318E-7</v>
      </c>
      <c r="N264" s="246">
        <v>4.4315001721092952E-10</v>
      </c>
      <c r="O264" s="228">
        <v>1</v>
      </c>
      <c r="P264" s="246">
        <v>5</v>
      </c>
      <c r="Q264" s="246">
        <v>140</v>
      </c>
      <c r="R264" s="246" t="s">
        <v>712</v>
      </c>
      <c r="S264" s="246" t="s">
        <v>713</v>
      </c>
      <c r="T264" s="227" t="s">
        <v>344</v>
      </c>
      <c r="V264">
        <f t="shared" si="19"/>
        <v>258</v>
      </c>
      <c r="W264">
        <f>HLOOKUP('Fleet Input'!$G$1,$AB$6:$AS$271,V264+1,FALSE)</f>
        <v>0</v>
      </c>
      <c r="X264">
        <f>HLOOKUP('Fleet Input'!$G$1,$AT$6:$BK$271,V264+1,FALSE)</f>
        <v>0</v>
      </c>
      <c r="AB264" s="217">
        <v>0</v>
      </c>
      <c r="AC264" s="217">
        <f t="shared" si="26"/>
        <v>0</v>
      </c>
      <c r="AD264" s="217">
        <f t="shared" si="28"/>
        <v>0</v>
      </c>
      <c r="AE264" s="217">
        <f t="shared" si="28"/>
        <v>0</v>
      </c>
      <c r="AF264" s="217">
        <f t="shared" si="28"/>
        <v>0</v>
      </c>
      <c r="AG264" s="217">
        <f t="shared" si="28"/>
        <v>0</v>
      </c>
      <c r="AH264" s="217">
        <f t="shared" si="28"/>
        <v>0</v>
      </c>
      <c r="AI264" s="217">
        <f t="shared" si="28"/>
        <v>0</v>
      </c>
      <c r="AJ264" s="217">
        <f t="shared" si="28"/>
        <v>0</v>
      </c>
      <c r="AK264" s="217">
        <f t="shared" si="28"/>
        <v>0</v>
      </c>
      <c r="AL264" s="217">
        <f t="shared" si="28"/>
        <v>0</v>
      </c>
      <c r="AM264" s="217">
        <f t="shared" si="28"/>
        <v>0</v>
      </c>
      <c r="AN264" s="217">
        <f t="shared" si="28"/>
        <v>0</v>
      </c>
      <c r="AO264" s="217">
        <f t="shared" si="28"/>
        <v>0</v>
      </c>
      <c r="AP264" s="217">
        <f t="shared" si="28"/>
        <v>0</v>
      </c>
      <c r="AQ264" s="217">
        <f t="shared" si="28"/>
        <v>0</v>
      </c>
      <c r="AR264" s="217">
        <f t="shared" si="28"/>
        <v>0</v>
      </c>
      <c r="AS264" s="217">
        <f t="shared" si="28"/>
        <v>0</v>
      </c>
      <c r="AT264" s="215">
        <v>0</v>
      </c>
      <c r="AU264" s="255">
        <f t="shared" si="27"/>
        <v>0</v>
      </c>
      <c r="AV264" s="255">
        <f t="shared" si="29"/>
        <v>0</v>
      </c>
      <c r="AW264" s="255">
        <f t="shared" si="29"/>
        <v>0</v>
      </c>
      <c r="AX264" s="255">
        <f t="shared" si="29"/>
        <v>0</v>
      </c>
      <c r="AY264" s="255">
        <f t="shared" si="29"/>
        <v>0</v>
      </c>
      <c r="AZ264" s="255">
        <f t="shared" si="29"/>
        <v>0</v>
      </c>
      <c r="BA264" s="255">
        <f t="shared" si="29"/>
        <v>0</v>
      </c>
      <c r="BB264" s="255">
        <f t="shared" si="29"/>
        <v>0</v>
      </c>
      <c r="BC264" s="255">
        <f t="shared" si="29"/>
        <v>0</v>
      </c>
      <c r="BD264" s="255">
        <f t="shared" si="29"/>
        <v>0</v>
      </c>
      <c r="BE264" s="255">
        <f t="shared" si="29"/>
        <v>0</v>
      </c>
      <c r="BF264" s="255">
        <f t="shared" si="29"/>
        <v>0</v>
      </c>
      <c r="BG264" s="255">
        <f t="shared" si="29"/>
        <v>0</v>
      </c>
      <c r="BH264" s="255">
        <f t="shared" si="29"/>
        <v>0</v>
      </c>
      <c r="BI264" s="255">
        <f t="shared" si="29"/>
        <v>0</v>
      </c>
      <c r="BJ264" s="255">
        <f t="shared" si="29"/>
        <v>0</v>
      </c>
      <c r="BK264" s="255">
        <f t="shared" si="29"/>
        <v>0</v>
      </c>
    </row>
    <row r="265" spans="1:63" x14ac:dyDescent="0.2">
      <c r="A265" s="46" t="s">
        <v>733</v>
      </c>
      <c r="B265" s="82" t="s">
        <v>723</v>
      </c>
      <c r="C265" s="83" t="s">
        <v>338</v>
      </c>
      <c r="D265" s="84" t="s">
        <v>732</v>
      </c>
      <c r="E265" s="66" t="s">
        <v>43</v>
      </c>
      <c r="F265" s="225" t="s">
        <v>341</v>
      </c>
      <c r="G265" s="246" t="s">
        <v>342</v>
      </c>
      <c r="H265" s="246">
        <v>6.6129723563790321E-7</v>
      </c>
      <c r="I265" s="246">
        <v>0.24536176458059344</v>
      </c>
      <c r="J265" s="246">
        <v>-1.7934397474164143E-3</v>
      </c>
      <c r="K265" s="246">
        <v>1.9810951329191084E-5</v>
      </c>
      <c r="L265" s="246">
        <v>1.4061922981589703E-6</v>
      </c>
      <c r="M265" s="246">
        <v>-1.7380237003067345E-8</v>
      </c>
      <c r="N265" s="246">
        <v>6.4553000006631377E-11</v>
      </c>
      <c r="O265" s="228">
        <v>1</v>
      </c>
      <c r="P265" s="246">
        <v>5</v>
      </c>
      <c r="Q265" s="246">
        <v>140</v>
      </c>
      <c r="R265" s="246" t="s">
        <v>712</v>
      </c>
      <c r="S265" s="246" t="s">
        <v>713</v>
      </c>
      <c r="T265" s="227" t="s">
        <v>344</v>
      </c>
      <c r="V265">
        <f t="shared" ref="V265:V271" si="30">V264+1</f>
        <v>259</v>
      </c>
      <c r="W265">
        <f>HLOOKUP('Fleet Input'!$G$1,$AB$6:$AS$271,V265+1,FALSE)</f>
        <v>0</v>
      </c>
      <c r="X265">
        <f>HLOOKUP('Fleet Input'!$G$1,$AT$6:$BK$271,V265+1,FALSE)</f>
        <v>0</v>
      </c>
      <c r="AB265" s="217">
        <v>0</v>
      </c>
      <c r="AC265" s="217">
        <f t="shared" si="26"/>
        <v>0</v>
      </c>
      <c r="AD265" s="217">
        <f t="shared" si="28"/>
        <v>0</v>
      </c>
      <c r="AE265" s="217">
        <f t="shared" si="28"/>
        <v>0</v>
      </c>
      <c r="AF265" s="217">
        <f t="shared" si="28"/>
        <v>0</v>
      </c>
      <c r="AG265" s="217">
        <f t="shared" si="28"/>
        <v>0</v>
      </c>
      <c r="AH265" s="217">
        <f t="shared" si="28"/>
        <v>0</v>
      </c>
      <c r="AI265" s="217">
        <f t="shared" si="28"/>
        <v>0</v>
      </c>
      <c r="AJ265" s="217">
        <f t="shared" si="28"/>
        <v>0</v>
      </c>
      <c r="AK265" s="217">
        <f t="shared" si="28"/>
        <v>0</v>
      </c>
      <c r="AL265" s="217">
        <f t="shared" si="28"/>
        <v>0</v>
      </c>
      <c r="AM265" s="217">
        <f t="shared" si="28"/>
        <v>0</v>
      </c>
      <c r="AN265" s="217">
        <f t="shared" si="28"/>
        <v>0</v>
      </c>
      <c r="AO265" s="217">
        <f t="shared" si="28"/>
        <v>0</v>
      </c>
      <c r="AP265" s="217">
        <f t="shared" si="28"/>
        <v>0</v>
      </c>
      <c r="AQ265" s="217">
        <f t="shared" si="28"/>
        <v>0</v>
      </c>
      <c r="AR265" s="217">
        <f t="shared" si="28"/>
        <v>0</v>
      </c>
      <c r="AS265" s="217">
        <f t="shared" si="28"/>
        <v>0</v>
      </c>
      <c r="AT265" s="215">
        <v>0</v>
      </c>
      <c r="AU265" s="255">
        <f t="shared" si="27"/>
        <v>0</v>
      </c>
      <c r="AV265" s="255">
        <f t="shared" si="29"/>
        <v>0</v>
      </c>
      <c r="AW265" s="255">
        <f t="shared" si="29"/>
        <v>0</v>
      </c>
      <c r="AX265" s="255">
        <f t="shared" si="29"/>
        <v>0</v>
      </c>
      <c r="AY265" s="255">
        <f t="shared" si="29"/>
        <v>0</v>
      </c>
      <c r="AZ265" s="255">
        <f t="shared" si="29"/>
        <v>0</v>
      </c>
      <c r="BA265" s="255">
        <f t="shared" si="29"/>
        <v>0</v>
      </c>
      <c r="BB265" s="255">
        <f t="shared" si="29"/>
        <v>0</v>
      </c>
      <c r="BC265" s="255">
        <f t="shared" si="29"/>
        <v>0</v>
      </c>
      <c r="BD265" s="255">
        <f t="shared" si="29"/>
        <v>0</v>
      </c>
      <c r="BE265" s="255">
        <f t="shared" si="29"/>
        <v>0</v>
      </c>
      <c r="BF265" s="255">
        <f t="shared" si="29"/>
        <v>0</v>
      </c>
      <c r="BG265" s="255">
        <f t="shared" si="29"/>
        <v>0</v>
      </c>
      <c r="BH265" s="255">
        <f t="shared" si="29"/>
        <v>0</v>
      </c>
      <c r="BI265" s="255">
        <f t="shared" si="29"/>
        <v>0</v>
      </c>
      <c r="BJ265" s="255">
        <f t="shared" si="29"/>
        <v>0</v>
      </c>
      <c r="BK265" s="255">
        <f t="shared" si="29"/>
        <v>0</v>
      </c>
    </row>
    <row r="266" spans="1:63" x14ac:dyDescent="0.2">
      <c r="A266" s="46" t="s">
        <v>734</v>
      </c>
      <c r="B266" s="82" t="s">
        <v>723</v>
      </c>
      <c r="C266" s="83" t="s">
        <v>338</v>
      </c>
      <c r="D266" s="84" t="s">
        <v>732</v>
      </c>
      <c r="E266" s="66" t="s">
        <v>44</v>
      </c>
      <c r="F266" s="225" t="s">
        <v>341</v>
      </c>
      <c r="G266" s="246" t="s">
        <v>342</v>
      </c>
      <c r="H266" s="246">
        <v>0.15220230051636463</v>
      </c>
      <c r="I266" s="246">
        <v>0.15365127058612416</v>
      </c>
      <c r="J266" s="246">
        <v>-4.9028468670258007E-3</v>
      </c>
      <c r="K266" s="246">
        <v>8.555306497370907E-5</v>
      </c>
      <c r="L266" s="246">
        <v>-3.7853998604425732E-7</v>
      </c>
      <c r="M266" s="246">
        <v>1.2404520002861665E-9</v>
      </c>
      <c r="N266" s="246">
        <v>0</v>
      </c>
      <c r="O266" s="228">
        <v>1</v>
      </c>
      <c r="P266" s="246">
        <v>5</v>
      </c>
      <c r="Q266" s="246">
        <v>140</v>
      </c>
      <c r="R266" s="246" t="s">
        <v>712</v>
      </c>
      <c r="S266" s="246" t="s">
        <v>713</v>
      </c>
      <c r="T266" s="227" t="s">
        <v>344</v>
      </c>
      <c r="V266">
        <f t="shared" si="30"/>
        <v>260</v>
      </c>
      <c r="W266">
        <f>HLOOKUP('Fleet Input'!$G$1,$AB$6:$AS$271,V266+1,FALSE)</f>
        <v>0</v>
      </c>
      <c r="X266">
        <f>HLOOKUP('Fleet Input'!$G$1,$AT$6:$BK$271,V266+1,FALSE)</f>
        <v>0</v>
      </c>
      <c r="AB266" s="217">
        <v>0</v>
      </c>
      <c r="AC266" s="217">
        <f t="shared" si="26"/>
        <v>0</v>
      </c>
      <c r="AD266" s="217">
        <f t="shared" si="28"/>
        <v>0</v>
      </c>
      <c r="AE266" s="217">
        <f t="shared" si="28"/>
        <v>0</v>
      </c>
      <c r="AF266" s="217">
        <f t="shared" si="28"/>
        <v>0</v>
      </c>
      <c r="AG266" s="217">
        <f t="shared" si="28"/>
        <v>0</v>
      </c>
      <c r="AH266" s="217">
        <f t="shared" si="28"/>
        <v>0</v>
      </c>
      <c r="AI266" s="217">
        <f t="shared" si="28"/>
        <v>0</v>
      </c>
      <c r="AJ266" s="217">
        <f t="shared" si="28"/>
        <v>0</v>
      </c>
      <c r="AK266" s="217">
        <f t="shared" si="28"/>
        <v>0</v>
      </c>
      <c r="AL266" s="217">
        <f t="shared" si="28"/>
        <v>0</v>
      </c>
      <c r="AM266" s="217">
        <f t="shared" si="28"/>
        <v>0</v>
      </c>
      <c r="AN266" s="217">
        <f t="shared" si="28"/>
        <v>0</v>
      </c>
      <c r="AO266" s="217">
        <f t="shared" si="28"/>
        <v>0</v>
      </c>
      <c r="AP266" s="217">
        <f t="shared" si="28"/>
        <v>0</v>
      </c>
      <c r="AQ266" s="217">
        <f t="shared" si="28"/>
        <v>0</v>
      </c>
      <c r="AR266" s="217">
        <f t="shared" si="28"/>
        <v>0</v>
      </c>
      <c r="AS266" s="217">
        <f t="shared" si="28"/>
        <v>0</v>
      </c>
      <c r="AT266" s="215">
        <v>0</v>
      </c>
      <c r="AU266" s="255">
        <f t="shared" si="27"/>
        <v>0</v>
      </c>
      <c r="AV266" s="255">
        <f t="shared" si="29"/>
        <v>0</v>
      </c>
      <c r="AW266" s="255">
        <f t="shared" si="29"/>
        <v>0</v>
      </c>
      <c r="AX266" s="255">
        <f t="shared" si="29"/>
        <v>0</v>
      </c>
      <c r="AY266" s="255">
        <f t="shared" si="29"/>
        <v>0</v>
      </c>
      <c r="AZ266" s="255">
        <f t="shared" si="29"/>
        <v>0</v>
      </c>
      <c r="BA266" s="255">
        <f t="shared" si="29"/>
        <v>0</v>
      </c>
      <c r="BB266" s="255">
        <f t="shared" si="29"/>
        <v>0</v>
      </c>
      <c r="BC266" s="255">
        <f t="shared" si="29"/>
        <v>0</v>
      </c>
      <c r="BD266" s="255">
        <f t="shared" si="29"/>
        <v>0</v>
      </c>
      <c r="BE266" s="255">
        <f t="shared" si="29"/>
        <v>0</v>
      </c>
      <c r="BF266" s="255">
        <f t="shared" si="29"/>
        <v>0</v>
      </c>
      <c r="BG266" s="255">
        <f t="shared" si="29"/>
        <v>0</v>
      </c>
      <c r="BH266" s="255">
        <f t="shared" si="29"/>
        <v>0</v>
      </c>
      <c r="BI266" s="255">
        <f t="shared" si="29"/>
        <v>0</v>
      </c>
      <c r="BJ266" s="255">
        <f t="shared" si="29"/>
        <v>0</v>
      </c>
      <c r="BK266" s="255">
        <f t="shared" si="29"/>
        <v>0</v>
      </c>
    </row>
    <row r="267" spans="1:63" x14ac:dyDescent="0.2">
      <c r="A267" s="46" t="s">
        <v>735</v>
      </c>
      <c r="B267" s="82" t="s">
        <v>723</v>
      </c>
      <c r="C267" s="83" t="s">
        <v>338</v>
      </c>
      <c r="D267" s="89" t="s">
        <v>732</v>
      </c>
      <c r="E267" s="23" t="s">
        <v>45</v>
      </c>
      <c r="F267" s="225" t="s">
        <v>341</v>
      </c>
      <c r="G267" s="246" t="s">
        <v>342</v>
      </c>
      <c r="H267" s="246">
        <v>1.7383717931807041E-7</v>
      </c>
      <c r="I267" s="246">
        <v>0.1067209367902251</v>
      </c>
      <c r="J267" s="246">
        <v>-4.8229144811102742E-3</v>
      </c>
      <c r="K267" s="246">
        <v>1.1814852464908654E-4</v>
      </c>
      <c r="L267" s="246">
        <v>-1.2964534458204113E-6</v>
      </c>
      <c r="M267" s="246">
        <v>8.173955061419047E-9</v>
      </c>
      <c r="N267" s="246">
        <v>-1.9298000135013153E-11</v>
      </c>
      <c r="O267" s="228">
        <v>1</v>
      </c>
      <c r="P267" s="246">
        <v>5</v>
      </c>
      <c r="Q267" s="246">
        <v>140</v>
      </c>
      <c r="R267" s="246" t="s">
        <v>712</v>
      </c>
      <c r="S267" s="246" t="s">
        <v>713</v>
      </c>
      <c r="T267" s="227" t="s">
        <v>344</v>
      </c>
      <c r="V267">
        <f t="shared" si="30"/>
        <v>261</v>
      </c>
      <c r="W267">
        <f>HLOOKUP('Fleet Input'!$G$1,$AB$6:$AS$271,V267+1,FALSE)</f>
        <v>0</v>
      </c>
      <c r="X267">
        <f>HLOOKUP('Fleet Input'!$G$1,$AT$6:$BK$271,V267+1,FALSE)</f>
        <v>0</v>
      </c>
      <c r="AB267" s="217">
        <v>0</v>
      </c>
      <c r="AC267" s="217">
        <f t="shared" si="26"/>
        <v>0</v>
      </c>
      <c r="AD267" s="217">
        <f t="shared" si="28"/>
        <v>0</v>
      </c>
      <c r="AE267" s="217">
        <f t="shared" si="28"/>
        <v>0</v>
      </c>
      <c r="AF267" s="217">
        <f t="shared" si="28"/>
        <v>0</v>
      </c>
      <c r="AG267" s="217">
        <f t="shared" si="28"/>
        <v>0</v>
      </c>
      <c r="AH267" s="217">
        <f t="shared" si="28"/>
        <v>0</v>
      </c>
      <c r="AI267" s="217">
        <f t="shared" si="28"/>
        <v>0</v>
      </c>
      <c r="AJ267" s="217">
        <f t="shared" si="28"/>
        <v>0</v>
      </c>
      <c r="AK267" s="217">
        <f t="shared" si="28"/>
        <v>0</v>
      </c>
      <c r="AL267" s="217">
        <f t="shared" si="28"/>
        <v>0</v>
      </c>
      <c r="AM267" s="217">
        <f t="shared" si="28"/>
        <v>0</v>
      </c>
      <c r="AN267" s="217">
        <f t="shared" si="28"/>
        <v>0</v>
      </c>
      <c r="AO267" s="217">
        <f t="shared" si="28"/>
        <v>0</v>
      </c>
      <c r="AP267" s="217">
        <f t="shared" si="28"/>
        <v>0</v>
      </c>
      <c r="AQ267" s="217">
        <f t="shared" si="28"/>
        <v>0</v>
      </c>
      <c r="AR267" s="217">
        <f t="shared" si="28"/>
        <v>0</v>
      </c>
      <c r="AS267" s="217">
        <f t="shared" si="28"/>
        <v>0</v>
      </c>
      <c r="AT267" s="215">
        <v>0</v>
      </c>
      <c r="AU267" s="255">
        <f t="shared" si="27"/>
        <v>0</v>
      </c>
      <c r="AV267" s="255">
        <f t="shared" si="29"/>
        <v>0</v>
      </c>
      <c r="AW267" s="255">
        <f t="shared" si="29"/>
        <v>0</v>
      </c>
      <c r="AX267" s="255">
        <f t="shared" si="29"/>
        <v>0</v>
      </c>
      <c r="AY267" s="255">
        <f t="shared" si="29"/>
        <v>0</v>
      </c>
      <c r="AZ267" s="255">
        <f t="shared" si="29"/>
        <v>0</v>
      </c>
      <c r="BA267" s="255">
        <f t="shared" si="29"/>
        <v>0</v>
      </c>
      <c r="BB267" s="255">
        <f t="shared" si="29"/>
        <v>0</v>
      </c>
      <c r="BC267" s="255">
        <f t="shared" si="29"/>
        <v>0</v>
      </c>
      <c r="BD267" s="255">
        <f t="shared" si="29"/>
        <v>0</v>
      </c>
      <c r="BE267" s="255">
        <f t="shared" si="29"/>
        <v>0</v>
      </c>
      <c r="BF267" s="255">
        <f t="shared" si="29"/>
        <v>0</v>
      </c>
      <c r="BG267" s="255">
        <f t="shared" si="29"/>
        <v>0</v>
      </c>
      <c r="BH267" s="255">
        <f t="shared" si="29"/>
        <v>0</v>
      </c>
      <c r="BI267" s="255">
        <f t="shared" si="29"/>
        <v>0</v>
      </c>
      <c r="BJ267" s="255">
        <f t="shared" si="29"/>
        <v>0</v>
      </c>
      <c r="BK267" s="255">
        <f t="shared" si="29"/>
        <v>0</v>
      </c>
    </row>
    <row r="268" spans="1:63" x14ac:dyDescent="0.2">
      <c r="A268" s="46" t="s">
        <v>736</v>
      </c>
      <c r="B268" s="82" t="s">
        <v>723</v>
      </c>
      <c r="C268" s="83" t="s">
        <v>338</v>
      </c>
      <c r="D268" s="84" t="s">
        <v>737</v>
      </c>
      <c r="E268" s="81" t="s">
        <v>340</v>
      </c>
      <c r="F268" s="225" t="s">
        <v>341</v>
      </c>
      <c r="G268" s="246" t="s">
        <v>342</v>
      </c>
      <c r="H268" s="246">
        <v>5.268375389277935E-7</v>
      </c>
      <c r="I268" s="246">
        <v>0.30591439391719177</v>
      </c>
      <c r="J268" s="246">
        <v>-1.1038414438189648E-2</v>
      </c>
      <c r="K268" s="246">
        <v>2.3566952773990124E-4</v>
      </c>
      <c r="L268" s="246">
        <v>-1.9883824033950503E-6</v>
      </c>
      <c r="M268" s="246">
        <v>1.2365474116871056E-8</v>
      </c>
      <c r="N268" s="246">
        <v>-3.488100024882099E-11</v>
      </c>
      <c r="O268" s="228">
        <v>1</v>
      </c>
      <c r="P268" s="246">
        <v>5</v>
      </c>
      <c r="Q268" s="246">
        <v>140</v>
      </c>
      <c r="R268" s="246" t="s">
        <v>712</v>
      </c>
      <c r="S268" s="246" t="s">
        <v>713</v>
      </c>
      <c r="T268" s="227" t="s">
        <v>344</v>
      </c>
      <c r="V268">
        <f t="shared" si="30"/>
        <v>262</v>
      </c>
      <c r="W268">
        <f>HLOOKUP('Fleet Input'!$G$1,$AB$6:$AS$271,V268+1,FALSE)</f>
        <v>0</v>
      </c>
      <c r="X268">
        <f>HLOOKUP('Fleet Input'!$G$1,$AT$6:$BK$271,V268+1,FALSE)</f>
        <v>0</v>
      </c>
      <c r="AB268" s="217">
        <v>0</v>
      </c>
      <c r="AC268" s="217">
        <f t="shared" si="26"/>
        <v>0</v>
      </c>
      <c r="AD268" s="217">
        <f t="shared" si="28"/>
        <v>0</v>
      </c>
      <c r="AE268" s="217">
        <f t="shared" si="28"/>
        <v>0</v>
      </c>
      <c r="AF268" s="217">
        <f t="shared" si="28"/>
        <v>0</v>
      </c>
      <c r="AG268" s="217">
        <f t="shared" si="28"/>
        <v>0</v>
      </c>
      <c r="AH268" s="217">
        <f t="shared" si="28"/>
        <v>0</v>
      </c>
      <c r="AI268" s="217">
        <f t="shared" si="28"/>
        <v>0</v>
      </c>
      <c r="AJ268" s="217">
        <f t="shared" si="28"/>
        <v>0</v>
      </c>
      <c r="AK268" s="217">
        <f t="shared" si="28"/>
        <v>0</v>
      </c>
      <c r="AL268" s="217">
        <f t="shared" si="28"/>
        <v>0</v>
      </c>
      <c r="AM268" s="217">
        <f t="shared" si="28"/>
        <v>0</v>
      </c>
      <c r="AN268" s="217">
        <f t="shared" si="28"/>
        <v>0</v>
      </c>
      <c r="AO268" s="217">
        <f t="shared" si="28"/>
        <v>0</v>
      </c>
      <c r="AP268" s="217">
        <f t="shared" si="28"/>
        <v>0</v>
      </c>
      <c r="AQ268" s="217">
        <f t="shared" si="28"/>
        <v>0</v>
      </c>
      <c r="AR268" s="217">
        <f t="shared" si="28"/>
        <v>0</v>
      </c>
      <c r="AS268" s="217">
        <f t="shared" si="28"/>
        <v>0</v>
      </c>
      <c r="AT268" s="215">
        <v>0</v>
      </c>
      <c r="AU268" s="255">
        <f t="shared" si="27"/>
        <v>0</v>
      </c>
      <c r="AV268" s="255">
        <f t="shared" si="29"/>
        <v>0</v>
      </c>
      <c r="AW268" s="255">
        <f t="shared" si="29"/>
        <v>0</v>
      </c>
      <c r="AX268" s="255">
        <f t="shared" si="29"/>
        <v>0</v>
      </c>
      <c r="AY268" s="255">
        <f t="shared" si="29"/>
        <v>0</v>
      </c>
      <c r="AZ268" s="255">
        <f t="shared" si="29"/>
        <v>0</v>
      </c>
      <c r="BA268" s="255">
        <f t="shared" si="29"/>
        <v>0</v>
      </c>
      <c r="BB268" s="255">
        <f t="shared" si="29"/>
        <v>0</v>
      </c>
      <c r="BC268" s="255">
        <f t="shared" si="29"/>
        <v>0</v>
      </c>
      <c r="BD268" s="255">
        <f t="shared" si="29"/>
        <v>0</v>
      </c>
      <c r="BE268" s="255">
        <f t="shared" si="29"/>
        <v>0</v>
      </c>
      <c r="BF268" s="255">
        <f t="shared" si="29"/>
        <v>0</v>
      </c>
      <c r="BG268" s="255">
        <f t="shared" si="29"/>
        <v>0</v>
      </c>
      <c r="BH268" s="255">
        <f t="shared" si="29"/>
        <v>0</v>
      </c>
      <c r="BI268" s="255">
        <f t="shared" si="29"/>
        <v>0</v>
      </c>
      <c r="BJ268" s="255">
        <f t="shared" si="29"/>
        <v>0</v>
      </c>
      <c r="BK268" s="255">
        <f t="shared" si="29"/>
        <v>0</v>
      </c>
    </row>
    <row r="269" spans="1:63" x14ac:dyDescent="0.2">
      <c r="A269" s="46" t="s">
        <v>738</v>
      </c>
      <c r="B269" s="82" t="s">
        <v>723</v>
      </c>
      <c r="C269" s="83" t="s">
        <v>338</v>
      </c>
      <c r="D269" s="84" t="s">
        <v>737</v>
      </c>
      <c r="E269" s="66" t="s">
        <v>43</v>
      </c>
      <c r="F269" s="225" t="s">
        <v>341</v>
      </c>
      <c r="G269" s="246" t="s">
        <v>342</v>
      </c>
      <c r="H269" s="246">
        <v>5.268375389277935E-7</v>
      </c>
      <c r="I269" s="246">
        <v>0.30591439391719177</v>
      </c>
      <c r="J269" s="246">
        <v>-1.1038414438189648E-2</v>
      </c>
      <c r="K269" s="246">
        <v>2.3566952773990124E-4</v>
      </c>
      <c r="L269" s="246">
        <v>-1.9883824033950503E-6</v>
      </c>
      <c r="M269" s="246">
        <v>1.2365474116871056E-8</v>
      </c>
      <c r="N269" s="246">
        <v>-3.488100024882099E-11</v>
      </c>
      <c r="O269" s="228">
        <v>1</v>
      </c>
      <c r="P269" s="246">
        <v>5</v>
      </c>
      <c r="Q269" s="246">
        <v>140</v>
      </c>
      <c r="R269" s="246" t="s">
        <v>712</v>
      </c>
      <c r="S269" s="246" t="s">
        <v>713</v>
      </c>
      <c r="T269" s="227" t="s">
        <v>344</v>
      </c>
      <c r="V269">
        <f t="shared" si="30"/>
        <v>263</v>
      </c>
      <c r="W269">
        <f>HLOOKUP('Fleet Input'!$G$1,$AB$6:$AS$271,V269+1,FALSE)</f>
        <v>0</v>
      </c>
      <c r="X269">
        <f>HLOOKUP('Fleet Input'!$G$1,$AT$6:$BK$271,V269+1,FALSE)</f>
        <v>0</v>
      </c>
      <c r="AB269" s="217">
        <v>0</v>
      </c>
      <c r="AC269" s="217">
        <f t="shared" si="26"/>
        <v>0</v>
      </c>
      <c r="AD269" s="217">
        <f t="shared" si="28"/>
        <v>0</v>
      </c>
      <c r="AE269" s="217">
        <f t="shared" si="28"/>
        <v>0</v>
      </c>
      <c r="AF269" s="217">
        <f t="shared" si="28"/>
        <v>0</v>
      </c>
      <c r="AG269" s="217">
        <f t="shared" si="28"/>
        <v>0</v>
      </c>
      <c r="AH269" s="217">
        <f t="shared" si="28"/>
        <v>0</v>
      </c>
      <c r="AI269" s="217">
        <f t="shared" si="28"/>
        <v>0</v>
      </c>
      <c r="AJ269" s="217">
        <f t="shared" si="28"/>
        <v>0</v>
      </c>
      <c r="AK269" s="217">
        <f t="shared" si="28"/>
        <v>0</v>
      </c>
      <c r="AL269" s="217">
        <f t="shared" si="28"/>
        <v>0</v>
      </c>
      <c r="AM269" s="217">
        <f t="shared" si="28"/>
        <v>0</v>
      </c>
      <c r="AN269" s="217">
        <f t="shared" si="28"/>
        <v>0</v>
      </c>
      <c r="AO269" s="217">
        <f t="shared" si="28"/>
        <v>0</v>
      </c>
      <c r="AP269" s="217">
        <f t="shared" si="28"/>
        <v>0</v>
      </c>
      <c r="AQ269" s="217">
        <f t="shared" si="28"/>
        <v>0</v>
      </c>
      <c r="AR269" s="217">
        <f t="shared" si="28"/>
        <v>0</v>
      </c>
      <c r="AS269" s="217">
        <f t="shared" si="28"/>
        <v>0</v>
      </c>
      <c r="AT269" s="215">
        <v>0</v>
      </c>
      <c r="AU269" s="255">
        <f t="shared" si="27"/>
        <v>0</v>
      </c>
      <c r="AV269" s="255">
        <f t="shared" si="29"/>
        <v>0</v>
      </c>
      <c r="AW269" s="255">
        <f t="shared" si="29"/>
        <v>0</v>
      </c>
      <c r="AX269" s="255">
        <f t="shared" si="29"/>
        <v>0</v>
      </c>
      <c r="AY269" s="255">
        <f t="shared" si="29"/>
        <v>0</v>
      </c>
      <c r="AZ269" s="255">
        <f t="shared" si="29"/>
        <v>0</v>
      </c>
      <c r="BA269" s="255">
        <f t="shared" si="29"/>
        <v>0</v>
      </c>
      <c r="BB269" s="255">
        <f t="shared" si="29"/>
        <v>0</v>
      </c>
      <c r="BC269" s="255">
        <f t="shared" si="29"/>
        <v>0</v>
      </c>
      <c r="BD269" s="255">
        <f t="shared" si="29"/>
        <v>0</v>
      </c>
      <c r="BE269" s="255">
        <f t="shared" si="29"/>
        <v>0</v>
      </c>
      <c r="BF269" s="255">
        <f t="shared" si="29"/>
        <v>0</v>
      </c>
      <c r="BG269" s="255">
        <f t="shared" si="29"/>
        <v>0</v>
      </c>
      <c r="BH269" s="255">
        <f t="shared" si="29"/>
        <v>0</v>
      </c>
      <c r="BI269" s="255">
        <f t="shared" si="29"/>
        <v>0</v>
      </c>
      <c r="BJ269" s="255">
        <f t="shared" si="29"/>
        <v>0</v>
      </c>
      <c r="BK269" s="255">
        <f t="shared" si="29"/>
        <v>0</v>
      </c>
    </row>
    <row r="270" spans="1:63" x14ac:dyDescent="0.2">
      <c r="A270" s="46" t="s">
        <v>739</v>
      </c>
      <c r="B270" s="82" t="s">
        <v>723</v>
      </c>
      <c r="C270" s="83" t="s">
        <v>338</v>
      </c>
      <c r="D270" s="84" t="s">
        <v>737</v>
      </c>
      <c r="E270" s="66" t="s">
        <v>44</v>
      </c>
      <c r="F270" s="225" t="s">
        <v>341</v>
      </c>
      <c r="G270" s="246" t="s">
        <v>342</v>
      </c>
      <c r="H270" s="246">
        <v>-0.24219735206861515</v>
      </c>
      <c r="I270" s="246">
        <v>0.32721333011431852</v>
      </c>
      <c r="J270" s="246">
        <v>-1.1735086046087417E-2</v>
      </c>
      <c r="K270" s="246">
        <v>1.8353717494790089E-4</v>
      </c>
      <c r="L270" s="246">
        <v>-7.8091050116635419E-7</v>
      </c>
      <c r="M270" s="246">
        <v>2.7855740005215332E-9</v>
      </c>
      <c r="N270" s="246">
        <v>0</v>
      </c>
      <c r="O270" s="228">
        <v>1</v>
      </c>
      <c r="P270" s="246">
        <v>5</v>
      </c>
      <c r="Q270" s="246">
        <v>140</v>
      </c>
      <c r="R270" s="246" t="s">
        <v>712</v>
      </c>
      <c r="S270" s="246" t="s">
        <v>713</v>
      </c>
      <c r="T270" s="227" t="s">
        <v>344</v>
      </c>
      <c r="V270">
        <f t="shared" si="30"/>
        <v>264</v>
      </c>
      <c r="W270">
        <f>HLOOKUP('Fleet Input'!$G$1,$AB$6:$AS$271,V270+1,FALSE)</f>
        <v>0</v>
      </c>
      <c r="X270">
        <f>HLOOKUP('Fleet Input'!$G$1,$AT$6:$BK$271,V270+1,FALSE)</f>
        <v>0</v>
      </c>
      <c r="AB270" s="217">
        <v>0</v>
      </c>
      <c r="AC270" s="217">
        <f t="shared" si="26"/>
        <v>0</v>
      </c>
      <c r="AD270" s="217">
        <f t="shared" si="28"/>
        <v>0</v>
      </c>
      <c r="AE270" s="217">
        <f t="shared" si="28"/>
        <v>0</v>
      </c>
      <c r="AF270" s="217">
        <f t="shared" si="28"/>
        <v>0</v>
      </c>
      <c r="AG270" s="217">
        <f t="shared" si="28"/>
        <v>0</v>
      </c>
      <c r="AH270" s="217">
        <f t="shared" si="28"/>
        <v>0</v>
      </c>
      <c r="AI270" s="217">
        <f t="shared" si="28"/>
        <v>0</v>
      </c>
      <c r="AJ270" s="217">
        <f t="shared" si="28"/>
        <v>0</v>
      </c>
      <c r="AK270" s="217">
        <f t="shared" si="28"/>
        <v>0</v>
      </c>
      <c r="AL270" s="217">
        <f t="shared" si="28"/>
        <v>0</v>
      </c>
      <c r="AM270" s="217">
        <f t="shared" si="28"/>
        <v>0</v>
      </c>
      <c r="AN270" s="217">
        <f t="shared" si="28"/>
        <v>0</v>
      </c>
      <c r="AO270" s="217">
        <f t="shared" si="28"/>
        <v>0</v>
      </c>
      <c r="AP270" s="217">
        <f t="shared" si="28"/>
        <v>0</v>
      </c>
      <c r="AQ270" s="217">
        <f t="shared" si="28"/>
        <v>0</v>
      </c>
      <c r="AR270" s="217">
        <f t="shared" si="28"/>
        <v>0</v>
      </c>
      <c r="AS270" s="217">
        <f t="shared" si="28"/>
        <v>0</v>
      </c>
      <c r="AT270" s="215">
        <v>0</v>
      </c>
      <c r="AU270" s="255">
        <f t="shared" si="27"/>
        <v>0</v>
      </c>
      <c r="AV270" s="255">
        <f t="shared" si="29"/>
        <v>0</v>
      </c>
      <c r="AW270" s="255">
        <f t="shared" si="29"/>
        <v>0</v>
      </c>
      <c r="AX270" s="255">
        <f t="shared" si="29"/>
        <v>0</v>
      </c>
      <c r="AY270" s="255">
        <f t="shared" si="29"/>
        <v>0</v>
      </c>
      <c r="AZ270" s="255">
        <f t="shared" si="29"/>
        <v>0</v>
      </c>
      <c r="BA270" s="255">
        <f t="shared" si="29"/>
        <v>0</v>
      </c>
      <c r="BB270" s="255">
        <f t="shared" si="29"/>
        <v>0</v>
      </c>
      <c r="BC270" s="255">
        <f t="shared" si="29"/>
        <v>0</v>
      </c>
      <c r="BD270" s="255">
        <f t="shared" si="29"/>
        <v>0</v>
      </c>
      <c r="BE270" s="255">
        <f t="shared" si="29"/>
        <v>0</v>
      </c>
      <c r="BF270" s="255">
        <f t="shared" si="29"/>
        <v>0</v>
      </c>
      <c r="BG270" s="255">
        <f t="shared" si="29"/>
        <v>0</v>
      </c>
      <c r="BH270" s="255">
        <f t="shared" si="29"/>
        <v>0</v>
      </c>
      <c r="BI270" s="255">
        <f t="shared" si="29"/>
        <v>0</v>
      </c>
      <c r="BJ270" s="255">
        <f t="shared" si="29"/>
        <v>0</v>
      </c>
      <c r="BK270" s="255">
        <f t="shared" si="29"/>
        <v>0</v>
      </c>
    </row>
    <row r="271" spans="1:63" ht="13.5" thickBot="1" x14ac:dyDescent="0.25">
      <c r="A271" s="50" t="s">
        <v>740</v>
      </c>
      <c r="B271" s="90" t="s">
        <v>723</v>
      </c>
      <c r="C271" s="91" t="s">
        <v>338</v>
      </c>
      <c r="D271" s="92" t="s">
        <v>737</v>
      </c>
      <c r="E271" s="73" t="s">
        <v>45</v>
      </c>
      <c r="F271" s="234" t="s">
        <v>341</v>
      </c>
      <c r="G271" s="254" t="s">
        <v>342</v>
      </c>
      <c r="H271" s="254">
        <v>-4.7158976274658926E-2</v>
      </c>
      <c r="I271" s="254">
        <v>0.16275462378143857</v>
      </c>
      <c r="J271" s="254">
        <v>-5.8995727573574186E-3</v>
      </c>
      <c r="K271" s="254">
        <v>9.3974398494012235E-5</v>
      </c>
      <c r="L271" s="254">
        <v>-4.1676439408583343E-7</v>
      </c>
      <c r="M271" s="254">
        <v>1.5083430002509231E-9</v>
      </c>
      <c r="N271" s="254">
        <v>0</v>
      </c>
      <c r="O271" s="235">
        <v>1</v>
      </c>
      <c r="P271" s="254">
        <v>5</v>
      </c>
      <c r="Q271" s="254">
        <v>140</v>
      </c>
      <c r="R271" s="254" t="s">
        <v>712</v>
      </c>
      <c r="S271" s="254" t="s">
        <v>713</v>
      </c>
      <c r="T271" s="236" t="s">
        <v>344</v>
      </c>
      <c r="V271">
        <f t="shared" si="30"/>
        <v>265</v>
      </c>
      <c r="W271">
        <f>HLOOKUP('Fleet Input'!$G$1,$AB$6:$AS$271,V271+1,FALSE)</f>
        <v>0</v>
      </c>
      <c r="X271">
        <f>HLOOKUP('Fleet Input'!$G$1,$AT$6:$BK$271,V271+1,FALSE)</f>
        <v>0</v>
      </c>
      <c r="AB271" s="217">
        <v>0</v>
      </c>
      <c r="AC271" s="217">
        <f t="shared" si="26"/>
        <v>0</v>
      </c>
      <c r="AD271" s="217">
        <f t="shared" si="28"/>
        <v>0</v>
      </c>
      <c r="AE271" s="217">
        <f t="shared" si="28"/>
        <v>0</v>
      </c>
      <c r="AF271" s="217">
        <f t="shared" si="28"/>
        <v>0</v>
      </c>
      <c r="AG271" s="217">
        <f t="shared" si="28"/>
        <v>0</v>
      </c>
      <c r="AH271" s="217">
        <f t="shared" si="28"/>
        <v>0</v>
      </c>
      <c r="AI271" s="217">
        <f t="shared" si="28"/>
        <v>0</v>
      </c>
      <c r="AJ271" s="217">
        <f t="shared" si="28"/>
        <v>0</v>
      </c>
      <c r="AK271" s="217">
        <f t="shared" si="28"/>
        <v>0</v>
      </c>
      <c r="AL271" s="217">
        <f t="shared" si="28"/>
        <v>0</v>
      </c>
      <c r="AM271" s="217">
        <f t="shared" si="28"/>
        <v>0</v>
      </c>
      <c r="AN271" s="217">
        <f t="shared" si="28"/>
        <v>0</v>
      </c>
      <c r="AO271" s="217">
        <f t="shared" si="28"/>
        <v>0</v>
      </c>
      <c r="AP271" s="217">
        <f t="shared" si="28"/>
        <v>0</v>
      </c>
      <c r="AQ271" s="217">
        <f t="shared" si="28"/>
        <v>0</v>
      </c>
      <c r="AR271" s="217">
        <f t="shared" si="28"/>
        <v>0</v>
      </c>
      <c r="AS271" s="217">
        <f t="shared" si="28"/>
        <v>0</v>
      </c>
      <c r="AT271" s="215">
        <v>0</v>
      </c>
      <c r="AU271" s="255">
        <f t="shared" si="27"/>
        <v>0</v>
      </c>
      <c r="AV271" s="255">
        <f t="shared" si="29"/>
        <v>0</v>
      </c>
      <c r="AW271" s="255">
        <f t="shared" si="29"/>
        <v>0</v>
      </c>
      <c r="AX271" s="255">
        <f t="shared" si="29"/>
        <v>0</v>
      </c>
      <c r="AY271" s="255">
        <f t="shared" si="29"/>
        <v>0</v>
      </c>
      <c r="AZ271" s="255">
        <f t="shared" si="29"/>
        <v>0</v>
      </c>
      <c r="BA271" s="255">
        <f t="shared" si="29"/>
        <v>0</v>
      </c>
      <c r="BB271" s="255">
        <f t="shared" si="29"/>
        <v>0</v>
      </c>
      <c r="BC271" s="255">
        <f t="shared" si="29"/>
        <v>0</v>
      </c>
      <c r="BD271" s="255">
        <f t="shared" si="29"/>
        <v>0</v>
      </c>
      <c r="BE271" s="255">
        <f t="shared" si="29"/>
        <v>0</v>
      </c>
      <c r="BF271" s="255">
        <f t="shared" si="29"/>
        <v>0</v>
      </c>
      <c r="BG271" s="255">
        <f t="shared" si="29"/>
        <v>0</v>
      </c>
      <c r="BH271" s="255">
        <f t="shared" si="29"/>
        <v>0</v>
      </c>
      <c r="BI271" s="255">
        <f t="shared" si="29"/>
        <v>0</v>
      </c>
      <c r="BJ271" s="255">
        <f t="shared" si="29"/>
        <v>0</v>
      </c>
      <c r="BK271" s="255">
        <f t="shared" si="29"/>
        <v>0</v>
      </c>
    </row>
    <row r="272" spans="1:63" x14ac:dyDescent="0.2">
      <c r="X272" s="183" t="s">
        <v>743</v>
      </c>
      <c r="Y272" s="183" t="s">
        <v>743</v>
      </c>
      <c r="Z272" s="183" t="s">
        <v>234</v>
      </c>
    </row>
    <row r="273" spans="3:26" x14ac:dyDescent="0.2">
      <c r="C273" s="183" t="s">
        <v>909</v>
      </c>
      <c r="D273" s="183" t="s">
        <v>909</v>
      </c>
      <c r="F273" s="183" t="s">
        <v>910</v>
      </c>
      <c r="V273" s="183" t="s">
        <v>915</v>
      </c>
      <c r="X273" s="183" t="s">
        <v>785</v>
      </c>
      <c r="Y273" s="183" t="s">
        <v>235</v>
      </c>
      <c r="Z273" s="183" t="s">
        <v>235</v>
      </c>
    </row>
    <row r="274" spans="3:26" x14ac:dyDescent="0.2">
      <c r="C274" s="185">
        <v>10</v>
      </c>
      <c r="D274" s="95" t="s">
        <v>900</v>
      </c>
      <c r="E274" s="6" t="s">
        <v>10</v>
      </c>
      <c r="F274" s="95">
        <v>14.4</v>
      </c>
      <c r="V274">
        <v>300</v>
      </c>
      <c r="X274">
        <f>F274*C274*0.3/X$5</f>
        <v>2.6843235504652823</v>
      </c>
      <c r="Y274">
        <f>F274*C274*0.3</f>
        <v>43.199999999999996</v>
      </c>
      <c r="Z274">
        <f t="shared" ref="Z274:Z313" si="31">F274*C274*0.1</f>
        <v>14.4</v>
      </c>
    </row>
    <row r="275" spans="3:26" x14ac:dyDescent="0.2">
      <c r="C275" s="186">
        <v>25</v>
      </c>
      <c r="D275" s="95" t="s">
        <v>901</v>
      </c>
      <c r="E275" s="6" t="s">
        <v>10</v>
      </c>
      <c r="F275" s="95">
        <v>14.4</v>
      </c>
      <c r="V275">
        <v>310</v>
      </c>
      <c r="X275">
        <f t="shared" ref="X275:X313" si="32">F275*C275*0.3/X$5</f>
        <v>6.7108088761632061</v>
      </c>
      <c r="Y275">
        <f t="shared" ref="Y275:Y313" si="33">F275*C275*0.3</f>
        <v>108</v>
      </c>
      <c r="Z275">
        <f t="shared" si="31"/>
        <v>36</v>
      </c>
    </row>
    <row r="276" spans="3:26" x14ac:dyDescent="0.2">
      <c r="C276" s="186">
        <v>50</v>
      </c>
      <c r="D276" s="95" t="s">
        <v>902</v>
      </c>
      <c r="E276" s="6" t="s">
        <v>10</v>
      </c>
      <c r="F276" s="95">
        <v>14.4</v>
      </c>
      <c r="V276">
        <v>320</v>
      </c>
      <c r="X276">
        <f t="shared" si="32"/>
        <v>13.421617752326412</v>
      </c>
      <c r="Y276">
        <f t="shared" si="33"/>
        <v>216</v>
      </c>
      <c r="Z276">
        <f t="shared" si="31"/>
        <v>72</v>
      </c>
    </row>
    <row r="277" spans="3:26" x14ac:dyDescent="0.2">
      <c r="C277" s="186">
        <v>100</v>
      </c>
      <c r="D277" s="95" t="s">
        <v>903</v>
      </c>
      <c r="E277" s="6" t="s">
        <v>10</v>
      </c>
      <c r="F277" s="95">
        <v>14.4</v>
      </c>
      <c r="V277">
        <v>330</v>
      </c>
      <c r="X277">
        <f t="shared" si="32"/>
        <v>26.843235504652824</v>
      </c>
      <c r="Y277">
        <f t="shared" si="33"/>
        <v>432</v>
      </c>
      <c r="Z277">
        <f t="shared" si="31"/>
        <v>144</v>
      </c>
    </row>
    <row r="278" spans="3:26" x14ac:dyDescent="0.2">
      <c r="C278" s="186">
        <v>200</v>
      </c>
      <c r="D278" s="95" t="s">
        <v>904</v>
      </c>
      <c r="E278" s="6" t="s">
        <v>10</v>
      </c>
      <c r="F278" s="95">
        <v>14.4</v>
      </c>
      <c r="V278">
        <v>340</v>
      </c>
      <c r="X278">
        <f t="shared" si="32"/>
        <v>53.686471009305649</v>
      </c>
      <c r="Y278">
        <f t="shared" si="33"/>
        <v>864</v>
      </c>
      <c r="Z278">
        <f t="shared" si="31"/>
        <v>288</v>
      </c>
    </row>
    <row r="279" spans="3:26" x14ac:dyDescent="0.2">
      <c r="C279" s="186">
        <v>400</v>
      </c>
      <c r="D279" s="95" t="s">
        <v>905</v>
      </c>
      <c r="E279" s="6" t="s">
        <v>10</v>
      </c>
      <c r="F279" s="95">
        <v>14.4</v>
      </c>
      <c r="V279">
        <v>350</v>
      </c>
      <c r="X279">
        <f t="shared" si="32"/>
        <v>107.3729420186113</v>
      </c>
      <c r="Y279">
        <f t="shared" si="33"/>
        <v>1728</v>
      </c>
      <c r="Z279">
        <f t="shared" si="31"/>
        <v>576</v>
      </c>
    </row>
    <row r="280" spans="3:26" x14ac:dyDescent="0.2">
      <c r="C280" s="186">
        <v>800</v>
      </c>
      <c r="D280" s="95" t="s">
        <v>906</v>
      </c>
      <c r="E280" s="6" t="s">
        <v>10</v>
      </c>
      <c r="F280" s="95">
        <v>14.4</v>
      </c>
      <c r="V280">
        <v>360</v>
      </c>
      <c r="X280">
        <f t="shared" si="32"/>
        <v>214.74588403722259</v>
      </c>
      <c r="Y280">
        <f t="shared" si="33"/>
        <v>3456</v>
      </c>
      <c r="Z280">
        <f t="shared" si="31"/>
        <v>1152</v>
      </c>
    </row>
    <row r="281" spans="3:26" x14ac:dyDescent="0.2">
      <c r="C281" s="186">
        <v>1000</v>
      </c>
      <c r="D281" s="95" t="s">
        <v>907</v>
      </c>
      <c r="E281" s="6" t="s">
        <v>10</v>
      </c>
      <c r="F281" s="95">
        <v>14.4</v>
      </c>
      <c r="V281">
        <v>370</v>
      </c>
      <c r="X281">
        <f t="shared" si="32"/>
        <v>268.43235504652824</v>
      </c>
      <c r="Y281">
        <f t="shared" si="33"/>
        <v>4320</v>
      </c>
      <c r="Z281">
        <f t="shared" si="31"/>
        <v>1440</v>
      </c>
    </row>
    <row r="282" spans="3:26" x14ac:dyDescent="0.2">
      <c r="C282" s="185">
        <f>C274</f>
        <v>10</v>
      </c>
      <c r="D282" s="95" t="s">
        <v>900</v>
      </c>
      <c r="E282" s="6" t="s">
        <v>11</v>
      </c>
      <c r="F282" s="95">
        <v>14.4</v>
      </c>
      <c r="J282" s="95"/>
      <c r="K282" s="95"/>
      <c r="L282" s="95"/>
      <c r="M282" s="95"/>
      <c r="V282">
        <f>V274+1</f>
        <v>301</v>
      </c>
      <c r="X282">
        <f t="shared" si="32"/>
        <v>2.6843235504652823</v>
      </c>
      <c r="Y282">
        <f t="shared" si="33"/>
        <v>43.199999999999996</v>
      </c>
      <c r="Z282">
        <f t="shared" si="31"/>
        <v>14.4</v>
      </c>
    </row>
    <row r="283" spans="3:26" x14ac:dyDescent="0.2">
      <c r="C283" s="185">
        <f t="shared" ref="C283:C313" si="34">C275</f>
        <v>25</v>
      </c>
      <c r="D283" s="95" t="s">
        <v>901</v>
      </c>
      <c r="E283" s="6" t="s">
        <v>11</v>
      </c>
      <c r="F283" s="95">
        <v>14.4</v>
      </c>
      <c r="J283" s="95"/>
      <c r="K283" s="95"/>
      <c r="L283" s="95"/>
      <c r="M283" s="95"/>
      <c r="V283">
        <f t="shared" ref="V283:V313" si="35">V275+1</f>
        <v>311</v>
      </c>
      <c r="X283">
        <f t="shared" si="32"/>
        <v>6.7108088761632061</v>
      </c>
      <c r="Y283">
        <f t="shared" si="33"/>
        <v>108</v>
      </c>
      <c r="Z283">
        <f t="shared" si="31"/>
        <v>36</v>
      </c>
    </row>
    <row r="284" spans="3:26" x14ac:dyDescent="0.2">
      <c r="C284" s="185">
        <f t="shared" si="34"/>
        <v>50</v>
      </c>
      <c r="D284" s="95" t="s">
        <v>902</v>
      </c>
      <c r="E284" s="6" t="s">
        <v>11</v>
      </c>
      <c r="F284" s="95">
        <v>9.1999999999999993</v>
      </c>
      <c r="H284" s="6"/>
      <c r="J284" s="95"/>
      <c r="K284" s="95"/>
      <c r="L284" s="95"/>
      <c r="M284" s="95"/>
      <c r="V284">
        <f t="shared" si="35"/>
        <v>321</v>
      </c>
      <c r="X284">
        <f t="shared" si="32"/>
        <v>8.5749224528752066</v>
      </c>
      <c r="Y284">
        <f t="shared" si="33"/>
        <v>137.99999999999997</v>
      </c>
      <c r="Z284">
        <f t="shared" si="31"/>
        <v>46</v>
      </c>
    </row>
    <row r="285" spans="3:26" x14ac:dyDescent="0.2">
      <c r="C285" s="185">
        <f t="shared" si="34"/>
        <v>100</v>
      </c>
      <c r="D285" s="95" t="s">
        <v>903</v>
      </c>
      <c r="E285" s="6" t="s">
        <v>11</v>
      </c>
      <c r="F285" s="95">
        <v>9.1999999999999993</v>
      </c>
      <c r="J285" s="95"/>
      <c r="K285" s="95"/>
      <c r="L285" s="95"/>
      <c r="M285" s="95"/>
      <c r="V285">
        <f t="shared" si="35"/>
        <v>331</v>
      </c>
      <c r="X285">
        <f t="shared" si="32"/>
        <v>17.149844905750413</v>
      </c>
      <c r="Y285">
        <f t="shared" si="33"/>
        <v>275.99999999999994</v>
      </c>
      <c r="Z285">
        <f t="shared" si="31"/>
        <v>92</v>
      </c>
    </row>
    <row r="286" spans="3:26" x14ac:dyDescent="0.2">
      <c r="C286" s="185">
        <f t="shared" si="34"/>
        <v>200</v>
      </c>
      <c r="D286" s="95" t="s">
        <v>904</v>
      </c>
      <c r="E286" s="6" t="s">
        <v>11</v>
      </c>
      <c r="F286" s="95">
        <v>9.1999999999999993</v>
      </c>
      <c r="J286" s="95"/>
      <c r="K286" s="95"/>
      <c r="L286" s="95"/>
      <c r="M286" s="95"/>
      <c r="V286">
        <f t="shared" si="35"/>
        <v>341</v>
      </c>
      <c r="X286">
        <f t="shared" si="32"/>
        <v>34.299689811500826</v>
      </c>
      <c r="Y286">
        <f t="shared" si="33"/>
        <v>551.99999999999989</v>
      </c>
      <c r="Z286">
        <f t="shared" si="31"/>
        <v>184</v>
      </c>
    </row>
    <row r="287" spans="3:26" x14ac:dyDescent="0.2">
      <c r="C287" s="185">
        <f t="shared" si="34"/>
        <v>400</v>
      </c>
      <c r="D287" s="95" t="s">
        <v>905</v>
      </c>
      <c r="E287" s="6" t="s">
        <v>11</v>
      </c>
      <c r="F287" s="95">
        <v>9.1999999999999993</v>
      </c>
      <c r="J287" s="95"/>
      <c r="K287" s="95"/>
      <c r="L287" s="95"/>
      <c r="M287" s="95"/>
      <c r="V287">
        <f t="shared" si="35"/>
        <v>351</v>
      </c>
      <c r="X287">
        <f t="shared" si="32"/>
        <v>68.599379623001653</v>
      </c>
      <c r="Y287">
        <f t="shared" si="33"/>
        <v>1103.9999999999998</v>
      </c>
      <c r="Z287">
        <f t="shared" si="31"/>
        <v>368</v>
      </c>
    </row>
    <row r="288" spans="3:26" x14ac:dyDescent="0.2">
      <c r="C288" s="185">
        <f t="shared" si="34"/>
        <v>800</v>
      </c>
      <c r="D288" s="95" t="s">
        <v>906</v>
      </c>
      <c r="E288" s="6" t="s">
        <v>11</v>
      </c>
      <c r="F288" s="95">
        <v>14.4</v>
      </c>
      <c r="J288" s="95"/>
      <c r="K288" s="95"/>
      <c r="L288" s="95"/>
      <c r="M288" s="95"/>
      <c r="V288">
        <f t="shared" si="35"/>
        <v>361</v>
      </c>
      <c r="X288">
        <f t="shared" si="32"/>
        <v>214.74588403722259</v>
      </c>
      <c r="Y288">
        <f t="shared" si="33"/>
        <v>3456</v>
      </c>
      <c r="Z288">
        <f t="shared" si="31"/>
        <v>1152</v>
      </c>
    </row>
    <row r="289" spans="3:26" x14ac:dyDescent="0.2">
      <c r="C289" s="185">
        <f t="shared" si="34"/>
        <v>1000</v>
      </c>
      <c r="D289" s="95" t="s">
        <v>907</v>
      </c>
      <c r="E289" s="6" t="s">
        <v>11</v>
      </c>
      <c r="F289" s="95">
        <v>14.4</v>
      </c>
      <c r="J289" s="95"/>
      <c r="K289" s="95"/>
      <c r="L289" s="95"/>
      <c r="M289" s="95"/>
      <c r="V289">
        <f t="shared" si="35"/>
        <v>371</v>
      </c>
      <c r="X289">
        <f t="shared" si="32"/>
        <v>268.43235504652824</v>
      </c>
      <c r="Y289">
        <f t="shared" si="33"/>
        <v>4320</v>
      </c>
      <c r="Z289">
        <f t="shared" si="31"/>
        <v>1440</v>
      </c>
    </row>
    <row r="290" spans="3:26" x14ac:dyDescent="0.2">
      <c r="C290" s="185">
        <f t="shared" si="34"/>
        <v>10</v>
      </c>
      <c r="D290" s="95" t="s">
        <v>900</v>
      </c>
      <c r="E290" s="184" t="s">
        <v>8</v>
      </c>
      <c r="F290" s="95">
        <v>14.4</v>
      </c>
      <c r="J290" s="95"/>
      <c r="K290" s="95"/>
      <c r="L290" s="95"/>
      <c r="M290" s="95"/>
      <c r="V290">
        <f t="shared" si="35"/>
        <v>302</v>
      </c>
      <c r="X290">
        <f t="shared" si="32"/>
        <v>2.6843235504652823</v>
      </c>
      <c r="Y290">
        <f t="shared" si="33"/>
        <v>43.199999999999996</v>
      </c>
      <c r="Z290">
        <f t="shared" si="31"/>
        <v>14.4</v>
      </c>
    </row>
    <row r="291" spans="3:26" x14ac:dyDescent="0.2">
      <c r="C291" s="185">
        <f t="shared" si="34"/>
        <v>25</v>
      </c>
      <c r="D291" s="95" t="s">
        <v>901</v>
      </c>
      <c r="E291" s="184" t="s">
        <v>8</v>
      </c>
      <c r="F291" s="95">
        <v>8.5</v>
      </c>
      <c r="J291" s="95"/>
      <c r="K291" s="95"/>
      <c r="L291" s="95"/>
      <c r="M291" s="95"/>
      <c r="V291">
        <f t="shared" si="35"/>
        <v>312</v>
      </c>
      <c r="X291">
        <f t="shared" si="32"/>
        <v>3.9612413505130037</v>
      </c>
      <c r="Y291">
        <f t="shared" si="33"/>
        <v>63.75</v>
      </c>
      <c r="Z291">
        <f t="shared" si="31"/>
        <v>21.25</v>
      </c>
    </row>
    <row r="292" spans="3:26" x14ac:dyDescent="0.2">
      <c r="C292" s="185">
        <f t="shared" si="34"/>
        <v>50</v>
      </c>
      <c r="D292" s="95" t="s">
        <v>902</v>
      </c>
      <c r="E292" s="184" t="s">
        <v>8</v>
      </c>
      <c r="F292" s="95">
        <v>8</v>
      </c>
      <c r="J292" s="95"/>
      <c r="K292" s="95"/>
      <c r="L292" s="95"/>
      <c r="M292" s="95"/>
      <c r="V292">
        <f t="shared" si="35"/>
        <v>322</v>
      </c>
      <c r="X292">
        <f t="shared" si="32"/>
        <v>7.4564543068480074</v>
      </c>
      <c r="Y292">
        <f t="shared" si="33"/>
        <v>120</v>
      </c>
      <c r="Z292">
        <f t="shared" si="31"/>
        <v>40</v>
      </c>
    </row>
    <row r="293" spans="3:26" x14ac:dyDescent="0.2">
      <c r="C293" s="185">
        <f t="shared" si="34"/>
        <v>100</v>
      </c>
      <c r="D293" s="95" t="s">
        <v>903</v>
      </c>
      <c r="E293" s="184" t="s">
        <v>8</v>
      </c>
      <c r="F293" s="95">
        <v>7</v>
      </c>
      <c r="J293" s="95"/>
      <c r="K293" s="95"/>
      <c r="L293" s="95"/>
      <c r="M293" s="95"/>
      <c r="V293">
        <f t="shared" si="35"/>
        <v>332</v>
      </c>
      <c r="X293">
        <f t="shared" si="32"/>
        <v>13.048795036984012</v>
      </c>
      <c r="Y293">
        <f t="shared" si="33"/>
        <v>210</v>
      </c>
      <c r="Z293">
        <f t="shared" si="31"/>
        <v>70</v>
      </c>
    </row>
    <row r="294" spans="3:26" x14ac:dyDescent="0.2">
      <c r="C294" s="185">
        <f t="shared" si="34"/>
        <v>200</v>
      </c>
      <c r="D294" s="95" t="s">
        <v>904</v>
      </c>
      <c r="E294" s="184" t="s">
        <v>8</v>
      </c>
      <c r="F294" s="95">
        <v>7</v>
      </c>
      <c r="J294" s="95"/>
      <c r="K294" s="95"/>
      <c r="L294" s="95"/>
      <c r="M294" s="95"/>
      <c r="V294">
        <f t="shared" si="35"/>
        <v>342</v>
      </c>
      <c r="X294">
        <f t="shared" si="32"/>
        <v>26.097590073968025</v>
      </c>
      <c r="Y294">
        <f t="shared" si="33"/>
        <v>420</v>
      </c>
      <c r="Z294">
        <f t="shared" si="31"/>
        <v>140</v>
      </c>
    </row>
    <row r="295" spans="3:26" x14ac:dyDescent="0.2">
      <c r="C295" s="185">
        <f t="shared" si="34"/>
        <v>400</v>
      </c>
      <c r="D295" s="95" t="s">
        <v>905</v>
      </c>
      <c r="E295" s="184" t="s">
        <v>8</v>
      </c>
      <c r="F295" s="95">
        <v>7</v>
      </c>
      <c r="J295" s="95"/>
      <c r="K295" s="95"/>
      <c r="L295" s="95"/>
      <c r="M295" s="95"/>
      <c r="V295">
        <f t="shared" si="35"/>
        <v>352</v>
      </c>
      <c r="X295">
        <f t="shared" si="32"/>
        <v>52.19518014793605</v>
      </c>
      <c r="Y295">
        <f t="shared" si="33"/>
        <v>840</v>
      </c>
      <c r="Z295">
        <f t="shared" si="31"/>
        <v>280</v>
      </c>
    </row>
    <row r="296" spans="3:26" x14ac:dyDescent="0.2">
      <c r="C296" s="185">
        <f t="shared" si="34"/>
        <v>800</v>
      </c>
      <c r="D296" s="95" t="s">
        <v>906</v>
      </c>
      <c r="E296" s="184" t="s">
        <v>8</v>
      </c>
      <c r="F296" s="95">
        <v>14.4</v>
      </c>
      <c r="V296">
        <f t="shared" si="35"/>
        <v>362</v>
      </c>
      <c r="X296">
        <f t="shared" si="32"/>
        <v>214.74588403722259</v>
      </c>
      <c r="Y296">
        <f t="shared" si="33"/>
        <v>3456</v>
      </c>
      <c r="Z296">
        <f t="shared" si="31"/>
        <v>1152</v>
      </c>
    </row>
    <row r="297" spans="3:26" x14ac:dyDescent="0.2">
      <c r="C297" s="185">
        <f t="shared" si="34"/>
        <v>1000</v>
      </c>
      <c r="D297" s="95" t="s">
        <v>907</v>
      </c>
      <c r="E297" s="184" t="s">
        <v>8</v>
      </c>
      <c r="F297" s="95">
        <v>14.4</v>
      </c>
      <c r="G297" s="183" t="s">
        <v>911</v>
      </c>
      <c r="H297" s="183" t="s">
        <v>912</v>
      </c>
      <c r="V297">
        <f t="shared" si="35"/>
        <v>372</v>
      </c>
      <c r="X297">
        <f t="shared" si="32"/>
        <v>268.43235504652824</v>
      </c>
      <c r="Y297">
        <f t="shared" si="33"/>
        <v>4320</v>
      </c>
      <c r="Z297">
        <f t="shared" si="31"/>
        <v>1440</v>
      </c>
    </row>
    <row r="298" spans="3:26" x14ac:dyDescent="0.2">
      <c r="C298" s="185">
        <f t="shared" si="34"/>
        <v>10</v>
      </c>
      <c r="D298" s="95" t="s">
        <v>900</v>
      </c>
      <c r="E298" s="6" t="s">
        <v>9</v>
      </c>
      <c r="F298" s="95">
        <v>14.4</v>
      </c>
      <c r="V298">
        <f t="shared" si="35"/>
        <v>303</v>
      </c>
      <c r="X298">
        <f t="shared" si="32"/>
        <v>2.6843235504652823</v>
      </c>
      <c r="Y298">
        <f t="shared" si="33"/>
        <v>43.199999999999996</v>
      </c>
      <c r="Z298">
        <f t="shared" si="31"/>
        <v>14.4</v>
      </c>
    </row>
    <row r="299" spans="3:26" x14ac:dyDescent="0.2">
      <c r="C299" s="185">
        <f t="shared" si="34"/>
        <v>25</v>
      </c>
      <c r="D299" s="95" t="s">
        <v>901</v>
      </c>
      <c r="E299" s="6" t="s">
        <v>9</v>
      </c>
      <c r="F299" s="95">
        <v>6.4</v>
      </c>
      <c r="G299">
        <v>7.5</v>
      </c>
      <c r="V299">
        <f t="shared" si="35"/>
        <v>313</v>
      </c>
      <c r="X299">
        <f t="shared" si="32"/>
        <v>2.9825817227392029</v>
      </c>
      <c r="Y299">
        <f t="shared" si="33"/>
        <v>48</v>
      </c>
      <c r="Z299">
        <f t="shared" si="31"/>
        <v>16</v>
      </c>
    </row>
    <row r="300" spans="3:26" x14ac:dyDescent="0.2">
      <c r="C300" s="185">
        <f t="shared" si="34"/>
        <v>50</v>
      </c>
      <c r="D300" s="187" t="s">
        <v>902</v>
      </c>
      <c r="E300" s="188" t="s">
        <v>9</v>
      </c>
      <c r="F300" s="189">
        <v>4</v>
      </c>
      <c r="G300" s="190">
        <v>4.7</v>
      </c>
      <c r="H300" s="191" t="s">
        <v>913</v>
      </c>
      <c r="V300">
        <f t="shared" si="35"/>
        <v>323</v>
      </c>
      <c r="X300">
        <f t="shared" si="32"/>
        <v>3.7282271534240037</v>
      </c>
      <c r="Y300">
        <f t="shared" si="33"/>
        <v>60</v>
      </c>
      <c r="Z300">
        <f t="shared" si="31"/>
        <v>20</v>
      </c>
    </row>
    <row r="301" spans="3:26" x14ac:dyDescent="0.2">
      <c r="C301" s="185">
        <f t="shared" si="34"/>
        <v>100</v>
      </c>
      <c r="D301" s="95" t="s">
        <v>903</v>
      </c>
      <c r="E301" s="6" t="s">
        <v>9</v>
      </c>
      <c r="F301" s="95">
        <v>3.5</v>
      </c>
      <c r="G301" s="95">
        <v>4</v>
      </c>
      <c r="H301">
        <v>3.3</v>
      </c>
      <c r="V301">
        <f t="shared" si="35"/>
        <v>333</v>
      </c>
      <c r="X301">
        <f t="shared" si="32"/>
        <v>6.5243975184920062</v>
      </c>
      <c r="Y301">
        <f t="shared" si="33"/>
        <v>105</v>
      </c>
      <c r="Z301">
        <f t="shared" si="31"/>
        <v>35</v>
      </c>
    </row>
    <row r="302" spans="3:26" x14ac:dyDescent="0.2">
      <c r="C302" s="185">
        <f t="shared" si="34"/>
        <v>200</v>
      </c>
      <c r="D302" s="95" t="s">
        <v>904</v>
      </c>
      <c r="E302" s="6" t="s">
        <v>9</v>
      </c>
      <c r="F302" s="95">
        <v>3.5</v>
      </c>
      <c r="G302" s="95">
        <v>4</v>
      </c>
      <c r="H302">
        <v>2</v>
      </c>
      <c r="V302">
        <f t="shared" si="35"/>
        <v>343</v>
      </c>
      <c r="X302">
        <f t="shared" si="32"/>
        <v>13.048795036984012</v>
      </c>
      <c r="Y302">
        <f t="shared" si="33"/>
        <v>210</v>
      </c>
      <c r="Z302">
        <f t="shared" si="31"/>
        <v>70</v>
      </c>
    </row>
    <row r="303" spans="3:26" x14ac:dyDescent="0.2">
      <c r="C303" s="185">
        <f t="shared" si="34"/>
        <v>400</v>
      </c>
      <c r="D303" s="95" t="s">
        <v>905</v>
      </c>
      <c r="E303" s="6" t="s">
        <v>9</v>
      </c>
      <c r="F303" s="95">
        <v>3.5</v>
      </c>
      <c r="G303" s="95">
        <v>4</v>
      </c>
      <c r="H303">
        <v>2</v>
      </c>
      <c r="V303">
        <f t="shared" si="35"/>
        <v>353</v>
      </c>
      <c r="X303">
        <f t="shared" si="32"/>
        <v>26.097590073968025</v>
      </c>
      <c r="Y303">
        <f t="shared" si="33"/>
        <v>420</v>
      </c>
      <c r="Z303">
        <f t="shared" si="31"/>
        <v>140</v>
      </c>
    </row>
    <row r="304" spans="3:26" x14ac:dyDescent="0.2">
      <c r="C304" s="185">
        <f t="shared" si="34"/>
        <v>800</v>
      </c>
      <c r="D304" s="95" t="s">
        <v>906</v>
      </c>
      <c r="E304" s="6" t="s">
        <v>9</v>
      </c>
      <c r="F304" s="95">
        <v>14.4</v>
      </c>
      <c r="V304">
        <f t="shared" si="35"/>
        <v>363</v>
      </c>
      <c r="X304">
        <f t="shared" si="32"/>
        <v>214.74588403722259</v>
      </c>
      <c r="Y304">
        <f t="shared" si="33"/>
        <v>3456</v>
      </c>
      <c r="Z304">
        <f t="shared" si="31"/>
        <v>1152</v>
      </c>
    </row>
    <row r="305" spans="3:26" x14ac:dyDescent="0.2">
      <c r="C305" s="185">
        <f t="shared" si="34"/>
        <v>1000</v>
      </c>
      <c r="D305" s="95" t="s">
        <v>908</v>
      </c>
      <c r="E305" s="6" t="s">
        <v>9</v>
      </c>
      <c r="F305" s="95">
        <v>14.4</v>
      </c>
      <c r="V305">
        <f t="shared" si="35"/>
        <v>373</v>
      </c>
      <c r="X305">
        <f t="shared" si="32"/>
        <v>268.43235504652824</v>
      </c>
      <c r="Y305">
        <f t="shared" si="33"/>
        <v>4320</v>
      </c>
      <c r="Z305">
        <f t="shared" si="31"/>
        <v>1440</v>
      </c>
    </row>
    <row r="306" spans="3:26" x14ac:dyDescent="0.2">
      <c r="C306" s="185">
        <f t="shared" si="34"/>
        <v>10</v>
      </c>
      <c r="D306" s="95" t="s">
        <v>900</v>
      </c>
      <c r="E306" s="6" t="s">
        <v>13</v>
      </c>
      <c r="F306">
        <v>0.4</v>
      </c>
      <c r="V306">
        <f t="shared" si="35"/>
        <v>304</v>
      </c>
      <c r="X306">
        <f t="shared" si="32"/>
        <v>7.4564543068480066E-2</v>
      </c>
      <c r="Y306">
        <f t="shared" si="33"/>
        <v>1.2</v>
      </c>
      <c r="Z306">
        <f t="shared" si="31"/>
        <v>0.4</v>
      </c>
    </row>
    <row r="307" spans="3:26" x14ac:dyDescent="0.2">
      <c r="C307" s="185">
        <f t="shared" si="34"/>
        <v>25</v>
      </c>
      <c r="D307" s="95" t="s">
        <v>901</v>
      </c>
      <c r="E307" s="6" t="s">
        <v>13</v>
      </c>
      <c r="F307">
        <v>0.4</v>
      </c>
      <c r="V307">
        <f t="shared" si="35"/>
        <v>314</v>
      </c>
      <c r="X307">
        <f t="shared" si="32"/>
        <v>0.18641135767120018</v>
      </c>
      <c r="Y307">
        <f t="shared" si="33"/>
        <v>3</v>
      </c>
      <c r="Z307">
        <f t="shared" si="31"/>
        <v>1</v>
      </c>
    </row>
    <row r="308" spans="3:26" x14ac:dyDescent="0.2">
      <c r="C308" s="185">
        <f t="shared" si="34"/>
        <v>50</v>
      </c>
      <c r="D308" s="187" t="s">
        <v>902</v>
      </c>
      <c r="E308" s="6" t="s">
        <v>13</v>
      </c>
      <c r="F308">
        <v>0.4</v>
      </c>
      <c r="V308">
        <f t="shared" si="35"/>
        <v>324</v>
      </c>
      <c r="X308">
        <f t="shared" si="32"/>
        <v>0.37282271534240036</v>
      </c>
      <c r="Y308">
        <f t="shared" si="33"/>
        <v>6</v>
      </c>
      <c r="Z308">
        <f t="shared" si="31"/>
        <v>2</v>
      </c>
    </row>
    <row r="309" spans="3:26" x14ac:dyDescent="0.2">
      <c r="C309" s="185">
        <f t="shared" si="34"/>
        <v>100</v>
      </c>
      <c r="D309" s="95" t="s">
        <v>903</v>
      </c>
      <c r="E309" s="6" t="s">
        <v>13</v>
      </c>
      <c r="F309">
        <v>0.4</v>
      </c>
      <c r="V309">
        <f t="shared" si="35"/>
        <v>334</v>
      </c>
      <c r="X309">
        <f t="shared" si="32"/>
        <v>0.74564543068480071</v>
      </c>
      <c r="Y309">
        <f t="shared" si="33"/>
        <v>12</v>
      </c>
      <c r="Z309">
        <f t="shared" si="31"/>
        <v>4</v>
      </c>
    </row>
    <row r="310" spans="3:26" x14ac:dyDescent="0.2">
      <c r="C310" s="185">
        <f t="shared" si="34"/>
        <v>200</v>
      </c>
      <c r="D310" s="95" t="s">
        <v>904</v>
      </c>
      <c r="E310" s="6" t="s">
        <v>13</v>
      </c>
      <c r="F310">
        <v>0.4</v>
      </c>
      <c r="V310">
        <f t="shared" si="35"/>
        <v>344</v>
      </c>
      <c r="X310">
        <f t="shared" si="32"/>
        <v>1.4912908613696014</v>
      </c>
      <c r="Y310">
        <f t="shared" si="33"/>
        <v>24</v>
      </c>
      <c r="Z310">
        <f t="shared" si="31"/>
        <v>8</v>
      </c>
    </row>
    <row r="311" spans="3:26" x14ac:dyDescent="0.2">
      <c r="C311" s="185">
        <f t="shared" si="34"/>
        <v>400</v>
      </c>
      <c r="D311" s="95" t="s">
        <v>905</v>
      </c>
      <c r="E311" s="6" t="s">
        <v>13</v>
      </c>
      <c r="F311">
        <v>0.4</v>
      </c>
      <c r="V311">
        <f t="shared" si="35"/>
        <v>354</v>
      </c>
      <c r="X311">
        <f t="shared" si="32"/>
        <v>2.9825817227392029</v>
      </c>
      <c r="Y311">
        <f t="shared" si="33"/>
        <v>48</v>
      </c>
      <c r="Z311">
        <f t="shared" si="31"/>
        <v>16</v>
      </c>
    </row>
    <row r="312" spans="3:26" x14ac:dyDescent="0.2">
      <c r="C312" s="185">
        <f t="shared" si="34"/>
        <v>800</v>
      </c>
      <c r="D312" s="95" t="s">
        <v>906</v>
      </c>
      <c r="E312" s="6" t="s">
        <v>13</v>
      </c>
      <c r="F312">
        <v>0.4</v>
      </c>
      <c r="V312">
        <f t="shared" si="35"/>
        <v>364</v>
      </c>
      <c r="X312">
        <f t="shared" si="32"/>
        <v>5.9651634454784057</v>
      </c>
      <c r="Y312">
        <f t="shared" si="33"/>
        <v>96</v>
      </c>
      <c r="Z312">
        <f t="shared" si="31"/>
        <v>32</v>
      </c>
    </row>
    <row r="313" spans="3:26" x14ac:dyDescent="0.2">
      <c r="C313" s="185">
        <f t="shared" si="34"/>
        <v>1000</v>
      </c>
      <c r="D313" s="95" t="s">
        <v>908</v>
      </c>
      <c r="E313" s="6" t="s">
        <v>13</v>
      </c>
      <c r="F313">
        <v>0.4</v>
      </c>
      <c r="V313">
        <f t="shared" si="35"/>
        <v>374</v>
      </c>
      <c r="X313">
        <f t="shared" si="32"/>
        <v>7.4564543068480074</v>
      </c>
      <c r="Y313">
        <f t="shared" si="33"/>
        <v>120</v>
      </c>
      <c r="Z313">
        <f t="shared" si="31"/>
        <v>40</v>
      </c>
    </row>
    <row r="315" spans="3:26" x14ac:dyDescent="0.2">
      <c r="C315" s="183" t="s">
        <v>909</v>
      </c>
      <c r="D315" s="183" t="s">
        <v>909</v>
      </c>
      <c r="F315" s="183" t="s">
        <v>910</v>
      </c>
      <c r="V315" s="183" t="s">
        <v>914</v>
      </c>
    </row>
    <row r="316" spans="3:26" x14ac:dyDescent="0.2">
      <c r="C316" s="185">
        <v>10</v>
      </c>
      <c r="D316" s="95" t="s">
        <v>900</v>
      </c>
      <c r="E316" s="6" t="s">
        <v>10</v>
      </c>
      <c r="F316" s="95">
        <v>14.4</v>
      </c>
      <c r="V316">
        <v>400</v>
      </c>
      <c r="X316">
        <f t="shared" ref="X316:X355" si="36">F316*C316*0.7/X$5</f>
        <v>6.2634216177523259</v>
      </c>
      <c r="Y316">
        <f>F316*C316*0.7</f>
        <v>100.8</v>
      </c>
    </row>
    <row r="317" spans="3:26" x14ac:dyDescent="0.2">
      <c r="C317" s="186">
        <v>25</v>
      </c>
      <c r="D317" s="95" t="s">
        <v>901</v>
      </c>
      <c r="E317" s="6" t="s">
        <v>10</v>
      </c>
      <c r="F317" s="95">
        <v>14.4</v>
      </c>
      <c r="V317">
        <v>410</v>
      </c>
      <c r="X317">
        <f t="shared" si="36"/>
        <v>15.658554044380812</v>
      </c>
      <c r="Y317">
        <f t="shared" ref="Y317:Y355" si="37">F317*C317*0.7</f>
        <v>251.99999999999997</v>
      </c>
    </row>
    <row r="318" spans="3:26" x14ac:dyDescent="0.2">
      <c r="C318" s="186">
        <v>50</v>
      </c>
      <c r="D318" s="95" t="s">
        <v>902</v>
      </c>
      <c r="E318" s="6" t="s">
        <v>10</v>
      </c>
      <c r="F318" s="95">
        <v>14.4</v>
      </c>
      <c r="V318">
        <v>420</v>
      </c>
      <c r="X318">
        <f t="shared" si="36"/>
        <v>31.317108088761625</v>
      </c>
      <c r="Y318">
        <f t="shared" si="37"/>
        <v>503.99999999999994</v>
      </c>
    </row>
    <row r="319" spans="3:26" x14ac:dyDescent="0.2">
      <c r="C319" s="186">
        <v>100</v>
      </c>
      <c r="D319" s="95" t="s">
        <v>903</v>
      </c>
      <c r="E319" s="6" t="s">
        <v>10</v>
      </c>
      <c r="F319" s="95">
        <v>14.4</v>
      </c>
      <c r="V319">
        <v>430</v>
      </c>
      <c r="X319">
        <f t="shared" si="36"/>
        <v>62.63421617752325</v>
      </c>
      <c r="Y319">
        <f t="shared" si="37"/>
        <v>1007.9999999999999</v>
      </c>
    </row>
    <row r="320" spans="3:26" x14ac:dyDescent="0.2">
      <c r="C320" s="186">
        <v>200</v>
      </c>
      <c r="D320" s="95" t="s">
        <v>904</v>
      </c>
      <c r="E320" s="6" t="s">
        <v>10</v>
      </c>
      <c r="F320" s="95">
        <v>14.4</v>
      </c>
      <c r="V320">
        <v>440</v>
      </c>
      <c r="X320">
        <f t="shared" si="36"/>
        <v>125.2684323550465</v>
      </c>
      <c r="Y320">
        <f t="shared" si="37"/>
        <v>2015.9999999999998</v>
      </c>
    </row>
    <row r="321" spans="3:25" x14ac:dyDescent="0.2">
      <c r="C321" s="186">
        <v>400</v>
      </c>
      <c r="D321" s="95" t="s">
        <v>905</v>
      </c>
      <c r="E321" s="6" t="s">
        <v>10</v>
      </c>
      <c r="F321" s="95">
        <v>14.4</v>
      </c>
      <c r="V321">
        <v>450</v>
      </c>
      <c r="X321">
        <f t="shared" si="36"/>
        <v>250.536864710093</v>
      </c>
      <c r="Y321">
        <f t="shared" si="37"/>
        <v>4031.9999999999995</v>
      </c>
    </row>
    <row r="322" spans="3:25" x14ac:dyDescent="0.2">
      <c r="C322" s="186">
        <v>800</v>
      </c>
      <c r="D322" s="95" t="s">
        <v>906</v>
      </c>
      <c r="E322" s="6" t="s">
        <v>10</v>
      </c>
      <c r="F322" s="95">
        <v>14.4</v>
      </c>
      <c r="V322">
        <v>460</v>
      </c>
      <c r="X322">
        <f t="shared" si="36"/>
        <v>501.073729420186</v>
      </c>
      <c r="Y322">
        <f t="shared" si="37"/>
        <v>8063.9999999999991</v>
      </c>
    </row>
    <row r="323" spans="3:25" x14ac:dyDescent="0.2">
      <c r="C323" s="186">
        <v>1000</v>
      </c>
      <c r="D323" s="95" t="s">
        <v>907</v>
      </c>
      <c r="E323" s="6" t="s">
        <v>10</v>
      </c>
      <c r="F323" s="95">
        <v>14.4</v>
      </c>
      <c r="V323">
        <v>470</v>
      </c>
      <c r="X323">
        <f t="shared" si="36"/>
        <v>626.34216177523263</v>
      </c>
      <c r="Y323">
        <f t="shared" si="37"/>
        <v>10080</v>
      </c>
    </row>
    <row r="324" spans="3:25" x14ac:dyDescent="0.2">
      <c r="C324" s="185">
        <f>C316</f>
        <v>10</v>
      </c>
      <c r="D324" s="95" t="s">
        <v>900</v>
      </c>
      <c r="E324" s="6" t="s">
        <v>11</v>
      </c>
      <c r="F324" s="95">
        <v>14.4</v>
      </c>
      <c r="J324" s="95"/>
      <c r="K324" s="95"/>
      <c r="L324" s="95"/>
      <c r="M324" s="95"/>
      <c r="V324">
        <f>V316+1</f>
        <v>401</v>
      </c>
      <c r="X324">
        <f t="shared" si="36"/>
        <v>6.2634216177523259</v>
      </c>
      <c r="Y324">
        <f t="shared" si="37"/>
        <v>100.8</v>
      </c>
    </row>
    <row r="325" spans="3:25" x14ac:dyDescent="0.2">
      <c r="C325" s="185">
        <f t="shared" ref="C325:C355" si="38">C317</f>
        <v>25</v>
      </c>
      <c r="D325" s="95" t="s">
        <v>901</v>
      </c>
      <c r="E325" s="6" t="s">
        <v>11</v>
      </c>
      <c r="F325" s="95">
        <v>14.4</v>
      </c>
      <c r="J325" s="95"/>
      <c r="K325" s="95"/>
      <c r="L325" s="95"/>
      <c r="M325" s="95"/>
      <c r="V325">
        <f t="shared" ref="V325:V355" si="39">V317+1</f>
        <v>411</v>
      </c>
      <c r="X325">
        <f t="shared" si="36"/>
        <v>15.658554044380812</v>
      </c>
      <c r="Y325">
        <f t="shared" si="37"/>
        <v>251.99999999999997</v>
      </c>
    </row>
    <row r="326" spans="3:25" x14ac:dyDescent="0.2">
      <c r="C326" s="185">
        <f t="shared" si="38"/>
        <v>50</v>
      </c>
      <c r="D326" s="95" t="s">
        <v>902</v>
      </c>
      <c r="E326" s="6" t="s">
        <v>11</v>
      </c>
      <c r="F326" s="95">
        <v>9.1999999999999993</v>
      </c>
      <c r="H326" s="6"/>
      <c r="J326" s="95"/>
      <c r="K326" s="95"/>
      <c r="L326" s="95"/>
      <c r="M326" s="95"/>
      <c r="V326">
        <f t="shared" si="39"/>
        <v>421</v>
      </c>
      <c r="X326">
        <f t="shared" si="36"/>
        <v>20.008152390042149</v>
      </c>
      <c r="Y326">
        <f t="shared" si="37"/>
        <v>321.99999999999994</v>
      </c>
    </row>
    <row r="327" spans="3:25" x14ac:dyDescent="0.2">
      <c r="C327" s="185">
        <f t="shared" si="38"/>
        <v>100</v>
      </c>
      <c r="D327" s="95" t="s">
        <v>903</v>
      </c>
      <c r="E327" s="6" t="s">
        <v>11</v>
      </c>
      <c r="F327" s="95">
        <v>9.1999999999999993</v>
      </c>
      <c r="J327" s="95"/>
      <c r="K327" s="95"/>
      <c r="L327" s="95"/>
      <c r="M327" s="95"/>
      <c r="V327">
        <f t="shared" si="39"/>
        <v>431</v>
      </c>
      <c r="X327">
        <f t="shared" si="36"/>
        <v>40.016304780084297</v>
      </c>
      <c r="Y327">
        <f t="shared" si="37"/>
        <v>643.99999999999989</v>
      </c>
    </row>
    <row r="328" spans="3:25" x14ac:dyDescent="0.2">
      <c r="C328" s="185">
        <f t="shared" si="38"/>
        <v>200</v>
      </c>
      <c r="D328" s="95" t="s">
        <v>904</v>
      </c>
      <c r="E328" s="6" t="s">
        <v>11</v>
      </c>
      <c r="F328" s="95">
        <v>9.1999999999999993</v>
      </c>
      <c r="J328" s="95"/>
      <c r="K328" s="95"/>
      <c r="L328" s="95"/>
      <c r="M328" s="95"/>
      <c r="V328">
        <f t="shared" si="39"/>
        <v>441</v>
      </c>
      <c r="X328">
        <f t="shared" si="36"/>
        <v>80.032609560168595</v>
      </c>
      <c r="Y328">
        <f t="shared" si="37"/>
        <v>1287.9999999999998</v>
      </c>
    </row>
    <row r="329" spans="3:25" x14ac:dyDescent="0.2">
      <c r="C329" s="185">
        <f t="shared" si="38"/>
        <v>400</v>
      </c>
      <c r="D329" s="95" t="s">
        <v>905</v>
      </c>
      <c r="E329" s="6" t="s">
        <v>11</v>
      </c>
      <c r="F329" s="95">
        <v>9.1999999999999993</v>
      </c>
      <c r="J329" s="95"/>
      <c r="K329" s="95"/>
      <c r="L329" s="95"/>
      <c r="M329" s="95"/>
      <c r="V329">
        <f t="shared" si="39"/>
        <v>451</v>
      </c>
      <c r="X329">
        <f t="shared" si="36"/>
        <v>160.06521912033719</v>
      </c>
      <c r="Y329">
        <f t="shared" si="37"/>
        <v>2575.9999999999995</v>
      </c>
    </row>
    <row r="330" spans="3:25" x14ac:dyDescent="0.2">
      <c r="C330" s="185">
        <f t="shared" si="38"/>
        <v>800</v>
      </c>
      <c r="D330" s="95" t="s">
        <v>906</v>
      </c>
      <c r="E330" s="6" t="s">
        <v>11</v>
      </c>
      <c r="F330" s="95">
        <v>14.4</v>
      </c>
      <c r="J330" s="95"/>
      <c r="K330" s="95"/>
      <c r="L330" s="95"/>
      <c r="M330" s="95"/>
      <c r="V330">
        <f t="shared" si="39"/>
        <v>461</v>
      </c>
      <c r="X330">
        <f t="shared" si="36"/>
        <v>501.073729420186</v>
      </c>
      <c r="Y330">
        <f t="shared" si="37"/>
        <v>8063.9999999999991</v>
      </c>
    </row>
    <row r="331" spans="3:25" x14ac:dyDescent="0.2">
      <c r="C331" s="185">
        <f t="shared" si="38"/>
        <v>1000</v>
      </c>
      <c r="D331" s="95" t="s">
        <v>907</v>
      </c>
      <c r="E331" s="6" t="s">
        <v>11</v>
      </c>
      <c r="F331" s="95">
        <v>14.4</v>
      </c>
      <c r="J331" s="95"/>
      <c r="K331" s="95"/>
      <c r="L331" s="95"/>
      <c r="M331" s="95"/>
      <c r="V331">
        <f t="shared" si="39"/>
        <v>471</v>
      </c>
      <c r="X331">
        <f t="shared" si="36"/>
        <v>626.34216177523263</v>
      </c>
      <c r="Y331">
        <f t="shared" si="37"/>
        <v>10080</v>
      </c>
    </row>
    <row r="332" spans="3:25" x14ac:dyDescent="0.2">
      <c r="C332" s="185">
        <f t="shared" si="38"/>
        <v>10</v>
      </c>
      <c r="D332" s="95" t="s">
        <v>900</v>
      </c>
      <c r="E332" s="184" t="s">
        <v>8</v>
      </c>
      <c r="F332" s="95">
        <v>14.4</v>
      </c>
      <c r="J332" s="95"/>
      <c r="K332" s="95"/>
      <c r="L332" s="95"/>
      <c r="M332" s="95"/>
      <c r="V332">
        <f t="shared" si="39"/>
        <v>402</v>
      </c>
      <c r="X332">
        <f t="shared" si="36"/>
        <v>6.2634216177523259</v>
      </c>
      <c r="Y332">
        <f t="shared" si="37"/>
        <v>100.8</v>
      </c>
    </row>
    <row r="333" spans="3:25" x14ac:dyDescent="0.2">
      <c r="C333" s="185">
        <f t="shared" si="38"/>
        <v>25</v>
      </c>
      <c r="D333" s="95" t="s">
        <v>901</v>
      </c>
      <c r="E333" s="184" t="s">
        <v>8</v>
      </c>
      <c r="F333" s="95">
        <v>8.5</v>
      </c>
      <c r="J333" s="95"/>
      <c r="K333" s="95"/>
      <c r="L333" s="95"/>
      <c r="M333" s="95"/>
      <c r="V333">
        <f t="shared" si="39"/>
        <v>412</v>
      </c>
      <c r="X333">
        <f t="shared" si="36"/>
        <v>9.242896484530343</v>
      </c>
      <c r="Y333">
        <f t="shared" si="37"/>
        <v>148.75</v>
      </c>
    </row>
    <row r="334" spans="3:25" x14ac:dyDescent="0.2">
      <c r="C334" s="185">
        <f t="shared" si="38"/>
        <v>50</v>
      </c>
      <c r="D334" s="95" t="s">
        <v>902</v>
      </c>
      <c r="E334" s="184" t="s">
        <v>8</v>
      </c>
      <c r="F334" s="95">
        <v>8</v>
      </c>
      <c r="J334" s="95"/>
      <c r="K334" s="95"/>
      <c r="L334" s="95"/>
      <c r="M334" s="95"/>
      <c r="V334">
        <f t="shared" si="39"/>
        <v>422</v>
      </c>
      <c r="X334">
        <f t="shared" si="36"/>
        <v>17.398393382645349</v>
      </c>
      <c r="Y334">
        <f t="shared" si="37"/>
        <v>280</v>
      </c>
    </row>
    <row r="335" spans="3:25" x14ac:dyDescent="0.2">
      <c r="C335" s="185">
        <f t="shared" si="38"/>
        <v>100</v>
      </c>
      <c r="D335" s="95" t="s">
        <v>903</v>
      </c>
      <c r="E335" s="184" t="s">
        <v>8</v>
      </c>
      <c r="F335" s="95">
        <v>7</v>
      </c>
      <c r="J335" s="95"/>
      <c r="K335" s="95"/>
      <c r="L335" s="95"/>
      <c r="M335" s="95"/>
      <c r="V335">
        <f t="shared" si="39"/>
        <v>432</v>
      </c>
      <c r="X335">
        <f t="shared" si="36"/>
        <v>30.447188419629359</v>
      </c>
      <c r="Y335">
        <f t="shared" si="37"/>
        <v>489.99999999999994</v>
      </c>
    </row>
    <row r="336" spans="3:25" x14ac:dyDescent="0.2">
      <c r="C336" s="185">
        <f t="shared" si="38"/>
        <v>200</v>
      </c>
      <c r="D336" s="95" t="s">
        <v>904</v>
      </c>
      <c r="E336" s="184" t="s">
        <v>8</v>
      </c>
      <c r="F336" s="95">
        <v>7</v>
      </c>
      <c r="J336" s="95"/>
      <c r="K336" s="95"/>
      <c r="L336" s="95"/>
      <c r="M336" s="95"/>
      <c r="V336">
        <f t="shared" si="39"/>
        <v>442</v>
      </c>
      <c r="X336">
        <f t="shared" si="36"/>
        <v>60.894376839258719</v>
      </c>
      <c r="Y336">
        <f t="shared" si="37"/>
        <v>979.99999999999989</v>
      </c>
    </row>
    <row r="337" spans="3:25" x14ac:dyDescent="0.2">
      <c r="C337" s="185">
        <f t="shared" si="38"/>
        <v>400</v>
      </c>
      <c r="D337" s="95" t="s">
        <v>905</v>
      </c>
      <c r="E337" s="184" t="s">
        <v>8</v>
      </c>
      <c r="F337" s="95">
        <v>7</v>
      </c>
      <c r="J337" s="95"/>
      <c r="K337" s="95"/>
      <c r="L337" s="95"/>
      <c r="M337" s="95"/>
      <c r="V337">
        <f t="shared" si="39"/>
        <v>452</v>
      </c>
      <c r="X337">
        <f t="shared" si="36"/>
        <v>121.78875367851744</v>
      </c>
      <c r="Y337">
        <f t="shared" si="37"/>
        <v>1959.9999999999998</v>
      </c>
    </row>
    <row r="338" spans="3:25" x14ac:dyDescent="0.2">
      <c r="C338" s="185">
        <f t="shared" si="38"/>
        <v>800</v>
      </c>
      <c r="D338" s="95" t="s">
        <v>906</v>
      </c>
      <c r="E338" s="184" t="s">
        <v>8</v>
      </c>
      <c r="F338" s="95">
        <v>14.4</v>
      </c>
      <c r="V338">
        <f t="shared" si="39"/>
        <v>462</v>
      </c>
      <c r="X338">
        <f t="shared" si="36"/>
        <v>501.073729420186</v>
      </c>
      <c r="Y338">
        <f t="shared" si="37"/>
        <v>8063.9999999999991</v>
      </c>
    </row>
    <row r="339" spans="3:25" x14ac:dyDescent="0.2">
      <c r="C339" s="185">
        <f t="shared" si="38"/>
        <v>1000</v>
      </c>
      <c r="D339" s="95" t="s">
        <v>907</v>
      </c>
      <c r="E339" s="184" t="s">
        <v>8</v>
      </c>
      <c r="F339" s="95">
        <v>14.4</v>
      </c>
      <c r="G339" s="183" t="s">
        <v>911</v>
      </c>
      <c r="H339" s="183" t="s">
        <v>912</v>
      </c>
      <c r="V339">
        <f t="shared" si="39"/>
        <v>472</v>
      </c>
      <c r="X339">
        <f t="shared" si="36"/>
        <v>626.34216177523263</v>
      </c>
      <c r="Y339">
        <f t="shared" si="37"/>
        <v>10080</v>
      </c>
    </row>
    <row r="340" spans="3:25" x14ac:dyDescent="0.2">
      <c r="C340" s="185">
        <f t="shared" si="38"/>
        <v>10</v>
      </c>
      <c r="D340" s="95" t="s">
        <v>900</v>
      </c>
      <c r="E340" s="6" t="s">
        <v>9</v>
      </c>
      <c r="F340" s="95">
        <v>14.4</v>
      </c>
      <c r="V340">
        <f t="shared" si="39"/>
        <v>403</v>
      </c>
      <c r="X340">
        <f t="shared" si="36"/>
        <v>6.2634216177523259</v>
      </c>
      <c r="Y340">
        <f t="shared" si="37"/>
        <v>100.8</v>
      </c>
    </row>
    <row r="341" spans="3:25" x14ac:dyDescent="0.2">
      <c r="C341" s="185">
        <f t="shared" si="38"/>
        <v>25</v>
      </c>
      <c r="D341" s="95" t="s">
        <v>901</v>
      </c>
      <c r="E341" s="6" t="s">
        <v>9</v>
      </c>
      <c r="F341" s="95">
        <v>6.4</v>
      </c>
      <c r="G341">
        <v>7.5</v>
      </c>
      <c r="V341">
        <f t="shared" si="39"/>
        <v>413</v>
      </c>
      <c r="X341">
        <f t="shared" si="36"/>
        <v>6.9593573530581399</v>
      </c>
      <c r="Y341">
        <f t="shared" si="37"/>
        <v>112</v>
      </c>
    </row>
    <row r="342" spans="3:25" x14ac:dyDescent="0.2">
      <c r="C342" s="185">
        <f t="shared" si="38"/>
        <v>50</v>
      </c>
      <c r="D342" s="187" t="s">
        <v>902</v>
      </c>
      <c r="E342" s="188" t="s">
        <v>9</v>
      </c>
      <c r="F342" s="189">
        <v>4</v>
      </c>
      <c r="G342" s="190">
        <v>4.7</v>
      </c>
      <c r="H342" s="191" t="s">
        <v>913</v>
      </c>
      <c r="V342">
        <f t="shared" si="39"/>
        <v>423</v>
      </c>
      <c r="X342">
        <f t="shared" si="36"/>
        <v>8.6991966913226744</v>
      </c>
      <c r="Y342">
        <f t="shared" si="37"/>
        <v>140</v>
      </c>
    </row>
    <row r="343" spans="3:25" x14ac:dyDescent="0.2">
      <c r="C343" s="185">
        <f t="shared" si="38"/>
        <v>100</v>
      </c>
      <c r="D343" s="95" t="s">
        <v>903</v>
      </c>
      <c r="E343" s="6" t="s">
        <v>9</v>
      </c>
      <c r="F343" s="95">
        <v>3.5</v>
      </c>
      <c r="G343" s="95">
        <v>4</v>
      </c>
      <c r="H343">
        <v>3.3</v>
      </c>
      <c r="V343">
        <f t="shared" si="39"/>
        <v>433</v>
      </c>
      <c r="X343">
        <f t="shared" si="36"/>
        <v>15.22359420981468</v>
      </c>
      <c r="Y343">
        <f t="shared" si="37"/>
        <v>244.99999999999997</v>
      </c>
    </row>
    <row r="344" spans="3:25" x14ac:dyDescent="0.2">
      <c r="C344" s="185">
        <f t="shared" si="38"/>
        <v>200</v>
      </c>
      <c r="D344" s="95" t="s">
        <v>904</v>
      </c>
      <c r="E344" s="6" t="s">
        <v>9</v>
      </c>
      <c r="F344" s="95">
        <v>3.5</v>
      </c>
      <c r="G344" s="95">
        <v>4</v>
      </c>
      <c r="H344">
        <v>2</v>
      </c>
      <c r="V344">
        <f t="shared" si="39"/>
        <v>443</v>
      </c>
      <c r="X344">
        <f t="shared" si="36"/>
        <v>30.447188419629359</v>
      </c>
      <c r="Y344">
        <f t="shared" si="37"/>
        <v>489.99999999999994</v>
      </c>
    </row>
    <row r="345" spans="3:25" x14ac:dyDescent="0.2">
      <c r="C345" s="185">
        <f t="shared" si="38"/>
        <v>400</v>
      </c>
      <c r="D345" s="95" t="s">
        <v>905</v>
      </c>
      <c r="E345" s="6" t="s">
        <v>9</v>
      </c>
      <c r="F345" s="95">
        <v>3.5</v>
      </c>
      <c r="G345" s="95">
        <v>4</v>
      </c>
      <c r="H345">
        <v>2</v>
      </c>
      <c r="V345">
        <f t="shared" si="39"/>
        <v>453</v>
      </c>
      <c r="X345">
        <f t="shared" si="36"/>
        <v>60.894376839258719</v>
      </c>
      <c r="Y345">
        <f t="shared" si="37"/>
        <v>979.99999999999989</v>
      </c>
    </row>
    <row r="346" spans="3:25" x14ac:dyDescent="0.2">
      <c r="C346" s="185">
        <f t="shared" si="38"/>
        <v>800</v>
      </c>
      <c r="D346" s="95" t="s">
        <v>906</v>
      </c>
      <c r="E346" s="6" t="s">
        <v>9</v>
      </c>
      <c r="F346" s="95">
        <v>14.4</v>
      </c>
      <c r="V346">
        <f t="shared" si="39"/>
        <v>463</v>
      </c>
      <c r="X346">
        <f t="shared" si="36"/>
        <v>501.073729420186</v>
      </c>
      <c r="Y346">
        <f t="shared" si="37"/>
        <v>8063.9999999999991</v>
      </c>
    </row>
    <row r="347" spans="3:25" x14ac:dyDescent="0.2">
      <c r="C347" s="185">
        <f t="shared" si="38"/>
        <v>1000</v>
      </c>
      <c r="D347" s="95" t="s">
        <v>908</v>
      </c>
      <c r="E347" s="6" t="s">
        <v>9</v>
      </c>
      <c r="F347" s="95">
        <v>14.4</v>
      </c>
      <c r="V347">
        <f t="shared" si="39"/>
        <v>473</v>
      </c>
      <c r="X347">
        <f t="shared" si="36"/>
        <v>626.34216177523263</v>
      </c>
      <c r="Y347">
        <f t="shared" si="37"/>
        <v>10080</v>
      </c>
    </row>
    <row r="348" spans="3:25" x14ac:dyDescent="0.2">
      <c r="C348" s="185">
        <f t="shared" si="38"/>
        <v>10</v>
      </c>
      <c r="D348" s="95" t="s">
        <v>900</v>
      </c>
      <c r="E348" s="6" t="s">
        <v>13</v>
      </c>
      <c r="F348">
        <v>0.4</v>
      </c>
      <c r="V348">
        <f t="shared" si="39"/>
        <v>404</v>
      </c>
      <c r="X348">
        <f t="shared" si="36"/>
        <v>0.1739839338264535</v>
      </c>
      <c r="Y348">
        <f t="shared" si="37"/>
        <v>2.8</v>
      </c>
    </row>
    <row r="349" spans="3:25" x14ac:dyDescent="0.2">
      <c r="C349" s="185">
        <f t="shared" si="38"/>
        <v>25</v>
      </c>
      <c r="D349" s="95" t="s">
        <v>901</v>
      </c>
      <c r="E349" s="6" t="s">
        <v>13</v>
      </c>
      <c r="F349">
        <v>0.4</v>
      </c>
      <c r="V349">
        <f t="shared" si="39"/>
        <v>414</v>
      </c>
      <c r="X349">
        <f t="shared" si="36"/>
        <v>0.43495983456613374</v>
      </c>
      <c r="Y349">
        <f t="shared" si="37"/>
        <v>7</v>
      </c>
    </row>
    <row r="350" spans="3:25" x14ac:dyDescent="0.2">
      <c r="C350" s="185">
        <f t="shared" si="38"/>
        <v>50</v>
      </c>
      <c r="D350" s="187" t="s">
        <v>902</v>
      </c>
      <c r="E350" s="6" t="s">
        <v>13</v>
      </c>
      <c r="F350">
        <v>0.4</v>
      </c>
      <c r="V350">
        <f t="shared" si="39"/>
        <v>424</v>
      </c>
      <c r="X350">
        <f t="shared" si="36"/>
        <v>0.86991966913226748</v>
      </c>
      <c r="Y350">
        <f t="shared" si="37"/>
        <v>14</v>
      </c>
    </row>
    <row r="351" spans="3:25" x14ac:dyDescent="0.2">
      <c r="C351" s="185">
        <f t="shared" si="38"/>
        <v>100</v>
      </c>
      <c r="D351" s="95" t="s">
        <v>903</v>
      </c>
      <c r="E351" s="6" t="s">
        <v>13</v>
      </c>
      <c r="F351">
        <v>0.4</v>
      </c>
      <c r="V351">
        <f t="shared" si="39"/>
        <v>434</v>
      </c>
      <c r="X351">
        <f t="shared" si="36"/>
        <v>1.739839338264535</v>
      </c>
      <c r="Y351">
        <f t="shared" si="37"/>
        <v>28</v>
      </c>
    </row>
    <row r="352" spans="3:25" x14ac:dyDescent="0.2">
      <c r="C352" s="185">
        <f t="shared" si="38"/>
        <v>200</v>
      </c>
      <c r="D352" s="95" t="s">
        <v>904</v>
      </c>
      <c r="E352" s="6" t="s">
        <v>13</v>
      </c>
      <c r="F352">
        <v>0.4</v>
      </c>
      <c r="V352">
        <f t="shared" si="39"/>
        <v>444</v>
      </c>
      <c r="X352">
        <f t="shared" si="36"/>
        <v>3.4796786765290699</v>
      </c>
      <c r="Y352">
        <f t="shared" si="37"/>
        <v>56</v>
      </c>
    </row>
    <row r="353" spans="3:25" x14ac:dyDescent="0.2">
      <c r="C353" s="185">
        <f t="shared" si="38"/>
        <v>400</v>
      </c>
      <c r="D353" s="95" t="s">
        <v>905</v>
      </c>
      <c r="E353" s="6" t="s">
        <v>13</v>
      </c>
      <c r="F353">
        <v>0.4</v>
      </c>
      <c r="V353">
        <f t="shared" si="39"/>
        <v>454</v>
      </c>
      <c r="X353">
        <f t="shared" si="36"/>
        <v>6.9593573530581399</v>
      </c>
      <c r="Y353">
        <f t="shared" si="37"/>
        <v>112</v>
      </c>
    </row>
    <row r="354" spans="3:25" x14ac:dyDescent="0.2">
      <c r="C354" s="185">
        <f t="shared" si="38"/>
        <v>800</v>
      </c>
      <c r="D354" s="95" t="s">
        <v>906</v>
      </c>
      <c r="E354" s="6" t="s">
        <v>13</v>
      </c>
      <c r="F354">
        <v>0.4</v>
      </c>
      <c r="V354">
        <f t="shared" si="39"/>
        <v>464</v>
      </c>
      <c r="X354">
        <f t="shared" si="36"/>
        <v>13.91871470611628</v>
      </c>
      <c r="Y354">
        <f t="shared" si="37"/>
        <v>224</v>
      </c>
    </row>
    <row r="355" spans="3:25" x14ac:dyDescent="0.2">
      <c r="C355" s="185">
        <f t="shared" si="38"/>
        <v>1000</v>
      </c>
      <c r="D355" s="95" t="s">
        <v>908</v>
      </c>
      <c r="E355" s="6" t="s">
        <v>13</v>
      </c>
      <c r="F355">
        <v>0.4</v>
      </c>
      <c r="V355">
        <f t="shared" si="39"/>
        <v>474</v>
      </c>
      <c r="X355">
        <f t="shared" si="36"/>
        <v>17.398393382645349</v>
      </c>
      <c r="Y355">
        <f t="shared" si="37"/>
        <v>280</v>
      </c>
    </row>
  </sheetData>
  <mergeCells count="16">
    <mergeCell ref="AB5:AS5"/>
    <mergeCell ref="AT5:BK5"/>
    <mergeCell ref="S5:S6"/>
    <mergeCell ref="T5:T6"/>
    <mergeCell ref="A4:E4"/>
    <mergeCell ref="F4:T4"/>
    <mergeCell ref="A5:A6"/>
    <mergeCell ref="B5:B6"/>
    <mergeCell ref="C5:C6"/>
    <mergeCell ref="D5:D6"/>
    <mergeCell ref="E5:E6"/>
    <mergeCell ref="F5:G5"/>
    <mergeCell ref="H5:N5"/>
    <mergeCell ref="O5:O6"/>
    <mergeCell ref="P5:Q5"/>
    <mergeCell ref="R5:R6"/>
  </mergeCells>
  <phoneticPr fontId="4" type="noConversion"/>
  <pageMargins left="0.75" right="0.75" top="1" bottom="1" header="0.5" footer="0.5"/>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14"/>
  </sheetPr>
  <dimension ref="A1:Z355"/>
  <sheetViews>
    <sheetView workbookViewId="0">
      <pane xSplit="5" ySplit="6" topLeftCell="F7" activePane="bottomRight" state="frozenSplit"/>
      <selection activeCell="H3" sqref="H3"/>
      <selection pane="topRight" activeCell="H3" sqref="H3"/>
      <selection pane="bottomLeft" activeCell="H3" sqref="H3"/>
      <selection pane="bottomRight" activeCell="H3" sqref="H3"/>
    </sheetView>
  </sheetViews>
  <sheetFormatPr defaultRowHeight="12.75" x14ac:dyDescent="0.2"/>
  <cols>
    <col min="9" max="9" width="11.7109375" customWidth="1"/>
    <col min="10" max="10" width="8.28515625" customWidth="1"/>
    <col min="13" max="13" width="12" customWidth="1"/>
    <col min="25" max="25" width="7.7109375" customWidth="1"/>
  </cols>
  <sheetData>
    <row r="1" spans="1:26" hidden="1" x14ac:dyDescent="0.2">
      <c r="V1" s="96" t="s">
        <v>844</v>
      </c>
      <c r="W1" s="96"/>
      <c r="X1" s="96"/>
      <c r="Y1" s="96"/>
      <c r="Z1" s="96"/>
    </row>
    <row r="2" spans="1:26" x14ac:dyDescent="0.2">
      <c r="A2" s="4" t="s">
        <v>312</v>
      </c>
      <c r="D2" t="s">
        <v>741</v>
      </c>
      <c r="W2" s="3" t="s">
        <v>745</v>
      </c>
      <c r="X2" s="3"/>
      <c r="Z2" s="3" t="s">
        <v>234</v>
      </c>
    </row>
    <row r="3" spans="1:26" ht="13.5" thickBot="1" x14ac:dyDescent="0.25">
      <c r="W3" s="3" t="s">
        <v>742</v>
      </c>
      <c r="X3" s="3" t="s">
        <v>743</v>
      </c>
      <c r="Z3" s="3" t="s">
        <v>235</v>
      </c>
    </row>
    <row r="4" spans="1:26" ht="18.75" thickBot="1" x14ac:dyDescent="0.25">
      <c r="A4" s="265" t="s">
        <v>313</v>
      </c>
      <c r="B4" s="266"/>
      <c r="C4" s="266"/>
      <c r="D4" s="266"/>
      <c r="E4" s="267"/>
      <c r="F4" s="283" t="s">
        <v>314</v>
      </c>
      <c r="G4" s="284"/>
      <c r="H4" s="284"/>
      <c r="I4" s="284"/>
      <c r="J4" s="284"/>
      <c r="K4" s="284"/>
      <c r="L4" s="284"/>
      <c r="M4" s="284"/>
      <c r="N4" s="284"/>
      <c r="O4" s="284"/>
      <c r="P4" s="284"/>
      <c r="Q4" s="284"/>
      <c r="R4" s="284"/>
      <c r="S4" s="284"/>
      <c r="T4" s="285"/>
      <c r="V4" t="s">
        <v>229</v>
      </c>
      <c r="W4" s="127">
        <f>'NOx Emission Factors'!W4</f>
        <v>25</v>
      </c>
      <c r="X4" s="127">
        <f>'NOx Emission Factors'!X4</f>
        <v>10</v>
      </c>
      <c r="Z4" s="126" t="s">
        <v>236</v>
      </c>
    </row>
    <row r="5" spans="1:26" x14ac:dyDescent="0.2">
      <c r="A5" s="271" t="s">
        <v>222</v>
      </c>
      <c r="B5" s="273" t="s">
        <v>315</v>
      </c>
      <c r="C5" s="273" t="s">
        <v>316</v>
      </c>
      <c r="D5" s="273" t="s">
        <v>317</v>
      </c>
      <c r="E5" s="275" t="s">
        <v>870</v>
      </c>
      <c r="F5" s="286" t="s">
        <v>318</v>
      </c>
      <c r="G5" s="287"/>
      <c r="H5" s="288" t="s">
        <v>319</v>
      </c>
      <c r="I5" s="288"/>
      <c r="J5" s="288"/>
      <c r="K5" s="288"/>
      <c r="L5" s="288"/>
      <c r="M5" s="288"/>
      <c r="N5" s="288"/>
      <c r="O5" s="273" t="s">
        <v>320</v>
      </c>
      <c r="P5" s="288" t="s">
        <v>321</v>
      </c>
      <c r="Q5" s="288"/>
      <c r="R5" s="288" t="s">
        <v>322</v>
      </c>
      <c r="S5" s="288" t="s">
        <v>323</v>
      </c>
      <c r="T5" s="281" t="s">
        <v>324</v>
      </c>
      <c r="V5" t="s">
        <v>744</v>
      </c>
      <c r="W5" s="128">
        <f>W4*1.609344</f>
        <v>40.233600000000003</v>
      </c>
      <c r="X5" s="128">
        <f>X4*1.609344</f>
        <v>16.093440000000001</v>
      </c>
      <c r="Z5" s="126"/>
    </row>
    <row r="6" spans="1:26" ht="60.75" thickBot="1" x14ac:dyDescent="0.25">
      <c r="A6" s="272"/>
      <c r="B6" s="274"/>
      <c r="C6" s="274"/>
      <c r="D6" s="274"/>
      <c r="E6" s="276"/>
      <c r="F6" s="11" t="s">
        <v>325</v>
      </c>
      <c r="G6" s="12" t="s">
        <v>326</v>
      </c>
      <c r="H6" s="12" t="s">
        <v>327</v>
      </c>
      <c r="I6" s="12" t="s">
        <v>328</v>
      </c>
      <c r="J6" s="12" t="s">
        <v>329</v>
      </c>
      <c r="K6" s="12" t="s">
        <v>330</v>
      </c>
      <c r="L6" s="12" t="s">
        <v>331</v>
      </c>
      <c r="M6" s="12" t="s">
        <v>332</v>
      </c>
      <c r="N6" s="12" t="s">
        <v>333</v>
      </c>
      <c r="O6" s="274"/>
      <c r="P6" s="12" t="s">
        <v>334</v>
      </c>
      <c r="Q6" s="12" t="s">
        <v>335</v>
      </c>
      <c r="R6" s="289"/>
      <c r="S6" s="289"/>
      <c r="T6" s="282"/>
      <c r="V6" s="95" t="s">
        <v>746</v>
      </c>
    </row>
    <row r="7" spans="1:26" x14ac:dyDescent="0.2">
      <c r="A7" s="13" t="s">
        <v>336</v>
      </c>
      <c r="B7" s="14" t="s">
        <v>337</v>
      </c>
      <c r="C7" s="14" t="s">
        <v>338</v>
      </c>
      <c r="D7" s="14" t="s">
        <v>339</v>
      </c>
      <c r="E7" s="15" t="s">
        <v>340</v>
      </c>
      <c r="F7" s="16" t="s">
        <v>341</v>
      </c>
      <c r="G7" s="17" t="s">
        <v>342</v>
      </c>
      <c r="H7" s="17">
        <v>2260.6489600714995</v>
      </c>
      <c r="I7" s="17">
        <v>103.13636818207777</v>
      </c>
      <c r="J7" s="17">
        <v>0.29263177785264816</v>
      </c>
      <c r="K7" s="17">
        <v>3.0199041625200707E-3</v>
      </c>
      <c r="L7" s="25">
        <v>0</v>
      </c>
      <c r="M7" s="25">
        <v>0</v>
      </c>
      <c r="N7" s="25">
        <v>0</v>
      </c>
      <c r="O7" s="18">
        <v>1</v>
      </c>
      <c r="P7" s="19">
        <v>5</v>
      </c>
      <c r="Q7" s="17">
        <v>140</v>
      </c>
      <c r="R7" s="19" t="s">
        <v>344</v>
      </c>
      <c r="S7" s="20" t="s">
        <v>344</v>
      </c>
      <c r="T7" s="15" t="s">
        <v>272</v>
      </c>
      <c r="V7">
        <v>1</v>
      </c>
      <c r="W7">
        <f t="shared" ref="W7:X26" si="0">($O7*($H7+($I7*W$5)+($J7*(W$5^2))+($K7*(W$5^3))+($L7*(W$5^4))+($M7*(W$5^5))+($N7*(W$5^6))))/W$5</f>
        <v>175.98653108352948</v>
      </c>
      <c r="X7">
        <f t="shared" si="0"/>
        <v>249.09818568354248</v>
      </c>
      <c r="Z7">
        <f t="shared" ref="Z7:Z70" si="1">($O7*($H7+($I7*$P7)+($J7*($P7^2))+($K7*($P7^3))+($L7*($P7^4))+($M7*($P7^5))+($N7*($P7^6))))</f>
        <v>2784.0240834485198</v>
      </c>
    </row>
    <row r="8" spans="1:26" x14ac:dyDescent="0.2">
      <c r="A8" s="21" t="s">
        <v>346</v>
      </c>
      <c r="B8" s="22" t="s">
        <v>337</v>
      </c>
      <c r="C8" s="22" t="s">
        <v>338</v>
      </c>
      <c r="D8" s="22" t="s">
        <v>339</v>
      </c>
      <c r="E8" s="23" t="s">
        <v>43</v>
      </c>
      <c r="F8" s="24" t="s">
        <v>341</v>
      </c>
      <c r="G8" s="25" t="s">
        <v>342</v>
      </c>
      <c r="H8" s="25">
        <v>2260.648960071383</v>
      </c>
      <c r="I8" s="25">
        <v>87.563444986289866</v>
      </c>
      <c r="J8" s="25">
        <v>0.29263177785287553</v>
      </c>
      <c r="K8" s="25">
        <v>3.0199041625209588E-3</v>
      </c>
      <c r="L8" s="25">
        <v>0</v>
      </c>
      <c r="M8" s="25">
        <v>0</v>
      </c>
      <c r="N8" s="25">
        <v>0</v>
      </c>
      <c r="O8" s="29">
        <v>1</v>
      </c>
      <c r="P8" s="27">
        <v>5</v>
      </c>
      <c r="Q8" s="25">
        <v>140</v>
      </c>
      <c r="R8" s="27" t="s">
        <v>344</v>
      </c>
      <c r="S8" s="28" t="s">
        <v>344</v>
      </c>
      <c r="T8" s="33" t="s">
        <v>272</v>
      </c>
      <c r="V8">
        <f t="shared" ref="V8:V71" si="2">V7+1</f>
        <v>2</v>
      </c>
      <c r="W8">
        <f t="shared" si="0"/>
        <v>160.41360788774927</v>
      </c>
      <c r="X8">
        <f t="shared" si="0"/>
        <v>233.52526248775123</v>
      </c>
      <c r="Z8">
        <f t="shared" si="1"/>
        <v>2706.1594674694693</v>
      </c>
    </row>
    <row r="9" spans="1:26" x14ac:dyDescent="0.2">
      <c r="A9" s="21" t="s">
        <v>347</v>
      </c>
      <c r="B9" s="22" t="s">
        <v>337</v>
      </c>
      <c r="C9" s="22" t="s">
        <v>338</v>
      </c>
      <c r="D9" s="22" t="s">
        <v>339</v>
      </c>
      <c r="E9" s="23" t="s">
        <v>44</v>
      </c>
      <c r="F9" s="24" t="s">
        <v>341</v>
      </c>
      <c r="G9" s="25" t="s">
        <v>342</v>
      </c>
      <c r="H9" s="25">
        <v>2260.6489600711502</v>
      </c>
      <c r="I9" s="25">
        <v>80.147670380881607</v>
      </c>
      <c r="J9" s="25">
        <v>0.29263177785287553</v>
      </c>
      <c r="K9" s="25">
        <v>3.0199041625200707E-3</v>
      </c>
      <c r="L9" s="25">
        <v>0</v>
      </c>
      <c r="M9" s="25">
        <v>0</v>
      </c>
      <c r="N9" s="25">
        <v>0</v>
      </c>
      <c r="O9" s="29">
        <v>1</v>
      </c>
      <c r="P9" s="27">
        <v>5</v>
      </c>
      <c r="Q9" s="25">
        <v>140</v>
      </c>
      <c r="R9" s="27" t="s">
        <v>344</v>
      </c>
      <c r="S9" s="28" t="s">
        <v>344</v>
      </c>
      <c r="T9" s="33" t="s">
        <v>272</v>
      </c>
      <c r="V9">
        <f t="shared" si="2"/>
        <v>3</v>
      </c>
      <c r="W9">
        <f t="shared" si="0"/>
        <v>152.99783328233377</v>
      </c>
      <c r="X9">
        <f t="shared" si="0"/>
        <v>226.10948788232827</v>
      </c>
      <c r="Z9">
        <f t="shared" si="1"/>
        <v>2669.080594442195</v>
      </c>
    </row>
    <row r="10" spans="1:26" x14ac:dyDescent="0.2">
      <c r="A10" s="21" t="s">
        <v>348</v>
      </c>
      <c r="B10" s="22" t="s">
        <v>337</v>
      </c>
      <c r="C10" s="22" t="s">
        <v>338</v>
      </c>
      <c r="D10" s="22" t="s">
        <v>339</v>
      </c>
      <c r="E10" s="23" t="s">
        <v>45</v>
      </c>
      <c r="F10" s="24" t="s">
        <v>341</v>
      </c>
      <c r="G10" s="25" t="s">
        <v>342</v>
      </c>
      <c r="H10" s="25">
        <v>2260.648960070801</v>
      </c>
      <c r="I10" s="25">
        <v>70.183379198113755</v>
      </c>
      <c r="J10" s="25">
        <v>0.29263177785264816</v>
      </c>
      <c r="K10" s="25">
        <v>3.0199041625200707E-3</v>
      </c>
      <c r="L10" s="25">
        <v>0</v>
      </c>
      <c r="M10" s="25">
        <v>0</v>
      </c>
      <c r="N10" s="25">
        <v>0</v>
      </c>
      <c r="O10" s="29">
        <v>1</v>
      </c>
      <c r="P10" s="27">
        <v>5</v>
      </c>
      <c r="Q10" s="25">
        <v>140</v>
      </c>
      <c r="R10" s="27" t="s">
        <v>344</v>
      </c>
      <c r="S10" s="28" t="s">
        <v>344</v>
      </c>
      <c r="T10" s="33" t="s">
        <v>272</v>
      </c>
      <c r="V10">
        <f t="shared" si="2"/>
        <v>4</v>
      </c>
      <c r="W10">
        <f t="shared" si="0"/>
        <v>143.0335420995481</v>
      </c>
      <c r="X10">
        <f t="shared" si="0"/>
        <v>216.14519669953506</v>
      </c>
      <c r="Z10">
        <f t="shared" si="1"/>
        <v>2619.2591385280007</v>
      </c>
    </row>
    <row r="11" spans="1:26" x14ac:dyDescent="0.2">
      <c r="A11" s="21" t="s">
        <v>349</v>
      </c>
      <c r="B11" s="22" t="s">
        <v>337</v>
      </c>
      <c r="C11" s="22" t="s">
        <v>338</v>
      </c>
      <c r="D11" s="22" t="s">
        <v>339</v>
      </c>
      <c r="E11" s="23" t="s">
        <v>46</v>
      </c>
      <c r="F11" s="24" t="s">
        <v>341</v>
      </c>
      <c r="G11" s="25" t="s">
        <v>342</v>
      </c>
      <c r="H11" s="25">
        <v>2260.6489600704517</v>
      </c>
      <c r="I11" s="25">
        <v>59.444192222479167</v>
      </c>
      <c r="J11" s="25">
        <v>0.29263177785264816</v>
      </c>
      <c r="K11" s="25">
        <v>3.0199041625209588E-3</v>
      </c>
      <c r="L11" s="25">
        <v>0</v>
      </c>
      <c r="M11" s="25">
        <v>0</v>
      </c>
      <c r="N11" s="25">
        <v>0</v>
      </c>
      <c r="O11" s="29">
        <v>1</v>
      </c>
      <c r="P11" s="27">
        <v>5</v>
      </c>
      <c r="Q11" s="25">
        <v>140</v>
      </c>
      <c r="R11" s="27" t="s">
        <v>344</v>
      </c>
      <c r="S11" s="28" t="s">
        <v>344</v>
      </c>
      <c r="T11" s="33" t="s">
        <v>272</v>
      </c>
      <c r="V11">
        <f t="shared" si="2"/>
        <v>5</v>
      </c>
      <c r="W11">
        <f t="shared" si="0"/>
        <v>132.29435512390631</v>
      </c>
      <c r="X11">
        <f t="shared" si="0"/>
        <v>205.40600972387898</v>
      </c>
      <c r="Z11">
        <f t="shared" si="1"/>
        <v>2565.5632036494785</v>
      </c>
    </row>
    <row r="12" spans="1:26" x14ac:dyDescent="0.2">
      <c r="A12" s="21" t="s">
        <v>350</v>
      </c>
      <c r="B12" s="22" t="s">
        <v>337</v>
      </c>
      <c r="C12" s="22" t="s">
        <v>338</v>
      </c>
      <c r="D12" s="22" t="s">
        <v>339</v>
      </c>
      <c r="E12" s="23" t="s">
        <v>47</v>
      </c>
      <c r="F12" s="24" t="s">
        <v>341</v>
      </c>
      <c r="G12" s="25" t="s">
        <v>342</v>
      </c>
      <c r="H12" s="25">
        <v>2260.6489600698696</v>
      </c>
      <c r="I12" s="25">
        <v>44.379144688736893</v>
      </c>
      <c r="J12" s="25">
        <v>0.29263177785264816</v>
      </c>
      <c r="K12" s="25">
        <v>3.0199041625209588E-3</v>
      </c>
      <c r="L12" s="25">
        <v>0</v>
      </c>
      <c r="M12" s="25">
        <v>0</v>
      </c>
      <c r="N12" s="25">
        <v>0</v>
      </c>
      <c r="O12" s="29">
        <v>1</v>
      </c>
      <c r="P12" s="27">
        <v>5</v>
      </c>
      <c r="Q12" s="25">
        <v>140</v>
      </c>
      <c r="R12" s="30" t="s">
        <v>344</v>
      </c>
      <c r="S12" s="28" t="s">
        <v>344</v>
      </c>
      <c r="T12" s="33" t="s">
        <v>272</v>
      </c>
      <c r="V12">
        <f t="shared" si="2"/>
        <v>6</v>
      </c>
      <c r="W12">
        <f t="shared" si="0"/>
        <v>117.22930759014955</v>
      </c>
      <c r="X12">
        <f t="shared" si="0"/>
        <v>190.34096219010056</v>
      </c>
      <c r="Z12">
        <f t="shared" si="1"/>
        <v>2490.237965980185</v>
      </c>
    </row>
    <row r="13" spans="1:26" x14ac:dyDescent="0.2">
      <c r="A13" s="21" t="s">
        <v>353</v>
      </c>
      <c r="B13" s="22" t="s">
        <v>337</v>
      </c>
      <c r="C13" s="22" t="s">
        <v>338</v>
      </c>
      <c r="D13" s="31" t="s">
        <v>339</v>
      </c>
      <c r="E13" s="23" t="s">
        <v>48</v>
      </c>
      <c r="F13" s="24" t="s">
        <v>341</v>
      </c>
      <c r="G13" s="25" t="s">
        <v>342</v>
      </c>
      <c r="H13" s="25">
        <v>2260.6489600692876</v>
      </c>
      <c r="I13" s="25">
        <v>31.582944688732574</v>
      </c>
      <c r="J13" s="25">
        <v>0.29263177785242078</v>
      </c>
      <c r="K13" s="25">
        <v>3.0199041625209588E-3</v>
      </c>
      <c r="L13" s="25">
        <v>0</v>
      </c>
      <c r="M13" s="25">
        <v>0</v>
      </c>
      <c r="N13" s="25">
        <v>0</v>
      </c>
      <c r="O13" s="29">
        <v>1</v>
      </c>
      <c r="P13" s="27">
        <v>5</v>
      </c>
      <c r="Q13" s="25">
        <v>140</v>
      </c>
      <c r="R13" s="30" t="s">
        <v>344</v>
      </c>
      <c r="S13" s="28" t="s">
        <v>344</v>
      </c>
      <c r="T13" s="33" t="s">
        <v>272</v>
      </c>
      <c r="V13">
        <f t="shared" si="2"/>
        <v>7</v>
      </c>
      <c r="W13">
        <f t="shared" si="0"/>
        <v>104.43310759012159</v>
      </c>
      <c r="X13">
        <f t="shared" si="0"/>
        <v>177.54476219005642</v>
      </c>
      <c r="Z13">
        <f t="shared" si="1"/>
        <v>2426.2569659795759</v>
      </c>
    </row>
    <row r="14" spans="1:26" x14ac:dyDescent="0.2">
      <c r="A14" s="21" t="s">
        <v>354</v>
      </c>
      <c r="B14" s="22" t="s">
        <v>337</v>
      </c>
      <c r="C14" s="22" t="s">
        <v>338</v>
      </c>
      <c r="D14" s="32" t="s">
        <v>355</v>
      </c>
      <c r="E14" s="33" t="s">
        <v>340</v>
      </c>
      <c r="F14" s="24" t="s">
        <v>341</v>
      </c>
      <c r="G14" s="25" t="s">
        <v>342</v>
      </c>
      <c r="H14" s="25">
        <v>2532.3579103676602</v>
      </c>
      <c r="I14" s="25">
        <v>153.28434496134918</v>
      </c>
      <c r="J14" s="25">
        <v>-0.43166931712494261</v>
      </c>
      <c r="K14" s="25">
        <v>6.6775580665785483E-3</v>
      </c>
      <c r="L14" s="25">
        <v>0</v>
      </c>
      <c r="M14" s="25">
        <v>0</v>
      </c>
      <c r="N14" s="25">
        <v>0</v>
      </c>
      <c r="O14" s="29">
        <v>1</v>
      </c>
      <c r="P14" s="27">
        <v>5</v>
      </c>
      <c r="Q14" s="25">
        <v>140</v>
      </c>
      <c r="R14" s="27" t="s">
        <v>344</v>
      </c>
      <c r="S14" s="28" t="s">
        <v>344</v>
      </c>
      <c r="T14" s="33" t="s">
        <v>272</v>
      </c>
      <c r="V14">
        <f t="shared" si="2"/>
        <v>8</v>
      </c>
      <c r="W14">
        <f t="shared" si="0"/>
        <v>209.66735198041593</v>
      </c>
      <c r="X14">
        <f t="shared" si="0"/>
        <v>305.42020569988927</v>
      </c>
      <c r="Z14">
        <f t="shared" si="1"/>
        <v>3288.8225970046051</v>
      </c>
    </row>
    <row r="15" spans="1:26" x14ac:dyDescent="0.2">
      <c r="A15" s="21" t="s">
        <v>356</v>
      </c>
      <c r="B15" s="22" t="s">
        <v>337</v>
      </c>
      <c r="C15" s="22" t="s">
        <v>338</v>
      </c>
      <c r="D15" s="22" t="s">
        <v>355</v>
      </c>
      <c r="E15" s="23" t="s">
        <v>43</v>
      </c>
      <c r="F15" s="24" t="s">
        <v>341</v>
      </c>
      <c r="G15" s="25" t="s">
        <v>342</v>
      </c>
      <c r="H15" s="25">
        <v>2532.3579103667289</v>
      </c>
      <c r="I15" s="25">
        <v>137.7939960779679</v>
      </c>
      <c r="J15" s="25">
        <v>-0.43166931712562473</v>
      </c>
      <c r="K15" s="25">
        <v>6.6775580665812129E-3</v>
      </c>
      <c r="L15" s="25">
        <v>0</v>
      </c>
      <c r="M15" s="25">
        <v>0</v>
      </c>
      <c r="N15" s="25">
        <v>0</v>
      </c>
      <c r="O15" s="29">
        <v>1</v>
      </c>
      <c r="P15" s="27">
        <v>5</v>
      </c>
      <c r="Q15" s="25">
        <v>140</v>
      </c>
      <c r="R15" s="27" t="s">
        <v>344</v>
      </c>
      <c r="S15" s="28" t="s">
        <v>344</v>
      </c>
      <c r="T15" s="33" t="s">
        <v>272</v>
      </c>
      <c r="V15">
        <f t="shared" si="2"/>
        <v>9</v>
      </c>
      <c r="W15">
        <f t="shared" si="0"/>
        <v>194.17700309698833</v>
      </c>
      <c r="X15">
        <f t="shared" si="0"/>
        <v>289.92985681643989</v>
      </c>
      <c r="Z15">
        <f t="shared" si="1"/>
        <v>3211.3708525867501</v>
      </c>
    </row>
    <row r="16" spans="1:26" x14ac:dyDescent="0.2">
      <c r="A16" s="21" t="s">
        <v>357</v>
      </c>
      <c r="B16" s="22" t="s">
        <v>337</v>
      </c>
      <c r="C16" s="22" t="s">
        <v>338</v>
      </c>
      <c r="D16" s="22" t="s">
        <v>355</v>
      </c>
      <c r="E16" s="23" t="s">
        <v>44</v>
      </c>
      <c r="F16" s="24" t="s">
        <v>341</v>
      </c>
      <c r="G16" s="25" t="s">
        <v>342</v>
      </c>
      <c r="H16" s="25">
        <v>2532.3579103669617</v>
      </c>
      <c r="I16" s="25">
        <v>129.87509435860201</v>
      </c>
      <c r="J16" s="25">
        <v>-0.43166931712539736</v>
      </c>
      <c r="K16" s="25">
        <v>6.6775580665794365E-3</v>
      </c>
      <c r="L16" s="25">
        <v>0</v>
      </c>
      <c r="M16" s="25">
        <v>0</v>
      </c>
      <c r="N16" s="25">
        <v>0</v>
      </c>
      <c r="O16" s="29">
        <v>1</v>
      </c>
      <c r="P16" s="27">
        <v>5</v>
      </c>
      <c r="Q16" s="25">
        <v>140</v>
      </c>
      <c r="R16" s="27" t="s">
        <v>344</v>
      </c>
      <c r="S16" s="28" t="s">
        <v>344</v>
      </c>
      <c r="T16" s="33" t="s">
        <v>272</v>
      </c>
      <c r="V16">
        <f t="shared" si="2"/>
        <v>10</v>
      </c>
      <c r="W16">
        <f t="shared" si="0"/>
        <v>186.25810137763449</v>
      </c>
      <c r="X16">
        <f t="shared" si="0"/>
        <v>282.01095509709165</v>
      </c>
      <c r="Z16">
        <f t="shared" si="1"/>
        <v>3171.7763439901591</v>
      </c>
    </row>
    <row r="17" spans="1:26" x14ac:dyDescent="0.2">
      <c r="A17" s="21" t="s">
        <v>358</v>
      </c>
      <c r="B17" s="22" t="s">
        <v>337</v>
      </c>
      <c r="C17" s="22" t="s">
        <v>338</v>
      </c>
      <c r="D17" s="22" t="s">
        <v>355</v>
      </c>
      <c r="E17" s="23" t="s">
        <v>45</v>
      </c>
      <c r="F17" s="24" t="s">
        <v>341</v>
      </c>
      <c r="G17" s="25" t="s">
        <v>342</v>
      </c>
      <c r="H17" s="25">
        <v>2532.3579103660304</v>
      </c>
      <c r="I17" s="25">
        <v>118.3376521462804</v>
      </c>
      <c r="J17" s="25">
        <v>-0.43166931712562473</v>
      </c>
      <c r="K17" s="25">
        <v>6.6775580665794365E-3</v>
      </c>
      <c r="L17" s="25">
        <v>0</v>
      </c>
      <c r="M17" s="25">
        <v>0</v>
      </c>
      <c r="N17" s="25">
        <v>0</v>
      </c>
      <c r="O17" s="29">
        <v>1</v>
      </c>
      <c r="P17" s="27">
        <v>5</v>
      </c>
      <c r="Q17" s="25">
        <v>140</v>
      </c>
      <c r="R17" s="27" t="s">
        <v>344</v>
      </c>
      <c r="S17" s="28" t="s">
        <v>344</v>
      </c>
      <c r="T17" s="33" t="s">
        <v>272</v>
      </c>
      <c r="V17">
        <f t="shared" si="2"/>
        <v>11</v>
      </c>
      <c r="W17">
        <f t="shared" si="0"/>
        <v>174.72065916528061</v>
      </c>
      <c r="X17">
        <f t="shared" si="0"/>
        <v>270.4735128847085</v>
      </c>
      <c r="Z17">
        <f t="shared" si="1"/>
        <v>3114.0891329276137</v>
      </c>
    </row>
    <row r="18" spans="1:26" x14ac:dyDescent="0.2">
      <c r="A18" s="21" t="s">
        <v>359</v>
      </c>
      <c r="B18" s="22" t="s">
        <v>337</v>
      </c>
      <c r="C18" s="22" t="s">
        <v>338</v>
      </c>
      <c r="D18" s="22" t="s">
        <v>355</v>
      </c>
      <c r="E18" s="23" t="s">
        <v>46</v>
      </c>
      <c r="F18" s="24" t="s">
        <v>341</v>
      </c>
      <c r="G18" s="25" t="s">
        <v>342</v>
      </c>
      <c r="H18" s="25">
        <v>2532.357910365914</v>
      </c>
      <c r="I18" s="25">
        <v>103.39715721825257</v>
      </c>
      <c r="J18" s="25">
        <v>-0.43166931712539736</v>
      </c>
      <c r="K18" s="25">
        <v>6.6775580665803247E-3</v>
      </c>
      <c r="L18" s="25">
        <v>0</v>
      </c>
      <c r="M18" s="25">
        <v>0</v>
      </c>
      <c r="N18" s="25">
        <v>0</v>
      </c>
      <c r="O18" s="29">
        <v>1</v>
      </c>
      <c r="P18" s="27">
        <v>5</v>
      </c>
      <c r="Q18" s="25">
        <v>140</v>
      </c>
      <c r="R18" s="27" t="s">
        <v>344</v>
      </c>
      <c r="S18" s="28" t="s">
        <v>344</v>
      </c>
      <c r="T18" s="33" t="s">
        <v>272</v>
      </c>
      <c r="V18">
        <f t="shared" si="2"/>
        <v>12</v>
      </c>
      <c r="W18">
        <f t="shared" si="0"/>
        <v>159.78016423726046</v>
      </c>
      <c r="X18">
        <f t="shared" si="0"/>
        <v>255.5330179566773</v>
      </c>
      <c r="Z18">
        <f t="shared" si="1"/>
        <v>3039.3866582873648</v>
      </c>
    </row>
    <row r="19" spans="1:26" x14ac:dyDescent="0.2">
      <c r="A19" s="21" t="s">
        <v>360</v>
      </c>
      <c r="B19" s="22" t="s">
        <v>337</v>
      </c>
      <c r="C19" s="22" t="s">
        <v>338</v>
      </c>
      <c r="D19" s="22" t="s">
        <v>355</v>
      </c>
      <c r="E19" s="23" t="s">
        <v>47</v>
      </c>
      <c r="F19" s="24" t="s">
        <v>341</v>
      </c>
      <c r="G19" s="25" t="s">
        <v>342</v>
      </c>
      <c r="H19" s="25">
        <v>2532.3579103647498</v>
      </c>
      <c r="I19" s="25">
        <v>84.595431385926673</v>
      </c>
      <c r="J19" s="25">
        <v>-0.43166931712562473</v>
      </c>
      <c r="K19" s="25">
        <v>6.6775580665812129E-3</v>
      </c>
      <c r="L19" s="25">
        <v>0</v>
      </c>
      <c r="M19" s="25">
        <v>0</v>
      </c>
      <c r="N19" s="25">
        <v>0</v>
      </c>
      <c r="O19" s="29">
        <v>1</v>
      </c>
      <c r="P19" s="27">
        <v>5</v>
      </c>
      <c r="Q19" s="25">
        <v>140</v>
      </c>
      <c r="R19" s="30" t="s">
        <v>344</v>
      </c>
      <c r="S19" s="28" t="s">
        <v>344</v>
      </c>
      <c r="T19" s="33" t="s">
        <v>272</v>
      </c>
      <c r="V19">
        <f t="shared" si="2"/>
        <v>13</v>
      </c>
      <c r="W19">
        <f t="shared" si="0"/>
        <v>140.97843840489793</v>
      </c>
      <c r="X19">
        <f t="shared" si="0"/>
        <v>236.73129212427565</v>
      </c>
      <c r="Z19">
        <f t="shared" si="1"/>
        <v>2945.3780291245653</v>
      </c>
    </row>
    <row r="20" spans="1:26" x14ac:dyDescent="0.2">
      <c r="A20" s="21" t="s">
        <v>362</v>
      </c>
      <c r="B20" s="22" t="s">
        <v>337</v>
      </c>
      <c r="C20" s="22" t="s">
        <v>338</v>
      </c>
      <c r="D20" s="31" t="s">
        <v>355</v>
      </c>
      <c r="E20" s="23" t="s">
        <v>48</v>
      </c>
      <c r="F20" s="24" t="s">
        <v>341</v>
      </c>
      <c r="G20" s="25" t="s">
        <v>342</v>
      </c>
      <c r="H20" s="25">
        <v>2532.357910364517</v>
      </c>
      <c r="I20" s="25">
        <v>68.841831385893926</v>
      </c>
      <c r="J20" s="25">
        <v>-0.43166931712516998</v>
      </c>
      <c r="K20" s="25">
        <v>6.6775580665785483E-3</v>
      </c>
      <c r="L20" s="25">
        <v>0</v>
      </c>
      <c r="M20" s="25">
        <v>0</v>
      </c>
      <c r="N20" s="25">
        <v>0</v>
      </c>
      <c r="O20" s="29">
        <v>1</v>
      </c>
      <c r="P20" s="27">
        <v>5</v>
      </c>
      <c r="Q20" s="25">
        <v>140</v>
      </c>
      <c r="R20" s="30" t="s">
        <v>344</v>
      </c>
      <c r="S20" s="28" t="s">
        <v>344</v>
      </c>
      <c r="T20" s="33" t="s">
        <v>272</v>
      </c>
      <c r="V20">
        <f t="shared" si="2"/>
        <v>14</v>
      </c>
      <c r="W20">
        <f t="shared" si="0"/>
        <v>125.22483840487337</v>
      </c>
      <c r="X20">
        <f t="shared" si="0"/>
        <v>220.97769212423509</v>
      </c>
      <c r="Z20">
        <f t="shared" si="1"/>
        <v>2866.6100291241801</v>
      </c>
    </row>
    <row r="21" spans="1:26" x14ac:dyDescent="0.2">
      <c r="A21" s="21" t="s">
        <v>363</v>
      </c>
      <c r="B21" s="22" t="s">
        <v>337</v>
      </c>
      <c r="C21" s="22" t="s">
        <v>338</v>
      </c>
      <c r="D21" s="32" t="s">
        <v>364</v>
      </c>
      <c r="E21" s="33" t="s">
        <v>340</v>
      </c>
      <c r="F21" s="24" t="s">
        <v>341</v>
      </c>
      <c r="G21" s="25" t="s">
        <v>342</v>
      </c>
      <c r="H21" s="25">
        <v>3747.3435104207601</v>
      </c>
      <c r="I21" s="25">
        <v>208.81020252498507</v>
      </c>
      <c r="J21" s="25">
        <v>-0.85269728414141355</v>
      </c>
      <c r="K21" s="25">
        <v>1.0317601154369527E-2</v>
      </c>
      <c r="L21" s="25">
        <v>0</v>
      </c>
      <c r="M21" s="25">
        <v>0</v>
      </c>
      <c r="N21" s="25">
        <v>0</v>
      </c>
      <c r="O21" s="29">
        <v>1</v>
      </c>
      <c r="P21" s="27">
        <v>5</v>
      </c>
      <c r="Q21" s="25">
        <v>140</v>
      </c>
      <c r="R21" s="27" t="s">
        <v>344</v>
      </c>
      <c r="S21" s="28" t="s">
        <v>344</v>
      </c>
      <c r="T21" s="33" t="s">
        <v>272</v>
      </c>
      <c r="V21">
        <f t="shared" si="2"/>
        <v>15</v>
      </c>
      <c r="W21">
        <f t="shared" si="0"/>
        <v>284.34431346360122</v>
      </c>
      <c r="X21">
        <f t="shared" si="0"/>
        <v>430.60874685549129</v>
      </c>
      <c r="Z21">
        <f t="shared" si="1"/>
        <v>4771.366791086446</v>
      </c>
    </row>
    <row r="22" spans="1:26" x14ac:dyDescent="0.2">
      <c r="A22" s="21" t="s">
        <v>365</v>
      </c>
      <c r="B22" s="22" t="s">
        <v>337</v>
      </c>
      <c r="C22" s="22" t="s">
        <v>338</v>
      </c>
      <c r="D22" s="22" t="s">
        <v>364</v>
      </c>
      <c r="E22" s="23" t="s">
        <v>43</v>
      </c>
      <c r="F22" s="24" t="s">
        <v>341</v>
      </c>
      <c r="G22" s="25" t="s">
        <v>342</v>
      </c>
      <c r="H22" s="25">
        <v>3747.3435104200616</v>
      </c>
      <c r="I22" s="25">
        <v>195.76247435699929</v>
      </c>
      <c r="J22" s="25">
        <v>-0.85269728414164092</v>
      </c>
      <c r="K22" s="25">
        <v>1.0317601154373079E-2</v>
      </c>
      <c r="L22" s="25">
        <v>0</v>
      </c>
      <c r="M22" s="25">
        <v>0</v>
      </c>
      <c r="N22" s="25">
        <v>0</v>
      </c>
      <c r="O22" s="29">
        <v>1</v>
      </c>
      <c r="P22" s="27">
        <v>5</v>
      </c>
      <c r="Q22" s="25">
        <v>140</v>
      </c>
      <c r="R22" s="27" t="s">
        <v>344</v>
      </c>
      <c r="S22" s="28" t="s">
        <v>344</v>
      </c>
      <c r="T22" s="33" t="s">
        <v>272</v>
      </c>
      <c r="V22">
        <f t="shared" si="2"/>
        <v>16</v>
      </c>
      <c r="W22">
        <f t="shared" si="0"/>
        <v>271.2965852955947</v>
      </c>
      <c r="X22">
        <f t="shared" si="0"/>
        <v>417.56101868745935</v>
      </c>
      <c r="Z22">
        <f t="shared" si="1"/>
        <v>4706.1281502458141</v>
      </c>
    </row>
    <row r="23" spans="1:26" x14ac:dyDescent="0.2">
      <c r="A23" s="21" t="s">
        <v>366</v>
      </c>
      <c r="B23" s="22" t="s">
        <v>337</v>
      </c>
      <c r="C23" s="22" t="s">
        <v>338</v>
      </c>
      <c r="D23" s="22" t="s">
        <v>364</v>
      </c>
      <c r="E23" s="23" t="s">
        <v>44</v>
      </c>
      <c r="F23" s="24" t="s">
        <v>341</v>
      </c>
      <c r="G23" s="25" t="s">
        <v>342</v>
      </c>
      <c r="H23" s="25">
        <v>3747.3435104207601</v>
      </c>
      <c r="I23" s="25">
        <v>186.00475345400451</v>
      </c>
      <c r="J23" s="25">
        <v>-0.85269728414164092</v>
      </c>
      <c r="K23" s="25">
        <v>1.0317601154369527E-2</v>
      </c>
      <c r="L23" s="25">
        <v>0</v>
      </c>
      <c r="M23" s="25">
        <v>0</v>
      </c>
      <c r="N23" s="25">
        <v>0</v>
      </c>
      <c r="O23" s="29">
        <v>1</v>
      </c>
      <c r="P23" s="27">
        <v>5</v>
      </c>
      <c r="Q23" s="25">
        <v>140</v>
      </c>
      <c r="R23" s="27" t="s">
        <v>344</v>
      </c>
      <c r="S23" s="28" t="s">
        <v>344</v>
      </c>
      <c r="T23" s="33" t="s">
        <v>272</v>
      </c>
      <c r="V23">
        <f t="shared" si="2"/>
        <v>17</v>
      </c>
      <c r="W23">
        <f t="shared" si="0"/>
        <v>261.53886439261152</v>
      </c>
      <c r="X23">
        <f t="shared" si="0"/>
        <v>407.80329778450709</v>
      </c>
      <c r="Z23">
        <f t="shared" si="1"/>
        <v>4657.3395457315373</v>
      </c>
    </row>
    <row r="24" spans="1:26" x14ac:dyDescent="0.2">
      <c r="A24" s="21" t="s">
        <v>367</v>
      </c>
      <c r="B24" s="22" t="s">
        <v>337</v>
      </c>
      <c r="C24" s="22" t="s">
        <v>338</v>
      </c>
      <c r="D24" s="22" t="s">
        <v>364</v>
      </c>
      <c r="E24" s="23" t="s">
        <v>45</v>
      </c>
      <c r="F24" s="24" t="s">
        <v>341</v>
      </c>
      <c r="G24" s="25" t="s">
        <v>342</v>
      </c>
      <c r="H24" s="25">
        <v>3747.3435104188975</v>
      </c>
      <c r="I24" s="25">
        <v>167.74252189987081</v>
      </c>
      <c r="J24" s="25">
        <v>-0.85269728414209567</v>
      </c>
      <c r="K24" s="25">
        <v>1.0317601154373079E-2</v>
      </c>
      <c r="L24" s="25">
        <v>0</v>
      </c>
      <c r="M24" s="25">
        <v>0</v>
      </c>
      <c r="N24" s="25">
        <v>0</v>
      </c>
      <c r="O24" s="29">
        <v>1</v>
      </c>
      <c r="P24" s="27">
        <v>5</v>
      </c>
      <c r="Q24" s="25">
        <v>140</v>
      </c>
      <c r="R24" s="27" t="s">
        <v>344</v>
      </c>
      <c r="S24" s="28" t="s">
        <v>344</v>
      </c>
      <c r="T24" s="33" t="s">
        <v>272</v>
      </c>
      <c r="V24">
        <f t="shared" si="2"/>
        <v>18</v>
      </c>
      <c r="W24">
        <f t="shared" si="0"/>
        <v>243.27663283841903</v>
      </c>
      <c r="X24">
        <f t="shared" si="0"/>
        <v>389.54106623025126</v>
      </c>
      <c r="Z24">
        <f t="shared" si="1"/>
        <v>4566.0283879589961</v>
      </c>
    </row>
    <row r="25" spans="1:26" x14ac:dyDescent="0.2">
      <c r="A25" s="21" t="s">
        <v>368</v>
      </c>
      <c r="B25" s="22" t="s">
        <v>337</v>
      </c>
      <c r="C25" s="22" t="s">
        <v>338</v>
      </c>
      <c r="D25" s="22" t="s">
        <v>364</v>
      </c>
      <c r="E25" s="23" t="s">
        <v>46</v>
      </c>
      <c r="F25" s="24" t="s">
        <v>341</v>
      </c>
      <c r="G25" s="25" t="s">
        <v>342</v>
      </c>
      <c r="H25" s="25">
        <v>3747.3435104186647</v>
      </c>
      <c r="I25" s="25">
        <v>155.98913394556311</v>
      </c>
      <c r="J25" s="25">
        <v>-0.85269728414209567</v>
      </c>
      <c r="K25" s="25">
        <v>1.0317601154373968E-2</v>
      </c>
      <c r="L25" s="25">
        <v>0</v>
      </c>
      <c r="M25" s="25">
        <v>0</v>
      </c>
      <c r="N25" s="25">
        <v>0</v>
      </c>
      <c r="O25" s="29">
        <v>1</v>
      </c>
      <c r="P25" s="27">
        <v>5</v>
      </c>
      <c r="Q25" s="25">
        <v>140</v>
      </c>
      <c r="R25" s="27" t="s">
        <v>344</v>
      </c>
      <c r="S25" s="28" t="s">
        <v>344</v>
      </c>
      <c r="T25" s="33" t="s">
        <v>272</v>
      </c>
      <c r="V25">
        <f t="shared" si="2"/>
        <v>19</v>
      </c>
      <c r="W25">
        <f t="shared" si="0"/>
        <v>231.52324488410693</v>
      </c>
      <c r="X25">
        <f t="shared" si="0"/>
        <v>377.78767827592935</v>
      </c>
      <c r="Z25">
        <f t="shared" si="1"/>
        <v>4507.2614481872251</v>
      </c>
    </row>
    <row r="26" spans="1:26" x14ac:dyDescent="0.2">
      <c r="A26" s="21" t="s">
        <v>369</v>
      </c>
      <c r="B26" s="22" t="s">
        <v>337</v>
      </c>
      <c r="C26" s="22" t="s">
        <v>338</v>
      </c>
      <c r="D26" s="22" t="s">
        <v>364</v>
      </c>
      <c r="E26" s="23" t="s">
        <v>47</v>
      </c>
      <c r="F26" s="24" t="s">
        <v>341</v>
      </c>
      <c r="G26" s="25" t="s">
        <v>342</v>
      </c>
      <c r="H26" s="25">
        <v>3747.3435104179662</v>
      </c>
      <c r="I26" s="25">
        <v>128.77311119404021</v>
      </c>
      <c r="J26" s="25">
        <v>-0.85269728414141355</v>
      </c>
      <c r="K26" s="25">
        <v>1.0317601154370415E-2</v>
      </c>
      <c r="L26" s="25">
        <v>0</v>
      </c>
      <c r="M26" s="25">
        <v>0</v>
      </c>
      <c r="N26" s="25">
        <v>0</v>
      </c>
      <c r="O26" s="29">
        <v>1</v>
      </c>
      <c r="P26" s="27">
        <v>5</v>
      </c>
      <c r="Q26" s="25">
        <v>140</v>
      </c>
      <c r="R26" s="30" t="s">
        <v>344</v>
      </c>
      <c r="S26" s="28" t="s">
        <v>344</v>
      </c>
      <c r="T26" s="33" t="s">
        <v>272</v>
      </c>
      <c r="V26">
        <f t="shared" si="2"/>
        <v>20</v>
      </c>
      <c r="W26">
        <f t="shared" si="0"/>
        <v>204.30722213258838</v>
      </c>
      <c r="X26">
        <f t="shared" si="0"/>
        <v>350.57165552437306</v>
      </c>
      <c r="Z26">
        <f t="shared" si="1"/>
        <v>4371.1813344289276</v>
      </c>
    </row>
    <row r="27" spans="1:26" x14ac:dyDescent="0.2">
      <c r="A27" s="21" t="s">
        <v>371</v>
      </c>
      <c r="B27" s="22" t="s">
        <v>337</v>
      </c>
      <c r="C27" s="31" t="s">
        <v>338</v>
      </c>
      <c r="D27" s="31" t="s">
        <v>364</v>
      </c>
      <c r="E27" s="23" t="s">
        <v>48</v>
      </c>
      <c r="F27" s="24" t="s">
        <v>341</v>
      </c>
      <c r="G27" s="25" t="s">
        <v>342</v>
      </c>
      <c r="H27" s="25">
        <v>3747.3435104165692</v>
      </c>
      <c r="I27" s="25">
        <v>105.71331119406661</v>
      </c>
      <c r="J27" s="25">
        <v>-0.85269728414232304</v>
      </c>
      <c r="K27" s="25">
        <v>1.0317601154373968E-2</v>
      </c>
      <c r="L27" s="25">
        <v>0</v>
      </c>
      <c r="M27" s="25">
        <v>0</v>
      </c>
      <c r="N27" s="25">
        <v>0</v>
      </c>
      <c r="O27" s="29">
        <v>1</v>
      </c>
      <c r="P27" s="27">
        <v>5</v>
      </c>
      <c r="Q27" s="25">
        <v>140</v>
      </c>
      <c r="R27" s="30" t="s">
        <v>344</v>
      </c>
      <c r="S27" s="28" t="s">
        <v>344</v>
      </c>
      <c r="T27" s="33" t="s">
        <v>272</v>
      </c>
      <c r="V27">
        <f t="shared" si="2"/>
        <v>21</v>
      </c>
      <c r="W27">
        <f t="shared" ref="W27:X46" si="3">($O27*($H27+($I27*W$5)+($J27*(W$5^2))+($K27*(W$5^3))+($L27*(W$5^4))+($M27*(W$5^5))+($N27*(W$5^6))))/W$5</f>
        <v>181.24742213254922</v>
      </c>
      <c r="X27">
        <f t="shared" si="3"/>
        <v>327.51185552429888</v>
      </c>
      <c r="Z27">
        <f t="shared" si="1"/>
        <v>4255.8823344276416</v>
      </c>
    </row>
    <row r="28" spans="1:26" x14ac:dyDescent="0.2">
      <c r="A28" s="21" t="s">
        <v>372</v>
      </c>
      <c r="B28" s="22" t="s">
        <v>337</v>
      </c>
      <c r="C28" s="32" t="s">
        <v>373</v>
      </c>
      <c r="D28" s="32" t="s">
        <v>339</v>
      </c>
      <c r="E28" s="33" t="s">
        <v>340</v>
      </c>
      <c r="F28" s="24" t="s">
        <v>341</v>
      </c>
      <c r="G28" s="25" t="s">
        <v>342</v>
      </c>
      <c r="H28" s="25">
        <v>1298.8428702922538</v>
      </c>
      <c r="I28" s="25">
        <v>140.62790652991205</v>
      </c>
      <c r="J28" s="25">
        <v>-1.5596918917736957</v>
      </c>
      <c r="K28" s="25">
        <v>1.2263811739607E-2</v>
      </c>
      <c r="L28" s="25">
        <v>0</v>
      </c>
      <c r="M28" s="25">
        <v>0</v>
      </c>
      <c r="N28" s="25">
        <v>0</v>
      </c>
      <c r="O28" s="29">
        <v>1</v>
      </c>
      <c r="P28" s="27">
        <v>5</v>
      </c>
      <c r="Q28" s="25">
        <v>140</v>
      </c>
      <c r="R28" s="30" t="s">
        <v>344</v>
      </c>
      <c r="S28" s="28" t="s">
        <v>344</v>
      </c>
      <c r="T28" s="33" t="s">
        <v>273</v>
      </c>
      <c r="V28">
        <f t="shared" si="2"/>
        <v>22</v>
      </c>
      <c r="W28">
        <f t="shared" si="3"/>
        <v>130.01038266735748</v>
      </c>
      <c r="X28">
        <f t="shared" si="3"/>
        <v>199.40976559470957</v>
      </c>
      <c r="Z28">
        <f t="shared" si="1"/>
        <v>1964.5230821149228</v>
      </c>
    </row>
    <row r="29" spans="1:26" x14ac:dyDescent="0.2">
      <c r="A29" s="21" t="s">
        <v>376</v>
      </c>
      <c r="B29" s="22" t="s">
        <v>337</v>
      </c>
      <c r="C29" s="22" t="s">
        <v>373</v>
      </c>
      <c r="D29" s="22" t="s">
        <v>339</v>
      </c>
      <c r="E29" s="23" t="s">
        <v>43</v>
      </c>
      <c r="F29" s="24" t="s">
        <v>341</v>
      </c>
      <c r="G29" s="25" t="s">
        <v>342</v>
      </c>
      <c r="H29" s="25">
        <v>1298.8428702922538</v>
      </c>
      <c r="I29" s="25">
        <v>136.35530578519209</v>
      </c>
      <c r="J29" s="25">
        <v>-1.5596918917733547</v>
      </c>
      <c r="K29" s="25">
        <v>1.2263811739605224E-2</v>
      </c>
      <c r="L29" s="25">
        <v>0</v>
      </c>
      <c r="M29" s="25">
        <v>0</v>
      </c>
      <c r="N29" s="25">
        <v>0</v>
      </c>
      <c r="O29" s="29">
        <v>1</v>
      </c>
      <c r="P29" s="27">
        <v>5</v>
      </c>
      <c r="Q29" s="25">
        <v>140</v>
      </c>
      <c r="R29" s="30" t="s">
        <v>344</v>
      </c>
      <c r="S29" s="28" t="s">
        <v>344</v>
      </c>
      <c r="T29" s="33" t="s">
        <v>273</v>
      </c>
      <c r="V29">
        <f t="shared" si="2"/>
        <v>23</v>
      </c>
      <c r="W29">
        <f t="shared" si="3"/>
        <v>125.73778192264837</v>
      </c>
      <c r="X29">
        <f t="shared" si="3"/>
        <v>195.1371648499946</v>
      </c>
      <c r="Z29">
        <f t="shared" si="1"/>
        <v>1943.1600783913311</v>
      </c>
    </row>
    <row r="30" spans="1:26" x14ac:dyDescent="0.2">
      <c r="A30" s="21" t="s">
        <v>378</v>
      </c>
      <c r="B30" s="22" t="s">
        <v>337</v>
      </c>
      <c r="C30" s="22" t="s">
        <v>373</v>
      </c>
      <c r="D30" s="22" t="s">
        <v>339</v>
      </c>
      <c r="E30" s="23" t="s">
        <v>44</v>
      </c>
      <c r="F30" s="24" t="s">
        <v>341</v>
      </c>
      <c r="G30" s="25" t="s">
        <v>342</v>
      </c>
      <c r="H30" s="25">
        <v>1298.8428702914389</v>
      </c>
      <c r="I30" s="25">
        <v>128.48115547433892</v>
      </c>
      <c r="J30" s="25">
        <v>-1.5596918917740368</v>
      </c>
      <c r="K30" s="25">
        <v>1.2263811739608776E-2</v>
      </c>
      <c r="L30" s="25">
        <v>0</v>
      </c>
      <c r="M30" s="25">
        <v>0</v>
      </c>
      <c r="N30" s="25">
        <v>0</v>
      </c>
      <c r="O30" s="29">
        <v>1</v>
      </c>
      <c r="P30" s="27">
        <v>5</v>
      </c>
      <c r="Q30" s="25">
        <v>140</v>
      </c>
      <c r="R30" s="30" t="s">
        <v>344</v>
      </c>
      <c r="S30" s="28" t="s">
        <v>344</v>
      </c>
      <c r="T30" s="33" t="s">
        <v>273</v>
      </c>
      <c r="V30">
        <f t="shared" si="2"/>
        <v>24</v>
      </c>
      <c r="W30">
        <f t="shared" si="3"/>
        <v>117.86363161175323</v>
      </c>
      <c r="X30">
        <f t="shared" si="3"/>
        <v>187.26301453908076</v>
      </c>
      <c r="Z30">
        <f t="shared" si="1"/>
        <v>1903.7893268362336</v>
      </c>
    </row>
    <row r="31" spans="1:26" x14ac:dyDescent="0.2">
      <c r="A31" s="21" t="s">
        <v>380</v>
      </c>
      <c r="B31" s="22" t="s">
        <v>337</v>
      </c>
      <c r="C31" s="22" t="s">
        <v>373</v>
      </c>
      <c r="D31" s="22" t="s">
        <v>339</v>
      </c>
      <c r="E31" s="23" t="s">
        <v>45</v>
      </c>
      <c r="F31" s="24" t="s">
        <v>341</v>
      </c>
      <c r="G31" s="25" t="s">
        <v>342</v>
      </c>
      <c r="H31" s="25">
        <v>1298.8428702910896</v>
      </c>
      <c r="I31" s="25">
        <v>117.7025631383656</v>
      </c>
      <c r="J31" s="25">
        <v>-1.5596918917739231</v>
      </c>
      <c r="K31" s="25">
        <v>1.2263811739607888E-2</v>
      </c>
      <c r="L31" s="25">
        <v>0</v>
      </c>
      <c r="M31" s="25">
        <v>0</v>
      </c>
      <c r="N31" s="25">
        <v>0</v>
      </c>
      <c r="O31" s="29">
        <v>1</v>
      </c>
      <c r="P31" s="27">
        <v>5</v>
      </c>
      <c r="Q31" s="25">
        <v>140</v>
      </c>
      <c r="R31" s="30" t="s">
        <v>344</v>
      </c>
      <c r="S31" s="28" t="s">
        <v>344</v>
      </c>
      <c r="T31" s="33" t="s">
        <v>273</v>
      </c>
      <c r="V31">
        <f t="shared" si="2"/>
        <v>25</v>
      </c>
      <c r="W31">
        <f t="shared" si="3"/>
        <v>107.08503927577439</v>
      </c>
      <c r="X31">
        <f t="shared" si="3"/>
        <v>176.48442220308735</v>
      </c>
      <c r="Z31">
        <f t="shared" si="1"/>
        <v>1849.8963651560205</v>
      </c>
    </row>
    <row r="32" spans="1:26" x14ac:dyDescent="0.2">
      <c r="A32" s="21" t="s">
        <v>382</v>
      </c>
      <c r="B32" s="22" t="s">
        <v>337</v>
      </c>
      <c r="C32" s="22" t="s">
        <v>373</v>
      </c>
      <c r="D32" s="22" t="s">
        <v>339</v>
      </c>
      <c r="E32" s="23" t="s">
        <v>46</v>
      </c>
      <c r="F32" s="24" t="s">
        <v>341</v>
      </c>
      <c r="G32" s="25" t="s">
        <v>342</v>
      </c>
      <c r="H32" s="25">
        <v>1298.8428702912061</v>
      </c>
      <c r="I32" s="25">
        <v>118.45578183720188</v>
      </c>
      <c r="J32" s="25">
        <v>-1.5596918917738094</v>
      </c>
      <c r="K32" s="25">
        <v>1.2263811739607444E-2</v>
      </c>
      <c r="L32" s="25">
        <v>0</v>
      </c>
      <c r="M32" s="25">
        <v>0</v>
      </c>
      <c r="N32" s="25">
        <v>0</v>
      </c>
      <c r="O32" s="29">
        <v>1</v>
      </c>
      <c r="P32" s="27">
        <v>5</v>
      </c>
      <c r="Q32" s="25">
        <v>140</v>
      </c>
      <c r="R32" s="30" t="s">
        <v>344</v>
      </c>
      <c r="S32" s="28" t="s">
        <v>344</v>
      </c>
      <c r="T32" s="33" t="s">
        <v>273</v>
      </c>
      <c r="V32">
        <f t="shared" si="2"/>
        <v>26</v>
      </c>
      <c r="W32">
        <f t="shared" si="3"/>
        <v>107.83825797461741</v>
      </c>
      <c r="X32">
        <f t="shared" si="3"/>
        <v>177.23764090193259</v>
      </c>
      <c r="Z32">
        <f t="shared" si="1"/>
        <v>1853.6624586503212</v>
      </c>
    </row>
    <row r="33" spans="1:26" x14ac:dyDescent="0.2">
      <c r="A33" s="21" t="s">
        <v>384</v>
      </c>
      <c r="B33" s="22" t="s">
        <v>337</v>
      </c>
      <c r="C33" s="22" t="s">
        <v>373</v>
      </c>
      <c r="D33" s="22" t="s">
        <v>339</v>
      </c>
      <c r="E33" s="23" t="s">
        <v>47</v>
      </c>
      <c r="F33" s="24" t="s">
        <v>341</v>
      </c>
      <c r="G33" s="25" t="s">
        <v>342</v>
      </c>
      <c r="H33" s="25">
        <v>1298.8428702905076</v>
      </c>
      <c r="I33" s="25">
        <v>105.95913034313713</v>
      </c>
      <c r="J33" s="25">
        <v>-1.5596918917741505</v>
      </c>
      <c r="K33" s="25">
        <v>1.2263811739607888E-2</v>
      </c>
      <c r="L33" s="25">
        <v>0</v>
      </c>
      <c r="M33" s="25">
        <v>0</v>
      </c>
      <c r="N33" s="25">
        <v>0</v>
      </c>
      <c r="O33" s="29">
        <v>1</v>
      </c>
      <c r="P33" s="27">
        <v>5</v>
      </c>
      <c r="Q33" s="25">
        <v>140</v>
      </c>
      <c r="R33" s="30" t="s">
        <v>344</v>
      </c>
      <c r="S33" s="28" t="s">
        <v>344</v>
      </c>
      <c r="T33" s="33" t="s">
        <v>273</v>
      </c>
      <c r="V33">
        <f t="shared" si="2"/>
        <v>27</v>
      </c>
      <c r="W33">
        <f t="shared" si="3"/>
        <v>95.341606480522287</v>
      </c>
      <c r="X33">
        <f t="shared" si="3"/>
        <v>164.74098940781909</v>
      </c>
      <c r="Z33">
        <f t="shared" si="1"/>
        <v>1791.1792011792902</v>
      </c>
    </row>
    <row r="34" spans="1:26" x14ac:dyDescent="0.2">
      <c r="A34" s="21" t="s">
        <v>386</v>
      </c>
      <c r="B34" s="22" t="s">
        <v>337</v>
      </c>
      <c r="C34" s="22" t="s">
        <v>373</v>
      </c>
      <c r="D34" s="31" t="s">
        <v>339</v>
      </c>
      <c r="E34" s="23" t="s">
        <v>48</v>
      </c>
      <c r="F34" s="24" t="s">
        <v>341</v>
      </c>
      <c r="G34" s="25" t="s">
        <v>342</v>
      </c>
      <c r="H34" s="25">
        <v>1298.842870290624</v>
      </c>
      <c r="I34" s="25">
        <v>94.973730343117552</v>
      </c>
      <c r="J34" s="25">
        <v>-1.5596918917736957</v>
      </c>
      <c r="K34" s="25">
        <v>1.2263811739606556E-2</v>
      </c>
      <c r="L34" s="25">
        <v>0</v>
      </c>
      <c r="M34" s="25">
        <v>0</v>
      </c>
      <c r="N34" s="25">
        <v>0</v>
      </c>
      <c r="O34" s="29">
        <v>1</v>
      </c>
      <c r="P34" s="27">
        <v>5</v>
      </c>
      <c r="Q34" s="25">
        <v>140</v>
      </c>
      <c r="R34" s="30" t="s">
        <v>344</v>
      </c>
      <c r="S34" s="28" t="s">
        <v>344</v>
      </c>
      <c r="T34" s="33" t="s">
        <v>273</v>
      </c>
      <c r="V34">
        <f t="shared" si="2"/>
        <v>28</v>
      </c>
      <c r="W34">
        <f t="shared" si="3"/>
        <v>84.356206480521735</v>
      </c>
      <c r="X34">
        <f t="shared" si="3"/>
        <v>153.75558940781369</v>
      </c>
      <c r="Z34">
        <f t="shared" si="1"/>
        <v>1736.2522011793201</v>
      </c>
    </row>
    <row r="35" spans="1:26" x14ac:dyDescent="0.2">
      <c r="A35" s="21" t="s">
        <v>388</v>
      </c>
      <c r="B35" s="22" t="s">
        <v>337</v>
      </c>
      <c r="C35" s="22" t="s">
        <v>373</v>
      </c>
      <c r="D35" s="32" t="s">
        <v>355</v>
      </c>
      <c r="E35" s="33" t="s">
        <v>340</v>
      </c>
      <c r="F35" s="24" t="s">
        <v>341</v>
      </c>
      <c r="G35" s="25" t="s">
        <v>342</v>
      </c>
      <c r="H35" s="25">
        <v>1298.8428702941164</v>
      </c>
      <c r="I35" s="25">
        <v>180.97011495383302</v>
      </c>
      <c r="J35" s="25">
        <v>-1.5596918917731273</v>
      </c>
      <c r="K35" s="25">
        <v>1.2263811739606112E-2</v>
      </c>
      <c r="L35" s="25">
        <v>0</v>
      </c>
      <c r="M35" s="25">
        <v>0</v>
      </c>
      <c r="N35" s="25">
        <v>0</v>
      </c>
      <c r="O35" s="29">
        <v>1</v>
      </c>
      <c r="P35" s="27">
        <v>5</v>
      </c>
      <c r="Q35" s="25">
        <v>140</v>
      </c>
      <c r="R35" s="27" t="s">
        <v>344</v>
      </c>
      <c r="S35" s="28" t="s">
        <v>344</v>
      </c>
      <c r="T35" s="33" t="s">
        <v>273</v>
      </c>
      <c r="V35">
        <f t="shared" si="2"/>
        <v>29</v>
      </c>
      <c r="W35">
        <f t="shared" si="3"/>
        <v>170.35259109134617</v>
      </c>
      <c r="X35">
        <f t="shared" si="3"/>
        <v>239.75197401875519</v>
      </c>
      <c r="Z35">
        <f t="shared" si="1"/>
        <v>2166.2341242364041</v>
      </c>
    </row>
    <row r="36" spans="1:26" x14ac:dyDescent="0.2">
      <c r="A36" s="21" t="s">
        <v>389</v>
      </c>
      <c r="B36" s="22" t="s">
        <v>337</v>
      </c>
      <c r="C36" s="22" t="s">
        <v>373</v>
      </c>
      <c r="D36" s="22" t="s">
        <v>355</v>
      </c>
      <c r="E36" s="23" t="s">
        <v>43</v>
      </c>
      <c r="F36" s="24" t="s">
        <v>341</v>
      </c>
      <c r="G36" s="25" t="s">
        <v>342</v>
      </c>
      <c r="H36" s="25">
        <v>1298.8428702934179</v>
      </c>
      <c r="I36" s="25">
        <v>175.75799279233141</v>
      </c>
      <c r="J36" s="25">
        <v>-1.5596918917733547</v>
      </c>
      <c r="K36" s="25">
        <v>1.2263811739606112E-2</v>
      </c>
      <c r="L36" s="25">
        <v>0</v>
      </c>
      <c r="M36" s="25">
        <v>0</v>
      </c>
      <c r="N36" s="25">
        <v>0</v>
      </c>
      <c r="O36" s="29">
        <v>1</v>
      </c>
      <c r="P36" s="27">
        <v>5</v>
      </c>
      <c r="Q36" s="25">
        <v>140</v>
      </c>
      <c r="R36" s="27" t="s">
        <v>344</v>
      </c>
      <c r="S36" s="28" t="s">
        <v>344</v>
      </c>
      <c r="T36" s="33" t="s">
        <v>273</v>
      </c>
      <c r="V36">
        <f t="shared" si="2"/>
        <v>30</v>
      </c>
      <c r="W36">
        <f t="shared" si="3"/>
        <v>165.1404689298181</v>
      </c>
      <c r="X36">
        <f t="shared" si="3"/>
        <v>234.53985185720651</v>
      </c>
      <c r="Z36">
        <f t="shared" si="1"/>
        <v>2140.1735134281917</v>
      </c>
    </row>
    <row r="37" spans="1:26" x14ac:dyDescent="0.2">
      <c r="A37" s="21" t="s">
        <v>390</v>
      </c>
      <c r="B37" s="22" t="s">
        <v>337</v>
      </c>
      <c r="C37" s="22" t="s">
        <v>373</v>
      </c>
      <c r="D37" s="22" t="s">
        <v>355</v>
      </c>
      <c r="E37" s="23" t="s">
        <v>44</v>
      </c>
      <c r="F37" s="24" t="s">
        <v>341</v>
      </c>
      <c r="G37" s="25" t="s">
        <v>342</v>
      </c>
      <c r="H37" s="25">
        <v>1298.842870292603</v>
      </c>
      <c r="I37" s="25">
        <v>165.6742486061955</v>
      </c>
      <c r="J37" s="25">
        <v>-1.5596918917738094</v>
      </c>
      <c r="K37" s="25">
        <v>1.2263811739607888E-2</v>
      </c>
      <c r="L37" s="25">
        <v>0</v>
      </c>
      <c r="M37" s="25">
        <v>0</v>
      </c>
      <c r="N37" s="25">
        <v>0</v>
      </c>
      <c r="O37" s="29">
        <v>1</v>
      </c>
      <c r="P37" s="27">
        <v>5</v>
      </c>
      <c r="Q37" s="25">
        <v>140</v>
      </c>
      <c r="R37" s="27" t="s">
        <v>344</v>
      </c>
      <c r="S37" s="28" t="s">
        <v>344</v>
      </c>
      <c r="T37" s="33" t="s">
        <v>273</v>
      </c>
      <c r="V37">
        <f t="shared" si="2"/>
        <v>31</v>
      </c>
      <c r="W37">
        <f t="shared" si="3"/>
        <v>155.0567247436465</v>
      </c>
      <c r="X37">
        <f t="shared" si="3"/>
        <v>224.45610767101314</v>
      </c>
      <c r="Z37">
        <f t="shared" si="1"/>
        <v>2089.7547924966862</v>
      </c>
    </row>
    <row r="38" spans="1:26" x14ac:dyDescent="0.2">
      <c r="A38" s="21" t="s">
        <v>391</v>
      </c>
      <c r="B38" s="22" t="s">
        <v>337</v>
      </c>
      <c r="C38" s="22" t="s">
        <v>373</v>
      </c>
      <c r="D38" s="22" t="s">
        <v>355</v>
      </c>
      <c r="E38" s="23" t="s">
        <v>45</v>
      </c>
      <c r="F38" s="24" t="s">
        <v>341</v>
      </c>
      <c r="G38" s="25" t="s">
        <v>342</v>
      </c>
      <c r="H38" s="25">
        <v>1298.8428702927195</v>
      </c>
      <c r="I38" s="25">
        <v>152.4891641015345</v>
      </c>
      <c r="J38" s="25">
        <v>-1.5596918917738094</v>
      </c>
      <c r="K38" s="25">
        <v>1.2263811739607888E-2</v>
      </c>
      <c r="L38" s="25">
        <v>0</v>
      </c>
      <c r="M38" s="25">
        <v>0</v>
      </c>
      <c r="N38" s="25">
        <v>0</v>
      </c>
      <c r="O38" s="29">
        <v>1</v>
      </c>
      <c r="P38" s="27">
        <v>5</v>
      </c>
      <c r="Q38" s="25">
        <v>140</v>
      </c>
      <c r="R38" s="27" t="s">
        <v>344</v>
      </c>
      <c r="S38" s="28" t="s">
        <v>344</v>
      </c>
      <c r="T38" s="33" t="s">
        <v>273</v>
      </c>
      <c r="V38">
        <f t="shared" si="2"/>
        <v>32</v>
      </c>
      <c r="W38">
        <f t="shared" si="3"/>
        <v>141.87164023898836</v>
      </c>
      <c r="X38">
        <f t="shared" si="3"/>
        <v>211.27102316635936</v>
      </c>
      <c r="Z38">
        <f t="shared" si="1"/>
        <v>2023.8293699734977</v>
      </c>
    </row>
    <row r="39" spans="1:26" x14ac:dyDescent="0.2">
      <c r="A39" s="21" t="s">
        <v>392</v>
      </c>
      <c r="B39" s="22" t="s">
        <v>337</v>
      </c>
      <c r="C39" s="22" t="s">
        <v>373</v>
      </c>
      <c r="D39" s="22" t="s">
        <v>355</v>
      </c>
      <c r="E39" s="23" t="s">
        <v>46</v>
      </c>
      <c r="F39" s="24" t="s">
        <v>341</v>
      </c>
      <c r="G39" s="25" t="s">
        <v>342</v>
      </c>
      <c r="H39" s="25">
        <v>1298.8428702927195</v>
      </c>
      <c r="I39" s="25">
        <v>146.64787783717165</v>
      </c>
      <c r="J39" s="25">
        <v>-1.5596918917733547</v>
      </c>
      <c r="K39" s="25">
        <v>1.2263811739605224E-2</v>
      </c>
      <c r="L39" s="25">
        <v>0</v>
      </c>
      <c r="M39" s="25">
        <v>0</v>
      </c>
      <c r="N39" s="25">
        <v>0</v>
      </c>
      <c r="O39" s="29">
        <v>1</v>
      </c>
      <c r="P39" s="27">
        <v>5</v>
      </c>
      <c r="Q39" s="25">
        <v>140</v>
      </c>
      <c r="R39" s="27" t="s">
        <v>344</v>
      </c>
      <c r="S39" s="28" t="s">
        <v>344</v>
      </c>
      <c r="T39" s="33" t="s">
        <v>273</v>
      </c>
      <c r="V39">
        <f t="shared" si="2"/>
        <v>33</v>
      </c>
      <c r="W39">
        <f t="shared" si="3"/>
        <v>136.0303539746395</v>
      </c>
      <c r="X39">
        <f t="shared" si="3"/>
        <v>205.4297369020031</v>
      </c>
      <c r="Z39">
        <f t="shared" si="1"/>
        <v>1994.6229386516945</v>
      </c>
    </row>
    <row r="40" spans="1:26" x14ac:dyDescent="0.2">
      <c r="A40" s="21" t="s">
        <v>393</v>
      </c>
      <c r="B40" s="22" t="s">
        <v>337</v>
      </c>
      <c r="C40" s="22" t="s">
        <v>373</v>
      </c>
      <c r="D40" s="22" t="s">
        <v>355</v>
      </c>
      <c r="E40" s="23" t="s">
        <v>47</v>
      </c>
      <c r="F40" s="24" t="s">
        <v>341</v>
      </c>
      <c r="G40" s="25" t="s">
        <v>342</v>
      </c>
      <c r="H40" s="25">
        <v>1298.8428702917881</v>
      </c>
      <c r="I40" s="25">
        <v>130.5495703431007</v>
      </c>
      <c r="J40" s="25">
        <v>-1.5596918917738094</v>
      </c>
      <c r="K40" s="25">
        <v>1.2263811739607E-2</v>
      </c>
      <c r="L40" s="25">
        <v>0</v>
      </c>
      <c r="M40" s="25">
        <v>0</v>
      </c>
      <c r="N40" s="25">
        <v>0</v>
      </c>
      <c r="O40" s="29">
        <v>1</v>
      </c>
      <c r="P40" s="27">
        <v>5</v>
      </c>
      <c r="Q40" s="25">
        <v>140</v>
      </c>
      <c r="R40" s="30" t="s">
        <v>344</v>
      </c>
      <c r="S40" s="28" t="s">
        <v>344</v>
      </c>
      <c r="T40" s="33" t="s">
        <v>273</v>
      </c>
      <c r="V40">
        <f t="shared" si="2"/>
        <v>34</v>
      </c>
      <c r="W40">
        <f t="shared" si="3"/>
        <v>119.93204648052998</v>
      </c>
      <c r="X40">
        <f t="shared" si="3"/>
        <v>189.33142940786746</v>
      </c>
      <c r="Z40">
        <f t="shared" si="1"/>
        <v>1914.1314011803972</v>
      </c>
    </row>
    <row r="41" spans="1:26" x14ac:dyDescent="0.2">
      <c r="A41" s="21" t="s">
        <v>395</v>
      </c>
      <c r="B41" s="22" t="s">
        <v>337</v>
      </c>
      <c r="C41" s="22" t="s">
        <v>373</v>
      </c>
      <c r="D41" s="31" t="s">
        <v>355</v>
      </c>
      <c r="E41" s="23" t="s">
        <v>48</v>
      </c>
      <c r="F41" s="24" t="s">
        <v>341</v>
      </c>
      <c r="G41" s="25" t="s">
        <v>342</v>
      </c>
      <c r="H41" s="25">
        <v>1298.8428702914389</v>
      </c>
      <c r="I41" s="25">
        <v>117.01447034309246</v>
      </c>
      <c r="J41" s="25">
        <v>-1.5596918917733547</v>
      </c>
      <c r="K41" s="25">
        <v>1.2263811739605668E-2</v>
      </c>
      <c r="L41" s="25">
        <v>0</v>
      </c>
      <c r="M41" s="25">
        <v>0</v>
      </c>
      <c r="N41" s="25">
        <v>0</v>
      </c>
      <c r="O41" s="29">
        <v>1</v>
      </c>
      <c r="P41" s="27">
        <v>5</v>
      </c>
      <c r="Q41" s="25">
        <v>140</v>
      </c>
      <c r="R41" s="30" t="s">
        <v>344</v>
      </c>
      <c r="S41" s="28" t="s">
        <v>344</v>
      </c>
      <c r="T41" s="33" t="s">
        <v>273</v>
      </c>
      <c r="V41">
        <f t="shared" si="2"/>
        <v>35</v>
      </c>
      <c r="W41">
        <f t="shared" si="3"/>
        <v>106.39694648052917</v>
      </c>
      <c r="X41">
        <f t="shared" si="3"/>
        <v>175.79632940784452</v>
      </c>
      <c r="Z41">
        <f t="shared" si="1"/>
        <v>1846.4559011800179</v>
      </c>
    </row>
    <row r="42" spans="1:26" x14ac:dyDescent="0.2">
      <c r="A42" s="21" t="s">
        <v>397</v>
      </c>
      <c r="B42" s="22" t="s">
        <v>337</v>
      </c>
      <c r="C42" s="22" t="s">
        <v>373</v>
      </c>
      <c r="D42" s="32" t="s">
        <v>364</v>
      </c>
      <c r="E42" s="33" t="s">
        <v>340</v>
      </c>
      <c r="F42" s="24" t="s">
        <v>341</v>
      </c>
      <c r="G42" s="25" t="s">
        <v>342</v>
      </c>
      <c r="H42" s="25">
        <v>1298.8428702971432</v>
      </c>
      <c r="I42" s="25">
        <v>253.19620091019181</v>
      </c>
      <c r="J42" s="25">
        <v>-1.5596918917728999</v>
      </c>
      <c r="K42" s="25">
        <v>1.2263811739604336E-2</v>
      </c>
      <c r="L42" s="25">
        <v>0</v>
      </c>
      <c r="M42" s="25">
        <v>0</v>
      </c>
      <c r="N42" s="25">
        <v>0</v>
      </c>
      <c r="O42" s="29">
        <v>1</v>
      </c>
      <c r="P42" s="27">
        <v>5</v>
      </c>
      <c r="Q42" s="25">
        <v>140</v>
      </c>
      <c r="R42" s="27" t="s">
        <v>344</v>
      </c>
      <c r="S42" s="28" t="s">
        <v>344</v>
      </c>
      <c r="T42" s="33" t="s">
        <v>273</v>
      </c>
      <c r="V42">
        <f t="shared" si="2"/>
        <v>36</v>
      </c>
      <c r="W42">
        <f t="shared" si="3"/>
        <v>242.57867704778647</v>
      </c>
      <c r="X42">
        <f t="shared" si="3"/>
        <v>311.9780599753052</v>
      </c>
      <c r="Z42">
        <f t="shared" si="1"/>
        <v>2527.3645540212301</v>
      </c>
    </row>
    <row r="43" spans="1:26" x14ac:dyDescent="0.2">
      <c r="A43" s="21" t="s">
        <v>398</v>
      </c>
      <c r="B43" s="22" t="s">
        <v>337</v>
      </c>
      <c r="C43" s="22" t="s">
        <v>373</v>
      </c>
      <c r="D43" s="22" t="s">
        <v>364</v>
      </c>
      <c r="E43" s="23" t="s">
        <v>43</v>
      </c>
      <c r="F43" s="24" t="s">
        <v>341</v>
      </c>
      <c r="G43" s="25" t="s">
        <v>342</v>
      </c>
      <c r="H43" s="25">
        <v>1298.8428702962119</v>
      </c>
      <c r="I43" s="25">
        <v>246.71472920216661</v>
      </c>
      <c r="J43" s="25">
        <v>-1.5596918917740368</v>
      </c>
      <c r="K43" s="25">
        <v>1.2263811739606112E-2</v>
      </c>
      <c r="L43" s="25">
        <v>0</v>
      </c>
      <c r="M43" s="25">
        <v>0</v>
      </c>
      <c r="N43" s="25">
        <v>0</v>
      </c>
      <c r="O43" s="29">
        <v>1</v>
      </c>
      <c r="P43" s="27">
        <v>5</v>
      </c>
      <c r="Q43" s="25">
        <v>140</v>
      </c>
      <c r="R43" s="27" t="s">
        <v>344</v>
      </c>
      <c r="S43" s="28" t="s">
        <v>344</v>
      </c>
      <c r="T43" s="33" t="s">
        <v>273</v>
      </c>
      <c r="V43">
        <f t="shared" si="2"/>
        <v>37</v>
      </c>
      <c r="W43">
        <f t="shared" si="3"/>
        <v>236.09720533969528</v>
      </c>
      <c r="X43">
        <f t="shared" si="3"/>
        <v>305.4965882672044</v>
      </c>
      <c r="Z43">
        <f t="shared" si="1"/>
        <v>2494.9571954801445</v>
      </c>
    </row>
    <row r="44" spans="1:26" x14ac:dyDescent="0.2">
      <c r="A44" s="21" t="s">
        <v>399</v>
      </c>
      <c r="B44" s="22" t="s">
        <v>337</v>
      </c>
      <c r="C44" s="22" t="s">
        <v>373</v>
      </c>
      <c r="D44" s="22" t="s">
        <v>364</v>
      </c>
      <c r="E44" s="23" t="s">
        <v>44</v>
      </c>
      <c r="F44" s="24" t="s">
        <v>341</v>
      </c>
      <c r="G44" s="25" t="s">
        <v>342</v>
      </c>
      <c r="H44" s="25">
        <v>1298.8428702962119</v>
      </c>
      <c r="I44" s="25">
        <v>232.70054321547212</v>
      </c>
      <c r="J44" s="25">
        <v>-1.5596918917728999</v>
      </c>
      <c r="K44" s="25">
        <v>1.2263811739603447E-2</v>
      </c>
      <c r="L44" s="25">
        <v>0</v>
      </c>
      <c r="M44" s="25">
        <v>0</v>
      </c>
      <c r="N44" s="25">
        <v>0</v>
      </c>
      <c r="O44" s="29">
        <v>1</v>
      </c>
      <c r="P44" s="27">
        <v>5</v>
      </c>
      <c r="Q44" s="25">
        <v>140</v>
      </c>
      <c r="R44" s="27" t="s">
        <v>344</v>
      </c>
      <c r="S44" s="28" t="s">
        <v>344</v>
      </c>
      <c r="T44" s="33" t="s">
        <v>273</v>
      </c>
      <c r="V44">
        <f t="shared" si="2"/>
        <v>38</v>
      </c>
      <c r="W44">
        <f t="shared" si="3"/>
        <v>222.0830193530422</v>
      </c>
      <c r="X44">
        <f t="shared" si="3"/>
        <v>291.48240228052748</v>
      </c>
      <c r="Z44">
        <f t="shared" si="1"/>
        <v>2424.8862655467005</v>
      </c>
    </row>
    <row r="45" spans="1:26" x14ac:dyDescent="0.2">
      <c r="A45" s="21" t="s">
        <v>400</v>
      </c>
      <c r="B45" s="22" t="s">
        <v>337</v>
      </c>
      <c r="C45" s="22" t="s">
        <v>373</v>
      </c>
      <c r="D45" s="22" t="s">
        <v>364</v>
      </c>
      <c r="E45" s="23" t="s">
        <v>45</v>
      </c>
      <c r="F45" s="24" t="s">
        <v>341</v>
      </c>
      <c r="G45" s="25" t="s">
        <v>342</v>
      </c>
      <c r="H45" s="25">
        <v>1298.8428702952806</v>
      </c>
      <c r="I45" s="25">
        <v>214.8993505021154</v>
      </c>
      <c r="J45" s="25">
        <v>-1.559691891773582</v>
      </c>
      <c r="K45" s="25">
        <v>1.2263811739606112E-2</v>
      </c>
      <c r="L45" s="25">
        <v>0</v>
      </c>
      <c r="M45" s="25">
        <v>0</v>
      </c>
      <c r="N45" s="25">
        <v>0</v>
      </c>
      <c r="O45" s="29">
        <v>1</v>
      </c>
      <c r="P45" s="27">
        <v>5</v>
      </c>
      <c r="Q45" s="25">
        <v>140</v>
      </c>
      <c r="R45" s="27" t="s">
        <v>344</v>
      </c>
      <c r="S45" s="28" t="s">
        <v>344</v>
      </c>
      <c r="T45" s="33" t="s">
        <v>273</v>
      </c>
      <c r="V45">
        <f t="shared" si="2"/>
        <v>39</v>
      </c>
      <c r="W45">
        <f t="shared" si="3"/>
        <v>204.28182663963915</v>
      </c>
      <c r="X45">
        <f t="shared" si="3"/>
        <v>273.68120956710254</v>
      </c>
      <c r="Z45">
        <f t="shared" si="1"/>
        <v>2335.8803019789684</v>
      </c>
    </row>
    <row r="46" spans="1:26" x14ac:dyDescent="0.2">
      <c r="A46" s="21" t="s">
        <v>401</v>
      </c>
      <c r="B46" s="22" t="s">
        <v>337</v>
      </c>
      <c r="C46" s="22" t="s">
        <v>373</v>
      </c>
      <c r="D46" s="22" t="s">
        <v>364</v>
      </c>
      <c r="E46" s="23" t="s">
        <v>46</v>
      </c>
      <c r="F46" s="24" t="s">
        <v>341</v>
      </c>
      <c r="G46" s="25" t="s">
        <v>342</v>
      </c>
      <c r="H46" s="25">
        <v>1298.8428702945821</v>
      </c>
      <c r="I46" s="25">
        <v>202.02754533022818</v>
      </c>
      <c r="J46" s="25">
        <v>-1.5596918917733547</v>
      </c>
      <c r="K46" s="25">
        <v>1.2263811739607E-2</v>
      </c>
      <c r="L46" s="25">
        <v>0</v>
      </c>
      <c r="M46" s="25">
        <v>0</v>
      </c>
      <c r="N46" s="25">
        <v>0</v>
      </c>
      <c r="O46" s="29">
        <v>1</v>
      </c>
      <c r="P46" s="27">
        <v>5</v>
      </c>
      <c r="Q46" s="25">
        <v>140</v>
      </c>
      <c r="R46" s="27" t="s">
        <v>344</v>
      </c>
      <c r="S46" s="28" t="s">
        <v>344</v>
      </c>
      <c r="T46" s="33" t="s">
        <v>273</v>
      </c>
      <c r="V46">
        <f t="shared" si="2"/>
        <v>40</v>
      </c>
      <c r="W46">
        <f t="shared" si="3"/>
        <v>191.4100214677452</v>
      </c>
      <c r="X46">
        <f t="shared" si="3"/>
        <v>260.80940439517587</v>
      </c>
      <c r="Z46">
        <f t="shared" si="1"/>
        <v>2271.5212761188395</v>
      </c>
    </row>
    <row r="47" spans="1:26" x14ac:dyDescent="0.2">
      <c r="A47" s="21" t="s">
        <v>403</v>
      </c>
      <c r="B47" s="22" t="s">
        <v>337</v>
      </c>
      <c r="C47" s="22" t="s">
        <v>373</v>
      </c>
      <c r="D47" s="22" t="s">
        <v>364</v>
      </c>
      <c r="E47" s="23" t="s">
        <v>47</v>
      </c>
      <c r="F47" s="24" t="s">
        <v>341</v>
      </c>
      <c r="G47" s="25" t="s">
        <v>342</v>
      </c>
      <c r="H47" s="25">
        <v>1298.8428702938836</v>
      </c>
      <c r="I47" s="25">
        <v>180.15069008305935</v>
      </c>
      <c r="J47" s="25">
        <v>-1.5596918917733547</v>
      </c>
      <c r="K47" s="25">
        <v>1.2263811739605224E-2</v>
      </c>
      <c r="L47" s="25">
        <v>0</v>
      </c>
      <c r="M47" s="25">
        <v>0</v>
      </c>
      <c r="N47" s="25">
        <v>0</v>
      </c>
      <c r="O47" s="29">
        <v>1</v>
      </c>
      <c r="P47" s="27">
        <v>5</v>
      </c>
      <c r="Q47" s="25">
        <v>140</v>
      </c>
      <c r="R47" s="30" t="s">
        <v>344</v>
      </c>
      <c r="S47" s="28" t="s">
        <v>344</v>
      </c>
      <c r="T47" s="33" t="s">
        <v>273</v>
      </c>
      <c r="V47">
        <f t="shared" si="2"/>
        <v>41</v>
      </c>
      <c r="W47">
        <f t="shared" ref="W47:X66" si="4">($O47*($H47+($I47*W$5)+($J47*(W$5^2))+($K47*(W$5^3))+($L47*(W$5^4))+($M47*(W$5^5))+($N47*(W$5^6))))/W$5</f>
        <v>169.53316622055613</v>
      </c>
      <c r="X47">
        <f t="shared" si="4"/>
        <v>238.93254914796316</v>
      </c>
      <c r="Z47">
        <f t="shared" si="1"/>
        <v>2162.1369998822975</v>
      </c>
    </row>
    <row r="48" spans="1:26" x14ac:dyDescent="0.2">
      <c r="A48" s="21" t="s">
        <v>405</v>
      </c>
      <c r="B48" s="22" t="s">
        <v>337</v>
      </c>
      <c r="C48" s="31" t="s">
        <v>373</v>
      </c>
      <c r="D48" s="31" t="s">
        <v>364</v>
      </c>
      <c r="E48" s="23" t="s">
        <v>48</v>
      </c>
      <c r="F48" s="24" t="s">
        <v>341</v>
      </c>
      <c r="G48" s="25" t="s">
        <v>342</v>
      </c>
      <c r="H48" s="25">
        <v>1298.8428702930687</v>
      </c>
      <c r="I48" s="25">
        <v>161.46759008306461</v>
      </c>
      <c r="J48" s="25">
        <v>-1.5596918917738094</v>
      </c>
      <c r="K48" s="25">
        <v>1.2263811739607E-2</v>
      </c>
      <c r="L48" s="25">
        <v>0</v>
      </c>
      <c r="M48" s="25">
        <v>0</v>
      </c>
      <c r="N48" s="25">
        <v>0</v>
      </c>
      <c r="O48" s="29">
        <v>1</v>
      </c>
      <c r="P48" s="27">
        <v>5</v>
      </c>
      <c r="Q48" s="25">
        <v>140</v>
      </c>
      <c r="R48" s="30" t="s">
        <v>344</v>
      </c>
      <c r="S48" s="28" t="s">
        <v>344</v>
      </c>
      <c r="T48" s="33" t="s">
        <v>273</v>
      </c>
      <c r="V48">
        <f t="shared" si="2"/>
        <v>42</v>
      </c>
      <c r="W48">
        <f t="shared" si="4"/>
        <v>150.85006622052572</v>
      </c>
      <c r="X48">
        <f t="shared" si="4"/>
        <v>220.24944914791095</v>
      </c>
      <c r="Z48">
        <f t="shared" si="1"/>
        <v>2068.721499881497</v>
      </c>
    </row>
    <row r="49" spans="1:26" x14ac:dyDescent="0.2">
      <c r="A49" s="21" t="s">
        <v>407</v>
      </c>
      <c r="B49" s="22" t="s">
        <v>337</v>
      </c>
      <c r="C49" s="22" t="s">
        <v>408</v>
      </c>
      <c r="D49" s="32" t="s">
        <v>409</v>
      </c>
      <c r="E49" s="23" t="s">
        <v>43</v>
      </c>
      <c r="F49" s="24" t="s">
        <v>341</v>
      </c>
      <c r="G49" s="25" t="s">
        <v>342</v>
      </c>
      <c r="H49" s="25">
        <v>2898.1134993042797</v>
      </c>
      <c r="I49" s="25">
        <v>45.913231890907817</v>
      </c>
      <c r="J49" s="25">
        <v>0.51611449987467495</v>
      </c>
      <c r="K49" s="25">
        <v>-1.4691682119405414E-4</v>
      </c>
      <c r="L49" s="25">
        <v>2.6332100287684845E-5</v>
      </c>
      <c r="M49" s="25">
        <v>0</v>
      </c>
      <c r="N49" s="25">
        <v>0</v>
      </c>
      <c r="O49" s="29">
        <v>1</v>
      </c>
      <c r="P49" s="27">
        <v>5</v>
      </c>
      <c r="Q49" s="25">
        <v>120</v>
      </c>
      <c r="R49" s="30" t="s">
        <v>344</v>
      </c>
      <c r="S49" s="28" t="s">
        <v>344</v>
      </c>
      <c r="T49" s="33" t="s">
        <v>274</v>
      </c>
      <c r="V49">
        <f t="shared" si="2"/>
        <v>43</v>
      </c>
      <c r="W49">
        <f t="shared" si="4"/>
        <v>140.18767817390003</v>
      </c>
      <c r="X49">
        <f t="shared" si="4"/>
        <v>234.37141935778686</v>
      </c>
      <c r="Z49">
        <f t="shared" si="1"/>
        <v>3140.5806142157162</v>
      </c>
    </row>
    <row r="50" spans="1:26" x14ac:dyDescent="0.2">
      <c r="A50" s="21" t="s">
        <v>411</v>
      </c>
      <c r="B50" s="22" t="s">
        <v>337</v>
      </c>
      <c r="C50" s="22" t="s">
        <v>408</v>
      </c>
      <c r="D50" s="22" t="s">
        <v>409</v>
      </c>
      <c r="E50" s="23" t="s">
        <v>44</v>
      </c>
      <c r="F50" s="24" t="s">
        <v>341</v>
      </c>
      <c r="G50" s="25" t="s">
        <v>342</v>
      </c>
      <c r="H50" s="25">
        <v>2898.1134993042797</v>
      </c>
      <c r="I50" s="25">
        <v>45.802984951657912</v>
      </c>
      <c r="J50" s="25">
        <v>0.51611449987467495</v>
      </c>
      <c r="K50" s="25">
        <v>-1.4691682119405414E-4</v>
      </c>
      <c r="L50" s="25">
        <v>2.6332100287684845E-5</v>
      </c>
      <c r="M50" s="25">
        <v>0</v>
      </c>
      <c r="N50" s="25">
        <v>0</v>
      </c>
      <c r="O50" s="29">
        <v>1</v>
      </c>
      <c r="P50" s="27">
        <v>5</v>
      </c>
      <c r="Q50" s="25">
        <v>120</v>
      </c>
      <c r="R50" s="30" t="s">
        <v>344</v>
      </c>
      <c r="S50" s="28" t="s">
        <v>344</v>
      </c>
      <c r="T50" s="33" t="s">
        <v>274</v>
      </c>
      <c r="V50">
        <f t="shared" si="2"/>
        <v>44</v>
      </c>
      <c r="W50">
        <f t="shared" si="4"/>
        <v>140.07743123465013</v>
      </c>
      <c r="X50">
        <f t="shared" si="4"/>
        <v>234.26117241853694</v>
      </c>
      <c r="Z50">
        <f t="shared" si="1"/>
        <v>3140.0293795194666</v>
      </c>
    </row>
    <row r="51" spans="1:26" x14ac:dyDescent="0.2">
      <c r="A51" s="21" t="s">
        <v>412</v>
      </c>
      <c r="B51" s="22" t="s">
        <v>337</v>
      </c>
      <c r="C51" s="22" t="s">
        <v>408</v>
      </c>
      <c r="D51" s="22" t="s">
        <v>409</v>
      </c>
      <c r="E51" s="23" t="s">
        <v>45</v>
      </c>
      <c r="F51" s="24" t="s">
        <v>341</v>
      </c>
      <c r="G51" s="25" t="s">
        <v>342</v>
      </c>
      <c r="H51" s="25">
        <v>2898.1134993042797</v>
      </c>
      <c r="I51" s="25">
        <v>45.674579126885362</v>
      </c>
      <c r="J51" s="25">
        <v>0.51611449987467495</v>
      </c>
      <c r="K51" s="25">
        <v>-1.4691682119405414E-4</v>
      </c>
      <c r="L51" s="25">
        <v>2.6332100287684845E-5</v>
      </c>
      <c r="M51" s="25">
        <v>0</v>
      </c>
      <c r="N51" s="25">
        <v>0</v>
      </c>
      <c r="O51" s="29">
        <v>1</v>
      </c>
      <c r="P51" s="27">
        <v>5</v>
      </c>
      <c r="Q51" s="25">
        <v>120</v>
      </c>
      <c r="R51" s="27" t="s">
        <v>344</v>
      </c>
      <c r="S51" s="28" t="s">
        <v>344</v>
      </c>
      <c r="T51" s="33" t="s">
        <v>274</v>
      </c>
      <c r="V51">
        <f t="shared" si="2"/>
        <v>45</v>
      </c>
      <c r="W51">
        <f t="shared" si="4"/>
        <v>139.94902540987758</v>
      </c>
      <c r="X51">
        <f t="shared" si="4"/>
        <v>234.13276659376439</v>
      </c>
      <c r="Z51">
        <f t="shared" si="1"/>
        <v>3139.3873503956038</v>
      </c>
    </row>
    <row r="52" spans="1:26" x14ac:dyDescent="0.2">
      <c r="A52" s="21" t="s">
        <v>413</v>
      </c>
      <c r="B52" s="22" t="s">
        <v>337</v>
      </c>
      <c r="C52" s="22" t="s">
        <v>408</v>
      </c>
      <c r="D52" s="22" t="s">
        <v>409</v>
      </c>
      <c r="E52" s="23" t="s">
        <v>46</v>
      </c>
      <c r="F52" s="24" t="s">
        <v>341</v>
      </c>
      <c r="G52" s="25" t="s">
        <v>342</v>
      </c>
      <c r="H52" s="25">
        <v>2898.1134993042797</v>
      </c>
      <c r="I52" s="25">
        <v>45.413655483736299</v>
      </c>
      <c r="J52" s="25">
        <v>0.51611449987467495</v>
      </c>
      <c r="K52" s="25">
        <v>-1.4691682119405414E-4</v>
      </c>
      <c r="L52" s="25">
        <v>2.6332100287684845E-5</v>
      </c>
      <c r="M52" s="25">
        <v>0</v>
      </c>
      <c r="N52" s="25">
        <v>0</v>
      </c>
      <c r="O52" s="29">
        <v>1</v>
      </c>
      <c r="P52" s="27">
        <v>5</v>
      </c>
      <c r="Q52" s="25">
        <v>120</v>
      </c>
      <c r="R52" s="30" t="s">
        <v>344</v>
      </c>
      <c r="S52" s="28" t="s">
        <v>344</v>
      </c>
      <c r="T52" s="33" t="s">
        <v>274</v>
      </c>
      <c r="V52">
        <f t="shared" si="2"/>
        <v>46</v>
      </c>
      <c r="W52">
        <f t="shared" si="4"/>
        <v>139.68810176672852</v>
      </c>
      <c r="X52">
        <f t="shared" si="4"/>
        <v>233.87184295061533</v>
      </c>
      <c r="Z52">
        <f t="shared" si="1"/>
        <v>3138.0827321798588</v>
      </c>
    </row>
    <row r="53" spans="1:26" x14ac:dyDescent="0.2">
      <c r="A53" s="21" t="s">
        <v>415</v>
      </c>
      <c r="B53" s="22" t="s">
        <v>337</v>
      </c>
      <c r="C53" s="22" t="s">
        <v>408</v>
      </c>
      <c r="D53" s="22" t="s">
        <v>409</v>
      </c>
      <c r="E53" s="23" t="s">
        <v>47</v>
      </c>
      <c r="F53" s="24" t="s">
        <v>341</v>
      </c>
      <c r="G53" s="25" t="s">
        <v>342</v>
      </c>
      <c r="H53" s="25">
        <v>2898.1134993042797</v>
      </c>
      <c r="I53" s="25">
        <v>45.413655483736299</v>
      </c>
      <c r="J53" s="25">
        <v>0.51611449987467495</v>
      </c>
      <c r="K53" s="25">
        <v>-1.4691682119405414E-4</v>
      </c>
      <c r="L53" s="25">
        <v>2.6332100287684845E-5</v>
      </c>
      <c r="M53" s="25">
        <v>0</v>
      </c>
      <c r="N53" s="25">
        <v>0</v>
      </c>
      <c r="O53" s="29">
        <v>1</v>
      </c>
      <c r="P53" s="27">
        <v>5</v>
      </c>
      <c r="Q53" s="25">
        <v>120</v>
      </c>
      <c r="R53" s="30" t="s">
        <v>344</v>
      </c>
      <c r="S53" s="28" t="s">
        <v>344</v>
      </c>
      <c r="T53" s="33" t="s">
        <v>274</v>
      </c>
      <c r="V53">
        <f t="shared" si="2"/>
        <v>47</v>
      </c>
      <c r="W53">
        <f t="shared" si="4"/>
        <v>139.68810176672852</v>
      </c>
      <c r="X53">
        <f t="shared" si="4"/>
        <v>233.87184295061533</v>
      </c>
      <c r="Z53">
        <f t="shared" si="1"/>
        <v>3138.0827321798588</v>
      </c>
    </row>
    <row r="54" spans="1:26" ht="13.5" thickBot="1" x14ac:dyDescent="0.25">
      <c r="A54" s="34" t="s">
        <v>417</v>
      </c>
      <c r="B54" s="35" t="s">
        <v>337</v>
      </c>
      <c r="C54" s="35" t="s">
        <v>408</v>
      </c>
      <c r="D54" s="35" t="s">
        <v>409</v>
      </c>
      <c r="E54" s="23" t="s">
        <v>48</v>
      </c>
      <c r="F54" s="36" t="s">
        <v>341</v>
      </c>
      <c r="G54" s="37" t="s">
        <v>342</v>
      </c>
      <c r="H54" s="37">
        <v>2898.1134993042797</v>
      </c>
      <c r="I54" s="37">
        <v>45.413655483736299</v>
      </c>
      <c r="J54" s="37">
        <v>0.51611449987467495</v>
      </c>
      <c r="K54" s="37">
        <v>-1.4691682119405414E-4</v>
      </c>
      <c r="L54" s="37">
        <v>2.6332100287684845E-5</v>
      </c>
      <c r="M54" s="37">
        <v>0</v>
      </c>
      <c r="N54" s="37">
        <v>0</v>
      </c>
      <c r="O54" s="29">
        <v>1</v>
      </c>
      <c r="P54" s="39">
        <v>5</v>
      </c>
      <c r="Q54" s="37">
        <v>120</v>
      </c>
      <c r="R54" s="40" t="s">
        <v>344</v>
      </c>
      <c r="S54" s="41" t="s">
        <v>344</v>
      </c>
      <c r="T54" s="33" t="s">
        <v>274</v>
      </c>
      <c r="V54">
        <f t="shared" si="2"/>
        <v>48</v>
      </c>
      <c r="W54">
        <f t="shared" si="4"/>
        <v>139.68810176672852</v>
      </c>
      <c r="X54">
        <f t="shared" si="4"/>
        <v>233.87184295061533</v>
      </c>
      <c r="Z54">
        <f t="shared" si="1"/>
        <v>3138.0827321798588</v>
      </c>
    </row>
    <row r="55" spans="1:26" x14ac:dyDescent="0.2">
      <c r="A55" s="42" t="s">
        <v>418</v>
      </c>
      <c r="B55" s="43" t="s">
        <v>419</v>
      </c>
      <c r="C55" s="44" t="s">
        <v>338</v>
      </c>
      <c r="D55" s="14" t="s">
        <v>409</v>
      </c>
      <c r="E55" s="15" t="s">
        <v>340</v>
      </c>
      <c r="F55" s="16" t="s">
        <v>341</v>
      </c>
      <c r="G55" s="17" t="s">
        <v>342</v>
      </c>
      <c r="H55" s="17">
        <v>5859.8622630606405</v>
      </c>
      <c r="I55" s="17">
        <v>13.438564348731912</v>
      </c>
      <c r="J55" s="17">
        <v>0.201786851045199</v>
      </c>
      <c r="K55" s="17">
        <v>2.1654400269170537E-2</v>
      </c>
      <c r="L55" s="17">
        <v>0</v>
      </c>
      <c r="M55" s="131">
        <v>0</v>
      </c>
      <c r="N55" s="131">
        <v>0</v>
      </c>
      <c r="O55" s="18">
        <v>1</v>
      </c>
      <c r="P55" s="17">
        <v>5</v>
      </c>
      <c r="Q55" s="17">
        <v>120</v>
      </c>
      <c r="R55" s="45" t="s">
        <v>344</v>
      </c>
      <c r="S55" s="54" t="s">
        <v>344</v>
      </c>
      <c r="T55" s="15" t="s">
        <v>272</v>
      </c>
      <c r="V55">
        <f t="shared" si="2"/>
        <v>49</v>
      </c>
      <c r="W55">
        <f t="shared" si="4"/>
        <v>202.25605934973134</v>
      </c>
      <c r="X55">
        <f t="shared" si="4"/>
        <v>386.4094329266328</v>
      </c>
      <c r="Z55">
        <f t="shared" si="1"/>
        <v>5934.8065561140766</v>
      </c>
    </row>
    <row r="56" spans="1:26" x14ac:dyDescent="0.2">
      <c r="A56" s="46" t="s">
        <v>421</v>
      </c>
      <c r="B56" s="47" t="s">
        <v>419</v>
      </c>
      <c r="C56" s="48" t="s">
        <v>338</v>
      </c>
      <c r="D56" s="22" t="s">
        <v>409</v>
      </c>
      <c r="E56" s="23" t="s">
        <v>43</v>
      </c>
      <c r="F56" s="24" t="s">
        <v>341</v>
      </c>
      <c r="G56" s="25" t="s">
        <v>342</v>
      </c>
      <c r="H56" s="25">
        <v>5859.8622630606405</v>
      </c>
      <c r="I56" s="25">
        <v>0.20635607822202751</v>
      </c>
      <c r="J56" s="25">
        <v>0.201786851045199</v>
      </c>
      <c r="K56" s="25">
        <v>2.1654400269170537E-2</v>
      </c>
      <c r="L56" s="25">
        <v>0</v>
      </c>
      <c r="M56" s="132">
        <v>0</v>
      </c>
      <c r="N56" s="132">
        <v>0</v>
      </c>
      <c r="O56" s="29">
        <v>1</v>
      </c>
      <c r="P56" s="25">
        <v>5</v>
      </c>
      <c r="Q56" s="25">
        <v>120</v>
      </c>
      <c r="R56" s="27" t="s">
        <v>344</v>
      </c>
      <c r="S56" s="133" t="s">
        <v>344</v>
      </c>
      <c r="T56" s="33" t="s">
        <v>272</v>
      </c>
      <c r="V56">
        <f t="shared" si="2"/>
        <v>50</v>
      </c>
      <c r="W56">
        <f t="shared" si="4"/>
        <v>189.02385107922146</v>
      </c>
      <c r="X56">
        <f t="shared" si="4"/>
        <v>373.17722465612292</v>
      </c>
      <c r="Z56">
        <f t="shared" si="1"/>
        <v>5868.6455147615279</v>
      </c>
    </row>
    <row r="57" spans="1:26" x14ac:dyDescent="0.2">
      <c r="A57" s="46" t="s">
        <v>422</v>
      </c>
      <c r="B57" s="47" t="s">
        <v>419</v>
      </c>
      <c r="C57" s="48" t="s">
        <v>338</v>
      </c>
      <c r="D57" s="22" t="s">
        <v>409</v>
      </c>
      <c r="E57" s="23" t="s">
        <v>44</v>
      </c>
      <c r="F57" s="24" t="s">
        <v>341</v>
      </c>
      <c r="G57" s="25" t="s">
        <v>342</v>
      </c>
      <c r="H57" s="25">
        <v>4831.3227352621034</v>
      </c>
      <c r="I57" s="25">
        <v>93.414059524342264</v>
      </c>
      <c r="J57" s="25">
        <v>0.9520414027501829</v>
      </c>
      <c r="K57" s="25">
        <v>8.4172539345672703E-5</v>
      </c>
      <c r="L57" s="25">
        <v>4.5392966914858945E-5</v>
      </c>
      <c r="M57" s="132">
        <v>0</v>
      </c>
      <c r="N57" s="132">
        <v>0</v>
      </c>
      <c r="O57" s="29">
        <v>1</v>
      </c>
      <c r="P57" s="25">
        <v>5</v>
      </c>
      <c r="Q57" s="25">
        <v>120</v>
      </c>
      <c r="R57" s="27" t="s">
        <v>344</v>
      </c>
      <c r="S57" s="133" t="s">
        <v>344</v>
      </c>
      <c r="T57" s="33" t="s">
        <v>272</v>
      </c>
      <c r="V57">
        <f t="shared" si="2"/>
        <v>51</v>
      </c>
      <c r="W57">
        <f t="shared" si="4"/>
        <v>254.89250283510529</v>
      </c>
      <c r="X57">
        <f t="shared" si="4"/>
        <v>409.15116425364278</v>
      </c>
      <c r="Z57">
        <f t="shared" si="1"/>
        <v>5322.23296012431</v>
      </c>
    </row>
    <row r="58" spans="1:26" x14ac:dyDescent="0.2">
      <c r="A58" s="46" t="s">
        <v>423</v>
      </c>
      <c r="B58" s="47" t="s">
        <v>419</v>
      </c>
      <c r="C58" s="48" t="s">
        <v>338</v>
      </c>
      <c r="D58" s="22" t="s">
        <v>409</v>
      </c>
      <c r="E58" s="23" t="s">
        <v>45</v>
      </c>
      <c r="F58" s="24" t="s">
        <v>341</v>
      </c>
      <c r="G58" s="25" t="s">
        <v>342</v>
      </c>
      <c r="H58" s="25">
        <v>4831.3227352621034</v>
      </c>
      <c r="I58" s="25">
        <v>93.32458855986745</v>
      </c>
      <c r="J58" s="25">
        <v>0.9520414027501829</v>
      </c>
      <c r="K58" s="25">
        <v>8.4172539345672703E-5</v>
      </c>
      <c r="L58" s="25">
        <v>4.5392966914858945E-5</v>
      </c>
      <c r="M58" s="132">
        <v>0</v>
      </c>
      <c r="N58" s="132">
        <v>0</v>
      </c>
      <c r="O58" s="29">
        <v>1</v>
      </c>
      <c r="P58" s="25">
        <v>5</v>
      </c>
      <c r="Q58" s="25">
        <v>120</v>
      </c>
      <c r="R58" s="30" t="s">
        <v>344</v>
      </c>
      <c r="S58" s="133" t="s">
        <v>344</v>
      </c>
      <c r="T58" s="33" t="s">
        <v>272</v>
      </c>
      <c r="V58">
        <f t="shared" si="2"/>
        <v>52</v>
      </c>
      <c r="W58">
        <f t="shared" si="4"/>
        <v>254.80303187063046</v>
      </c>
      <c r="X58">
        <f t="shared" si="4"/>
        <v>409.06169328916798</v>
      </c>
      <c r="Z58">
        <f t="shared" si="1"/>
        <v>5321.7856053019359</v>
      </c>
    </row>
    <row r="59" spans="1:26" x14ac:dyDescent="0.2">
      <c r="A59" s="46" t="s">
        <v>425</v>
      </c>
      <c r="B59" s="47" t="s">
        <v>419</v>
      </c>
      <c r="C59" s="48" t="s">
        <v>338</v>
      </c>
      <c r="D59" s="22" t="s">
        <v>409</v>
      </c>
      <c r="E59" s="23" t="s">
        <v>46</v>
      </c>
      <c r="F59" s="24" t="s">
        <v>341</v>
      </c>
      <c r="G59" s="25" t="s">
        <v>342</v>
      </c>
      <c r="H59" s="25">
        <v>4831.3227352621034</v>
      </c>
      <c r="I59" s="25">
        <v>93.265684562566761</v>
      </c>
      <c r="J59" s="25">
        <v>0.9520414027501829</v>
      </c>
      <c r="K59" s="25">
        <v>8.4172539345672703E-5</v>
      </c>
      <c r="L59" s="25">
        <v>4.5392966914858945E-5</v>
      </c>
      <c r="M59" s="132">
        <v>0</v>
      </c>
      <c r="N59" s="132">
        <v>0</v>
      </c>
      <c r="O59" s="29">
        <v>1</v>
      </c>
      <c r="P59" s="25">
        <v>5</v>
      </c>
      <c r="Q59" s="25">
        <v>120</v>
      </c>
      <c r="R59" s="30" t="s">
        <v>344</v>
      </c>
      <c r="S59" s="133" t="s">
        <v>344</v>
      </c>
      <c r="T59" s="33" t="s">
        <v>272</v>
      </c>
      <c r="V59">
        <f t="shared" si="2"/>
        <v>53</v>
      </c>
      <c r="W59">
        <f t="shared" si="4"/>
        <v>254.7441278733298</v>
      </c>
      <c r="X59">
        <f t="shared" si="4"/>
        <v>409.00278929186726</v>
      </c>
      <c r="Z59">
        <f t="shared" si="1"/>
        <v>5321.4910853154324</v>
      </c>
    </row>
    <row r="60" spans="1:26" x14ac:dyDescent="0.2">
      <c r="A60" s="46" t="s">
        <v>427</v>
      </c>
      <c r="B60" s="47" t="s">
        <v>419</v>
      </c>
      <c r="C60" s="48" t="s">
        <v>338</v>
      </c>
      <c r="D60" s="22" t="s">
        <v>409</v>
      </c>
      <c r="E60" s="23" t="s">
        <v>47</v>
      </c>
      <c r="F60" s="24" t="s">
        <v>341</v>
      </c>
      <c r="G60" s="25" t="s">
        <v>342</v>
      </c>
      <c r="H60" s="25">
        <v>4831.3227352621034</v>
      </c>
      <c r="I60" s="25">
        <v>92.510261528579647</v>
      </c>
      <c r="J60" s="25">
        <v>0.9520414027501829</v>
      </c>
      <c r="K60" s="25">
        <v>8.4172539345672703E-5</v>
      </c>
      <c r="L60" s="25">
        <v>4.5392966914858945E-5</v>
      </c>
      <c r="M60" s="132">
        <v>0</v>
      </c>
      <c r="N60" s="132">
        <v>0</v>
      </c>
      <c r="O60" s="29">
        <v>1</v>
      </c>
      <c r="P60" s="25">
        <v>5</v>
      </c>
      <c r="Q60" s="25">
        <v>120</v>
      </c>
      <c r="R60" s="30" t="s">
        <v>344</v>
      </c>
      <c r="S60" s="133" t="s">
        <v>344</v>
      </c>
      <c r="T60" s="33" t="s">
        <v>272</v>
      </c>
      <c r="V60">
        <f t="shared" si="2"/>
        <v>54</v>
      </c>
      <c r="W60">
        <f t="shared" si="4"/>
        <v>253.98870483934269</v>
      </c>
      <c r="X60">
        <f t="shared" si="4"/>
        <v>408.24736625788017</v>
      </c>
      <c r="Z60">
        <f t="shared" si="1"/>
        <v>5317.7139701454962</v>
      </c>
    </row>
    <row r="61" spans="1:26" x14ac:dyDescent="0.2">
      <c r="A61" s="46" t="s">
        <v>429</v>
      </c>
      <c r="B61" s="47" t="s">
        <v>419</v>
      </c>
      <c r="C61" s="49" t="s">
        <v>338</v>
      </c>
      <c r="D61" s="31" t="s">
        <v>409</v>
      </c>
      <c r="E61" s="23" t="s">
        <v>48</v>
      </c>
      <c r="F61" s="24" t="s">
        <v>341</v>
      </c>
      <c r="G61" s="25" t="s">
        <v>342</v>
      </c>
      <c r="H61" s="25">
        <v>4831.3227352621034</v>
      </c>
      <c r="I61" s="25">
        <v>92.510261528579647</v>
      </c>
      <c r="J61" s="25">
        <v>0.9520414027501829</v>
      </c>
      <c r="K61" s="25">
        <v>8.4172539345672703E-5</v>
      </c>
      <c r="L61" s="25">
        <v>4.5392966914858945E-5</v>
      </c>
      <c r="M61" s="132">
        <v>0</v>
      </c>
      <c r="N61" s="132">
        <v>0</v>
      </c>
      <c r="O61" s="29">
        <v>1</v>
      </c>
      <c r="P61" s="25">
        <v>5</v>
      </c>
      <c r="Q61" s="25">
        <v>120</v>
      </c>
      <c r="R61" s="30" t="s">
        <v>344</v>
      </c>
      <c r="S61" s="133" t="s">
        <v>344</v>
      </c>
      <c r="T61" s="33" t="s">
        <v>272</v>
      </c>
      <c r="V61">
        <f t="shared" si="2"/>
        <v>55</v>
      </c>
      <c r="W61">
        <f t="shared" si="4"/>
        <v>253.98870483934269</v>
      </c>
      <c r="X61">
        <f t="shared" si="4"/>
        <v>408.24736625788017</v>
      </c>
      <c r="Z61">
        <f t="shared" si="1"/>
        <v>5317.7139701454962</v>
      </c>
    </row>
    <row r="62" spans="1:26" x14ac:dyDescent="0.2">
      <c r="A62" s="46" t="s">
        <v>430</v>
      </c>
      <c r="B62" s="47" t="s">
        <v>419</v>
      </c>
      <c r="C62" s="48" t="s">
        <v>373</v>
      </c>
      <c r="D62" s="22" t="s">
        <v>409</v>
      </c>
      <c r="E62" s="33" t="s">
        <v>340</v>
      </c>
      <c r="F62" s="24" t="s">
        <v>341</v>
      </c>
      <c r="G62" s="25" t="s">
        <v>342</v>
      </c>
      <c r="H62" s="25">
        <v>4953.76024530828</v>
      </c>
      <c r="I62" s="25">
        <v>88.452382440304618</v>
      </c>
      <c r="J62" s="25">
        <v>0.63428818481042981</v>
      </c>
      <c r="K62" s="25">
        <v>1.3350585197258624E-2</v>
      </c>
      <c r="L62" s="25">
        <v>-5.5093788020599277E-5</v>
      </c>
      <c r="M62" s="132">
        <v>6.6419149616359086E-7</v>
      </c>
      <c r="N62" s="132">
        <v>0</v>
      </c>
      <c r="O62" s="29">
        <v>1</v>
      </c>
      <c r="P62" s="25">
        <v>5</v>
      </c>
      <c r="Q62" s="25">
        <v>120</v>
      </c>
      <c r="R62" s="30" t="s">
        <v>344</v>
      </c>
      <c r="S62" s="133" t="s">
        <v>344</v>
      </c>
      <c r="T62" s="33" t="s">
        <v>273</v>
      </c>
      <c r="V62">
        <f t="shared" si="2"/>
        <v>56</v>
      </c>
      <c r="W62">
        <f t="shared" si="4"/>
        <v>256.86045629758894</v>
      </c>
      <c r="X62">
        <f t="shared" si="4"/>
        <v>409.74535124123196</v>
      </c>
      <c r="Z62">
        <f t="shared" si="1"/>
        <v>5413.5158272606332</v>
      </c>
    </row>
    <row r="63" spans="1:26" x14ac:dyDescent="0.2">
      <c r="A63" s="46" t="s">
        <v>432</v>
      </c>
      <c r="B63" s="47" t="s">
        <v>419</v>
      </c>
      <c r="C63" s="48" t="s">
        <v>373</v>
      </c>
      <c r="D63" s="22" t="s">
        <v>409</v>
      </c>
      <c r="E63" s="23" t="s">
        <v>43</v>
      </c>
      <c r="F63" s="24" t="s">
        <v>341</v>
      </c>
      <c r="G63" s="25" t="s">
        <v>342</v>
      </c>
      <c r="H63" s="25">
        <v>4953.76024530828</v>
      </c>
      <c r="I63" s="25">
        <v>84.884724612751015</v>
      </c>
      <c r="J63" s="25">
        <v>0.63428818481042981</v>
      </c>
      <c r="K63" s="25">
        <v>1.3350585197258624E-2</v>
      </c>
      <c r="L63" s="25">
        <v>-5.5093788020599277E-5</v>
      </c>
      <c r="M63" s="132">
        <v>6.6419149616359086E-7</v>
      </c>
      <c r="N63" s="132">
        <v>0</v>
      </c>
      <c r="O63" s="29">
        <v>1</v>
      </c>
      <c r="P63" s="25">
        <v>5</v>
      </c>
      <c r="Q63" s="25">
        <v>120</v>
      </c>
      <c r="R63" s="27" t="s">
        <v>344</v>
      </c>
      <c r="S63" s="133" t="s">
        <v>344</v>
      </c>
      <c r="T63" s="33" t="s">
        <v>273</v>
      </c>
      <c r="V63">
        <f t="shared" si="2"/>
        <v>57</v>
      </c>
      <c r="W63">
        <f t="shared" si="4"/>
        <v>253.29279847003534</v>
      </c>
      <c r="X63">
        <f t="shared" si="4"/>
        <v>406.1776934136783</v>
      </c>
      <c r="Z63">
        <f t="shared" si="1"/>
        <v>5395.6775381228654</v>
      </c>
    </row>
    <row r="64" spans="1:26" x14ac:dyDescent="0.2">
      <c r="A64" s="46" t="s">
        <v>433</v>
      </c>
      <c r="B64" s="47" t="s">
        <v>419</v>
      </c>
      <c r="C64" s="48" t="s">
        <v>373</v>
      </c>
      <c r="D64" s="22" t="s">
        <v>409</v>
      </c>
      <c r="E64" s="23" t="s">
        <v>44</v>
      </c>
      <c r="F64" s="24" t="s">
        <v>341</v>
      </c>
      <c r="G64" s="25" t="s">
        <v>342</v>
      </c>
      <c r="H64" s="25">
        <v>5419.0447741597891</v>
      </c>
      <c r="I64" s="25">
        <v>92.698891243504477</v>
      </c>
      <c r="J64" s="25">
        <v>0.6205926826223731</v>
      </c>
      <c r="K64" s="25">
        <v>9.7032643625425408E-3</v>
      </c>
      <c r="L64" s="25">
        <v>-3.0612818129327479E-5</v>
      </c>
      <c r="M64" s="132">
        <v>3.457534844264476E-7</v>
      </c>
      <c r="N64" s="132">
        <v>0</v>
      </c>
      <c r="O64" s="29">
        <v>1</v>
      </c>
      <c r="P64" s="25">
        <v>5</v>
      </c>
      <c r="Q64" s="25">
        <v>140</v>
      </c>
      <c r="R64" s="27" t="s">
        <v>344</v>
      </c>
      <c r="S64" s="133" t="s">
        <v>344</v>
      </c>
      <c r="T64" s="33" t="s">
        <v>273</v>
      </c>
      <c r="V64">
        <f t="shared" si="2"/>
        <v>58</v>
      </c>
      <c r="W64">
        <f t="shared" si="4"/>
        <v>266.97642917752995</v>
      </c>
      <c r="X64">
        <f t="shared" si="4"/>
        <v>441.81892097387896</v>
      </c>
      <c r="Z64">
        <f t="shared" si="1"/>
        <v>5899.2489029564958</v>
      </c>
    </row>
    <row r="65" spans="1:26" x14ac:dyDescent="0.2">
      <c r="A65" s="46" t="s">
        <v>434</v>
      </c>
      <c r="B65" s="47" t="s">
        <v>419</v>
      </c>
      <c r="C65" s="48" t="s">
        <v>373</v>
      </c>
      <c r="D65" s="22" t="s">
        <v>409</v>
      </c>
      <c r="E65" s="23" t="s">
        <v>45</v>
      </c>
      <c r="F65" s="24" t="s">
        <v>341</v>
      </c>
      <c r="G65" s="25" t="s">
        <v>342</v>
      </c>
      <c r="H65" s="25">
        <v>5419.0447741597891</v>
      </c>
      <c r="I65" s="25">
        <v>92.348319788619378</v>
      </c>
      <c r="J65" s="25">
        <v>0.6205926826223731</v>
      </c>
      <c r="K65" s="25">
        <v>9.7032643625425408E-3</v>
      </c>
      <c r="L65" s="25">
        <v>-3.0612818129327479E-5</v>
      </c>
      <c r="M65" s="132">
        <v>3.457534844264476E-7</v>
      </c>
      <c r="N65" s="132">
        <v>0</v>
      </c>
      <c r="O65" s="29">
        <v>1</v>
      </c>
      <c r="P65" s="25">
        <v>5</v>
      </c>
      <c r="Q65" s="25">
        <v>140</v>
      </c>
      <c r="R65" s="30" t="s">
        <v>344</v>
      </c>
      <c r="S65" s="133" t="s">
        <v>344</v>
      </c>
      <c r="T65" s="33" t="s">
        <v>273</v>
      </c>
      <c r="V65">
        <f t="shared" si="2"/>
        <v>59</v>
      </c>
      <c r="W65">
        <f t="shared" si="4"/>
        <v>266.62585772264481</v>
      </c>
      <c r="X65">
        <f t="shared" si="4"/>
        <v>441.46834951899393</v>
      </c>
      <c r="Z65">
        <f t="shared" si="1"/>
        <v>5897.49604568207</v>
      </c>
    </row>
    <row r="66" spans="1:26" x14ac:dyDescent="0.2">
      <c r="A66" s="46" t="s">
        <v>436</v>
      </c>
      <c r="B66" s="47" t="s">
        <v>419</v>
      </c>
      <c r="C66" s="48" t="s">
        <v>373</v>
      </c>
      <c r="D66" s="22" t="s">
        <v>409</v>
      </c>
      <c r="E66" s="23" t="s">
        <v>46</v>
      </c>
      <c r="F66" s="24" t="s">
        <v>341</v>
      </c>
      <c r="G66" s="25" t="s">
        <v>342</v>
      </c>
      <c r="H66" s="25">
        <v>5419.0447741597891</v>
      </c>
      <c r="I66" s="25">
        <v>92.207740585164686</v>
      </c>
      <c r="J66" s="25">
        <v>0.6205926826223731</v>
      </c>
      <c r="K66" s="25">
        <v>9.7032643625425408E-3</v>
      </c>
      <c r="L66" s="25">
        <v>-3.0612818129327479E-5</v>
      </c>
      <c r="M66" s="132">
        <v>3.457534844264476E-7</v>
      </c>
      <c r="N66" s="132">
        <v>0</v>
      </c>
      <c r="O66" s="29">
        <v>1</v>
      </c>
      <c r="P66" s="25">
        <v>5</v>
      </c>
      <c r="Q66" s="25">
        <v>140</v>
      </c>
      <c r="R66" s="30" t="s">
        <v>344</v>
      </c>
      <c r="S66" s="133" t="s">
        <v>344</v>
      </c>
      <c r="T66" s="33" t="s">
        <v>273</v>
      </c>
      <c r="V66">
        <f t="shared" si="2"/>
        <v>60</v>
      </c>
      <c r="W66">
        <f t="shared" si="4"/>
        <v>266.4852785191901</v>
      </c>
      <c r="X66">
        <f t="shared" si="4"/>
        <v>441.32777031553917</v>
      </c>
      <c r="Z66">
        <f t="shared" si="1"/>
        <v>5896.7931496647971</v>
      </c>
    </row>
    <row r="67" spans="1:26" x14ac:dyDescent="0.2">
      <c r="A67" s="46" t="s">
        <v>438</v>
      </c>
      <c r="B67" s="47" t="s">
        <v>419</v>
      </c>
      <c r="C67" s="48" t="s">
        <v>373</v>
      </c>
      <c r="D67" s="22" t="s">
        <v>409</v>
      </c>
      <c r="E67" s="23" t="s">
        <v>47</v>
      </c>
      <c r="F67" s="24" t="s">
        <v>341</v>
      </c>
      <c r="G67" s="25" t="s">
        <v>342</v>
      </c>
      <c r="H67" s="25">
        <v>5419.0447741597891</v>
      </c>
      <c r="I67" s="25">
        <v>91.992364162740216</v>
      </c>
      <c r="J67" s="25">
        <v>0.6205926826223731</v>
      </c>
      <c r="K67" s="25">
        <v>9.7032643625425408E-3</v>
      </c>
      <c r="L67" s="25">
        <v>-3.0612818129327479E-5</v>
      </c>
      <c r="M67" s="132">
        <v>3.457534844264476E-7</v>
      </c>
      <c r="N67" s="132">
        <v>0</v>
      </c>
      <c r="O67" s="29">
        <v>1</v>
      </c>
      <c r="P67" s="25">
        <v>5</v>
      </c>
      <c r="Q67" s="25">
        <v>140</v>
      </c>
      <c r="R67" s="30" t="s">
        <v>344</v>
      </c>
      <c r="S67" s="133" t="s">
        <v>344</v>
      </c>
      <c r="T67" s="33" t="s">
        <v>273</v>
      </c>
      <c r="V67">
        <f t="shared" si="2"/>
        <v>61</v>
      </c>
      <c r="W67">
        <f t="shared" ref="W67:X86" si="5">($O67*($H67+($I67*W$5)+($J67*(W$5^2))+($K67*(W$5^3))+($L67*(W$5^4))+($M67*(W$5^5))+($N67*(W$5^6))))/W$5</f>
        <v>266.26990209676563</v>
      </c>
      <c r="X67">
        <f t="shared" si="5"/>
        <v>441.11239389311476</v>
      </c>
      <c r="Z67">
        <f t="shared" si="1"/>
        <v>5895.7162675526743</v>
      </c>
    </row>
    <row r="68" spans="1:26" ht="13.5" thickBot="1" x14ac:dyDescent="0.25">
      <c r="A68" s="50" t="s">
        <v>440</v>
      </c>
      <c r="B68" s="51" t="s">
        <v>419</v>
      </c>
      <c r="C68" s="52" t="s">
        <v>373</v>
      </c>
      <c r="D68" s="35" t="s">
        <v>409</v>
      </c>
      <c r="E68" s="23" t="s">
        <v>48</v>
      </c>
      <c r="F68" s="36" t="s">
        <v>341</v>
      </c>
      <c r="G68" s="37" t="s">
        <v>342</v>
      </c>
      <c r="H68" s="37">
        <v>5419.0447741597891</v>
      </c>
      <c r="I68" s="37">
        <v>91.992364162740216</v>
      </c>
      <c r="J68" s="37">
        <v>0.6205926826223731</v>
      </c>
      <c r="K68" s="37">
        <v>9.7032643625425408E-3</v>
      </c>
      <c r="L68" s="37">
        <v>-3.0612818129327479E-5</v>
      </c>
      <c r="M68" s="134">
        <v>3.457534844264476E-7</v>
      </c>
      <c r="N68" s="134">
        <v>0</v>
      </c>
      <c r="O68" s="38">
        <v>1</v>
      </c>
      <c r="P68" s="37">
        <v>5</v>
      </c>
      <c r="Q68" s="37">
        <v>140</v>
      </c>
      <c r="R68" s="40" t="s">
        <v>344</v>
      </c>
      <c r="S68" s="41" t="s">
        <v>344</v>
      </c>
      <c r="T68" s="135" t="s">
        <v>273</v>
      </c>
      <c r="V68">
        <f t="shared" si="2"/>
        <v>62</v>
      </c>
      <c r="W68">
        <f t="shared" si="5"/>
        <v>266.26990209676563</v>
      </c>
      <c r="X68">
        <f t="shared" si="5"/>
        <v>441.11239389311476</v>
      </c>
      <c r="Z68">
        <f t="shared" si="1"/>
        <v>5895.7162675526743</v>
      </c>
    </row>
    <row r="69" spans="1:26" x14ac:dyDescent="0.2">
      <c r="A69" s="42" t="s">
        <v>442</v>
      </c>
      <c r="B69" s="53" t="s">
        <v>443</v>
      </c>
      <c r="C69" s="22" t="s">
        <v>373</v>
      </c>
      <c r="D69" s="22" t="s">
        <v>409</v>
      </c>
      <c r="E69" s="15" t="s">
        <v>340</v>
      </c>
      <c r="F69" s="16" t="s">
        <v>341</v>
      </c>
      <c r="G69" s="17" t="s">
        <v>342</v>
      </c>
      <c r="H69" s="17">
        <v>2846.8852629279718</v>
      </c>
      <c r="I69" s="17">
        <v>78.654598980792798</v>
      </c>
      <c r="J69" s="17">
        <v>1.0430420764605515</v>
      </c>
      <c r="K69" s="17">
        <v>-1.2336478817474017E-3</v>
      </c>
      <c r="L69" s="17">
        <v>6.0884181035225637E-5</v>
      </c>
      <c r="M69" s="131">
        <v>0</v>
      </c>
      <c r="N69" s="131">
        <v>0</v>
      </c>
      <c r="O69" s="18">
        <v>1</v>
      </c>
      <c r="P69" s="17">
        <v>5</v>
      </c>
      <c r="Q69" s="17">
        <v>120</v>
      </c>
      <c r="R69" s="45" t="s">
        <v>444</v>
      </c>
      <c r="S69" s="54" t="s">
        <v>344</v>
      </c>
      <c r="T69" s="15" t="s">
        <v>445</v>
      </c>
      <c r="V69">
        <f t="shared" si="2"/>
        <v>63</v>
      </c>
      <c r="W69">
        <f t="shared" si="5"/>
        <v>193.34713318977001</v>
      </c>
      <c r="X69">
        <f t="shared" si="5"/>
        <v>272.27224605687223</v>
      </c>
      <c r="Z69">
        <f t="shared" si="1"/>
        <v>3266.1181563713781</v>
      </c>
    </row>
    <row r="70" spans="1:26" x14ac:dyDescent="0.2">
      <c r="A70" s="46" t="s">
        <v>446</v>
      </c>
      <c r="B70" s="53" t="s">
        <v>443</v>
      </c>
      <c r="C70" s="22" t="s">
        <v>373</v>
      </c>
      <c r="D70" s="22" t="s">
        <v>409</v>
      </c>
      <c r="E70" s="23" t="s">
        <v>43</v>
      </c>
      <c r="F70" s="24" t="s">
        <v>341</v>
      </c>
      <c r="G70" s="25" t="s">
        <v>342</v>
      </c>
      <c r="H70" s="25">
        <v>3155.9289488019422</v>
      </c>
      <c r="I70" s="25">
        <v>110.16130519646686</v>
      </c>
      <c r="J70" s="25">
        <v>1.1628816470183665</v>
      </c>
      <c r="K70" s="25">
        <v>1.8999891108251177E-4</v>
      </c>
      <c r="L70" s="25">
        <v>5.4635943786740526E-5</v>
      </c>
      <c r="M70" s="132">
        <v>0</v>
      </c>
      <c r="N70" s="132">
        <v>0</v>
      </c>
      <c r="O70" s="29">
        <v>1</v>
      </c>
      <c r="P70" s="25">
        <v>5</v>
      </c>
      <c r="Q70" s="25">
        <v>120</v>
      </c>
      <c r="R70" s="30" t="s">
        <v>444</v>
      </c>
      <c r="S70" s="133" t="s">
        <v>344</v>
      </c>
      <c r="T70" s="33" t="s">
        <v>447</v>
      </c>
      <c r="V70">
        <f t="shared" si="2"/>
        <v>64</v>
      </c>
      <c r="W70">
        <f t="shared" si="5"/>
        <v>239.25423395776309</v>
      </c>
      <c r="X70">
        <f t="shared" si="5"/>
        <v>325.25334660317179</v>
      </c>
      <c r="Z70">
        <f t="shared" si="1"/>
        <v>3735.8654132884876</v>
      </c>
    </row>
    <row r="71" spans="1:26" x14ac:dyDescent="0.2">
      <c r="A71" s="46" t="s">
        <v>448</v>
      </c>
      <c r="B71" s="53" t="s">
        <v>443</v>
      </c>
      <c r="C71" s="22" t="s">
        <v>373</v>
      </c>
      <c r="D71" s="22" t="s">
        <v>409</v>
      </c>
      <c r="E71" s="23" t="s">
        <v>44</v>
      </c>
      <c r="F71" s="24" t="s">
        <v>341</v>
      </c>
      <c r="G71" s="25" t="s">
        <v>342</v>
      </c>
      <c r="H71" s="25">
        <v>3867.8332508802414</v>
      </c>
      <c r="I71" s="25">
        <v>76.215205673011951</v>
      </c>
      <c r="J71" s="25">
        <v>1.2837883382526343</v>
      </c>
      <c r="K71" s="25">
        <v>-3.4167114657179809E-3</v>
      </c>
      <c r="L71" s="25">
        <v>8.852015520632861E-5</v>
      </c>
      <c r="M71" s="132">
        <v>0</v>
      </c>
      <c r="N71" s="132">
        <v>0</v>
      </c>
      <c r="O71" s="29">
        <v>1</v>
      </c>
      <c r="P71" s="25">
        <v>5</v>
      </c>
      <c r="Q71" s="25">
        <v>120</v>
      </c>
      <c r="R71" s="27" t="s">
        <v>444</v>
      </c>
      <c r="S71" s="133" t="s">
        <v>344</v>
      </c>
      <c r="T71" s="33" t="s">
        <v>449</v>
      </c>
      <c r="V71">
        <f t="shared" si="2"/>
        <v>65</v>
      </c>
      <c r="W71">
        <f t="shared" si="5"/>
        <v>224.2353887980737</v>
      </c>
      <c r="X71">
        <f t="shared" si="5"/>
        <v>336.69583600969662</v>
      </c>
      <c r="Z71">
        <f t="shared" ref="Z71:Z134" si="6">($O71*($H71+($I71*$P71)+($J71*($P71^2))+($K71*($P71^3))+($L71*($P71^4))+($M71*($P71^5))+($N71*($P71^6))))</f>
        <v>4280.6322238654066</v>
      </c>
    </row>
    <row r="72" spans="1:26" x14ac:dyDescent="0.2">
      <c r="A72" s="46" t="s">
        <v>450</v>
      </c>
      <c r="B72" s="53" t="s">
        <v>443</v>
      </c>
      <c r="C72" s="22" t="s">
        <v>373</v>
      </c>
      <c r="D72" s="22" t="s">
        <v>409</v>
      </c>
      <c r="E72" s="23" t="s">
        <v>45</v>
      </c>
      <c r="F72" s="24" t="s">
        <v>341</v>
      </c>
      <c r="G72" s="25" t="s">
        <v>342</v>
      </c>
      <c r="H72" s="25">
        <v>3903.38503818959</v>
      </c>
      <c r="I72" s="25">
        <v>65.040264821611345</v>
      </c>
      <c r="J72" s="25">
        <v>0.44246022228617221</v>
      </c>
      <c r="K72" s="25">
        <v>1.3240110358310631E-2</v>
      </c>
      <c r="L72" s="25">
        <v>-6.7704935887036299E-5</v>
      </c>
      <c r="M72" s="132">
        <v>7.0696074055964786E-7</v>
      </c>
      <c r="N72" s="132">
        <v>0</v>
      </c>
      <c r="O72" s="29">
        <v>1</v>
      </c>
      <c r="P72" s="25">
        <v>5</v>
      </c>
      <c r="Q72" s="25">
        <v>120</v>
      </c>
      <c r="R72" s="27" t="s">
        <v>444</v>
      </c>
      <c r="S72" s="133" t="s">
        <v>344</v>
      </c>
      <c r="T72" s="33" t="s">
        <v>451</v>
      </c>
      <c r="V72">
        <f t="shared" ref="V72:V135" si="7">V71+1</f>
        <v>66</v>
      </c>
      <c r="W72">
        <f t="shared" si="5"/>
        <v>198.73539564560417</v>
      </c>
      <c r="X72">
        <f t="shared" si="5"/>
        <v>317.90046291101561</v>
      </c>
      <c r="Z72">
        <f t="shared" si="6"/>
        <v>4241.2627753169745</v>
      </c>
    </row>
    <row r="73" spans="1:26" x14ac:dyDescent="0.2">
      <c r="A73" s="46" t="s">
        <v>452</v>
      </c>
      <c r="B73" s="53" t="s">
        <v>443</v>
      </c>
      <c r="C73" s="22" t="s">
        <v>373</v>
      </c>
      <c r="D73" s="22" t="s">
        <v>409</v>
      </c>
      <c r="E73" s="23" t="s">
        <v>46</v>
      </c>
      <c r="F73" s="24" t="s">
        <v>341</v>
      </c>
      <c r="G73" s="25" t="s">
        <v>342</v>
      </c>
      <c r="H73" s="25">
        <v>3903.38503818959</v>
      </c>
      <c r="I73" s="25">
        <v>65.040264821611345</v>
      </c>
      <c r="J73" s="25">
        <v>0.44246022228617221</v>
      </c>
      <c r="K73" s="25">
        <v>1.3240110358310631E-2</v>
      </c>
      <c r="L73" s="25">
        <v>-6.7704935887036299E-5</v>
      </c>
      <c r="M73" s="132">
        <v>7.0696074055964786E-7</v>
      </c>
      <c r="N73" s="132">
        <v>0</v>
      </c>
      <c r="O73" s="29">
        <v>1</v>
      </c>
      <c r="P73" s="25">
        <v>5</v>
      </c>
      <c r="Q73" s="25">
        <v>120</v>
      </c>
      <c r="R73" s="30" t="s">
        <v>444</v>
      </c>
      <c r="S73" s="133" t="s">
        <v>344</v>
      </c>
      <c r="T73" s="33" t="s">
        <v>453</v>
      </c>
      <c r="V73">
        <f t="shared" si="7"/>
        <v>67</v>
      </c>
      <c r="W73">
        <f t="shared" si="5"/>
        <v>198.73539564560417</v>
      </c>
      <c r="X73">
        <f t="shared" si="5"/>
        <v>317.90046291101561</v>
      </c>
      <c r="Z73">
        <f t="shared" si="6"/>
        <v>4241.2627753169745</v>
      </c>
    </row>
    <row r="74" spans="1:26" x14ac:dyDescent="0.2">
      <c r="A74" s="46" t="s">
        <v>454</v>
      </c>
      <c r="B74" s="53" t="s">
        <v>443</v>
      </c>
      <c r="C74" s="22" t="s">
        <v>373</v>
      </c>
      <c r="D74" s="22" t="s">
        <v>409</v>
      </c>
      <c r="E74" s="23" t="s">
        <v>47</v>
      </c>
      <c r="F74" s="24" t="s">
        <v>341</v>
      </c>
      <c r="G74" s="25" t="s">
        <v>342</v>
      </c>
      <c r="H74" s="25">
        <v>3903.38503818959</v>
      </c>
      <c r="I74" s="25">
        <v>65.040264821611345</v>
      </c>
      <c r="J74" s="25">
        <v>0.44246022228617221</v>
      </c>
      <c r="K74" s="25">
        <v>1.3240110358310631E-2</v>
      </c>
      <c r="L74" s="25">
        <v>-6.7704935887036299E-5</v>
      </c>
      <c r="M74" s="132">
        <v>7.0696074055964786E-7</v>
      </c>
      <c r="N74" s="132">
        <v>0</v>
      </c>
      <c r="O74" s="29">
        <v>1</v>
      </c>
      <c r="P74" s="25">
        <v>5</v>
      </c>
      <c r="Q74" s="25">
        <v>120</v>
      </c>
      <c r="R74" s="30" t="s">
        <v>444</v>
      </c>
      <c r="S74" s="133" t="s">
        <v>344</v>
      </c>
      <c r="T74" s="33" t="s">
        <v>455</v>
      </c>
      <c r="V74">
        <f t="shared" si="7"/>
        <v>68</v>
      </c>
      <c r="W74">
        <f t="shared" si="5"/>
        <v>198.73539564560417</v>
      </c>
      <c r="X74">
        <f t="shared" si="5"/>
        <v>317.90046291101561</v>
      </c>
      <c r="Z74">
        <f t="shared" si="6"/>
        <v>4241.2627753169745</v>
      </c>
    </row>
    <row r="75" spans="1:26" ht="13.5" thickBot="1" x14ac:dyDescent="0.25">
      <c r="A75" s="50" t="s">
        <v>456</v>
      </c>
      <c r="B75" s="55" t="s">
        <v>443</v>
      </c>
      <c r="C75" s="35" t="s">
        <v>373</v>
      </c>
      <c r="D75" s="35" t="s">
        <v>409</v>
      </c>
      <c r="E75" s="23" t="s">
        <v>48</v>
      </c>
      <c r="F75" s="36" t="s">
        <v>341</v>
      </c>
      <c r="G75" s="37" t="s">
        <v>342</v>
      </c>
      <c r="H75" s="37">
        <v>3903.38503818959</v>
      </c>
      <c r="I75" s="37">
        <v>65.040264821611345</v>
      </c>
      <c r="J75" s="37">
        <v>0.44246022228617221</v>
      </c>
      <c r="K75" s="37">
        <v>1.3240110358310631E-2</v>
      </c>
      <c r="L75" s="37">
        <v>-6.7704935887036299E-5</v>
      </c>
      <c r="M75" s="134">
        <v>7.0696074055964786E-7</v>
      </c>
      <c r="N75" s="134">
        <v>0</v>
      </c>
      <c r="O75" s="38">
        <v>1</v>
      </c>
      <c r="P75" s="37">
        <v>5</v>
      </c>
      <c r="Q75" s="37">
        <v>120</v>
      </c>
      <c r="R75" s="40" t="s">
        <v>444</v>
      </c>
      <c r="S75" s="41" t="s">
        <v>344</v>
      </c>
      <c r="T75" s="135" t="s">
        <v>457</v>
      </c>
      <c r="V75">
        <f t="shared" si="7"/>
        <v>69</v>
      </c>
      <c r="W75">
        <f t="shared" si="5"/>
        <v>198.73539564560417</v>
      </c>
      <c r="X75">
        <f t="shared" si="5"/>
        <v>317.90046291101561</v>
      </c>
      <c r="Z75">
        <f t="shared" si="6"/>
        <v>4241.2627753169745</v>
      </c>
    </row>
    <row r="76" spans="1:26" x14ac:dyDescent="0.2">
      <c r="A76" s="42" t="s">
        <v>458</v>
      </c>
      <c r="B76" s="56" t="s">
        <v>459</v>
      </c>
      <c r="C76" s="14" t="s">
        <v>338</v>
      </c>
      <c r="D76" s="14" t="s">
        <v>409</v>
      </c>
      <c r="E76" s="15" t="s">
        <v>340</v>
      </c>
      <c r="F76" s="16" t="s">
        <v>341</v>
      </c>
      <c r="G76" s="17" t="s">
        <v>342</v>
      </c>
      <c r="H76" s="17">
        <v>2532.3579103676602</v>
      </c>
      <c r="I76" s="17">
        <v>153.28434496134918</v>
      </c>
      <c r="J76" s="17">
        <v>-0.43166931712494261</v>
      </c>
      <c r="K76" s="17">
        <v>6.6775580665785483E-3</v>
      </c>
      <c r="L76" s="17">
        <v>0</v>
      </c>
      <c r="M76" s="17">
        <v>0</v>
      </c>
      <c r="N76" s="17">
        <v>0</v>
      </c>
      <c r="O76" s="18">
        <v>1.0249999999999999</v>
      </c>
      <c r="P76" s="19">
        <v>5</v>
      </c>
      <c r="Q76" s="17">
        <v>120</v>
      </c>
      <c r="R76" s="45" t="s">
        <v>344</v>
      </c>
      <c r="S76" s="20" t="s">
        <v>344</v>
      </c>
      <c r="T76" s="15" t="s">
        <v>272</v>
      </c>
      <c r="V76">
        <f t="shared" si="7"/>
        <v>70</v>
      </c>
      <c r="W76">
        <f t="shared" si="5"/>
        <v>214.90903577992631</v>
      </c>
      <c r="X76">
        <f t="shared" si="5"/>
        <v>313.05571084238647</v>
      </c>
      <c r="Z76">
        <f t="shared" si="6"/>
        <v>3371.0431619297201</v>
      </c>
    </row>
    <row r="77" spans="1:26" x14ac:dyDescent="0.2">
      <c r="A77" s="46" t="s">
        <v>461</v>
      </c>
      <c r="B77" s="57" t="s">
        <v>459</v>
      </c>
      <c r="C77" s="22" t="s">
        <v>338</v>
      </c>
      <c r="D77" s="22" t="s">
        <v>409</v>
      </c>
      <c r="E77" s="23" t="s">
        <v>43</v>
      </c>
      <c r="F77" s="24" t="s">
        <v>341</v>
      </c>
      <c r="G77" s="25" t="s">
        <v>342</v>
      </c>
      <c r="H77" s="25">
        <v>2532.3579103667289</v>
      </c>
      <c r="I77" s="25">
        <v>137.7939960779679</v>
      </c>
      <c r="J77" s="25">
        <v>-0.43166931712562473</v>
      </c>
      <c r="K77" s="25">
        <v>6.6775580665812129E-3</v>
      </c>
      <c r="L77" s="25">
        <v>0</v>
      </c>
      <c r="M77" s="25">
        <v>0</v>
      </c>
      <c r="N77" s="25">
        <v>0</v>
      </c>
      <c r="O77" s="29">
        <v>1.0249999999999999</v>
      </c>
      <c r="P77" s="27">
        <v>5</v>
      </c>
      <c r="Q77" s="25">
        <v>120</v>
      </c>
      <c r="R77" s="30" t="s">
        <v>344</v>
      </c>
      <c r="S77" s="28" t="s">
        <v>344</v>
      </c>
      <c r="T77" s="33" t="s">
        <v>272</v>
      </c>
      <c r="V77">
        <f t="shared" si="7"/>
        <v>71</v>
      </c>
      <c r="W77">
        <f t="shared" si="5"/>
        <v>199.03142817441304</v>
      </c>
      <c r="X77">
        <f t="shared" si="5"/>
        <v>297.17810323685086</v>
      </c>
      <c r="Z77">
        <f t="shared" si="6"/>
        <v>3291.6551239014184</v>
      </c>
    </row>
    <row r="78" spans="1:26" x14ac:dyDescent="0.2">
      <c r="A78" s="46" t="s">
        <v>463</v>
      </c>
      <c r="B78" s="57" t="s">
        <v>459</v>
      </c>
      <c r="C78" s="22" t="s">
        <v>338</v>
      </c>
      <c r="D78" s="22" t="s">
        <v>409</v>
      </c>
      <c r="E78" s="23" t="s">
        <v>44</v>
      </c>
      <c r="F78" s="24" t="s">
        <v>341</v>
      </c>
      <c r="G78" s="25" t="s">
        <v>342</v>
      </c>
      <c r="H78" s="25">
        <v>2532.3579103669617</v>
      </c>
      <c r="I78" s="25">
        <v>129.87509435860201</v>
      </c>
      <c r="J78" s="25">
        <v>-0.43166931712539736</v>
      </c>
      <c r="K78" s="25">
        <v>6.6775580665794365E-3</v>
      </c>
      <c r="L78" s="25">
        <v>0</v>
      </c>
      <c r="M78" s="25">
        <v>0</v>
      </c>
      <c r="N78" s="25">
        <v>0</v>
      </c>
      <c r="O78" s="29">
        <v>1.0249999999999999</v>
      </c>
      <c r="P78" s="27">
        <v>5</v>
      </c>
      <c r="Q78" s="25">
        <v>120</v>
      </c>
      <c r="R78" s="30" t="s">
        <v>344</v>
      </c>
      <c r="S78" s="28" t="s">
        <v>344</v>
      </c>
      <c r="T78" s="33" t="s">
        <v>272</v>
      </c>
      <c r="V78">
        <f t="shared" si="7"/>
        <v>72</v>
      </c>
      <c r="W78">
        <f t="shared" si="5"/>
        <v>190.91455391207532</v>
      </c>
      <c r="X78">
        <f t="shared" si="5"/>
        <v>289.06122897451894</v>
      </c>
      <c r="Z78">
        <f t="shared" si="6"/>
        <v>3251.0707525899129</v>
      </c>
    </row>
    <row r="79" spans="1:26" x14ac:dyDescent="0.2">
      <c r="A79" s="46" t="s">
        <v>465</v>
      </c>
      <c r="B79" s="57" t="s">
        <v>459</v>
      </c>
      <c r="C79" s="22" t="s">
        <v>338</v>
      </c>
      <c r="D79" s="22" t="s">
        <v>409</v>
      </c>
      <c r="E79" s="23" t="s">
        <v>45</v>
      </c>
      <c r="F79" s="24" t="s">
        <v>341</v>
      </c>
      <c r="G79" s="25" t="s">
        <v>342</v>
      </c>
      <c r="H79" s="25">
        <v>2532.3579103660304</v>
      </c>
      <c r="I79" s="25">
        <v>118.3376521462804</v>
      </c>
      <c r="J79" s="25">
        <v>-0.43166931712562473</v>
      </c>
      <c r="K79" s="25">
        <v>6.6775580665794365E-3</v>
      </c>
      <c r="L79" s="25">
        <v>0</v>
      </c>
      <c r="M79" s="25">
        <v>0</v>
      </c>
      <c r="N79" s="25">
        <v>0</v>
      </c>
      <c r="O79" s="29">
        <v>1.0249999999999999</v>
      </c>
      <c r="P79" s="27">
        <v>5</v>
      </c>
      <c r="Q79" s="25">
        <v>120</v>
      </c>
      <c r="R79" s="30" t="s">
        <v>344</v>
      </c>
      <c r="S79" s="28" t="s">
        <v>344</v>
      </c>
      <c r="T79" s="33" t="s">
        <v>272</v>
      </c>
      <c r="V79">
        <f t="shared" si="7"/>
        <v>73</v>
      </c>
      <c r="W79">
        <f t="shared" si="5"/>
        <v>179.0886756444126</v>
      </c>
      <c r="X79">
        <f t="shared" si="5"/>
        <v>277.23535070682618</v>
      </c>
      <c r="Z79">
        <f t="shared" si="6"/>
        <v>3191.9413612508038</v>
      </c>
    </row>
    <row r="80" spans="1:26" x14ac:dyDescent="0.2">
      <c r="A80" s="46" t="s">
        <v>467</v>
      </c>
      <c r="B80" s="57" t="s">
        <v>459</v>
      </c>
      <c r="C80" s="22" t="s">
        <v>338</v>
      </c>
      <c r="D80" s="22" t="s">
        <v>409</v>
      </c>
      <c r="E80" s="23" t="s">
        <v>46</v>
      </c>
      <c r="F80" s="24" t="s">
        <v>341</v>
      </c>
      <c r="G80" s="25" t="s">
        <v>342</v>
      </c>
      <c r="H80" s="25">
        <v>2532.357910365914</v>
      </c>
      <c r="I80" s="25">
        <v>103.39715721825257</v>
      </c>
      <c r="J80" s="25">
        <v>-0.43166931712539736</v>
      </c>
      <c r="K80" s="25">
        <v>6.6775580665803247E-3</v>
      </c>
      <c r="L80" s="25">
        <v>0</v>
      </c>
      <c r="M80" s="25">
        <v>0</v>
      </c>
      <c r="N80" s="25">
        <v>0</v>
      </c>
      <c r="O80" s="29">
        <v>1.03</v>
      </c>
      <c r="P80" s="27">
        <v>5</v>
      </c>
      <c r="Q80" s="25">
        <v>120</v>
      </c>
      <c r="R80" s="30" t="s">
        <v>344</v>
      </c>
      <c r="S80" s="28" t="s">
        <v>344</v>
      </c>
      <c r="T80" s="33" t="s">
        <v>272</v>
      </c>
      <c r="V80">
        <f t="shared" si="7"/>
        <v>74</v>
      </c>
      <c r="W80">
        <f t="shared" si="5"/>
        <v>164.57356916437828</v>
      </c>
      <c r="X80">
        <f t="shared" si="5"/>
        <v>263.19900849537765</v>
      </c>
      <c r="Z80">
        <f t="shared" si="6"/>
        <v>3130.5682580359858</v>
      </c>
    </row>
    <row r="81" spans="1:26" x14ac:dyDescent="0.2">
      <c r="A81" s="46" t="s">
        <v>469</v>
      </c>
      <c r="B81" s="57" t="s">
        <v>459</v>
      </c>
      <c r="C81" s="22" t="s">
        <v>338</v>
      </c>
      <c r="D81" s="22" t="s">
        <v>409</v>
      </c>
      <c r="E81" s="23" t="s">
        <v>47</v>
      </c>
      <c r="F81" s="24" t="s">
        <v>341</v>
      </c>
      <c r="G81" s="25" t="s">
        <v>342</v>
      </c>
      <c r="H81" s="25">
        <v>2532.3579103647498</v>
      </c>
      <c r="I81" s="25">
        <v>84.595431385926673</v>
      </c>
      <c r="J81" s="25">
        <v>-0.43166931712562473</v>
      </c>
      <c r="K81" s="25">
        <v>6.6775580665812129E-3</v>
      </c>
      <c r="L81" s="25">
        <v>0</v>
      </c>
      <c r="M81" s="25">
        <v>0</v>
      </c>
      <c r="N81" s="25">
        <v>0</v>
      </c>
      <c r="O81" s="29">
        <v>1.05</v>
      </c>
      <c r="P81" s="27">
        <v>5</v>
      </c>
      <c r="Q81" s="25">
        <v>120</v>
      </c>
      <c r="R81" s="30" t="s">
        <v>344</v>
      </c>
      <c r="S81" s="28" t="s">
        <v>344</v>
      </c>
      <c r="T81" s="33" t="s">
        <v>272</v>
      </c>
      <c r="V81">
        <f t="shared" si="7"/>
        <v>75</v>
      </c>
      <c r="W81">
        <f t="shared" si="5"/>
        <v>148.02736032514281</v>
      </c>
      <c r="X81">
        <f t="shared" si="5"/>
        <v>248.56785673048944</v>
      </c>
      <c r="Z81">
        <f t="shared" si="6"/>
        <v>3092.6469305807937</v>
      </c>
    </row>
    <row r="82" spans="1:26" x14ac:dyDescent="0.2">
      <c r="A82" s="46" t="s">
        <v>471</v>
      </c>
      <c r="B82" s="57" t="s">
        <v>459</v>
      </c>
      <c r="C82" s="31" t="s">
        <v>338</v>
      </c>
      <c r="D82" s="31" t="s">
        <v>409</v>
      </c>
      <c r="E82" s="23" t="s">
        <v>48</v>
      </c>
      <c r="F82" s="24" t="s">
        <v>341</v>
      </c>
      <c r="G82" s="25" t="s">
        <v>342</v>
      </c>
      <c r="H82" s="25">
        <v>2532.357910364517</v>
      </c>
      <c r="I82" s="25">
        <v>68.841831385893926</v>
      </c>
      <c r="J82" s="25">
        <v>-0.43166931712516998</v>
      </c>
      <c r="K82" s="25">
        <v>6.6775580665785483E-3</v>
      </c>
      <c r="L82" s="25">
        <v>0</v>
      </c>
      <c r="M82" s="25">
        <v>0</v>
      </c>
      <c r="N82" s="25">
        <v>0</v>
      </c>
      <c r="O82" s="29">
        <v>1.07</v>
      </c>
      <c r="P82" s="27">
        <v>5</v>
      </c>
      <c r="Q82" s="25">
        <v>120</v>
      </c>
      <c r="R82" s="30" t="s">
        <v>344</v>
      </c>
      <c r="S82" s="28" t="s">
        <v>344</v>
      </c>
      <c r="T82" s="33" t="s">
        <v>272</v>
      </c>
      <c r="V82">
        <f t="shared" si="7"/>
        <v>76</v>
      </c>
      <c r="W82">
        <f t="shared" si="5"/>
        <v>133.99057709321451</v>
      </c>
      <c r="X82">
        <f t="shared" si="5"/>
        <v>236.44613057293157</v>
      </c>
      <c r="Z82">
        <f t="shared" si="6"/>
        <v>3067.2727311628728</v>
      </c>
    </row>
    <row r="83" spans="1:26" x14ac:dyDescent="0.2">
      <c r="A83" s="46" t="s">
        <v>472</v>
      </c>
      <c r="B83" s="57" t="s">
        <v>459</v>
      </c>
      <c r="C83" s="32" t="s">
        <v>373</v>
      </c>
      <c r="D83" s="32" t="s">
        <v>409</v>
      </c>
      <c r="E83" s="33" t="s">
        <v>340</v>
      </c>
      <c r="F83" s="24" t="s">
        <v>341</v>
      </c>
      <c r="G83" s="25" t="s">
        <v>342</v>
      </c>
      <c r="H83" s="25">
        <v>1298.8428702941164</v>
      </c>
      <c r="I83" s="25">
        <v>180.97011495383302</v>
      </c>
      <c r="J83" s="25">
        <v>-1.5596918917731273</v>
      </c>
      <c r="K83" s="25">
        <v>1.2263811739606112E-2</v>
      </c>
      <c r="L83" s="25">
        <v>0</v>
      </c>
      <c r="M83" s="25">
        <v>0</v>
      </c>
      <c r="N83" s="25">
        <v>0</v>
      </c>
      <c r="O83" s="29">
        <v>1.0249999999999999</v>
      </c>
      <c r="P83" s="27">
        <v>5</v>
      </c>
      <c r="Q83" s="25">
        <v>120</v>
      </c>
      <c r="R83" s="30" t="s">
        <v>344</v>
      </c>
      <c r="S83" s="28" t="s">
        <v>344</v>
      </c>
      <c r="T83" s="33" t="s">
        <v>273</v>
      </c>
      <c r="V83">
        <f t="shared" si="7"/>
        <v>77</v>
      </c>
      <c r="W83">
        <f t="shared" si="5"/>
        <v>174.61140586862982</v>
      </c>
      <c r="X83">
        <f t="shared" si="5"/>
        <v>245.74577336922403</v>
      </c>
      <c r="Z83">
        <f t="shared" si="6"/>
        <v>2220.3899773423141</v>
      </c>
    </row>
    <row r="84" spans="1:26" x14ac:dyDescent="0.2">
      <c r="A84" s="46" t="s">
        <v>474</v>
      </c>
      <c r="B84" s="57" t="s">
        <v>459</v>
      </c>
      <c r="C84" s="22" t="s">
        <v>373</v>
      </c>
      <c r="D84" s="22" t="s">
        <v>409</v>
      </c>
      <c r="E84" s="23" t="s">
        <v>43</v>
      </c>
      <c r="F84" s="24" t="s">
        <v>341</v>
      </c>
      <c r="G84" s="25" t="s">
        <v>342</v>
      </c>
      <c r="H84" s="25">
        <v>1298.8428702934179</v>
      </c>
      <c r="I84" s="25">
        <v>175.75799279233141</v>
      </c>
      <c r="J84" s="25">
        <v>-1.5596918917733547</v>
      </c>
      <c r="K84" s="25">
        <v>1.2263811739606112E-2</v>
      </c>
      <c r="L84" s="25">
        <v>0</v>
      </c>
      <c r="M84" s="25">
        <v>0</v>
      </c>
      <c r="N84" s="25">
        <v>0</v>
      </c>
      <c r="O84" s="29">
        <v>1.0249999999999999</v>
      </c>
      <c r="P84" s="27">
        <v>5</v>
      </c>
      <c r="Q84" s="25">
        <v>120</v>
      </c>
      <c r="R84" s="27" t="s">
        <v>344</v>
      </c>
      <c r="S84" s="28" t="s">
        <v>344</v>
      </c>
      <c r="T84" s="33" t="s">
        <v>273</v>
      </c>
      <c r="V84">
        <f t="shared" si="7"/>
        <v>78</v>
      </c>
      <c r="W84">
        <f t="shared" si="5"/>
        <v>169.26898065306352</v>
      </c>
      <c r="X84">
        <f t="shared" si="5"/>
        <v>240.40334815363664</v>
      </c>
      <c r="Z84">
        <f t="shared" si="6"/>
        <v>2193.6778512638962</v>
      </c>
    </row>
    <row r="85" spans="1:26" x14ac:dyDescent="0.2">
      <c r="A85" s="46" t="s">
        <v>475</v>
      </c>
      <c r="B85" s="57" t="s">
        <v>459</v>
      </c>
      <c r="C85" s="22" t="s">
        <v>373</v>
      </c>
      <c r="D85" s="22" t="s">
        <v>409</v>
      </c>
      <c r="E85" s="23" t="s">
        <v>44</v>
      </c>
      <c r="F85" s="24" t="s">
        <v>341</v>
      </c>
      <c r="G85" s="25" t="s">
        <v>342</v>
      </c>
      <c r="H85" s="25">
        <v>1298.842870292603</v>
      </c>
      <c r="I85" s="25">
        <v>165.6742486061955</v>
      </c>
      <c r="J85" s="25">
        <v>-1.5596918917738094</v>
      </c>
      <c r="K85" s="25">
        <v>1.2263811739607888E-2</v>
      </c>
      <c r="L85" s="25">
        <v>0</v>
      </c>
      <c r="M85" s="25">
        <v>0</v>
      </c>
      <c r="N85" s="25">
        <v>0</v>
      </c>
      <c r="O85" s="29">
        <v>1.0249999999999999</v>
      </c>
      <c r="P85" s="27">
        <v>5</v>
      </c>
      <c r="Q85" s="25">
        <v>120</v>
      </c>
      <c r="R85" s="27" t="s">
        <v>344</v>
      </c>
      <c r="S85" s="28" t="s">
        <v>344</v>
      </c>
      <c r="T85" s="33" t="s">
        <v>273</v>
      </c>
      <c r="V85">
        <f t="shared" si="7"/>
        <v>79</v>
      </c>
      <c r="W85">
        <f t="shared" si="5"/>
        <v>158.93314286223764</v>
      </c>
      <c r="X85">
        <f t="shared" si="5"/>
        <v>230.06751036278843</v>
      </c>
      <c r="Z85">
        <f t="shared" si="6"/>
        <v>2141.9986623091031</v>
      </c>
    </row>
    <row r="86" spans="1:26" x14ac:dyDescent="0.2">
      <c r="A86" s="46" t="s">
        <v>476</v>
      </c>
      <c r="B86" s="57" t="s">
        <v>459</v>
      </c>
      <c r="C86" s="22" t="s">
        <v>373</v>
      </c>
      <c r="D86" s="22" t="s">
        <v>409</v>
      </c>
      <c r="E86" s="23" t="s">
        <v>45</v>
      </c>
      <c r="F86" s="24" t="s">
        <v>341</v>
      </c>
      <c r="G86" s="25" t="s">
        <v>342</v>
      </c>
      <c r="H86" s="25">
        <v>1298.8428702927195</v>
      </c>
      <c r="I86" s="25">
        <v>152.4891641015345</v>
      </c>
      <c r="J86" s="25">
        <v>-1.5596918917738094</v>
      </c>
      <c r="K86" s="25">
        <v>1.2263811739607888E-2</v>
      </c>
      <c r="L86" s="25">
        <v>0</v>
      </c>
      <c r="M86" s="25">
        <v>0</v>
      </c>
      <c r="N86" s="25">
        <v>0</v>
      </c>
      <c r="O86" s="29">
        <v>1.0249999999999999</v>
      </c>
      <c r="P86" s="27">
        <v>5</v>
      </c>
      <c r="Q86" s="25">
        <v>120</v>
      </c>
      <c r="R86" s="27" t="s">
        <v>344</v>
      </c>
      <c r="S86" s="28" t="s">
        <v>344</v>
      </c>
      <c r="T86" s="33" t="s">
        <v>273</v>
      </c>
      <c r="V86">
        <f t="shared" si="7"/>
        <v>80</v>
      </c>
      <c r="W86">
        <f t="shared" si="5"/>
        <v>145.41843124496305</v>
      </c>
      <c r="X86">
        <f t="shared" si="5"/>
        <v>216.55279874551829</v>
      </c>
      <c r="Z86">
        <f t="shared" si="6"/>
        <v>2074.4251042228348</v>
      </c>
    </row>
    <row r="87" spans="1:26" x14ac:dyDescent="0.2">
      <c r="A87" s="46" t="s">
        <v>477</v>
      </c>
      <c r="B87" s="57" t="s">
        <v>459</v>
      </c>
      <c r="C87" s="22" t="s">
        <v>373</v>
      </c>
      <c r="D87" s="22" t="s">
        <v>409</v>
      </c>
      <c r="E87" s="23" t="s">
        <v>46</v>
      </c>
      <c r="F87" s="24" t="s">
        <v>341</v>
      </c>
      <c r="G87" s="25" t="s">
        <v>342</v>
      </c>
      <c r="H87" s="25">
        <v>1298.8428702927195</v>
      </c>
      <c r="I87" s="25">
        <v>146.64787783717165</v>
      </c>
      <c r="J87" s="25">
        <v>-1.5596918917733547</v>
      </c>
      <c r="K87" s="25">
        <v>1.2263811739605224E-2</v>
      </c>
      <c r="L87" s="25">
        <v>0</v>
      </c>
      <c r="M87" s="25">
        <v>0</v>
      </c>
      <c r="N87" s="25">
        <v>0</v>
      </c>
      <c r="O87" s="29">
        <v>1.03</v>
      </c>
      <c r="P87" s="27">
        <v>5</v>
      </c>
      <c r="Q87" s="25">
        <v>120</v>
      </c>
      <c r="R87" s="30" t="s">
        <v>344</v>
      </c>
      <c r="S87" s="28" t="s">
        <v>344</v>
      </c>
      <c r="T87" s="33" t="s">
        <v>273</v>
      </c>
      <c r="V87">
        <f t="shared" si="7"/>
        <v>81</v>
      </c>
      <c r="W87">
        <f t="shared" ref="W87:X106" si="8">($O87*($H87+($I87*W$5)+($J87*(W$5^2))+($K87*(W$5^3))+($L87*(W$5^4))+($M87*(W$5^5))+($N87*(W$5^6))))/W$5</f>
        <v>140.11126459387867</v>
      </c>
      <c r="X87">
        <f t="shared" si="8"/>
        <v>211.59262900906322</v>
      </c>
      <c r="Z87">
        <f t="shared" si="6"/>
        <v>2054.4616268112454</v>
      </c>
    </row>
    <row r="88" spans="1:26" x14ac:dyDescent="0.2">
      <c r="A88" s="46" t="s">
        <v>479</v>
      </c>
      <c r="B88" s="57" t="s">
        <v>459</v>
      </c>
      <c r="C88" s="22" t="s">
        <v>373</v>
      </c>
      <c r="D88" s="22" t="s">
        <v>409</v>
      </c>
      <c r="E88" s="23" t="s">
        <v>47</v>
      </c>
      <c r="F88" s="24" t="s">
        <v>341</v>
      </c>
      <c r="G88" s="25" t="s">
        <v>342</v>
      </c>
      <c r="H88" s="25">
        <v>1298.8428702917881</v>
      </c>
      <c r="I88" s="25">
        <v>130.5495703431007</v>
      </c>
      <c r="J88" s="25">
        <v>-1.5596918917738094</v>
      </c>
      <c r="K88" s="25">
        <v>1.2263811739607E-2</v>
      </c>
      <c r="L88" s="25">
        <v>0</v>
      </c>
      <c r="M88" s="25">
        <v>0</v>
      </c>
      <c r="N88" s="25">
        <v>0</v>
      </c>
      <c r="O88" s="29">
        <v>1.05</v>
      </c>
      <c r="P88" s="27">
        <v>5</v>
      </c>
      <c r="Q88" s="25">
        <v>120</v>
      </c>
      <c r="R88" s="30" t="s">
        <v>344</v>
      </c>
      <c r="S88" s="28" t="s">
        <v>344</v>
      </c>
      <c r="T88" s="33" t="s">
        <v>273</v>
      </c>
      <c r="V88">
        <f t="shared" si="7"/>
        <v>82</v>
      </c>
      <c r="W88">
        <f t="shared" si="8"/>
        <v>125.92864880455647</v>
      </c>
      <c r="X88">
        <f t="shared" si="8"/>
        <v>198.79800087826084</v>
      </c>
      <c r="Z88">
        <f t="shared" si="6"/>
        <v>2009.8379712394171</v>
      </c>
    </row>
    <row r="89" spans="1:26" ht="13.5" thickBot="1" x14ac:dyDescent="0.25">
      <c r="A89" s="50" t="s">
        <v>481</v>
      </c>
      <c r="B89" s="58" t="s">
        <v>459</v>
      </c>
      <c r="C89" s="35" t="s">
        <v>373</v>
      </c>
      <c r="D89" s="35" t="s">
        <v>409</v>
      </c>
      <c r="E89" s="23" t="s">
        <v>48</v>
      </c>
      <c r="F89" s="36" t="s">
        <v>341</v>
      </c>
      <c r="G89" s="37" t="s">
        <v>342</v>
      </c>
      <c r="H89" s="37">
        <v>1298.8428702914389</v>
      </c>
      <c r="I89" s="37">
        <v>117.01447034309246</v>
      </c>
      <c r="J89" s="37">
        <v>-1.5596918917733547</v>
      </c>
      <c r="K89" s="37">
        <v>1.2263811739605668E-2</v>
      </c>
      <c r="L89" s="37">
        <v>0</v>
      </c>
      <c r="M89" s="37">
        <v>0</v>
      </c>
      <c r="N89" s="37">
        <v>0</v>
      </c>
      <c r="O89" s="38">
        <v>1.07</v>
      </c>
      <c r="P89" s="39">
        <v>5</v>
      </c>
      <c r="Q89" s="37">
        <v>120</v>
      </c>
      <c r="R89" s="40" t="s">
        <v>344</v>
      </c>
      <c r="S89" s="41" t="s">
        <v>344</v>
      </c>
      <c r="T89" s="135" t="s">
        <v>273</v>
      </c>
      <c r="V89">
        <f t="shared" si="7"/>
        <v>83</v>
      </c>
      <c r="W89">
        <f t="shared" si="8"/>
        <v>113.84473273416623</v>
      </c>
      <c r="X89">
        <f t="shared" si="8"/>
        <v>188.10207246639362</v>
      </c>
      <c r="Z89">
        <f t="shared" si="6"/>
        <v>1975.7078142626192</v>
      </c>
    </row>
    <row r="90" spans="1:26" x14ac:dyDescent="0.2">
      <c r="A90" s="42" t="s">
        <v>483</v>
      </c>
      <c r="B90" s="56" t="s">
        <v>484</v>
      </c>
      <c r="C90" s="14" t="s">
        <v>338</v>
      </c>
      <c r="D90" s="14" t="s">
        <v>409</v>
      </c>
      <c r="E90" s="15" t="s">
        <v>340</v>
      </c>
      <c r="F90" s="16" t="s">
        <v>341</v>
      </c>
      <c r="G90" s="17" t="s">
        <v>342</v>
      </c>
      <c r="H90" s="17">
        <v>4490.2281875237823</v>
      </c>
      <c r="I90" s="17">
        <v>55.927153676864691</v>
      </c>
      <c r="J90" s="17">
        <v>0.59861081426424789</v>
      </c>
      <c r="K90" s="17">
        <v>5.1702877897241706E-5</v>
      </c>
      <c r="L90" s="17">
        <v>2.8552806914605711E-5</v>
      </c>
      <c r="M90" s="17">
        <v>0</v>
      </c>
      <c r="N90" s="17">
        <v>0</v>
      </c>
      <c r="O90" s="18">
        <v>1</v>
      </c>
      <c r="P90" s="19">
        <v>5</v>
      </c>
      <c r="Q90" s="17">
        <v>100</v>
      </c>
      <c r="R90" s="45" t="s">
        <v>344</v>
      </c>
      <c r="S90" s="20" t="s">
        <v>344</v>
      </c>
      <c r="T90" s="15" t="s">
        <v>272</v>
      </c>
      <c r="V90">
        <f t="shared" si="7"/>
        <v>84</v>
      </c>
      <c r="W90">
        <f t="shared" si="8"/>
        <v>193.55863574449103</v>
      </c>
      <c r="X90">
        <f t="shared" si="8"/>
        <v>344.70310940426032</v>
      </c>
      <c r="Z90">
        <f t="shared" si="6"/>
        <v>4784.8535346287708</v>
      </c>
    </row>
    <row r="91" spans="1:26" x14ac:dyDescent="0.2">
      <c r="A91" s="46" t="s">
        <v>486</v>
      </c>
      <c r="B91" s="57" t="s">
        <v>484</v>
      </c>
      <c r="C91" s="22" t="s">
        <v>338</v>
      </c>
      <c r="D91" s="22" t="s">
        <v>409</v>
      </c>
      <c r="E91" s="23" t="s">
        <v>43</v>
      </c>
      <c r="F91" s="24" t="s">
        <v>341</v>
      </c>
      <c r="G91" s="25" t="s">
        <v>342</v>
      </c>
      <c r="H91" s="25">
        <v>4490.2281875237823</v>
      </c>
      <c r="I91" s="25">
        <v>55.927153676864691</v>
      </c>
      <c r="J91" s="25">
        <v>0.59861081426424789</v>
      </c>
      <c r="K91" s="25">
        <v>5.1702877897241706E-5</v>
      </c>
      <c r="L91" s="25">
        <v>2.8552806914605711E-5</v>
      </c>
      <c r="M91" s="25">
        <v>0</v>
      </c>
      <c r="N91" s="25">
        <v>0</v>
      </c>
      <c r="O91" s="29">
        <v>1</v>
      </c>
      <c r="P91" s="27">
        <v>5</v>
      </c>
      <c r="Q91" s="25">
        <v>100</v>
      </c>
      <c r="R91" s="30" t="s">
        <v>344</v>
      </c>
      <c r="S91" s="28" t="s">
        <v>344</v>
      </c>
      <c r="T91" s="33" t="s">
        <v>272</v>
      </c>
      <c r="V91">
        <f t="shared" si="7"/>
        <v>85</v>
      </c>
      <c r="W91">
        <f t="shared" si="8"/>
        <v>193.55863574449103</v>
      </c>
      <c r="X91">
        <f t="shared" si="8"/>
        <v>344.70310940426032</v>
      </c>
      <c r="Z91">
        <f t="shared" si="6"/>
        <v>4784.8535346287708</v>
      </c>
    </row>
    <row r="92" spans="1:26" x14ac:dyDescent="0.2">
      <c r="A92" s="46" t="s">
        <v>488</v>
      </c>
      <c r="B92" s="57" t="s">
        <v>484</v>
      </c>
      <c r="C92" s="22" t="s">
        <v>338</v>
      </c>
      <c r="D92" s="22" t="s">
        <v>409</v>
      </c>
      <c r="E92" s="23" t="s">
        <v>44</v>
      </c>
      <c r="F92" s="24" t="s">
        <v>341</v>
      </c>
      <c r="G92" s="25" t="s">
        <v>342</v>
      </c>
      <c r="H92" s="25">
        <v>4490.2281875237823</v>
      </c>
      <c r="I92" s="25">
        <v>55.927153676864691</v>
      </c>
      <c r="J92" s="25">
        <v>0.59861081426424789</v>
      </c>
      <c r="K92" s="25">
        <v>5.1702877897241706E-5</v>
      </c>
      <c r="L92" s="25">
        <v>2.8552806914605711E-5</v>
      </c>
      <c r="M92" s="25">
        <v>0</v>
      </c>
      <c r="N92" s="25">
        <v>0</v>
      </c>
      <c r="O92" s="29">
        <v>1</v>
      </c>
      <c r="P92" s="27">
        <v>5</v>
      </c>
      <c r="Q92" s="25">
        <v>100</v>
      </c>
      <c r="R92" s="27" t="s">
        <v>344</v>
      </c>
      <c r="S92" s="28" t="s">
        <v>344</v>
      </c>
      <c r="T92" s="33" t="s">
        <v>272</v>
      </c>
      <c r="V92">
        <f t="shared" si="7"/>
        <v>86</v>
      </c>
      <c r="W92">
        <f t="shared" si="8"/>
        <v>193.55863574449103</v>
      </c>
      <c r="X92">
        <f t="shared" si="8"/>
        <v>344.70310940426032</v>
      </c>
      <c r="Z92">
        <f t="shared" si="6"/>
        <v>4784.8535346287708</v>
      </c>
    </row>
    <row r="93" spans="1:26" x14ac:dyDescent="0.2">
      <c r="A93" s="46" t="s">
        <v>489</v>
      </c>
      <c r="B93" s="57" t="s">
        <v>484</v>
      </c>
      <c r="C93" s="22" t="s">
        <v>338</v>
      </c>
      <c r="D93" s="22" t="s">
        <v>409</v>
      </c>
      <c r="E93" s="23" t="s">
        <v>45</v>
      </c>
      <c r="F93" s="24" t="s">
        <v>341</v>
      </c>
      <c r="G93" s="25" t="s">
        <v>342</v>
      </c>
      <c r="H93" s="25">
        <v>4490.2281875237823</v>
      </c>
      <c r="I93" s="25">
        <v>55.927153676864691</v>
      </c>
      <c r="J93" s="25">
        <v>0.59861081426424789</v>
      </c>
      <c r="K93" s="25">
        <v>5.1702877897241706E-5</v>
      </c>
      <c r="L93" s="25">
        <v>2.8552806914605711E-5</v>
      </c>
      <c r="M93" s="25">
        <v>0</v>
      </c>
      <c r="N93" s="25">
        <v>0</v>
      </c>
      <c r="O93" s="29">
        <v>1</v>
      </c>
      <c r="P93" s="27">
        <v>5</v>
      </c>
      <c r="Q93" s="25">
        <v>100</v>
      </c>
      <c r="R93" s="30" t="s">
        <v>344</v>
      </c>
      <c r="S93" s="28" t="s">
        <v>344</v>
      </c>
      <c r="T93" s="33" t="s">
        <v>272</v>
      </c>
      <c r="V93">
        <f t="shared" si="7"/>
        <v>87</v>
      </c>
      <c r="W93">
        <f t="shared" si="8"/>
        <v>193.55863574449103</v>
      </c>
      <c r="X93">
        <f t="shared" si="8"/>
        <v>344.70310940426032</v>
      </c>
      <c r="Z93">
        <f t="shared" si="6"/>
        <v>4784.8535346287708</v>
      </c>
    </row>
    <row r="94" spans="1:26" x14ac:dyDescent="0.2">
      <c r="A94" s="46" t="s">
        <v>491</v>
      </c>
      <c r="B94" s="57" t="s">
        <v>484</v>
      </c>
      <c r="C94" s="22" t="s">
        <v>338</v>
      </c>
      <c r="D94" s="22" t="s">
        <v>409</v>
      </c>
      <c r="E94" s="23" t="s">
        <v>46</v>
      </c>
      <c r="F94" s="24" t="s">
        <v>341</v>
      </c>
      <c r="G94" s="25" t="s">
        <v>342</v>
      </c>
      <c r="H94" s="25">
        <v>4490.2281875237823</v>
      </c>
      <c r="I94" s="25">
        <v>55.927153676864691</v>
      </c>
      <c r="J94" s="25">
        <v>0.59861081426424789</v>
      </c>
      <c r="K94" s="25">
        <v>5.1702877897241706E-5</v>
      </c>
      <c r="L94" s="25">
        <v>2.8552806914605711E-5</v>
      </c>
      <c r="M94" s="25">
        <v>0</v>
      </c>
      <c r="N94" s="25">
        <v>0</v>
      </c>
      <c r="O94" s="29">
        <v>1</v>
      </c>
      <c r="P94" s="27">
        <v>5</v>
      </c>
      <c r="Q94" s="25">
        <v>100</v>
      </c>
      <c r="R94" s="30" t="s">
        <v>344</v>
      </c>
      <c r="S94" s="28" t="s">
        <v>344</v>
      </c>
      <c r="T94" s="33" t="s">
        <v>272</v>
      </c>
      <c r="V94">
        <f t="shared" si="7"/>
        <v>88</v>
      </c>
      <c r="W94">
        <f t="shared" si="8"/>
        <v>193.55863574449103</v>
      </c>
      <c r="X94">
        <f t="shared" si="8"/>
        <v>344.70310940426032</v>
      </c>
      <c r="Z94">
        <f t="shared" si="6"/>
        <v>4784.8535346287708</v>
      </c>
    </row>
    <row r="95" spans="1:26" x14ac:dyDescent="0.2">
      <c r="A95" s="46" t="s">
        <v>493</v>
      </c>
      <c r="B95" s="57" t="s">
        <v>484</v>
      </c>
      <c r="C95" s="22" t="s">
        <v>338</v>
      </c>
      <c r="D95" s="22" t="s">
        <v>409</v>
      </c>
      <c r="E95" s="23" t="s">
        <v>47</v>
      </c>
      <c r="F95" s="24" t="s">
        <v>341</v>
      </c>
      <c r="G95" s="25" t="s">
        <v>342</v>
      </c>
      <c r="H95" s="25">
        <v>4490.2281875237823</v>
      </c>
      <c r="I95" s="25">
        <v>55.927153676864691</v>
      </c>
      <c r="J95" s="25">
        <v>0.59861081426424789</v>
      </c>
      <c r="K95" s="25">
        <v>5.1702877897241706E-5</v>
      </c>
      <c r="L95" s="25">
        <v>2.8552806914605711E-5</v>
      </c>
      <c r="M95" s="25">
        <v>0</v>
      </c>
      <c r="N95" s="25">
        <v>0</v>
      </c>
      <c r="O95" s="29">
        <v>1</v>
      </c>
      <c r="P95" s="27">
        <v>5</v>
      </c>
      <c r="Q95" s="25">
        <v>100</v>
      </c>
      <c r="R95" s="30" t="s">
        <v>344</v>
      </c>
      <c r="S95" s="28" t="s">
        <v>344</v>
      </c>
      <c r="T95" s="33" t="s">
        <v>272</v>
      </c>
      <c r="V95">
        <f t="shared" si="7"/>
        <v>89</v>
      </c>
      <c r="W95">
        <f t="shared" si="8"/>
        <v>193.55863574449103</v>
      </c>
      <c r="X95">
        <f t="shared" si="8"/>
        <v>344.70310940426032</v>
      </c>
      <c r="Z95">
        <f t="shared" si="6"/>
        <v>4784.8535346287708</v>
      </c>
    </row>
    <row r="96" spans="1:26" x14ac:dyDescent="0.2">
      <c r="A96" s="46" t="s">
        <v>495</v>
      </c>
      <c r="B96" s="57" t="s">
        <v>484</v>
      </c>
      <c r="C96" s="31" t="s">
        <v>338</v>
      </c>
      <c r="D96" s="31" t="s">
        <v>409</v>
      </c>
      <c r="E96" s="23" t="s">
        <v>48</v>
      </c>
      <c r="F96" s="24" t="s">
        <v>341</v>
      </c>
      <c r="G96" s="25" t="s">
        <v>342</v>
      </c>
      <c r="H96" s="25">
        <v>4490.2281875237823</v>
      </c>
      <c r="I96" s="25">
        <v>55.927153676864691</v>
      </c>
      <c r="J96" s="25">
        <v>0.59861081426424789</v>
      </c>
      <c r="K96" s="25">
        <v>5.1702877897241706E-5</v>
      </c>
      <c r="L96" s="25">
        <v>2.8552806914605711E-5</v>
      </c>
      <c r="M96" s="25">
        <v>0</v>
      </c>
      <c r="N96" s="25">
        <v>0</v>
      </c>
      <c r="O96" s="29">
        <v>1</v>
      </c>
      <c r="P96" s="27">
        <v>5</v>
      </c>
      <c r="Q96" s="25">
        <v>100</v>
      </c>
      <c r="R96" s="30" t="s">
        <v>344</v>
      </c>
      <c r="S96" s="28" t="s">
        <v>344</v>
      </c>
      <c r="T96" s="33" t="s">
        <v>272</v>
      </c>
      <c r="V96">
        <f t="shared" si="7"/>
        <v>90</v>
      </c>
      <c r="W96">
        <f t="shared" si="8"/>
        <v>193.55863574449103</v>
      </c>
      <c r="X96">
        <f t="shared" si="8"/>
        <v>344.70310940426032</v>
      </c>
      <c r="Z96">
        <f t="shared" si="6"/>
        <v>4784.8535346287708</v>
      </c>
    </row>
    <row r="97" spans="1:26" x14ac:dyDescent="0.2">
      <c r="A97" s="46" t="s">
        <v>496</v>
      </c>
      <c r="B97" s="57" t="s">
        <v>484</v>
      </c>
      <c r="C97" s="32" t="s">
        <v>373</v>
      </c>
      <c r="D97" s="32" t="s">
        <v>409</v>
      </c>
      <c r="E97" s="33" t="s">
        <v>340</v>
      </c>
      <c r="F97" s="24" t="s">
        <v>341</v>
      </c>
      <c r="G97" s="25" t="s">
        <v>342</v>
      </c>
      <c r="H97" s="25">
        <v>3417.9767235722393</v>
      </c>
      <c r="I97" s="25">
        <v>70.109759743092582</v>
      </c>
      <c r="J97" s="25">
        <v>1.1118626625757315</v>
      </c>
      <c r="K97" s="25">
        <v>-2.5466138079650591E-3</v>
      </c>
      <c r="L97" s="25">
        <v>7.3875808068724069E-5</v>
      </c>
      <c r="M97" s="25">
        <v>0</v>
      </c>
      <c r="N97" s="25">
        <v>0</v>
      </c>
      <c r="O97" s="29">
        <v>1</v>
      </c>
      <c r="P97" s="27">
        <v>5</v>
      </c>
      <c r="Q97" s="25">
        <v>120</v>
      </c>
      <c r="R97" s="27" t="s">
        <v>344</v>
      </c>
      <c r="S97" s="28" t="s">
        <v>344</v>
      </c>
      <c r="T97" s="33" t="s">
        <v>273</v>
      </c>
      <c r="V97">
        <f t="shared" si="7"/>
        <v>91</v>
      </c>
      <c r="W97">
        <f t="shared" si="8"/>
        <v>200.48634794037596</v>
      </c>
      <c r="X97">
        <f t="shared" si="8"/>
        <v>300.03503982015633</v>
      </c>
      <c r="Z97">
        <f t="shared" si="6"/>
        <v>3796.049934506143</v>
      </c>
    </row>
    <row r="98" spans="1:26" x14ac:dyDescent="0.2">
      <c r="A98" s="46" t="s">
        <v>497</v>
      </c>
      <c r="B98" s="57" t="s">
        <v>484</v>
      </c>
      <c r="C98" s="22" t="s">
        <v>373</v>
      </c>
      <c r="D98" s="22" t="s">
        <v>409</v>
      </c>
      <c r="E98" s="23" t="s">
        <v>43</v>
      </c>
      <c r="F98" s="24" t="s">
        <v>341</v>
      </c>
      <c r="G98" s="25" t="s">
        <v>342</v>
      </c>
      <c r="H98" s="25">
        <v>4086.1699457280338</v>
      </c>
      <c r="I98" s="25">
        <v>47.327541332691908</v>
      </c>
      <c r="J98" s="25">
        <v>0.19597734371200204</v>
      </c>
      <c r="K98" s="25">
        <v>1.4392812867299654E-2</v>
      </c>
      <c r="L98" s="25">
        <v>-9.6189959919001922E-5</v>
      </c>
      <c r="M98" s="25">
        <v>8.3793970956369535E-7</v>
      </c>
      <c r="N98" s="25">
        <v>0</v>
      </c>
      <c r="O98" s="29">
        <v>1</v>
      </c>
      <c r="P98" s="27">
        <v>5</v>
      </c>
      <c r="Q98" s="25">
        <v>120</v>
      </c>
      <c r="R98" s="30" t="s">
        <v>344</v>
      </c>
      <c r="S98" s="28" t="s">
        <v>344</v>
      </c>
      <c r="T98" s="33" t="s">
        <v>273</v>
      </c>
      <c r="V98">
        <f t="shared" si="7"/>
        <v>92</v>
      </c>
      <c r="W98">
        <f t="shared" si="8"/>
        <v>176.0028379490611</v>
      </c>
      <c r="X98">
        <f t="shared" si="8"/>
        <v>307.76731353613917</v>
      </c>
      <c r="Z98">
        <f t="shared" si="6"/>
        <v>4329.4486874293489</v>
      </c>
    </row>
    <row r="99" spans="1:26" x14ac:dyDescent="0.2">
      <c r="A99" s="46" t="s">
        <v>499</v>
      </c>
      <c r="B99" s="57" t="s">
        <v>484</v>
      </c>
      <c r="C99" s="22" t="s">
        <v>373</v>
      </c>
      <c r="D99" s="22" t="s">
        <v>409</v>
      </c>
      <c r="E99" s="23" t="s">
        <v>44</v>
      </c>
      <c r="F99" s="24" t="s">
        <v>341</v>
      </c>
      <c r="G99" s="25" t="s">
        <v>342</v>
      </c>
      <c r="H99" s="25">
        <v>4086.1699457280338</v>
      </c>
      <c r="I99" s="25">
        <v>47.327541332691908</v>
      </c>
      <c r="J99" s="25">
        <v>0.19597734371200204</v>
      </c>
      <c r="K99" s="25">
        <v>1.4392812867299654E-2</v>
      </c>
      <c r="L99" s="25">
        <v>-9.6189959919001922E-5</v>
      </c>
      <c r="M99" s="25">
        <v>8.3793970956369535E-7</v>
      </c>
      <c r="N99" s="25">
        <v>0</v>
      </c>
      <c r="O99" s="29">
        <v>1</v>
      </c>
      <c r="P99" s="27">
        <v>5</v>
      </c>
      <c r="Q99" s="25">
        <v>120</v>
      </c>
      <c r="R99" s="27" t="s">
        <v>344</v>
      </c>
      <c r="S99" s="28" t="s">
        <v>344</v>
      </c>
      <c r="T99" s="33" t="s">
        <v>273</v>
      </c>
      <c r="V99">
        <f t="shared" si="7"/>
        <v>93</v>
      </c>
      <c r="W99">
        <f t="shared" si="8"/>
        <v>176.0028379490611</v>
      </c>
      <c r="X99">
        <f t="shared" si="8"/>
        <v>307.76731353613917</v>
      </c>
      <c r="Z99">
        <f t="shared" si="6"/>
        <v>4329.4486874293489</v>
      </c>
    </row>
    <row r="100" spans="1:26" x14ac:dyDescent="0.2">
      <c r="A100" s="46" t="s">
        <v>500</v>
      </c>
      <c r="B100" s="57" t="s">
        <v>484</v>
      </c>
      <c r="C100" s="22" t="s">
        <v>373</v>
      </c>
      <c r="D100" s="22" t="s">
        <v>409</v>
      </c>
      <c r="E100" s="23" t="s">
        <v>45</v>
      </c>
      <c r="F100" s="24" t="s">
        <v>341</v>
      </c>
      <c r="G100" s="25" t="s">
        <v>342</v>
      </c>
      <c r="H100" s="25">
        <v>4086.1699457280338</v>
      </c>
      <c r="I100" s="25">
        <v>47.327541332691908</v>
      </c>
      <c r="J100" s="25">
        <v>0.19597734371200204</v>
      </c>
      <c r="K100" s="25">
        <v>1.4392812867299654E-2</v>
      </c>
      <c r="L100" s="25">
        <v>-9.6189959919001922E-5</v>
      </c>
      <c r="M100" s="25">
        <v>8.3793970956369535E-7</v>
      </c>
      <c r="N100" s="25">
        <v>0</v>
      </c>
      <c r="O100" s="29">
        <v>1</v>
      </c>
      <c r="P100" s="27">
        <v>5</v>
      </c>
      <c r="Q100" s="25">
        <v>120</v>
      </c>
      <c r="R100" s="30" t="s">
        <v>344</v>
      </c>
      <c r="S100" s="28" t="s">
        <v>344</v>
      </c>
      <c r="T100" s="33" t="s">
        <v>273</v>
      </c>
      <c r="V100">
        <f t="shared" si="7"/>
        <v>94</v>
      </c>
      <c r="W100">
        <f t="shared" si="8"/>
        <v>176.0028379490611</v>
      </c>
      <c r="X100">
        <f t="shared" si="8"/>
        <v>307.76731353613917</v>
      </c>
      <c r="Z100">
        <f t="shared" si="6"/>
        <v>4329.4486874293489</v>
      </c>
    </row>
    <row r="101" spans="1:26" x14ac:dyDescent="0.2">
      <c r="A101" s="46" t="s">
        <v>502</v>
      </c>
      <c r="B101" s="57" t="s">
        <v>484</v>
      </c>
      <c r="C101" s="22" t="s">
        <v>373</v>
      </c>
      <c r="D101" s="22" t="s">
        <v>409</v>
      </c>
      <c r="E101" s="23" t="s">
        <v>46</v>
      </c>
      <c r="F101" s="24" t="s">
        <v>341</v>
      </c>
      <c r="G101" s="25" t="s">
        <v>342</v>
      </c>
      <c r="H101" s="25">
        <v>4086.1699457280338</v>
      </c>
      <c r="I101" s="25">
        <v>47.327541332691908</v>
      </c>
      <c r="J101" s="25">
        <v>0.19597734371200204</v>
      </c>
      <c r="K101" s="25">
        <v>1.4392812867299654E-2</v>
      </c>
      <c r="L101" s="25">
        <v>-9.6189959919001922E-5</v>
      </c>
      <c r="M101" s="25">
        <v>8.3793970956369535E-7</v>
      </c>
      <c r="N101" s="25">
        <v>0</v>
      </c>
      <c r="O101" s="29">
        <v>1</v>
      </c>
      <c r="P101" s="27">
        <v>5</v>
      </c>
      <c r="Q101" s="25">
        <v>120</v>
      </c>
      <c r="R101" s="30" t="s">
        <v>344</v>
      </c>
      <c r="S101" s="28" t="s">
        <v>344</v>
      </c>
      <c r="T101" s="33" t="s">
        <v>273</v>
      </c>
      <c r="V101">
        <f t="shared" si="7"/>
        <v>95</v>
      </c>
      <c r="W101">
        <f t="shared" si="8"/>
        <v>176.0028379490611</v>
      </c>
      <c r="X101">
        <f t="shared" si="8"/>
        <v>307.76731353613917</v>
      </c>
      <c r="Z101">
        <f t="shared" si="6"/>
        <v>4329.4486874293489</v>
      </c>
    </row>
    <row r="102" spans="1:26" x14ac:dyDescent="0.2">
      <c r="A102" s="46" t="s">
        <v>504</v>
      </c>
      <c r="B102" s="57" t="s">
        <v>484</v>
      </c>
      <c r="C102" s="22" t="s">
        <v>373</v>
      </c>
      <c r="D102" s="22" t="s">
        <v>409</v>
      </c>
      <c r="E102" s="23" t="s">
        <v>47</v>
      </c>
      <c r="F102" s="24" t="s">
        <v>341</v>
      </c>
      <c r="G102" s="25" t="s">
        <v>342</v>
      </c>
      <c r="H102" s="25">
        <v>4086.1699457280338</v>
      </c>
      <c r="I102" s="25">
        <v>47.327541332691908</v>
      </c>
      <c r="J102" s="25">
        <v>0.19597734371200204</v>
      </c>
      <c r="K102" s="25">
        <v>1.4392812867299654E-2</v>
      </c>
      <c r="L102" s="25">
        <v>-9.6189959919001922E-5</v>
      </c>
      <c r="M102" s="25">
        <v>8.3793970956369535E-7</v>
      </c>
      <c r="N102" s="25">
        <v>0</v>
      </c>
      <c r="O102" s="29">
        <v>1</v>
      </c>
      <c r="P102" s="27">
        <v>5</v>
      </c>
      <c r="Q102" s="25">
        <v>120</v>
      </c>
      <c r="R102" s="30" t="s">
        <v>344</v>
      </c>
      <c r="S102" s="28" t="s">
        <v>344</v>
      </c>
      <c r="T102" s="33" t="s">
        <v>273</v>
      </c>
      <c r="V102">
        <f t="shared" si="7"/>
        <v>96</v>
      </c>
      <c r="W102">
        <f t="shared" si="8"/>
        <v>176.0028379490611</v>
      </c>
      <c r="X102">
        <f t="shared" si="8"/>
        <v>307.76731353613917</v>
      </c>
      <c r="Z102">
        <f t="shared" si="6"/>
        <v>4329.4486874293489</v>
      </c>
    </row>
    <row r="103" spans="1:26" ht="13.5" thickBot="1" x14ac:dyDescent="0.25">
      <c r="A103" s="50" t="s">
        <v>506</v>
      </c>
      <c r="B103" s="57" t="s">
        <v>484</v>
      </c>
      <c r="C103" s="22" t="s">
        <v>373</v>
      </c>
      <c r="D103" s="22" t="s">
        <v>409</v>
      </c>
      <c r="E103" s="59" t="s">
        <v>48</v>
      </c>
      <c r="F103" s="36" t="s">
        <v>341</v>
      </c>
      <c r="G103" s="37" t="s">
        <v>342</v>
      </c>
      <c r="H103" s="37">
        <v>4086.1699457280338</v>
      </c>
      <c r="I103" s="37">
        <v>47.327541332691908</v>
      </c>
      <c r="J103" s="37">
        <v>0.19597734371200204</v>
      </c>
      <c r="K103" s="37">
        <v>1.4392812867299654E-2</v>
      </c>
      <c r="L103" s="37">
        <v>-9.6189959919001922E-5</v>
      </c>
      <c r="M103" s="37">
        <v>8.3793970956369535E-7</v>
      </c>
      <c r="N103" s="37">
        <v>0</v>
      </c>
      <c r="O103" s="38">
        <v>1</v>
      </c>
      <c r="P103" s="39">
        <v>5</v>
      </c>
      <c r="Q103" s="37">
        <v>120</v>
      </c>
      <c r="R103" s="40" t="s">
        <v>344</v>
      </c>
      <c r="S103" s="41" t="s">
        <v>344</v>
      </c>
      <c r="T103" s="135" t="s">
        <v>273</v>
      </c>
      <c r="V103">
        <f t="shared" si="7"/>
        <v>97</v>
      </c>
      <c r="W103">
        <f t="shared" si="8"/>
        <v>176.0028379490611</v>
      </c>
      <c r="X103">
        <f t="shared" si="8"/>
        <v>307.76731353613917</v>
      </c>
      <c r="Z103">
        <f t="shared" si="6"/>
        <v>4329.4486874293489</v>
      </c>
    </row>
    <row r="104" spans="1:26" x14ac:dyDescent="0.2">
      <c r="A104" s="42" t="s">
        <v>508</v>
      </c>
      <c r="B104" s="56" t="s">
        <v>509</v>
      </c>
      <c r="C104" s="14" t="s">
        <v>338</v>
      </c>
      <c r="D104" s="14" t="s">
        <v>409</v>
      </c>
      <c r="E104" s="33" t="s">
        <v>340</v>
      </c>
      <c r="F104" s="16" t="s">
        <v>341</v>
      </c>
      <c r="G104" s="17" t="s">
        <v>342</v>
      </c>
      <c r="H104" s="17">
        <v>4529.7652375251055</v>
      </c>
      <c r="I104" s="17">
        <v>60.247146668843925</v>
      </c>
      <c r="J104" s="17">
        <v>0.28902586922049522</v>
      </c>
      <c r="K104" s="17">
        <v>1.6975237412225397E-2</v>
      </c>
      <c r="L104" s="17">
        <v>-1.0858409090275245E-4</v>
      </c>
      <c r="M104" s="17">
        <v>9.7490125114396697E-7</v>
      </c>
      <c r="N104" s="17">
        <v>0</v>
      </c>
      <c r="O104" s="18">
        <v>1</v>
      </c>
      <c r="P104" s="19">
        <v>5</v>
      </c>
      <c r="Q104" s="17">
        <v>120</v>
      </c>
      <c r="R104" s="19" t="s">
        <v>344</v>
      </c>
      <c r="S104" s="20" t="s">
        <v>344</v>
      </c>
      <c r="T104" s="15" t="s">
        <v>272</v>
      </c>
      <c r="V104">
        <f t="shared" si="7"/>
        <v>98</v>
      </c>
      <c r="W104">
        <f t="shared" si="8"/>
        <v>207.42357549865096</v>
      </c>
      <c r="X104">
        <f t="shared" si="8"/>
        <v>350.37449459616158</v>
      </c>
      <c r="Z104">
        <f t="shared" si="6"/>
        <v>4840.2837037859608</v>
      </c>
    </row>
    <row r="105" spans="1:26" x14ac:dyDescent="0.2">
      <c r="A105" s="46" t="s">
        <v>512</v>
      </c>
      <c r="B105" s="57" t="s">
        <v>509</v>
      </c>
      <c r="C105" s="22" t="s">
        <v>338</v>
      </c>
      <c r="D105" s="22" t="s">
        <v>409</v>
      </c>
      <c r="E105" s="23" t="s">
        <v>43</v>
      </c>
      <c r="F105" s="24" t="s">
        <v>341</v>
      </c>
      <c r="G105" s="25" t="s">
        <v>342</v>
      </c>
      <c r="H105" s="25">
        <v>5420.5654784142971</v>
      </c>
      <c r="I105" s="25">
        <v>63.649723613634706</v>
      </c>
      <c r="J105" s="25">
        <v>0.48934313619975001</v>
      </c>
      <c r="K105" s="25">
        <v>9.9656125348701607E-3</v>
      </c>
      <c r="L105" s="25">
        <v>-4.0076446687464795E-5</v>
      </c>
      <c r="M105" s="25">
        <v>4.9163887841374709E-7</v>
      </c>
      <c r="N105" s="25">
        <v>0</v>
      </c>
      <c r="O105" s="29">
        <v>1</v>
      </c>
      <c r="P105" s="27">
        <v>5</v>
      </c>
      <c r="Q105" s="25">
        <v>120</v>
      </c>
      <c r="R105" s="27" t="s">
        <v>344</v>
      </c>
      <c r="S105" s="28" t="s">
        <v>344</v>
      </c>
      <c r="T105" s="33" t="s">
        <v>272</v>
      </c>
      <c r="V105">
        <f t="shared" si="7"/>
        <v>99</v>
      </c>
      <c r="W105">
        <f t="shared" si="8"/>
        <v>232.87501263792163</v>
      </c>
      <c r="X105">
        <f t="shared" si="8"/>
        <v>410.79027661361249</v>
      </c>
      <c r="Z105">
        <f t="shared" si="6"/>
        <v>5752.2698650466382</v>
      </c>
    </row>
    <row r="106" spans="1:26" x14ac:dyDescent="0.2">
      <c r="A106" s="46" t="s">
        <v>513</v>
      </c>
      <c r="B106" s="57" t="s">
        <v>509</v>
      </c>
      <c r="C106" s="22" t="s">
        <v>338</v>
      </c>
      <c r="D106" s="22" t="s">
        <v>409</v>
      </c>
      <c r="E106" s="23" t="s">
        <v>44</v>
      </c>
      <c r="F106" s="24" t="s">
        <v>341</v>
      </c>
      <c r="G106" s="25" t="s">
        <v>342</v>
      </c>
      <c r="H106" s="25">
        <v>4693.1665258603171</v>
      </c>
      <c r="I106" s="25">
        <v>70.346269323956221</v>
      </c>
      <c r="J106" s="25">
        <v>0.8181116244122677</v>
      </c>
      <c r="K106" s="25">
        <v>-3.1950793663781951E-4</v>
      </c>
      <c r="L106" s="25">
        <v>4.2487447626138319E-5</v>
      </c>
      <c r="M106" s="25">
        <v>0</v>
      </c>
      <c r="N106" s="25">
        <v>0</v>
      </c>
      <c r="O106" s="29">
        <v>1</v>
      </c>
      <c r="P106" s="27">
        <v>5</v>
      </c>
      <c r="Q106" s="25">
        <v>120</v>
      </c>
      <c r="R106" s="27" t="s">
        <v>344</v>
      </c>
      <c r="S106" s="28" t="s">
        <v>344</v>
      </c>
      <c r="T106" s="33" t="s">
        <v>272</v>
      </c>
      <c r="V106">
        <f t="shared" si="7"/>
        <v>100</v>
      </c>
      <c r="W106">
        <f t="shared" si="8"/>
        <v>222.15969899388764</v>
      </c>
      <c r="X106">
        <f t="shared" si="8"/>
        <v>375.22669085025439</v>
      </c>
      <c r="Z106">
        <f t="shared" si="6"/>
        <v>5065.3372792530909</v>
      </c>
    </row>
    <row r="107" spans="1:26" x14ac:dyDescent="0.2">
      <c r="A107" s="46" t="s">
        <v>514</v>
      </c>
      <c r="B107" s="57" t="s">
        <v>509</v>
      </c>
      <c r="C107" s="22" t="s">
        <v>338</v>
      </c>
      <c r="D107" s="22" t="s">
        <v>409</v>
      </c>
      <c r="E107" s="23" t="s">
        <v>45</v>
      </c>
      <c r="F107" s="24" t="s">
        <v>341</v>
      </c>
      <c r="G107" s="25" t="s">
        <v>342</v>
      </c>
      <c r="H107" s="25">
        <v>4693.1665258603171</v>
      </c>
      <c r="I107" s="25">
        <v>70.346269323956221</v>
      </c>
      <c r="J107" s="25">
        <v>0.8181116244122677</v>
      </c>
      <c r="K107" s="25">
        <v>-3.1950793663781951E-4</v>
      </c>
      <c r="L107" s="25">
        <v>4.2487447626138319E-5</v>
      </c>
      <c r="M107" s="25">
        <v>0</v>
      </c>
      <c r="N107" s="25">
        <v>0</v>
      </c>
      <c r="O107" s="29">
        <v>1</v>
      </c>
      <c r="P107" s="27">
        <v>5</v>
      </c>
      <c r="Q107" s="25">
        <v>120</v>
      </c>
      <c r="R107" s="30" t="s">
        <v>344</v>
      </c>
      <c r="S107" s="28" t="s">
        <v>344</v>
      </c>
      <c r="T107" s="33" t="s">
        <v>272</v>
      </c>
      <c r="V107">
        <f t="shared" si="7"/>
        <v>101</v>
      </c>
      <c r="W107">
        <f t="shared" ref="W107:X126" si="9">($O107*($H107+($I107*W$5)+($J107*(W$5^2))+($K107*(W$5^3))+($L107*(W$5^4))+($M107*(W$5^5))+($N107*(W$5^6))))/W$5</f>
        <v>222.15969899388764</v>
      </c>
      <c r="X107">
        <f t="shared" si="9"/>
        <v>375.22669085025439</v>
      </c>
      <c r="Z107">
        <f t="shared" si="6"/>
        <v>5065.3372792530909</v>
      </c>
    </row>
    <row r="108" spans="1:26" x14ac:dyDescent="0.2">
      <c r="A108" s="46" t="s">
        <v>516</v>
      </c>
      <c r="B108" s="57" t="s">
        <v>509</v>
      </c>
      <c r="C108" s="22" t="s">
        <v>338</v>
      </c>
      <c r="D108" s="22" t="s">
        <v>409</v>
      </c>
      <c r="E108" s="23" t="s">
        <v>46</v>
      </c>
      <c r="F108" s="24" t="s">
        <v>341</v>
      </c>
      <c r="G108" s="25" t="s">
        <v>342</v>
      </c>
      <c r="H108" s="25">
        <v>4693.1665258603171</v>
      </c>
      <c r="I108" s="25">
        <v>70.346269323956221</v>
      </c>
      <c r="J108" s="25">
        <v>0.8181116244122677</v>
      </c>
      <c r="K108" s="25">
        <v>-3.1950793663781951E-4</v>
      </c>
      <c r="L108" s="25">
        <v>4.2487447626138319E-5</v>
      </c>
      <c r="M108" s="25">
        <v>0</v>
      </c>
      <c r="N108" s="25">
        <v>0</v>
      </c>
      <c r="O108" s="29">
        <v>1</v>
      </c>
      <c r="P108" s="27">
        <v>5</v>
      </c>
      <c r="Q108" s="25">
        <v>120</v>
      </c>
      <c r="R108" s="30" t="s">
        <v>344</v>
      </c>
      <c r="S108" s="28" t="s">
        <v>344</v>
      </c>
      <c r="T108" s="33" t="s">
        <v>272</v>
      </c>
      <c r="V108">
        <f t="shared" si="7"/>
        <v>102</v>
      </c>
      <c r="W108">
        <f t="shared" si="9"/>
        <v>222.15969899388764</v>
      </c>
      <c r="X108">
        <f t="shared" si="9"/>
        <v>375.22669085025439</v>
      </c>
      <c r="Z108">
        <f t="shared" si="6"/>
        <v>5065.3372792530909</v>
      </c>
    </row>
    <row r="109" spans="1:26" x14ac:dyDescent="0.2">
      <c r="A109" s="46" t="s">
        <v>518</v>
      </c>
      <c r="B109" s="57" t="s">
        <v>509</v>
      </c>
      <c r="C109" s="22" t="s">
        <v>338</v>
      </c>
      <c r="D109" s="22" t="s">
        <v>409</v>
      </c>
      <c r="E109" s="23" t="s">
        <v>47</v>
      </c>
      <c r="F109" s="24" t="s">
        <v>341</v>
      </c>
      <c r="G109" s="25" t="s">
        <v>342</v>
      </c>
      <c r="H109" s="25">
        <v>4693.1665258603171</v>
      </c>
      <c r="I109" s="25">
        <v>70.346269323956221</v>
      </c>
      <c r="J109" s="25">
        <v>0.8181116244122677</v>
      </c>
      <c r="K109" s="25">
        <v>-3.1950793663781951E-4</v>
      </c>
      <c r="L109" s="25">
        <v>4.2487447626138319E-5</v>
      </c>
      <c r="M109" s="25">
        <v>0</v>
      </c>
      <c r="N109" s="25">
        <v>0</v>
      </c>
      <c r="O109" s="29">
        <v>1</v>
      </c>
      <c r="P109" s="27">
        <v>5</v>
      </c>
      <c r="Q109" s="25">
        <v>120</v>
      </c>
      <c r="R109" s="30" t="s">
        <v>344</v>
      </c>
      <c r="S109" s="28" t="s">
        <v>344</v>
      </c>
      <c r="T109" s="33" t="s">
        <v>272</v>
      </c>
      <c r="V109">
        <f t="shared" si="7"/>
        <v>103</v>
      </c>
      <c r="W109">
        <f t="shared" si="9"/>
        <v>222.15969899388764</v>
      </c>
      <c r="X109">
        <f t="shared" si="9"/>
        <v>375.22669085025439</v>
      </c>
      <c r="Z109">
        <f t="shared" si="6"/>
        <v>5065.3372792530909</v>
      </c>
    </row>
    <row r="110" spans="1:26" x14ac:dyDescent="0.2">
      <c r="A110" s="46" t="s">
        <v>520</v>
      </c>
      <c r="B110" s="57" t="s">
        <v>509</v>
      </c>
      <c r="C110" s="31" t="s">
        <v>338</v>
      </c>
      <c r="D110" s="31" t="s">
        <v>409</v>
      </c>
      <c r="E110" s="23" t="s">
        <v>48</v>
      </c>
      <c r="F110" s="24" t="s">
        <v>341</v>
      </c>
      <c r="G110" s="25" t="s">
        <v>342</v>
      </c>
      <c r="H110" s="25">
        <v>4693.1665258603171</v>
      </c>
      <c r="I110" s="25">
        <v>70.346269323956221</v>
      </c>
      <c r="J110" s="25">
        <v>0.8181116244122677</v>
      </c>
      <c r="K110" s="25">
        <v>-3.1950793663781951E-4</v>
      </c>
      <c r="L110" s="25">
        <v>4.2487447626138319E-5</v>
      </c>
      <c r="M110" s="25">
        <v>0</v>
      </c>
      <c r="N110" s="25">
        <v>0</v>
      </c>
      <c r="O110" s="29">
        <v>1</v>
      </c>
      <c r="P110" s="27">
        <v>5</v>
      </c>
      <c r="Q110" s="25">
        <v>120</v>
      </c>
      <c r="R110" s="30" t="s">
        <v>344</v>
      </c>
      <c r="S110" s="28" t="s">
        <v>344</v>
      </c>
      <c r="T110" s="33" t="s">
        <v>272</v>
      </c>
      <c r="V110">
        <f t="shared" si="7"/>
        <v>104</v>
      </c>
      <c r="W110">
        <f t="shared" si="9"/>
        <v>222.15969899388764</v>
      </c>
      <c r="X110">
        <f t="shared" si="9"/>
        <v>375.22669085025439</v>
      </c>
      <c r="Z110">
        <f t="shared" si="6"/>
        <v>5065.3372792530909</v>
      </c>
    </row>
    <row r="111" spans="1:26" x14ac:dyDescent="0.2">
      <c r="A111" s="46" t="s">
        <v>521</v>
      </c>
      <c r="B111" s="57" t="s">
        <v>509</v>
      </c>
      <c r="C111" s="32" t="s">
        <v>373</v>
      </c>
      <c r="D111" s="32" t="s">
        <v>409</v>
      </c>
      <c r="E111" s="33" t="s">
        <v>340</v>
      </c>
      <c r="F111" s="24" t="s">
        <v>341</v>
      </c>
      <c r="G111" s="25" t="s">
        <v>342</v>
      </c>
      <c r="H111" s="25">
        <v>2846.8852629279718</v>
      </c>
      <c r="I111" s="25">
        <v>78.654598980792798</v>
      </c>
      <c r="J111" s="25">
        <v>1.0430420764605515</v>
      </c>
      <c r="K111" s="25">
        <v>-1.2336478817474017E-3</v>
      </c>
      <c r="L111" s="25">
        <v>6.0884181035225637E-5</v>
      </c>
      <c r="M111" s="25">
        <v>0</v>
      </c>
      <c r="N111" s="25">
        <v>0</v>
      </c>
      <c r="O111" s="29">
        <v>1</v>
      </c>
      <c r="P111" s="27">
        <v>5</v>
      </c>
      <c r="Q111" s="25">
        <v>120</v>
      </c>
      <c r="R111" s="27" t="s">
        <v>344</v>
      </c>
      <c r="S111" s="28" t="s">
        <v>344</v>
      </c>
      <c r="T111" s="33" t="s">
        <v>273</v>
      </c>
      <c r="V111">
        <f t="shared" si="7"/>
        <v>105</v>
      </c>
      <c r="W111">
        <f t="shared" si="9"/>
        <v>193.34713318977001</v>
      </c>
      <c r="X111">
        <f t="shared" si="9"/>
        <v>272.27224605687223</v>
      </c>
      <c r="Z111">
        <f t="shared" si="6"/>
        <v>3266.1181563713781</v>
      </c>
    </row>
    <row r="112" spans="1:26" x14ac:dyDescent="0.2">
      <c r="A112" s="46" t="s">
        <v>522</v>
      </c>
      <c r="B112" s="57" t="s">
        <v>509</v>
      </c>
      <c r="C112" s="22" t="s">
        <v>373</v>
      </c>
      <c r="D112" s="22" t="s">
        <v>409</v>
      </c>
      <c r="E112" s="23" t="s">
        <v>43</v>
      </c>
      <c r="F112" s="24" t="s">
        <v>341</v>
      </c>
      <c r="G112" s="25" t="s">
        <v>342</v>
      </c>
      <c r="H112" s="25">
        <v>3155.9289488019422</v>
      </c>
      <c r="I112" s="25">
        <v>110.16130519646686</v>
      </c>
      <c r="J112" s="25">
        <v>1.1628816470183665</v>
      </c>
      <c r="K112" s="25">
        <v>1.8999891108251177E-4</v>
      </c>
      <c r="L112" s="25">
        <v>5.4635943786740526E-5</v>
      </c>
      <c r="M112" s="25">
        <v>0</v>
      </c>
      <c r="N112" s="25">
        <v>0</v>
      </c>
      <c r="O112" s="29">
        <v>1</v>
      </c>
      <c r="P112" s="27">
        <v>5</v>
      </c>
      <c r="Q112" s="25">
        <v>120</v>
      </c>
      <c r="R112" s="27" t="s">
        <v>344</v>
      </c>
      <c r="S112" s="28" t="s">
        <v>344</v>
      </c>
      <c r="T112" s="33" t="s">
        <v>273</v>
      </c>
      <c r="V112">
        <f t="shared" si="7"/>
        <v>106</v>
      </c>
      <c r="W112">
        <f t="shared" si="9"/>
        <v>239.25423395776309</v>
      </c>
      <c r="X112">
        <f t="shared" si="9"/>
        <v>325.25334660317179</v>
      </c>
      <c r="Z112">
        <f t="shared" si="6"/>
        <v>3735.8654132884876</v>
      </c>
    </row>
    <row r="113" spans="1:26" x14ac:dyDescent="0.2">
      <c r="A113" s="46" t="s">
        <v>523</v>
      </c>
      <c r="B113" s="57" t="s">
        <v>509</v>
      </c>
      <c r="C113" s="22" t="s">
        <v>373</v>
      </c>
      <c r="D113" s="22" t="s">
        <v>409</v>
      </c>
      <c r="E113" s="23" t="s">
        <v>44</v>
      </c>
      <c r="F113" s="24" t="s">
        <v>341</v>
      </c>
      <c r="G113" s="25" t="s">
        <v>342</v>
      </c>
      <c r="H113" s="25">
        <v>3867.8332508802414</v>
      </c>
      <c r="I113" s="25">
        <v>76.215205673011951</v>
      </c>
      <c r="J113" s="25">
        <v>1.2837883382526343</v>
      </c>
      <c r="K113" s="25">
        <v>-3.4167114657179809E-3</v>
      </c>
      <c r="L113" s="25">
        <v>8.852015520632861E-5</v>
      </c>
      <c r="M113" s="25">
        <v>0</v>
      </c>
      <c r="N113" s="25">
        <v>0</v>
      </c>
      <c r="O113" s="29">
        <v>1</v>
      </c>
      <c r="P113" s="27">
        <v>5</v>
      </c>
      <c r="Q113" s="25">
        <v>120</v>
      </c>
      <c r="R113" s="27" t="s">
        <v>344</v>
      </c>
      <c r="S113" s="28" t="s">
        <v>344</v>
      </c>
      <c r="T113" s="33" t="s">
        <v>273</v>
      </c>
      <c r="V113">
        <f t="shared" si="7"/>
        <v>107</v>
      </c>
      <c r="W113">
        <f t="shared" si="9"/>
        <v>224.2353887980737</v>
      </c>
      <c r="X113">
        <f t="shared" si="9"/>
        <v>336.69583600969662</v>
      </c>
      <c r="Z113">
        <f t="shared" si="6"/>
        <v>4280.6322238654066</v>
      </c>
    </row>
    <row r="114" spans="1:26" x14ac:dyDescent="0.2">
      <c r="A114" s="46" t="s">
        <v>524</v>
      </c>
      <c r="B114" s="57" t="s">
        <v>509</v>
      </c>
      <c r="C114" s="22" t="s">
        <v>373</v>
      </c>
      <c r="D114" s="22" t="s">
        <v>409</v>
      </c>
      <c r="E114" s="23" t="s">
        <v>45</v>
      </c>
      <c r="F114" s="24" t="s">
        <v>341</v>
      </c>
      <c r="G114" s="25" t="s">
        <v>342</v>
      </c>
      <c r="H114" s="25">
        <v>3903.38503818959</v>
      </c>
      <c r="I114" s="25">
        <v>65.040264821611345</v>
      </c>
      <c r="J114" s="25">
        <v>0.44246022228617221</v>
      </c>
      <c r="K114" s="25">
        <v>1.3240110358310631E-2</v>
      </c>
      <c r="L114" s="25">
        <v>-6.7704935887036299E-5</v>
      </c>
      <c r="M114" s="25">
        <v>7.0696074055964786E-7</v>
      </c>
      <c r="N114" s="25">
        <v>0</v>
      </c>
      <c r="O114" s="29">
        <v>1</v>
      </c>
      <c r="P114" s="27">
        <v>5</v>
      </c>
      <c r="Q114" s="25">
        <v>120</v>
      </c>
      <c r="R114" s="27" t="s">
        <v>344</v>
      </c>
      <c r="S114" s="28" t="s">
        <v>344</v>
      </c>
      <c r="T114" s="33" t="s">
        <v>273</v>
      </c>
      <c r="V114">
        <f t="shared" si="7"/>
        <v>108</v>
      </c>
      <c r="W114">
        <f t="shared" si="9"/>
        <v>198.73539564560417</v>
      </c>
      <c r="X114">
        <f t="shared" si="9"/>
        <v>317.90046291101561</v>
      </c>
      <c r="Z114">
        <f t="shared" si="6"/>
        <v>4241.2627753169745</v>
      </c>
    </row>
    <row r="115" spans="1:26" x14ac:dyDescent="0.2">
      <c r="A115" s="46" t="s">
        <v>525</v>
      </c>
      <c r="B115" s="57" t="s">
        <v>509</v>
      </c>
      <c r="C115" s="22" t="s">
        <v>373</v>
      </c>
      <c r="D115" s="22" t="s">
        <v>409</v>
      </c>
      <c r="E115" s="23" t="s">
        <v>46</v>
      </c>
      <c r="F115" s="24" t="s">
        <v>341</v>
      </c>
      <c r="G115" s="25" t="s">
        <v>342</v>
      </c>
      <c r="H115" s="25">
        <v>3903.38503818959</v>
      </c>
      <c r="I115" s="25">
        <v>65.040264821611345</v>
      </c>
      <c r="J115" s="25">
        <v>0.44246022228617221</v>
      </c>
      <c r="K115" s="25">
        <v>1.3240110358310631E-2</v>
      </c>
      <c r="L115" s="25">
        <v>-6.7704935887036299E-5</v>
      </c>
      <c r="M115" s="25">
        <v>7.0696074055964786E-7</v>
      </c>
      <c r="N115" s="25">
        <v>0</v>
      </c>
      <c r="O115" s="29">
        <v>1</v>
      </c>
      <c r="P115" s="27">
        <v>5</v>
      </c>
      <c r="Q115" s="25">
        <v>120</v>
      </c>
      <c r="R115" s="30" t="s">
        <v>344</v>
      </c>
      <c r="S115" s="28" t="s">
        <v>344</v>
      </c>
      <c r="T115" s="33" t="s">
        <v>273</v>
      </c>
      <c r="V115">
        <f t="shared" si="7"/>
        <v>109</v>
      </c>
      <c r="W115">
        <f t="shared" si="9"/>
        <v>198.73539564560417</v>
      </c>
      <c r="X115">
        <f t="shared" si="9"/>
        <v>317.90046291101561</v>
      </c>
      <c r="Z115">
        <f t="shared" si="6"/>
        <v>4241.2627753169745</v>
      </c>
    </row>
    <row r="116" spans="1:26" x14ac:dyDescent="0.2">
      <c r="A116" s="46" t="s">
        <v>527</v>
      </c>
      <c r="B116" s="57" t="s">
        <v>509</v>
      </c>
      <c r="C116" s="22" t="s">
        <v>373</v>
      </c>
      <c r="D116" s="22" t="s">
        <v>409</v>
      </c>
      <c r="E116" s="23" t="s">
        <v>47</v>
      </c>
      <c r="F116" s="24" t="s">
        <v>341</v>
      </c>
      <c r="G116" s="25" t="s">
        <v>342</v>
      </c>
      <c r="H116" s="25">
        <v>3903.38503818959</v>
      </c>
      <c r="I116" s="25">
        <v>65.040264821611345</v>
      </c>
      <c r="J116" s="25">
        <v>0.44246022228617221</v>
      </c>
      <c r="K116" s="25">
        <v>1.3240110358310631E-2</v>
      </c>
      <c r="L116" s="25">
        <v>-6.7704935887036299E-5</v>
      </c>
      <c r="M116" s="25">
        <v>7.0696074055964786E-7</v>
      </c>
      <c r="N116" s="25">
        <v>0</v>
      </c>
      <c r="O116" s="29">
        <v>1</v>
      </c>
      <c r="P116" s="27">
        <v>5</v>
      </c>
      <c r="Q116" s="25">
        <v>120</v>
      </c>
      <c r="R116" s="30" t="s">
        <v>344</v>
      </c>
      <c r="S116" s="28" t="s">
        <v>344</v>
      </c>
      <c r="T116" s="33" t="s">
        <v>273</v>
      </c>
      <c r="V116">
        <f t="shared" si="7"/>
        <v>110</v>
      </c>
      <c r="W116">
        <f t="shared" si="9"/>
        <v>198.73539564560417</v>
      </c>
      <c r="X116">
        <f t="shared" si="9"/>
        <v>317.90046291101561</v>
      </c>
      <c r="Z116">
        <f t="shared" si="6"/>
        <v>4241.2627753169745</v>
      </c>
    </row>
    <row r="117" spans="1:26" ht="13.5" thickBot="1" x14ac:dyDescent="0.25">
      <c r="A117" s="50" t="s">
        <v>529</v>
      </c>
      <c r="B117" s="58" t="s">
        <v>509</v>
      </c>
      <c r="C117" s="35" t="s">
        <v>373</v>
      </c>
      <c r="D117" s="35" t="s">
        <v>409</v>
      </c>
      <c r="E117" s="23" t="s">
        <v>48</v>
      </c>
      <c r="F117" s="36" t="s">
        <v>341</v>
      </c>
      <c r="G117" s="37" t="s">
        <v>342</v>
      </c>
      <c r="H117" s="37">
        <v>3903.38503818959</v>
      </c>
      <c r="I117" s="37">
        <v>65.040264821611345</v>
      </c>
      <c r="J117" s="37">
        <v>0.44246022228617221</v>
      </c>
      <c r="K117" s="37">
        <v>1.3240110358310631E-2</v>
      </c>
      <c r="L117" s="37">
        <v>-6.7704935887036299E-5</v>
      </c>
      <c r="M117" s="37">
        <v>7.0696074055964786E-7</v>
      </c>
      <c r="N117" s="37">
        <v>0</v>
      </c>
      <c r="O117" s="38">
        <v>1</v>
      </c>
      <c r="P117" s="39">
        <v>5</v>
      </c>
      <c r="Q117" s="37">
        <v>120</v>
      </c>
      <c r="R117" s="40" t="s">
        <v>344</v>
      </c>
      <c r="S117" s="41" t="s">
        <v>344</v>
      </c>
      <c r="T117" s="135" t="s">
        <v>273</v>
      </c>
      <c r="V117">
        <f t="shared" si="7"/>
        <v>111</v>
      </c>
      <c r="W117">
        <f t="shared" si="9"/>
        <v>198.73539564560417</v>
      </c>
      <c r="X117">
        <f t="shared" si="9"/>
        <v>317.90046291101561</v>
      </c>
      <c r="Z117">
        <f t="shared" si="6"/>
        <v>4241.2627753169745</v>
      </c>
    </row>
    <row r="118" spans="1:26" x14ac:dyDescent="0.2">
      <c r="A118" s="42" t="s">
        <v>531</v>
      </c>
      <c r="B118" s="61" t="s">
        <v>532</v>
      </c>
      <c r="C118" s="22" t="s">
        <v>373</v>
      </c>
      <c r="D118" s="62" t="s">
        <v>191</v>
      </c>
      <c r="E118" s="63" t="s">
        <v>533</v>
      </c>
      <c r="F118" s="17" t="s">
        <v>341</v>
      </c>
      <c r="G118" s="17" t="s">
        <v>342</v>
      </c>
      <c r="H118" s="18">
        <v>1347.2969614639878</v>
      </c>
      <c r="I118" s="18">
        <v>786.22834270447493</v>
      </c>
      <c r="J118" s="18">
        <v>-24.941582425031811</v>
      </c>
      <c r="K118" s="18">
        <v>0.52818225431474275</v>
      </c>
      <c r="L118" s="18">
        <v>-5.3748679392811027E-3</v>
      </c>
      <c r="M118" s="18">
        <v>2.3209028739534787E-5</v>
      </c>
      <c r="N118" s="18">
        <v>0</v>
      </c>
      <c r="O118" s="18">
        <v>1</v>
      </c>
      <c r="P118" s="18">
        <v>6</v>
      </c>
      <c r="Q118" s="18">
        <v>90</v>
      </c>
      <c r="R118" s="64" t="s">
        <v>344</v>
      </c>
      <c r="S118" s="136" t="s">
        <v>344</v>
      </c>
      <c r="T118" s="137" t="s">
        <v>275</v>
      </c>
      <c r="V118">
        <f t="shared" si="7"/>
        <v>112</v>
      </c>
      <c r="W118">
        <f t="shared" si="9"/>
        <v>381.97836374087103</v>
      </c>
      <c r="X118">
        <f t="shared" si="9"/>
        <v>584.50165394716885</v>
      </c>
      <c r="Z118">
        <f t="shared" si="6"/>
        <v>5274.0720618798468</v>
      </c>
    </row>
    <row r="119" spans="1:26" x14ac:dyDescent="0.2">
      <c r="A119" s="46" t="s">
        <v>536</v>
      </c>
      <c r="B119" s="61" t="s">
        <v>532</v>
      </c>
      <c r="C119" s="22" t="s">
        <v>373</v>
      </c>
      <c r="D119" s="62" t="s">
        <v>191</v>
      </c>
      <c r="E119" s="66" t="s">
        <v>537</v>
      </c>
      <c r="F119" s="25" t="s">
        <v>341</v>
      </c>
      <c r="G119" s="25" t="s">
        <v>342</v>
      </c>
      <c r="H119" s="29">
        <v>1444.2830850183964</v>
      </c>
      <c r="I119" s="29">
        <v>498.35377110540867</v>
      </c>
      <c r="J119" s="29">
        <v>-12.738398460671306</v>
      </c>
      <c r="K119" s="29">
        <v>0.27750573572120629</v>
      </c>
      <c r="L119" s="29">
        <v>-3.1793890884728171E-3</v>
      </c>
      <c r="M119" s="29">
        <v>2.1105566037959989E-5</v>
      </c>
      <c r="N119" s="29">
        <v>-5.1074652326899006E-8</v>
      </c>
      <c r="O119" s="29">
        <v>1</v>
      </c>
      <c r="P119" s="29">
        <v>6</v>
      </c>
      <c r="Q119" s="29">
        <v>90</v>
      </c>
      <c r="R119" s="67" t="s">
        <v>344</v>
      </c>
      <c r="S119" s="71" t="s">
        <v>344</v>
      </c>
      <c r="T119" s="23" t="s">
        <v>275</v>
      </c>
      <c r="V119">
        <f t="shared" si="7"/>
        <v>113</v>
      </c>
      <c r="W119">
        <f t="shared" si="9"/>
        <v>313.80211864494242</v>
      </c>
      <c r="X119">
        <f t="shared" si="9"/>
        <v>443.0747254459485</v>
      </c>
      <c r="Z119">
        <f t="shared" si="6"/>
        <v>4031.8058516663336</v>
      </c>
    </row>
    <row r="120" spans="1:26" x14ac:dyDescent="0.2">
      <c r="A120" s="46" t="s">
        <v>538</v>
      </c>
      <c r="B120" s="61" t="s">
        <v>532</v>
      </c>
      <c r="C120" s="22" t="s">
        <v>373</v>
      </c>
      <c r="D120" s="62" t="s">
        <v>191</v>
      </c>
      <c r="E120" s="66" t="s">
        <v>539</v>
      </c>
      <c r="F120" s="25" t="s">
        <v>341</v>
      </c>
      <c r="G120" s="25" t="s">
        <v>342</v>
      </c>
      <c r="H120" s="29">
        <v>300.12298813462257</v>
      </c>
      <c r="I120" s="29">
        <v>662.67470877617598</v>
      </c>
      <c r="J120" s="29">
        <v>-23.77330971788615</v>
      </c>
      <c r="K120" s="29">
        <v>0.58517635584576055</v>
      </c>
      <c r="L120" s="29">
        <v>-7.2186896582024929E-3</v>
      </c>
      <c r="M120" s="29">
        <v>4.4454966854345912E-5</v>
      </c>
      <c r="N120" s="29">
        <v>-9.2325474404519881E-8</v>
      </c>
      <c r="O120" s="29">
        <v>1</v>
      </c>
      <c r="P120" s="29">
        <v>6</v>
      </c>
      <c r="Q120" s="29">
        <v>90</v>
      </c>
      <c r="R120" s="67" t="s">
        <v>344</v>
      </c>
      <c r="S120" s="71" t="s">
        <v>344</v>
      </c>
      <c r="T120" s="23" t="s">
        <v>275</v>
      </c>
      <c r="V120">
        <f t="shared" si="7"/>
        <v>114</v>
      </c>
      <c r="W120">
        <f t="shared" si="9"/>
        <v>297.51373113161998</v>
      </c>
      <c r="X120">
        <f t="shared" si="9"/>
        <v>423.08270840232348</v>
      </c>
      <c r="Z120">
        <f t="shared" si="6"/>
        <v>3537.7161362983566</v>
      </c>
    </row>
    <row r="121" spans="1:26" x14ac:dyDescent="0.2">
      <c r="A121" s="46" t="s">
        <v>540</v>
      </c>
      <c r="B121" s="61" t="s">
        <v>532</v>
      </c>
      <c r="C121" s="22" t="s">
        <v>373</v>
      </c>
      <c r="D121" s="62" t="s">
        <v>191</v>
      </c>
      <c r="E121" s="66" t="s">
        <v>541</v>
      </c>
      <c r="F121" s="25" t="s">
        <v>341</v>
      </c>
      <c r="G121" s="25" t="s">
        <v>342</v>
      </c>
      <c r="H121" s="29">
        <v>1441.8640381470323</v>
      </c>
      <c r="I121" s="29">
        <v>465.12192293256521</v>
      </c>
      <c r="J121" s="29">
        <v>-9.6835634247399867</v>
      </c>
      <c r="K121" s="29">
        <v>0.17209402733351453</v>
      </c>
      <c r="L121" s="29">
        <v>-1.3312077489047169E-3</v>
      </c>
      <c r="M121" s="29">
        <v>5.2792904851051148E-6</v>
      </c>
      <c r="N121" s="29">
        <v>0</v>
      </c>
      <c r="O121" s="29">
        <v>1</v>
      </c>
      <c r="P121" s="29">
        <v>6</v>
      </c>
      <c r="Q121" s="29">
        <v>90</v>
      </c>
      <c r="R121" s="67" t="s">
        <v>344</v>
      </c>
      <c r="S121" s="71" t="s">
        <v>344</v>
      </c>
      <c r="T121" s="23" t="s">
        <v>275</v>
      </c>
      <c r="V121">
        <f t="shared" si="7"/>
        <v>115</v>
      </c>
      <c r="W121">
        <f t="shared" si="9"/>
        <v>317.06532791667587</v>
      </c>
      <c r="X121">
        <f t="shared" si="9"/>
        <v>438.25092296717247</v>
      </c>
      <c r="Z121">
        <f t="shared" si="6"/>
        <v>3919.4754088760546</v>
      </c>
    </row>
    <row r="122" spans="1:26" x14ac:dyDescent="0.2">
      <c r="A122" s="46" t="s">
        <v>542</v>
      </c>
      <c r="B122" s="61" t="s">
        <v>532</v>
      </c>
      <c r="C122" s="22" t="s">
        <v>373</v>
      </c>
      <c r="D122" s="62" t="s">
        <v>191</v>
      </c>
      <c r="E122" s="66" t="s">
        <v>543</v>
      </c>
      <c r="F122" s="25" t="s">
        <v>341</v>
      </c>
      <c r="G122" s="25" t="s">
        <v>342</v>
      </c>
      <c r="H122" s="29">
        <v>481.23960557579994</v>
      </c>
      <c r="I122" s="29">
        <v>675.83334244042635</v>
      </c>
      <c r="J122" s="29">
        <v>-25.505730492062867</v>
      </c>
      <c r="K122" s="29">
        <v>0.64658034866442904</v>
      </c>
      <c r="L122" s="29">
        <v>-8.2349058334330039E-3</v>
      </c>
      <c r="M122" s="29">
        <v>5.250626641384315E-5</v>
      </c>
      <c r="N122" s="29">
        <v>-1.1937504891534889E-7</v>
      </c>
      <c r="O122" s="29">
        <v>1</v>
      </c>
      <c r="P122" s="29">
        <v>6</v>
      </c>
      <c r="Q122" s="29">
        <v>90</v>
      </c>
      <c r="R122" s="67" t="s">
        <v>344</v>
      </c>
      <c r="S122" s="71" t="s">
        <v>344</v>
      </c>
      <c r="T122" s="23" t="s">
        <v>275</v>
      </c>
      <c r="V122">
        <f t="shared" si="7"/>
        <v>116</v>
      </c>
      <c r="W122">
        <f t="shared" si="9"/>
        <v>296.93109249678218</v>
      </c>
      <c r="X122">
        <f t="shared" si="9"/>
        <v>431.79346726140977</v>
      </c>
      <c r="Z122">
        <f t="shared" si="6"/>
        <v>3747.4249990208341</v>
      </c>
    </row>
    <row r="123" spans="1:26" x14ac:dyDescent="0.2">
      <c r="A123" s="46" t="s">
        <v>544</v>
      </c>
      <c r="B123" s="61" t="s">
        <v>532</v>
      </c>
      <c r="C123" s="22" t="s">
        <v>373</v>
      </c>
      <c r="D123" s="62" t="s">
        <v>191</v>
      </c>
      <c r="E123" s="69" t="s">
        <v>545</v>
      </c>
      <c r="F123" s="25" t="s">
        <v>341</v>
      </c>
      <c r="G123" s="25" t="s">
        <v>342</v>
      </c>
      <c r="H123" s="29">
        <v>502.58927708864212</v>
      </c>
      <c r="I123" s="29">
        <v>690.14906566590071</v>
      </c>
      <c r="J123" s="29">
        <v>-26.10851888731122</v>
      </c>
      <c r="K123" s="29">
        <v>0.6595660278107971</v>
      </c>
      <c r="L123" s="29">
        <v>-8.358177600257477E-3</v>
      </c>
      <c r="M123" s="29">
        <v>5.2817495667767389E-5</v>
      </c>
      <c r="N123" s="29">
        <v>-1.1814560048339917E-7</v>
      </c>
      <c r="O123" s="29">
        <v>1</v>
      </c>
      <c r="P123" s="29">
        <v>6</v>
      </c>
      <c r="Q123" s="29">
        <v>90</v>
      </c>
      <c r="R123" s="67" t="s">
        <v>344</v>
      </c>
      <c r="S123" s="71" t="s">
        <v>344</v>
      </c>
      <c r="T123" s="23" t="s">
        <v>275</v>
      </c>
      <c r="V123">
        <f t="shared" si="7"/>
        <v>117</v>
      </c>
      <c r="W123">
        <f t="shared" si="9"/>
        <v>301.46229639743007</v>
      </c>
      <c r="X123">
        <f t="shared" si="9"/>
        <v>440.60651965478735</v>
      </c>
      <c r="Z123">
        <f t="shared" si="6"/>
        <v>3835.6162516232171</v>
      </c>
    </row>
    <row r="124" spans="1:26" x14ac:dyDescent="0.2">
      <c r="A124" s="46" t="s">
        <v>546</v>
      </c>
      <c r="B124" s="61" t="s">
        <v>532</v>
      </c>
      <c r="C124" s="22" t="s">
        <v>373</v>
      </c>
      <c r="D124" s="70" t="s">
        <v>191</v>
      </c>
      <c r="E124" s="23" t="s">
        <v>547</v>
      </c>
      <c r="F124" s="25" t="s">
        <v>341</v>
      </c>
      <c r="G124" s="25" t="s">
        <v>342</v>
      </c>
      <c r="H124" s="29">
        <v>502.58927708864212</v>
      </c>
      <c r="I124" s="29">
        <v>690.14906566590071</v>
      </c>
      <c r="J124" s="29">
        <v>-26.10851888731122</v>
      </c>
      <c r="K124" s="29">
        <v>0.6595660278107971</v>
      </c>
      <c r="L124" s="29">
        <v>-8.358177600257477E-3</v>
      </c>
      <c r="M124" s="29">
        <v>5.2817495667767389E-5</v>
      </c>
      <c r="N124" s="29">
        <v>-1.1814560048339917E-7</v>
      </c>
      <c r="O124" s="29">
        <v>1</v>
      </c>
      <c r="P124" s="29">
        <v>6</v>
      </c>
      <c r="Q124" s="29">
        <v>90</v>
      </c>
      <c r="R124" s="30" t="s">
        <v>344</v>
      </c>
      <c r="S124" s="71" t="s">
        <v>344</v>
      </c>
      <c r="T124" s="23" t="s">
        <v>275</v>
      </c>
      <c r="V124">
        <f t="shared" si="7"/>
        <v>118</v>
      </c>
      <c r="W124">
        <f t="shared" si="9"/>
        <v>301.46229639743007</v>
      </c>
      <c r="X124">
        <f t="shared" si="9"/>
        <v>440.60651965478735</v>
      </c>
      <c r="Z124">
        <f t="shared" si="6"/>
        <v>3835.6162516232171</v>
      </c>
    </row>
    <row r="125" spans="1:26" x14ac:dyDescent="0.2">
      <c r="A125" s="46" t="s">
        <v>550</v>
      </c>
      <c r="B125" s="61" t="s">
        <v>532</v>
      </c>
      <c r="C125" s="22" t="s">
        <v>373</v>
      </c>
      <c r="D125" s="72" t="s">
        <v>551</v>
      </c>
      <c r="E125" s="23" t="s">
        <v>533</v>
      </c>
      <c r="F125" s="25" t="s">
        <v>341</v>
      </c>
      <c r="G125" s="25" t="s">
        <v>342</v>
      </c>
      <c r="H125" s="29">
        <v>3896.8889392018318</v>
      </c>
      <c r="I125" s="29">
        <v>913.20702643692493</v>
      </c>
      <c r="J125" s="29">
        <v>-14.423198860138655</v>
      </c>
      <c r="K125" s="29">
        <v>-0.16995120828505605</v>
      </c>
      <c r="L125" s="29">
        <v>1.0515638980905351E-2</v>
      </c>
      <c r="M125" s="29">
        <v>-1.2985059221648498E-4</v>
      </c>
      <c r="N125" s="29">
        <v>5.2807028994017458E-7</v>
      </c>
      <c r="O125" s="29">
        <v>1</v>
      </c>
      <c r="P125" s="29">
        <v>6</v>
      </c>
      <c r="Q125" s="29">
        <v>90</v>
      </c>
      <c r="R125" s="67" t="s">
        <v>344</v>
      </c>
      <c r="S125" s="71" t="s">
        <v>344</v>
      </c>
      <c r="T125" s="23" t="s">
        <v>275</v>
      </c>
      <c r="V125">
        <f t="shared" si="7"/>
        <v>119</v>
      </c>
      <c r="W125">
        <f t="shared" si="9"/>
        <v>554.94084437566153</v>
      </c>
      <c r="X125">
        <f t="shared" si="9"/>
        <v>914.90318085603121</v>
      </c>
      <c r="Z125">
        <f t="shared" si="6"/>
        <v>8832.8296654304431</v>
      </c>
    </row>
    <row r="126" spans="1:26" x14ac:dyDescent="0.2">
      <c r="A126" s="46" t="s">
        <v>552</v>
      </c>
      <c r="B126" s="61" t="s">
        <v>532</v>
      </c>
      <c r="C126" s="22" t="s">
        <v>373</v>
      </c>
      <c r="D126" s="62" t="s">
        <v>551</v>
      </c>
      <c r="E126" s="23" t="s">
        <v>537</v>
      </c>
      <c r="F126" s="25" t="s">
        <v>341</v>
      </c>
      <c r="G126" s="25" t="s">
        <v>342</v>
      </c>
      <c r="H126" s="29">
        <v>2049.8397165164351</v>
      </c>
      <c r="I126" s="29">
        <v>988.14940283074975</v>
      </c>
      <c r="J126" s="29">
        <v>-30.813150118105114</v>
      </c>
      <c r="K126" s="29">
        <v>0.62502762522126432</v>
      </c>
      <c r="L126" s="29">
        <v>-6.0410351798623196E-3</v>
      </c>
      <c r="M126" s="29">
        <v>2.4603222590457996E-5</v>
      </c>
      <c r="N126" s="29">
        <v>0</v>
      </c>
      <c r="O126" s="29">
        <v>1</v>
      </c>
      <c r="P126" s="29">
        <v>6</v>
      </c>
      <c r="Q126" s="29">
        <v>90</v>
      </c>
      <c r="R126" s="67" t="s">
        <v>344</v>
      </c>
      <c r="S126" s="71" t="s">
        <v>344</v>
      </c>
      <c r="T126" s="23" t="s">
        <v>275</v>
      </c>
      <c r="V126">
        <f t="shared" si="7"/>
        <v>120</v>
      </c>
      <c r="W126">
        <f t="shared" si="9"/>
        <v>482.16164595169437</v>
      </c>
      <c r="X126">
        <f t="shared" si="9"/>
        <v>757.98262742254997</v>
      </c>
      <c r="Z126">
        <f t="shared" si="6"/>
        <v>6996.8308293627042</v>
      </c>
    </row>
    <row r="127" spans="1:26" x14ac:dyDescent="0.2">
      <c r="A127" s="46" t="s">
        <v>553</v>
      </c>
      <c r="B127" s="61" t="s">
        <v>532</v>
      </c>
      <c r="C127" s="22" t="s">
        <v>373</v>
      </c>
      <c r="D127" s="62" t="s">
        <v>551</v>
      </c>
      <c r="E127" s="23" t="s">
        <v>539</v>
      </c>
      <c r="F127" s="25" t="s">
        <v>341</v>
      </c>
      <c r="G127" s="25" t="s">
        <v>342</v>
      </c>
      <c r="H127" s="29">
        <v>1562.3374978080392</v>
      </c>
      <c r="I127" s="29">
        <v>945.09673753939569</v>
      </c>
      <c r="J127" s="29">
        <v>-28.795573864248581</v>
      </c>
      <c r="K127" s="29">
        <v>0.58378610263753217</v>
      </c>
      <c r="L127" s="29">
        <v>-5.6675679419697644E-3</v>
      </c>
      <c r="M127" s="29">
        <v>2.3344094065125276E-5</v>
      </c>
      <c r="N127" s="29">
        <v>0</v>
      </c>
      <c r="O127" s="29">
        <v>1</v>
      </c>
      <c r="P127" s="29">
        <v>6</v>
      </c>
      <c r="Q127" s="29">
        <v>90</v>
      </c>
      <c r="R127" s="67" t="s">
        <v>344</v>
      </c>
      <c r="S127" s="71" t="s">
        <v>344</v>
      </c>
      <c r="T127" s="23" t="s">
        <v>275</v>
      </c>
      <c r="V127">
        <f t="shared" si="7"/>
        <v>121</v>
      </c>
      <c r="W127">
        <f t="shared" ref="W127:X146" si="10">($O127*($H127+($I127*W$5)+($J127*(W$5^2))+($K127*(W$5^3))+($L127*(W$5^4))+($M127*(W$5^5))+($N127*(W$5^6))))/W$5</f>
        <v>462.43092080807497</v>
      </c>
      <c r="X127">
        <f t="shared" si="10"/>
        <v>707.89843224619005</v>
      </c>
      <c r="Z127">
        <f t="shared" si="6"/>
        <v>6315.2114177238291</v>
      </c>
    </row>
    <row r="128" spans="1:26" x14ac:dyDescent="0.2">
      <c r="A128" s="46" t="s">
        <v>554</v>
      </c>
      <c r="B128" s="61" t="s">
        <v>532</v>
      </c>
      <c r="C128" s="22" t="s">
        <v>373</v>
      </c>
      <c r="D128" s="62" t="s">
        <v>551</v>
      </c>
      <c r="E128" s="66" t="s">
        <v>541</v>
      </c>
      <c r="F128" s="25" t="s">
        <v>341</v>
      </c>
      <c r="G128" s="25" t="s">
        <v>342</v>
      </c>
      <c r="H128" s="29">
        <v>1879.3038711845875</v>
      </c>
      <c r="I128" s="29">
        <v>997.32842365279794</v>
      </c>
      <c r="J128" s="29">
        <v>-30.652801836840808</v>
      </c>
      <c r="K128" s="29">
        <v>0.61779839443624951</v>
      </c>
      <c r="L128" s="29">
        <v>-5.9414509970849849E-3</v>
      </c>
      <c r="M128" s="29">
        <v>2.4140861011545667E-5</v>
      </c>
      <c r="N128" s="29">
        <v>0</v>
      </c>
      <c r="O128" s="29">
        <v>1</v>
      </c>
      <c r="P128" s="29">
        <v>6</v>
      </c>
      <c r="Q128" s="29">
        <v>90</v>
      </c>
      <c r="R128" s="67" t="s">
        <v>344</v>
      </c>
      <c r="S128" s="71" t="s">
        <v>344</v>
      </c>
      <c r="T128" s="23" t="s">
        <v>275</v>
      </c>
      <c r="V128">
        <f t="shared" si="7"/>
        <v>122</v>
      </c>
      <c r="W128">
        <f t="shared" si="10"/>
        <v>487.12531337095783</v>
      </c>
      <c r="X128">
        <f t="shared" si="10"/>
        <v>757.65730494535637</v>
      </c>
      <c r="Z128">
        <f t="shared" si="6"/>
        <v>6885.7055990163399</v>
      </c>
    </row>
    <row r="129" spans="1:26" x14ac:dyDescent="0.2">
      <c r="A129" s="46" t="s">
        <v>555</v>
      </c>
      <c r="B129" s="61" t="s">
        <v>532</v>
      </c>
      <c r="C129" s="22" t="s">
        <v>373</v>
      </c>
      <c r="D129" s="62" t="s">
        <v>551</v>
      </c>
      <c r="E129" s="66" t="s">
        <v>543</v>
      </c>
      <c r="F129" s="25" t="s">
        <v>341</v>
      </c>
      <c r="G129" s="25" t="s">
        <v>342</v>
      </c>
      <c r="H129" s="29">
        <v>1984.7072039842606</v>
      </c>
      <c r="I129" s="29">
        <v>914.45936642587185</v>
      </c>
      <c r="J129" s="29">
        <v>-26.23381241876632</v>
      </c>
      <c r="K129" s="29">
        <v>0.44678771076723933</v>
      </c>
      <c r="L129" s="29">
        <v>-2.5236833935196046E-3</v>
      </c>
      <c r="M129" s="29">
        <v>-8.4268447153590387E-6</v>
      </c>
      <c r="N129" s="29">
        <v>1.1492703713700259E-7</v>
      </c>
      <c r="O129" s="29">
        <v>1</v>
      </c>
      <c r="P129" s="29">
        <v>6</v>
      </c>
      <c r="Q129" s="29">
        <v>90</v>
      </c>
      <c r="R129" s="67" t="s">
        <v>344</v>
      </c>
      <c r="S129" s="71" t="s">
        <v>344</v>
      </c>
      <c r="T129" s="23" t="s">
        <v>275</v>
      </c>
      <c r="V129">
        <f t="shared" si="7"/>
        <v>123</v>
      </c>
      <c r="W129">
        <f t="shared" si="10"/>
        <v>457.21559610996866</v>
      </c>
      <c r="X129">
        <f t="shared" si="10"/>
        <v>720.34817704846921</v>
      </c>
      <c r="Z129">
        <f t="shared" si="6"/>
        <v>6620.2214422029647</v>
      </c>
    </row>
    <row r="130" spans="1:26" x14ac:dyDescent="0.2">
      <c r="A130" s="46" t="s">
        <v>556</v>
      </c>
      <c r="B130" s="61" t="s">
        <v>532</v>
      </c>
      <c r="C130" s="22" t="s">
        <v>373</v>
      </c>
      <c r="D130" s="62" t="s">
        <v>551</v>
      </c>
      <c r="E130" s="66" t="s">
        <v>545</v>
      </c>
      <c r="F130" s="25" t="s">
        <v>341</v>
      </c>
      <c r="G130" s="25" t="s">
        <v>342</v>
      </c>
      <c r="H130" s="29">
        <v>2106.1242327690125</v>
      </c>
      <c r="I130" s="29">
        <v>930.94897030293941</v>
      </c>
      <c r="J130" s="29">
        <v>-26.670867771841586</v>
      </c>
      <c r="K130" s="29">
        <v>0.44813817535759881</v>
      </c>
      <c r="L130" s="29">
        <v>-2.3895277918200009E-3</v>
      </c>
      <c r="M130" s="29">
        <v>-1.0378429813329149E-5</v>
      </c>
      <c r="N130" s="29">
        <v>1.2256861184334333E-7</v>
      </c>
      <c r="O130" s="29">
        <v>1</v>
      </c>
      <c r="P130" s="29">
        <v>6</v>
      </c>
      <c r="Q130" s="29">
        <v>90</v>
      </c>
      <c r="R130" s="67" t="s">
        <v>344</v>
      </c>
      <c r="S130" s="71" t="s">
        <v>344</v>
      </c>
      <c r="T130" s="23" t="s">
        <v>275</v>
      </c>
      <c r="V130">
        <f t="shared" si="7"/>
        <v>124</v>
      </c>
      <c r="W130">
        <f t="shared" si="10"/>
        <v>465.75383320937306</v>
      </c>
      <c r="X130">
        <f t="shared" si="10"/>
        <v>738.13485129714081</v>
      </c>
      <c r="Z130">
        <f t="shared" si="6"/>
        <v>6825.2928485503198</v>
      </c>
    </row>
    <row r="131" spans="1:26" x14ac:dyDescent="0.2">
      <c r="A131" s="46" t="s">
        <v>557</v>
      </c>
      <c r="B131" s="61" t="s">
        <v>532</v>
      </c>
      <c r="C131" s="22" t="s">
        <v>373</v>
      </c>
      <c r="D131" s="70" t="s">
        <v>551</v>
      </c>
      <c r="E131" s="66" t="s">
        <v>547</v>
      </c>
      <c r="F131" s="25" t="s">
        <v>341</v>
      </c>
      <c r="G131" s="25" t="s">
        <v>342</v>
      </c>
      <c r="H131" s="29">
        <v>2106.1242327690125</v>
      </c>
      <c r="I131" s="29">
        <v>930.94897030293941</v>
      </c>
      <c r="J131" s="29">
        <v>-26.670867771841586</v>
      </c>
      <c r="K131" s="29">
        <v>0.44813817535759881</v>
      </c>
      <c r="L131" s="29">
        <v>-2.3895277918200009E-3</v>
      </c>
      <c r="M131" s="29">
        <v>-1.0378429813329149E-5</v>
      </c>
      <c r="N131" s="29">
        <v>1.2256861184334333E-7</v>
      </c>
      <c r="O131" s="29">
        <v>1</v>
      </c>
      <c r="P131" s="29">
        <v>6</v>
      </c>
      <c r="Q131" s="29">
        <v>90</v>
      </c>
      <c r="R131" s="30" t="s">
        <v>344</v>
      </c>
      <c r="S131" s="71" t="s">
        <v>344</v>
      </c>
      <c r="T131" s="23" t="s">
        <v>275</v>
      </c>
      <c r="V131">
        <f t="shared" si="7"/>
        <v>125</v>
      </c>
      <c r="W131">
        <f t="shared" si="10"/>
        <v>465.75383320937306</v>
      </c>
      <c r="X131">
        <f t="shared" si="10"/>
        <v>738.13485129714081</v>
      </c>
      <c r="Z131">
        <f t="shared" si="6"/>
        <v>6825.2928485503198</v>
      </c>
    </row>
    <row r="132" spans="1:26" x14ac:dyDescent="0.2">
      <c r="A132" s="46" t="s">
        <v>559</v>
      </c>
      <c r="B132" s="61" t="s">
        <v>532</v>
      </c>
      <c r="C132" s="22" t="s">
        <v>373</v>
      </c>
      <c r="D132" s="72" t="s">
        <v>560</v>
      </c>
      <c r="E132" s="66" t="s">
        <v>533</v>
      </c>
      <c r="F132" s="25" t="s">
        <v>341</v>
      </c>
      <c r="G132" s="25" t="s">
        <v>342</v>
      </c>
      <c r="H132" s="29">
        <v>4745.2635875940323</v>
      </c>
      <c r="I132" s="29">
        <v>997.79379603266716</v>
      </c>
      <c r="J132" s="29">
        <v>-17.398255614563823</v>
      </c>
      <c r="K132" s="29">
        <v>-9.2414611775893718E-2</v>
      </c>
      <c r="L132" s="29">
        <v>8.9319243188583641E-3</v>
      </c>
      <c r="M132" s="29">
        <v>-1.1008055793126914E-4</v>
      </c>
      <c r="N132" s="29">
        <v>4.3261446308617835E-7</v>
      </c>
      <c r="O132" s="29">
        <v>1</v>
      </c>
      <c r="P132" s="29">
        <v>6</v>
      </c>
      <c r="Q132" s="29">
        <v>90</v>
      </c>
      <c r="R132" s="67" t="s">
        <v>344</v>
      </c>
      <c r="S132" s="71" t="s">
        <v>344</v>
      </c>
      <c r="T132" s="23" t="s">
        <v>275</v>
      </c>
      <c r="V132">
        <f t="shared" si="7"/>
        <v>126</v>
      </c>
      <c r="W132">
        <f t="shared" si="10"/>
        <v>605.02498003000198</v>
      </c>
      <c r="X132">
        <f t="shared" si="10"/>
        <v>1019.0304171488912</v>
      </c>
      <c r="Z132">
        <f t="shared" si="6"/>
        <v>10096.467577081301</v>
      </c>
    </row>
    <row r="133" spans="1:26" x14ac:dyDescent="0.2">
      <c r="A133" s="46" t="s">
        <v>561</v>
      </c>
      <c r="B133" s="61" t="s">
        <v>532</v>
      </c>
      <c r="C133" s="22" t="s">
        <v>373</v>
      </c>
      <c r="D133" s="62" t="s">
        <v>560</v>
      </c>
      <c r="E133" s="66" t="s">
        <v>537</v>
      </c>
      <c r="F133" s="25" t="s">
        <v>341</v>
      </c>
      <c r="G133" s="25" t="s">
        <v>342</v>
      </c>
      <c r="H133" s="29">
        <v>3030.081602036953</v>
      </c>
      <c r="I133" s="29">
        <v>937.3259803801775</v>
      </c>
      <c r="J133" s="29">
        <v>-19.548179689794779</v>
      </c>
      <c r="K133" s="29">
        <v>8.5710141982417554E-2</v>
      </c>
      <c r="L133" s="29">
        <v>5.0117124264943413E-3</v>
      </c>
      <c r="M133" s="29">
        <v>-7.6600070208598936E-5</v>
      </c>
      <c r="N133" s="29">
        <v>3.3721380754414554E-7</v>
      </c>
      <c r="O133" s="29">
        <v>1</v>
      </c>
      <c r="P133" s="29">
        <v>6</v>
      </c>
      <c r="Q133" s="29">
        <v>90</v>
      </c>
      <c r="R133" s="67" t="s">
        <v>344</v>
      </c>
      <c r="S133" s="71" t="s">
        <v>344</v>
      </c>
      <c r="T133" s="23" t="s">
        <v>275</v>
      </c>
      <c r="V133">
        <f t="shared" si="7"/>
        <v>127</v>
      </c>
      <c r="W133">
        <f t="shared" si="10"/>
        <v>526.12278551363079</v>
      </c>
      <c r="X133">
        <f t="shared" si="10"/>
        <v>849.32329714208004</v>
      </c>
      <c r="Z133">
        <f t="shared" si="6"/>
        <v>7974.7316763598074</v>
      </c>
    </row>
    <row r="134" spans="1:26" x14ac:dyDescent="0.2">
      <c r="A134" s="46" t="s">
        <v>562</v>
      </c>
      <c r="B134" s="61" t="s">
        <v>532</v>
      </c>
      <c r="C134" s="22" t="s">
        <v>373</v>
      </c>
      <c r="D134" s="62" t="s">
        <v>560</v>
      </c>
      <c r="E134" s="66" t="s">
        <v>539</v>
      </c>
      <c r="F134" s="25" t="s">
        <v>341</v>
      </c>
      <c r="G134" s="25" t="s">
        <v>342</v>
      </c>
      <c r="H134" s="29">
        <v>2391.5339194536209</v>
      </c>
      <c r="I134" s="29">
        <v>916.90844719111919</v>
      </c>
      <c r="J134" s="29">
        <v>-19.163456474430859</v>
      </c>
      <c r="K134" s="29">
        <v>0.10096769093070179</v>
      </c>
      <c r="L134" s="29">
        <v>4.4629032008742797E-3</v>
      </c>
      <c r="M134" s="29">
        <v>-7.1358830574297372E-5</v>
      </c>
      <c r="N134" s="29">
        <v>3.2168004765464886E-7</v>
      </c>
      <c r="O134" s="29">
        <v>1</v>
      </c>
      <c r="P134" s="29">
        <v>6</v>
      </c>
      <c r="Q134" s="29">
        <v>90</v>
      </c>
      <c r="R134" s="67" t="s">
        <v>344</v>
      </c>
      <c r="S134" s="71" t="s">
        <v>344</v>
      </c>
      <c r="T134" s="23" t="s">
        <v>275</v>
      </c>
      <c r="V134">
        <f t="shared" si="7"/>
        <v>128</v>
      </c>
      <c r="W134">
        <f t="shared" si="10"/>
        <v>506.36444536557343</v>
      </c>
      <c r="X134">
        <f t="shared" si="10"/>
        <v>797.4187356835638</v>
      </c>
      <c r="Z134">
        <f t="shared" si="6"/>
        <v>7230.1532353479479</v>
      </c>
    </row>
    <row r="135" spans="1:26" x14ac:dyDescent="0.2">
      <c r="A135" s="46" t="s">
        <v>563</v>
      </c>
      <c r="B135" s="61" t="s">
        <v>532</v>
      </c>
      <c r="C135" s="22" t="s">
        <v>373</v>
      </c>
      <c r="D135" s="62" t="s">
        <v>560</v>
      </c>
      <c r="E135" s="66" t="s">
        <v>541</v>
      </c>
      <c r="F135" s="25" t="s">
        <v>341</v>
      </c>
      <c r="G135" s="25" t="s">
        <v>342</v>
      </c>
      <c r="H135" s="29">
        <v>2998.6930881738663</v>
      </c>
      <c r="I135" s="29">
        <v>906.31886866688728</v>
      </c>
      <c r="J135" s="29">
        <v>-15.725998415611684</v>
      </c>
      <c r="K135" s="29">
        <v>-6.6183532006107271E-2</v>
      </c>
      <c r="L135" s="29">
        <v>7.8185059001043555E-3</v>
      </c>
      <c r="M135" s="29">
        <v>-1.0096098736056547E-4</v>
      </c>
      <c r="N135" s="29">
        <v>4.1673246176099354E-7</v>
      </c>
      <c r="O135" s="29">
        <v>1</v>
      </c>
      <c r="P135" s="29">
        <v>6</v>
      </c>
      <c r="Q135" s="29">
        <v>90</v>
      </c>
      <c r="R135" s="67" t="s">
        <v>344</v>
      </c>
      <c r="S135" s="71" t="s">
        <v>344</v>
      </c>
      <c r="T135" s="23" t="s">
        <v>275</v>
      </c>
      <c r="V135">
        <f t="shared" si="7"/>
        <v>129</v>
      </c>
      <c r="W135">
        <f t="shared" si="10"/>
        <v>529.58896213906269</v>
      </c>
      <c r="X135">
        <f t="shared" si="10"/>
        <v>848.68848819585935</v>
      </c>
      <c r="Z135">
        <f t="shared" ref="Z135:Z198" si="11">($O135*($H135+($I135*$P135)+($J135*($P135^2))+($K135*($P135^3))+($L135*($P135^4))+($M135*($P135^5))+($N135*($P135^6))))</f>
        <v>7865.5418683784055</v>
      </c>
    </row>
    <row r="136" spans="1:26" x14ac:dyDescent="0.2">
      <c r="A136" s="46" t="s">
        <v>564</v>
      </c>
      <c r="B136" s="61" t="s">
        <v>532</v>
      </c>
      <c r="C136" s="22" t="s">
        <v>373</v>
      </c>
      <c r="D136" s="62" t="s">
        <v>560</v>
      </c>
      <c r="E136" s="66" t="s">
        <v>543</v>
      </c>
      <c r="F136" s="25" t="s">
        <v>341</v>
      </c>
      <c r="G136" s="25" t="s">
        <v>342</v>
      </c>
      <c r="H136" s="29">
        <v>3007.5081679821014</v>
      </c>
      <c r="I136" s="29">
        <v>830.16838133335114</v>
      </c>
      <c r="J136" s="29">
        <v>-13.020254599861801</v>
      </c>
      <c r="K136" s="29">
        <v>-0.13423217990202829</v>
      </c>
      <c r="L136" s="29">
        <v>8.7169631087817834E-3</v>
      </c>
      <c r="M136" s="29">
        <v>-1.06861809548775E-4</v>
      </c>
      <c r="N136" s="29">
        <v>4.3014145445496865E-7</v>
      </c>
      <c r="O136" s="29">
        <v>1</v>
      </c>
      <c r="P136" s="29">
        <v>6</v>
      </c>
      <c r="Q136" s="29">
        <v>90</v>
      </c>
      <c r="R136" s="67" t="s">
        <v>344</v>
      </c>
      <c r="S136" s="71" t="s">
        <v>344</v>
      </c>
      <c r="T136" s="23" t="s">
        <v>275</v>
      </c>
      <c r="V136">
        <f t="shared" ref="V136:V199" si="12">V135+1</f>
        <v>130</v>
      </c>
      <c r="W136">
        <f t="shared" si="10"/>
        <v>496.83228097360893</v>
      </c>
      <c r="X136">
        <f t="shared" si="10"/>
        <v>802.3695307066788</v>
      </c>
      <c r="Z136">
        <f t="shared" si="11"/>
        <v>7501.2814349659739</v>
      </c>
    </row>
    <row r="137" spans="1:26" x14ac:dyDescent="0.2">
      <c r="A137" s="46" t="s">
        <v>565</v>
      </c>
      <c r="B137" s="61" t="s">
        <v>532</v>
      </c>
      <c r="C137" s="22" t="s">
        <v>373</v>
      </c>
      <c r="D137" s="62" t="s">
        <v>560</v>
      </c>
      <c r="E137" s="66" t="s">
        <v>545</v>
      </c>
      <c r="F137" s="25" t="s">
        <v>341</v>
      </c>
      <c r="G137" s="25" t="s">
        <v>342</v>
      </c>
      <c r="H137" s="29">
        <v>3213.2700068354607</v>
      </c>
      <c r="I137" s="29">
        <v>826.06872671842575</v>
      </c>
      <c r="J137" s="29">
        <v>-11.627295904792845</v>
      </c>
      <c r="K137" s="29">
        <v>-0.20285828824853525</v>
      </c>
      <c r="L137" s="29">
        <v>1.0124763920430269E-2</v>
      </c>
      <c r="M137" s="29">
        <v>-1.1968717520716154E-4</v>
      </c>
      <c r="N137" s="29">
        <v>4.7285519982898094E-7</v>
      </c>
      <c r="O137" s="29">
        <v>1</v>
      </c>
      <c r="P137" s="29">
        <v>6</v>
      </c>
      <c r="Q137" s="29">
        <v>90</v>
      </c>
      <c r="R137" s="67" t="s">
        <v>344</v>
      </c>
      <c r="S137" s="71" t="s">
        <v>344</v>
      </c>
      <c r="T137" s="23" t="s">
        <v>275</v>
      </c>
      <c r="V137">
        <f t="shared" si="12"/>
        <v>131</v>
      </c>
      <c r="W137">
        <f t="shared" si="10"/>
        <v>505.38602013660301</v>
      </c>
      <c r="X137">
        <f t="shared" si="10"/>
        <v>820.75249182091545</v>
      </c>
      <c r="Z137">
        <f t="shared" si="11"/>
        <v>7719.4953924104593</v>
      </c>
    </row>
    <row r="138" spans="1:26" x14ac:dyDescent="0.2">
      <c r="A138" s="46" t="s">
        <v>566</v>
      </c>
      <c r="B138" s="61" t="s">
        <v>532</v>
      </c>
      <c r="C138" s="22" t="s">
        <v>373</v>
      </c>
      <c r="D138" s="70" t="s">
        <v>560</v>
      </c>
      <c r="E138" s="66" t="s">
        <v>547</v>
      </c>
      <c r="F138" s="25" t="s">
        <v>341</v>
      </c>
      <c r="G138" s="25" t="s">
        <v>342</v>
      </c>
      <c r="H138" s="29">
        <v>3213.2700068354607</v>
      </c>
      <c r="I138" s="29">
        <v>826.06872671842575</v>
      </c>
      <c r="J138" s="29">
        <v>-11.627295904792845</v>
      </c>
      <c r="K138" s="29">
        <v>-0.20285828824853525</v>
      </c>
      <c r="L138" s="29">
        <v>1.0124763920430269E-2</v>
      </c>
      <c r="M138" s="29">
        <v>-1.1968717520716154E-4</v>
      </c>
      <c r="N138" s="29">
        <v>4.7285519982898094E-7</v>
      </c>
      <c r="O138" s="29">
        <v>1</v>
      </c>
      <c r="P138" s="29">
        <v>6</v>
      </c>
      <c r="Q138" s="29">
        <v>90</v>
      </c>
      <c r="R138" s="30" t="s">
        <v>344</v>
      </c>
      <c r="S138" s="71" t="s">
        <v>344</v>
      </c>
      <c r="T138" s="23" t="s">
        <v>275</v>
      </c>
      <c r="V138">
        <f t="shared" si="12"/>
        <v>132</v>
      </c>
      <c r="W138">
        <f t="shared" si="10"/>
        <v>505.38602013660301</v>
      </c>
      <c r="X138">
        <f t="shared" si="10"/>
        <v>820.75249182091545</v>
      </c>
      <c r="Z138">
        <f t="shared" si="11"/>
        <v>7719.4953924104593</v>
      </c>
    </row>
    <row r="139" spans="1:26" x14ac:dyDescent="0.2">
      <c r="A139" s="46" t="s">
        <v>568</v>
      </c>
      <c r="B139" s="61" t="s">
        <v>532</v>
      </c>
      <c r="C139" s="22" t="s">
        <v>373</v>
      </c>
      <c r="D139" s="72" t="s">
        <v>569</v>
      </c>
      <c r="E139" s="66" t="s">
        <v>533</v>
      </c>
      <c r="F139" s="25" t="s">
        <v>341</v>
      </c>
      <c r="G139" s="25" t="s">
        <v>342</v>
      </c>
      <c r="H139" s="29">
        <v>12172.322123944759</v>
      </c>
      <c r="I139" s="29">
        <v>455.9549507945776</v>
      </c>
      <c r="J139" s="29">
        <v>27.998851211741567</v>
      </c>
      <c r="K139" s="29">
        <v>-1.5766757248202339</v>
      </c>
      <c r="L139" s="29">
        <v>3.1813099118153332E-2</v>
      </c>
      <c r="M139" s="29">
        <v>-2.7117188515290991E-4</v>
      </c>
      <c r="N139" s="29">
        <v>8.4325003643637153E-7</v>
      </c>
      <c r="O139" s="29">
        <v>1</v>
      </c>
      <c r="P139" s="29">
        <v>6</v>
      </c>
      <c r="Q139" s="29">
        <v>90</v>
      </c>
      <c r="R139" s="67" t="s">
        <v>344</v>
      </c>
      <c r="S139" s="71" t="s">
        <v>344</v>
      </c>
      <c r="T139" s="23" t="s">
        <v>275</v>
      </c>
      <c r="V139">
        <f t="shared" si="12"/>
        <v>133</v>
      </c>
      <c r="W139">
        <f t="shared" si="10"/>
        <v>783.0177538501357</v>
      </c>
      <c r="X139">
        <f t="shared" si="10"/>
        <v>1369.8714771737457</v>
      </c>
      <c r="Z139">
        <f t="shared" si="11"/>
        <v>15614.609002325627</v>
      </c>
    </row>
    <row r="140" spans="1:26" x14ac:dyDescent="0.2">
      <c r="A140" s="46" t="s">
        <v>570</v>
      </c>
      <c r="B140" s="61" t="s">
        <v>532</v>
      </c>
      <c r="C140" s="22" t="s">
        <v>373</v>
      </c>
      <c r="D140" s="62" t="s">
        <v>569</v>
      </c>
      <c r="E140" s="66" t="s">
        <v>537</v>
      </c>
      <c r="F140" s="25" t="s">
        <v>341</v>
      </c>
      <c r="G140" s="25" t="s">
        <v>342</v>
      </c>
      <c r="H140" s="29">
        <v>4370.3405572772026</v>
      </c>
      <c r="I140" s="29">
        <v>1277.9975438863039</v>
      </c>
      <c r="J140" s="29">
        <v>-37.632170148193836</v>
      </c>
      <c r="K140" s="29">
        <v>0.69487344124354422</v>
      </c>
      <c r="L140" s="29">
        <v>-6.9992455210012849E-3</v>
      </c>
      <c r="M140" s="29">
        <v>4.7032135334745817E-5</v>
      </c>
      <c r="N140" s="29">
        <v>-1.6045002595999058E-7</v>
      </c>
      <c r="O140" s="29">
        <v>1</v>
      </c>
      <c r="P140" s="29">
        <v>6</v>
      </c>
      <c r="Q140" s="29">
        <v>90</v>
      </c>
      <c r="R140" s="67" t="s">
        <v>344</v>
      </c>
      <c r="S140" s="71" t="s">
        <v>344</v>
      </c>
      <c r="T140" s="23" t="s">
        <v>275</v>
      </c>
      <c r="V140">
        <f t="shared" si="12"/>
        <v>134</v>
      </c>
      <c r="W140">
        <f t="shared" si="10"/>
        <v>647.84360207085513</v>
      </c>
      <c r="X140">
        <f t="shared" si="10"/>
        <v>1097.7058301356649</v>
      </c>
      <c r="Z140">
        <f t="shared" si="11"/>
        <v>10824.947572301387</v>
      </c>
    </row>
    <row r="141" spans="1:26" x14ac:dyDescent="0.2">
      <c r="A141" s="46" t="s">
        <v>571</v>
      </c>
      <c r="B141" s="61" t="s">
        <v>532</v>
      </c>
      <c r="C141" s="22" t="s">
        <v>373</v>
      </c>
      <c r="D141" s="62" t="s">
        <v>569</v>
      </c>
      <c r="E141" s="66" t="s">
        <v>539</v>
      </c>
      <c r="F141" s="25" t="s">
        <v>341</v>
      </c>
      <c r="G141" s="25" t="s">
        <v>342</v>
      </c>
      <c r="H141" s="29">
        <v>6442.7631849646568</v>
      </c>
      <c r="I141" s="29">
        <v>590.04843091964722</v>
      </c>
      <c r="J141" s="29">
        <v>10.010980147868395</v>
      </c>
      <c r="K141" s="29">
        <v>-0.80050495686009526</v>
      </c>
      <c r="L141" s="29">
        <v>1.6875833938684082E-2</v>
      </c>
      <c r="M141" s="29">
        <v>-1.4302559223011713E-4</v>
      </c>
      <c r="N141" s="29">
        <v>4.3818677814000395E-7</v>
      </c>
      <c r="O141" s="29">
        <v>1</v>
      </c>
      <c r="P141" s="29">
        <v>6</v>
      </c>
      <c r="Q141" s="29">
        <v>90</v>
      </c>
      <c r="R141" s="67" t="s">
        <v>344</v>
      </c>
      <c r="S141" s="71" t="s">
        <v>344</v>
      </c>
      <c r="T141" s="23" t="s">
        <v>275</v>
      </c>
      <c r="V141">
        <f t="shared" si="12"/>
        <v>135</v>
      </c>
      <c r="W141">
        <f t="shared" si="10"/>
        <v>627.657318359187</v>
      </c>
      <c r="X141">
        <f t="shared" si="10"/>
        <v>1005.3848303678666</v>
      </c>
      <c r="Z141">
        <f t="shared" si="11"/>
        <v>10191.319342945695</v>
      </c>
    </row>
    <row r="142" spans="1:26" x14ac:dyDescent="0.2">
      <c r="A142" s="46" t="s">
        <v>572</v>
      </c>
      <c r="B142" s="61" t="s">
        <v>532</v>
      </c>
      <c r="C142" s="22" t="s">
        <v>373</v>
      </c>
      <c r="D142" s="62" t="s">
        <v>569</v>
      </c>
      <c r="E142" s="66" t="s">
        <v>541</v>
      </c>
      <c r="F142" s="25" t="s">
        <v>341</v>
      </c>
      <c r="G142" s="25" t="s">
        <v>342</v>
      </c>
      <c r="H142" s="29">
        <v>6179.1507939696312</v>
      </c>
      <c r="I142" s="29">
        <v>858.07760581374168</v>
      </c>
      <c r="J142" s="29">
        <v>-9.0619911309331656</v>
      </c>
      <c r="K142" s="29">
        <v>-0.1491806146223098</v>
      </c>
      <c r="L142" s="29">
        <v>5.4046612058300525E-3</v>
      </c>
      <c r="M142" s="29">
        <v>-4.2432758519339586E-5</v>
      </c>
      <c r="N142" s="29">
        <v>9.2675139506948057E-8</v>
      </c>
      <c r="O142" s="29">
        <v>1</v>
      </c>
      <c r="P142" s="29">
        <v>6</v>
      </c>
      <c r="Q142" s="29">
        <v>90</v>
      </c>
      <c r="R142" s="67" t="s">
        <v>344</v>
      </c>
      <c r="S142" s="71" t="s">
        <v>344</v>
      </c>
      <c r="T142" s="23" t="s">
        <v>275</v>
      </c>
      <c r="V142">
        <f t="shared" si="12"/>
        <v>136</v>
      </c>
      <c r="W142">
        <f t="shared" si="10"/>
        <v>656.15440740378551</v>
      </c>
      <c r="X142">
        <f t="shared" si="10"/>
        <v>1077.3372757378536</v>
      </c>
      <c r="Z142">
        <f t="shared" si="11"/>
        <v>10975.840543023885</v>
      </c>
    </row>
    <row r="143" spans="1:26" x14ac:dyDescent="0.2">
      <c r="A143" s="46" t="s">
        <v>573</v>
      </c>
      <c r="B143" s="61" t="s">
        <v>532</v>
      </c>
      <c r="C143" s="22" t="s">
        <v>373</v>
      </c>
      <c r="D143" s="62" t="s">
        <v>569</v>
      </c>
      <c r="E143" s="66" t="s">
        <v>543</v>
      </c>
      <c r="F143" s="25" t="s">
        <v>341</v>
      </c>
      <c r="G143" s="25" t="s">
        <v>342</v>
      </c>
      <c r="H143" s="29">
        <v>4858.5030222088099</v>
      </c>
      <c r="I143" s="29">
        <v>1052.2432585228235</v>
      </c>
      <c r="J143" s="29">
        <v>-24.184278492233716</v>
      </c>
      <c r="K143" s="29">
        <v>0.28021326544694602</v>
      </c>
      <c r="L143" s="29">
        <v>-4.5832909125920196E-4</v>
      </c>
      <c r="M143" s="29">
        <v>-4.5445415928213606E-6</v>
      </c>
      <c r="N143" s="29">
        <v>0</v>
      </c>
      <c r="O143" s="29">
        <v>1</v>
      </c>
      <c r="P143" s="29">
        <v>6</v>
      </c>
      <c r="Q143" s="29">
        <v>90</v>
      </c>
      <c r="R143" s="67" t="s">
        <v>344</v>
      </c>
      <c r="S143" s="71" t="s">
        <v>344</v>
      </c>
      <c r="T143" s="23" t="s">
        <v>275</v>
      </c>
      <c r="V143">
        <f t="shared" si="12"/>
        <v>137</v>
      </c>
      <c r="W143">
        <f t="shared" si="10"/>
        <v>611.81499363707019</v>
      </c>
      <c r="X143">
        <f t="shared" si="10"/>
        <v>1035.2880592072904</v>
      </c>
      <c r="Z143">
        <f t="shared" si="11"/>
        <v>10361.225280104178</v>
      </c>
    </row>
    <row r="144" spans="1:26" x14ac:dyDescent="0.2">
      <c r="A144" s="46" t="s">
        <v>574</v>
      </c>
      <c r="B144" s="61" t="s">
        <v>532</v>
      </c>
      <c r="C144" s="22" t="s">
        <v>373</v>
      </c>
      <c r="D144" s="62" t="s">
        <v>569</v>
      </c>
      <c r="E144" s="66" t="s">
        <v>545</v>
      </c>
      <c r="F144" s="25" t="s">
        <v>341</v>
      </c>
      <c r="G144" s="25" t="s">
        <v>342</v>
      </c>
      <c r="H144" s="29">
        <v>5100.6084510758519</v>
      </c>
      <c r="I144" s="29">
        <v>1063.6649295669049</v>
      </c>
      <c r="J144" s="29">
        <v>-24.316692294669338</v>
      </c>
      <c r="K144" s="29">
        <v>0.27685388176541892</v>
      </c>
      <c r="L144" s="29">
        <v>-3.679606280400094E-4</v>
      </c>
      <c r="M144" s="29">
        <v>-5.0285315600362424E-6</v>
      </c>
      <c r="N144" s="29">
        <v>0</v>
      </c>
      <c r="O144" s="29">
        <v>1</v>
      </c>
      <c r="P144" s="29">
        <v>6</v>
      </c>
      <c r="Q144" s="29">
        <v>90</v>
      </c>
      <c r="R144" s="67" t="s">
        <v>344</v>
      </c>
      <c r="S144" s="71" t="s">
        <v>344</v>
      </c>
      <c r="T144" s="23" t="s">
        <v>275</v>
      </c>
      <c r="V144">
        <f t="shared" si="12"/>
        <v>138</v>
      </c>
      <c r="W144">
        <f t="shared" si="10"/>
        <v>623.1059875909724</v>
      </c>
      <c r="X144">
        <f t="shared" si="10"/>
        <v>1059.0966001386792</v>
      </c>
      <c r="Z144">
        <f t="shared" si="11"/>
        <v>10666.481565495165</v>
      </c>
    </row>
    <row r="145" spans="1:26" x14ac:dyDescent="0.2">
      <c r="A145" s="46" t="s">
        <v>575</v>
      </c>
      <c r="B145" s="61" t="s">
        <v>532</v>
      </c>
      <c r="C145" s="22" t="s">
        <v>373</v>
      </c>
      <c r="D145" s="70" t="s">
        <v>569</v>
      </c>
      <c r="E145" s="66" t="s">
        <v>547</v>
      </c>
      <c r="F145" s="25" t="s">
        <v>341</v>
      </c>
      <c r="G145" s="25" t="s">
        <v>342</v>
      </c>
      <c r="H145" s="29">
        <v>5100.6084510758519</v>
      </c>
      <c r="I145" s="29">
        <v>1063.6649295669049</v>
      </c>
      <c r="J145" s="29">
        <v>-24.316692294669338</v>
      </c>
      <c r="K145" s="29">
        <v>0.27685388176541892</v>
      </c>
      <c r="L145" s="29">
        <v>-3.679606280400094E-4</v>
      </c>
      <c r="M145" s="29">
        <v>-5.0285315600362424E-6</v>
      </c>
      <c r="N145" s="29">
        <v>0</v>
      </c>
      <c r="O145" s="29">
        <v>1</v>
      </c>
      <c r="P145" s="29">
        <v>6</v>
      </c>
      <c r="Q145" s="29">
        <v>90</v>
      </c>
      <c r="R145" s="30" t="s">
        <v>344</v>
      </c>
      <c r="S145" s="71" t="s">
        <v>344</v>
      </c>
      <c r="T145" s="23" t="s">
        <v>275</v>
      </c>
      <c r="V145">
        <f t="shared" si="12"/>
        <v>139</v>
      </c>
      <c r="W145">
        <f t="shared" si="10"/>
        <v>623.1059875909724</v>
      </c>
      <c r="X145">
        <f t="shared" si="10"/>
        <v>1059.0966001386792</v>
      </c>
      <c r="Z145">
        <f t="shared" si="11"/>
        <v>10666.481565495165</v>
      </c>
    </row>
    <row r="146" spans="1:26" x14ac:dyDescent="0.2">
      <c r="A146" s="46" t="s">
        <v>577</v>
      </c>
      <c r="B146" s="61" t="s">
        <v>532</v>
      </c>
      <c r="C146" s="22" t="s">
        <v>373</v>
      </c>
      <c r="D146" s="72" t="s">
        <v>578</v>
      </c>
      <c r="E146" s="66" t="s">
        <v>533</v>
      </c>
      <c r="F146" s="25" t="s">
        <v>341</v>
      </c>
      <c r="G146" s="25" t="s">
        <v>342</v>
      </c>
      <c r="H146" s="29">
        <v>13690.286207973957</v>
      </c>
      <c r="I146" s="29">
        <v>390.99049246311188</v>
      </c>
      <c r="J146" s="29">
        <v>54.373600590974092</v>
      </c>
      <c r="K146" s="29">
        <v>-2.5872029295423999</v>
      </c>
      <c r="L146" s="29">
        <v>4.8003036203226657E-2</v>
      </c>
      <c r="M146" s="29">
        <v>-3.8754688517883551E-4</v>
      </c>
      <c r="N146" s="29">
        <v>1.1538527177057389E-6</v>
      </c>
      <c r="O146" s="29">
        <v>1</v>
      </c>
      <c r="P146" s="29">
        <v>6</v>
      </c>
      <c r="Q146" s="29">
        <v>90</v>
      </c>
      <c r="R146" s="67" t="s">
        <v>344</v>
      </c>
      <c r="S146" s="71" t="s">
        <v>344</v>
      </c>
      <c r="T146" s="23" t="s">
        <v>275</v>
      </c>
      <c r="V146">
        <f t="shared" si="12"/>
        <v>140</v>
      </c>
      <c r="W146">
        <f t="shared" si="10"/>
        <v>963.37016259505049</v>
      </c>
      <c r="X146">
        <f t="shared" si="10"/>
        <v>1621.9754704377262</v>
      </c>
      <c r="Z146">
        <f t="shared" si="11"/>
        <v>17494.095155739164</v>
      </c>
    </row>
    <row r="147" spans="1:26" x14ac:dyDescent="0.2">
      <c r="A147" s="46" t="s">
        <v>579</v>
      </c>
      <c r="B147" s="61" t="s">
        <v>532</v>
      </c>
      <c r="C147" s="22" t="s">
        <v>373</v>
      </c>
      <c r="D147" s="62" t="s">
        <v>578</v>
      </c>
      <c r="E147" s="66" t="s">
        <v>537</v>
      </c>
      <c r="F147" s="25" t="s">
        <v>341</v>
      </c>
      <c r="G147" s="25" t="s">
        <v>342</v>
      </c>
      <c r="H147" s="29">
        <v>13661.548269748688</v>
      </c>
      <c r="I147" s="29">
        <v>-220.20835550129414</v>
      </c>
      <c r="J147" s="29">
        <v>85.386566936969757</v>
      </c>
      <c r="K147" s="29">
        <v>-3.4006321022752672</v>
      </c>
      <c r="L147" s="29">
        <v>5.9526171807192441E-2</v>
      </c>
      <c r="M147" s="29">
        <v>-4.7396597977211741E-4</v>
      </c>
      <c r="N147" s="29">
        <v>1.4195740169198334E-6</v>
      </c>
      <c r="O147" s="29">
        <v>1</v>
      </c>
      <c r="P147" s="29">
        <v>6</v>
      </c>
      <c r="Q147" s="29">
        <v>90</v>
      </c>
      <c r="R147" s="67" t="s">
        <v>344</v>
      </c>
      <c r="S147" s="71" t="s">
        <v>344</v>
      </c>
      <c r="T147" s="23" t="s">
        <v>275</v>
      </c>
      <c r="V147">
        <f t="shared" si="12"/>
        <v>141</v>
      </c>
      <c r="W147">
        <f t="shared" ref="W147:X166" si="13">($O147*($H147+($I147*W$5)+($J147*(W$5^2))+($K147*(W$5^3))+($L147*(W$5^4))+($M147*(W$5^5))+($N147*(W$5^6))))/W$5</f>
        <v>834.53222823084081</v>
      </c>
      <c r="X147">
        <f t="shared" si="13"/>
        <v>1339.9394131570527</v>
      </c>
      <c r="Z147">
        <f t="shared" si="11"/>
        <v>14753.204603229122</v>
      </c>
    </row>
    <row r="148" spans="1:26" x14ac:dyDescent="0.2">
      <c r="A148" s="46" t="s">
        <v>580</v>
      </c>
      <c r="B148" s="61" t="s">
        <v>532</v>
      </c>
      <c r="C148" s="22" t="s">
        <v>373</v>
      </c>
      <c r="D148" s="62" t="s">
        <v>578</v>
      </c>
      <c r="E148" s="66" t="s">
        <v>539</v>
      </c>
      <c r="F148" s="25" t="s">
        <v>341</v>
      </c>
      <c r="G148" s="25" t="s">
        <v>342</v>
      </c>
      <c r="H148" s="29">
        <v>4747.573200494051</v>
      </c>
      <c r="I148" s="29">
        <v>1341.7274742349982</v>
      </c>
      <c r="J148" s="29">
        <v>-23.116805245168507</v>
      </c>
      <c r="K148" s="29">
        <v>0.10257382762574707</v>
      </c>
      <c r="L148" s="29">
        <v>2.3961083135759509E-3</v>
      </c>
      <c r="M148" s="29">
        <v>-1.7628453189866278E-5</v>
      </c>
      <c r="N148" s="29">
        <v>0</v>
      </c>
      <c r="O148" s="29">
        <v>1</v>
      </c>
      <c r="P148" s="29">
        <v>6</v>
      </c>
      <c r="Q148" s="29">
        <v>90</v>
      </c>
      <c r="R148" s="67" t="s">
        <v>344</v>
      </c>
      <c r="S148" s="71" t="s">
        <v>344</v>
      </c>
      <c r="T148" s="23" t="s">
        <v>275</v>
      </c>
      <c r="V148">
        <f t="shared" si="12"/>
        <v>142</v>
      </c>
      <c r="W148">
        <f t="shared" si="13"/>
        <v>805.55704931792366</v>
      </c>
      <c r="X148">
        <f t="shared" si="13"/>
        <v>1300.0704691240007</v>
      </c>
      <c r="Z148">
        <f t="shared" si="11"/>
        <v>11990.857281367526</v>
      </c>
    </row>
    <row r="149" spans="1:26" x14ac:dyDescent="0.2">
      <c r="A149" s="46" t="s">
        <v>581</v>
      </c>
      <c r="B149" s="61" t="s">
        <v>532</v>
      </c>
      <c r="C149" s="22" t="s">
        <v>373</v>
      </c>
      <c r="D149" s="62" t="s">
        <v>578</v>
      </c>
      <c r="E149" s="66" t="s">
        <v>541</v>
      </c>
      <c r="F149" s="25" t="s">
        <v>341</v>
      </c>
      <c r="G149" s="25" t="s">
        <v>342</v>
      </c>
      <c r="H149" s="29">
        <v>9584.7510798573494</v>
      </c>
      <c r="I149" s="29">
        <v>464.50995253026485</v>
      </c>
      <c r="J149" s="29">
        <v>42.172368235886097</v>
      </c>
      <c r="K149" s="29">
        <v>-2.0692237304756418</v>
      </c>
      <c r="L149" s="29">
        <v>3.8277352912700735E-2</v>
      </c>
      <c r="M149" s="29">
        <v>-3.0560311087413083E-4</v>
      </c>
      <c r="N149" s="29">
        <v>8.965950028527736E-7</v>
      </c>
      <c r="O149" s="29">
        <v>1</v>
      </c>
      <c r="P149" s="29">
        <v>6</v>
      </c>
      <c r="Q149" s="29">
        <v>90</v>
      </c>
      <c r="R149" s="67" t="s">
        <v>344</v>
      </c>
      <c r="S149" s="71" t="s">
        <v>344</v>
      </c>
      <c r="T149" s="23" t="s">
        <v>275</v>
      </c>
      <c r="V149">
        <f t="shared" si="12"/>
        <v>143</v>
      </c>
      <c r="W149">
        <f t="shared" si="13"/>
        <v>836.6079718353252</v>
      </c>
      <c r="X149">
        <f t="shared" si="13"/>
        <v>1342.8656805320763</v>
      </c>
      <c r="Z149">
        <f t="shared" si="11"/>
        <v>13490.336636869255</v>
      </c>
    </row>
    <row r="150" spans="1:26" x14ac:dyDescent="0.2">
      <c r="A150" s="46" t="s">
        <v>582</v>
      </c>
      <c r="B150" s="61" t="s">
        <v>532</v>
      </c>
      <c r="C150" s="22" t="s">
        <v>373</v>
      </c>
      <c r="D150" s="62" t="s">
        <v>578</v>
      </c>
      <c r="E150" s="66" t="s">
        <v>543</v>
      </c>
      <c r="F150" s="25" t="s">
        <v>341</v>
      </c>
      <c r="G150" s="25" t="s">
        <v>342</v>
      </c>
      <c r="H150" s="29">
        <v>10297.467389404774</v>
      </c>
      <c r="I150" s="29">
        <v>210.7519203722477</v>
      </c>
      <c r="J150" s="29">
        <v>53.531994832679629</v>
      </c>
      <c r="K150" s="29">
        <v>-2.3670807195594534</v>
      </c>
      <c r="L150" s="29">
        <v>4.2615988551006012E-2</v>
      </c>
      <c r="M150" s="29">
        <v>-3.3916949740131486E-4</v>
      </c>
      <c r="N150" s="29">
        <v>1.0023275323067793E-6</v>
      </c>
      <c r="O150" s="29">
        <v>1</v>
      </c>
      <c r="P150" s="29">
        <v>6</v>
      </c>
      <c r="Q150" s="29">
        <v>90</v>
      </c>
      <c r="R150" s="67" t="s">
        <v>344</v>
      </c>
      <c r="S150" s="71" t="s">
        <v>344</v>
      </c>
      <c r="T150" s="23" t="s">
        <v>275</v>
      </c>
      <c r="V150">
        <f t="shared" si="12"/>
        <v>144</v>
      </c>
      <c r="W150">
        <f t="shared" si="13"/>
        <v>781.20720019237274</v>
      </c>
      <c r="X150">
        <f t="shared" si="13"/>
        <v>1255.0113698029716</v>
      </c>
      <c r="Z150">
        <f t="shared" si="11"/>
        <v>13030.480993933543</v>
      </c>
    </row>
    <row r="151" spans="1:26" x14ac:dyDescent="0.2">
      <c r="A151" s="46" t="s">
        <v>583</v>
      </c>
      <c r="B151" s="61" t="s">
        <v>532</v>
      </c>
      <c r="C151" s="22" t="s">
        <v>373</v>
      </c>
      <c r="D151" s="62" t="s">
        <v>578</v>
      </c>
      <c r="E151" s="66" t="s">
        <v>545</v>
      </c>
      <c r="F151" s="25" t="s">
        <v>341</v>
      </c>
      <c r="G151" s="25" t="s">
        <v>342</v>
      </c>
      <c r="H151" s="29">
        <v>10537.514736235142</v>
      </c>
      <c r="I151" s="29">
        <v>220.21730753779411</v>
      </c>
      <c r="J151" s="29">
        <v>54.174978272989392</v>
      </c>
      <c r="K151" s="29">
        <v>-2.404048403899651</v>
      </c>
      <c r="L151" s="29">
        <v>4.330433663653821E-2</v>
      </c>
      <c r="M151" s="29">
        <v>-3.4447239569601606E-4</v>
      </c>
      <c r="N151" s="29">
        <v>1.0169516678759649E-6</v>
      </c>
      <c r="O151" s="29">
        <v>1</v>
      </c>
      <c r="P151" s="29">
        <v>6</v>
      </c>
      <c r="Q151" s="29">
        <v>90</v>
      </c>
      <c r="R151" s="67" t="s">
        <v>344</v>
      </c>
      <c r="S151" s="71" t="s">
        <v>344</v>
      </c>
      <c r="T151" s="23" t="s">
        <v>275</v>
      </c>
      <c r="V151">
        <f t="shared" si="12"/>
        <v>145</v>
      </c>
      <c r="W151">
        <f t="shared" si="13"/>
        <v>795.14434879978739</v>
      </c>
      <c r="X151">
        <f t="shared" si="13"/>
        <v>1282.6950637759044</v>
      </c>
      <c r="Z151">
        <f t="shared" si="11"/>
        <v>13343.334593876238</v>
      </c>
    </row>
    <row r="152" spans="1:26" x14ac:dyDescent="0.2">
      <c r="A152" s="46" t="s">
        <v>584</v>
      </c>
      <c r="B152" s="61" t="s">
        <v>532</v>
      </c>
      <c r="C152" s="22" t="s">
        <v>373</v>
      </c>
      <c r="D152" s="70" t="s">
        <v>578</v>
      </c>
      <c r="E152" s="66" t="s">
        <v>547</v>
      </c>
      <c r="F152" s="25" t="s">
        <v>341</v>
      </c>
      <c r="G152" s="25" t="s">
        <v>342</v>
      </c>
      <c r="H152" s="29">
        <v>10537.514736235142</v>
      </c>
      <c r="I152" s="29">
        <v>220.21730753779411</v>
      </c>
      <c r="J152" s="29">
        <v>54.174978272989392</v>
      </c>
      <c r="K152" s="29">
        <v>-2.404048403899651</v>
      </c>
      <c r="L152" s="29">
        <v>4.330433663653821E-2</v>
      </c>
      <c r="M152" s="29">
        <v>-3.4447239569601606E-4</v>
      </c>
      <c r="N152" s="29">
        <v>1.0169516678759649E-6</v>
      </c>
      <c r="O152" s="29">
        <v>1</v>
      </c>
      <c r="P152" s="29">
        <v>6</v>
      </c>
      <c r="Q152" s="29">
        <v>90</v>
      </c>
      <c r="R152" s="30" t="s">
        <v>344</v>
      </c>
      <c r="S152" s="71" t="s">
        <v>344</v>
      </c>
      <c r="T152" s="23" t="s">
        <v>275</v>
      </c>
      <c r="V152">
        <f t="shared" si="12"/>
        <v>146</v>
      </c>
      <c r="W152">
        <f t="shared" si="13"/>
        <v>795.14434879978739</v>
      </c>
      <c r="X152">
        <f t="shared" si="13"/>
        <v>1282.6950637759044</v>
      </c>
      <c r="Z152">
        <f t="shared" si="11"/>
        <v>13343.334593876238</v>
      </c>
    </row>
    <row r="153" spans="1:26" x14ac:dyDescent="0.2">
      <c r="A153" s="46" t="s">
        <v>586</v>
      </c>
      <c r="B153" s="61" t="s">
        <v>532</v>
      </c>
      <c r="C153" s="22" t="s">
        <v>373</v>
      </c>
      <c r="D153" s="72" t="s">
        <v>587</v>
      </c>
      <c r="E153" s="66" t="s">
        <v>533</v>
      </c>
      <c r="F153" s="25" t="s">
        <v>341</v>
      </c>
      <c r="G153" s="25" t="s">
        <v>342</v>
      </c>
      <c r="H153" s="29">
        <v>14431.339819192886</v>
      </c>
      <c r="I153" s="29">
        <v>207.14612123370171</v>
      </c>
      <c r="J153" s="29">
        <v>73.729106821119785</v>
      </c>
      <c r="K153" s="29">
        <v>-3.2127599164959975</v>
      </c>
      <c r="L153" s="29">
        <v>5.7543581171557889E-2</v>
      </c>
      <c r="M153" s="29">
        <v>-4.568308174413005E-4</v>
      </c>
      <c r="N153" s="29">
        <v>1.3478667912347753E-6</v>
      </c>
      <c r="O153" s="29">
        <v>1</v>
      </c>
      <c r="P153" s="29">
        <v>6</v>
      </c>
      <c r="Q153" s="29">
        <v>90</v>
      </c>
      <c r="R153" s="67" t="s">
        <v>344</v>
      </c>
      <c r="S153" s="71" t="s">
        <v>344</v>
      </c>
      <c r="T153" s="23" t="s">
        <v>275</v>
      </c>
      <c r="V153">
        <f t="shared" si="12"/>
        <v>147</v>
      </c>
      <c r="W153">
        <f t="shared" si="13"/>
        <v>1024.3330141953536</v>
      </c>
      <c r="X153">
        <f t="shared" si="13"/>
        <v>1668.9847801777512</v>
      </c>
      <c r="Z153">
        <f t="shared" si="11"/>
        <v>17705.595301027199</v>
      </c>
    </row>
    <row r="154" spans="1:26" x14ac:dyDescent="0.2">
      <c r="A154" s="46" t="s">
        <v>588</v>
      </c>
      <c r="B154" s="61" t="s">
        <v>532</v>
      </c>
      <c r="C154" s="22" t="s">
        <v>373</v>
      </c>
      <c r="D154" s="62" t="s">
        <v>587</v>
      </c>
      <c r="E154" s="66" t="s">
        <v>537</v>
      </c>
      <c r="F154" s="25" t="s">
        <v>341</v>
      </c>
      <c r="G154" s="25" t="s">
        <v>342</v>
      </c>
      <c r="H154" s="29">
        <v>14073.790149688721</v>
      </c>
      <c r="I154" s="29">
        <v>-311.0930567085743</v>
      </c>
      <c r="J154" s="29">
        <v>97.320014465600252</v>
      </c>
      <c r="K154" s="29">
        <v>-3.7877333681681193</v>
      </c>
      <c r="L154" s="29">
        <v>6.5295078581584676E-2</v>
      </c>
      <c r="M154" s="29">
        <v>-5.141897832459108E-4</v>
      </c>
      <c r="N154" s="29">
        <v>1.5262743673916113E-6</v>
      </c>
      <c r="O154" s="29">
        <v>1</v>
      </c>
      <c r="P154" s="29">
        <v>6</v>
      </c>
      <c r="Q154" s="29">
        <v>90</v>
      </c>
      <c r="R154" s="67" t="s">
        <v>344</v>
      </c>
      <c r="S154" s="71" t="s">
        <v>344</v>
      </c>
      <c r="T154" s="23" t="s">
        <v>275</v>
      </c>
      <c r="V154">
        <f t="shared" si="12"/>
        <v>148</v>
      </c>
      <c r="W154">
        <f t="shared" si="13"/>
        <v>888.96780446083926</v>
      </c>
      <c r="X154">
        <f t="shared" si="13"/>
        <v>1387.9245019587238</v>
      </c>
      <c r="Z154">
        <f t="shared" si="11"/>
        <v>14973.297214618669</v>
      </c>
    </row>
    <row r="155" spans="1:26" x14ac:dyDescent="0.2">
      <c r="A155" s="46" t="s">
        <v>589</v>
      </c>
      <c r="B155" s="61" t="s">
        <v>532</v>
      </c>
      <c r="C155" s="22" t="s">
        <v>373</v>
      </c>
      <c r="D155" s="62" t="s">
        <v>587</v>
      </c>
      <c r="E155" s="66" t="s">
        <v>539</v>
      </c>
      <c r="F155" s="25" t="s">
        <v>341</v>
      </c>
      <c r="G155" s="25" t="s">
        <v>342</v>
      </c>
      <c r="H155" s="29">
        <v>12809.652151882648</v>
      </c>
      <c r="I155" s="29">
        <v>-292.25163935124874</v>
      </c>
      <c r="J155" s="29">
        <v>94.476767221465707</v>
      </c>
      <c r="K155" s="29">
        <v>-3.6426669213105924</v>
      </c>
      <c r="L155" s="29">
        <v>6.2287692695463193E-2</v>
      </c>
      <c r="M155" s="29">
        <v>-4.8708772982308801E-4</v>
      </c>
      <c r="N155" s="29">
        <v>1.436595397363849E-6</v>
      </c>
      <c r="O155" s="29">
        <v>1</v>
      </c>
      <c r="P155" s="29">
        <v>6</v>
      </c>
      <c r="Q155" s="29">
        <v>90</v>
      </c>
      <c r="R155" s="67" t="s">
        <v>344</v>
      </c>
      <c r="S155" s="71" t="s">
        <v>344</v>
      </c>
      <c r="T155" s="23" t="s">
        <v>275</v>
      </c>
      <c r="V155">
        <f t="shared" si="12"/>
        <v>149</v>
      </c>
      <c r="W155">
        <f t="shared" si="13"/>
        <v>862.51770695787616</v>
      </c>
      <c r="X155">
        <f t="shared" si="13"/>
        <v>1309.2163058176927</v>
      </c>
      <c r="Z155">
        <f t="shared" si="11"/>
        <v>13747.494162085908</v>
      </c>
    </row>
    <row r="156" spans="1:26" x14ac:dyDescent="0.2">
      <c r="A156" s="46" t="s">
        <v>590</v>
      </c>
      <c r="B156" s="61" t="s">
        <v>532</v>
      </c>
      <c r="C156" s="22" t="s">
        <v>373</v>
      </c>
      <c r="D156" s="62" t="s">
        <v>587</v>
      </c>
      <c r="E156" s="66" t="s">
        <v>541</v>
      </c>
      <c r="F156" s="25" t="s">
        <v>341</v>
      </c>
      <c r="G156" s="25" t="s">
        <v>342</v>
      </c>
      <c r="H156" s="29">
        <v>10194.499501168728</v>
      </c>
      <c r="I156" s="29">
        <v>316.93743798136711</v>
      </c>
      <c r="J156" s="29">
        <v>57.923628184944391</v>
      </c>
      <c r="K156" s="29">
        <v>-2.5636890500318259</v>
      </c>
      <c r="L156" s="29">
        <v>4.5534111805864086E-2</v>
      </c>
      <c r="M156" s="29">
        <v>-3.5590931143758553E-4</v>
      </c>
      <c r="N156" s="29">
        <v>1.0300500928039913E-6</v>
      </c>
      <c r="O156" s="29">
        <v>1</v>
      </c>
      <c r="P156" s="29">
        <v>6</v>
      </c>
      <c r="Q156" s="29">
        <v>90</v>
      </c>
      <c r="R156" s="67" t="s">
        <v>344</v>
      </c>
      <c r="S156" s="71" t="s">
        <v>344</v>
      </c>
      <c r="T156" s="23" t="s">
        <v>275</v>
      </c>
      <c r="V156">
        <f t="shared" si="12"/>
        <v>150</v>
      </c>
      <c r="W156">
        <f t="shared" si="13"/>
        <v>892.37634132811377</v>
      </c>
      <c r="X156">
        <f t="shared" si="13"/>
        <v>1385.6242066541483</v>
      </c>
      <c r="Z156">
        <f t="shared" si="11"/>
        <v>13683.910625019846</v>
      </c>
    </row>
    <row r="157" spans="1:26" x14ac:dyDescent="0.2">
      <c r="A157" s="46" t="s">
        <v>591</v>
      </c>
      <c r="B157" s="61" t="s">
        <v>532</v>
      </c>
      <c r="C157" s="22" t="s">
        <v>373</v>
      </c>
      <c r="D157" s="62" t="s">
        <v>587</v>
      </c>
      <c r="E157" s="66" t="s">
        <v>543</v>
      </c>
      <c r="F157" s="25" t="s">
        <v>341</v>
      </c>
      <c r="G157" s="25" t="s">
        <v>342</v>
      </c>
      <c r="H157" s="29">
        <v>10621.855010330677</v>
      </c>
      <c r="I157" s="29">
        <v>119.74428641796112</v>
      </c>
      <c r="J157" s="29">
        <v>65.129623234272003</v>
      </c>
      <c r="K157" s="29">
        <v>-2.7314088579150848</v>
      </c>
      <c r="L157" s="29">
        <v>4.7808032662032929E-2</v>
      </c>
      <c r="M157" s="29">
        <v>-3.7335057235310387E-4</v>
      </c>
      <c r="N157" s="29">
        <v>1.0864986894343343E-6</v>
      </c>
      <c r="O157" s="29">
        <v>1</v>
      </c>
      <c r="P157" s="29">
        <v>6</v>
      </c>
      <c r="Q157" s="29">
        <v>90</v>
      </c>
      <c r="R157" s="67" t="s">
        <v>344</v>
      </c>
      <c r="S157" s="71" t="s">
        <v>344</v>
      </c>
      <c r="T157" s="23" t="s">
        <v>275</v>
      </c>
      <c r="V157">
        <f t="shared" si="12"/>
        <v>151</v>
      </c>
      <c r="W157">
        <f t="shared" si="13"/>
        <v>832.57782099940869</v>
      </c>
      <c r="X157">
        <f t="shared" si="13"/>
        <v>1295.8848018720571</v>
      </c>
      <c r="Z157">
        <f t="shared" si="11"/>
        <v>13154.109579924809</v>
      </c>
    </row>
    <row r="158" spans="1:26" x14ac:dyDescent="0.2">
      <c r="A158" s="46" t="s">
        <v>592</v>
      </c>
      <c r="B158" s="61" t="s">
        <v>532</v>
      </c>
      <c r="C158" s="22" t="s">
        <v>373</v>
      </c>
      <c r="D158" s="62" t="s">
        <v>587</v>
      </c>
      <c r="E158" s="66" t="s">
        <v>545</v>
      </c>
      <c r="F158" s="25" t="s">
        <v>341</v>
      </c>
      <c r="G158" s="25" t="s">
        <v>342</v>
      </c>
      <c r="H158" s="29">
        <v>10979.147043287754</v>
      </c>
      <c r="I158" s="29">
        <v>108.76010353863239</v>
      </c>
      <c r="J158" s="29">
        <v>67.178561445325613</v>
      </c>
      <c r="K158" s="29">
        <v>-2.8107713441713713</v>
      </c>
      <c r="L158" s="29">
        <v>4.9136676359012199E-2</v>
      </c>
      <c r="M158" s="29">
        <v>-3.8339756848415618E-4</v>
      </c>
      <c r="N158" s="29">
        <v>1.1148879702216341E-6</v>
      </c>
      <c r="O158" s="29">
        <v>1</v>
      </c>
      <c r="P158" s="29">
        <v>6</v>
      </c>
      <c r="Q158" s="29">
        <v>90</v>
      </c>
      <c r="R158" s="67" t="s">
        <v>344</v>
      </c>
      <c r="S158" s="71" t="s">
        <v>344</v>
      </c>
      <c r="T158" s="23" t="s">
        <v>275</v>
      </c>
      <c r="V158">
        <f t="shared" si="12"/>
        <v>152</v>
      </c>
      <c r="W158">
        <f t="shared" si="13"/>
        <v>847.6410237300704</v>
      </c>
      <c r="X158">
        <f t="shared" si="13"/>
        <v>1324.4161111405856</v>
      </c>
      <c r="Z158">
        <f t="shared" si="11"/>
        <v>13503.76111549214</v>
      </c>
    </row>
    <row r="159" spans="1:26" x14ac:dyDescent="0.2">
      <c r="A159" s="46" t="s">
        <v>593</v>
      </c>
      <c r="B159" s="61" t="s">
        <v>532</v>
      </c>
      <c r="C159" s="22" t="s">
        <v>373</v>
      </c>
      <c r="D159" s="70" t="s">
        <v>587</v>
      </c>
      <c r="E159" s="66" t="s">
        <v>547</v>
      </c>
      <c r="F159" s="25" t="s">
        <v>341</v>
      </c>
      <c r="G159" s="25" t="s">
        <v>342</v>
      </c>
      <c r="H159" s="29">
        <v>10979.147043287754</v>
      </c>
      <c r="I159" s="29">
        <v>108.76010353863239</v>
      </c>
      <c r="J159" s="29">
        <v>67.178561445325613</v>
      </c>
      <c r="K159" s="29">
        <v>-2.8107713441713713</v>
      </c>
      <c r="L159" s="29">
        <v>4.9136676359012199E-2</v>
      </c>
      <c r="M159" s="29">
        <v>-3.8339756848415618E-4</v>
      </c>
      <c r="N159" s="29">
        <v>1.1148879702216341E-6</v>
      </c>
      <c r="O159" s="29">
        <v>1</v>
      </c>
      <c r="P159" s="29">
        <v>6</v>
      </c>
      <c r="Q159" s="29">
        <v>90</v>
      </c>
      <c r="R159" s="30" t="s">
        <v>344</v>
      </c>
      <c r="S159" s="71" t="s">
        <v>344</v>
      </c>
      <c r="T159" s="23" t="s">
        <v>275</v>
      </c>
      <c r="V159">
        <f t="shared" si="12"/>
        <v>153</v>
      </c>
      <c r="W159">
        <f t="shared" si="13"/>
        <v>847.6410237300704</v>
      </c>
      <c r="X159">
        <f t="shared" si="13"/>
        <v>1324.4161111405856</v>
      </c>
      <c r="Z159">
        <f t="shared" si="11"/>
        <v>13503.76111549214</v>
      </c>
    </row>
    <row r="160" spans="1:26" x14ac:dyDescent="0.2">
      <c r="A160" s="46" t="s">
        <v>595</v>
      </c>
      <c r="B160" s="61" t="s">
        <v>532</v>
      </c>
      <c r="C160" s="22" t="s">
        <v>373</v>
      </c>
      <c r="D160" s="72" t="s">
        <v>596</v>
      </c>
      <c r="E160" s="66" t="s">
        <v>533</v>
      </c>
      <c r="F160" s="25" t="s">
        <v>341</v>
      </c>
      <c r="G160" s="25" t="s">
        <v>342</v>
      </c>
      <c r="H160" s="29">
        <v>16893.895600557327</v>
      </c>
      <c r="I160" s="29">
        <v>-337.89108169078827</v>
      </c>
      <c r="J160" s="29">
        <v>122.14379207789898</v>
      </c>
      <c r="K160" s="29">
        <v>-4.7478481832658872</v>
      </c>
      <c r="L160" s="29">
        <v>8.1616272407700308E-2</v>
      </c>
      <c r="M160" s="29">
        <v>-6.4074845769823696E-4</v>
      </c>
      <c r="N160" s="29">
        <v>1.8961166833308951E-6</v>
      </c>
      <c r="O160" s="29">
        <v>1</v>
      </c>
      <c r="P160" s="29">
        <v>6</v>
      </c>
      <c r="Q160" s="29">
        <v>90</v>
      </c>
      <c r="R160" s="67" t="s">
        <v>344</v>
      </c>
      <c r="S160" s="71" t="s">
        <v>344</v>
      </c>
      <c r="T160" s="23" t="s">
        <v>275</v>
      </c>
      <c r="V160">
        <f t="shared" si="12"/>
        <v>154</v>
      </c>
      <c r="W160">
        <f t="shared" si="13"/>
        <v>1147.1639321182661</v>
      </c>
      <c r="X160">
        <f t="shared" si="13"/>
        <v>1747.1304493935652</v>
      </c>
      <c r="Z160">
        <f t="shared" si="11"/>
        <v>18339.071111884827</v>
      </c>
    </row>
    <row r="161" spans="1:26" x14ac:dyDescent="0.2">
      <c r="A161" s="46" t="s">
        <v>597</v>
      </c>
      <c r="B161" s="61" t="s">
        <v>532</v>
      </c>
      <c r="C161" s="22" t="s">
        <v>373</v>
      </c>
      <c r="D161" s="62" t="s">
        <v>596</v>
      </c>
      <c r="E161" s="66" t="s">
        <v>537</v>
      </c>
      <c r="F161" s="25" t="s">
        <v>341</v>
      </c>
      <c r="G161" s="25" t="s">
        <v>342</v>
      </c>
      <c r="H161" s="29">
        <v>5707.7555470466614</v>
      </c>
      <c r="I161" s="29">
        <v>1389.8763363659382</v>
      </c>
      <c r="J161" s="29">
        <v>-6.0896286759525537</v>
      </c>
      <c r="K161" s="29">
        <v>-0.57298230280866846</v>
      </c>
      <c r="L161" s="29">
        <v>1.3755776166362921E-2</v>
      </c>
      <c r="M161" s="29">
        <v>-1.0396398481304914E-4</v>
      </c>
      <c r="N161" s="29">
        <v>2.4645380647392301E-7</v>
      </c>
      <c r="O161" s="29">
        <v>1</v>
      </c>
      <c r="P161" s="29">
        <v>6</v>
      </c>
      <c r="Q161" s="29">
        <v>90</v>
      </c>
      <c r="R161" s="67" t="s">
        <v>344</v>
      </c>
      <c r="S161" s="71" t="s">
        <v>344</v>
      </c>
      <c r="T161" s="23" t="s">
        <v>275</v>
      </c>
      <c r="V161">
        <f t="shared" si="12"/>
        <v>155</v>
      </c>
      <c r="W161">
        <f t="shared" si="13"/>
        <v>1008.6699604165616</v>
      </c>
      <c r="X161">
        <f t="shared" si="13"/>
        <v>1548.763706805478</v>
      </c>
      <c r="Z161">
        <f t="shared" si="11"/>
        <v>13721.053316015821</v>
      </c>
    </row>
    <row r="162" spans="1:26" x14ac:dyDescent="0.2">
      <c r="A162" s="46" t="s">
        <v>598</v>
      </c>
      <c r="B162" s="61" t="s">
        <v>532</v>
      </c>
      <c r="C162" s="22" t="s">
        <v>373</v>
      </c>
      <c r="D162" s="62" t="s">
        <v>596</v>
      </c>
      <c r="E162" s="66" t="s">
        <v>539</v>
      </c>
      <c r="F162" s="25" t="s">
        <v>341</v>
      </c>
      <c r="G162" s="25" t="s">
        <v>342</v>
      </c>
      <c r="H162" s="29">
        <v>2634.5046673864126</v>
      </c>
      <c r="I162" s="29">
        <v>1699.3885010816157</v>
      </c>
      <c r="J162" s="29">
        <v>-26.043910037726164</v>
      </c>
      <c r="K162" s="29">
        <v>6.0430431949498598E-2</v>
      </c>
      <c r="L162" s="29">
        <v>3.5192441872027302E-3</v>
      </c>
      <c r="M162" s="29">
        <v>-2.3332309611712176E-5</v>
      </c>
      <c r="N162" s="29">
        <v>0</v>
      </c>
      <c r="O162" s="29">
        <v>1</v>
      </c>
      <c r="P162" s="29">
        <v>6</v>
      </c>
      <c r="Q162" s="29">
        <v>90</v>
      </c>
      <c r="R162" s="67" t="s">
        <v>344</v>
      </c>
      <c r="S162" s="71" t="s">
        <v>344</v>
      </c>
      <c r="T162" s="23" t="s">
        <v>275</v>
      </c>
      <c r="V162">
        <f t="shared" si="12"/>
        <v>156</v>
      </c>
      <c r="W162">
        <f t="shared" si="13"/>
        <v>982.91225041317284</v>
      </c>
      <c r="X162">
        <f t="shared" si="13"/>
        <v>1472.7080475314101</v>
      </c>
      <c r="Z162">
        <f t="shared" si="11"/>
        <v>11910.68739424613</v>
      </c>
    </row>
    <row r="163" spans="1:26" x14ac:dyDescent="0.2">
      <c r="A163" s="46" t="s">
        <v>599</v>
      </c>
      <c r="B163" s="61" t="s">
        <v>532</v>
      </c>
      <c r="C163" s="22" t="s">
        <v>373</v>
      </c>
      <c r="D163" s="62" t="s">
        <v>596</v>
      </c>
      <c r="E163" s="66" t="s">
        <v>541</v>
      </c>
      <c r="F163" s="25" t="s">
        <v>341</v>
      </c>
      <c r="G163" s="25" t="s">
        <v>342</v>
      </c>
      <c r="H163" s="29">
        <v>2950.5945397466421</v>
      </c>
      <c r="I163" s="29">
        <v>1778.4835953637958</v>
      </c>
      <c r="J163" s="29">
        <v>-28.439507838338614</v>
      </c>
      <c r="K163" s="29">
        <v>8.7545155300176702E-2</v>
      </c>
      <c r="L163" s="29">
        <v>3.4624420075033413E-3</v>
      </c>
      <c r="M163" s="29">
        <v>-2.3681444904388727E-5</v>
      </c>
      <c r="N163" s="29">
        <v>0</v>
      </c>
      <c r="O163" s="29">
        <v>1</v>
      </c>
      <c r="P163" s="29">
        <v>6</v>
      </c>
      <c r="Q163" s="29">
        <v>90</v>
      </c>
      <c r="R163" s="67" t="s">
        <v>344</v>
      </c>
      <c r="S163" s="71" t="s">
        <v>344</v>
      </c>
      <c r="T163" s="23" t="s">
        <v>275</v>
      </c>
      <c r="V163">
        <f t="shared" si="12"/>
        <v>157</v>
      </c>
      <c r="W163">
        <f t="shared" si="13"/>
        <v>1012.7576914522455</v>
      </c>
      <c r="X163">
        <f t="shared" si="13"/>
        <v>1539.6531455962847</v>
      </c>
      <c r="Z163">
        <f t="shared" si="11"/>
        <v>12620.886761220212</v>
      </c>
    </row>
    <row r="164" spans="1:26" x14ac:dyDescent="0.2">
      <c r="A164" s="46" t="s">
        <v>600</v>
      </c>
      <c r="B164" s="61" t="s">
        <v>532</v>
      </c>
      <c r="C164" s="22" t="s">
        <v>373</v>
      </c>
      <c r="D164" s="62" t="s">
        <v>596</v>
      </c>
      <c r="E164" s="66" t="s">
        <v>543</v>
      </c>
      <c r="F164" s="25" t="s">
        <v>341</v>
      </c>
      <c r="G164" s="25" t="s">
        <v>342</v>
      </c>
      <c r="H164" s="29">
        <v>13243.855544030666</v>
      </c>
      <c r="I164" s="29">
        <v>-311.65967780351639</v>
      </c>
      <c r="J164" s="29">
        <v>103.99691705964506</v>
      </c>
      <c r="K164" s="29">
        <v>-3.9723031778121367</v>
      </c>
      <c r="L164" s="29">
        <v>6.7378099909547018E-2</v>
      </c>
      <c r="M164" s="29">
        <v>-5.2318090024527919E-4</v>
      </c>
      <c r="N164" s="29">
        <v>1.5329390059826142E-6</v>
      </c>
      <c r="O164" s="29">
        <v>1</v>
      </c>
      <c r="P164" s="29">
        <v>6</v>
      </c>
      <c r="Q164" s="29">
        <v>90</v>
      </c>
      <c r="R164" s="67" t="s">
        <v>344</v>
      </c>
      <c r="S164" s="71" t="s">
        <v>344</v>
      </c>
      <c r="T164" s="23" t="s">
        <v>275</v>
      </c>
      <c r="V164">
        <f t="shared" si="12"/>
        <v>158</v>
      </c>
      <c r="W164">
        <f t="shared" si="13"/>
        <v>950.44373718029317</v>
      </c>
      <c r="X164">
        <f t="shared" si="13"/>
        <v>1403.5255842541342</v>
      </c>
      <c r="Z164">
        <f t="shared" si="11"/>
        <v>14343.094288554097</v>
      </c>
    </row>
    <row r="165" spans="1:26" x14ac:dyDescent="0.2">
      <c r="A165" s="46" t="s">
        <v>601</v>
      </c>
      <c r="B165" s="61" t="s">
        <v>532</v>
      </c>
      <c r="C165" s="22" t="s">
        <v>373</v>
      </c>
      <c r="D165" s="62" t="s">
        <v>596</v>
      </c>
      <c r="E165" s="66" t="s">
        <v>545</v>
      </c>
      <c r="F165" s="25" t="s">
        <v>341</v>
      </c>
      <c r="G165" s="25" t="s">
        <v>342</v>
      </c>
      <c r="H165" s="29">
        <v>12428.654749631882</v>
      </c>
      <c r="I165" s="29">
        <v>-118.45059183239937</v>
      </c>
      <c r="J165" s="29">
        <v>93.4903364777565</v>
      </c>
      <c r="K165" s="29">
        <v>-3.677170978859067</v>
      </c>
      <c r="L165" s="29">
        <v>6.2920199894506368E-2</v>
      </c>
      <c r="M165" s="29">
        <v>-4.8864566988982006E-4</v>
      </c>
      <c r="N165" s="29">
        <v>1.4260278946298666E-6</v>
      </c>
      <c r="O165" s="29">
        <v>1</v>
      </c>
      <c r="P165" s="29">
        <v>6</v>
      </c>
      <c r="Q165" s="29">
        <v>90</v>
      </c>
      <c r="R165" s="67" t="s">
        <v>344</v>
      </c>
      <c r="S165" s="71" t="s">
        <v>344</v>
      </c>
      <c r="T165" s="23" t="s">
        <v>275</v>
      </c>
      <c r="V165">
        <f t="shared" si="12"/>
        <v>159</v>
      </c>
      <c r="W165">
        <f t="shared" si="13"/>
        <v>967.30570926455027</v>
      </c>
      <c r="X165">
        <f t="shared" si="13"/>
        <v>1437.0521880621352</v>
      </c>
      <c r="Z165">
        <f t="shared" si="11"/>
        <v>14367.145783494829</v>
      </c>
    </row>
    <row r="166" spans="1:26" x14ac:dyDescent="0.2">
      <c r="A166" s="46" t="s">
        <v>602</v>
      </c>
      <c r="B166" s="61" t="s">
        <v>532</v>
      </c>
      <c r="C166" s="22" t="s">
        <v>373</v>
      </c>
      <c r="D166" s="70" t="s">
        <v>596</v>
      </c>
      <c r="E166" s="66" t="s">
        <v>547</v>
      </c>
      <c r="F166" s="25" t="s">
        <v>341</v>
      </c>
      <c r="G166" s="25" t="s">
        <v>342</v>
      </c>
      <c r="H166" s="29">
        <v>12428.654749631882</v>
      </c>
      <c r="I166" s="29">
        <v>-118.45059183239937</v>
      </c>
      <c r="J166" s="29">
        <v>93.4903364777565</v>
      </c>
      <c r="K166" s="29">
        <v>-3.677170978859067</v>
      </c>
      <c r="L166" s="29">
        <v>6.2920199894506368E-2</v>
      </c>
      <c r="M166" s="29">
        <v>-4.8864566988982006E-4</v>
      </c>
      <c r="N166" s="29">
        <v>1.4260278946298666E-6</v>
      </c>
      <c r="O166" s="29">
        <v>1</v>
      </c>
      <c r="P166" s="29">
        <v>6</v>
      </c>
      <c r="Q166" s="29">
        <v>90</v>
      </c>
      <c r="R166" s="30" t="s">
        <v>344</v>
      </c>
      <c r="S166" s="71" t="s">
        <v>344</v>
      </c>
      <c r="T166" s="23" t="s">
        <v>275</v>
      </c>
      <c r="V166">
        <f t="shared" si="12"/>
        <v>160</v>
      </c>
      <c r="W166">
        <f t="shared" si="13"/>
        <v>967.30570926455027</v>
      </c>
      <c r="X166">
        <f t="shared" si="13"/>
        <v>1437.0521880621352</v>
      </c>
      <c r="Z166">
        <f t="shared" si="11"/>
        <v>14367.145783494829</v>
      </c>
    </row>
    <row r="167" spans="1:26" x14ac:dyDescent="0.2">
      <c r="A167" s="46" t="s">
        <v>604</v>
      </c>
      <c r="B167" s="61" t="s">
        <v>532</v>
      </c>
      <c r="C167" s="22" t="s">
        <v>373</v>
      </c>
      <c r="D167" s="72" t="s">
        <v>605</v>
      </c>
      <c r="E167" s="66" t="s">
        <v>533</v>
      </c>
      <c r="F167" s="25" t="s">
        <v>341</v>
      </c>
      <c r="G167" s="25" t="s">
        <v>342</v>
      </c>
      <c r="H167" s="29">
        <v>15675.155193924904</v>
      </c>
      <c r="I167" s="29">
        <v>133.79994541406631</v>
      </c>
      <c r="J167" s="29">
        <v>95.246780769899487</v>
      </c>
      <c r="K167" s="29">
        <v>-4.0274519628146663</v>
      </c>
      <c r="L167" s="29">
        <v>7.0899548016313929E-2</v>
      </c>
      <c r="M167" s="29">
        <v>-5.5684346449424993E-4</v>
      </c>
      <c r="N167" s="29">
        <v>1.6301836535115299E-6</v>
      </c>
      <c r="O167" s="29">
        <v>1</v>
      </c>
      <c r="P167" s="29">
        <v>6</v>
      </c>
      <c r="Q167" s="29">
        <v>90</v>
      </c>
      <c r="R167" s="67" t="s">
        <v>344</v>
      </c>
      <c r="S167" s="71" t="s">
        <v>344</v>
      </c>
      <c r="T167" s="23" t="s">
        <v>275</v>
      </c>
      <c r="V167">
        <f t="shared" si="12"/>
        <v>161</v>
      </c>
      <c r="W167">
        <f t="shared" ref="W167:X186" si="14">($O167*($H167+($I167*W$5)+($J167*(W$5^2))+($K167*(W$5^3))+($L167*(W$5^4))+($M167*(W$5^5))+($N167*(W$5^6))))/W$5</f>
        <v>1166.4011802967029</v>
      </c>
      <c r="X167">
        <f t="shared" si="14"/>
        <v>1857.4808196885874</v>
      </c>
      <c r="Z167">
        <f t="shared" si="11"/>
        <v>19124.541207455488</v>
      </c>
    </row>
    <row r="168" spans="1:26" x14ac:dyDescent="0.2">
      <c r="A168" s="46" t="s">
        <v>606</v>
      </c>
      <c r="B168" s="61" t="s">
        <v>532</v>
      </c>
      <c r="C168" s="22" t="s">
        <v>373</v>
      </c>
      <c r="D168" s="62" t="s">
        <v>605</v>
      </c>
      <c r="E168" s="66" t="s">
        <v>537</v>
      </c>
      <c r="F168" s="25" t="s">
        <v>341</v>
      </c>
      <c r="G168" s="25" t="s">
        <v>342</v>
      </c>
      <c r="H168" s="29">
        <v>16281.579342365265</v>
      </c>
      <c r="I168" s="29">
        <v>-465.3992845416069</v>
      </c>
      <c r="J168" s="29">
        <v>121.93062576837838</v>
      </c>
      <c r="K168" s="29">
        <v>-4.6817740958067589</v>
      </c>
      <c r="L168" s="29">
        <v>7.9882604921294842E-2</v>
      </c>
      <c r="M168" s="29">
        <v>-6.2426449849795063E-4</v>
      </c>
      <c r="N168" s="29">
        <v>1.8412528793310123E-6</v>
      </c>
      <c r="O168" s="29">
        <v>1</v>
      </c>
      <c r="P168" s="29">
        <v>6</v>
      </c>
      <c r="Q168" s="29">
        <v>90</v>
      </c>
      <c r="R168" s="67" t="s">
        <v>344</v>
      </c>
      <c r="S168" s="71" t="s">
        <v>344</v>
      </c>
      <c r="T168" s="23" t="s">
        <v>275</v>
      </c>
      <c r="V168">
        <f t="shared" si="12"/>
        <v>162</v>
      </c>
      <c r="W168">
        <f t="shared" si="14"/>
        <v>1027.316515226848</v>
      </c>
      <c r="X168">
        <f t="shared" si="14"/>
        <v>1589.0774896447401</v>
      </c>
      <c r="Z168">
        <f t="shared" si="11"/>
        <v>16966.182438815002</v>
      </c>
    </row>
    <row r="169" spans="1:26" x14ac:dyDescent="0.2">
      <c r="A169" s="46" t="s">
        <v>607</v>
      </c>
      <c r="B169" s="61" t="s">
        <v>532</v>
      </c>
      <c r="C169" s="22" t="s">
        <v>373</v>
      </c>
      <c r="D169" s="62" t="s">
        <v>605</v>
      </c>
      <c r="E169" s="66" t="s">
        <v>539</v>
      </c>
      <c r="F169" s="25" t="s">
        <v>341</v>
      </c>
      <c r="G169" s="25" t="s">
        <v>342</v>
      </c>
      <c r="H169" s="29">
        <v>15065.212225556374</v>
      </c>
      <c r="I169" s="29">
        <v>-458.83515450358391</v>
      </c>
      <c r="J169" s="29">
        <v>119.80782268382609</v>
      </c>
      <c r="K169" s="29">
        <v>-4.5503038413007744</v>
      </c>
      <c r="L169" s="29">
        <v>7.698424021145911E-2</v>
      </c>
      <c r="M169" s="29">
        <v>-5.9740297106714024E-4</v>
      </c>
      <c r="N169" s="29">
        <v>1.7509410274452186E-6</v>
      </c>
      <c r="O169" s="29">
        <v>1</v>
      </c>
      <c r="P169" s="29">
        <v>6</v>
      </c>
      <c r="Q169" s="29">
        <v>90</v>
      </c>
      <c r="R169" s="67" t="s">
        <v>344</v>
      </c>
      <c r="S169" s="71" t="s">
        <v>344</v>
      </c>
      <c r="T169" s="23" t="s">
        <v>275</v>
      </c>
      <c r="V169">
        <f t="shared" si="12"/>
        <v>163</v>
      </c>
      <c r="W169">
        <f t="shared" si="14"/>
        <v>1003.1571304423543</v>
      </c>
      <c r="X169">
        <f t="shared" si="14"/>
        <v>1509.5709805937254</v>
      </c>
      <c r="Z169">
        <f t="shared" si="11"/>
        <v>15737.625147147251</v>
      </c>
    </row>
    <row r="170" spans="1:26" x14ac:dyDescent="0.2">
      <c r="A170" s="46" t="s">
        <v>608</v>
      </c>
      <c r="B170" s="61" t="s">
        <v>532</v>
      </c>
      <c r="C170" s="22" t="s">
        <v>373</v>
      </c>
      <c r="D170" s="62" t="s">
        <v>605</v>
      </c>
      <c r="E170" s="66" t="s">
        <v>541</v>
      </c>
      <c r="F170" s="25" t="s">
        <v>341</v>
      </c>
      <c r="G170" s="25" t="s">
        <v>342</v>
      </c>
      <c r="H170" s="29">
        <v>11887.717279791832</v>
      </c>
      <c r="I170" s="29">
        <v>252.63887321949005</v>
      </c>
      <c r="J170" s="29">
        <v>76.737052915617824</v>
      </c>
      <c r="K170" s="29">
        <v>-3.2882466515875421</v>
      </c>
      <c r="L170" s="29">
        <v>5.7603341971116606E-2</v>
      </c>
      <c r="M170" s="29">
        <v>-4.4746744971746466E-4</v>
      </c>
      <c r="N170" s="29">
        <v>1.2914517302786699E-6</v>
      </c>
      <c r="O170" s="29">
        <v>1</v>
      </c>
      <c r="P170" s="29">
        <v>6</v>
      </c>
      <c r="Q170" s="29">
        <v>90</v>
      </c>
      <c r="R170" s="67" t="s">
        <v>344</v>
      </c>
      <c r="S170" s="71" t="s">
        <v>344</v>
      </c>
      <c r="T170" s="23" t="s">
        <v>275</v>
      </c>
      <c r="V170">
        <f t="shared" si="12"/>
        <v>164</v>
      </c>
      <c r="W170">
        <f t="shared" si="14"/>
        <v>1027.9109361485971</v>
      </c>
      <c r="X170">
        <f t="shared" si="14"/>
        <v>1586.0976695998149</v>
      </c>
      <c r="Z170">
        <f t="shared" si="11"/>
        <v>15527.057825605596</v>
      </c>
    </row>
    <row r="171" spans="1:26" x14ac:dyDescent="0.2">
      <c r="A171" s="46" t="s">
        <v>609</v>
      </c>
      <c r="B171" s="61" t="s">
        <v>532</v>
      </c>
      <c r="C171" s="22" t="s">
        <v>373</v>
      </c>
      <c r="D171" s="62" t="s">
        <v>605</v>
      </c>
      <c r="E171" s="66" t="s">
        <v>543</v>
      </c>
      <c r="F171" s="25" t="s">
        <v>341</v>
      </c>
      <c r="G171" s="25" t="s">
        <v>342</v>
      </c>
      <c r="H171" s="29">
        <v>12440.111308276653</v>
      </c>
      <c r="I171" s="29">
        <v>3.9145248830318451</v>
      </c>
      <c r="J171" s="29">
        <v>86.160707730799913</v>
      </c>
      <c r="K171" s="29">
        <v>-3.5112106766318902</v>
      </c>
      <c r="L171" s="29">
        <v>6.0674230808217544E-2</v>
      </c>
      <c r="M171" s="29">
        <v>-4.7121136020678023E-4</v>
      </c>
      <c r="N171" s="29">
        <v>1.3684347841269595E-6</v>
      </c>
      <c r="O171" s="29">
        <v>1</v>
      </c>
      <c r="P171" s="29">
        <v>6</v>
      </c>
      <c r="Q171" s="29">
        <v>90</v>
      </c>
      <c r="R171" s="67" t="s">
        <v>344</v>
      </c>
      <c r="S171" s="71" t="s">
        <v>344</v>
      </c>
      <c r="T171" s="23" t="s">
        <v>275</v>
      </c>
      <c r="V171">
        <f t="shared" si="12"/>
        <v>165</v>
      </c>
      <c r="W171">
        <f t="shared" si="14"/>
        <v>957.04194971770642</v>
      </c>
      <c r="X171">
        <f t="shared" si="14"/>
        <v>1476.8994806058404</v>
      </c>
      <c r="Z171">
        <f t="shared" si="11"/>
        <v>14881.995939014923</v>
      </c>
    </row>
    <row r="172" spans="1:26" x14ac:dyDescent="0.2">
      <c r="A172" s="46" t="s">
        <v>610</v>
      </c>
      <c r="B172" s="61" t="s">
        <v>532</v>
      </c>
      <c r="C172" s="22" t="s">
        <v>373</v>
      </c>
      <c r="D172" s="62" t="s">
        <v>605</v>
      </c>
      <c r="E172" s="66" t="s">
        <v>545</v>
      </c>
      <c r="F172" s="25" t="s">
        <v>341</v>
      </c>
      <c r="G172" s="25" t="s">
        <v>342</v>
      </c>
      <c r="H172" s="29">
        <v>12690.461370944977</v>
      </c>
      <c r="I172" s="29">
        <v>16.563870489597321</v>
      </c>
      <c r="J172" s="29">
        <v>86.867182817310095</v>
      </c>
      <c r="K172" s="29">
        <v>-3.5532342364895158</v>
      </c>
      <c r="L172" s="29">
        <v>6.1461851862986805E-2</v>
      </c>
      <c r="M172" s="29">
        <v>-4.7729613156377582E-4</v>
      </c>
      <c r="N172" s="29">
        <v>1.3852531996760842E-6</v>
      </c>
      <c r="O172" s="29">
        <v>1</v>
      </c>
      <c r="P172" s="29">
        <v>6</v>
      </c>
      <c r="Q172" s="29">
        <v>90</v>
      </c>
      <c r="R172" s="67" t="s">
        <v>344</v>
      </c>
      <c r="S172" s="71" t="s">
        <v>344</v>
      </c>
      <c r="T172" s="23" t="s">
        <v>275</v>
      </c>
      <c r="V172">
        <f t="shared" si="12"/>
        <v>166</v>
      </c>
      <c r="W172">
        <f t="shared" si="14"/>
        <v>973.43746886512713</v>
      </c>
      <c r="X172">
        <f t="shared" si="14"/>
        <v>1508.4833556378351</v>
      </c>
      <c r="Z172">
        <f t="shared" si="11"/>
        <v>15225.572315892665</v>
      </c>
    </row>
    <row r="173" spans="1:26" ht="13.5" thickBot="1" x14ac:dyDescent="0.25">
      <c r="A173" s="50" t="s">
        <v>611</v>
      </c>
      <c r="B173" s="61" t="s">
        <v>532</v>
      </c>
      <c r="C173" s="22" t="s">
        <v>373</v>
      </c>
      <c r="D173" s="62" t="s">
        <v>605</v>
      </c>
      <c r="E173" s="73" t="s">
        <v>547</v>
      </c>
      <c r="F173" s="37" t="s">
        <v>341</v>
      </c>
      <c r="G173" s="37" t="s">
        <v>342</v>
      </c>
      <c r="H173" s="38">
        <v>12690.461370944977</v>
      </c>
      <c r="I173" s="38">
        <v>16.563870489597321</v>
      </c>
      <c r="J173" s="38">
        <v>86.867182817310095</v>
      </c>
      <c r="K173" s="38">
        <v>-3.5532342364895158</v>
      </c>
      <c r="L173" s="38">
        <v>6.1461851862986805E-2</v>
      </c>
      <c r="M173" s="38">
        <v>-4.7729613156377582E-4</v>
      </c>
      <c r="N173" s="38">
        <v>1.3852531996760842E-6</v>
      </c>
      <c r="O173" s="38">
        <v>1</v>
      </c>
      <c r="P173" s="38">
        <v>6</v>
      </c>
      <c r="Q173" s="38">
        <v>90</v>
      </c>
      <c r="R173" s="40" t="s">
        <v>344</v>
      </c>
      <c r="S173" s="74" t="s">
        <v>344</v>
      </c>
      <c r="T173" s="59" t="s">
        <v>275</v>
      </c>
      <c r="V173">
        <f t="shared" si="12"/>
        <v>167</v>
      </c>
      <c r="W173">
        <f t="shared" si="14"/>
        <v>973.43746886512713</v>
      </c>
      <c r="X173">
        <f t="shared" si="14"/>
        <v>1508.4833556378351</v>
      </c>
      <c r="Z173">
        <f t="shared" si="11"/>
        <v>15225.572315892665</v>
      </c>
    </row>
    <row r="174" spans="1:26" x14ac:dyDescent="0.2">
      <c r="A174" s="42" t="s">
        <v>613</v>
      </c>
      <c r="B174" s="56" t="s">
        <v>614</v>
      </c>
      <c r="C174" s="14" t="s">
        <v>373</v>
      </c>
      <c r="D174" s="75" t="s">
        <v>569</v>
      </c>
      <c r="E174" s="63" t="s">
        <v>533</v>
      </c>
      <c r="F174" s="17" t="s">
        <v>341</v>
      </c>
      <c r="G174" s="17" t="s">
        <v>342</v>
      </c>
      <c r="H174" s="26">
        <v>10234.587679684162</v>
      </c>
      <c r="I174" s="26">
        <v>527.3117438852787</v>
      </c>
      <c r="J174" s="26">
        <v>26.962652962654829</v>
      </c>
      <c r="K174" s="26">
        <v>-1.5688742764177732</v>
      </c>
      <c r="L174" s="26">
        <v>3.1147640039307589E-2</v>
      </c>
      <c r="M174" s="26">
        <v>-2.595996691354685E-4</v>
      </c>
      <c r="N174" s="26">
        <v>7.8746535803198014E-7</v>
      </c>
      <c r="O174" s="26">
        <v>1</v>
      </c>
      <c r="P174" s="26">
        <v>6</v>
      </c>
      <c r="Q174" s="26">
        <v>90</v>
      </c>
      <c r="R174" s="64" t="s">
        <v>344</v>
      </c>
      <c r="S174" s="136" t="s">
        <v>344</v>
      </c>
      <c r="T174" s="15" t="s">
        <v>275</v>
      </c>
      <c r="V174">
        <f t="shared" si="12"/>
        <v>168</v>
      </c>
      <c r="W174">
        <f t="shared" si="14"/>
        <v>758.25297468305109</v>
      </c>
      <c r="X174">
        <f t="shared" si="14"/>
        <v>1304.109897265449</v>
      </c>
      <c r="Z174">
        <f t="shared" si="11"/>
        <v>14068.622240392659</v>
      </c>
    </row>
    <row r="175" spans="1:26" x14ac:dyDescent="0.2">
      <c r="A175" s="46" t="s">
        <v>615</v>
      </c>
      <c r="B175" s="57" t="s">
        <v>614</v>
      </c>
      <c r="C175" s="22" t="s">
        <v>373</v>
      </c>
      <c r="D175" s="62" t="s">
        <v>569</v>
      </c>
      <c r="E175" s="66" t="s">
        <v>537</v>
      </c>
      <c r="F175" s="25" t="s">
        <v>341</v>
      </c>
      <c r="G175" s="25" t="s">
        <v>342</v>
      </c>
      <c r="H175" s="29">
        <v>9230.6449291110039</v>
      </c>
      <c r="I175" s="29">
        <v>171.19020354747772</v>
      </c>
      <c r="J175" s="29">
        <v>40.776216734200716</v>
      </c>
      <c r="K175" s="29">
        <v>-1.8205966858076863</v>
      </c>
      <c r="L175" s="29">
        <v>3.3356626161548775E-2</v>
      </c>
      <c r="M175" s="29">
        <v>-2.7006357918679669E-4</v>
      </c>
      <c r="N175" s="29">
        <v>8.1187491737799711E-7</v>
      </c>
      <c r="O175" s="29">
        <v>1</v>
      </c>
      <c r="P175" s="29">
        <v>6</v>
      </c>
      <c r="Q175" s="29">
        <v>90</v>
      </c>
      <c r="R175" s="67" t="s">
        <v>344</v>
      </c>
      <c r="S175" s="71" t="s">
        <v>344</v>
      </c>
      <c r="T175" s="23" t="s">
        <v>275</v>
      </c>
      <c r="V175">
        <f t="shared" si="12"/>
        <v>169</v>
      </c>
      <c r="W175">
        <f t="shared" si="14"/>
        <v>644.4952184745315</v>
      </c>
      <c r="X175">
        <f t="shared" si="14"/>
        <v>1051.2500856850706</v>
      </c>
      <c r="Z175">
        <f t="shared" si="11"/>
        <v>11373.649120642391</v>
      </c>
    </row>
    <row r="176" spans="1:26" x14ac:dyDescent="0.2">
      <c r="A176" s="46" t="s">
        <v>616</v>
      </c>
      <c r="B176" s="57" t="s">
        <v>614</v>
      </c>
      <c r="C176" s="22" t="s">
        <v>373</v>
      </c>
      <c r="D176" s="62" t="s">
        <v>569</v>
      </c>
      <c r="E176" s="66" t="s">
        <v>539</v>
      </c>
      <c r="F176" s="25" t="s">
        <v>341</v>
      </c>
      <c r="G176" s="25" t="s">
        <v>342</v>
      </c>
      <c r="H176" s="29">
        <v>2972.5632801651955</v>
      </c>
      <c r="I176" s="29">
        <v>1218.9854986965656</v>
      </c>
      <c r="J176" s="29">
        <v>-31.282030542381108</v>
      </c>
      <c r="K176" s="29">
        <v>0.49519533774582669</v>
      </c>
      <c r="L176" s="29">
        <v>-4.3771319269580999E-3</v>
      </c>
      <c r="M176" s="29">
        <v>3.1422648376633333E-5</v>
      </c>
      <c r="N176" s="29">
        <v>-1.265094847491266E-7</v>
      </c>
      <c r="O176" s="29">
        <v>1</v>
      </c>
      <c r="P176" s="29">
        <v>6</v>
      </c>
      <c r="Q176" s="29">
        <v>90</v>
      </c>
      <c r="R176" s="67" t="s">
        <v>344</v>
      </c>
      <c r="S176" s="71" t="s">
        <v>344</v>
      </c>
      <c r="T176" s="23" t="s">
        <v>275</v>
      </c>
      <c r="V176">
        <f t="shared" si="12"/>
        <v>170</v>
      </c>
      <c r="W176">
        <f t="shared" si="14"/>
        <v>619.80036410560081</v>
      </c>
      <c r="X176">
        <f t="shared" si="14"/>
        <v>1012.2381274697998</v>
      </c>
      <c r="Z176">
        <f t="shared" si="11"/>
        <v>9261.8510428818863</v>
      </c>
    </row>
    <row r="177" spans="1:26" x14ac:dyDescent="0.2">
      <c r="A177" s="46" t="s">
        <v>617</v>
      </c>
      <c r="B177" s="57" t="s">
        <v>614</v>
      </c>
      <c r="C177" s="22" t="s">
        <v>373</v>
      </c>
      <c r="D177" s="62" t="s">
        <v>569</v>
      </c>
      <c r="E177" s="66" t="s">
        <v>541</v>
      </c>
      <c r="F177" s="25" t="s">
        <v>341</v>
      </c>
      <c r="G177" s="25" t="s">
        <v>342</v>
      </c>
      <c r="H177" s="29">
        <v>4164.302277289331</v>
      </c>
      <c r="I177" s="29">
        <v>1130.5368577372283</v>
      </c>
      <c r="J177" s="29">
        <v>-23.055316012934782</v>
      </c>
      <c r="K177" s="29">
        <v>0.19725501548600732</v>
      </c>
      <c r="L177" s="29">
        <v>7.240015035279157E-4</v>
      </c>
      <c r="M177" s="29">
        <v>-9.680581537052646E-6</v>
      </c>
      <c r="N177" s="29">
        <v>0</v>
      </c>
      <c r="O177" s="29">
        <v>1</v>
      </c>
      <c r="P177" s="29">
        <v>6</v>
      </c>
      <c r="Q177" s="29">
        <v>90</v>
      </c>
      <c r="R177" s="67" t="s">
        <v>344</v>
      </c>
      <c r="S177" s="71" t="s">
        <v>344</v>
      </c>
      <c r="T177" s="23" t="s">
        <v>275</v>
      </c>
      <c r="V177">
        <f t="shared" si="12"/>
        <v>171</v>
      </c>
      <c r="W177">
        <f t="shared" si="14"/>
        <v>647.53304550243365</v>
      </c>
      <c r="X177">
        <f t="shared" si="14"/>
        <v>1071.7124671515221</v>
      </c>
      <c r="Z177">
        <f t="shared" si="11"/>
        <v>10161.002160338565</v>
      </c>
    </row>
    <row r="178" spans="1:26" x14ac:dyDescent="0.2">
      <c r="A178" s="46" t="s">
        <v>618</v>
      </c>
      <c r="B178" s="57" t="s">
        <v>614</v>
      </c>
      <c r="C178" s="22" t="s">
        <v>373</v>
      </c>
      <c r="D178" s="62" t="s">
        <v>569</v>
      </c>
      <c r="E178" s="66" t="s">
        <v>543</v>
      </c>
      <c r="F178" s="25" t="s">
        <v>341</v>
      </c>
      <c r="G178" s="25" t="s">
        <v>342</v>
      </c>
      <c r="H178" s="29">
        <v>7529.0133448839188</v>
      </c>
      <c r="I178" s="29">
        <v>320.84672456979752</v>
      </c>
      <c r="J178" s="29">
        <v>29.67933820746839</v>
      </c>
      <c r="K178" s="29">
        <v>-1.460544731002301</v>
      </c>
      <c r="L178" s="29">
        <v>2.7349594482984685E-2</v>
      </c>
      <c r="M178" s="29">
        <v>-2.2126297540125961E-4</v>
      </c>
      <c r="N178" s="29">
        <v>6.5840269455885725E-7</v>
      </c>
      <c r="O178" s="29">
        <v>1</v>
      </c>
      <c r="P178" s="29">
        <v>6</v>
      </c>
      <c r="Q178" s="29">
        <v>90</v>
      </c>
      <c r="R178" s="67" t="s">
        <v>344</v>
      </c>
      <c r="S178" s="71" t="s">
        <v>344</v>
      </c>
      <c r="T178" s="23" t="s">
        <v>275</v>
      </c>
      <c r="V178">
        <f t="shared" si="12"/>
        <v>172</v>
      </c>
      <c r="W178">
        <f t="shared" si="14"/>
        <v>608.6907190762372</v>
      </c>
      <c r="X178">
        <f t="shared" si="14"/>
        <v>987.90768293764165</v>
      </c>
      <c r="Z178">
        <f t="shared" si="11"/>
        <v>10240.827457864414</v>
      </c>
    </row>
    <row r="179" spans="1:26" x14ac:dyDescent="0.2">
      <c r="A179" s="46" t="s">
        <v>619</v>
      </c>
      <c r="B179" s="57" t="s">
        <v>614</v>
      </c>
      <c r="C179" s="22" t="s">
        <v>373</v>
      </c>
      <c r="D179" s="62" t="s">
        <v>569</v>
      </c>
      <c r="E179" s="66" t="s">
        <v>545</v>
      </c>
      <c r="F179" s="25" t="s">
        <v>341</v>
      </c>
      <c r="G179" s="25" t="s">
        <v>342</v>
      </c>
      <c r="H179" s="29">
        <v>7686.4162048101425</v>
      </c>
      <c r="I179" s="29">
        <v>337.57568395137787</v>
      </c>
      <c r="J179" s="29">
        <v>29.578115654177964</v>
      </c>
      <c r="K179" s="29">
        <v>-1.4716920740902424</v>
      </c>
      <c r="L179" s="29">
        <v>2.7624719629784522E-2</v>
      </c>
      <c r="M179" s="29">
        <v>-2.2347536709332871E-4</v>
      </c>
      <c r="N179" s="29">
        <v>6.6422441655222819E-7</v>
      </c>
      <c r="O179" s="29">
        <v>1</v>
      </c>
      <c r="P179" s="29">
        <v>6</v>
      </c>
      <c r="Q179" s="29">
        <v>90</v>
      </c>
      <c r="R179" s="67" t="s">
        <v>344</v>
      </c>
      <c r="S179" s="71" t="s">
        <v>344</v>
      </c>
      <c r="T179" s="23" t="s">
        <v>275</v>
      </c>
      <c r="V179">
        <f t="shared" si="12"/>
        <v>173</v>
      </c>
      <c r="W179">
        <f t="shared" si="14"/>
        <v>619.94954833640668</v>
      </c>
      <c r="X179">
        <f t="shared" si="14"/>
        <v>1010.9056833147821</v>
      </c>
      <c r="Z179">
        <f t="shared" si="11"/>
        <v>10492.891866305385</v>
      </c>
    </row>
    <row r="180" spans="1:26" x14ac:dyDescent="0.2">
      <c r="A180" s="46" t="s">
        <v>620</v>
      </c>
      <c r="B180" s="57" t="s">
        <v>614</v>
      </c>
      <c r="C180" s="22" t="s">
        <v>373</v>
      </c>
      <c r="D180" s="70" t="s">
        <v>569</v>
      </c>
      <c r="E180" s="66" t="s">
        <v>547</v>
      </c>
      <c r="F180" s="25" t="s">
        <v>341</v>
      </c>
      <c r="G180" s="25" t="s">
        <v>342</v>
      </c>
      <c r="H180" s="29">
        <v>7686.4162048101425</v>
      </c>
      <c r="I180" s="29">
        <v>337.57568395137787</v>
      </c>
      <c r="J180" s="29">
        <v>29.578115654177964</v>
      </c>
      <c r="K180" s="29">
        <v>-1.4716920740902424</v>
      </c>
      <c r="L180" s="29">
        <v>2.7624719629784522E-2</v>
      </c>
      <c r="M180" s="29">
        <v>-2.2347536709332871E-4</v>
      </c>
      <c r="N180" s="29">
        <v>6.6422441655222819E-7</v>
      </c>
      <c r="O180" s="29">
        <v>1</v>
      </c>
      <c r="P180" s="29">
        <v>6</v>
      </c>
      <c r="Q180" s="29">
        <v>90</v>
      </c>
      <c r="R180" s="30" t="s">
        <v>344</v>
      </c>
      <c r="S180" s="71" t="s">
        <v>344</v>
      </c>
      <c r="T180" s="23" t="s">
        <v>275</v>
      </c>
      <c r="V180">
        <f t="shared" si="12"/>
        <v>174</v>
      </c>
      <c r="W180">
        <f t="shared" si="14"/>
        <v>619.94954833640668</v>
      </c>
      <c r="X180">
        <f t="shared" si="14"/>
        <v>1010.9056833147821</v>
      </c>
      <c r="Z180">
        <f t="shared" si="11"/>
        <v>10492.891866305385</v>
      </c>
    </row>
    <row r="181" spans="1:26" x14ac:dyDescent="0.2">
      <c r="A181" s="46" t="s">
        <v>622</v>
      </c>
      <c r="B181" s="57" t="s">
        <v>614</v>
      </c>
      <c r="C181" s="22" t="s">
        <v>373</v>
      </c>
      <c r="D181" s="72" t="s">
        <v>623</v>
      </c>
      <c r="E181" s="66" t="s">
        <v>533</v>
      </c>
      <c r="F181" s="25" t="s">
        <v>341</v>
      </c>
      <c r="G181" s="25" t="s">
        <v>342</v>
      </c>
      <c r="H181" s="29">
        <v>11330.584234833717</v>
      </c>
      <c r="I181" s="29">
        <v>524.74349850416183</v>
      </c>
      <c r="J181" s="29">
        <v>51.037757694721222</v>
      </c>
      <c r="K181" s="29">
        <v>-2.4856365129235201</v>
      </c>
      <c r="L181" s="29">
        <v>4.5584087170936982E-2</v>
      </c>
      <c r="M181" s="29">
        <v>-3.6071956522221171E-4</v>
      </c>
      <c r="N181" s="29">
        <v>1.048054902058615E-6</v>
      </c>
      <c r="O181" s="29">
        <v>1</v>
      </c>
      <c r="P181" s="29">
        <v>6</v>
      </c>
      <c r="Q181" s="29">
        <v>90</v>
      </c>
      <c r="R181" s="67" t="s">
        <v>344</v>
      </c>
      <c r="S181" s="71" t="s">
        <v>344</v>
      </c>
      <c r="T181" s="23" t="s">
        <v>275</v>
      </c>
      <c r="V181">
        <f t="shared" si="12"/>
        <v>175</v>
      </c>
      <c r="W181">
        <f t="shared" si="14"/>
        <v>970.27172845438554</v>
      </c>
      <c r="X181">
        <f t="shared" si="14"/>
        <v>1573.3265403511384</v>
      </c>
      <c r="Z181">
        <f t="shared" si="11"/>
        <v>15835.827935761048</v>
      </c>
    </row>
    <row r="182" spans="1:26" x14ac:dyDescent="0.2">
      <c r="A182" s="46" t="s">
        <v>624</v>
      </c>
      <c r="B182" s="57" t="s">
        <v>614</v>
      </c>
      <c r="C182" s="22" t="s">
        <v>373</v>
      </c>
      <c r="D182" s="62" t="s">
        <v>623</v>
      </c>
      <c r="E182" s="66" t="s">
        <v>537</v>
      </c>
      <c r="F182" s="25" t="s">
        <v>341</v>
      </c>
      <c r="G182" s="25" t="s">
        <v>342</v>
      </c>
      <c r="H182" s="29">
        <v>11730.1078748703</v>
      </c>
      <c r="I182" s="29">
        <v>42.250776797533035</v>
      </c>
      <c r="J182" s="29">
        <v>74.393355675041676</v>
      </c>
      <c r="K182" s="29">
        <v>-3.0945718140574172</v>
      </c>
      <c r="L182" s="29">
        <v>5.4278057491501386E-2</v>
      </c>
      <c r="M182" s="29">
        <v>-4.2678075435276241E-4</v>
      </c>
      <c r="N182" s="29">
        <v>1.2537976269988427E-6</v>
      </c>
      <c r="O182" s="29">
        <v>1</v>
      </c>
      <c r="P182" s="29">
        <v>6</v>
      </c>
      <c r="Q182" s="29">
        <v>90</v>
      </c>
      <c r="R182" s="67" t="s">
        <v>344</v>
      </c>
      <c r="S182" s="71" t="s">
        <v>344</v>
      </c>
      <c r="T182" s="23" t="s">
        <v>275</v>
      </c>
      <c r="V182">
        <f t="shared" si="12"/>
        <v>176</v>
      </c>
      <c r="W182">
        <f t="shared" si="14"/>
        <v>866.48743492429674</v>
      </c>
      <c r="X182">
        <f t="shared" si="14"/>
        <v>1365.8462120173685</v>
      </c>
      <c r="Z182">
        <f t="shared" si="11"/>
        <v>14060.43004066582</v>
      </c>
    </row>
    <row r="183" spans="1:26" x14ac:dyDescent="0.2">
      <c r="A183" s="46" t="s">
        <v>625</v>
      </c>
      <c r="B183" s="57" t="s">
        <v>614</v>
      </c>
      <c r="C183" s="22" t="s">
        <v>373</v>
      </c>
      <c r="D183" s="62" t="s">
        <v>623</v>
      </c>
      <c r="E183" s="66" t="s">
        <v>539</v>
      </c>
      <c r="F183" s="25" t="s">
        <v>341</v>
      </c>
      <c r="G183" s="25" t="s">
        <v>342</v>
      </c>
      <c r="H183" s="29">
        <v>12152.971512854099</v>
      </c>
      <c r="I183" s="29">
        <v>-322.44613565504551</v>
      </c>
      <c r="J183" s="29">
        <v>95.674857214093208</v>
      </c>
      <c r="K183" s="29">
        <v>-3.6657566526555456</v>
      </c>
      <c r="L183" s="29">
        <v>6.2217519009209354E-2</v>
      </c>
      <c r="M183" s="29">
        <v>-4.8322291362978831E-4</v>
      </c>
      <c r="N183" s="29">
        <v>1.4159165795946116E-6</v>
      </c>
      <c r="O183" s="29">
        <v>1</v>
      </c>
      <c r="P183" s="29">
        <v>6</v>
      </c>
      <c r="Q183" s="29">
        <v>90</v>
      </c>
      <c r="R183" s="67" t="s">
        <v>344</v>
      </c>
      <c r="S183" s="71" t="s">
        <v>344</v>
      </c>
      <c r="T183" s="23" t="s">
        <v>275</v>
      </c>
      <c r="V183">
        <f t="shared" si="12"/>
        <v>177</v>
      </c>
      <c r="W183">
        <f t="shared" si="14"/>
        <v>830.20541069418368</v>
      </c>
      <c r="X183">
        <f t="shared" si="14"/>
        <v>1251.4631755680346</v>
      </c>
      <c r="Z183">
        <f t="shared" si="11"/>
        <v>12947.728545921073</v>
      </c>
    </row>
    <row r="184" spans="1:26" x14ac:dyDescent="0.2">
      <c r="A184" s="46" t="s">
        <v>626</v>
      </c>
      <c r="B184" s="57" t="s">
        <v>614</v>
      </c>
      <c r="C184" s="22" t="s">
        <v>373</v>
      </c>
      <c r="D184" s="62" t="s">
        <v>623</v>
      </c>
      <c r="E184" s="66" t="s">
        <v>541</v>
      </c>
      <c r="F184" s="25" t="s">
        <v>341</v>
      </c>
      <c r="G184" s="25" t="s">
        <v>342</v>
      </c>
      <c r="H184" s="29">
        <v>9378.5129501223564</v>
      </c>
      <c r="I184" s="29">
        <v>312.78050723671913</v>
      </c>
      <c r="J184" s="29">
        <v>57.602591138333082</v>
      </c>
      <c r="K184" s="29">
        <v>-2.5600628445972688</v>
      </c>
      <c r="L184" s="29">
        <v>4.5426953493006295E-2</v>
      </c>
      <c r="M184" s="29">
        <v>-3.5470117857983041E-4</v>
      </c>
      <c r="N184" s="29">
        <v>1.0256584115353462E-6</v>
      </c>
      <c r="O184" s="29">
        <v>1</v>
      </c>
      <c r="P184" s="29">
        <v>6</v>
      </c>
      <c r="Q184" s="29">
        <v>90</v>
      </c>
      <c r="R184" s="67" t="s">
        <v>344</v>
      </c>
      <c r="S184" s="71" t="s">
        <v>344</v>
      </c>
      <c r="T184" s="23" t="s">
        <v>275</v>
      </c>
      <c r="V184">
        <f t="shared" si="12"/>
        <v>178</v>
      </c>
      <c r="W184">
        <f t="shared" si="14"/>
        <v>856.61532640076769</v>
      </c>
      <c r="X184">
        <f t="shared" si="14"/>
        <v>1326.1664603772479</v>
      </c>
      <c r="Z184">
        <f t="shared" si="11"/>
        <v>12832.078728570801</v>
      </c>
    </row>
    <row r="185" spans="1:26" x14ac:dyDescent="0.2">
      <c r="A185" s="46" t="s">
        <v>627</v>
      </c>
      <c r="B185" s="57" t="s">
        <v>614</v>
      </c>
      <c r="C185" s="22" t="s">
        <v>373</v>
      </c>
      <c r="D185" s="62" t="s">
        <v>623</v>
      </c>
      <c r="E185" s="66" t="s">
        <v>543</v>
      </c>
      <c r="F185" s="25" t="s">
        <v>341</v>
      </c>
      <c r="G185" s="25" t="s">
        <v>342</v>
      </c>
      <c r="H185" s="29">
        <v>9175.2159030437469</v>
      </c>
      <c r="I185" s="29">
        <v>229.86346128582954</v>
      </c>
      <c r="J185" s="29">
        <v>57.58181869238615</v>
      </c>
      <c r="K185" s="29">
        <v>-2.5020571180502884</v>
      </c>
      <c r="L185" s="29">
        <v>4.4091118815231312E-2</v>
      </c>
      <c r="M185" s="29">
        <v>-3.4361209843325469E-4</v>
      </c>
      <c r="N185" s="29">
        <v>9.9385344559665967E-7</v>
      </c>
      <c r="O185" s="29">
        <v>1</v>
      </c>
      <c r="P185" s="29">
        <v>6</v>
      </c>
      <c r="Q185" s="29">
        <v>90</v>
      </c>
      <c r="R185" s="67" t="s">
        <v>344</v>
      </c>
      <c r="S185" s="71" t="s">
        <v>344</v>
      </c>
      <c r="T185" s="23" t="s">
        <v>275</v>
      </c>
      <c r="V185">
        <f t="shared" si="12"/>
        <v>179</v>
      </c>
      <c r="W185">
        <f t="shared" si="14"/>
        <v>800.40989984332214</v>
      </c>
      <c r="X185">
        <f t="shared" si="14"/>
        <v>1240.4477584179942</v>
      </c>
      <c r="Z185">
        <f t="shared" si="11"/>
        <v>12141.414337719245</v>
      </c>
    </row>
    <row r="186" spans="1:26" x14ac:dyDescent="0.2">
      <c r="A186" s="46" t="s">
        <v>628</v>
      </c>
      <c r="B186" s="57" t="s">
        <v>614</v>
      </c>
      <c r="C186" s="22" t="s">
        <v>373</v>
      </c>
      <c r="D186" s="62" t="s">
        <v>623</v>
      </c>
      <c r="E186" s="66" t="s">
        <v>545</v>
      </c>
      <c r="F186" s="25" t="s">
        <v>341</v>
      </c>
      <c r="G186" s="25" t="s">
        <v>342</v>
      </c>
      <c r="H186" s="29">
        <v>9674.0575439333916</v>
      </c>
      <c r="I186" s="29">
        <v>192.60248254239559</v>
      </c>
      <c r="J186" s="29">
        <v>61.26405768468976</v>
      </c>
      <c r="K186" s="29">
        <v>-2.633801388903521</v>
      </c>
      <c r="L186" s="29">
        <v>4.6306693368933338E-2</v>
      </c>
      <c r="M186" s="29">
        <v>-3.611141000732232E-4</v>
      </c>
      <c r="N186" s="29">
        <v>1.0466315470414322E-6</v>
      </c>
      <c r="O186" s="29">
        <v>1</v>
      </c>
      <c r="P186" s="29">
        <v>6</v>
      </c>
      <c r="Q186" s="29">
        <v>90</v>
      </c>
      <c r="R186" s="67" t="s">
        <v>344</v>
      </c>
      <c r="S186" s="71" t="s">
        <v>344</v>
      </c>
      <c r="T186" s="23" t="s">
        <v>275</v>
      </c>
      <c r="V186">
        <f t="shared" si="12"/>
        <v>180</v>
      </c>
      <c r="W186">
        <f t="shared" si="14"/>
        <v>814.43597876325225</v>
      </c>
      <c r="X186">
        <f t="shared" si="14"/>
        <v>1267.4394983776886</v>
      </c>
      <c r="Z186">
        <f t="shared" si="11"/>
        <v>12523.531698838864</v>
      </c>
    </row>
    <row r="187" spans="1:26" x14ac:dyDescent="0.2">
      <c r="A187" s="46" t="s">
        <v>629</v>
      </c>
      <c r="B187" s="57" t="s">
        <v>614</v>
      </c>
      <c r="C187" s="22" t="s">
        <v>373</v>
      </c>
      <c r="D187" s="70" t="s">
        <v>623</v>
      </c>
      <c r="E187" s="66" t="s">
        <v>547</v>
      </c>
      <c r="F187" s="25" t="s">
        <v>341</v>
      </c>
      <c r="G187" s="25" t="s">
        <v>342</v>
      </c>
      <c r="H187" s="29">
        <v>9674.0575439333916</v>
      </c>
      <c r="I187" s="29">
        <v>192.60248254239559</v>
      </c>
      <c r="J187" s="29">
        <v>61.26405768468976</v>
      </c>
      <c r="K187" s="29">
        <v>-2.633801388903521</v>
      </c>
      <c r="L187" s="29">
        <v>4.6306693368933338E-2</v>
      </c>
      <c r="M187" s="29">
        <v>-3.611141000732232E-4</v>
      </c>
      <c r="N187" s="29">
        <v>1.0466315470414322E-6</v>
      </c>
      <c r="O187" s="29">
        <v>1</v>
      </c>
      <c r="P187" s="29">
        <v>6</v>
      </c>
      <c r="Q187" s="29">
        <v>90</v>
      </c>
      <c r="R187" s="30" t="s">
        <v>344</v>
      </c>
      <c r="S187" s="71" t="s">
        <v>344</v>
      </c>
      <c r="T187" s="23" t="s">
        <v>275</v>
      </c>
      <c r="V187">
        <f t="shared" si="12"/>
        <v>181</v>
      </c>
      <c r="W187">
        <f t="shared" ref="W187:X206" si="15">($O187*($H187+($I187*W$5)+($J187*(W$5^2))+($K187*(W$5^3))+($L187*(W$5^4))+($M187*(W$5^5))+($N187*(W$5^6))))/W$5</f>
        <v>814.43597876325225</v>
      </c>
      <c r="X187">
        <f t="shared" si="15"/>
        <v>1267.4394983776886</v>
      </c>
      <c r="Z187">
        <f t="shared" si="11"/>
        <v>12523.531698838864</v>
      </c>
    </row>
    <row r="188" spans="1:26" x14ac:dyDescent="0.2">
      <c r="A188" s="46" t="s">
        <v>631</v>
      </c>
      <c r="B188" s="57" t="s">
        <v>614</v>
      </c>
      <c r="C188" s="22" t="s">
        <v>373</v>
      </c>
      <c r="D188" s="72" t="s">
        <v>632</v>
      </c>
      <c r="E188" s="66" t="s">
        <v>533</v>
      </c>
      <c r="F188" s="25" t="s">
        <v>341</v>
      </c>
      <c r="G188" s="25" t="s">
        <v>342</v>
      </c>
      <c r="H188" s="29">
        <v>12316.651195764542</v>
      </c>
      <c r="I188" s="29">
        <v>335.94369587302208</v>
      </c>
      <c r="J188" s="29">
        <v>71.351352391764522</v>
      </c>
      <c r="K188" s="29">
        <v>-3.1602549581439234</v>
      </c>
      <c r="L188" s="29">
        <v>5.5983519538131077E-2</v>
      </c>
      <c r="M188" s="29">
        <v>-4.3636058261142807E-4</v>
      </c>
      <c r="N188" s="29">
        <v>1.2589938098162001E-6</v>
      </c>
      <c r="O188" s="29">
        <v>1</v>
      </c>
      <c r="P188" s="29">
        <v>6</v>
      </c>
      <c r="Q188" s="29">
        <v>90</v>
      </c>
      <c r="R188" s="67" t="s">
        <v>344</v>
      </c>
      <c r="S188" s="71" t="s">
        <v>344</v>
      </c>
      <c r="T188" s="23" t="s">
        <v>275</v>
      </c>
      <c r="V188">
        <f t="shared" si="12"/>
        <v>182</v>
      </c>
      <c r="W188">
        <f t="shared" si="15"/>
        <v>1032.562536435428</v>
      </c>
      <c r="X188">
        <f t="shared" si="15"/>
        <v>1636.4887567186024</v>
      </c>
      <c r="Z188">
        <f t="shared" si="11"/>
        <v>16287.567227193333</v>
      </c>
    </row>
    <row r="189" spans="1:26" x14ac:dyDescent="0.2">
      <c r="A189" s="46" t="s">
        <v>633</v>
      </c>
      <c r="B189" s="57" t="s">
        <v>614</v>
      </c>
      <c r="C189" s="22" t="s">
        <v>373</v>
      </c>
      <c r="D189" s="62" t="s">
        <v>632</v>
      </c>
      <c r="E189" s="66" t="s">
        <v>537</v>
      </c>
      <c r="F189" s="25" t="s">
        <v>341</v>
      </c>
      <c r="G189" s="25" t="s">
        <v>342</v>
      </c>
      <c r="H189" s="29">
        <v>12886.850433826447</v>
      </c>
      <c r="I189" s="29">
        <v>-152.3152888417244</v>
      </c>
      <c r="J189" s="29">
        <v>94.558124741539359</v>
      </c>
      <c r="K189" s="29">
        <v>-3.7631184886558913</v>
      </c>
      <c r="L189" s="29">
        <v>6.4603946966599324E-2</v>
      </c>
      <c r="M189" s="29">
        <v>-5.0210260685901176E-4</v>
      </c>
      <c r="N189" s="29">
        <v>1.4645193756879227E-6</v>
      </c>
      <c r="O189" s="29">
        <v>1</v>
      </c>
      <c r="P189" s="29">
        <v>6</v>
      </c>
      <c r="Q189" s="29">
        <v>90</v>
      </c>
      <c r="R189" s="67" t="s">
        <v>344</v>
      </c>
      <c r="S189" s="71" t="s">
        <v>344</v>
      </c>
      <c r="T189" s="23" t="s">
        <v>275</v>
      </c>
      <c r="V189">
        <f t="shared" si="12"/>
        <v>183</v>
      </c>
      <c r="W189">
        <f t="shared" si="15"/>
        <v>927.11867127245091</v>
      </c>
      <c r="X189">
        <f t="shared" si="15"/>
        <v>1432.7395554978468</v>
      </c>
      <c r="Z189">
        <f t="shared" si="11"/>
        <v>14644.108291935614</v>
      </c>
    </row>
    <row r="190" spans="1:26" x14ac:dyDescent="0.2">
      <c r="A190" s="46" t="s">
        <v>634</v>
      </c>
      <c r="B190" s="57" t="s">
        <v>614</v>
      </c>
      <c r="C190" s="22" t="s">
        <v>373</v>
      </c>
      <c r="D190" s="62" t="s">
        <v>632</v>
      </c>
      <c r="E190" s="66" t="s">
        <v>539</v>
      </c>
      <c r="F190" s="25" t="s">
        <v>341</v>
      </c>
      <c r="G190" s="25" t="s">
        <v>342</v>
      </c>
      <c r="H190" s="29">
        <v>13167.523512601852</v>
      </c>
      <c r="I190" s="29">
        <v>-475.97128637135029</v>
      </c>
      <c r="J190" s="29">
        <v>112.73423148132861</v>
      </c>
      <c r="K190" s="29">
        <v>-4.2281576995737851</v>
      </c>
      <c r="L190" s="29">
        <v>7.0753068208432524E-2</v>
      </c>
      <c r="M190" s="29">
        <v>-5.43902895373094E-4</v>
      </c>
      <c r="N190" s="29">
        <v>1.5802829200217694E-6</v>
      </c>
      <c r="O190" s="29">
        <v>1</v>
      </c>
      <c r="P190" s="29">
        <v>6</v>
      </c>
      <c r="Q190" s="29">
        <v>90</v>
      </c>
      <c r="R190" s="67" t="s">
        <v>344</v>
      </c>
      <c r="S190" s="71" t="s">
        <v>344</v>
      </c>
      <c r="T190" s="23" t="s">
        <v>275</v>
      </c>
      <c r="V190">
        <f t="shared" si="12"/>
        <v>184</v>
      </c>
      <c r="W190">
        <f t="shared" si="15"/>
        <v>892.10314233788085</v>
      </c>
      <c r="X190">
        <f t="shared" si="15"/>
        <v>1321.5469040717526</v>
      </c>
      <c r="Z190">
        <f t="shared" si="11"/>
        <v>13544.386381757267</v>
      </c>
    </row>
    <row r="191" spans="1:26" x14ac:dyDescent="0.2">
      <c r="A191" s="46" t="s">
        <v>635</v>
      </c>
      <c r="B191" s="57" t="s">
        <v>614</v>
      </c>
      <c r="C191" s="22" t="s">
        <v>373</v>
      </c>
      <c r="D191" s="62" t="s">
        <v>632</v>
      </c>
      <c r="E191" s="66" t="s">
        <v>541</v>
      </c>
      <c r="F191" s="25" t="s">
        <v>341</v>
      </c>
      <c r="G191" s="25" t="s">
        <v>342</v>
      </c>
      <c r="H191" s="29">
        <v>10145.232588291168</v>
      </c>
      <c r="I191" s="29">
        <v>190.3983094394207</v>
      </c>
      <c r="J191" s="29">
        <v>72.981641974300146</v>
      </c>
      <c r="K191" s="29">
        <v>-3.0763773075304925</v>
      </c>
      <c r="L191" s="29">
        <v>5.3276469869160792E-2</v>
      </c>
      <c r="M191" s="29">
        <v>-4.1017105503726725E-4</v>
      </c>
      <c r="N191" s="29">
        <v>1.1742624259347689E-6</v>
      </c>
      <c r="O191" s="29">
        <v>1</v>
      </c>
      <c r="P191" s="29">
        <v>6</v>
      </c>
      <c r="Q191" s="29">
        <v>90</v>
      </c>
      <c r="R191" s="67" t="s">
        <v>344</v>
      </c>
      <c r="S191" s="71" t="s">
        <v>344</v>
      </c>
      <c r="T191" s="23" t="s">
        <v>275</v>
      </c>
      <c r="V191">
        <f t="shared" si="12"/>
        <v>185</v>
      </c>
      <c r="W191">
        <f t="shared" si="15"/>
        <v>917.80362894843279</v>
      </c>
      <c r="X191">
        <f t="shared" si="15"/>
        <v>1394.3607089708739</v>
      </c>
      <c r="Z191">
        <f t="shared" si="11"/>
        <v>13316.375658790117</v>
      </c>
    </row>
    <row r="192" spans="1:26" x14ac:dyDescent="0.2">
      <c r="A192" s="46" t="s">
        <v>636</v>
      </c>
      <c r="B192" s="57" t="s">
        <v>614</v>
      </c>
      <c r="C192" s="22" t="s">
        <v>373</v>
      </c>
      <c r="D192" s="62" t="s">
        <v>632</v>
      </c>
      <c r="E192" s="66" t="s">
        <v>543</v>
      </c>
      <c r="F192" s="25" t="s">
        <v>341</v>
      </c>
      <c r="G192" s="25" t="s">
        <v>342</v>
      </c>
      <c r="H192" s="29">
        <v>9782.6718207597733</v>
      </c>
      <c r="I192" s="29">
        <v>128.09930408000946</v>
      </c>
      <c r="J192" s="29">
        <v>71.297940861433744</v>
      </c>
      <c r="K192" s="29">
        <v>-2.9691519641783088</v>
      </c>
      <c r="L192" s="29">
        <v>5.1214595630881377E-2</v>
      </c>
      <c r="M192" s="29">
        <v>-3.9387097764631562E-4</v>
      </c>
      <c r="N192" s="29">
        <v>1.127883038742894E-6</v>
      </c>
      <c r="O192" s="29">
        <v>1</v>
      </c>
      <c r="P192" s="29">
        <v>6</v>
      </c>
      <c r="Q192" s="29">
        <v>90</v>
      </c>
      <c r="R192" s="67" t="s">
        <v>344</v>
      </c>
      <c r="S192" s="71" t="s">
        <v>344</v>
      </c>
      <c r="T192" s="23" t="s">
        <v>275</v>
      </c>
      <c r="V192">
        <f t="shared" si="12"/>
        <v>186</v>
      </c>
      <c r="W192">
        <f t="shared" si="15"/>
        <v>855.8586685361978</v>
      </c>
      <c r="X192">
        <f t="shared" si="15"/>
        <v>1302.6569952434184</v>
      </c>
      <c r="Z192">
        <f t="shared" si="11"/>
        <v>12540.020689715429</v>
      </c>
    </row>
    <row r="193" spans="1:26" x14ac:dyDescent="0.2">
      <c r="A193" s="46" t="s">
        <v>637</v>
      </c>
      <c r="B193" s="57" t="s">
        <v>614</v>
      </c>
      <c r="C193" s="22" t="s">
        <v>373</v>
      </c>
      <c r="D193" s="62" t="s">
        <v>632</v>
      </c>
      <c r="E193" s="66" t="s">
        <v>545</v>
      </c>
      <c r="F193" s="25" t="s">
        <v>341</v>
      </c>
      <c r="G193" s="25" t="s">
        <v>342</v>
      </c>
      <c r="H193" s="29">
        <v>10246.949560523033</v>
      </c>
      <c r="I193" s="29">
        <v>93.313736379146576</v>
      </c>
      <c r="J193" s="29">
        <v>74.930761776864529</v>
      </c>
      <c r="K193" s="29">
        <v>-3.0987428181106225</v>
      </c>
      <c r="L193" s="29">
        <v>5.3363265672487614E-2</v>
      </c>
      <c r="M193" s="29">
        <v>-4.1054551401487061E-4</v>
      </c>
      <c r="N193" s="29">
        <v>1.1772160516676511E-6</v>
      </c>
      <c r="O193" s="29">
        <v>1</v>
      </c>
      <c r="P193" s="29">
        <v>6</v>
      </c>
      <c r="Q193" s="29">
        <v>90</v>
      </c>
      <c r="R193" s="67" t="s">
        <v>344</v>
      </c>
      <c r="S193" s="71" t="s">
        <v>344</v>
      </c>
      <c r="T193" s="23" t="s">
        <v>275</v>
      </c>
      <c r="V193">
        <f t="shared" si="12"/>
        <v>187</v>
      </c>
      <c r="W193">
        <f t="shared" si="15"/>
        <v>870.44632290771108</v>
      </c>
      <c r="X193">
        <f t="shared" si="15"/>
        <v>1329.5117879249933</v>
      </c>
      <c r="Z193">
        <f t="shared" si="11"/>
        <v>12901.032268639812</v>
      </c>
    </row>
    <row r="194" spans="1:26" x14ac:dyDescent="0.2">
      <c r="A194" s="46" t="s">
        <v>638</v>
      </c>
      <c r="B194" s="57" t="s">
        <v>614</v>
      </c>
      <c r="C194" s="22" t="s">
        <v>373</v>
      </c>
      <c r="D194" s="70" t="s">
        <v>632</v>
      </c>
      <c r="E194" s="66" t="s">
        <v>547</v>
      </c>
      <c r="F194" s="25" t="s">
        <v>341</v>
      </c>
      <c r="G194" s="25" t="s">
        <v>342</v>
      </c>
      <c r="H194" s="29">
        <v>10246.949560523033</v>
      </c>
      <c r="I194" s="29">
        <v>93.313736379146576</v>
      </c>
      <c r="J194" s="29">
        <v>74.930761776864529</v>
      </c>
      <c r="K194" s="29">
        <v>-3.0987428181106225</v>
      </c>
      <c r="L194" s="29">
        <v>5.3363265672487614E-2</v>
      </c>
      <c r="M194" s="29">
        <v>-4.1054551401487061E-4</v>
      </c>
      <c r="N194" s="29">
        <v>1.1772160516676511E-6</v>
      </c>
      <c r="O194" s="29">
        <v>1</v>
      </c>
      <c r="P194" s="29">
        <v>6</v>
      </c>
      <c r="Q194" s="29">
        <v>90</v>
      </c>
      <c r="R194" s="30" t="s">
        <v>344</v>
      </c>
      <c r="S194" s="71" t="s">
        <v>344</v>
      </c>
      <c r="T194" s="23" t="s">
        <v>275</v>
      </c>
      <c r="V194">
        <f t="shared" si="12"/>
        <v>188</v>
      </c>
      <c r="W194">
        <f t="shared" si="15"/>
        <v>870.44632290771108</v>
      </c>
      <c r="X194">
        <f t="shared" si="15"/>
        <v>1329.5117879249933</v>
      </c>
      <c r="Z194">
        <f t="shared" si="11"/>
        <v>12901.032268639812</v>
      </c>
    </row>
    <row r="195" spans="1:26" x14ac:dyDescent="0.2">
      <c r="A195" s="46" t="s">
        <v>640</v>
      </c>
      <c r="B195" s="57" t="s">
        <v>614</v>
      </c>
      <c r="C195" s="22" t="s">
        <v>373</v>
      </c>
      <c r="D195" s="72" t="s">
        <v>641</v>
      </c>
      <c r="E195" s="66" t="s">
        <v>533</v>
      </c>
      <c r="F195" s="25" t="s">
        <v>341</v>
      </c>
      <c r="G195" s="25" t="s">
        <v>342</v>
      </c>
      <c r="H195" s="29">
        <v>16450.294875264168</v>
      </c>
      <c r="I195" s="29">
        <v>-91.48128017783165</v>
      </c>
      <c r="J195" s="29">
        <v>118.1356339007616</v>
      </c>
      <c r="K195" s="29">
        <v>-4.793844853178598</v>
      </c>
      <c r="L195" s="29">
        <v>8.2359311954860459E-2</v>
      </c>
      <c r="M195" s="29">
        <v>-6.3617688977046782E-4</v>
      </c>
      <c r="N195" s="29">
        <v>1.8374499639040032E-6</v>
      </c>
      <c r="O195" s="29">
        <v>1</v>
      </c>
      <c r="P195" s="29">
        <v>6</v>
      </c>
      <c r="Q195" s="29">
        <v>90</v>
      </c>
      <c r="R195" s="67" t="s">
        <v>344</v>
      </c>
      <c r="S195" s="71" t="s">
        <v>344</v>
      </c>
      <c r="T195" s="23" t="s">
        <v>275</v>
      </c>
      <c r="V195">
        <f t="shared" si="12"/>
        <v>189</v>
      </c>
      <c r="W195">
        <f t="shared" si="15"/>
        <v>1201.0153202577294</v>
      </c>
      <c r="X195">
        <f t="shared" si="15"/>
        <v>1892.8984963670871</v>
      </c>
      <c r="Z195">
        <f t="shared" si="11"/>
        <v>19220.696011202177</v>
      </c>
    </row>
    <row r="196" spans="1:26" x14ac:dyDescent="0.2">
      <c r="A196" s="46" t="s">
        <v>642</v>
      </c>
      <c r="B196" s="57" t="s">
        <v>614</v>
      </c>
      <c r="C196" s="22" t="s">
        <v>373</v>
      </c>
      <c r="D196" s="62" t="s">
        <v>641</v>
      </c>
      <c r="E196" s="66" t="s">
        <v>537</v>
      </c>
      <c r="F196" s="25" t="s">
        <v>341</v>
      </c>
      <c r="G196" s="25" t="s">
        <v>342</v>
      </c>
      <c r="H196" s="29">
        <v>16964.227761507034</v>
      </c>
      <c r="I196" s="29">
        <v>-647.46487468481064</v>
      </c>
      <c r="J196" s="29">
        <v>141.35558893345296</v>
      </c>
      <c r="K196" s="29">
        <v>-5.3373023368185386</v>
      </c>
      <c r="L196" s="29">
        <v>8.9641755112097599E-2</v>
      </c>
      <c r="M196" s="29">
        <v>-6.9100555491274918E-4</v>
      </c>
      <c r="N196" s="29">
        <v>2.0122637668373855E-6</v>
      </c>
      <c r="O196" s="29">
        <v>1</v>
      </c>
      <c r="P196" s="29">
        <v>6</v>
      </c>
      <c r="Q196" s="29">
        <v>90</v>
      </c>
      <c r="R196" s="67" t="s">
        <v>344</v>
      </c>
      <c r="S196" s="71" t="s">
        <v>344</v>
      </c>
      <c r="T196" s="23" t="s">
        <v>275</v>
      </c>
      <c r="V196">
        <f t="shared" si="12"/>
        <v>190</v>
      </c>
      <c r="W196">
        <f t="shared" si="15"/>
        <v>1061.3605915212929</v>
      </c>
      <c r="X196">
        <f t="shared" si="15"/>
        <v>1628.6486621554366</v>
      </c>
      <c r="Z196">
        <f t="shared" si="11"/>
        <v>17126.278749858255</v>
      </c>
    </row>
    <row r="197" spans="1:26" x14ac:dyDescent="0.2">
      <c r="A197" s="46" t="s">
        <v>643</v>
      </c>
      <c r="B197" s="57" t="s">
        <v>614</v>
      </c>
      <c r="C197" s="22" t="s">
        <v>373</v>
      </c>
      <c r="D197" s="62" t="s">
        <v>641</v>
      </c>
      <c r="E197" s="66" t="s">
        <v>539</v>
      </c>
      <c r="F197" s="25" t="s">
        <v>341</v>
      </c>
      <c r="G197" s="25" t="s">
        <v>342</v>
      </c>
      <c r="H197" s="29">
        <v>16188.381669998169</v>
      </c>
      <c r="I197" s="29">
        <v>-711.6616837978363</v>
      </c>
      <c r="J197" s="29">
        <v>143.37334889359772</v>
      </c>
      <c r="K197" s="29">
        <v>-5.3210334642790258</v>
      </c>
      <c r="L197" s="29">
        <v>8.842363517578633E-2</v>
      </c>
      <c r="M197" s="29">
        <v>-6.7650228585591776E-4</v>
      </c>
      <c r="N197" s="29">
        <v>1.958108688693283E-6</v>
      </c>
      <c r="O197" s="29">
        <v>1</v>
      </c>
      <c r="P197" s="29">
        <v>6</v>
      </c>
      <c r="Q197" s="29">
        <v>90</v>
      </c>
      <c r="R197" s="67" t="s">
        <v>344</v>
      </c>
      <c r="S197" s="71" t="s">
        <v>344</v>
      </c>
      <c r="T197" s="23" t="s">
        <v>275</v>
      </c>
      <c r="V197">
        <f t="shared" si="12"/>
        <v>191</v>
      </c>
      <c r="W197">
        <f t="shared" si="15"/>
        <v>1038.3575924769311</v>
      </c>
      <c r="X197">
        <f t="shared" si="15"/>
        <v>1548.7664055935345</v>
      </c>
      <c r="Z197">
        <f t="shared" si="11"/>
        <v>16039.936806028381</v>
      </c>
    </row>
    <row r="198" spans="1:26" x14ac:dyDescent="0.2">
      <c r="A198" s="46" t="s">
        <v>644</v>
      </c>
      <c r="B198" s="57" t="s">
        <v>614</v>
      </c>
      <c r="C198" s="22" t="s">
        <v>373</v>
      </c>
      <c r="D198" s="62" t="s">
        <v>641</v>
      </c>
      <c r="E198" s="66" t="s">
        <v>541</v>
      </c>
      <c r="F198" s="25" t="s">
        <v>341</v>
      </c>
      <c r="G198" s="25" t="s">
        <v>342</v>
      </c>
      <c r="H198" s="29">
        <v>12840.699661493301</v>
      </c>
      <c r="I198" s="29">
        <v>16.618434280157089</v>
      </c>
      <c r="J198" s="29">
        <v>99.355994259938598</v>
      </c>
      <c r="K198" s="29">
        <v>-4.0292546561104245</v>
      </c>
      <c r="L198" s="29">
        <v>6.8555364501662552E-2</v>
      </c>
      <c r="M198" s="29">
        <v>-5.2263818064091083E-4</v>
      </c>
      <c r="N198" s="29">
        <v>1.4863149765398376E-6</v>
      </c>
      <c r="O198" s="29">
        <v>1</v>
      </c>
      <c r="P198" s="29">
        <v>6</v>
      </c>
      <c r="Q198" s="29">
        <v>90</v>
      </c>
      <c r="R198" s="67" t="s">
        <v>344</v>
      </c>
      <c r="S198" s="71" t="s">
        <v>344</v>
      </c>
      <c r="T198" s="23" t="s">
        <v>275</v>
      </c>
      <c r="V198">
        <f t="shared" si="12"/>
        <v>192</v>
      </c>
      <c r="W198">
        <f t="shared" si="15"/>
        <v>1062.970113636927</v>
      </c>
      <c r="X198">
        <f t="shared" si="15"/>
        <v>1622.207098963516</v>
      </c>
      <c r="Z198">
        <f t="shared" si="11"/>
        <v>15731.760118225218</v>
      </c>
    </row>
    <row r="199" spans="1:26" x14ac:dyDescent="0.2">
      <c r="A199" s="46" t="s">
        <v>645</v>
      </c>
      <c r="B199" s="57" t="s">
        <v>614</v>
      </c>
      <c r="C199" s="22" t="s">
        <v>373</v>
      </c>
      <c r="D199" s="62" t="s">
        <v>641</v>
      </c>
      <c r="E199" s="66" t="s">
        <v>543</v>
      </c>
      <c r="F199" s="25" t="s">
        <v>341</v>
      </c>
      <c r="G199" s="25" t="s">
        <v>342</v>
      </c>
      <c r="H199" s="29">
        <v>13086.125669062138</v>
      </c>
      <c r="I199" s="29">
        <v>-177.12764012813568</v>
      </c>
      <c r="J199" s="29">
        <v>104.67535929381847</v>
      </c>
      <c r="K199" s="29">
        <v>-4.1229213621118106</v>
      </c>
      <c r="L199" s="29">
        <v>6.9641118674553582E-2</v>
      </c>
      <c r="M199" s="29">
        <v>-5.3164207020017784E-4</v>
      </c>
      <c r="N199" s="29">
        <v>1.5207682609041928E-6</v>
      </c>
      <c r="O199" s="29">
        <v>1</v>
      </c>
      <c r="P199" s="29">
        <v>6</v>
      </c>
      <c r="Q199" s="29">
        <v>90</v>
      </c>
      <c r="R199" s="67" t="s">
        <v>344</v>
      </c>
      <c r="S199" s="71" t="s">
        <v>344</v>
      </c>
      <c r="T199" s="23" t="s">
        <v>275</v>
      </c>
      <c r="V199">
        <f t="shared" si="12"/>
        <v>193</v>
      </c>
      <c r="W199">
        <f t="shared" si="15"/>
        <v>988.47091638966356</v>
      </c>
      <c r="X199">
        <f t="shared" si="15"/>
        <v>1509.017236797011</v>
      </c>
      <c r="Z199">
        <f t="shared" ref="Z199:Z262" si="16">($O199*($H199+($I199*$P199)+($J199*($P199^2))+($K199*($P199^3))+($L199*($P199^4))+($M199*($P199^5))+($N199*($P199^6))))</f>
        <v>14987.313542682963</v>
      </c>
    </row>
    <row r="200" spans="1:26" x14ac:dyDescent="0.2">
      <c r="A200" s="46" t="s">
        <v>646</v>
      </c>
      <c r="B200" s="57" t="s">
        <v>614</v>
      </c>
      <c r="C200" s="22" t="s">
        <v>373</v>
      </c>
      <c r="D200" s="62" t="s">
        <v>641</v>
      </c>
      <c r="E200" s="66" t="s">
        <v>545</v>
      </c>
      <c r="F200" s="25" t="s">
        <v>341</v>
      </c>
      <c r="G200" s="25" t="s">
        <v>342</v>
      </c>
      <c r="H200" s="29">
        <v>12470.081884920597</v>
      </c>
      <c r="I200" s="29">
        <v>-13.131688356399536</v>
      </c>
      <c r="J200" s="29">
        <v>95.751820888370275</v>
      </c>
      <c r="K200" s="29">
        <v>-3.8702561680111103</v>
      </c>
      <c r="L200" s="29">
        <v>6.5778847390902229E-2</v>
      </c>
      <c r="M200" s="29">
        <v>-5.013129115098991E-4</v>
      </c>
      <c r="N200" s="29">
        <v>1.4256690422653762E-6</v>
      </c>
      <c r="O200" s="29">
        <v>1</v>
      </c>
      <c r="P200" s="29">
        <v>6</v>
      </c>
      <c r="Q200" s="29">
        <v>90</v>
      </c>
      <c r="R200" s="67" t="s">
        <v>344</v>
      </c>
      <c r="S200" s="71" t="s">
        <v>344</v>
      </c>
      <c r="T200" s="23" t="s">
        <v>275</v>
      </c>
      <c r="V200">
        <f t="shared" ref="V200:V263" si="17">V199+1</f>
        <v>194</v>
      </c>
      <c r="W200">
        <f t="shared" si="15"/>
        <v>1005.0341079203355</v>
      </c>
      <c r="X200">
        <f t="shared" si="15"/>
        <v>1542.3967353429277</v>
      </c>
      <c r="Z200">
        <f t="shared" si="16"/>
        <v>15083.799667506675</v>
      </c>
    </row>
    <row r="201" spans="1:26" x14ac:dyDescent="0.2">
      <c r="A201" s="46" t="s">
        <v>647</v>
      </c>
      <c r="B201" s="57" t="s">
        <v>614</v>
      </c>
      <c r="C201" s="22" t="s">
        <v>373</v>
      </c>
      <c r="D201" s="70" t="s">
        <v>641</v>
      </c>
      <c r="E201" s="66" t="s">
        <v>547</v>
      </c>
      <c r="F201" s="25" t="s">
        <v>341</v>
      </c>
      <c r="G201" s="25" t="s">
        <v>342</v>
      </c>
      <c r="H201" s="29">
        <v>12470.081884920597</v>
      </c>
      <c r="I201" s="29">
        <v>-13.131688356399536</v>
      </c>
      <c r="J201" s="29">
        <v>95.751820888370275</v>
      </c>
      <c r="K201" s="29">
        <v>-3.8702561680111103</v>
      </c>
      <c r="L201" s="29">
        <v>6.5778847390902229E-2</v>
      </c>
      <c r="M201" s="29">
        <v>-5.013129115098991E-4</v>
      </c>
      <c r="N201" s="29">
        <v>1.4256690422653762E-6</v>
      </c>
      <c r="O201" s="29">
        <v>1</v>
      </c>
      <c r="P201" s="29">
        <v>6</v>
      </c>
      <c r="Q201" s="29">
        <v>90</v>
      </c>
      <c r="R201" s="30" t="s">
        <v>344</v>
      </c>
      <c r="S201" s="71" t="s">
        <v>344</v>
      </c>
      <c r="T201" s="23" t="s">
        <v>275</v>
      </c>
      <c r="V201">
        <f t="shared" si="17"/>
        <v>195</v>
      </c>
      <c r="W201">
        <f t="shared" si="15"/>
        <v>1005.0341079203355</v>
      </c>
      <c r="X201">
        <f t="shared" si="15"/>
        <v>1542.3967353429277</v>
      </c>
      <c r="Z201">
        <f t="shared" si="16"/>
        <v>15083.799667506675</v>
      </c>
    </row>
    <row r="202" spans="1:26" x14ac:dyDescent="0.2">
      <c r="A202" s="46" t="s">
        <v>649</v>
      </c>
      <c r="B202" s="57" t="s">
        <v>614</v>
      </c>
      <c r="C202" s="22" t="s">
        <v>373</v>
      </c>
      <c r="D202" s="72" t="s">
        <v>650</v>
      </c>
      <c r="E202" s="66" t="s">
        <v>533</v>
      </c>
      <c r="F202" s="25" t="s">
        <v>341</v>
      </c>
      <c r="G202" s="25" t="s">
        <v>342</v>
      </c>
      <c r="H202" s="29">
        <v>17722.956613898277</v>
      </c>
      <c r="I202" s="29">
        <v>-164.81045809388161</v>
      </c>
      <c r="J202" s="29">
        <v>137.27329789474607</v>
      </c>
      <c r="K202" s="29">
        <v>-5.4744423949159682</v>
      </c>
      <c r="L202" s="29">
        <v>9.3058853335605818E-2</v>
      </c>
      <c r="M202" s="29">
        <v>-7.1323647610199714E-4</v>
      </c>
      <c r="N202" s="29">
        <v>2.0462725630610024E-6</v>
      </c>
      <c r="O202" s="29">
        <v>1</v>
      </c>
      <c r="P202" s="29">
        <v>6</v>
      </c>
      <c r="Q202" s="29">
        <v>90</v>
      </c>
      <c r="R202" s="67" t="s">
        <v>344</v>
      </c>
      <c r="S202" s="71" t="s">
        <v>344</v>
      </c>
      <c r="T202" s="23" t="s">
        <v>275</v>
      </c>
      <c r="V202">
        <f t="shared" si="17"/>
        <v>196</v>
      </c>
      <c r="W202">
        <f t="shared" si="15"/>
        <v>1344.514703543221</v>
      </c>
      <c r="X202">
        <f t="shared" si="15"/>
        <v>2070.0196283345895</v>
      </c>
      <c r="Z202">
        <f t="shared" si="16"/>
        <v>20608.606650221474</v>
      </c>
    </row>
    <row r="203" spans="1:26" x14ac:dyDescent="0.2">
      <c r="A203" s="46" t="s">
        <v>651</v>
      </c>
      <c r="B203" s="57" t="s">
        <v>614</v>
      </c>
      <c r="C203" s="22" t="s">
        <v>373</v>
      </c>
      <c r="D203" s="62" t="s">
        <v>650</v>
      </c>
      <c r="E203" s="66" t="s">
        <v>537</v>
      </c>
      <c r="F203" s="25" t="s">
        <v>341</v>
      </c>
      <c r="G203" s="25" t="s">
        <v>342</v>
      </c>
      <c r="H203" s="29">
        <v>16748.865060567856</v>
      </c>
      <c r="I203" s="29">
        <v>-460.35202959179878</v>
      </c>
      <c r="J203" s="29">
        <v>142.16724634729326</v>
      </c>
      <c r="K203" s="29">
        <v>-5.4546362844994292</v>
      </c>
      <c r="L203" s="29">
        <v>9.1617801906977547E-2</v>
      </c>
      <c r="M203" s="29">
        <v>-7.0167030013124077E-4</v>
      </c>
      <c r="N203" s="29">
        <v>2.0232283425847264E-6</v>
      </c>
      <c r="O203" s="29">
        <v>1</v>
      </c>
      <c r="P203" s="29">
        <v>6</v>
      </c>
      <c r="Q203" s="29">
        <v>90</v>
      </c>
      <c r="R203" s="67" t="s">
        <v>344</v>
      </c>
      <c r="S203" s="71" t="s">
        <v>344</v>
      </c>
      <c r="T203" s="23" t="s">
        <v>275</v>
      </c>
      <c r="V203">
        <f t="shared" si="17"/>
        <v>197</v>
      </c>
      <c r="W203">
        <f t="shared" si="15"/>
        <v>1187.7495522859067</v>
      </c>
      <c r="X203">
        <f t="shared" si="15"/>
        <v>1792.5854603547925</v>
      </c>
      <c r="Z203">
        <f t="shared" si="16"/>
        <v>18039.947192826916</v>
      </c>
    </row>
    <row r="204" spans="1:26" x14ac:dyDescent="0.2">
      <c r="A204" s="46" t="s">
        <v>652</v>
      </c>
      <c r="B204" s="57" t="s">
        <v>614</v>
      </c>
      <c r="C204" s="22" t="s">
        <v>373</v>
      </c>
      <c r="D204" s="62" t="s">
        <v>650</v>
      </c>
      <c r="E204" s="66" t="s">
        <v>539</v>
      </c>
      <c r="F204" s="25" t="s">
        <v>341</v>
      </c>
      <c r="G204" s="25" t="s">
        <v>342</v>
      </c>
      <c r="H204" s="29">
        <v>15940.902125597</v>
      </c>
      <c r="I204" s="29">
        <v>-514.91920983791351</v>
      </c>
      <c r="J204" s="29">
        <v>144.15048766322434</v>
      </c>
      <c r="K204" s="29">
        <v>-5.4358847133116797</v>
      </c>
      <c r="L204" s="29">
        <v>9.0205739554221509E-2</v>
      </c>
      <c r="M204" s="29">
        <v>-6.8406890507333173E-4</v>
      </c>
      <c r="N204" s="29">
        <v>1.9546337188258711E-6</v>
      </c>
      <c r="O204" s="29">
        <v>1</v>
      </c>
      <c r="P204" s="29">
        <v>6</v>
      </c>
      <c r="Q204" s="29">
        <v>90</v>
      </c>
      <c r="R204" s="67" t="s">
        <v>344</v>
      </c>
      <c r="S204" s="71" t="s">
        <v>344</v>
      </c>
      <c r="T204" s="23" t="s">
        <v>275</v>
      </c>
      <c r="V204">
        <f t="shared" si="17"/>
        <v>198</v>
      </c>
      <c r="W204">
        <f t="shared" si="15"/>
        <v>1170.1727253176052</v>
      </c>
      <c r="X204">
        <f t="shared" si="15"/>
        <v>1719.808524752611</v>
      </c>
      <c r="Z204">
        <f t="shared" si="16"/>
        <v>16978.331838417478</v>
      </c>
    </row>
    <row r="205" spans="1:26" x14ac:dyDescent="0.2">
      <c r="A205" s="46" t="s">
        <v>653</v>
      </c>
      <c r="B205" s="57" t="s">
        <v>614</v>
      </c>
      <c r="C205" s="22" t="s">
        <v>373</v>
      </c>
      <c r="D205" s="62" t="s">
        <v>650</v>
      </c>
      <c r="E205" s="66" t="s">
        <v>541</v>
      </c>
      <c r="F205" s="25" t="s">
        <v>341</v>
      </c>
      <c r="G205" s="25" t="s">
        <v>342</v>
      </c>
      <c r="H205" s="29">
        <v>12772.957599282265</v>
      </c>
      <c r="I205" s="29">
        <v>190.13140299916267</v>
      </c>
      <c r="J205" s="29">
        <v>101.21409484930336</v>
      </c>
      <c r="K205" s="29">
        <v>-4.1734272054163739</v>
      </c>
      <c r="L205" s="29">
        <v>7.0791927882964956E-2</v>
      </c>
      <c r="M205" s="29">
        <v>-5.3389633271194725E-4</v>
      </c>
      <c r="N205" s="29">
        <v>1.4948534960979032E-6</v>
      </c>
      <c r="O205" s="29">
        <v>1</v>
      </c>
      <c r="P205" s="29">
        <v>6</v>
      </c>
      <c r="Q205" s="29">
        <v>90</v>
      </c>
      <c r="R205" s="67" t="s">
        <v>344</v>
      </c>
      <c r="S205" s="71" t="s">
        <v>344</v>
      </c>
      <c r="T205" s="23" t="s">
        <v>275</v>
      </c>
      <c r="V205">
        <f t="shared" si="17"/>
        <v>199</v>
      </c>
      <c r="W205">
        <f t="shared" si="15"/>
        <v>1193.2418707709746</v>
      </c>
      <c r="X205">
        <f t="shared" si="15"/>
        <v>1792.649902047568</v>
      </c>
      <c r="Z205">
        <f t="shared" si="16"/>
        <v>16743.657660020093</v>
      </c>
    </row>
    <row r="206" spans="1:26" x14ac:dyDescent="0.2">
      <c r="A206" s="46" t="s">
        <v>654</v>
      </c>
      <c r="B206" s="57" t="s">
        <v>614</v>
      </c>
      <c r="C206" s="22" t="s">
        <v>373</v>
      </c>
      <c r="D206" s="62" t="s">
        <v>650</v>
      </c>
      <c r="E206" s="66" t="s">
        <v>543</v>
      </c>
      <c r="F206" s="25" t="s">
        <v>341</v>
      </c>
      <c r="G206" s="25" t="s">
        <v>342</v>
      </c>
      <c r="H206" s="29">
        <v>12756.120100259781</v>
      </c>
      <c r="I206" s="29">
        <v>23.811493068933487</v>
      </c>
      <c r="J206" s="29">
        <v>103.76669955998659</v>
      </c>
      <c r="K206" s="29">
        <v>-4.1696021123207174</v>
      </c>
      <c r="L206" s="29">
        <v>7.0223596047071624E-2</v>
      </c>
      <c r="M206" s="29">
        <v>-5.2954215959744033E-4</v>
      </c>
      <c r="N206" s="29">
        <v>1.4878676677931857E-6</v>
      </c>
      <c r="O206" s="29">
        <v>1</v>
      </c>
      <c r="P206" s="29">
        <v>6</v>
      </c>
      <c r="Q206" s="29">
        <v>90</v>
      </c>
      <c r="R206" s="67" t="s">
        <v>344</v>
      </c>
      <c r="S206" s="71" t="s">
        <v>344</v>
      </c>
      <c r="T206" s="23" t="s">
        <v>275</v>
      </c>
      <c r="V206">
        <f t="shared" si="17"/>
        <v>200</v>
      </c>
      <c r="W206">
        <f t="shared" si="15"/>
        <v>1109.0544369875884</v>
      </c>
      <c r="X206">
        <f t="shared" si="15"/>
        <v>1665.2702713481112</v>
      </c>
      <c r="Z206">
        <f t="shared" si="16"/>
        <v>15820.917665169507</v>
      </c>
    </row>
    <row r="207" spans="1:26" x14ac:dyDescent="0.2">
      <c r="A207" s="46" t="s">
        <v>655</v>
      </c>
      <c r="B207" s="57" t="s">
        <v>614</v>
      </c>
      <c r="C207" s="22" t="s">
        <v>373</v>
      </c>
      <c r="D207" s="62" t="s">
        <v>650</v>
      </c>
      <c r="E207" s="66" t="s">
        <v>545</v>
      </c>
      <c r="F207" s="25" t="s">
        <v>341</v>
      </c>
      <c r="G207" s="25" t="s">
        <v>342</v>
      </c>
      <c r="H207" s="29">
        <v>13398.702006220818</v>
      </c>
      <c r="I207" s="29">
        <v>-26.422394454479218</v>
      </c>
      <c r="J207" s="29">
        <v>108.8743378277868</v>
      </c>
      <c r="K207" s="29">
        <v>-4.3517628589179367</v>
      </c>
      <c r="L207" s="29">
        <v>7.3249727400252596E-2</v>
      </c>
      <c r="M207" s="29">
        <v>-5.5310421174681323E-4</v>
      </c>
      <c r="N207" s="29">
        <v>1.5578619360634427E-6</v>
      </c>
      <c r="O207" s="29">
        <v>1</v>
      </c>
      <c r="P207" s="29">
        <v>6</v>
      </c>
      <c r="Q207" s="29">
        <v>90</v>
      </c>
      <c r="R207" s="67" t="s">
        <v>344</v>
      </c>
      <c r="S207" s="71" t="s">
        <v>344</v>
      </c>
      <c r="T207" s="23" t="s">
        <v>275</v>
      </c>
      <c r="V207">
        <f t="shared" si="17"/>
        <v>201</v>
      </c>
      <c r="W207">
        <f t="shared" ref="W207:X226" si="18">($O207*($H207+($I207*W$5)+($J207*(W$5^2))+($K207*(W$5^3))+($L207*(W$5^4))+($M207*(W$5^5))+($N207*(W$5^6))))/W$5</f>
        <v>1128.1434136773473</v>
      </c>
      <c r="X207">
        <f t="shared" si="18"/>
        <v>1701.093102346126</v>
      </c>
      <c r="Z207">
        <f t="shared" si="16"/>
        <v>16310.366415734667</v>
      </c>
    </row>
    <row r="208" spans="1:26" ht="13.5" thickBot="1" x14ac:dyDescent="0.25">
      <c r="A208" s="50" t="s">
        <v>656</v>
      </c>
      <c r="B208" s="57" t="s">
        <v>614</v>
      </c>
      <c r="C208" s="22" t="s">
        <v>373</v>
      </c>
      <c r="D208" s="62" t="s">
        <v>650</v>
      </c>
      <c r="E208" s="73" t="s">
        <v>547</v>
      </c>
      <c r="F208" s="37" t="s">
        <v>341</v>
      </c>
      <c r="G208" s="37" t="s">
        <v>342</v>
      </c>
      <c r="H208" s="29">
        <v>13398.702006220818</v>
      </c>
      <c r="I208" s="29">
        <v>-26.422394454479218</v>
      </c>
      <c r="J208" s="29">
        <v>108.8743378277868</v>
      </c>
      <c r="K208" s="29">
        <v>-4.3517628589179367</v>
      </c>
      <c r="L208" s="29">
        <v>7.3249727400252596E-2</v>
      </c>
      <c r="M208" s="29">
        <v>-5.5310421174681323E-4</v>
      </c>
      <c r="N208" s="29">
        <v>1.5578619360634427E-6</v>
      </c>
      <c r="O208" s="29">
        <v>1</v>
      </c>
      <c r="P208" s="29">
        <v>6</v>
      </c>
      <c r="Q208" s="29">
        <v>90</v>
      </c>
      <c r="R208" s="40" t="s">
        <v>344</v>
      </c>
      <c r="S208" s="74" t="s">
        <v>344</v>
      </c>
      <c r="T208" s="59" t="s">
        <v>275</v>
      </c>
      <c r="V208">
        <f t="shared" si="17"/>
        <v>202</v>
      </c>
      <c r="W208">
        <f t="shared" si="18"/>
        <v>1128.1434136773473</v>
      </c>
      <c r="X208">
        <f t="shared" si="18"/>
        <v>1701.093102346126</v>
      </c>
      <c r="Z208">
        <f t="shared" si="16"/>
        <v>16310.366415734667</v>
      </c>
    </row>
    <row r="209" spans="1:26" x14ac:dyDescent="0.2">
      <c r="A209" s="42" t="s">
        <v>658</v>
      </c>
      <c r="B209" s="56" t="s">
        <v>16</v>
      </c>
      <c r="C209" s="14" t="s">
        <v>373</v>
      </c>
      <c r="D209" s="14" t="s">
        <v>659</v>
      </c>
      <c r="E209" s="63" t="s">
        <v>533</v>
      </c>
      <c r="F209" s="17" t="s">
        <v>341</v>
      </c>
      <c r="G209" s="17" t="s">
        <v>342</v>
      </c>
      <c r="H209" s="17">
        <v>16308.638572803233</v>
      </c>
      <c r="I209" s="17">
        <v>230.64401111449115</v>
      </c>
      <c r="J209" s="17">
        <v>8.1559458360061399E-2</v>
      </c>
      <c r="K209" s="17">
        <v>2.8105658899207242E-2</v>
      </c>
      <c r="L209" s="17">
        <v>0</v>
      </c>
      <c r="M209" s="17">
        <v>0</v>
      </c>
      <c r="N209" s="17">
        <v>0</v>
      </c>
      <c r="O209" s="18">
        <v>1</v>
      </c>
      <c r="P209" s="17">
        <v>6</v>
      </c>
      <c r="Q209" s="17">
        <v>75</v>
      </c>
      <c r="R209" s="64" t="s">
        <v>344</v>
      </c>
      <c r="S209" s="136" t="s">
        <v>344</v>
      </c>
      <c r="T209" s="15" t="s">
        <v>275</v>
      </c>
      <c r="V209">
        <f t="shared" si="17"/>
        <v>203</v>
      </c>
      <c r="W209">
        <f t="shared" si="18"/>
        <v>684.76999597720351</v>
      </c>
      <c r="X209">
        <f t="shared" si="18"/>
        <v>1252.6077349773036</v>
      </c>
      <c r="Z209">
        <f t="shared" si="16"/>
        <v>17701.50960231337</v>
      </c>
    </row>
    <row r="210" spans="1:26" x14ac:dyDescent="0.2">
      <c r="A210" s="46" t="s">
        <v>660</v>
      </c>
      <c r="B210" s="57" t="s">
        <v>16</v>
      </c>
      <c r="C210" s="22" t="s">
        <v>373</v>
      </c>
      <c r="D210" s="22" t="s">
        <v>659</v>
      </c>
      <c r="E210" s="66" t="s">
        <v>537</v>
      </c>
      <c r="F210" s="25" t="s">
        <v>341</v>
      </c>
      <c r="G210" s="25" t="s">
        <v>342</v>
      </c>
      <c r="H210" s="25">
        <v>6564.3186720805243</v>
      </c>
      <c r="I210" s="25">
        <v>665.77592897307477</v>
      </c>
      <c r="J210" s="25">
        <v>-10.049008780528311</v>
      </c>
      <c r="K210" s="25">
        <v>8.8086205993761268E-2</v>
      </c>
      <c r="L210" s="25">
        <v>0</v>
      </c>
      <c r="M210" s="25">
        <v>0</v>
      </c>
      <c r="N210" s="25">
        <v>0</v>
      </c>
      <c r="O210" s="29">
        <v>1</v>
      </c>
      <c r="P210" s="25">
        <v>6</v>
      </c>
      <c r="Q210" s="25">
        <v>75</v>
      </c>
      <c r="R210" s="67" t="s">
        <v>344</v>
      </c>
      <c r="S210" s="71" t="s">
        <v>344</v>
      </c>
      <c r="T210" s="23" t="s">
        <v>275</v>
      </c>
      <c r="V210">
        <f t="shared" si="17"/>
        <v>204</v>
      </c>
      <c r="W210">
        <f t="shared" si="18"/>
        <v>567.2121614609506</v>
      </c>
      <c r="X210">
        <f t="shared" si="18"/>
        <v>934.75488367466107</v>
      </c>
      <c r="Z210">
        <f t="shared" si="16"/>
        <v>10216.236550314607</v>
      </c>
    </row>
    <row r="211" spans="1:26" x14ac:dyDescent="0.2">
      <c r="A211" s="46" t="s">
        <v>661</v>
      </c>
      <c r="B211" s="57" t="s">
        <v>16</v>
      </c>
      <c r="C211" s="22" t="s">
        <v>373</v>
      </c>
      <c r="D211" s="22" t="s">
        <v>659</v>
      </c>
      <c r="E211" s="66" t="s">
        <v>539</v>
      </c>
      <c r="F211" s="25" t="s">
        <v>341</v>
      </c>
      <c r="G211" s="25" t="s">
        <v>342</v>
      </c>
      <c r="H211" s="25">
        <v>12327.520307321334</v>
      </c>
      <c r="I211" s="25">
        <v>163.52973201725399</v>
      </c>
      <c r="J211" s="25">
        <v>1.0314527151112998</v>
      </c>
      <c r="K211" s="25">
        <v>1.4480250748484025E-2</v>
      </c>
      <c r="L211" s="25">
        <v>0</v>
      </c>
      <c r="M211" s="25">
        <v>0</v>
      </c>
      <c r="N211" s="25">
        <v>0</v>
      </c>
      <c r="O211" s="29">
        <v>1</v>
      </c>
      <c r="P211" s="25">
        <v>6</v>
      </c>
      <c r="Q211" s="25">
        <v>75</v>
      </c>
      <c r="R211" s="67" t="s">
        <v>344</v>
      </c>
      <c r="S211" s="71" t="s">
        <v>344</v>
      </c>
      <c r="T211" s="23" t="s">
        <v>275</v>
      </c>
      <c r="V211">
        <f t="shared" si="17"/>
        <v>205</v>
      </c>
      <c r="W211">
        <f t="shared" si="18"/>
        <v>534.86722589935005</v>
      </c>
      <c r="X211">
        <f t="shared" si="18"/>
        <v>949.87632119708087</v>
      </c>
      <c r="Z211">
        <f t="shared" si="16"/>
        <v>13348.958731330538</v>
      </c>
    </row>
    <row r="212" spans="1:26" x14ac:dyDescent="0.2">
      <c r="A212" s="46" t="s">
        <v>662</v>
      </c>
      <c r="B212" s="57" t="s">
        <v>16</v>
      </c>
      <c r="C212" s="22" t="s">
        <v>373</v>
      </c>
      <c r="D212" s="22" t="s">
        <v>659</v>
      </c>
      <c r="E212" s="66" t="s">
        <v>541</v>
      </c>
      <c r="F212" s="25" t="s">
        <v>341</v>
      </c>
      <c r="G212" s="25" t="s">
        <v>342</v>
      </c>
      <c r="H212" s="25">
        <v>13418.640852284385</v>
      </c>
      <c r="I212" s="25">
        <v>144.79520739457803</v>
      </c>
      <c r="J212" s="25">
        <v>1.5926508817619833</v>
      </c>
      <c r="K212" s="25">
        <v>1.2305238878546731E-2</v>
      </c>
      <c r="L212" s="25">
        <v>0</v>
      </c>
      <c r="M212" s="25">
        <v>0</v>
      </c>
      <c r="N212" s="25">
        <v>0</v>
      </c>
      <c r="O212" s="29">
        <v>1</v>
      </c>
      <c r="P212" s="25">
        <v>6</v>
      </c>
      <c r="Q212" s="25">
        <v>75</v>
      </c>
      <c r="R212" s="67" t="s">
        <v>344</v>
      </c>
      <c r="S212" s="71" t="s">
        <v>344</v>
      </c>
      <c r="T212" s="23" t="s">
        <v>275</v>
      </c>
      <c r="V212">
        <f t="shared" si="17"/>
        <v>206</v>
      </c>
      <c r="W212">
        <f t="shared" si="18"/>
        <v>562.31057448850379</v>
      </c>
      <c r="X212">
        <f t="shared" si="18"/>
        <v>1007.409167499044</v>
      </c>
      <c r="Z212">
        <f t="shared" si="16"/>
        <v>14347.405459993051</v>
      </c>
    </row>
    <row r="213" spans="1:26" x14ac:dyDescent="0.2">
      <c r="A213" s="46" t="s">
        <v>663</v>
      </c>
      <c r="B213" s="57" t="s">
        <v>16</v>
      </c>
      <c r="C213" s="22" t="s">
        <v>373</v>
      </c>
      <c r="D213" s="22" t="s">
        <v>659</v>
      </c>
      <c r="E213" s="66" t="s">
        <v>543</v>
      </c>
      <c r="F213" s="25" t="s">
        <v>341</v>
      </c>
      <c r="G213" s="25" t="s">
        <v>342</v>
      </c>
      <c r="H213" s="25">
        <v>6225.0204248591326</v>
      </c>
      <c r="I213" s="25">
        <v>647.36078521879972</v>
      </c>
      <c r="J213" s="25">
        <v>-9.844888642863225</v>
      </c>
      <c r="K213" s="25">
        <v>8.6774231442490191E-2</v>
      </c>
      <c r="L213" s="25">
        <v>0</v>
      </c>
      <c r="M213" s="25">
        <v>0</v>
      </c>
      <c r="N213" s="25">
        <v>0</v>
      </c>
      <c r="O213" s="29">
        <v>1</v>
      </c>
      <c r="P213" s="25">
        <v>6</v>
      </c>
      <c r="Q213" s="25">
        <v>75</v>
      </c>
      <c r="R213" s="67" t="s">
        <v>344</v>
      </c>
      <c r="S213" s="71" t="s">
        <v>344</v>
      </c>
      <c r="T213" s="23" t="s">
        <v>275</v>
      </c>
      <c r="V213">
        <f t="shared" si="17"/>
        <v>207</v>
      </c>
      <c r="W213">
        <f t="shared" si="18"/>
        <v>546.45255036590299</v>
      </c>
      <c r="X213">
        <f t="shared" si="18"/>
        <v>898.20191961980584</v>
      </c>
      <c r="Z213">
        <f t="shared" si="16"/>
        <v>9773.5123790204325</v>
      </c>
    </row>
    <row r="214" spans="1:26" x14ac:dyDescent="0.2">
      <c r="A214" s="46" t="s">
        <v>664</v>
      </c>
      <c r="B214" s="57" t="s">
        <v>16</v>
      </c>
      <c r="C214" s="22" t="s">
        <v>373</v>
      </c>
      <c r="D214" s="22" t="s">
        <v>659</v>
      </c>
      <c r="E214" s="66" t="s">
        <v>545</v>
      </c>
      <c r="F214" s="25" t="s">
        <v>341</v>
      </c>
      <c r="G214" s="25" t="s">
        <v>342</v>
      </c>
      <c r="H214" s="25">
        <v>11796.626640770119</v>
      </c>
      <c r="I214" s="25">
        <v>242.82367884533596</v>
      </c>
      <c r="J214" s="25">
        <v>-0.77707851173181552</v>
      </c>
      <c r="K214" s="25">
        <v>2.6479505110522439E-2</v>
      </c>
      <c r="L214" s="25">
        <v>0</v>
      </c>
      <c r="M214" s="25">
        <v>0</v>
      </c>
      <c r="N214" s="25">
        <v>0</v>
      </c>
      <c r="O214" s="29">
        <v>1</v>
      </c>
      <c r="P214" s="25">
        <v>6</v>
      </c>
      <c r="Q214" s="25">
        <v>75</v>
      </c>
      <c r="R214" s="67" t="s">
        <v>344</v>
      </c>
      <c r="S214" s="71" t="s">
        <v>344</v>
      </c>
      <c r="T214" s="23" t="s">
        <v>275</v>
      </c>
      <c r="V214">
        <f t="shared" si="17"/>
        <v>208</v>
      </c>
      <c r="W214">
        <f t="shared" si="18"/>
        <v>547.62587336928038</v>
      </c>
      <c r="X214">
        <f t="shared" si="18"/>
        <v>970.18436879727653</v>
      </c>
      <c r="Z214">
        <f t="shared" si="16"/>
        <v>13231.313460523663</v>
      </c>
    </row>
    <row r="215" spans="1:26" x14ac:dyDescent="0.2">
      <c r="A215" s="46" t="s">
        <v>665</v>
      </c>
      <c r="B215" s="57" t="s">
        <v>16</v>
      </c>
      <c r="C215" s="22" t="s">
        <v>373</v>
      </c>
      <c r="D215" s="31" t="s">
        <v>659</v>
      </c>
      <c r="E215" s="66" t="s">
        <v>547</v>
      </c>
      <c r="F215" s="25" t="s">
        <v>341</v>
      </c>
      <c r="G215" s="25" t="s">
        <v>342</v>
      </c>
      <c r="H215" s="25">
        <v>11796.626640770119</v>
      </c>
      <c r="I215" s="25">
        <v>242.82367884533596</v>
      </c>
      <c r="J215" s="25">
        <v>-0.77707851173181552</v>
      </c>
      <c r="K215" s="25">
        <v>2.6479505110522439E-2</v>
      </c>
      <c r="L215" s="25">
        <v>0</v>
      </c>
      <c r="M215" s="25">
        <v>0</v>
      </c>
      <c r="N215" s="25">
        <v>0</v>
      </c>
      <c r="O215" s="29">
        <v>1</v>
      </c>
      <c r="P215" s="25">
        <v>6</v>
      </c>
      <c r="Q215" s="25">
        <v>75</v>
      </c>
      <c r="R215" s="30" t="s">
        <v>344</v>
      </c>
      <c r="S215" s="71" t="s">
        <v>344</v>
      </c>
      <c r="T215" s="23" t="s">
        <v>275</v>
      </c>
      <c r="V215">
        <f t="shared" si="17"/>
        <v>209</v>
      </c>
      <c r="W215">
        <f t="shared" si="18"/>
        <v>547.62587336928038</v>
      </c>
      <c r="X215">
        <f t="shared" si="18"/>
        <v>970.18436879727653</v>
      </c>
      <c r="Z215">
        <f t="shared" si="16"/>
        <v>13231.313460523663</v>
      </c>
    </row>
    <row r="216" spans="1:26" x14ac:dyDescent="0.2">
      <c r="A216" s="46" t="s">
        <v>667</v>
      </c>
      <c r="B216" s="57" t="s">
        <v>16</v>
      </c>
      <c r="C216" s="22" t="s">
        <v>373</v>
      </c>
      <c r="D216" s="32" t="s">
        <v>668</v>
      </c>
      <c r="E216" s="66" t="s">
        <v>533</v>
      </c>
      <c r="F216" s="25" t="s">
        <v>341</v>
      </c>
      <c r="G216" s="25" t="s">
        <v>342</v>
      </c>
      <c r="H216" s="25">
        <v>16435.639540554956</v>
      </c>
      <c r="I216" s="25">
        <v>631.96317628707038</v>
      </c>
      <c r="J216" s="25">
        <v>-7.8100896897285566</v>
      </c>
      <c r="K216" s="25">
        <v>8.1449330902771067E-2</v>
      </c>
      <c r="L216" s="25">
        <v>0</v>
      </c>
      <c r="M216" s="25">
        <v>0</v>
      </c>
      <c r="N216" s="25">
        <v>0</v>
      </c>
      <c r="O216" s="29">
        <v>1</v>
      </c>
      <c r="P216" s="25">
        <v>6</v>
      </c>
      <c r="Q216" s="25">
        <v>75</v>
      </c>
      <c r="R216" s="67" t="s">
        <v>344</v>
      </c>
      <c r="S216" s="71" t="s">
        <v>344</v>
      </c>
      <c r="T216" s="23" t="s">
        <v>275</v>
      </c>
      <c r="V216">
        <f t="shared" si="17"/>
        <v>210</v>
      </c>
      <c r="W216">
        <f t="shared" si="18"/>
        <v>858.08596835194032</v>
      </c>
      <c r="X216">
        <f t="shared" si="18"/>
        <v>1548.6305399838752</v>
      </c>
      <c r="Z216">
        <f t="shared" si="16"/>
        <v>19963.848424922147</v>
      </c>
    </row>
    <row r="217" spans="1:26" x14ac:dyDescent="0.2">
      <c r="A217" s="46" t="s">
        <v>669</v>
      </c>
      <c r="B217" s="57" t="s">
        <v>16</v>
      </c>
      <c r="C217" s="22" t="s">
        <v>373</v>
      </c>
      <c r="D217" s="22" t="s">
        <v>668</v>
      </c>
      <c r="E217" s="66" t="s">
        <v>537</v>
      </c>
      <c r="F217" s="25" t="s">
        <v>341</v>
      </c>
      <c r="G217" s="25" t="s">
        <v>342</v>
      </c>
      <c r="H217" s="25">
        <v>15280.103441724554</v>
      </c>
      <c r="I217" s="25">
        <v>414.05029066372663</v>
      </c>
      <c r="J217" s="25">
        <v>-3.5247565202189435</v>
      </c>
      <c r="K217" s="25">
        <v>4.9728899749908351E-2</v>
      </c>
      <c r="L217" s="25">
        <v>0</v>
      </c>
      <c r="M217" s="25">
        <v>0</v>
      </c>
      <c r="N217" s="25">
        <v>0</v>
      </c>
      <c r="O217" s="29">
        <v>1</v>
      </c>
      <c r="P217" s="25">
        <v>6</v>
      </c>
      <c r="Q217" s="25">
        <v>75</v>
      </c>
      <c r="R217" s="67" t="s">
        <v>344</v>
      </c>
      <c r="S217" s="71" t="s">
        <v>344</v>
      </c>
      <c r="T217" s="23" t="s">
        <v>275</v>
      </c>
      <c r="V217">
        <f t="shared" si="17"/>
        <v>211</v>
      </c>
      <c r="W217">
        <f t="shared" si="18"/>
        <v>732.51957738833369</v>
      </c>
      <c r="X217">
        <f t="shared" si="18"/>
        <v>1319.6661683096272</v>
      </c>
      <c r="Z217">
        <f t="shared" si="16"/>
        <v>17648.255393325013</v>
      </c>
    </row>
    <row r="218" spans="1:26" x14ac:dyDescent="0.2">
      <c r="A218" s="46" t="s">
        <v>670</v>
      </c>
      <c r="B218" s="57" t="s">
        <v>16</v>
      </c>
      <c r="C218" s="22" t="s">
        <v>373</v>
      </c>
      <c r="D218" s="22" t="s">
        <v>668</v>
      </c>
      <c r="E218" s="66" t="s">
        <v>539</v>
      </c>
      <c r="F218" s="25" t="s">
        <v>341</v>
      </c>
      <c r="G218" s="25" t="s">
        <v>342</v>
      </c>
      <c r="H218" s="25">
        <v>7413.063267483376</v>
      </c>
      <c r="I218" s="25">
        <v>901.49907575704856</v>
      </c>
      <c r="J218" s="25">
        <v>-13.026076809466758</v>
      </c>
      <c r="K218" s="25">
        <v>0.10674787171750211</v>
      </c>
      <c r="L218" s="25">
        <v>0</v>
      </c>
      <c r="M218" s="25">
        <v>0</v>
      </c>
      <c r="N218" s="25">
        <v>0</v>
      </c>
      <c r="O218" s="29">
        <v>1</v>
      </c>
      <c r="P218" s="25">
        <v>6</v>
      </c>
      <c r="Q218" s="25">
        <v>75</v>
      </c>
      <c r="R218" s="67" t="s">
        <v>344</v>
      </c>
      <c r="S218" s="71" t="s">
        <v>344</v>
      </c>
      <c r="T218" s="23" t="s">
        <v>275</v>
      </c>
      <c r="V218">
        <f t="shared" si="17"/>
        <v>212</v>
      </c>
      <c r="W218">
        <f t="shared" si="18"/>
        <v>734.46099435656595</v>
      </c>
      <c r="X218">
        <f t="shared" si="18"/>
        <v>1180.1386581083973</v>
      </c>
      <c r="Z218">
        <f t="shared" si="16"/>
        <v>12376.176497175844</v>
      </c>
    </row>
    <row r="219" spans="1:26" x14ac:dyDescent="0.2">
      <c r="A219" s="46" t="s">
        <v>671</v>
      </c>
      <c r="B219" s="57" t="s">
        <v>16</v>
      </c>
      <c r="C219" s="22" t="s">
        <v>373</v>
      </c>
      <c r="D219" s="22" t="s">
        <v>668</v>
      </c>
      <c r="E219" s="66" t="s">
        <v>541</v>
      </c>
      <c r="F219" s="25" t="s">
        <v>341</v>
      </c>
      <c r="G219" s="25" t="s">
        <v>342</v>
      </c>
      <c r="H219" s="25">
        <v>18185.181980370544</v>
      </c>
      <c r="I219" s="25">
        <v>207.13761476473883</v>
      </c>
      <c r="J219" s="25">
        <v>1.1295662264074053</v>
      </c>
      <c r="K219" s="25">
        <v>2.1137155159493659E-2</v>
      </c>
      <c r="L219" s="25">
        <v>0</v>
      </c>
      <c r="M219" s="25">
        <v>0</v>
      </c>
      <c r="N219" s="25">
        <v>0</v>
      </c>
      <c r="O219" s="29">
        <v>1</v>
      </c>
      <c r="P219" s="25">
        <v>6</v>
      </c>
      <c r="Q219" s="25">
        <v>75</v>
      </c>
      <c r="R219" s="67" t="s">
        <v>344</v>
      </c>
      <c r="S219" s="71" t="s">
        <v>344</v>
      </c>
      <c r="T219" s="23" t="s">
        <v>275</v>
      </c>
      <c r="V219">
        <f t="shared" si="17"/>
        <v>213</v>
      </c>
      <c r="W219">
        <f t="shared" si="18"/>
        <v>738.78967166273776</v>
      </c>
      <c r="X219">
        <f t="shared" si="18"/>
        <v>1360.765539929967</v>
      </c>
      <c r="Z219">
        <f t="shared" si="16"/>
        <v>19473.237678624093</v>
      </c>
    </row>
    <row r="220" spans="1:26" x14ac:dyDescent="0.2">
      <c r="A220" s="46" t="s">
        <v>672</v>
      </c>
      <c r="B220" s="57" t="s">
        <v>16</v>
      </c>
      <c r="C220" s="22" t="s">
        <v>373</v>
      </c>
      <c r="D220" s="22" t="s">
        <v>668</v>
      </c>
      <c r="E220" s="66" t="s">
        <v>543</v>
      </c>
      <c r="F220" s="25" t="s">
        <v>341</v>
      </c>
      <c r="G220" s="25" t="s">
        <v>342</v>
      </c>
      <c r="H220" s="25">
        <v>15343.559202264063</v>
      </c>
      <c r="I220" s="25">
        <v>334.43620264297351</v>
      </c>
      <c r="J220" s="25">
        <v>-1.9155021815313376</v>
      </c>
      <c r="K220" s="25">
        <v>3.858201098137215E-2</v>
      </c>
      <c r="L220" s="25">
        <v>0</v>
      </c>
      <c r="M220" s="25">
        <v>0</v>
      </c>
      <c r="N220" s="25">
        <v>0</v>
      </c>
      <c r="O220" s="29">
        <v>1</v>
      </c>
      <c r="P220" s="25">
        <v>6</v>
      </c>
      <c r="Q220" s="25">
        <v>75</v>
      </c>
      <c r="R220" s="67" t="s">
        <v>344</v>
      </c>
      <c r="S220" s="71" t="s">
        <v>344</v>
      </c>
      <c r="T220" s="23" t="s">
        <v>275</v>
      </c>
      <c r="V220">
        <f t="shared" si="17"/>
        <v>214</v>
      </c>
      <c r="W220">
        <f t="shared" si="18"/>
        <v>701.1848246307411</v>
      </c>
      <c r="X220">
        <f t="shared" si="18"/>
        <v>1267.0064456535845</v>
      </c>
      <c r="Z220">
        <f t="shared" si="16"/>
        <v>17289.552053958752</v>
      </c>
    </row>
    <row r="221" spans="1:26" x14ac:dyDescent="0.2">
      <c r="A221" s="46" t="s">
        <v>673</v>
      </c>
      <c r="B221" s="57" t="s">
        <v>16</v>
      </c>
      <c r="C221" s="22" t="s">
        <v>373</v>
      </c>
      <c r="D221" s="22" t="s">
        <v>668</v>
      </c>
      <c r="E221" s="66" t="s">
        <v>545</v>
      </c>
      <c r="F221" s="25" t="s">
        <v>341</v>
      </c>
      <c r="G221" s="25" t="s">
        <v>342</v>
      </c>
      <c r="H221" s="25">
        <v>15465.153886378743</v>
      </c>
      <c r="I221" s="25">
        <v>360.74188951868564</v>
      </c>
      <c r="J221" s="25">
        <v>-2.4288366751443391</v>
      </c>
      <c r="K221" s="25">
        <v>4.2388092897681418E-2</v>
      </c>
      <c r="L221" s="25">
        <v>0</v>
      </c>
      <c r="M221" s="25">
        <v>0</v>
      </c>
      <c r="N221" s="25">
        <v>0</v>
      </c>
      <c r="O221" s="29">
        <v>1</v>
      </c>
      <c r="P221" s="25">
        <v>6</v>
      </c>
      <c r="Q221" s="25">
        <v>75</v>
      </c>
      <c r="R221" s="67" t="s">
        <v>344</v>
      </c>
      <c r="S221" s="71" t="s">
        <v>344</v>
      </c>
      <c r="T221" s="23" t="s">
        <v>275</v>
      </c>
      <c r="V221">
        <f t="shared" si="17"/>
        <v>215</v>
      </c>
      <c r="W221">
        <f t="shared" si="18"/>
        <v>716.0205009966262</v>
      </c>
      <c r="X221">
        <f t="shared" si="18"/>
        <v>1293.5921287312317</v>
      </c>
      <c r="Z221">
        <f t="shared" si="16"/>
        <v>17551.322931251561</v>
      </c>
    </row>
    <row r="222" spans="1:26" x14ac:dyDescent="0.2">
      <c r="A222" s="46" t="s">
        <v>674</v>
      </c>
      <c r="B222" s="57" t="s">
        <v>16</v>
      </c>
      <c r="C222" s="22" t="s">
        <v>373</v>
      </c>
      <c r="D222" s="31" t="s">
        <v>668</v>
      </c>
      <c r="E222" s="66" t="s">
        <v>547</v>
      </c>
      <c r="F222" s="25" t="s">
        <v>341</v>
      </c>
      <c r="G222" s="25" t="s">
        <v>342</v>
      </c>
      <c r="H222" s="25">
        <v>15465.153886378743</v>
      </c>
      <c r="I222" s="25">
        <v>360.74188951868564</v>
      </c>
      <c r="J222" s="25">
        <v>-2.4288366751443391</v>
      </c>
      <c r="K222" s="25">
        <v>4.2388092897681418E-2</v>
      </c>
      <c r="L222" s="25">
        <v>0</v>
      </c>
      <c r="M222" s="25">
        <v>0</v>
      </c>
      <c r="N222" s="25">
        <v>0</v>
      </c>
      <c r="O222" s="29">
        <v>1</v>
      </c>
      <c r="P222" s="25">
        <v>6</v>
      </c>
      <c r="Q222" s="25">
        <v>75</v>
      </c>
      <c r="R222" s="30" t="s">
        <v>344</v>
      </c>
      <c r="S222" s="71" t="s">
        <v>344</v>
      </c>
      <c r="T222" s="23" t="s">
        <v>275</v>
      </c>
      <c r="V222">
        <f t="shared" si="17"/>
        <v>216</v>
      </c>
      <c r="W222">
        <f t="shared" si="18"/>
        <v>716.0205009966262</v>
      </c>
      <c r="X222">
        <f t="shared" si="18"/>
        <v>1293.5921287312317</v>
      </c>
      <c r="Z222">
        <f t="shared" si="16"/>
        <v>17551.322931251561</v>
      </c>
    </row>
    <row r="223" spans="1:26" x14ac:dyDescent="0.2">
      <c r="A223" s="46" t="s">
        <v>676</v>
      </c>
      <c r="B223" s="57" t="s">
        <v>16</v>
      </c>
      <c r="C223" s="22" t="s">
        <v>373</v>
      </c>
      <c r="D223" s="32" t="s">
        <v>677</v>
      </c>
      <c r="E223" s="66" t="s">
        <v>533</v>
      </c>
      <c r="F223" s="25" t="s">
        <v>341</v>
      </c>
      <c r="G223" s="25" t="s">
        <v>342</v>
      </c>
      <c r="H223" s="25">
        <v>20610.89540832676</v>
      </c>
      <c r="I223" s="25">
        <v>740.59235272172373</v>
      </c>
      <c r="J223" s="25">
        <v>-8.1686125452724809</v>
      </c>
      <c r="K223" s="25">
        <v>8.9565334516521489E-2</v>
      </c>
      <c r="L223" s="25">
        <v>0</v>
      </c>
      <c r="M223" s="25">
        <v>0</v>
      </c>
      <c r="N223" s="25">
        <v>0</v>
      </c>
      <c r="O223" s="29">
        <v>1</v>
      </c>
      <c r="P223" s="25">
        <v>6</v>
      </c>
      <c r="Q223" s="25">
        <v>75</v>
      </c>
      <c r="R223" s="67" t="s">
        <v>344</v>
      </c>
      <c r="S223" s="71" t="s">
        <v>344</v>
      </c>
      <c r="T223" s="23" t="s">
        <v>275</v>
      </c>
      <c r="V223">
        <f t="shared" si="17"/>
        <v>217</v>
      </c>
      <c r="W223">
        <f t="shared" si="18"/>
        <v>1069.2035488233244</v>
      </c>
      <c r="X223">
        <f t="shared" si="18"/>
        <v>1913.0302572858384</v>
      </c>
      <c r="Z223">
        <f t="shared" si="16"/>
        <v>24779.72558528286</v>
      </c>
    </row>
    <row r="224" spans="1:26" x14ac:dyDescent="0.2">
      <c r="A224" s="46" t="s">
        <v>678</v>
      </c>
      <c r="B224" s="57" t="s">
        <v>16</v>
      </c>
      <c r="C224" s="22" t="s">
        <v>373</v>
      </c>
      <c r="D224" s="22" t="s">
        <v>677</v>
      </c>
      <c r="E224" s="66" t="s">
        <v>537</v>
      </c>
      <c r="F224" s="25" t="s">
        <v>341</v>
      </c>
      <c r="G224" s="25" t="s">
        <v>342</v>
      </c>
      <c r="H224" s="25">
        <v>8256.7166249947622</v>
      </c>
      <c r="I224" s="25">
        <v>1304.9636929918197</v>
      </c>
      <c r="J224" s="25">
        <v>-19.870521545821248</v>
      </c>
      <c r="K224" s="25">
        <v>0.1551714065323182</v>
      </c>
      <c r="L224" s="25">
        <v>0</v>
      </c>
      <c r="M224" s="25">
        <v>0</v>
      </c>
      <c r="N224" s="25">
        <v>0</v>
      </c>
      <c r="O224" s="29">
        <v>1</v>
      </c>
      <c r="P224" s="25">
        <v>6</v>
      </c>
      <c r="Q224" s="25">
        <v>75</v>
      </c>
      <c r="R224" s="67" t="s">
        <v>344</v>
      </c>
      <c r="S224" s="71" t="s">
        <v>344</v>
      </c>
      <c r="T224" s="23" t="s">
        <v>275</v>
      </c>
      <c r="V224">
        <f t="shared" si="17"/>
        <v>218</v>
      </c>
      <c r="W224">
        <f t="shared" si="18"/>
        <v>961.90307269467974</v>
      </c>
      <c r="X224">
        <f t="shared" si="18"/>
        <v>1538.4164418476009</v>
      </c>
      <c r="Z224">
        <f t="shared" si="16"/>
        <v>15404.677031107096</v>
      </c>
    </row>
    <row r="225" spans="1:26" x14ac:dyDescent="0.2">
      <c r="A225" s="46" t="s">
        <v>679</v>
      </c>
      <c r="B225" s="57" t="s">
        <v>16</v>
      </c>
      <c r="C225" s="22" t="s">
        <v>373</v>
      </c>
      <c r="D225" s="22" t="s">
        <v>677</v>
      </c>
      <c r="E225" s="66" t="s">
        <v>539</v>
      </c>
      <c r="F225" s="25" t="s">
        <v>341</v>
      </c>
      <c r="G225" s="25" t="s">
        <v>342</v>
      </c>
      <c r="H225" s="25">
        <v>6612.3709694254212</v>
      </c>
      <c r="I225" s="25">
        <v>1358.6068877259968</v>
      </c>
      <c r="J225" s="25">
        <v>-20.562553226749515</v>
      </c>
      <c r="K225" s="25">
        <v>0.15672389726741187</v>
      </c>
      <c r="L225" s="25">
        <v>0</v>
      </c>
      <c r="M225" s="25">
        <v>0</v>
      </c>
      <c r="N225" s="25">
        <v>0</v>
      </c>
      <c r="O225" s="29">
        <v>1</v>
      </c>
      <c r="P225" s="25">
        <v>6</v>
      </c>
      <c r="Q225" s="25">
        <v>75</v>
      </c>
      <c r="R225" s="67" t="s">
        <v>344</v>
      </c>
      <c r="S225" s="71" t="s">
        <v>344</v>
      </c>
      <c r="T225" s="23" t="s">
        <v>275</v>
      </c>
      <c r="V225">
        <f t="shared" si="17"/>
        <v>219</v>
      </c>
      <c r="W225">
        <f t="shared" si="18"/>
        <v>949.34646361381738</v>
      </c>
      <c r="X225">
        <f t="shared" si="18"/>
        <v>1479.1496574560497</v>
      </c>
      <c r="Z225">
        <f t="shared" si="16"/>
        <v>14057.61274142818</v>
      </c>
    </row>
    <row r="226" spans="1:26" x14ac:dyDescent="0.2">
      <c r="A226" s="46" t="s">
        <v>680</v>
      </c>
      <c r="B226" s="57" t="s">
        <v>16</v>
      </c>
      <c r="C226" s="22" t="s">
        <v>373</v>
      </c>
      <c r="D226" s="22" t="s">
        <v>677</v>
      </c>
      <c r="E226" s="66" t="s">
        <v>541</v>
      </c>
      <c r="F226" s="25" t="s">
        <v>341</v>
      </c>
      <c r="G226" s="25" t="s">
        <v>342</v>
      </c>
      <c r="H226" s="25">
        <v>7081.1843052399345</v>
      </c>
      <c r="I226" s="25">
        <v>1391.8258299696026</v>
      </c>
      <c r="J226" s="25">
        <v>-21.131363666336256</v>
      </c>
      <c r="K226" s="25">
        <v>0.16156753484509068</v>
      </c>
      <c r="L226" s="25">
        <v>0</v>
      </c>
      <c r="M226" s="25">
        <v>0</v>
      </c>
      <c r="N226" s="25">
        <v>0</v>
      </c>
      <c r="O226" s="29">
        <v>1</v>
      </c>
      <c r="P226" s="25">
        <v>6</v>
      </c>
      <c r="Q226" s="25">
        <v>75</v>
      </c>
      <c r="R226" s="67" t="s">
        <v>344</v>
      </c>
      <c r="S226" s="71" t="s">
        <v>344</v>
      </c>
      <c r="T226" s="23" t="s">
        <v>275</v>
      </c>
      <c r="V226">
        <f t="shared" si="17"/>
        <v>220</v>
      </c>
      <c r="W226">
        <f t="shared" si="18"/>
        <v>979.1730005473421</v>
      </c>
      <c r="X226">
        <f t="shared" si="18"/>
        <v>1533.5996895336716</v>
      </c>
      <c r="Z226">
        <f t="shared" si="16"/>
        <v>14706.308780595984</v>
      </c>
    </row>
    <row r="227" spans="1:26" x14ac:dyDescent="0.2">
      <c r="A227" s="46" t="s">
        <v>681</v>
      </c>
      <c r="B227" s="57" t="s">
        <v>16</v>
      </c>
      <c r="C227" s="22" t="s">
        <v>373</v>
      </c>
      <c r="D227" s="22" t="s">
        <v>677</v>
      </c>
      <c r="E227" s="66" t="s">
        <v>543</v>
      </c>
      <c r="F227" s="25" t="s">
        <v>341</v>
      </c>
      <c r="G227" s="25" t="s">
        <v>342</v>
      </c>
      <c r="H227" s="25">
        <v>7507.2021739315242</v>
      </c>
      <c r="I227" s="25">
        <v>1258.7250441217329</v>
      </c>
      <c r="J227" s="25">
        <v>-19.059678964867999</v>
      </c>
      <c r="K227" s="25">
        <v>0.14815268468487375</v>
      </c>
      <c r="L227" s="25">
        <v>0</v>
      </c>
      <c r="M227" s="25">
        <v>0</v>
      </c>
      <c r="N227" s="25">
        <v>0</v>
      </c>
      <c r="O227" s="29">
        <v>1</v>
      </c>
      <c r="P227" s="25">
        <v>6</v>
      </c>
      <c r="Q227" s="25">
        <v>75</v>
      </c>
      <c r="R227" s="67" t="s">
        <v>344</v>
      </c>
      <c r="S227" s="71" t="s">
        <v>344</v>
      </c>
      <c r="T227" s="23" t="s">
        <v>275</v>
      </c>
      <c r="V227">
        <f t="shared" si="17"/>
        <v>221</v>
      </c>
      <c r="W227">
        <f t="shared" ref="W227:X246" si="19">($O227*($H227+($I227*W$5)+($J227*(W$5^2))+($K227*(W$5^3))+($L227*(W$5^4))+($M227*(W$5^5))+($N227*(W$5^6))))/W$5</f>
        <v>918.29696853323469</v>
      </c>
      <c r="X227">
        <f t="shared" si="19"/>
        <v>1456.8365299844395</v>
      </c>
      <c r="Z227">
        <f t="shared" si="16"/>
        <v>14405.404975818607</v>
      </c>
    </row>
    <row r="228" spans="1:26" x14ac:dyDescent="0.2">
      <c r="A228" s="46" t="s">
        <v>682</v>
      </c>
      <c r="B228" s="57" t="s">
        <v>16</v>
      </c>
      <c r="C228" s="22" t="s">
        <v>373</v>
      </c>
      <c r="D228" s="22" t="s">
        <v>677</v>
      </c>
      <c r="E228" s="66" t="s">
        <v>545</v>
      </c>
      <c r="F228" s="25" t="s">
        <v>341</v>
      </c>
      <c r="G228" s="25" t="s">
        <v>342</v>
      </c>
      <c r="H228" s="25">
        <v>7816.0394411101006</v>
      </c>
      <c r="I228" s="25">
        <v>1276.2003779705847</v>
      </c>
      <c r="J228" s="25">
        <v>-19.378254775390815</v>
      </c>
      <c r="K228" s="25">
        <v>0.15092469186818391</v>
      </c>
      <c r="L228" s="25">
        <v>0</v>
      </c>
      <c r="M228" s="25">
        <v>0</v>
      </c>
      <c r="N228" s="25">
        <v>0</v>
      </c>
      <c r="O228" s="29">
        <v>1</v>
      </c>
      <c r="P228" s="25">
        <v>6</v>
      </c>
      <c r="Q228" s="25">
        <v>75</v>
      </c>
      <c r="R228" s="67" t="s">
        <v>344</v>
      </c>
      <c r="S228" s="71" t="s">
        <v>344</v>
      </c>
      <c r="T228" s="23" t="s">
        <v>275</v>
      </c>
      <c r="V228">
        <f t="shared" si="17"/>
        <v>222</v>
      </c>
      <c r="W228">
        <f t="shared" si="19"/>
        <v>935.1181199174855</v>
      </c>
      <c r="X228">
        <f t="shared" si="19"/>
        <v>1489.0930877972519</v>
      </c>
      <c r="Z228">
        <f t="shared" si="16"/>
        <v>14808.224270463066</v>
      </c>
    </row>
    <row r="229" spans="1:26" ht="13.5" thickBot="1" x14ac:dyDescent="0.25">
      <c r="A229" s="50" t="s">
        <v>683</v>
      </c>
      <c r="B229" s="57" t="s">
        <v>16</v>
      </c>
      <c r="C229" s="22" t="s">
        <v>373</v>
      </c>
      <c r="D229" s="22" t="s">
        <v>677</v>
      </c>
      <c r="E229" s="73" t="s">
        <v>547</v>
      </c>
      <c r="F229" s="32" t="s">
        <v>341</v>
      </c>
      <c r="G229" s="32" t="s">
        <v>342</v>
      </c>
      <c r="H229" s="32">
        <v>7816.0394411101006</v>
      </c>
      <c r="I229" s="32">
        <v>1276.2003779705847</v>
      </c>
      <c r="J229" s="32">
        <v>-19.378254775390815</v>
      </c>
      <c r="K229" s="32">
        <v>0.15092469186818391</v>
      </c>
      <c r="L229" s="32">
        <v>0</v>
      </c>
      <c r="M229" s="32">
        <v>0</v>
      </c>
      <c r="N229" s="32">
        <v>0</v>
      </c>
      <c r="O229" s="60">
        <v>1</v>
      </c>
      <c r="P229" s="32">
        <v>6</v>
      </c>
      <c r="Q229" s="32">
        <v>75</v>
      </c>
      <c r="R229" s="138" t="s">
        <v>344</v>
      </c>
      <c r="S229" s="139" t="s">
        <v>344</v>
      </c>
      <c r="T229" s="140" t="s">
        <v>275</v>
      </c>
      <c r="V229">
        <f t="shared" si="17"/>
        <v>223</v>
      </c>
      <c r="W229">
        <f t="shared" si="19"/>
        <v>935.1181199174855</v>
      </c>
      <c r="X229">
        <f t="shared" si="19"/>
        <v>1489.0930877972519</v>
      </c>
      <c r="Z229">
        <f t="shared" si="16"/>
        <v>14808.224270463066</v>
      </c>
    </row>
    <row r="230" spans="1:26" x14ac:dyDescent="0.2">
      <c r="A230" s="42" t="s">
        <v>685</v>
      </c>
      <c r="B230" s="56" t="s">
        <v>686</v>
      </c>
      <c r="C230" s="14" t="s">
        <v>373</v>
      </c>
      <c r="D230" s="14" t="s">
        <v>668</v>
      </c>
      <c r="E230" s="63" t="s">
        <v>533</v>
      </c>
      <c r="F230" s="17" t="s">
        <v>341</v>
      </c>
      <c r="G230" s="17" t="s">
        <v>342</v>
      </c>
      <c r="H230" s="17">
        <v>12562.974502359983</v>
      </c>
      <c r="I230" s="17">
        <v>1099.8584659728804</v>
      </c>
      <c r="J230" s="17">
        <v>-18.897312296684504</v>
      </c>
      <c r="K230" s="17">
        <v>0.14654538625364211</v>
      </c>
      <c r="L230" s="17">
        <v>0</v>
      </c>
      <c r="M230" s="17">
        <v>0</v>
      </c>
      <c r="N230" s="17">
        <v>0</v>
      </c>
      <c r="O230" s="18">
        <v>1</v>
      </c>
      <c r="P230" s="17">
        <v>6</v>
      </c>
      <c r="Q230" s="17">
        <v>105</v>
      </c>
      <c r="R230" s="64" t="s">
        <v>344</v>
      </c>
      <c r="S230" s="136" t="s">
        <v>344</v>
      </c>
      <c r="T230" s="15" t="s">
        <v>275</v>
      </c>
      <c r="V230">
        <f t="shared" si="17"/>
        <v>224</v>
      </c>
      <c r="W230">
        <f t="shared" si="19"/>
        <v>889.02163474959684</v>
      </c>
      <c r="X230">
        <f t="shared" si="19"/>
        <v>1614.3178296249441</v>
      </c>
      <c r="Z230">
        <f t="shared" si="16"/>
        <v>18513.475858947408</v>
      </c>
    </row>
    <row r="231" spans="1:26" x14ac:dyDescent="0.2">
      <c r="A231" s="46" t="s">
        <v>687</v>
      </c>
      <c r="B231" s="57" t="s">
        <v>686</v>
      </c>
      <c r="C231" s="22" t="s">
        <v>373</v>
      </c>
      <c r="D231" s="22" t="s">
        <v>668</v>
      </c>
      <c r="E231" s="66" t="s">
        <v>537</v>
      </c>
      <c r="F231" s="25" t="s">
        <v>341</v>
      </c>
      <c r="G231" s="25" t="s">
        <v>342</v>
      </c>
      <c r="H231" s="25">
        <v>11430.84993846342</v>
      </c>
      <c r="I231" s="25">
        <v>996.25529895129148</v>
      </c>
      <c r="J231" s="25">
        <v>-16.745676251802251</v>
      </c>
      <c r="K231" s="25">
        <v>0.12984353290384121</v>
      </c>
      <c r="L231" s="25">
        <v>0</v>
      </c>
      <c r="M231" s="25">
        <v>0</v>
      </c>
      <c r="N231" s="25">
        <v>0</v>
      </c>
      <c r="O231" s="29">
        <v>1</v>
      </c>
      <c r="P231" s="25">
        <v>6</v>
      </c>
      <c r="Q231" s="25">
        <v>105</v>
      </c>
      <c r="R231" s="67" t="s">
        <v>344</v>
      </c>
      <c r="S231" s="71" t="s">
        <v>344</v>
      </c>
      <c r="T231" s="23" t="s">
        <v>275</v>
      </c>
      <c r="V231">
        <f t="shared" si="17"/>
        <v>225</v>
      </c>
      <c r="W231">
        <f t="shared" si="19"/>
        <v>816.81174710434937</v>
      </c>
      <c r="X231">
        <f t="shared" si="19"/>
        <v>1470.669169030891</v>
      </c>
      <c r="Z231">
        <f t="shared" si="16"/>
        <v>16833.583590213519</v>
      </c>
    </row>
    <row r="232" spans="1:26" x14ac:dyDescent="0.2">
      <c r="A232" s="46" t="s">
        <v>688</v>
      </c>
      <c r="B232" s="57" t="s">
        <v>686</v>
      </c>
      <c r="C232" s="22" t="s">
        <v>373</v>
      </c>
      <c r="D232" s="22" t="s">
        <v>668</v>
      </c>
      <c r="E232" s="66" t="s">
        <v>539</v>
      </c>
      <c r="F232" s="25" t="s">
        <v>341</v>
      </c>
      <c r="G232" s="25" t="s">
        <v>342</v>
      </c>
      <c r="H232" s="25">
        <v>10431.304696793668</v>
      </c>
      <c r="I232" s="25">
        <v>1025.0950799540151</v>
      </c>
      <c r="J232" s="25">
        <v>-16.851776849626731</v>
      </c>
      <c r="K232" s="25">
        <v>0.12886802776375106</v>
      </c>
      <c r="L232" s="25">
        <v>0</v>
      </c>
      <c r="M232" s="25">
        <v>0</v>
      </c>
      <c r="N232" s="25">
        <v>0</v>
      </c>
      <c r="O232" s="29">
        <v>1</v>
      </c>
      <c r="P232" s="25">
        <v>6</v>
      </c>
      <c r="Q232" s="25">
        <v>105</v>
      </c>
      <c r="R232" s="67" t="s">
        <v>344</v>
      </c>
      <c r="S232" s="71" t="s">
        <v>344</v>
      </c>
      <c r="T232" s="23" t="s">
        <v>275</v>
      </c>
      <c r="V232">
        <f t="shared" si="17"/>
        <v>226</v>
      </c>
      <c r="W232">
        <f t="shared" si="19"/>
        <v>814.96008265747923</v>
      </c>
      <c r="X232">
        <f t="shared" si="19"/>
        <v>1435.4399099059729</v>
      </c>
      <c r="Z232">
        <f t="shared" si="16"/>
        <v>16003.046703928167</v>
      </c>
    </row>
    <row r="233" spans="1:26" x14ac:dyDescent="0.2">
      <c r="A233" s="46" t="s">
        <v>689</v>
      </c>
      <c r="B233" s="57" t="s">
        <v>686</v>
      </c>
      <c r="C233" s="22" t="s">
        <v>373</v>
      </c>
      <c r="D233" s="22" t="s">
        <v>668</v>
      </c>
      <c r="E233" s="66" t="s">
        <v>541</v>
      </c>
      <c r="F233" s="25" t="s">
        <v>341</v>
      </c>
      <c r="G233" s="25" t="s">
        <v>342</v>
      </c>
      <c r="H233" s="25">
        <v>12594.452869193163</v>
      </c>
      <c r="I233" s="25">
        <v>1028.3579695464578</v>
      </c>
      <c r="J233" s="25">
        <v>-17.01364442182512</v>
      </c>
      <c r="K233" s="25">
        <v>0.13391164739948636</v>
      </c>
      <c r="L233" s="25">
        <v>0</v>
      </c>
      <c r="M233" s="25">
        <v>0</v>
      </c>
      <c r="N233" s="25">
        <v>0</v>
      </c>
      <c r="O233" s="29">
        <v>1</v>
      </c>
      <c r="P233" s="25">
        <v>6</v>
      </c>
      <c r="Q233" s="25">
        <v>105</v>
      </c>
      <c r="R233" s="67" t="s">
        <v>344</v>
      </c>
      <c r="S233" s="71" t="s">
        <v>344</v>
      </c>
      <c r="T233" s="23" t="s">
        <v>275</v>
      </c>
      <c r="V233">
        <f t="shared" si="17"/>
        <v>227</v>
      </c>
      <c r="W233">
        <f t="shared" si="19"/>
        <v>873.63949725792361</v>
      </c>
      <c r="X233">
        <f t="shared" si="19"/>
        <v>1571.8158808132448</v>
      </c>
      <c r="Z233">
        <f t="shared" si="16"/>
        <v>18181.034403124493</v>
      </c>
    </row>
    <row r="234" spans="1:26" x14ac:dyDescent="0.2">
      <c r="A234" s="46" t="s">
        <v>690</v>
      </c>
      <c r="B234" s="57" t="s">
        <v>686</v>
      </c>
      <c r="C234" s="22" t="s">
        <v>373</v>
      </c>
      <c r="D234" s="22" t="s">
        <v>668</v>
      </c>
      <c r="E234" s="66" t="s">
        <v>543</v>
      </c>
      <c r="F234" s="25" t="s">
        <v>341</v>
      </c>
      <c r="G234" s="25" t="s">
        <v>342</v>
      </c>
      <c r="H234" s="25">
        <v>12819.699916140176</v>
      </c>
      <c r="I234" s="25">
        <v>927.06712359900121</v>
      </c>
      <c r="J234" s="25">
        <v>-15.39938891230122</v>
      </c>
      <c r="K234" s="25">
        <v>0.12308155974039892</v>
      </c>
      <c r="L234" s="25">
        <v>0</v>
      </c>
      <c r="M234" s="25">
        <v>0</v>
      </c>
      <c r="N234" s="25">
        <v>0</v>
      </c>
      <c r="O234" s="29">
        <v>1</v>
      </c>
      <c r="P234" s="25">
        <v>6</v>
      </c>
      <c r="Q234" s="25">
        <v>105</v>
      </c>
      <c r="R234" s="67" t="s">
        <v>344</v>
      </c>
      <c r="S234" s="71" t="s">
        <v>344</v>
      </c>
      <c r="T234" s="23" t="s">
        <v>275</v>
      </c>
      <c r="V234">
        <f t="shared" si="17"/>
        <v>228</v>
      </c>
      <c r="W234">
        <f t="shared" si="19"/>
        <v>825.36331890349072</v>
      </c>
      <c r="X234">
        <f t="shared" si="19"/>
        <v>1507.6951818368277</v>
      </c>
      <c r="Z234">
        <f t="shared" si="16"/>
        <v>17854.310273795265</v>
      </c>
    </row>
    <row r="235" spans="1:26" x14ac:dyDescent="0.2">
      <c r="A235" s="46" t="s">
        <v>691</v>
      </c>
      <c r="B235" s="57" t="s">
        <v>686</v>
      </c>
      <c r="C235" s="22" t="s">
        <v>373</v>
      </c>
      <c r="D235" s="22" t="s">
        <v>668</v>
      </c>
      <c r="E235" s="66" t="s">
        <v>545</v>
      </c>
      <c r="F235" s="25" t="s">
        <v>341</v>
      </c>
      <c r="G235" s="25" t="s">
        <v>342</v>
      </c>
      <c r="H235" s="25">
        <v>13400.248773289379</v>
      </c>
      <c r="I235" s="25">
        <v>954.0490607880638</v>
      </c>
      <c r="J235" s="25">
        <v>-15.995312796963844</v>
      </c>
      <c r="K235" s="25">
        <v>0.12773237321027153</v>
      </c>
      <c r="L235" s="25">
        <v>0</v>
      </c>
      <c r="M235" s="25">
        <v>0</v>
      </c>
      <c r="N235" s="25">
        <v>0</v>
      </c>
      <c r="O235" s="29">
        <v>1</v>
      </c>
      <c r="P235" s="25">
        <v>6</v>
      </c>
      <c r="Q235" s="25">
        <v>105</v>
      </c>
      <c r="R235" s="67" t="s">
        <v>344</v>
      </c>
      <c r="S235" s="71" t="s">
        <v>344</v>
      </c>
      <c r="T235" s="23" t="s">
        <v>275</v>
      </c>
      <c r="V235">
        <f t="shared" si="17"/>
        <v>229</v>
      </c>
      <c r="W235">
        <f t="shared" si="19"/>
        <v>850.32701605131933</v>
      </c>
      <c r="X235">
        <f t="shared" si="19"/>
        <v>1562.3648424544238</v>
      </c>
      <c r="Z235">
        <f t="shared" si="16"/>
        <v>18576.302069940481</v>
      </c>
    </row>
    <row r="236" spans="1:26" x14ac:dyDescent="0.2">
      <c r="A236" s="46" t="s">
        <v>692</v>
      </c>
      <c r="B236" s="57" t="s">
        <v>686</v>
      </c>
      <c r="C236" s="22" t="s">
        <v>373</v>
      </c>
      <c r="D236" s="31" t="s">
        <v>668</v>
      </c>
      <c r="E236" s="66" t="s">
        <v>547</v>
      </c>
      <c r="F236" s="25" t="s">
        <v>341</v>
      </c>
      <c r="G236" s="25" t="s">
        <v>342</v>
      </c>
      <c r="H236" s="25">
        <v>13400.248773289379</v>
      </c>
      <c r="I236" s="25">
        <v>954.0490607880638</v>
      </c>
      <c r="J236" s="25">
        <v>-15.995312796963844</v>
      </c>
      <c r="K236" s="25">
        <v>0.12773237321027153</v>
      </c>
      <c r="L236" s="25">
        <v>0</v>
      </c>
      <c r="M236" s="25">
        <v>0</v>
      </c>
      <c r="N236" s="25">
        <v>0</v>
      </c>
      <c r="O236" s="29">
        <v>1</v>
      </c>
      <c r="P236" s="25">
        <v>6</v>
      </c>
      <c r="Q236" s="25">
        <v>105</v>
      </c>
      <c r="R236" s="30" t="s">
        <v>344</v>
      </c>
      <c r="S236" s="71" t="s">
        <v>344</v>
      </c>
      <c r="T236" s="23" t="s">
        <v>275</v>
      </c>
      <c r="V236">
        <f t="shared" si="17"/>
        <v>230</v>
      </c>
      <c r="W236">
        <f t="shared" si="19"/>
        <v>850.32701605131933</v>
      </c>
      <c r="X236">
        <f t="shared" si="19"/>
        <v>1562.3648424544238</v>
      </c>
      <c r="Z236">
        <f t="shared" si="16"/>
        <v>18576.302069940481</v>
      </c>
    </row>
    <row r="237" spans="1:26" x14ac:dyDescent="0.2">
      <c r="A237" s="46" t="s">
        <v>694</v>
      </c>
      <c r="B237" s="57" t="s">
        <v>686</v>
      </c>
      <c r="C237" s="22" t="s">
        <v>373</v>
      </c>
      <c r="D237" s="32" t="s">
        <v>677</v>
      </c>
      <c r="E237" s="66" t="s">
        <v>533</v>
      </c>
      <c r="F237" s="25" t="s">
        <v>341</v>
      </c>
      <c r="G237" s="25" t="s">
        <v>342</v>
      </c>
      <c r="H237" s="25">
        <v>15813.94646856375</v>
      </c>
      <c r="I237" s="25">
        <v>1267.5550023142132</v>
      </c>
      <c r="J237" s="25">
        <v>-21.366725881371167</v>
      </c>
      <c r="K237" s="25">
        <v>0.1683267394261776</v>
      </c>
      <c r="L237" s="25">
        <v>0</v>
      </c>
      <c r="M237" s="25">
        <v>0</v>
      </c>
      <c r="N237" s="25">
        <v>0</v>
      </c>
      <c r="O237" s="29">
        <v>1</v>
      </c>
      <c r="P237" s="25">
        <v>6</v>
      </c>
      <c r="Q237" s="25">
        <v>105</v>
      </c>
      <c r="R237" s="67" t="s">
        <v>344</v>
      </c>
      <c r="S237" s="71" t="s">
        <v>344</v>
      </c>
      <c r="T237" s="23" t="s">
        <v>275</v>
      </c>
      <c r="V237">
        <f t="shared" si="17"/>
        <v>231</v>
      </c>
      <c r="W237">
        <f t="shared" si="19"/>
        <v>1073.4255893428228</v>
      </c>
      <c r="X237">
        <f t="shared" si="19"/>
        <v>1949.9203838373451</v>
      </c>
      <c r="Z237">
        <f t="shared" si="16"/>
        <v>22686.432926435722</v>
      </c>
    </row>
    <row r="238" spans="1:26" x14ac:dyDescent="0.2">
      <c r="A238" s="46" t="s">
        <v>695</v>
      </c>
      <c r="B238" s="57" t="s">
        <v>686</v>
      </c>
      <c r="C238" s="22" t="s">
        <v>373</v>
      </c>
      <c r="D238" s="22" t="s">
        <v>677</v>
      </c>
      <c r="E238" s="66" t="s">
        <v>537</v>
      </c>
      <c r="F238" s="25" t="s">
        <v>341</v>
      </c>
      <c r="G238" s="25" t="s">
        <v>342</v>
      </c>
      <c r="H238" s="25">
        <v>13435.368761770427</v>
      </c>
      <c r="I238" s="25">
        <v>1142.3671124157845</v>
      </c>
      <c r="J238" s="25">
        <v>-18.857835315294324</v>
      </c>
      <c r="K238" s="25">
        <v>0.14719835013175242</v>
      </c>
      <c r="L238" s="25">
        <v>0</v>
      </c>
      <c r="M238" s="25">
        <v>0</v>
      </c>
      <c r="N238" s="25">
        <v>0</v>
      </c>
      <c r="O238" s="29">
        <v>1</v>
      </c>
      <c r="P238" s="25">
        <v>6</v>
      </c>
      <c r="Q238" s="25">
        <v>105</v>
      </c>
      <c r="R238" s="67" t="s">
        <v>344</v>
      </c>
      <c r="S238" s="71" t="s">
        <v>344</v>
      </c>
      <c r="T238" s="23" t="s">
        <v>275</v>
      </c>
      <c r="V238">
        <f t="shared" si="17"/>
        <v>232</v>
      </c>
      <c r="W238">
        <f t="shared" si="19"/>
        <v>955.85878913928627</v>
      </c>
      <c r="X238">
        <f t="shared" si="19"/>
        <v>1711.8389794743978</v>
      </c>
      <c r="Z238">
        <f t="shared" si="16"/>
        <v>19642.484208542995</v>
      </c>
    </row>
    <row r="239" spans="1:26" x14ac:dyDescent="0.2">
      <c r="A239" s="46" t="s">
        <v>696</v>
      </c>
      <c r="B239" s="57" t="s">
        <v>686</v>
      </c>
      <c r="C239" s="22" t="s">
        <v>373</v>
      </c>
      <c r="D239" s="22" t="s">
        <v>677</v>
      </c>
      <c r="E239" s="66" t="s">
        <v>539</v>
      </c>
      <c r="F239" s="25" t="s">
        <v>341</v>
      </c>
      <c r="G239" s="25" t="s">
        <v>342</v>
      </c>
      <c r="H239" s="25">
        <v>12161.211351538543</v>
      </c>
      <c r="I239" s="25">
        <v>1161.6719503455679</v>
      </c>
      <c r="J239" s="25">
        <v>-18.811616563547432</v>
      </c>
      <c r="K239" s="25">
        <v>0.14516030296582727</v>
      </c>
      <c r="L239" s="25">
        <v>0</v>
      </c>
      <c r="M239" s="25">
        <v>0</v>
      </c>
      <c r="N239" s="25">
        <v>0</v>
      </c>
      <c r="O239" s="29">
        <v>1</v>
      </c>
      <c r="P239" s="25">
        <v>6</v>
      </c>
      <c r="Q239" s="25">
        <v>105</v>
      </c>
      <c r="R239" s="67" t="s">
        <v>344</v>
      </c>
      <c r="S239" s="71" t="s">
        <v>344</v>
      </c>
      <c r="T239" s="23" t="s">
        <v>275</v>
      </c>
      <c r="V239">
        <f t="shared" si="17"/>
        <v>233</v>
      </c>
      <c r="W239">
        <f t="shared" si="19"/>
        <v>942.05511177056917</v>
      </c>
      <c r="X239">
        <f t="shared" si="19"/>
        <v>1652.1873134101079</v>
      </c>
      <c r="Z239">
        <f t="shared" si="16"/>
        <v>18485.37948276486</v>
      </c>
    </row>
    <row r="240" spans="1:26" x14ac:dyDescent="0.2">
      <c r="A240" s="46" t="s">
        <v>697</v>
      </c>
      <c r="B240" s="57" t="s">
        <v>686</v>
      </c>
      <c r="C240" s="22" t="s">
        <v>373</v>
      </c>
      <c r="D240" s="22" t="s">
        <v>677</v>
      </c>
      <c r="E240" s="66" t="s">
        <v>541</v>
      </c>
      <c r="F240" s="25" t="s">
        <v>341</v>
      </c>
      <c r="G240" s="25" t="s">
        <v>342</v>
      </c>
      <c r="H240" s="25">
        <v>14756.457993420307</v>
      </c>
      <c r="I240" s="25">
        <v>1174.8886295226985</v>
      </c>
      <c r="J240" s="25">
        <v>-20.628416333968744</v>
      </c>
      <c r="K240" s="25">
        <v>0.15956316181563324</v>
      </c>
      <c r="L240" s="25">
        <v>0</v>
      </c>
      <c r="M240" s="25">
        <v>0</v>
      </c>
      <c r="N240" s="25">
        <v>0</v>
      </c>
      <c r="O240" s="29">
        <v>1</v>
      </c>
      <c r="P240" s="25">
        <v>6</v>
      </c>
      <c r="Q240" s="25">
        <v>105</v>
      </c>
      <c r="R240" s="67" t="s">
        <v>344</v>
      </c>
      <c r="S240" s="71" t="s">
        <v>344</v>
      </c>
      <c r="T240" s="23" t="s">
        <v>275</v>
      </c>
      <c r="V240">
        <f t="shared" si="17"/>
        <v>234</v>
      </c>
      <c r="W240">
        <f t="shared" si="19"/>
        <v>969.99437644002035</v>
      </c>
      <c r="X240">
        <f t="shared" si="19"/>
        <v>1801.1569078091347</v>
      </c>
      <c r="Z240">
        <f t="shared" si="16"/>
        <v>21097.632425485801</v>
      </c>
    </row>
    <row r="241" spans="1:26" x14ac:dyDescent="0.2">
      <c r="A241" s="46" t="s">
        <v>698</v>
      </c>
      <c r="B241" s="57" t="s">
        <v>686</v>
      </c>
      <c r="C241" s="22" t="s">
        <v>373</v>
      </c>
      <c r="D241" s="22" t="s">
        <v>677</v>
      </c>
      <c r="E241" s="66" t="s">
        <v>543</v>
      </c>
      <c r="F241" s="25" t="s">
        <v>341</v>
      </c>
      <c r="G241" s="25" t="s">
        <v>342</v>
      </c>
      <c r="H241" s="25">
        <v>14525.90022417577</v>
      </c>
      <c r="I241" s="25">
        <v>1082.7156414249912</v>
      </c>
      <c r="J241" s="25">
        <v>-19.110911852555546</v>
      </c>
      <c r="K241" s="25">
        <v>0.14897451831091502</v>
      </c>
      <c r="L241" s="25">
        <v>0</v>
      </c>
      <c r="M241" s="25">
        <v>0</v>
      </c>
      <c r="N241" s="25">
        <v>0</v>
      </c>
      <c r="O241" s="29">
        <v>1</v>
      </c>
      <c r="P241" s="25">
        <v>6</v>
      </c>
      <c r="Q241" s="25">
        <v>105</v>
      </c>
      <c r="R241" s="67" t="s">
        <v>344</v>
      </c>
      <c r="S241" s="71" t="s">
        <v>344</v>
      </c>
      <c r="T241" s="23" t="s">
        <v>275</v>
      </c>
      <c r="V241">
        <f t="shared" si="17"/>
        <v>235</v>
      </c>
      <c r="W241">
        <f t="shared" si="19"/>
        <v>916.00529041886773</v>
      </c>
      <c r="X241">
        <f t="shared" si="19"/>
        <v>1716.3371453590953</v>
      </c>
      <c r="Z241">
        <f t="shared" si="16"/>
        <v>20366.379741988876</v>
      </c>
    </row>
    <row r="242" spans="1:26" x14ac:dyDescent="0.2">
      <c r="A242" s="46" t="s">
        <v>699</v>
      </c>
      <c r="B242" s="57" t="s">
        <v>686</v>
      </c>
      <c r="C242" s="22" t="s">
        <v>373</v>
      </c>
      <c r="D242" s="22" t="s">
        <v>677</v>
      </c>
      <c r="E242" s="66" t="s">
        <v>545</v>
      </c>
      <c r="F242" s="25" t="s">
        <v>341</v>
      </c>
      <c r="G242" s="25" t="s">
        <v>342</v>
      </c>
      <c r="H242" s="25">
        <v>15216.127380332444</v>
      </c>
      <c r="I242" s="25">
        <v>1121.4049001781386</v>
      </c>
      <c r="J242" s="25">
        <v>-19.939933762402688</v>
      </c>
      <c r="K242" s="25">
        <v>0.15522385609376244</v>
      </c>
      <c r="L242" s="25">
        <v>0</v>
      </c>
      <c r="M242" s="25">
        <v>0</v>
      </c>
      <c r="N242" s="25">
        <v>0</v>
      </c>
      <c r="O242" s="29">
        <v>1</v>
      </c>
      <c r="P242" s="25">
        <v>6</v>
      </c>
      <c r="Q242" s="25">
        <v>105</v>
      </c>
      <c r="R242" s="67" t="s">
        <v>344</v>
      </c>
      <c r="S242" s="71" t="s">
        <v>344</v>
      </c>
      <c r="T242" s="23" t="s">
        <v>275</v>
      </c>
      <c r="V242">
        <f t="shared" si="17"/>
        <v>236</v>
      </c>
      <c r="W242">
        <f t="shared" si="19"/>
        <v>948.61157319432073</v>
      </c>
      <c r="X242">
        <f t="shared" si="19"/>
        <v>1786.1918878965034</v>
      </c>
      <c r="Z242">
        <f t="shared" si="16"/>
        <v>21260.24751887103</v>
      </c>
    </row>
    <row r="243" spans="1:26" ht="13.5" thickBot="1" x14ac:dyDescent="0.25">
      <c r="A243" s="46" t="s">
        <v>700</v>
      </c>
      <c r="B243" s="58" t="s">
        <v>686</v>
      </c>
      <c r="C243" s="35" t="s">
        <v>373</v>
      </c>
      <c r="D243" s="35" t="s">
        <v>677</v>
      </c>
      <c r="E243" s="59" t="s">
        <v>547</v>
      </c>
      <c r="F243" s="37" t="s">
        <v>341</v>
      </c>
      <c r="G243" s="37" t="s">
        <v>342</v>
      </c>
      <c r="H243" s="37">
        <v>15216.127380332444</v>
      </c>
      <c r="I243" s="37">
        <v>1121.4049001781386</v>
      </c>
      <c r="J243" s="37">
        <v>-19.939933762402688</v>
      </c>
      <c r="K243" s="37">
        <v>0.15522385609376244</v>
      </c>
      <c r="L243" s="37">
        <v>0</v>
      </c>
      <c r="M243" s="37">
        <v>0</v>
      </c>
      <c r="N243" s="37">
        <v>0</v>
      </c>
      <c r="O243" s="38">
        <v>1</v>
      </c>
      <c r="P243" s="37">
        <v>6</v>
      </c>
      <c r="Q243" s="37">
        <v>105</v>
      </c>
      <c r="R243" s="40" t="s">
        <v>344</v>
      </c>
      <c r="S243" s="74" t="s">
        <v>344</v>
      </c>
      <c r="T243" s="59" t="s">
        <v>275</v>
      </c>
      <c r="V243">
        <f t="shared" si="17"/>
        <v>237</v>
      </c>
      <c r="W243">
        <f t="shared" si="19"/>
        <v>948.61157319432073</v>
      </c>
      <c r="X243">
        <f t="shared" si="19"/>
        <v>1786.1918878965034</v>
      </c>
      <c r="Z243">
        <f t="shared" si="16"/>
        <v>21260.24751887103</v>
      </c>
    </row>
    <row r="244" spans="1:26" x14ac:dyDescent="0.2">
      <c r="A244" s="42" t="s">
        <v>702</v>
      </c>
      <c r="B244" s="43" t="s">
        <v>703</v>
      </c>
      <c r="C244" s="14" t="s">
        <v>338</v>
      </c>
      <c r="D244" s="14" t="s">
        <v>704</v>
      </c>
      <c r="E244" s="63" t="s">
        <v>340</v>
      </c>
      <c r="F244" s="25" t="s">
        <v>341</v>
      </c>
      <c r="G244" s="25" t="s">
        <v>342</v>
      </c>
      <c r="H244" s="18">
        <v>0</v>
      </c>
      <c r="I244" s="18">
        <v>25</v>
      </c>
      <c r="J244" s="18">
        <v>0</v>
      </c>
      <c r="K244" s="18">
        <v>0</v>
      </c>
      <c r="L244" s="18">
        <v>0</v>
      </c>
      <c r="M244" s="18">
        <v>0</v>
      </c>
      <c r="N244" s="18">
        <v>0</v>
      </c>
      <c r="O244" s="29">
        <v>3.1768945126353789</v>
      </c>
      <c r="P244" s="31">
        <v>5</v>
      </c>
      <c r="Q244" s="31">
        <v>50</v>
      </c>
      <c r="R244" s="31" t="s">
        <v>344</v>
      </c>
      <c r="S244" s="76" t="s">
        <v>344</v>
      </c>
      <c r="T244" s="33" t="s">
        <v>272</v>
      </c>
      <c r="V244">
        <f t="shared" si="17"/>
        <v>238</v>
      </c>
      <c r="W244">
        <f t="shared" si="19"/>
        <v>79.422362815884469</v>
      </c>
      <c r="X244">
        <f t="shared" si="19"/>
        <v>79.422362815884469</v>
      </c>
      <c r="Z244">
        <f t="shared" si="16"/>
        <v>397.11181407942235</v>
      </c>
    </row>
    <row r="245" spans="1:26" x14ac:dyDescent="0.2">
      <c r="A245" s="46" t="s">
        <v>706</v>
      </c>
      <c r="B245" s="47" t="s">
        <v>703</v>
      </c>
      <c r="C245" s="22" t="s">
        <v>338</v>
      </c>
      <c r="D245" s="22" t="s">
        <v>704</v>
      </c>
      <c r="E245" s="66" t="s">
        <v>43</v>
      </c>
      <c r="F245" s="25" t="s">
        <v>341</v>
      </c>
      <c r="G245" s="25" t="s">
        <v>342</v>
      </c>
      <c r="H245" s="29">
        <v>0</v>
      </c>
      <c r="I245" s="29">
        <v>15</v>
      </c>
      <c r="J245" s="29">
        <v>0</v>
      </c>
      <c r="K245" s="29">
        <v>0</v>
      </c>
      <c r="L245" s="29">
        <v>0</v>
      </c>
      <c r="M245" s="29">
        <v>0</v>
      </c>
      <c r="N245" s="29">
        <v>0</v>
      </c>
      <c r="O245" s="29">
        <v>3.1768945126353789</v>
      </c>
      <c r="P245" s="25">
        <v>5</v>
      </c>
      <c r="Q245" s="25">
        <v>50</v>
      </c>
      <c r="R245" s="25" t="s">
        <v>344</v>
      </c>
      <c r="S245" s="71" t="s">
        <v>344</v>
      </c>
      <c r="T245" s="33" t="s">
        <v>272</v>
      </c>
      <c r="V245">
        <f t="shared" si="17"/>
        <v>239</v>
      </c>
      <c r="W245">
        <f t="shared" si="19"/>
        <v>47.653417689530684</v>
      </c>
      <c r="X245">
        <f t="shared" si="19"/>
        <v>47.653417689530691</v>
      </c>
      <c r="Z245">
        <f t="shared" si="16"/>
        <v>238.26708844765341</v>
      </c>
    </row>
    <row r="246" spans="1:26" x14ac:dyDescent="0.2">
      <c r="A246" s="46" t="s">
        <v>707</v>
      </c>
      <c r="B246" s="47" t="s">
        <v>703</v>
      </c>
      <c r="C246" s="22" t="s">
        <v>338</v>
      </c>
      <c r="D246" s="22" t="s">
        <v>704</v>
      </c>
      <c r="E246" s="66" t="s">
        <v>44</v>
      </c>
      <c r="F246" s="25" t="s">
        <v>341</v>
      </c>
      <c r="G246" s="25" t="s">
        <v>342</v>
      </c>
      <c r="H246" s="29">
        <v>0</v>
      </c>
      <c r="I246" s="29">
        <v>12.08</v>
      </c>
      <c r="J246" s="29">
        <v>0</v>
      </c>
      <c r="K246" s="29">
        <v>0</v>
      </c>
      <c r="L246" s="29">
        <v>0</v>
      </c>
      <c r="M246" s="29">
        <v>0</v>
      </c>
      <c r="N246" s="29">
        <v>0</v>
      </c>
      <c r="O246" s="29">
        <v>3.1768945126353789</v>
      </c>
      <c r="P246" s="25">
        <v>5</v>
      </c>
      <c r="Q246" s="25">
        <v>50</v>
      </c>
      <c r="R246" s="25" t="s">
        <v>344</v>
      </c>
      <c r="S246" s="71" t="s">
        <v>344</v>
      </c>
      <c r="T246" s="33" t="s">
        <v>272</v>
      </c>
      <c r="V246">
        <f t="shared" si="17"/>
        <v>240</v>
      </c>
      <c r="W246">
        <f t="shared" si="19"/>
        <v>38.376885712635378</v>
      </c>
      <c r="X246">
        <f t="shared" si="19"/>
        <v>38.376885712635371</v>
      </c>
      <c r="Z246">
        <f t="shared" si="16"/>
        <v>191.88442856317687</v>
      </c>
    </row>
    <row r="247" spans="1:26" ht="13.5" thickBot="1" x14ac:dyDescent="0.25">
      <c r="A247" s="50" t="s">
        <v>708</v>
      </c>
      <c r="B247" s="47" t="s">
        <v>703</v>
      </c>
      <c r="C247" s="22" t="s">
        <v>338</v>
      </c>
      <c r="D247" s="22" t="s">
        <v>704</v>
      </c>
      <c r="E247" s="59" t="s">
        <v>45</v>
      </c>
      <c r="F247" s="25" t="s">
        <v>341</v>
      </c>
      <c r="G247" s="25" t="s">
        <v>342</v>
      </c>
      <c r="H247" s="38">
        <v>0</v>
      </c>
      <c r="I247" s="38">
        <v>10.5</v>
      </c>
      <c r="J247" s="38">
        <v>0</v>
      </c>
      <c r="K247" s="38">
        <v>0</v>
      </c>
      <c r="L247" s="38">
        <v>0</v>
      </c>
      <c r="M247" s="38">
        <v>0</v>
      </c>
      <c r="N247" s="38">
        <v>0</v>
      </c>
      <c r="O247" s="29">
        <v>3.1768945126353789</v>
      </c>
      <c r="P247" s="37">
        <v>5</v>
      </c>
      <c r="Q247" s="37">
        <v>50</v>
      </c>
      <c r="R247" s="37" t="s">
        <v>344</v>
      </c>
      <c r="S247" s="74" t="s">
        <v>344</v>
      </c>
      <c r="T247" s="135" t="s">
        <v>272</v>
      </c>
      <c r="V247">
        <f t="shared" si="17"/>
        <v>241</v>
      </c>
      <c r="W247">
        <f t="shared" ref="W247:X271" si="20">($O247*($H247+($I247*W$5)+($J247*(W$5^2))+($K247*(W$5^3))+($L247*(W$5^4))+($M247*(W$5^5))+($N247*(W$5^6))))/W$5</f>
        <v>33.357392382671478</v>
      </c>
      <c r="X247">
        <f t="shared" si="20"/>
        <v>33.357392382671478</v>
      </c>
      <c r="Z247">
        <f t="shared" si="16"/>
        <v>166.7869619133574</v>
      </c>
    </row>
    <row r="248" spans="1:26" x14ac:dyDescent="0.2">
      <c r="A248" s="46" t="s">
        <v>709</v>
      </c>
      <c r="B248" s="78" t="s">
        <v>710</v>
      </c>
      <c r="C248" s="79" t="s">
        <v>338</v>
      </c>
      <c r="D248" s="80" t="s">
        <v>711</v>
      </c>
      <c r="E248" s="81" t="s">
        <v>340</v>
      </c>
      <c r="F248" s="17" t="s">
        <v>341</v>
      </c>
      <c r="G248" s="141" t="s">
        <v>342</v>
      </c>
      <c r="H248" s="141">
        <v>7.4952840805053711E-5</v>
      </c>
      <c r="I248" s="141">
        <v>280.06763887032866</v>
      </c>
      <c r="J248" s="141">
        <v>-12.997110770549625</v>
      </c>
      <c r="K248" s="141">
        <v>0.34860956887860084</v>
      </c>
      <c r="L248" s="141">
        <v>-4.9149110361668136E-3</v>
      </c>
      <c r="M248" s="141">
        <v>3.6692050157327571E-5</v>
      </c>
      <c r="N248" s="141">
        <v>-1.0962176070702934E-7</v>
      </c>
      <c r="O248" s="18">
        <v>1</v>
      </c>
      <c r="P248" s="64">
        <v>5</v>
      </c>
      <c r="Q248" s="64">
        <v>100</v>
      </c>
      <c r="R248" s="64" t="s">
        <v>712</v>
      </c>
      <c r="S248" s="64" t="s">
        <v>713</v>
      </c>
      <c r="T248" s="65" t="s">
        <v>344</v>
      </c>
      <c r="V248">
        <f t="shared" si="17"/>
        <v>242</v>
      </c>
      <c r="W248">
        <f t="shared" si="20"/>
        <v>85.946980549440141</v>
      </c>
      <c r="X248">
        <f t="shared" si="20"/>
        <v>143.0456163616887</v>
      </c>
      <c r="Z248">
        <f t="shared" si="16"/>
        <v>1116.027826569695</v>
      </c>
    </row>
    <row r="249" spans="1:26" x14ac:dyDescent="0.2">
      <c r="A249" s="46" t="s">
        <v>714</v>
      </c>
      <c r="B249" s="82" t="s">
        <v>710</v>
      </c>
      <c r="C249" s="83" t="s">
        <v>338</v>
      </c>
      <c r="D249" s="84" t="s">
        <v>711</v>
      </c>
      <c r="E249" s="66" t="s">
        <v>43</v>
      </c>
      <c r="F249" s="25" t="s">
        <v>341</v>
      </c>
      <c r="G249" s="85" t="s">
        <v>342</v>
      </c>
      <c r="H249" s="85">
        <v>6.917119026184082E-5</v>
      </c>
      <c r="I249" s="85">
        <v>258.39962432906032</v>
      </c>
      <c r="J249" s="85">
        <v>-11.987960012396798</v>
      </c>
      <c r="K249" s="85">
        <v>0.32146453210589243</v>
      </c>
      <c r="L249" s="85">
        <v>-4.531214393978189E-3</v>
      </c>
      <c r="M249" s="85">
        <v>3.3822876044808936E-5</v>
      </c>
      <c r="N249" s="85">
        <v>-1.010403915951974E-7</v>
      </c>
      <c r="O249" s="29">
        <v>1</v>
      </c>
      <c r="P249" s="67">
        <v>5</v>
      </c>
      <c r="Q249" s="67">
        <v>100</v>
      </c>
      <c r="R249" s="67" t="s">
        <v>712</v>
      </c>
      <c r="S249" s="67" t="s">
        <v>713</v>
      </c>
      <c r="T249" s="68" t="s">
        <v>344</v>
      </c>
      <c r="V249">
        <f t="shared" si="17"/>
        <v>243</v>
      </c>
      <c r="W249">
        <f t="shared" si="20"/>
        <v>79.315757948077774</v>
      </c>
      <c r="X249">
        <f t="shared" si="20"/>
        <v>132.00389251027028</v>
      </c>
      <c r="Z249">
        <f t="shared" si="16"/>
        <v>1029.7543657550934</v>
      </c>
    </row>
    <row r="250" spans="1:26" x14ac:dyDescent="0.2">
      <c r="A250" s="46" t="s">
        <v>715</v>
      </c>
      <c r="B250" s="82" t="s">
        <v>710</v>
      </c>
      <c r="C250" s="83" t="s">
        <v>338</v>
      </c>
      <c r="D250" s="84" t="s">
        <v>711</v>
      </c>
      <c r="E250" s="66" t="s">
        <v>44</v>
      </c>
      <c r="F250" s="25" t="s">
        <v>341</v>
      </c>
      <c r="G250" s="85" t="s">
        <v>342</v>
      </c>
      <c r="H250" s="85">
        <v>6.917119026184082E-5</v>
      </c>
      <c r="I250" s="85">
        <v>258.39962432906032</v>
      </c>
      <c r="J250" s="85">
        <v>-11.987960012396798</v>
      </c>
      <c r="K250" s="85">
        <v>0.32146453210589243</v>
      </c>
      <c r="L250" s="85">
        <v>-4.531214393978189E-3</v>
      </c>
      <c r="M250" s="85">
        <v>3.3822876044808936E-5</v>
      </c>
      <c r="N250" s="85">
        <v>-1.010403915951974E-7</v>
      </c>
      <c r="O250" s="29">
        <v>1</v>
      </c>
      <c r="P250" s="67">
        <v>5</v>
      </c>
      <c r="Q250" s="67">
        <v>100</v>
      </c>
      <c r="R250" s="67" t="s">
        <v>712</v>
      </c>
      <c r="S250" s="67" t="s">
        <v>713</v>
      </c>
      <c r="T250" s="68" t="s">
        <v>344</v>
      </c>
      <c r="V250">
        <f t="shared" si="17"/>
        <v>244</v>
      </c>
      <c r="W250">
        <f t="shared" si="20"/>
        <v>79.315757948077774</v>
      </c>
      <c r="X250">
        <f t="shared" si="20"/>
        <v>132.00389251027028</v>
      </c>
      <c r="Z250">
        <f t="shared" si="16"/>
        <v>1029.7543657550934</v>
      </c>
    </row>
    <row r="251" spans="1:26" x14ac:dyDescent="0.2">
      <c r="A251" s="46" t="s">
        <v>716</v>
      </c>
      <c r="B251" s="82" t="s">
        <v>710</v>
      </c>
      <c r="C251" s="83" t="s">
        <v>338</v>
      </c>
      <c r="D251" s="84" t="s">
        <v>711</v>
      </c>
      <c r="E251" s="23" t="s">
        <v>45</v>
      </c>
      <c r="F251" s="25" t="s">
        <v>341</v>
      </c>
      <c r="G251" s="85" t="s">
        <v>342</v>
      </c>
      <c r="H251" s="85">
        <v>6.917119026184082E-5</v>
      </c>
      <c r="I251" s="85">
        <v>258.39962432906032</v>
      </c>
      <c r="J251" s="85">
        <v>-11.987960012396798</v>
      </c>
      <c r="K251" s="85">
        <v>0.32146453210589243</v>
      </c>
      <c r="L251" s="85">
        <v>-4.531214393978189E-3</v>
      </c>
      <c r="M251" s="85">
        <v>3.3822876044808936E-5</v>
      </c>
      <c r="N251" s="85">
        <v>-1.010403915951974E-7</v>
      </c>
      <c r="O251" s="29">
        <v>1</v>
      </c>
      <c r="P251" s="67">
        <v>5</v>
      </c>
      <c r="Q251" s="67">
        <v>100</v>
      </c>
      <c r="R251" s="67" t="s">
        <v>712</v>
      </c>
      <c r="S251" s="67" t="s">
        <v>713</v>
      </c>
      <c r="T251" s="68" t="s">
        <v>344</v>
      </c>
      <c r="V251">
        <f t="shared" si="17"/>
        <v>245</v>
      </c>
      <c r="W251">
        <f t="shared" si="20"/>
        <v>79.315757948077774</v>
      </c>
      <c r="X251">
        <f t="shared" si="20"/>
        <v>132.00389251027028</v>
      </c>
      <c r="Z251">
        <f t="shared" si="16"/>
        <v>1029.7543657550934</v>
      </c>
    </row>
    <row r="252" spans="1:26" x14ac:dyDescent="0.2">
      <c r="A252" s="46" t="s">
        <v>717</v>
      </c>
      <c r="B252" s="82" t="s">
        <v>710</v>
      </c>
      <c r="C252" s="83" t="s">
        <v>338</v>
      </c>
      <c r="D252" s="86" t="s">
        <v>718</v>
      </c>
      <c r="E252" s="81" t="s">
        <v>340</v>
      </c>
      <c r="F252" s="25" t="s">
        <v>341</v>
      </c>
      <c r="G252" s="85" t="s">
        <v>342</v>
      </c>
      <c r="H252" s="85">
        <v>-9.4935297966003418E-5</v>
      </c>
      <c r="I252" s="85">
        <v>399.54804392717779</v>
      </c>
      <c r="J252" s="85">
        <v>-16.947901327162981</v>
      </c>
      <c r="K252" s="85">
        <v>0.38639838677408989</v>
      </c>
      <c r="L252" s="85">
        <v>-4.5724959589961145E-3</v>
      </c>
      <c r="M252" s="85">
        <v>2.7531790157020453E-5</v>
      </c>
      <c r="N252" s="85">
        <v>-6.4559188456964067E-8</v>
      </c>
      <c r="O252" s="29">
        <v>1</v>
      </c>
      <c r="P252" s="67">
        <v>5</v>
      </c>
      <c r="Q252" s="67">
        <v>130</v>
      </c>
      <c r="R252" s="67" t="s">
        <v>712</v>
      </c>
      <c r="S252" s="67" t="s">
        <v>713</v>
      </c>
      <c r="T252" s="68" t="s">
        <v>344</v>
      </c>
      <c r="V252">
        <f t="shared" si="17"/>
        <v>246</v>
      </c>
      <c r="W252">
        <f t="shared" si="20"/>
        <v>110.69182716868326</v>
      </c>
      <c r="X252">
        <f t="shared" si="20"/>
        <v>209.5928810203354</v>
      </c>
      <c r="Z252">
        <f t="shared" si="16"/>
        <v>1619.5696080008261</v>
      </c>
    </row>
    <row r="253" spans="1:26" x14ac:dyDescent="0.2">
      <c r="A253" s="46" t="s">
        <v>719</v>
      </c>
      <c r="B253" s="82" t="s">
        <v>710</v>
      </c>
      <c r="C253" s="83" t="s">
        <v>338</v>
      </c>
      <c r="D253" s="84" t="s">
        <v>718</v>
      </c>
      <c r="E253" s="66" t="s">
        <v>43</v>
      </c>
      <c r="F253" s="25" t="s">
        <v>341</v>
      </c>
      <c r="G253" s="85" t="s">
        <v>342</v>
      </c>
      <c r="H253" s="85">
        <v>-9.4935297966003418E-5</v>
      </c>
      <c r="I253" s="85">
        <v>399.54804392717779</v>
      </c>
      <c r="J253" s="85">
        <v>-16.947901327162981</v>
      </c>
      <c r="K253" s="85">
        <v>0.38639838677408989</v>
      </c>
      <c r="L253" s="85">
        <v>-4.5724959589961145E-3</v>
      </c>
      <c r="M253" s="85">
        <v>2.7531790157020453E-5</v>
      </c>
      <c r="N253" s="85">
        <v>-6.4559188456964067E-8</v>
      </c>
      <c r="O253" s="29">
        <v>1</v>
      </c>
      <c r="P253" s="67">
        <v>5</v>
      </c>
      <c r="Q253" s="67">
        <v>130</v>
      </c>
      <c r="R253" s="67" t="s">
        <v>712</v>
      </c>
      <c r="S253" s="67" t="s">
        <v>713</v>
      </c>
      <c r="T253" s="68" t="s">
        <v>344</v>
      </c>
      <c r="V253">
        <f t="shared" si="17"/>
        <v>247</v>
      </c>
      <c r="W253">
        <f t="shared" si="20"/>
        <v>110.69182716868326</v>
      </c>
      <c r="X253">
        <f t="shared" si="20"/>
        <v>209.5928810203354</v>
      </c>
      <c r="Z253">
        <f t="shared" si="16"/>
        <v>1619.5696080008261</v>
      </c>
    </row>
    <row r="254" spans="1:26" x14ac:dyDescent="0.2">
      <c r="A254" s="46" t="s">
        <v>720</v>
      </c>
      <c r="B254" s="82" t="s">
        <v>710</v>
      </c>
      <c r="C254" s="83" t="s">
        <v>338</v>
      </c>
      <c r="D254" s="84" t="s">
        <v>718</v>
      </c>
      <c r="E254" s="66" t="s">
        <v>44</v>
      </c>
      <c r="F254" s="25" t="s">
        <v>341</v>
      </c>
      <c r="G254" s="85" t="s">
        <v>342</v>
      </c>
      <c r="H254" s="85">
        <v>-9.4935297966003418E-5</v>
      </c>
      <c r="I254" s="85">
        <v>399.54804392717779</v>
      </c>
      <c r="J254" s="85">
        <v>-16.947901327162981</v>
      </c>
      <c r="K254" s="85">
        <v>0.38639838677408989</v>
      </c>
      <c r="L254" s="85">
        <v>-4.5724959589961145E-3</v>
      </c>
      <c r="M254" s="85">
        <v>2.7531790157020453E-5</v>
      </c>
      <c r="N254" s="85">
        <v>-6.4559188456964067E-8</v>
      </c>
      <c r="O254" s="29">
        <v>1</v>
      </c>
      <c r="P254" s="67">
        <v>5</v>
      </c>
      <c r="Q254" s="67">
        <v>130</v>
      </c>
      <c r="R254" s="67" t="s">
        <v>712</v>
      </c>
      <c r="S254" s="67" t="s">
        <v>713</v>
      </c>
      <c r="T254" s="68" t="s">
        <v>344</v>
      </c>
      <c r="V254">
        <f t="shared" si="17"/>
        <v>248</v>
      </c>
      <c r="W254">
        <f t="shared" si="20"/>
        <v>110.69182716868326</v>
      </c>
      <c r="X254">
        <f t="shared" si="20"/>
        <v>209.5928810203354</v>
      </c>
      <c r="Z254">
        <f t="shared" si="16"/>
        <v>1619.5696080008261</v>
      </c>
    </row>
    <row r="255" spans="1:26" x14ac:dyDescent="0.2">
      <c r="A255" s="46" t="s">
        <v>721</v>
      </c>
      <c r="B255" s="87" t="s">
        <v>710</v>
      </c>
      <c r="C255" s="88" t="s">
        <v>338</v>
      </c>
      <c r="D255" s="89" t="s">
        <v>718</v>
      </c>
      <c r="E255" s="23" t="s">
        <v>45</v>
      </c>
      <c r="F255" s="25" t="s">
        <v>341</v>
      </c>
      <c r="G255" s="85" t="s">
        <v>342</v>
      </c>
      <c r="H255" s="85">
        <v>-9.4935297966003418E-5</v>
      </c>
      <c r="I255" s="85">
        <v>399.54804392717779</v>
      </c>
      <c r="J255" s="85">
        <v>-16.947901327162981</v>
      </c>
      <c r="K255" s="85">
        <v>0.38639838677408989</v>
      </c>
      <c r="L255" s="85">
        <v>-4.5724959589961145E-3</v>
      </c>
      <c r="M255" s="85">
        <v>2.7531790157020453E-5</v>
      </c>
      <c r="N255" s="85">
        <v>-6.4559188456964067E-8</v>
      </c>
      <c r="O255" s="29">
        <v>1</v>
      </c>
      <c r="P255" s="67">
        <v>5</v>
      </c>
      <c r="Q255" s="67">
        <v>130</v>
      </c>
      <c r="R255" s="67" t="s">
        <v>712</v>
      </c>
      <c r="S255" s="67" t="s">
        <v>713</v>
      </c>
      <c r="T255" s="68" t="s">
        <v>344</v>
      </c>
      <c r="V255">
        <f t="shared" si="17"/>
        <v>249</v>
      </c>
      <c r="W255">
        <f t="shared" si="20"/>
        <v>110.69182716868326</v>
      </c>
      <c r="X255">
        <f t="shared" si="20"/>
        <v>209.5928810203354</v>
      </c>
      <c r="Z255">
        <f t="shared" si="16"/>
        <v>1619.5696080008261</v>
      </c>
    </row>
    <row r="256" spans="1:26" x14ac:dyDescent="0.2">
      <c r="A256" s="46" t="s">
        <v>722</v>
      </c>
      <c r="B256" s="82" t="s">
        <v>723</v>
      </c>
      <c r="C256" s="83" t="s">
        <v>338</v>
      </c>
      <c r="D256" s="84" t="s">
        <v>711</v>
      </c>
      <c r="E256" s="81" t="s">
        <v>340</v>
      </c>
      <c r="F256" s="25" t="s">
        <v>341</v>
      </c>
      <c r="G256" s="85" t="s">
        <v>342</v>
      </c>
      <c r="H256" s="85">
        <v>4.9985945224761963E-5</v>
      </c>
      <c r="I256" s="85">
        <v>188.93897004239261</v>
      </c>
      <c r="J256" s="85">
        <v>-9.7192295653512701</v>
      </c>
      <c r="K256" s="85">
        <v>0.29534653937298572</v>
      </c>
      <c r="L256" s="85">
        <v>-4.5484625311473792E-3</v>
      </c>
      <c r="M256" s="85">
        <v>3.5472765143040874E-5</v>
      </c>
      <c r="N256" s="85">
        <v>-1.0878846358475247E-7</v>
      </c>
      <c r="O256" s="29">
        <v>1</v>
      </c>
      <c r="P256" s="67">
        <v>5</v>
      </c>
      <c r="Q256" s="67">
        <v>100</v>
      </c>
      <c r="R256" s="67" t="s">
        <v>712</v>
      </c>
      <c r="S256" s="67" t="s">
        <v>713</v>
      </c>
      <c r="T256" s="68" t="s">
        <v>344</v>
      </c>
      <c r="V256">
        <f t="shared" si="17"/>
        <v>250</v>
      </c>
      <c r="W256">
        <f t="shared" si="20"/>
        <v>61.239063587932009</v>
      </c>
      <c r="X256">
        <f t="shared" si="20"/>
        <v>92.320802652198466</v>
      </c>
      <c r="Z256">
        <f t="shared" si="16"/>
        <v>735.89884197511117</v>
      </c>
    </row>
    <row r="257" spans="1:26" x14ac:dyDescent="0.2">
      <c r="A257" s="46" t="s">
        <v>724</v>
      </c>
      <c r="B257" s="82" t="s">
        <v>723</v>
      </c>
      <c r="C257" s="83" t="s">
        <v>338</v>
      </c>
      <c r="D257" s="84" t="s">
        <v>711</v>
      </c>
      <c r="E257" s="66" t="s">
        <v>43</v>
      </c>
      <c r="F257" s="25" t="s">
        <v>341</v>
      </c>
      <c r="G257" s="85" t="s">
        <v>342</v>
      </c>
      <c r="H257" s="85">
        <v>4.9985945224761963E-5</v>
      </c>
      <c r="I257" s="85">
        <v>188.93897004239261</v>
      </c>
      <c r="J257" s="85">
        <v>-9.7192295653512701</v>
      </c>
      <c r="K257" s="85">
        <v>0.29534653937298572</v>
      </c>
      <c r="L257" s="85">
        <v>-4.5484625311473792E-3</v>
      </c>
      <c r="M257" s="85">
        <v>3.5472765143040874E-5</v>
      </c>
      <c r="N257" s="85">
        <v>-1.0878846358475247E-7</v>
      </c>
      <c r="O257" s="29">
        <v>1</v>
      </c>
      <c r="P257" s="67">
        <v>5</v>
      </c>
      <c r="Q257" s="67">
        <v>100</v>
      </c>
      <c r="R257" s="67" t="s">
        <v>712</v>
      </c>
      <c r="S257" s="67" t="s">
        <v>713</v>
      </c>
      <c r="T257" s="68" t="s">
        <v>344</v>
      </c>
      <c r="V257">
        <f t="shared" si="17"/>
        <v>251</v>
      </c>
      <c r="W257">
        <f t="shared" si="20"/>
        <v>61.239063587932009</v>
      </c>
      <c r="X257">
        <f t="shared" si="20"/>
        <v>92.320802652198466</v>
      </c>
      <c r="Z257">
        <f t="shared" si="16"/>
        <v>735.89884197511117</v>
      </c>
    </row>
    <row r="258" spans="1:26" x14ac:dyDescent="0.2">
      <c r="A258" s="46" t="s">
        <v>725</v>
      </c>
      <c r="B258" s="82" t="s">
        <v>723</v>
      </c>
      <c r="C258" s="83" t="s">
        <v>338</v>
      </c>
      <c r="D258" s="84" t="s">
        <v>711</v>
      </c>
      <c r="E258" s="66" t="s">
        <v>44</v>
      </c>
      <c r="F258" s="25" t="s">
        <v>341</v>
      </c>
      <c r="G258" s="85" t="s">
        <v>342</v>
      </c>
      <c r="H258" s="85">
        <v>4.9985945224761963E-5</v>
      </c>
      <c r="I258" s="85">
        <v>188.93897004239261</v>
      </c>
      <c r="J258" s="85">
        <v>-9.7192295653512701</v>
      </c>
      <c r="K258" s="85">
        <v>0.29534653937298572</v>
      </c>
      <c r="L258" s="85">
        <v>-4.5484625311473792E-3</v>
      </c>
      <c r="M258" s="85">
        <v>3.5472765143040874E-5</v>
      </c>
      <c r="N258" s="85">
        <v>-1.0878846358475247E-7</v>
      </c>
      <c r="O258" s="29">
        <v>1</v>
      </c>
      <c r="P258" s="67">
        <v>5</v>
      </c>
      <c r="Q258" s="67">
        <v>100</v>
      </c>
      <c r="R258" s="67" t="s">
        <v>712</v>
      </c>
      <c r="S258" s="67" t="s">
        <v>713</v>
      </c>
      <c r="T258" s="68" t="s">
        <v>344</v>
      </c>
      <c r="V258">
        <f t="shared" si="17"/>
        <v>252</v>
      </c>
      <c r="W258">
        <f t="shared" si="20"/>
        <v>61.239063587932009</v>
      </c>
      <c r="X258">
        <f t="shared" si="20"/>
        <v>92.320802652198466</v>
      </c>
      <c r="Z258">
        <f t="shared" si="16"/>
        <v>735.89884197511117</v>
      </c>
    </row>
    <row r="259" spans="1:26" x14ac:dyDescent="0.2">
      <c r="A259" s="46" t="s">
        <v>726</v>
      </c>
      <c r="B259" s="82" t="s">
        <v>723</v>
      </c>
      <c r="C259" s="83" t="s">
        <v>338</v>
      </c>
      <c r="D259" s="84" t="s">
        <v>711</v>
      </c>
      <c r="E259" s="23" t="s">
        <v>45</v>
      </c>
      <c r="F259" s="25" t="s">
        <v>341</v>
      </c>
      <c r="G259" s="85" t="s">
        <v>342</v>
      </c>
      <c r="H259" s="85">
        <v>4.9985945224761963E-5</v>
      </c>
      <c r="I259" s="85">
        <v>188.93897004239261</v>
      </c>
      <c r="J259" s="85">
        <v>-9.7192295653512701</v>
      </c>
      <c r="K259" s="85">
        <v>0.29534653937298572</v>
      </c>
      <c r="L259" s="85">
        <v>-4.5484625311473792E-3</v>
      </c>
      <c r="M259" s="85">
        <v>3.5472765143040874E-5</v>
      </c>
      <c r="N259" s="85">
        <v>-1.0878846358475247E-7</v>
      </c>
      <c r="O259" s="29">
        <v>1</v>
      </c>
      <c r="P259" s="67">
        <v>5</v>
      </c>
      <c r="Q259" s="67">
        <v>100</v>
      </c>
      <c r="R259" s="67" t="s">
        <v>712</v>
      </c>
      <c r="S259" s="67" t="s">
        <v>713</v>
      </c>
      <c r="T259" s="68" t="s">
        <v>344</v>
      </c>
      <c r="V259">
        <f t="shared" si="17"/>
        <v>253</v>
      </c>
      <c r="W259">
        <f t="shared" si="20"/>
        <v>61.239063587932009</v>
      </c>
      <c r="X259">
        <f t="shared" si="20"/>
        <v>92.320802652198466</v>
      </c>
      <c r="Z259">
        <f t="shared" si="16"/>
        <v>735.89884197511117</v>
      </c>
    </row>
    <row r="260" spans="1:26" x14ac:dyDescent="0.2">
      <c r="A260" s="46" t="s">
        <v>727</v>
      </c>
      <c r="B260" s="82" t="s">
        <v>723</v>
      </c>
      <c r="C260" s="83" t="s">
        <v>338</v>
      </c>
      <c r="D260" s="86" t="s">
        <v>718</v>
      </c>
      <c r="E260" s="81" t="s">
        <v>340</v>
      </c>
      <c r="F260" s="25" t="s">
        <v>341</v>
      </c>
      <c r="G260" s="85" t="s">
        <v>342</v>
      </c>
      <c r="H260" s="85">
        <v>-7.8856945037841797E-5</v>
      </c>
      <c r="I260" s="85">
        <v>210.48503819480538</v>
      </c>
      <c r="J260" s="85">
        <v>-8.7650237691123039</v>
      </c>
      <c r="K260" s="85">
        <v>0.20875004228219041</v>
      </c>
      <c r="L260" s="85">
        <v>-2.4954914368322534E-3</v>
      </c>
      <c r="M260" s="85">
        <v>1.5246773536148339E-5</v>
      </c>
      <c r="N260" s="85">
        <v>-3.6211053251397618E-8</v>
      </c>
      <c r="O260" s="29">
        <v>1</v>
      </c>
      <c r="P260" s="67">
        <v>5</v>
      </c>
      <c r="Q260" s="67">
        <v>130</v>
      </c>
      <c r="R260" s="67" t="s">
        <v>712</v>
      </c>
      <c r="S260" s="67" t="s">
        <v>713</v>
      </c>
      <c r="T260" s="68" t="s">
        <v>344</v>
      </c>
      <c r="V260">
        <f t="shared" si="17"/>
        <v>254</v>
      </c>
      <c r="W260">
        <f t="shared" si="20"/>
        <v>69.357168267999015</v>
      </c>
      <c r="X260">
        <f t="shared" si="20"/>
        <v>114.07366750283924</v>
      </c>
      <c r="Z260">
        <f t="shared" si="16"/>
        <v>857.88067139612144</v>
      </c>
    </row>
    <row r="261" spans="1:26" x14ac:dyDescent="0.2">
      <c r="A261" s="46" t="s">
        <v>728</v>
      </c>
      <c r="B261" s="82" t="s">
        <v>723</v>
      </c>
      <c r="C261" s="83" t="s">
        <v>338</v>
      </c>
      <c r="D261" s="84" t="s">
        <v>718</v>
      </c>
      <c r="E261" s="66" t="s">
        <v>43</v>
      </c>
      <c r="F261" s="25" t="s">
        <v>341</v>
      </c>
      <c r="G261" s="85" t="s">
        <v>342</v>
      </c>
      <c r="H261" s="85">
        <v>-7.8856945037841797E-5</v>
      </c>
      <c r="I261" s="85">
        <v>210.48503819480538</v>
      </c>
      <c r="J261" s="85">
        <v>-8.7650237691123039</v>
      </c>
      <c r="K261" s="85">
        <v>0.20875004228219041</v>
      </c>
      <c r="L261" s="85">
        <v>-2.4954914368322534E-3</v>
      </c>
      <c r="M261" s="85">
        <v>1.5246773536148339E-5</v>
      </c>
      <c r="N261" s="85">
        <v>-3.6211053251397618E-8</v>
      </c>
      <c r="O261" s="29">
        <v>1</v>
      </c>
      <c r="P261" s="67">
        <v>5</v>
      </c>
      <c r="Q261" s="67">
        <v>130</v>
      </c>
      <c r="R261" s="67" t="s">
        <v>712</v>
      </c>
      <c r="S261" s="67" t="s">
        <v>713</v>
      </c>
      <c r="T261" s="68" t="s">
        <v>344</v>
      </c>
      <c r="V261">
        <f t="shared" si="17"/>
        <v>255</v>
      </c>
      <c r="W261">
        <f t="shared" si="20"/>
        <v>69.357168267999015</v>
      </c>
      <c r="X261">
        <f t="shared" si="20"/>
        <v>114.07366750283924</v>
      </c>
      <c r="Z261">
        <f t="shared" si="16"/>
        <v>857.88067139612144</v>
      </c>
    </row>
    <row r="262" spans="1:26" x14ac:dyDescent="0.2">
      <c r="A262" s="46" t="s">
        <v>729</v>
      </c>
      <c r="B262" s="82" t="s">
        <v>723</v>
      </c>
      <c r="C262" s="83" t="s">
        <v>338</v>
      </c>
      <c r="D262" s="84" t="s">
        <v>718</v>
      </c>
      <c r="E262" s="66" t="s">
        <v>44</v>
      </c>
      <c r="F262" s="25" t="s">
        <v>341</v>
      </c>
      <c r="G262" s="85" t="s">
        <v>342</v>
      </c>
      <c r="H262" s="85">
        <v>-7.8856945037841797E-5</v>
      </c>
      <c r="I262" s="85">
        <v>210.48503819480538</v>
      </c>
      <c r="J262" s="85">
        <v>-8.7650237691123039</v>
      </c>
      <c r="K262" s="85">
        <v>0.20875004228219041</v>
      </c>
      <c r="L262" s="85">
        <v>-2.4954914368322534E-3</v>
      </c>
      <c r="M262" s="85">
        <v>1.5246773536148339E-5</v>
      </c>
      <c r="N262" s="85">
        <v>-3.6211053251397618E-8</v>
      </c>
      <c r="O262" s="29">
        <v>1</v>
      </c>
      <c r="P262" s="67">
        <v>5</v>
      </c>
      <c r="Q262" s="67">
        <v>130</v>
      </c>
      <c r="R262" s="67" t="s">
        <v>712</v>
      </c>
      <c r="S262" s="67" t="s">
        <v>713</v>
      </c>
      <c r="T262" s="68" t="s">
        <v>344</v>
      </c>
      <c r="V262">
        <f t="shared" si="17"/>
        <v>256</v>
      </c>
      <c r="W262">
        <f t="shared" si="20"/>
        <v>69.357168267999015</v>
      </c>
      <c r="X262">
        <f t="shared" si="20"/>
        <v>114.07366750283924</v>
      </c>
      <c r="Z262">
        <f t="shared" si="16"/>
        <v>857.88067139612144</v>
      </c>
    </row>
    <row r="263" spans="1:26" x14ac:dyDescent="0.2">
      <c r="A263" s="46" t="s">
        <v>730</v>
      </c>
      <c r="B263" s="82" t="s">
        <v>723</v>
      </c>
      <c r="C263" s="83" t="s">
        <v>338</v>
      </c>
      <c r="D263" s="89" t="s">
        <v>718</v>
      </c>
      <c r="E263" s="23" t="s">
        <v>45</v>
      </c>
      <c r="F263" s="25" t="s">
        <v>341</v>
      </c>
      <c r="G263" s="85" t="s">
        <v>342</v>
      </c>
      <c r="H263" s="85">
        <v>-7.8856945037841797E-5</v>
      </c>
      <c r="I263" s="85">
        <v>210.48503819480538</v>
      </c>
      <c r="J263" s="85">
        <v>-8.7650237691123039</v>
      </c>
      <c r="K263" s="85">
        <v>0.20875004228219041</v>
      </c>
      <c r="L263" s="85">
        <v>-2.4954914368322534E-3</v>
      </c>
      <c r="M263" s="85">
        <v>1.5246773536148339E-5</v>
      </c>
      <c r="N263" s="85">
        <v>-3.6211053251397618E-8</v>
      </c>
      <c r="O263" s="29">
        <v>1</v>
      </c>
      <c r="P263" s="67">
        <v>5</v>
      </c>
      <c r="Q263" s="67">
        <v>130</v>
      </c>
      <c r="R263" s="67" t="s">
        <v>712</v>
      </c>
      <c r="S263" s="67" t="s">
        <v>713</v>
      </c>
      <c r="T263" s="68" t="s">
        <v>344</v>
      </c>
      <c r="V263">
        <f t="shared" si="17"/>
        <v>257</v>
      </c>
      <c r="W263">
        <f t="shared" si="20"/>
        <v>69.357168267999015</v>
      </c>
      <c r="X263">
        <f t="shared" si="20"/>
        <v>114.07366750283924</v>
      </c>
      <c r="Z263">
        <f t="shared" ref="Z263:Z271" si="21">($O263*($H263+($I263*$P263)+($J263*($P263^2))+($K263*($P263^3))+($L263*($P263^4))+($M263*($P263^5))+($N263*($P263^6))))</f>
        <v>857.88067139612144</v>
      </c>
    </row>
    <row r="264" spans="1:26" x14ac:dyDescent="0.2">
      <c r="A264" s="46" t="s">
        <v>731</v>
      </c>
      <c r="B264" s="82" t="s">
        <v>723</v>
      </c>
      <c r="C264" s="83" t="s">
        <v>338</v>
      </c>
      <c r="D264" s="86" t="s">
        <v>732</v>
      </c>
      <c r="E264" s="81" t="s">
        <v>340</v>
      </c>
      <c r="F264" s="25" t="s">
        <v>341</v>
      </c>
      <c r="G264" s="85" t="s">
        <v>342</v>
      </c>
      <c r="H264" s="85">
        <v>1.3896822929382324E-4</v>
      </c>
      <c r="I264" s="85">
        <v>323.19347680360079</v>
      </c>
      <c r="J264" s="85">
        <v>-12.683303783647716</v>
      </c>
      <c r="K264" s="85">
        <v>0.3039889134306577</v>
      </c>
      <c r="L264" s="85">
        <v>-3.6650268161793065E-3</v>
      </c>
      <c r="M264" s="85">
        <v>2.2107070367649584E-5</v>
      </c>
      <c r="N264" s="85">
        <v>-5.0807336331171182E-8</v>
      </c>
      <c r="O264" s="29">
        <v>1</v>
      </c>
      <c r="P264" s="67">
        <v>5</v>
      </c>
      <c r="Q264" s="67">
        <v>140</v>
      </c>
      <c r="R264" s="67" t="s">
        <v>712</v>
      </c>
      <c r="S264" s="67" t="s">
        <v>713</v>
      </c>
      <c r="T264" s="68" t="s">
        <v>344</v>
      </c>
      <c r="V264">
        <f t="shared" ref="V264:V271" si="22">V263+1</f>
        <v>258</v>
      </c>
      <c r="W264">
        <f t="shared" si="20"/>
        <v>118.85441047670197</v>
      </c>
      <c r="X264">
        <f t="shared" si="20"/>
        <v>183.95986747759929</v>
      </c>
      <c r="Z264">
        <f t="shared" si="21"/>
        <v>1334.6611915440292</v>
      </c>
    </row>
    <row r="265" spans="1:26" x14ac:dyDescent="0.2">
      <c r="A265" s="46" t="s">
        <v>733</v>
      </c>
      <c r="B265" s="82" t="s">
        <v>723</v>
      </c>
      <c r="C265" s="83" t="s">
        <v>338</v>
      </c>
      <c r="D265" s="84" t="s">
        <v>732</v>
      </c>
      <c r="E265" s="66" t="s">
        <v>43</v>
      </c>
      <c r="F265" s="25" t="s">
        <v>341</v>
      </c>
      <c r="G265" s="85" t="s">
        <v>342</v>
      </c>
      <c r="H265" s="85">
        <v>1.3934075832366943E-4</v>
      </c>
      <c r="I265" s="85">
        <v>294.54474523663521</v>
      </c>
      <c r="J265" s="85">
        <v>-11.202208833536133</v>
      </c>
      <c r="K265" s="85">
        <v>0.25677386194001883</v>
      </c>
      <c r="L265" s="85">
        <v>-2.9498747308025486E-3</v>
      </c>
      <c r="M265" s="85">
        <v>1.7294923558619502E-5</v>
      </c>
      <c r="N265" s="85">
        <v>-3.9034561274270407E-8</v>
      </c>
      <c r="O265" s="29">
        <v>1</v>
      </c>
      <c r="P265" s="67">
        <v>5</v>
      </c>
      <c r="Q265" s="67">
        <v>140</v>
      </c>
      <c r="R265" s="67" t="s">
        <v>712</v>
      </c>
      <c r="S265" s="67" t="s">
        <v>713</v>
      </c>
      <c r="T265" s="68" t="s">
        <v>344</v>
      </c>
      <c r="V265">
        <f t="shared" si="22"/>
        <v>259</v>
      </c>
      <c r="W265">
        <f t="shared" si="20"/>
        <v>108.57450491111095</v>
      </c>
      <c r="X265">
        <f t="shared" si="20"/>
        <v>169.5891990650729</v>
      </c>
      <c r="Z265">
        <f t="shared" si="21"/>
        <v>1222.9751424423825</v>
      </c>
    </row>
    <row r="266" spans="1:26" x14ac:dyDescent="0.2">
      <c r="A266" s="46" t="s">
        <v>734</v>
      </c>
      <c r="B266" s="82" t="s">
        <v>723</v>
      </c>
      <c r="C266" s="83" t="s">
        <v>338</v>
      </c>
      <c r="D266" s="84" t="s">
        <v>732</v>
      </c>
      <c r="E266" s="66" t="s">
        <v>44</v>
      </c>
      <c r="F266" s="25" t="s">
        <v>341</v>
      </c>
      <c r="G266" s="85" t="s">
        <v>342</v>
      </c>
      <c r="H266" s="85">
        <v>1.3023614883422852E-4</v>
      </c>
      <c r="I266" s="85">
        <v>270.85401688888669</v>
      </c>
      <c r="J266" s="85">
        <v>-10.611695809988305</v>
      </c>
      <c r="K266" s="85">
        <v>0.24898488904364058</v>
      </c>
      <c r="L266" s="85">
        <v>-2.9103249666491138E-3</v>
      </c>
      <c r="M266" s="85">
        <v>1.7223608557603853E-5</v>
      </c>
      <c r="N266" s="85">
        <v>-3.9008872268660177E-8</v>
      </c>
      <c r="O266" s="29">
        <v>1</v>
      </c>
      <c r="P266" s="67">
        <v>5</v>
      </c>
      <c r="Q266" s="67">
        <v>140</v>
      </c>
      <c r="R266" s="67" t="s">
        <v>712</v>
      </c>
      <c r="S266" s="67" t="s">
        <v>713</v>
      </c>
      <c r="T266" s="68" t="s">
        <v>344</v>
      </c>
      <c r="V266">
        <f t="shared" si="22"/>
        <v>260</v>
      </c>
      <c r="W266">
        <f t="shared" si="20"/>
        <v>98.425529487830318</v>
      </c>
      <c r="X266">
        <f t="shared" si="20"/>
        <v>153.54461584909652</v>
      </c>
      <c r="Z266">
        <f t="shared" si="21"/>
        <v>1118.3351917202874</v>
      </c>
    </row>
    <row r="267" spans="1:26" x14ac:dyDescent="0.2">
      <c r="A267" s="46" t="s">
        <v>735</v>
      </c>
      <c r="B267" s="82" t="s">
        <v>723</v>
      </c>
      <c r="C267" s="83" t="s">
        <v>338</v>
      </c>
      <c r="D267" s="89" t="s">
        <v>732</v>
      </c>
      <c r="E267" s="23" t="s">
        <v>45</v>
      </c>
      <c r="F267" s="25" t="s">
        <v>341</v>
      </c>
      <c r="G267" s="85" t="s">
        <v>342</v>
      </c>
      <c r="H267" s="85">
        <v>1.3023614883422852E-4</v>
      </c>
      <c r="I267" s="85">
        <v>270.85401688888669</v>
      </c>
      <c r="J267" s="85">
        <v>-10.611695809988305</v>
      </c>
      <c r="K267" s="85">
        <v>0.24898488904364058</v>
      </c>
      <c r="L267" s="85">
        <v>-2.9103249666491138E-3</v>
      </c>
      <c r="M267" s="85">
        <v>1.7223608557603853E-5</v>
      </c>
      <c r="N267" s="85">
        <v>-3.9008872268660177E-8</v>
      </c>
      <c r="O267" s="29">
        <v>1</v>
      </c>
      <c r="P267" s="67">
        <v>5</v>
      </c>
      <c r="Q267" s="67">
        <v>140</v>
      </c>
      <c r="R267" s="67" t="s">
        <v>712</v>
      </c>
      <c r="S267" s="67" t="s">
        <v>713</v>
      </c>
      <c r="T267" s="68" t="s">
        <v>344</v>
      </c>
      <c r="V267">
        <f t="shared" si="22"/>
        <v>261</v>
      </c>
      <c r="W267">
        <f t="shared" si="20"/>
        <v>98.425529487830318</v>
      </c>
      <c r="X267">
        <f t="shared" si="20"/>
        <v>153.54461584909652</v>
      </c>
      <c r="Z267">
        <f t="shared" si="21"/>
        <v>1118.3351917202874</v>
      </c>
    </row>
    <row r="268" spans="1:26" x14ac:dyDescent="0.2">
      <c r="A268" s="46" t="s">
        <v>736</v>
      </c>
      <c r="B268" s="82" t="s">
        <v>723</v>
      </c>
      <c r="C268" s="83" t="s">
        <v>338</v>
      </c>
      <c r="D268" s="84" t="s">
        <v>737</v>
      </c>
      <c r="E268" s="81" t="s">
        <v>340</v>
      </c>
      <c r="F268" s="25" t="s">
        <v>341</v>
      </c>
      <c r="G268" s="85" t="s">
        <v>342</v>
      </c>
      <c r="H268" s="85">
        <v>1.5339255332946777E-4</v>
      </c>
      <c r="I268" s="85">
        <v>386.21746161952615</v>
      </c>
      <c r="J268" s="85">
        <v>-15.34876102861017</v>
      </c>
      <c r="K268" s="85">
        <v>0.36282317864242941</v>
      </c>
      <c r="L268" s="85">
        <v>-4.2908689892442453E-3</v>
      </c>
      <c r="M268" s="85">
        <v>2.541760481422628E-5</v>
      </c>
      <c r="N268" s="85">
        <v>-5.7915344388315138E-8</v>
      </c>
      <c r="O268" s="29">
        <v>1</v>
      </c>
      <c r="P268" s="67">
        <v>5</v>
      </c>
      <c r="Q268" s="67">
        <v>140</v>
      </c>
      <c r="R268" s="67" t="s">
        <v>712</v>
      </c>
      <c r="S268" s="67" t="s">
        <v>713</v>
      </c>
      <c r="T268" s="68" t="s">
        <v>344</v>
      </c>
      <c r="V268">
        <f t="shared" si="22"/>
        <v>262</v>
      </c>
      <c r="W268">
        <f t="shared" si="20"/>
        <v>137.04055633183401</v>
      </c>
      <c r="X268">
        <f t="shared" si="20"/>
        <v>216.93125615476757</v>
      </c>
      <c r="Z268">
        <f t="shared" si="21"/>
        <v>1590.1180650747442</v>
      </c>
    </row>
    <row r="269" spans="1:26" x14ac:dyDescent="0.2">
      <c r="A269" s="46" t="s">
        <v>738</v>
      </c>
      <c r="B269" s="82" t="s">
        <v>723</v>
      </c>
      <c r="C269" s="83" t="s">
        <v>338</v>
      </c>
      <c r="D269" s="84" t="s">
        <v>737</v>
      </c>
      <c r="E269" s="66" t="s">
        <v>43</v>
      </c>
      <c r="F269" s="25" t="s">
        <v>341</v>
      </c>
      <c r="G269" s="85" t="s">
        <v>342</v>
      </c>
      <c r="H269" s="85">
        <v>1.3092160224914551E-4</v>
      </c>
      <c r="I269" s="85">
        <v>391.60286452248693</v>
      </c>
      <c r="J269" s="85">
        <v>-15.513040231540799</v>
      </c>
      <c r="K269" s="85">
        <v>0.35964146081460058</v>
      </c>
      <c r="L269" s="85">
        <v>-4.223622042502484E-3</v>
      </c>
      <c r="M269" s="85">
        <v>2.4856535872253005E-5</v>
      </c>
      <c r="N269" s="85">
        <v>-5.6531309386258222E-8</v>
      </c>
      <c r="O269" s="29">
        <v>1</v>
      </c>
      <c r="P269" s="67">
        <v>5</v>
      </c>
      <c r="Q269" s="67">
        <v>140</v>
      </c>
      <c r="R269" s="67" t="s">
        <v>712</v>
      </c>
      <c r="S269" s="67" t="s">
        <v>713</v>
      </c>
      <c r="T269" s="68" t="s">
        <v>344</v>
      </c>
      <c r="V269">
        <f t="shared" si="22"/>
        <v>263</v>
      </c>
      <c r="W269">
        <f t="shared" si="20"/>
        <v>133.7214091018881</v>
      </c>
      <c r="X269">
        <f t="shared" si="20"/>
        <v>219.09293395317812</v>
      </c>
      <c r="Z269">
        <f t="shared" si="21"/>
        <v>1612.5806599436696</v>
      </c>
    </row>
    <row r="270" spans="1:26" x14ac:dyDescent="0.2">
      <c r="A270" s="46" t="s">
        <v>739</v>
      </c>
      <c r="B270" s="82" t="s">
        <v>723</v>
      </c>
      <c r="C270" s="83" t="s">
        <v>338</v>
      </c>
      <c r="D270" s="84" t="s">
        <v>737</v>
      </c>
      <c r="E270" s="66" t="s">
        <v>44</v>
      </c>
      <c r="F270" s="25" t="s">
        <v>341</v>
      </c>
      <c r="G270" s="85" t="s">
        <v>342</v>
      </c>
      <c r="H270" s="85">
        <v>1.398622989654541E-4</v>
      </c>
      <c r="I270" s="85">
        <v>386.40718293935061</v>
      </c>
      <c r="J270" s="85">
        <v>-15.730355687905103</v>
      </c>
      <c r="K270" s="85">
        <v>0.36860757345857564</v>
      </c>
      <c r="L270" s="85">
        <v>-4.341129217038997E-3</v>
      </c>
      <c r="M270" s="85">
        <v>2.5637129937639003E-5</v>
      </c>
      <c r="N270" s="85">
        <v>-5.8386925391729072E-8</v>
      </c>
      <c r="O270" s="29">
        <v>1</v>
      </c>
      <c r="P270" s="67">
        <v>5</v>
      </c>
      <c r="Q270" s="67">
        <v>140</v>
      </c>
      <c r="R270" s="67" t="s">
        <v>712</v>
      </c>
      <c r="S270" s="67" t="s">
        <v>713</v>
      </c>
      <c r="T270" s="68" t="s">
        <v>344</v>
      </c>
      <c r="V270">
        <f t="shared" si="22"/>
        <v>264</v>
      </c>
      <c r="W270">
        <f t="shared" si="20"/>
        <v>128.49296762327631</v>
      </c>
      <c r="X270">
        <f t="shared" si="20"/>
        <v>212.28268022445042</v>
      </c>
      <c r="Z270">
        <f t="shared" si="21"/>
        <v>1582.2191070184429</v>
      </c>
    </row>
    <row r="271" spans="1:26" ht="13.5" thickBot="1" x14ac:dyDescent="0.25">
      <c r="A271" s="50" t="s">
        <v>740</v>
      </c>
      <c r="B271" s="90" t="s">
        <v>723</v>
      </c>
      <c r="C271" s="91" t="s">
        <v>338</v>
      </c>
      <c r="D271" s="92" t="s">
        <v>737</v>
      </c>
      <c r="E271" s="73" t="s">
        <v>45</v>
      </c>
      <c r="F271" s="37" t="s">
        <v>341</v>
      </c>
      <c r="G271" s="93" t="s">
        <v>342</v>
      </c>
      <c r="H271" s="93">
        <v>1.398622989654541E-4</v>
      </c>
      <c r="I271" s="93">
        <v>386.40718293935061</v>
      </c>
      <c r="J271" s="93">
        <v>-15.730355687905103</v>
      </c>
      <c r="K271" s="93">
        <v>0.36860757345857564</v>
      </c>
      <c r="L271" s="93">
        <v>-4.341129217038997E-3</v>
      </c>
      <c r="M271" s="93">
        <v>2.5637129937639003E-5</v>
      </c>
      <c r="N271" s="93">
        <v>-5.8386925391729072E-8</v>
      </c>
      <c r="O271" s="38">
        <v>1</v>
      </c>
      <c r="P271" s="94">
        <v>5</v>
      </c>
      <c r="Q271" s="94">
        <v>140</v>
      </c>
      <c r="R271" s="94" t="s">
        <v>712</v>
      </c>
      <c r="S271" s="94" t="s">
        <v>713</v>
      </c>
      <c r="T271" s="77" t="s">
        <v>344</v>
      </c>
      <c r="V271">
        <f t="shared" si="22"/>
        <v>265</v>
      </c>
      <c r="W271">
        <f t="shared" si="20"/>
        <v>128.49296762327631</v>
      </c>
      <c r="X271">
        <f t="shared" si="20"/>
        <v>212.28268022445042</v>
      </c>
      <c r="Z271">
        <f t="shared" si="21"/>
        <v>1582.2191070184429</v>
      </c>
    </row>
    <row r="272" spans="1:26" x14ac:dyDescent="0.2">
      <c r="F272" s="206" t="s">
        <v>928</v>
      </c>
      <c r="G272" s="207" t="s">
        <v>929</v>
      </c>
      <c r="I272" s="183" t="s">
        <v>924</v>
      </c>
      <c r="X272" t="s">
        <v>743</v>
      </c>
      <c r="Y272" t="s">
        <v>743</v>
      </c>
      <c r="Z272" t="s">
        <v>234</v>
      </c>
    </row>
    <row r="273" spans="3:26" x14ac:dyDescent="0.2">
      <c r="C273" s="183" t="s">
        <v>909</v>
      </c>
      <c r="D273" s="183" t="s">
        <v>909</v>
      </c>
      <c r="F273" s="205" t="s">
        <v>927</v>
      </c>
      <c r="G273" s="207" t="s">
        <v>927</v>
      </c>
      <c r="I273" s="183" t="s">
        <v>925</v>
      </c>
      <c r="J273" s="208">
        <v>2.57</v>
      </c>
      <c r="K273" s="183" t="s">
        <v>926</v>
      </c>
      <c r="L273" t="s">
        <v>930</v>
      </c>
      <c r="V273" t="s">
        <v>915</v>
      </c>
      <c r="X273" t="s">
        <v>785</v>
      </c>
      <c r="Y273" t="s">
        <v>235</v>
      </c>
      <c r="Z273" t="s">
        <v>235</v>
      </c>
    </row>
    <row r="274" spans="3:26" x14ac:dyDescent="0.2">
      <c r="C274" s="185">
        <v>10</v>
      </c>
      <c r="D274" s="95" t="s">
        <v>900</v>
      </c>
      <c r="E274" s="6" t="s">
        <v>10</v>
      </c>
      <c r="F274">
        <v>271</v>
      </c>
      <c r="G274" s="210">
        <f>F274*$J$275</f>
        <v>837.10336538461536</v>
      </c>
      <c r="I274" t="s">
        <v>931</v>
      </c>
      <c r="J274" s="209">
        <v>0.83199999999999996</v>
      </c>
      <c r="K274" t="s">
        <v>926</v>
      </c>
      <c r="M274" s="183"/>
      <c r="N274" s="203"/>
      <c r="O274" s="183"/>
      <c r="V274">
        <v>300</v>
      </c>
      <c r="X274">
        <f>Y274/$X$5</f>
        <v>156.0455748524769</v>
      </c>
      <c r="Y274">
        <f>C274*0.3*G274</f>
        <v>2511.3100961538462</v>
      </c>
      <c r="Z274">
        <f>C274*0.1*G274</f>
        <v>837.10336538461536</v>
      </c>
    </row>
    <row r="275" spans="3:26" x14ac:dyDescent="0.2">
      <c r="C275" s="186">
        <v>25</v>
      </c>
      <c r="D275" s="95" t="s">
        <v>901</v>
      </c>
      <c r="E275" s="6" t="s">
        <v>10</v>
      </c>
      <c r="F275">
        <v>269</v>
      </c>
      <c r="G275" s="210">
        <f t="shared" ref="G275:G313" si="23">F275*$J$275</f>
        <v>830.92548076923072</v>
      </c>
      <c r="I275" t="s">
        <v>925</v>
      </c>
      <c r="J275" s="209">
        <f>J273/J274</f>
        <v>3.0889423076923075</v>
      </c>
      <c r="K275" t="s">
        <v>932</v>
      </c>
      <c r="M275" s="183"/>
      <c r="N275" s="203"/>
      <c r="O275" s="183"/>
      <c r="V275">
        <v>310</v>
      </c>
      <c r="X275">
        <f t="shared" ref="X275:X313" si="24">Y275/$X$5</f>
        <v>387.2348674844676</v>
      </c>
      <c r="Y275">
        <f t="shared" ref="Y275:Y313" si="25">C275*0.3*G275</f>
        <v>6231.9411057692305</v>
      </c>
      <c r="Z275">
        <f t="shared" ref="Z275:Z313" si="26">C275*0.1*G275</f>
        <v>2077.3137019230767</v>
      </c>
    </row>
    <row r="276" spans="3:26" x14ac:dyDescent="0.2">
      <c r="C276" s="186">
        <v>50</v>
      </c>
      <c r="D276" s="95" t="s">
        <v>902</v>
      </c>
      <c r="E276" s="6" t="s">
        <v>10</v>
      </c>
      <c r="F276">
        <v>265</v>
      </c>
      <c r="G276" s="210">
        <f t="shared" si="23"/>
        <v>818.56971153846143</v>
      </c>
      <c r="J276" s="203"/>
      <c r="M276" s="183"/>
      <c r="O276" s="183"/>
      <c r="V276">
        <v>320</v>
      </c>
      <c r="X276">
        <f t="shared" si="24"/>
        <v>762.95345638203651</v>
      </c>
      <c r="Y276">
        <f t="shared" si="25"/>
        <v>12278.545673076922</v>
      </c>
      <c r="Z276">
        <f t="shared" si="26"/>
        <v>4092.8485576923072</v>
      </c>
    </row>
    <row r="277" spans="3:26" x14ac:dyDescent="0.2">
      <c r="C277" s="186">
        <v>100</v>
      </c>
      <c r="D277" s="95" t="s">
        <v>903</v>
      </c>
      <c r="E277" s="6" t="s">
        <v>10</v>
      </c>
      <c r="F277">
        <v>260</v>
      </c>
      <c r="G277" s="210">
        <f t="shared" si="23"/>
        <v>803.125</v>
      </c>
      <c r="J277" s="203"/>
      <c r="V277">
        <v>330</v>
      </c>
      <c r="X277">
        <f t="shared" si="24"/>
        <v>1497.1162162968265</v>
      </c>
      <c r="Y277">
        <f t="shared" si="25"/>
        <v>24093.75</v>
      </c>
      <c r="Z277">
        <f t="shared" si="26"/>
        <v>8031.25</v>
      </c>
    </row>
    <row r="278" spans="3:26" x14ac:dyDescent="0.2">
      <c r="C278" s="186">
        <v>200</v>
      </c>
      <c r="D278" s="95" t="s">
        <v>904</v>
      </c>
      <c r="E278" s="6" t="s">
        <v>10</v>
      </c>
      <c r="F278">
        <v>254</v>
      </c>
      <c r="G278" s="210">
        <f t="shared" si="23"/>
        <v>784.59134615384608</v>
      </c>
      <c r="J278" s="203"/>
      <c r="V278">
        <v>340</v>
      </c>
      <c r="X278">
        <f t="shared" si="24"/>
        <v>2925.1347610722605</v>
      </c>
      <c r="Y278">
        <f t="shared" si="25"/>
        <v>47075.480769230766</v>
      </c>
      <c r="Z278">
        <f t="shared" si="26"/>
        <v>15691.826923076922</v>
      </c>
    </row>
    <row r="279" spans="3:26" x14ac:dyDescent="0.2">
      <c r="C279" s="186">
        <v>400</v>
      </c>
      <c r="D279" s="95" t="s">
        <v>905</v>
      </c>
      <c r="E279" s="6" t="s">
        <v>10</v>
      </c>
      <c r="F279">
        <v>254</v>
      </c>
      <c r="G279" s="210">
        <f t="shared" si="23"/>
        <v>784.59134615384608</v>
      </c>
      <c r="J279" s="203"/>
      <c r="V279">
        <v>350</v>
      </c>
      <c r="X279">
        <f t="shared" si="24"/>
        <v>5850.269522144521</v>
      </c>
      <c r="Y279">
        <f t="shared" si="25"/>
        <v>94150.961538461532</v>
      </c>
      <c r="Z279">
        <f t="shared" si="26"/>
        <v>31383.653846153844</v>
      </c>
    </row>
    <row r="280" spans="3:26" x14ac:dyDescent="0.2">
      <c r="C280" s="186">
        <v>800</v>
      </c>
      <c r="D280" s="95" t="s">
        <v>906</v>
      </c>
      <c r="E280" s="6" t="s">
        <v>10</v>
      </c>
      <c r="F280">
        <v>254</v>
      </c>
      <c r="G280" s="210">
        <f t="shared" si="23"/>
        <v>784.59134615384608</v>
      </c>
      <c r="J280" s="203"/>
      <c r="V280">
        <v>360</v>
      </c>
      <c r="X280">
        <f t="shared" si="24"/>
        <v>11700.539044289042</v>
      </c>
      <c r="Y280">
        <f t="shared" si="25"/>
        <v>188301.92307692306</v>
      </c>
      <c r="Z280">
        <f t="shared" si="26"/>
        <v>62767.307692307688</v>
      </c>
    </row>
    <row r="281" spans="3:26" x14ac:dyDescent="0.2">
      <c r="C281" s="186">
        <v>1000</v>
      </c>
      <c r="D281" s="95" t="s">
        <v>907</v>
      </c>
      <c r="E281" s="6" t="s">
        <v>10</v>
      </c>
      <c r="F281">
        <v>254</v>
      </c>
      <c r="G281" s="210">
        <f t="shared" si="23"/>
        <v>784.59134615384608</v>
      </c>
      <c r="J281" s="203"/>
      <c r="V281">
        <v>370</v>
      </c>
      <c r="X281">
        <f t="shared" si="24"/>
        <v>14625.673805361303</v>
      </c>
      <c r="Y281">
        <f t="shared" si="25"/>
        <v>235377.40384615381</v>
      </c>
      <c r="Z281">
        <f t="shared" si="26"/>
        <v>78459.13461538461</v>
      </c>
    </row>
    <row r="282" spans="3:26" x14ac:dyDescent="0.2">
      <c r="C282" s="185">
        <f>C274</f>
        <v>10</v>
      </c>
      <c r="D282" s="95" t="s">
        <v>900</v>
      </c>
      <c r="E282" s="6" t="s">
        <v>11</v>
      </c>
      <c r="F282">
        <f>F274</f>
        <v>271</v>
      </c>
      <c r="G282" s="210">
        <f>F282*$J$275</f>
        <v>837.10336538461536</v>
      </c>
      <c r="J282" s="203"/>
      <c r="V282">
        <v>301</v>
      </c>
      <c r="X282">
        <f t="shared" si="24"/>
        <v>156.0455748524769</v>
      </c>
      <c r="Y282">
        <f t="shared" si="25"/>
        <v>2511.3100961538462</v>
      </c>
      <c r="Z282">
        <f t="shared" si="26"/>
        <v>837.10336538461536</v>
      </c>
    </row>
    <row r="283" spans="3:26" x14ac:dyDescent="0.2">
      <c r="C283" s="185">
        <f t="shared" ref="C283:C313" si="27">C275</f>
        <v>25</v>
      </c>
      <c r="D283" s="95" t="s">
        <v>901</v>
      </c>
      <c r="E283" s="6" t="s">
        <v>11</v>
      </c>
      <c r="F283">
        <f t="shared" ref="F283:F313" si="28">F275</f>
        <v>269</v>
      </c>
      <c r="G283" s="210">
        <f t="shared" si="23"/>
        <v>830.92548076923072</v>
      </c>
      <c r="J283" s="203"/>
      <c r="V283">
        <v>311</v>
      </c>
      <c r="X283">
        <f t="shared" si="24"/>
        <v>387.2348674844676</v>
      </c>
      <c r="Y283">
        <f t="shared" si="25"/>
        <v>6231.9411057692305</v>
      </c>
      <c r="Z283">
        <f t="shared" si="26"/>
        <v>2077.3137019230767</v>
      </c>
    </row>
    <row r="284" spans="3:26" x14ac:dyDescent="0.2">
      <c r="C284" s="185">
        <f t="shared" si="27"/>
        <v>50</v>
      </c>
      <c r="D284" s="95" t="s">
        <v>902</v>
      </c>
      <c r="E284" s="6" t="s">
        <v>11</v>
      </c>
      <c r="F284">
        <f t="shared" si="28"/>
        <v>265</v>
      </c>
      <c r="G284" s="210">
        <f t="shared" si="23"/>
        <v>818.56971153846143</v>
      </c>
      <c r="J284" s="203"/>
      <c r="V284">
        <v>321</v>
      </c>
      <c r="X284">
        <f t="shared" si="24"/>
        <v>762.95345638203651</v>
      </c>
      <c r="Y284">
        <f t="shared" si="25"/>
        <v>12278.545673076922</v>
      </c>
      <c r="Z284">
        <f t="shared" si="26"/>
        <v>4092.8485576923072</v>
      </c>
    </row>
    <row r="285" spans="3:26" x14ac:dyDescent="0.2">
      <c r="C285" s="185">
        <f t="shared" si="27"/>
        <v>100</v>
      </c>
      <c r="D285" s="95" t="s">
        <v>903</v>
      </c>
      <c r="E285" s="6" t="s">
        <v>11</v>
      </c>
      <c r="F285">
        <f t="shared" si="28"/>
        <v>260</v>
      </c>
      <c r="G285" s="210">
        <f t="shared" si="23"/>
        <v>803.125</v>
      </c>
      <c r="J285" s="203"/>
      <c r="V285">
        <v>331</v>
      </c>
      <c r="X285">
        <f t="shared" si="24"/>
        <v>1497.1162162968265</v>
      </c>
      <c r="Y285">
        <f t="shared" si="25"/>
        <v>24093.75</v>
      </c>
      <c r="Z285">
        <f t="shared" si="26"/>
        <v>8031.25</v>
      </c>
    </row>
    <row r="286" spans="3:26" x14ac:dyDescent="0.2">
      <c r="C286" s="185">
        <f t="shared" si="27"/>
        <v>200</v>
      </c>
      <c r="D286" s="95" t="s">
        <v>904</v>
      </c>
      <c r="E286" s="6" t="s">
        <v>11</v>
      </c>
      <c r="F286">
        <f t="shared" si="28"/>
        <v>254</v>
      </c>
      <c r="G286" s="210">
        <f t="shared" si="23"/>
        <v>784.59134615384608</v>
      </c>
      <c r="J286" s="203"/>
      <c r="V286">
        <v>341</v>
      </c>
      <c r="X286">
        <f t="shared" si="24"/>
        <v>2925.1347610722605</v>
      </c>
      <c r="Y286">
        <f t="shared" si="25"/>
        <v>47075.480769230766</v>
      </c>
      <c r="Z286">
        <f t="shared" si="26"/>
        <v>15691.826923076922</v>
      </c>
    </row>
    <row r="287" spans="3:26" x14ac:dyDescent="0.2">
      <c r="C287" s="185">
        <f t="shared" si="27"/>
        <v>400</v>
      </c>
      <c r="D287" s="95" t="s">
        <v>905</v>
      </c>
      <c r="E287" s="6" t="s">
        <v>11</v>
      </c>
      <c r="F287">
        <f t="shared" si="28"/>
        <v>254</v>
      </c>
      <c r="G287" s="210">
        <f t="shared" si="23"/>
        <v>784.59134615384608</v>
      </c>
      <c r="J287" s="203"/>
      <c r="V287">
        <v>351</v>
      </c>
      <c r="X287">
        <f t="shared" si="24"/>
        <v>5850.269522144521</v>
      </c>
      <c r="Y287">
        <f t="shared" si="25"/>
        <v>94150.961538461532</v>
      </c>
      <c r="Z287">
        <f t="shared" si="26"/>
        <v>31383.653846153844</v>
      </c>
    </row>
    <row r="288" spans="3:26" x14ac:dyDescent="0.2">
      <c r="C288" s="185">
        <f t="shared" si="27"/>
        <v>800</v>
      </c>
      <c r="D288" s="95" t="s">
        <v>906</v>
      </c>
      <c r="E288" s="6" t="s">
        <v>11</v>
      </c>
      <c r="F288">
        <f t="shared" si="28"/>
        <v>254</v>
      </c>
      <c r="G288" s="210">
        <f t="shared" si="23"/>
        <v>784.59134615384608</v>
      </c>
      <c r="J288" s="203"/>
      <c r="V288">
        <v>361</v>
      </c>
      <c r="X288">
        <f t="shared" si="24"/>
        <v>11700.539044289042</v>
      </c>
      <c r="Y288">
        <f t="shared" si="25"/>
        <v>188301.92307692306</v>
      </c>
      <c r="Z288">
        <f t="shared" si="26"/>
        <v>62767.307692307688</v>
      </c>
    </row>
    <row r="289" spans="3:26" x14ac:dyDescent="0.2">
      <c r="C289" s="185">
        <f t="shared" si="27"/>
        <v>1000</v>
      </c>
      <c r="D289" s="95" t="s">
        <v>907</v>
      </c>
      <c r="E289" s="6" t="s">
        <v>11</v>
      </c>
      <c r="F289">
        <f t="shared" si="28"/>
        <v>254</v>
      </c>
      <c r="G289" s="210">
        <f t="shared" si="23"/>
        <v>784.59134615384608</v>
      </c>
      <c r="J289" s="203"/>
      <c r="V289">
        <v>371</v>
      </c>
      <c r="X289">
        <f t="shared" si="24"/>
        <v>14625.673805361303</v>
      </c>
      <c r="Y289">
        <f t="shared" si="25"/>
        <v>235377.40384615381</v>
      </c>
      <c r="Z289">
        <f t="shared" si="26"/>
        <v>78459.13461538461</v>
      </c>
    </row>
    <row r="290" spans="3:26" x14ac:dyDescent="0.2">
      <c r="C290" s="185">
        <f t="shared" si="27"/>
        <v>10</v>
      </c>
      <c r="D290" s="95" t="s">
        <v>900</v>
      </c>
      <c r="E290" s="184" t="s">
        <v>8</v>
      </c>
      <c r="F290">
        <f t="shared" si="28"/>
        <v>271</v>
      </c>
      <c r="G290" s="210">
        <f>F290*$J$275</f>
        <v>837.10336538461536</v>
      </c>
      <c r="J290" s="203"/>
      <c r="V290">
        <v>302</v>
      </c>
      <c r="X290">
        <f t="shared" si="24"/>
        <v>156.0455748524769</v>
      </c>
      <c r="Y290">
        <f t="shared" si="25"/>
        <v>2511.3100961538462</v>
      </c>
      <c r="Z290">
        <f t="shared" si="26"/>
        <v>837.10336538461536</v>
      </c>
    </row>
    <row r="291" spans="3:26" x14ac:dyDescent="0.2">
      <c r="C291" s="185">
        <f t="shared" si="27"/>
        <v>25</v>
      </c>
      <c r="D291" s="95" t="s">
        <v>901</v>
      </c>
      <c r="E291" s="184" t="s">
        <v>8</v>
      </c>
      <c r="F291">
        <f t="shared" si="28"/>
        <v>269</v>
      </c>
      <c r="G291" s="210">
        <f t="shared" si="23"/>
        <v>830.92548076923072</v>
      </c>
      <c r="J291" s="203"/>
      <c r="V291">
        <v>312</v>
      </c>
      <c r="X291">
        <f t="shared" si="24"/>
        <v>387.2348674844676</v>
      </c>
      <c r="Y291">
        <f t="shared" si="25"/>
        <v>6231.9411057692305</v>
      </c>
      <c r="Z291">
        <f t="shared" si="26"/>
        <v>2077.3137019230767</v>
      </c>
    </row>
    <row r="292" spans="3:26" x14ac:dyDescent="0.2">
      <c r="C292" s="185">
        <f t="shared" si="27"/>
        <v>50</v>
      </c>
      <c r="D292" s="95" t="s">
        <v>902</v>
      </c>
      <c r="E292" s="184" t="s">
        <v>8</v>
      </c>
      <c r="F292">
        <f t="shared" si="28"/>
        <v>265</v>
      </c>
      <c r="G292" s="210">
        <f t="shared" si="23"/>
        <v>818.56971153846143</v>
      </c>
      <c r="J292" s="203"/>
      <c r="V292">
        <v>322</v>
      </c>
      <c r="X292">
        <f t="shared" si="24"/>
        <v>762.95345638203651</v>
      </c>
      <c r="Y292">
        <f t="shared" si="25"/>
        <v>12278.545673076922</v>
      </c>
      <c r="Z292">
        <f t="shared" si="26"/>
        <v>4092.8485576923072</v>
      </c>
    </row>
    <row r="293" spans="3:26" x14ac:dyDescent="0.2">
      <c r="C293" s="185">
        <f t="shared" si="27"/>
        <v>100</v>
      </c>
      <c r="D293" s="95" t="s">
        <v>903</v>
      </c>
      <c r="E293" s="184" t="s">
        <v>8</v>
      </c>
      <c r="F293">
        <f t="shared" si="28"/>
        <v>260</v>
      </c>
      <c r="G293" s="210">
        <f t="shared" si="23"/>
        <v>803.125</v>
      </c>
      <c r="J293" s="203"/>
      <c r="V293">
        <v>332</v>
      </c>
      <c r="X293">
        <f t="shared" si="24"/>
        <v>1497.1162162968265</v>
      </c>
      <c r="Y293">
        <f t="shared" si="25"/>
        <v>24093.75</v>
      </c>
      <c r="Z293">
        <f t="shared" si="26"/>
        <v>8031.25</v>
      </c>
    </row>
    <row r="294" spans="3:26" x14ac:dyDescent="0.2">
      <c r="C294" s="185">
        <f t="shared" si="27"/>
        <v>200</v>
      </c>
      <c r="D294" s="95" t="s">
        <v>904</v>
      </c>
      <c r="E294" s="184" t="s">
        <v>8</v>
      </c>
      <c r="F294">
        <f t="shared" si="28"/>
        <v>254</v>
      </c>
      <c r="G294" s="210">
        <f t="shared" si="23"/>
        <v>784.59134615384608</v>
      </c>
      <c r="J294" s="203"/>
      <c r="V294">
        <v>342</v>
      </c>
      <c r="X294">
        <f t="shared" si="24"/>
        <v>2925.1347610722605</v>
      </c>
      <c r="Y294">
        <f t="shared" si="25"/>
        <v>47075.480769230766</v>
      </c>
      <c r="Z294">
        <f t="shared" si="26"/>
        <v>15691.826923076922</v>
      </c>
    </row>
    <row r="295" spans="3:26" x14ac:dyDescent="0.2">
      <c r="C295" s="185">
        <f t="shared" si="27"/>
        <v>400</v>
      </c>
      <c r="D295" s="95" t="s">
        <v>905</v>
      </c>
      <c r="E295" s="184" t="s">
        <v>8</v>
      </c>
      <c r="F295">
        <f t="shared" si="28"/>
        <v>254</v>
      </c>
      <c r="G295" s="210">
        <f t="shared" si="23"/>
        <v>784.59134615384608</v>
      </c>
      <c r="J295" s="203"/>
      <c r="V295">
        <v>352</v>
      </c>
      <c r="X295">
        <f t="shared" si="24"/>
        <v>5850.269522144521</v>
      </c>
      <c r="Y295">
        <f t="shared" si="25"/>
        <v>94150.961538461532</v>
      </c>
      <c r="Z295">
        <f t="shared" si="26"/>
        <v>31383.653846153844</v>
      </c>
    </row>
    <row r="296" spans="3:26" x14ac:dyDescent="0.2">
      <c r="C296" s="185">
        <f t="shared" si="27"/>
        <v>800</v>
      </c>
      <c r="D296" s="95" t="s">
        <v>906</v>
      </c>
      <c r="E296" s="184" t="s">
        <v>8</v>
      </c>
      <c r="F296">
        <f t="shared" si="28"/>
        <v>254</v>
      </c>
      <c r="G296" s="210">
        <f t="shared" si="23"/>
        <v>784.59134615384608</v>
      </c>
      <c r="J296" s="203"/>
      <c r="V296">
        <v>362</v>
      </c>
      <c r="X296">
        <f t="shared" si="24"/>
        <v>11700.539044289042</v>
      </c>
      <c r="Y296">
        <f t="shared" si="25"/>
        <v>188301.92307692306</v>
      </c>
      <c r="Z296">
        <f t="shared" si="26"/>
        <v>62767.307692307688</v>
      </c>
    </row>
    <row r="297" spans="3:26" x14ac:dyDescent="0.2">
      <c r="C297" s="185">
        <f t="shared" si="27"/>
        <v>1000</v>
      </c>
      <c r="D297" s="95" t="s">
        <v>907</v>
      </c>
      <c r="E297" s="184" t="s">
        <v>8</v>
      </c>
      <c r="F297">
        <f t="shared" si="28"/>
        <v>254</v>
      </c>
      <c r="G297" s="210">
        <f t="shared" si="23"/>
        <v>784.59134615384608</v>
      </c>
      <c r="J297" s="203"/>
      <c r="V297">
        <v>372</v>
      </c>
      <c r="X297">
        <f t="shared" si="24"/>
        <v>14625.673805361303</v>
      </c>
      <c r="Y297">
        <f t="shared" si="25"/>
        <v>235377.40384615381</v>
      </c>
      <c r="Z297">
        <f t="shared" si="26"/>
        <v>78459.13461538461</v>
      </c>
    </row>
    <row r="298" spans="3:26" x14ac:dyDescent="0.2">
      <c r="C298" s="185">
        <f t="shared" si="27"/>
        <v>10</v>
      </c>
      <c r="D298" s="95" t="s">
        <v>900</v>
      </c>
      <c r="E298" s="6" t="s">
        <v>9</v>
      </c>
      <c r="F298">
        <f t="shared" si="28"/>
        <v>271</v>
      </c>
      <c r="G298" s="210">
        <f>F298*$J$275</f>
        <v>837.10336538461536</v>
      </c>
      <c r="J298" s="203"/>
      <c r="V298">
        <v>303</v>
      </c>
      <c r="X298">
        <f t="shared" si="24"/>
        <v>156.0455748524769</v>
      </c>
      <c r="Y298">
        <f t="shared" si="25"/>
        <v>2511.3100961538462</v>
      </c>
      <c r="Z298">
        <f t="shared" si="26"/>
        <v>837.10336538461536</v>
      </c>
    </row>
    <row r="299" spans="3:26" x14ac:dyDescent="0.2">
      <c r="C299" s="185">
        <f t="shared" si="27"/>
        <v>25</v>
      </c>
      <c r="D299" s="95" t="s">
        <v>901</v>
      </c>
      <c r="E299" s="6" t="s">
        <v>9</v>
      </c>
      <c r="F299">
        <f t="shared" si="28"/>
        <v>269</v>
      </c>
      <c r="G299" s="210">
        <f t="shared" si="23"/>
        <v>830.92548076923072</v>
      </c>
      <c r="J299" s="203"/>
      <c r="V299">
        <v>313</v>
      </c>
      <c r="X299">
        <f t="shared" si="24"/>
        <v>387.2348674844676</v>
      </c>
      <c r="Y299">
        <f t="shared" si="25"/>
        <v>6231.9411057692305</v>
      </c>
      <c r="Z299">
        <f t="shared" si="26"/>
        <v>2077.3137019230767</v>
      </c>
    </row>
    <row r="300" spans="3:26" x14ac:dyDescent="0.2">
      <c r="C300" s="185">
        <f t="shared" si="27"/>
        <v>50</v>
      </c>
      <c r="D300" s="187" t="s">
        <v>902</v>
      </c>
      <c r="E300" s="188" t="s">
        <v>9</v>
      </c>
      <c r="F300">
        <f t="shared" si="28"/>
        <v>265</v>
      </c>
      <c r="G300" s="210">
        <f t="shared" si="23"/>
        <v>818.56971153846143</v>
      </c>
      <c r="J300" s="203"/>
      <c r="V300">
        <v>323</v>
      </c>
      <c r="X300">
        <f t="shared" si="24"/>
        <v>762.95345638203651</v>
      </c>
      <c r="Y300">
        <f t="shared" si="25"/>
        <v>12278.545673076922</v>
      </c>
      <c r="Z300">
        <f t="shared" si="26"/>
        <v>4092.8485576923072</v>
      </c>
    </row>
    <row r="301" spans="3:26" x14ac:dyDescent="0.2">
      <c r="C301" s="185">
        <f t="shared" si="27"/>
        <v>100</v>
      </c>
      <c r="D301" s="95" t="s">
        <v>903</v>
      </c>
      <c r="E301" s="6" t="s">
        <v>9</v>
      </c>
      <c r="F301">
        <f t="shared" si="28"/>
        <v>260</v>
      </c>
      <c r="G301" s="210">
        <f t="shared" si="23"/>
        <v>803.125</v>
      </c>
      <c r="J301" s="203"/>
      <c r="V301">
        <v>333</v>
      </c>
      <c r="X301">
        <f t="shared" si="24"/>
        <v>1497.1162162968265</v>
      </c>
      <c r="Y301">
        <f t="shared" si="25"/>
        <v>24093.75</v>
      </c>
      <c r="Z301">
        <f t="shared" si="26"/>
        <v>8031.25</v>
      </c>
    </row>
    <row r="302" spans="3:26" x14ac:dyDescent="0.2">
      <c r="C302" s="185">
        <f t="shared" si="27"/>
        <v>200</v>
      </c>
      <c r="D302" s="95" t="s">
        <v>904</v>
      </c>
      <c r="E302" s="6" t="s">
        <v>9</v>
      </c>
      <c r="F302">
        <f t="shared" si="28"/>
        <v>254</v>
      </c>
      <c r="G302" s="210">
        <f t="shared" si="23"/>
        <v>784.59134615384608</v>
      </c>
      <c r="J302" s="203"/>
      <c r="V302">
        <v>343</v>
      </c>
      <c r="X302">
        <f t="shared" si="24"/>
        <v>2925.1347610722605</v>
      </c>
      <c r="Y302">
        <f t="shared" si="25"/>
        <v>47075.480769230766</v>
      </c>
      <c r="Z302">
        <f t="shared" si="26"/>
        <v>15691.826923076922</v>
      </c>
    </row>
    <row r="303" spans="3:26" x14ac:dyDescent="0.2">
      <c r="C303" s="185">
        <f t="shared" si="27"/>
        <v>400</v>
      </c>
      <c r="D303" s="95" t="s">
        <v>905</v>
      </c>
      <c r="E303" s="6" t="s">
        <v>9</v>
      </c>
      <c r="F303">
        <f t="shared" si="28"/>
        <v>254</v>
      </c>
      <c r="G303" s="210">
        <f t="shared" si="23"/>
        <v>784.59134615384608</v>
      </c>
      <c r="J303" s="203"/>
      <c r="V303">
        <v>353</v>
      </c>
      <c r="X303">
        <f t="shared" si="24"/>
        <v>5850.269522144521</v>
      </c>
      <c r="Y303">
        <f t="shared" si="25"/>
        <v>94150.961538461532</v>
      </c>
      <c r="Z303">
        <f t="shared" si="26"/>
        <v>31383.653846153844</v>
      </c>
    </row>
    <row r="304" spans="3:26" x14ac:dyDescent="0.2">
      <c r="C304" s="185">
        <f t="shared" si="27"/>
        <v>800</v>
      </c>
      <c r="D304" s="95" t="s">
        <v>906</v>
      </c>
      <c r="E304" s="6" t="s">
        <v>9</v>
      </c>
      <c r="F304">
        <f t="shared" si="28"/>
        <v>254</v>
      </c>
      <c r="G304" s="210">
        <f t="shared" si="23"/>
        <v>784.59134615384608</v>
      </c>
      <c r="J304" s="203"/>
      <c r="V304">
        <v>363</v>
      </c>
      <c r="X304">
        <f t="shared" si="24"/>
        <v>11700.539044289042</v>
      </c>
      <c r="Y304">
        <f t="shared" si="25"/>
        <v>188301.92307692306</v>
      </c>
      <c r="Z304">
        <f t="shared" si="26"/>
        <v>62767.307692307688</v>
      </c>
    </row>
    <row r="305" spans="3:26" x14ac:dyDescent="0.2">
      <c r="C305" s="185">
        <f t="shared" si="27"/>
        <v>1000</v>
      </c>
      <c r="D305" s="95" t="s">
        <v>908</v>
      </c>
      <c r="E305" s="6" t="s">
        <v>9</v>
      </c>
      <c r="F305">
        <f t="shared" si="28"/>
        <v>254</v>
      </c>
      <c r="G305" s="210">
        <f t="shared" si="23"/>
        <v>784.59134615384608</v>
      </c>
      <c r="J305" s="203"/>
      <c r="V305">
        <v>373</v>
      </c>
      <c r="X305">
        <f t="shared" si="24"/>
        <v>14625.673805361303</v>
      </c>
      <c r="Y305">
        <f t="shared" si="25"/>
        <v>235377.40384615381</v>
      </c>
      <c r="Z305">
        <f t="shared" si="26"/>
        <v>78459.13461538461</v>
      </c>
    </row>
    <row r="306" spans="3:26" x14ac:dyDescent="0.2">
      <c r="C306" s="185">
        <f t="shared" si="27"/>
        <v>10</v>
      </c>
      <c r="D306" s="95" t="s">
        <v>900</v>
      </c>
      <c r="E306" s="6" t="s">
        <v>13</v>
      </c>
      <c r="F306">
        <f t="shared" si="28"/>
        <v>271</v>
      </c>
      <c r="G306" s="210">
        <f>F306*$J$275</f>
        <v>837.10336538461536</v>
      </c>
      <c r="J306" s="203"/>
      <c r="V306">
        <v>304</v>
      </c>
      <c r="X306">
        <f t="shared" si="24"/>
        <v>156.0455748524769</v>
      </c>
      <c r="Y306">
        <f t="shared" si="25"/>
        <v>2511.3100961538462</v>
      </c>
      <c r="Z306">
        <f t="shared" si="26"/>
        <v>837.10336538461536</v>
      </c>
    </row>
    <row r="307" spans="3:26" x14ac:dyDescent="0.2">
      <c r="C307" s="185">
        <f t="shared" si="27"/>
        <v>25</v>
      </c>
      <c r="D307" s="95" t="s">
        <v>901</v>
      </c>
      <c r="E307" s="6" t="s">
        <v>13</v>
      </c>
      <c r="F307">
        <f t="shared" si="28"/>
        <v>269</v>
      </c>
      <c r="G307" s="210">
        <f t="shared" si="23"/>
        <v>830.92548076923072</v>
      </c>
      <c r="J307" s="203"/>
      <c r="V307">
        <v>314</v>
      </c>
      <c r="X307">
        <f t="shared" si="24"/>
        <v>387.2348674844676</v>
      </c>
      <c r="Y307">
        <f t="shared" si="25"/>
        <v>6231.9411057692305</v>
      </c>
      <c r="Z307">
        <f t="shared" si="26"/>
        <v>2077.3137019230767</v>
      </c>
    </row>
    <row r="308" spans="3:26" x14ac:dyDescent="0.2">
      <c r="C308" s="185">
        <f t="shared" si="27"/>
        <v>50</v>
      </c>
      <c r="D308" s="187" t="s">
        <v>902</v>
      </c>
      <c r="E308" s="6" t="s">
        <v>13</v>
      </c>
      <c r="F308">
        <f t="shared" si="28"/>
        <v>265</v>
      </c>
      <c r="G308" s="210">
        <f t="shared" si="23"/>
        <v>818.56971153846143</v>
      </c>
      <c r="J308" s="203"/>
      <c r="V308">
        <v>324</v>
      </c>
      <c r="X308">
        <f t="shared" si="24"/>
        <v>762.95345638203651</v>
      </c>
      <c r="Y308">
        <f t="shared" si="25"/>
        <v>12278.545673076922</v>
      </c>
      <c r="Z308">
        <f t="shared" si="26"/>
        <v>4092.8485576923072</v>
      </c>
    </row>
    <row r="309" spans="3:26" x14ac:dyDescent="0.2">
      <c r="C309" s="185">
        <f t="shared" si="27"/>
        <v>100</v>
      </c>
      <c r="D309" s="95" t="s">
        <v>903</v>
      </c>
      <c r="E309" s="6" t="s">
        <v>13</v>
      </c>
      <c r="F309">
        <f t="shared" si="28"/>
        <v>260</v>
      </c>
      <c r="G309" s="210">
        <f t="shared" si="23"/>
        <v>803.125</v>
      </c>
      <c r="J309" s="203"/>
      <c r="V309">
        <v>334</v>
      </c>
      <c r="X309">
        <f t="shared" si="24"/>
        <v>1497.1162162968265</v>
      </c>
      <c r="Y309">
        <f t="shared" si="25"/>
        <v>24093.75</v>
      </c>
      <c r="Z309">
        <f t="shared" si="26"/>
        <v>8031.25</v>
      </c>
    </row>
    <row r="310" spans="3:26" x14ac:dyDescent="0.2">
      <c r="C310" s="185">
        <f t="shared" si="27"/>
        <v>200</v>
      </c>
      <c r="D310" s="95" t="s">
        <v>904</v>
      </c>
      <c r="E310" s="6" t="s">
        <v>13</v>
      </c>
      <c r="F310">
        <f t="shared" si="28"/>
        <v>254</v>
      </c>
      <c r="G310" s="210">
        <f t="shared" si="23"/>
        <v>784.59134615384608</v>
      </c>
      <c r="J310" s="203"/>
      <c r="V310">
        <v>344</v>
      </c>
      <c r="X310">
        <f t="shared" si="24"/>
        <v>2925.1347610722605</v>
      </c>
      <c r="Y310">
        <f t="shared" si="25"/>
        <v>47075.480769230766</v>
      </c>
      <c r="Z310">
        <f t="shared" si="26"/>
        <v>15691.826923076922</v>
      </c>
    </row>
    <row r="311" spans="3:26" x14ac:dyDescent="0.2">
      <c r="C311" s="185">
        <f t="shared" si="27"/>
        <v>400</v>
      </c>
      <c r="D311" s="95" t="s">
        <v>905</v>
      </c>
      <c r="E311" s="6" t="s">
        <v>13</v>
      </c>
      <c r="F311">
        <f t="shared" si="28"/>
        <v>254</v>
      </c>
      <c r="G311" s="210">
        <f t="shared" si="23"/>
        <v>784.59134615384608</v>
      </c>
      <c r="J311" s="203"/>
      <c r="V311">
        <v>354</v>
      </c>
      <c r="X311">
        <f t="shared" si="24"/>
        <v>5850.269522144521</v>
      </c>
      <c r="Y311">
        <f t="shared" si="25"/>
        <v>94150.961538461532</v>
      </c>
      <c r="Z311">
        <f t="shared" si="26"/>
        <v>31383.653846153844</v>
      </c>
    </row>
    <row r="312" spans="3:26" x14ac:dyDescent="0.2">
      <c r="C312" s="185">
        <f t="shared" si="27"/>
        <v>800</v>
      </c>
      <c r="D312" s="95" t="s">
        <v>906</v>
      </c>
      <c r="E312" s="6" t="s">
        <v>13</v>
      </c>
      <c r="F312">
        <f t="shared" si="28"/>
        <v>254</v>
      </c>
      <c r="G312" s="210">
        <f t="shared" si="23"/>
        <v>784.59134615384608</v>
      </c>
      <c r="J312" s="203"/>
      <c r="V312">
        <v>364</v>
      </c>
      <c r="X312">
        <f t="shared" si="24"/>
        <v>11700.539044289042</v>
      </c>
      <c r="Y312">
        <f t="shared" si="25"/>
        <v>188301.92307692306</v>
      </c>
      <c r="Z312">
        <f t="shared" si="26"/>
        <v>62767.307692307688</v>
      </c>
    </row>
    <row r="313" spans="3:26" x14ac:dyDescent="0.2">
      <c r="C313" s="185">
        <f t="shared" si="27"/>
        <v>1000</v>
      </c>
      <c r="D313" s="95" t="s">
        <v>908</v>
      </c>
      <c r="E313" s="6" t="s">
        <v>13</v>
      </c>
      <c r="F313">
        <f t="shared" si="28"/>
        <v>254</v>
      </c>
      <c r="G313" s="210">
        <f t="shared" si="23"/>
        <v>784.59134615384608</v>
      </c>
      <c r="J313" s="203"/>
      <c r="V313">
        <v>374</v>
      </c>
      <c r="X313">
        <f t="shared" si="24"/>
        <v>14625.673805361303</v>
      </c>
      <c r="Y313">
        <f t="shared" si="25"/>
        <v>235377.40384615381</v>
      </c>
      <c r="Z313">
        <f t="shared" si="26"/>
        <v>78459.13461538461</v>
      </c>
    </row>
    <row r="314" spans="3:26" x14ac:dyDescent="0.2">
      <c r="J314" s="203"/>
    </row>
    <row r="315" spans="3:26" x14ac:dyDescent="0.2">
      <c r="C315" s="183" t="s">
        <v>909</v>
      </c>
      <c r="D315" s="183" t="s">
        <v>909</v>
      </c>
      <c r="J315" s="203"/>
      <c r="V315" t="s">
        <v>914</v>
      </c>
    </row>
    <row r="316" spans="3:26" x14ac:dyDescent="0.2">
      <c r="C316" s="185">
        <v>10</v>
      </c>
      <c r="D316" s="95" t="s">
        <v>900</v>
      </c>
      <c r="E316" s="6" t="s">
        <v>10</v>
      </c>
      <c r="F316">
        <f>F274</f>
        <v>271</v>
      </c>
      <c r="G316" s="210">
        <f>F316*$J$275</f>
        <v>837.10336538461536</v>
      </c>
      <c r="J316" s="203"/>
      <c r="V316">
        <v>400</v>
      </c>
      <c r="X316">
        <f>Y316/$X$5</f>
        <v>364.1063413224461</v>
      </c>
      <c r="Y316">
        <f>C316*0.7*G316</f>
        <v>5859.7235576923076</v>
      </c>
    </row>
    <row r="317" spans="3:26" x14ac:dyDescent="0.2">
      <c r="C317" s="186">
        <v>25</v>
      </c>
      <c r="D317" s="95" t="s">
        <v>901</v>
      </c>
      <c r="E317" s="6" t="s">
        <v>10</v>
      </c>
      <c r="F317">
        <f t="shared" ref="F317:F355" si="29">F275</f>
        <v>269</v>
      </c>
      <c r="G317" s="210">
        <f t="shared" ref="G317:G323" si="30">F317*$J$275</f>
        <v>830.92548076923072</v>
      </c>
      <c r="J317" s="203"/>
      <c r="V317">
        <v>410</v>
      </c>
      <c r="X317">
        <f t="shared" ref="X317:X355" si="31">Y317/$X$5</f>
        <v>903.54802413042432</v>
      </c>
      <c r="Y317">
        <f t="shared" ref="Y317:Y355" si="32">C317*0.7*G317</f>
        <v>14541.195913461537</v>
      </c>
    </row>
    <row r="318" spans="3:26" x14ac:dyDescent="0.2">
      <c r="C318" s="186">
        <v>50</v>
      </c>
      <c r="D318" s="95" t="s">
        <v>902</v>
      </c>
      <c r="E318" s="6" t="s">
        <v>10</v>
      </c>
      <c r="F318">
        <f t="shared" si="29"/>
        <v>265</v>
      </c>
      <c r="G318" s="210">
        <f t="shared" si="30"/>
        <v>818.56971153846143</v>
      </c>
      <c r="J318" s="203"/>
      <c r="V318">
        <v>420</v>
      </c>
      <c r="X318">
        <f t="shared" si="31"/>
        <v>1780.2247315580851</v>
      </c>
      <c r="Y318">
        <f t="shared" si="32"/>
        <v>28649.939903846149</v>
      </c>
    </row>
    <row r="319" spans="3:26" x14ac:dyDescent="0.2">
      <c r="C319" s="186">
        <v>100</v>
      </c>
      <c r="D319" s="95" t="s">
        <v>903</v>
      </c>
      <c r="E319" s="6" t="s">
        <v>10</v>
      </c>
      <c r="F319">
        <f t="shared" si="29"/>
        <v>260</v>
      </c>
      <c r="G319" s="210">
        <f t="shared" si="30"/>
        <v>803.125</v>
      </c>
      <c r="J319" s="203"/>
      <c r="V319">
        <v>430</v>
      </c>
      <c r="X319">
        <f t="shared" si="31"/>
        <v>3493.2711713592616</v>
      </c>
      <c r="Y319">
        <f t="shared" si="32"/>
        <v>56218.75</v>
      </c>
    </row>
    <row r="320" spans="3:26" x14ac:dyDescent="0.2">
      <c r="C320" s="186">
        <v>200</v>
      </c>
      <c r="D320" s="95" t="s">
        <v>904</v>
      </c>
      <c r="E320" s="6" t="s">
        <v>10</v>
      </c>
      <c r="F320">
        <f t="shared" si="29"/>
        <v>254</v>
      </c>
      <c r="G320" s="210">
        <f t="shared" si="30"/>
        <v>784.59134615384608</v>
      </c>
      <c r="J320" s="203"/>
      <c r="V320">
        <v>440</v>
      </c>
      <c r="X320">
        <f t="shared" si="31"/>
        <v>6825.3144425019418</v>
      </c>
      <c r="Y320">
        <f t="shared" si="32"/>
        <v>109842.78846153845</v>
      </c>
    </row>
    <row r="321" spans="3:25" x14ac:dyDescent="0.2">
      <c r="C321" s="186">
        <v>400</v>
      </c>
      <c r="D321" s="95" t="s">
        <v>905</v>
      </c>
      <c r="E321" s="6" t="s">
        <v>10</v>
      </c>
      <c r="F321">
        <f t="shared" si="29"/>
        <v>254</v>
      </c>
      <c r="G321" s="210">
        <f t="shared" si="30"/>
        <v>784.59134615384608</v>
      </c>
      <c r="J321" s="203"/>
      <c r="V321">
        <v>450</v>
      </c>
      <c r="X321">
        <f t="shared" si="31"/>
        <v>13650.628885003884</v>
      </c>
      <c r="Y321">
        <f t="shared" si="32"/>
        <v>219685.57692307691</v>
      </c>
    </row>
    <row r="322" spans="3:25" x14ac:dyDescent="0.2">
      <c r="C322" s="186">
        <v>800</v>
      </c>
      <c r="D322" s="95" t="s">
        <v>906</v>
      </c>
      <c r="E322" s="6" t="s">
        <v>10</v>
      </c>
      <c r="F322">
        <f t="shared" si="29"/>
        <v>254</v>
      </c>
      <c r="G322" s="210">
        <f t="shared" si="30"/>
        <v>784.59134615384608</v>
      </c>
      <c r="J322" s="203"/>
      <c r="V322">
        <v>460</v>
      </c>
      <c r="X322">
        <f t="shared" si="31"/>
        <v>27301.257770007767</v>
      </c>
      <c r="Y322">
        <f t="shared" si="32"/>
        <v>439371.15384615381</v>
      </c>
    </row>
    <row r="323" spans="3:25" x14ac:dyDescent="0.2">
      <c r="C323" s="186">
        <v>1000</v>
      </c>
      <c r="D323" s="95" t="s">
        <v>907</v>
      </c>
      <c r="E323" s="6" t="s">
        <v>10</v>
      </c>
      <c r="F323">
        <f t="shared" si="29"/>
        <v>254</v>
      </c>
      <c r="G323" s="210">
        <f t="shared" si="30"/>
        <v>784.59134615384608</v>
      </c>
      <c r="J323" s="203"/>
      <c r="V323">
        <v>470</v>
      </c>
      <c r="X323">
        <f t="shared" si="31"/>
        <v>34126.572212509709</v>
      </c>
      <c r="Y323">
        <f t="shared" si="32"/>
        <v>549213.94230769225</v>
      </c>
    </row>
    <row r="324" spans="3:25" x14ac:dyDescent="0.2">
      <c r="C324" s="185">
        <f>C316</f>
        <v>10</v>
      </c>
      <c r="D324" s="95" t="s">
        <v>900</v>
      </c>
      <c r="E324" s="6" t="s">
        <v>11</v>
      </c>
      <c r="F324">
        <f t="shared" si="29"/>
        <v>271</v>
      </c>
      <c r="G324" s="210">
        <f>F324*$J$275</f>
        <v>837.10336538461536</v>
      </c>
      <c r="J324" s="203"/>
      <c r="V324">
        <v>401</v>
      </c>
      <c r="X324">
        <f t="shared" si="31"/>
        <v>364.1063413224461</v>
      </c>
      <c r="Y324">
        <f t="shared" si="32"/>
        <v>5859.7235576923076</v>
      </c>
    </row>
    <row r="325" spans="3:25" x14ac:dyDescent="0.2">
      <c r="C325" s="185">
        <f t="shared" ref="C325:C355" si="33">C317</f>
        <v>25</v>
      </c>
      <c r="D325" s="95" t="s">
        <v>901</v>
      </c>
      <c r="E325" s="6" t="s">
        <v>11</v>
      </c>
      <c r="F325">
        <f t="shared" si="29"/>
        <v>269</v>
      </c>
      <c r="G325" s="210">
        <f t="shared" ref="G325:G331" si="34">F325*$J$275</f>
        <v>830.92548076923072</v>
      </c>
      <c r="J325" s="203"/>
      <c r="V325">
        <v>411</v>
      </c>
      <c r="X325">
        <f t="shared" si="31"/>
        <v>903.54802413042432</v>
      </c>
      <c r="Y325">
        <f t="shared" si="32"/>
        <v>14541.195913461537</v>
      </c>
    </row>
    <row r="326" spans="3:25" x14ac:dyDescent="0.2">
      <c r="C326" s="185">
        <f t="shared" si="33"/>
        <v>50</v>
      </c>
      <c r="D326" s="95" t="s">
        <v>902</v>
      </c>
      <c r="E326" s="6" t="s">
        <v>11</v>
      </c>
      <c r="F326">
        <f t="shared" si="29"/>
        <v>265</v>
      </c>
      <c r="G326" s="210">
        <f t="shared" si="34"/>
        <v>818.56971153846143</v>
      </c>
      <c r="J326" s="203"/>
      <c r="V326">
        <v>421</v>
      </c>
      <c r="X326">
        <f t="shared" si="31"/>
        <v>1780.2247315580851</v>
      </c>
      <c r="Y326">
        <f t="shared" si="32"/>
        <v>28649.939903846149</v>
      </c>
    </row>
    <row r="327" spans="3:25" x14ac:dyDescent="0.2">
      <c r="C327" s="185">
        <f t="shared" si="33"/>
        <v>100</v>
      </c>
      <c r="D327" s="95" t="s">
        <v>903</v>
      </c>
      <c r="E327" s="6" t="s">
        <v>11</v>
      </c>
      <c r="F327">
        <f t="shared" si="29"/>
        <v>260</v>
      </c>
      <c r="G327" s="210">
        <f t="shared" si="34"/>
        <v>803.125</v>
      </c>
      <c r="J327" s="203"/>
      <c r="V327">
        <v>431</v>
      </c>
      <c r="X327">
        <f t="shared" si="31"/>
        <v>3493.2711713592616</v>
      </c>
      <c r="Y327">
        <f t="shared" si="32"/>
        <v>56218.75</v>
      </c>
    </row>
    <row r="328" spans="3:25" x14ac:dyDescent="0.2">
      <c r="C328" s="185">
        <f t="shared" si="33"/>
        <v>200</v>
      </c>
      <c r="D328" s="95" t="s">
        <v>904</v>
      </c>
      <c r="E328" s="6" t="s">
        <v>11</v>
      </c>
      <c r="F328">
        <f t="shared" si="29"/>
        <v>254</v>
      </c>
      <c r="G328" s="210">
        <f t="shared" si="34"/>
        <v>784.59134615384608</v>
      </c>
      <c r="J328" s="203"/>
      <c r="V328">
        <v>441</v>
      </c>
      <c r="X328">
        <f t="shared" si="31"/>
        <v>6825.3144425019418</v>
      </c>
      <c r="Y328">
        <f t="shared" si="32"/>
        <v>109842.78846153845</v>
      </c>
    </row>
    <row r="329" spans="3:25" x14ac:dyDescent="0.2">
      <c r="C329" s="185">
        <f t="shared" si="33"/>
        <v>400</v>
      </c>
      <c r="D329" s="95" t="s">
        <v>905</v>
      </c>
      <c r="E329" s="6" t="s">
        <v>11</v>
      </c>
      <c r="F329">
        <f t="shared" si="29"/>
        <v>254</v>
      </c>
      <c r="G329" s="210">
        <f t="shared" si="34"/>
        <v>784.59134615384608</v>
      </c>
      <c r="J329" s="203"/>
      <c r="V329">
        <v>451</v>
      </c>
      <c r="X329">
        <f t="shared" si="31"/>
        <v>13650.628885003884</v>
      </c>
      <c r="Y329">
        <f t="shared" si="32"/>
        <v>219685.57692307691</v>
      </c>
    </row>
    <row r="330" spans="3:25" x14ac:dyDescent="0.2">
      <c r="C330" s="185">
        <f t="shared" si="33"/>
        <v>800</v>
      </c>
      <c r="D330" s="95" t="s">
        <v>906</v>
      </c>
      <c r="E330" s="6" t="s">
        <v>11</v>
      </c>
      <c r="F330">
        <f t="shared" si="29"/>
        <v>254</v>
      </c>
      <c r="G330" s="210">
        <f t="shared" si="34"/>
        <v>784.59134615384608</v>
      </c>
      <c r="J330" s="203"/>
      <c r="V330">
        <v>461</v>
      </c>
      <c r="X330">
        <f t="shared" si="31"/>
        <v>27301.257770007767</v>
      </c>
      <c r="Y330">
        <f t="shared" si="32"/>
        <v>439371.15384615381</v>
      </c>
    </row>
    <row r="331" spans="3:25" x14ac:dyDescent="0.2">
      <c r="C331" s="185">
        <f t="shared" si="33"/>
        <v>1000</v>
      </c>
      <c r="D331" s="95" t="s">
        <v>907</v>
      </c>
      <c r="E331" s="6" t="s">
        <v>11</v>
      </c>
      <c r="F331">
        <f t="shared" si="29"/>
        <v>254</v>
      </c>
      <c r="G331" s="210">
        <f t="shared" si="34"/>
        <v>784.59134615384608</v>
      </c>
      <c r="J331" s="203"/>
      <c r="V331">
        <v>471</v>
      </c>
      <c r="X331">
        <f t="shared" si="31"/>
        <v>34126.572212509709</v>
      </c>
      <c r="Y331">
        <f t="shared" si="32"/>
        <v>549213.94230769225</v>
      </c>
    </row>
    <row r="332" spans="3:25" x14ac:dyDescent="0.2">
      <c r="C332" s="185">
        <f t="shared" si="33"/>
        <v>10</v>
      </c>
      <c r="D332" s="95" t="s">
        <v>900</v>
      </c>
      <c r="E332" s="184" t="s">
        <v>8</v>
      </c>
      <c r="F332">
        <f t="shared" si="29"/>
        <v>271</v>
      </c>
      <c r="G332" s="210">
        <f>F332*$J$275</f>
        <v>837.10336538461536</v>
      </c>
      <c r="J332" s="203"/>
      <c r="V332">
        <v>402</v>
      </c>
      <c r="X332">
        <f t="shared" si="31"/>
        <v>364.1063413224461</v>
      </c>
      <c r="Y332">
        <f t="shared" si="32"/>
        <v>5859.7235576923076</v>
      </c>
    </row>
    <row r="333" spans="3:25" x14ac:dyDescent="0.2">
      <c r="C333" s="185">
        <f t="shared" si="33"/>
        <v>25</v>
      </c>
      <c r="D333" s="95" t="s">
        <v>901</v>
      </c>
      <c r="E333" s="184" t="s">
        <v>8</v>
      </c>
      <c r="F333">
        <f t="shared" si="29"/>
        <v>269</v>
      </c>
      <c r="G333" s="210">
        <f t="shared" ref="G333:G339" si="35">F333*$J$275</f>
        <v>830.92548076923072</v>
      </c>
      <c r="J333" s="203"/>
      <c r="V333">
        <v>412</v>
      </c>
      <c r="X333">
        <f t="shared" si="31"/>
        <v>903.54802413042432</v>
      </c>
      <c r="Y333">
        <f t="shared" si="32"/>
        <v>14541.195913461537</v>
      </c>
    </row>
    <row r="334" spans="3:25" x14ac:dyDescent="0.2">
      <c r="C334" s="185">
        <f t="shared" si="33"/>
        <v>50</v>
      </c>
      <c r="D334" s="95" t="s">
        <v>902</v>
      </c>
      <c r="E334" s="184" t="s">
        <v>8</v>
      </c>
      <c r="F334">
        <f t="shared" si="29"/>
        <v>265</v>
      </c>
      <c r="G334" s="210">
        <f t="shared" si="35"/>
        <v>818.56971153846143</v>
      </c>
      <c r="J334" s="203"/>
      <c r="V334">
        <v>422</v>
      </c>
      <c r="X334">
        <f t="shared" si="31"/>
        <v>1780.2247315580851</v>
      </c>
      <c r="Y334">
        <f t="shared" si="32"/>
        <v>28649.939903846149</v>
      </c>
    </row>
    <row r="335" spans="3:25" x14ac:dyDescent="0.2">
      <c r="C335" s="185">
        <f t="shared" si="33"/>
        <v>100</v>
      </c>
      <c r="D335" s="95" t="s">
        <v>903</v>
      </c>
      <c r="E335" s="184" t="s">
        <v>8</v>
      </c>
      <c r="F335">
        <f t="shared" si="29"/>
        <v>260</v>
      </c>
      <c r="G335" s="210">
        <f t="shared" si="35"/>
        <v>803.125</v>
      </c>
      <c r="J335" s="203"/>
      <c r="V335">
        <v>432</v>
      </c>
      <c r="X335">
        <f t="shared" si="31"/>
        <v>3493.2711713592616</v>
      </c>
      <c r="Y335">
        <f t="shared" si="32"/>
        <v>56218.75</v>
      </c>
    </row>
    <row r="336" spans="3:25" x14ac:dyDescent="0.2">
      <c r="C336" s="185">
        <f t="shared" si="33"/>
        <v>200</v>
      </c>
      <c r="D336" s="95" t="s">
        <v>904</v>
      </c>
      <c r="E336" s="184" t="s">
        <v>8</v>
      </c>
      <c r="F336">
        <f t="shared" si="29"/>
        <v>254</v>
      </c>
      <c r="G336" s="210">
        <f t="shared" si="35"/>
        <v>784.59134615384608</v>
      </c>
      <c r="J336" s="203"/>
      <c r="V336">
        <v>442</v>
      </c>
      <c r="X336">
        <f t="shared" si="31"/>
        <v>6825.3144425019418</v>
      </c>
      <c r="Y336">
        <f t="shared" si="32"/>
        <v>109842.78846153845</v>
      </c>
    </row>
    <row r="337" spans="3:25" x14ac:dyDescent="0.2">
      <c r="C337" s="185">
        <f t="shared" si="33"/>
        <v>400</v>
      </c>
      <c r="D337" s="95" t="s">
        <v>905</v>
      </c>
      <c r="E337" s="184" t="s">
        <v>8</v>
      </c>
      <c r="F337">
        <f t="shared" si="29"/>
        <v>254</v>
      </c>
      <c r="G337" s="210">
        <f t="shared" si="35"/>
        <v>784.59134615384608</v>
      </c>
      <c r="J337" s="203"/>
      <c r="V337">
        <v>452</v>
      </c>
      <c r="X337">
        <f t="shared" si="31"/>
        <v>13650.628885003884</v>
      </c>
      <c r="Y337">
        <f t="shared" si="32"/>
        <v>219685.57692307691</v>
      </c>
    </row>
    <row r="338" spans="3:25" x14ac:dyDescent="0.2">
      <c r="C338" s="185">
        <f t="shared" si="33"/>
        <v>800</v>
      </c>
      <c r="D338" s="95" t="s">
        <v>906</v>
      </c>
      <c r="E338" s="184" t="s">
        <v>8</v>
      </c>
      <c r="F338">
        <f t="shared" si="29"/>
        <v>254</v>
      </c>
      <c r="G338" s="210">
        <f t="shared" si="35"/>
        <v>784.59134615384608</v>
      </c>
      <c r="J338" s="203"/>
      <c r="V338">
        <v>462</v>
      </c>
      <c r="X338">
        <f t="shared" si="31"/>
        <v>27301.257770007767</v>
      </c>
      <c r="Y338">
        <f t="shared" si="32"/>
        <v>439371.15384615381</v>
      </c>
    </row>
    <row r="339" spans="3:25" x14ac:dyDescent="0.2">
      <c r="C339" s="185">
        <f t="shared" si="33"/>
        <v>1000</v>
      </c>
      <c r="D339" s="95" t="s">
        <v>907</v>
      </c>
      <c r="E339" s="184" t="s">
        <v>8</v>
      </c>
      <c r="F339">
        <f t="shared" si="29"/>
        <v>254</v>
      </c>
      <c r="G339" s="210">
        <f t="shared" si="35"/>
        <v>784.59134615384608</v>
      </c>
      <c r="J339" s="203"/>
      <c r="V339">
        <v>472</v>
      </c>
      <c r="X339">
        <f t="shared" si="31"/>
        <v>34126.572212509709</v>
      </c>
      <c r="Y339">
        <f t="shared" si="32"/>
        <v>549213.94230769225</v>
      </c>
    </row>
    <row r="340" spans="3:25" x14ac:dyDescent="0.2">
      <c r="C340" s="185">
        <f t="shared" si="33"/>
        <v>10</v>
      </c>
      <c r="D340" s="95" t="s">
        <v>900</v>
      </c>
      <c r="E340" s="6" t="s">
        <v>9</v>
      </c>
      <c r="F340">
        <f t="shared" si="29"/>
        <v>271</v>
      </c>
      <c r="G340" s="210">
        <f>F340*$J$275</f>
        <v>837.10336538461536</v>
      </c>
      <c r="J340" s="203"/>
      <c r="V340">
        <v>403</v>
      </c>
      <c r="X340">
        <f t="shared" si="31"/>
        <v>364.1063413224461</v>
      </c>
      <c r="Y340">
        <f t="shared" si="32"/>
        <v>5859.7235576923076</v>
      </c>
    </row>
    <row r="341" spans="3:25" x14ac:dyDescent="0.2">
      <c r="C341" s="185">
        <f t="shared" si="33"/>
        <v>25</v>
      </c>
      <c r="D341" s="95" t="s">
        <v>901</v>
      </c>
      <c r="E341" s="6" t="s">
        <v>9</v>
      </c>
      <c r="F341">
        <f t="shared" si="29"/>
        <v>269</v>
      </c>
      <c r="G341" s="210">
        <f t="shared" ref="G341:G347" si="36">F341*$J$275</f>
        <v>830.92548076923072</v>
      </c>
      <c r="J341" s="203"/>
      <c r="V341">
        <v>413</v>
      </c>
      <c r="X341">
        <f t="shared" si="31"/>
        <v>903.54802413042432</v>
      </c>
      <c r="Y341">
        <f t="shared" si="32"/>
        <v>14541.195913461537</v>
      </c>
    </row>
    <row r="342" spans="3:25" x14ac:dyDescent="0.2">
      <c r="C342" s="185">
        <f t="shared" si="33"/>
        <v>50</v>
      </c>
      <c r="D342" s="187" t="s">
        <v>902</v>
      </c>
      <c r="E342" s="188" t="s">
        <v>9</v>
      </c>
      <c r="F342">
        <f t="shared" si="29"/>
        <v>265</v>
      </c>
      <c r="G342" s="210">
        <f t="shared" si="36"/>
        <v>818.56971153846143</v>
      </c>
      <c r="J342" s="203"/>
      <c r="V342">
        <v>423</v>
      </c>
      <c r="X342">
        <f t="shared" si="31"/>
        <v>1780.2247315580851</v>
      </c>
      <c r="Y342">
        <f t="shared" si="32"/>
        <v>28649.939903846149</v>
      </c>
    </row>
    <row r="343" spans="3:25" x14ac:dyDescent="0.2">
      <c r="C343" s="185">
        <f t="shared" si="33"/>
        <v>100</v>
      </c>
      <c r="D343" s="95" t="s">
        <v>903</v>
      </c>
      <c r="E343" s="6" t="s">
        <v>9</v>
      </c>
      <c r="F343">
        <f t="shared" si="29"/>
        <v>260</v>
      </c>
      <c r="G343" s="210">
        <f t="shared" si="36"/>
        <v>803.125</v>
      </c>
      <c r="J343" s="203"/>
      <c r="V343">
        <v>433</v>
      </c>
      <c r="X343">
        <f t="shared" si="31"/>
        <v>3493.2711713592616</v>
      </c>
      <c r="Y343">
        <f t="shared" si="32"/>
        <v>56218.75</v>
      </c>
    </row>
    <row r="344" spans="3:25" x14ac:dyDescent="0.2">
      <c r="C344" s="185">
        <f t="shared" si="33"/>
        <v>200</v>
      </c>
      <c r="D344" s="95" t="s">
        <v>904</v>
      </c>
      <c r="E344" s="6" t="s">
        <v>9</v>
      </c>
      <c r="F344">
        <f t="shared" si="29"/>
        <v>254</v>
      </c>
      <c r="G344" s="210">
        <f t="shared" si="36"/>
        <v>784.59134615384608</v>
      </c>
      <c r="J344" s="203"/>
      <c r="V344">
        <v>443</v>
      </c>
      <c r="X344">
        <f t="shared" si="31"/>
        <v>6825.3144425019418</v>
      </c>
      <c r="Y344">
        <f t="shared" si="32"/>
        <v>109842.78846153845</v>
      </c>
    </row>
    <row r="345" spans="3:25" x14ac:dyDescent="0.2">
      <c r="C345" s="185">
        <f t="shared" si="33"/>
        <v>400</v>
      </c>
      <c r="D345" s="95" t="s">
        <v>905</v>
      </c>
      <c r="E345" s="6" t="s">
        <v>9</v>
      </c>
      <c r="F345">
        <f t="shared" si="29"/>
        <v>254</v>
      </c>
      <c r="G345" s="210">
        <f t="shared" si="36"/>
        <v>784.59134615384608</v>
      </c>
      <c r="J345" s="203"/>
      <c r="V345">
        <v>453</v>
      </c>
      <c r="X345">
        <f t="shared" si="31"/>
        <v>13650.628885003884</v>
      </c>
      <c r="Y345">
        <f t="shared" si="32"/>
        <v>219685.57692307691</v>
      </c>
    </row>
    <row r="346" spans="3:25" x14ac:dyDescent="0.2">
      <c r="C346" s="185">
        <f t="shared" si="33"/>
        <v>800</v>
      </c>
      <c r="D346" s="95" t="s">
        <v>906</v>
      </c>
      <c r="E346" s="6" t="s">
        <v>9</v>
      </c>
      <c r="F346">
        <f t="shared" si="29"/>
        <v>254</v>
      </c>
      <c r="G346" s="210">
        <f t="shared" si="36"/>
        <v>784.59134615384608</v>
      </c>
      <c r="J346" s="203"/>
      <c r="V346">
        <v>463</v>
      </c>
      <c r="X346">
        <f t="shared" si="31"/>
        <v>27301.257770007767</v>
      </c>
      <c r="Y346">
        <f t="shared" si="32"/>
        <v>439371.15384615381</v>
      </c>
    </row>
    <row r="347" spans="3:25" x14ac:dyDescent="0.2">
      <c r="C347" s="185">
        <f t="shared" si="33"/>
        <v>1000</v>
      </c>
      <c r="D347" s="95" t="s">
        <v>908</v>
      </c>
      <c r="E347" s="6" t="s">
        <v>9</v>
      </c>
      <c r="F347">
        <f t="shared" si="29"/>
        <v>254</v>
      </c>
      <c r="G347" s="210">
        <f t="shared" si="36"/>
        <v>784.59134615384608</v>
      </c>
      <c r="J347" s="203"/>
      <c r="V347">
        <v>473</v>
      </c>
      <c r="X347">
        <f t="shared" si="31"/>
        <v>34126.572212509709</v>
      </c>
      <c r="Y347">
        <f t="shared" si="32"/>
        <v>549213.94230769225</v>
      </c>
    </row>
    <row r="348" spans="3:25" x14ac:dyDescent="0.2">
      <c r="C348" s="185">
        <f t="shared" si="33"/>
        <v>10</v>
      </c>
      <c r="D348" s="95" t="s">
        <v>900</v>
      </c>
      <c r="E348" s="6" t="s">
        <v>13</v>
      </c>
      <c r="F348">
        <f t="shared" si="29"/>
        <v>271</v>
      </c>
      <c r="G348" s="210">
        <f>F348*$J$275</f>
        <v>837.10336538461536</v>
      </c>
      <c r="J348" s="203"/>
      <c r="V348">
        <v>404</v>
      </c>
      <c r="X348">
        <f t="shared" si="31"/>
        <v>364.1063413224461</v>
      </c>
      <c r="Y348">
        <f t="shared" si="32"/>
        <v>5859.7235576923076</v>
      </c>
    </row>
    <row r="349" spans="3:25" x14ac:dyDescent="0.2">
      <c r="C349" s="185">
        <f t="shared" si="33"/>
        <v>25</v>
      </c>
      <c r="D349" s="95" t="s">
        <v>901</v>
      </c>
      <c r="E349" s="6" t="s">
        <v>13</v>
      </c>
      <c r="F349">
        <f t="shared" si="29"/>
        <v>269</v>
      </c>
      <c r="G349" s="210">
        <f t="shared" ref="G349:G355" si="37">F349*$J$275</f>
        <v>830.92548076923072</v>
      </c>
      <c r="J349" s="203"/>
      <c r="V349">
        <v>414</v>
      </c>
      <c r="X349">
        <f t="shared" si="31"/>
        <v>903.54802413042432</v>
      </c>
      <c r="Y349">
        <f t="shared" si="32"/>
        <v>14541.195913461537</v>
      </c>
    </row>
    <row r="350" spans="3:25" x14ac:dyDescent="0.2">
      <c r="C350" s="185">
        <f t="shared" si="33"/>
        <v>50</v>
      </c>
      <c r="D350" s="187" t="s">
        <v>902</v>
      </c>
      <c r="E350" s="6" t="s">
        <v>13</v>
      </c>
      <c r="F350">
        <f t="shared" si="29"/>
        <v>265</v>
      </c>
      <c r="G350" s="210">
        <f t="shared" si="37"/>
        <v>818.56971153846143</v>
      </c>
      <c r="J350" s="203"/>
      <c r="V350">
        <v>424</v>
      </c>
      <c r="X350">
        <f t="shared" si="31"/>
        <v>1780.2247315580851</v>
      </c>
      <c r="Y350">
        <f t="shared" si="32"/>
        <v>28649.939903846149</v>
      </c>
    </row>
    <row r="351" spans="3:25" x14ac:dyDescent="0.2">
      <c r="C351" s="185">
        <f t="shared" si="33"/>
        <v>100</v>
      </c>
      <c r="D351" s="95" t="s">
        <v>903</v>
      </c>
      <c r="E351" s="6" t="s">
        <v>13</v>
      </c>
      <c r="F351">
        <f t="shared" si="29"/>
        <v>260</v>
      </c>
      <c r="G351" s="210">
        <f t="shared" si="37"/>
        <v>803.125</v>
      </c>
      <c r="J351" s="203"/>
      <c r="V351">
        <v>434</v>
      </c>
      <c r="X351">
        <f t="shared" si="31"/>
        <v>3493.2711713592616</v>
      </c>
      <c r="Y351">
        <f t="shared" si="32"/>
        <v>56218.75</v>
      </c>
    </row>
    <row r="352" spans="3:25" x14ac:dyDescent="0.2">
      <c r="C352" s="185">
        <f t="shared" si="33"/>
        <v>200</v>
      </c>
      <c r="D352" s="95" t="s">
        <v>904</v>
      </c>
      <c r="E352" s="6" t="s">
        <v>13</v>
      </c>
      <c r="F352">
        <f t="shared" si="29"/>
        <v>254</v>
      </c>
      <c r="G352" s="210">
        <f t="shared" si="37"/>
        <v>784.59134615384608</v>
      </c>
      <c r="J352" s="203"/>
      <c r="V352">
        <v>444</v>
      </c>
      <c r="X352">
        <f t="shared" si="31"/>
        <v>6825.3144425019418</v>
      </c>
      <c r="Y352">
        <f t="shared" si="32"/>
        <v>109842.78846153845</v>
      </c>
    </row>
    <row r="353" spans="3:25" x14ac:dyDescent="0.2">
      <c r="C353" s="185">
        <f t="shared" si="33"/>
        <v>400</v>
      </c>
      <c r="D353" s="95" t="s">
        <v>905</v>
      </c>
      <c r="E353" s="6" t="s">
        <v>13</v>
      </c>
      <c r="F353">
        <f t="shared" si="29"/>
        <v>254</v>
      </c>
      <c r="G353" s="210">
        <f t="shared" si="37"/>
        <v>784.59134615384608</v>
      </c>
      <c r="J353" s="203"/>
      <c r="V353">
        <v>454</v>
      </c>
      <c r="X353">
        <f t="shared" si="31"/>
        <v>13650.628885003884</v>
      </c>
      <c r="Y353">
        <f t="shared" si="32"/>
        <v>219685.57692307691</v>
      </c>
    </row>
    <row r="354" spans="3:25" x14ac:dyDescent="0.2">
      <c r="C354" s="185">
        <f t="shared" si="33"/>
        <v>800</v>
      </c>
      <c r="D354" s="95" t="s">
        <v>906</v>
      </c>
      <c r="E354" s="6" t="s">
        <v>13</v>
      </c>
      <c r="F354">
        <f t="shared" si="29"/>
        <v>254</v>
      </c>
      <c r="G354" s="210">
        <f t="shared" si="37"/>
        <v>784.59134615384608</v>
      </c>
      <c r="J354" s="203"/>
      <c r="V354">
        <v>464</v>
      </c>
      <c r="X354">
        <f t="shared" si="31"/>
        <v>27301.257770007767</v>
      </c>
      <c r="Y354">
        <f t="shared" si="32"/>
        <v>439371.15384615381</v>
      </c>
    </row>
    <row r="355" spans="3:25" x14ac:dyDescent="0.2">
      <c r="C355" s="185">
        <f t="shared" si="33"/>
        <v>1000</v>
      </c>
      <c r="D355" s="95" t="s">
        <v>908</v>
      </c>
      <c r="E355" s="6" t="s">
        <v>13</v>
      </c>
      <c r="F355">
        <f t="shared" si="29"/>
        <v>254</v>
      </c>
      <c r="G355" s="210">
        <f t="shared" si="37"/>
        <v>784.59134615384608</v>
      </c>
      <c r="J355" s="203"/>
      <c r="V355">
        <v>474</v>
      </c>
      <c r="X355">
        <f t="shared" si="31"/>
        <v>34126.572212509709</v>
      </c>
      <c r="Y355">
        <f t="shared" si="32"/>
        <v>549213.94230769225</v>
      </c>
    </row>
  </sheetData>
  <mergeCells count="14">
    <mergeCell ref="T5:T6"/>
    <mergeCell ref="A4:E4"/>
    <mergeCell ref="F4:T4"/>
    <mergeCell ref="A5:A6"/>
    <mergeCell ref="B5:B6"/>
    <mergeCell ref="C5:C6"/>
    <mergeCell ref="D5:D6"/>
    <mergeCell ref="E5:E6"/>
    <mergeCell ref="F5:G5"/>
    <mergeCell ref="H5:N5"/>
    <mergeCell ref="O5:O6"/>
    <mergeCell ref="P5:Q5"/>
    <mergeCell ref="R5:R6"/>
    <mergeCell ref="S5:S6"/>
  </mergeCells>
  <phoneticPr fontId="4" type="noConversion"/>
  <pageMargins left="0.75" right="0.75" top="1" bottom="1" header="0.5" footer="0.5"/>
  <headerFooter alignWithMargins="0"/>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2"/>
    <pageSetUpPr fitToPage="1"/>
  </sheetPr>
  <dimension ref="A1:HD77"/>
  <sheetViews>
    <sheetView workbookViewId="0">
      <pane xSplit="2" ySplit="3" topLeftCell="AN4" activePane="bottomRight" state="frozenSplit"/>
      <selection activeCell="H3" sqref="H3"/>
      <selection pane="topRight" activeCell="H3" sqref="H3"/>
      <selection pane="bottomLeft" activeCell="H3" sqref="H3"/>
      <selection pane="bottomRight" activeCell="H3" sqref="H3"/>
    </sheetView>
  </sheetViews>
  <sheetFormatPr defaultRowHeight="12.75" x14ac:dyDescent="0.2"/>
  <cols>
    <col min="1" max="1" width="35.5703125" customWidth="1"/>
    <col min="2" max="3" width="14.140625" customWidth="1"/>
    <col min="4" max="4" width="19.28515625" customWidth="1"/>
    <col min="5" max="5" width="8.7109375" customWidth="1"/>
    <col min="6" max="6" width="1.5703125" customWidth="1"/>
    <col min="7" max="8" width="6.28515625" customWidth="1"/>
    <col min="9" max="9" width="2.28515625" customWidth="1"/>
    <col min="10" max="11" width="8.28515625" customWidth="1"/>
    <col min="12" max="17" width="7" customWidth="1"/>
    <col min="18" max="18" width="2.7109375" customWidth="1"/>
    <col min="19" max="19" width="21.7109375" customWidth="1"/>
    <col min="20" max="27" width="7.140625" customWidth="1"/>
    <col min="28" max="28" width="2" customWidth="1"/>
    <col min="29" max="36" width="8.7109375" customWidth="1"/>
    <col min="37" max="37" width="2.28515625" customWidth="1"/>
    <col min="38" max="45" width="8.7109375" customWidth="1"/>
    <col min="46" max="46" width="2.28515625" customWidth="1"/>
    <col min="47" max="54" width="8.7109375" customWidth="1"/>
    <col min="55" max="55" width="2.28515625" customWidth="1"/>
    <col min="56" max="63" width="8.7109375" customWidth="1"/>
    <col min="64" max="64" width="2.28515625" customWidth="1"/>
    <col min="65" max="71" width="8.7109375" customWidth="1"/>
    <col min="72" max="72" width="2.28515625" customWidth="1"/>
    <col min="73" max="79" width="8.7109375" customWidth="1"/>
    <col min="80" max="80" width="2.28515625" customWidth="1"/>
    <col min="81" max="87" width="8.7109375" customWidth="1"/>
    <col min="88" max="88" width="2.28515625" customWidth="1"/>
    <col min="89" max="95" width="8.7109375" customWidth="1"/>
    <col min="96" max="96" width="2.28515625" customWidth="1"/>
    <col min="97" max="103" width="8.7109375" customWidth="1"/>
    <col min="104" max="104" width="2.28515625" customWidth="1"/>
    <col min="105" max="111" width="8.7109375" customWidth="1"/>
    <col min="112" max="112" width="2.28515625" customWidth="1"/>
    <col min="113" max="119" width="8.7109375" customWidth="1"/>
    <col min="120" max="120" width="2.28515625" customWidth="1"/>
    <col min="121" max="122" width="8.7109375" customWidth="1"/>
    <col min="131" max="131" width="2.42578125" customWidth="1"/>
    <col min="139" max="139" width="2.28515625" customWidth="1"/>
    <col min="147" max="147" width="2.28515625" customWidth="1"/>
    <col min="155" max="155" width="2.28515625" customWidth="1"/>
    <col min="164" max="164" width="19.5703125" customWidth="1"/>
    <col min="173" max="173" width="2.7109375" customWidth="1"/>
    <col min="181" max="181" width="2.5703125" customWidth="1"/>
    <col min="189" max="189" width="2.28515625" customWidth="1"/>
    <col min="190" max="196" width="8.140625" customWidth="1"/>
    <col min="197" max="197" width="2.28515625" customWidth="1"/>
    <col min="198" max="198" width="11.140625" customWidth="1"/>
    <col min="205" max="205" width="3" customWidth="1"/>
    <col min="206" max="206" width="10.5703125" customWidth="1"/>
  </cols>
  <sheetData>
    <row r="1" spans="1:212" x14ac:dyDescent="0.2">
      <c r="A1" s="4" t="s">
        <v>36</v>
      </c>
      <c r="G1" s="3" t="s">
        <v>231</v>
      </c>
      <c r="J1" s="3" t="s">
        <v>862</v>
      </c>
      <c r="M1" s="6" t="s">
        <v>843</v>
      </c>
      <c r="S1" t="s">
        <v>864</v>
      </c>
      <c r="T1" s="3" t="s">
        <v>863</v>
      </c>
      <c r="W1" s="6" t="s">
        <v>843</v>
      </c>
      <c r="AC1" s="3" t="s">
        <v>299</v>
      </c>
      <c r="AD1" s="5"/>
      <c r="AL1" s="3" t="s">
        <v>300</v>
      </c>
      <c r="AM1" s="5"/>
      <c r="AU1" s="3" t="s">
        <v>849</v>
      </c>
      <c r="AV1" s="5"/>
      <c r="BD1" s="3" t="s">
        <v>850</v>
      </c>
      <c r="BE1" s="5"/>
      <c r="BM1" s="3" t="s">
        <v>851</v>
      </c>
      <c r="BN1" s="5"/>
      <c r="BU1" s="3" t="s">
        <v>852</v>
      </c>
      <c r="BV1" s="5"/>
      <c r="CC1" s="3" t="s">
        <v>853</v>
      </c>
      <c r="CD1" s="5"/>
      <c r="CK1" s="3" t="s">
        <v>854</v>
      </c>
      <c r="CL1" s="5"/>
      <c r="CS1" s="3" t="s">
        <v>855</v>
      </c>
      <c r="CT1" s="5"/>
      <c r="DA1" s="3" t="s">
        <v>856</v>
      </c>
      <c r="DB1" s="5"/>
      <c r="DI1" s="3" t="s">
        <v>828</v>
      </c>
      <c r="DJ1" s="5"/>
      <c r="DQ1" s="3" t="s">
        <v>842</v>
      </c>
      <c r="DR1" s="5"/>
      <c r="EB1" s="3" t="s">
        <v>826</v>
      </c>
      <c r="EC1" s="5"/>
      <c r="EJ1" s="3" t="s">
        <v>827</v>
      </c>
      <c r="EK1" s="5"/>
      <c r="ER1" s="3" t="s">
        <v>845</v>
      </c>
      <c r="ES1" s="5"/>
      <c r="EZ1" s="3" t="s">
        <v>846</v>
      </c>
      <c r="FA1" s="5"/>
      <c r="FH1" s="3" t="s">
        <v>847</v>
      </c>
      <c r="FJ1" s="3" t="s">
        <v>778</v>
      </c>
    </row>
    <row r="2" spans="1:212" x14ac:dyDescent="0.2">
      <c r="E2" s="96" t="s">
        <v>814</v>
      </c>
      <c r="F2" s="96"/>
      <c r="G2" s="96"/>
      <c r="H2" s="96"/>
      <c r="J2" s="6" t="s">
        <v>10</v>
      </c>
      <c r="K2" s="6" t="s">
        <v>11</v>
      </c>
      <c r="L2" s="6" t="s">
        <v>8</v>
      </c>
      <c r="M2" s="6" t="s">
        <v>9</v>
      </c>
      <c r="N2" s="6" t="s">
        <v>13</v>
      </c>
      <c r="O2" s="6" t="s">
        <v>12</v>
      </c>
      <c r="P2" s="6" t="s">
        <v>311</v>
      </c>
      <c r="Q2" s="6" t="s">
        <v>297</v>
      </c>
      <c r="R2" s="6"/>
      <c r="S2" t="s">
        <v>865</v>
      </c>
      <c r="T2" s="6" t="s">
        <v>10</v>
      </c>
      <c r="U2" s="6" t="s">
        <v>11</v>
      </c>
      <c r="V2" s="6" t="s">
        <v>8</v>
      </c>
      <c r="W2" s="6" t="s">
        <v>9</v>
      </c>
      <c r="X2" s="6" t="s">
        <v>13</v>
      </c>
      <c r="Y2" s="6" t="s">
        <v>12</v>
      </c>
      <c r="Z2" s="6" t="s">
        <v>311</v>
      </c>
      <c r="AA2" s="6" t="s">
        <v>297</v>
      </c>
      <c r="AC2" s="3" t="s">
        <v>41</v>
      </c>
      <c r="AD2" s="3"/>
      <c r="AE2" s="3"/>
      <c r="AF2" s="3"/>
      <c r="AG2" s="3"/>
      <c r="AH2" s="3"/>
      <c r="AI2" s="3"/>
      <c r="AJ2" s="3"/>
      <c r="AL2" s="3" t="s">
        <v>41</v>
      </c>
      <c r="AM2" s="3"/>
      <c r="AN2" s="3"/>
      <c r="AO2" s="3"/>
      <c r="AP2" s="3"/>
      <c r="AQ2" s="3"/>
      <c r="AR2" s="3"/>
      <c r="AS2" s="3"/>
      <c r="AU2" s="3" t="s">
        <v>41</v>
      </c>
      <c r="AV2" s="3"/>
      <c r="AW2" s="3"/>
      <c r="AX2" s="3"/>
      <c r="AY2" s="3"/>
      <c r="AZ2" s="3"/>
      <c r="BA2" s="3"/>
      <c r="BB2" s="3"/>
      <c r="BD2" s="3" t="s">
        <v>41</v>
      </c>
      <c r="BE2" s="3"/>
      <c r="BF2" s="3"/>
      <c r="BG2" s="3"/>
      <c r="BH2" s="3"/>
      <c r="BI2" s="3"/>
      <c r="BJ2" s="3"/>
      <c r="BK2" s="3"/>
      <c r="BM2" s="3" t="s">
        <v>41</v>
      </c>
      <c r="BN2" s="3"/>
      <c r="BO2" s="3"/>
      <c r="BP2" s="3"/>
      <c r="BQ2" s="3"/>
      <c r="BR2" s="3"/>
      <c r="BS2" s="3"/>
      <c r="BU2" s="3" t="s">
        <v>41</v>
      </c>
      <c r="BV2" s="3"/>
      <c r="BW2" s="3"/>
      <c r="BX2" s="3"/>
      <c r="BY2" s="3"/>
      <c r="BZ2" s="3"/>
      <c r="CA2" s="3"/>
      <c r="CC2" s="3" t="s">
        <v>41</v>
      </c>
      <c r="CD2" s="3"/>
      <c r="CE2" s="3"/>
      <c r="CF2" s="3"/>
      <c r="CG2" s="3"/>
      <c r="CH2" s="3"/>
      <c r="CI2" s="3"/>
      <c r="CK2" s="3" t="s">
        <v>41</v>
      </c>
      <c r="CL2" s="3"/>
      <c r="CM2" s="3"/>
      <c r="CN2" s="3"/>
      <c r="CO2" s="3"/>
      <c r="CP2" s="3"/>
      <c r="CQ2" s="3"/>
      <c r="CS2" s="3" t="s">
        <v>41</v>
      </c>
      <c r="CT2" s="3"/>
      <c r="CU2" s="3"/>
      <c r="CV2" s="3"/>
      <c r="CW2" s="3"/>
      <c r="CX2" s="3"/>
      <c r="CY2" s="3"/>
      <c r="DA2" s="3" t="s">
        <v>41</v>
      </c>
      <c r="DB2" s="3"/>
      <c r="DC2" s="3"/>
      <c r="DD2" s="3"/>
      <c r="DE2" s="3"/>
      <c r="DF2" s="3"/>
      <c r="DG2" s="3"/>
      <c r="DH2" s="3"/>
      <c r="DI2" s="3" t="s">
        <v>41</v>
      </c>
      <c r="DJ2" s="3"/>
      <c r="DK2" s="3"/>
      <c r="DL2" s="3"/>
      <c r="DM2" s="3"/>
      <c r="DN2" s="3"/>
      <c r="DO2" s="3"/>
      <c r="DQ2" s="3" t="s">
        <v>41</v>
      </c>
      <c r="DR2" s="3"/>
      <c r="DS2" s="3"/>
      <c r="DT2" s="3"/>
      <c r="DU2" s="3"/>
      <c r="DV2" s="3"/>
      <c r="DW2" s="3"/>
      <c r="DX2" s="3"/>
      <c r="DY2" s="3"/>
      <c r="DZ2" s="3"/>
      <c r="EB2" s="3" t="s">
        <v>41</v>
      </c>
      <c r="EC2" s="3"/>
      <c r="ED2" s="3"/>
      <c r="EE2" s="3"/>
      <c r="EF2" s="3"/>
      <c r="EG2" s="3"/>
      <c r="EH2" s="3"/>
      <c r="EJ2" s="3" t="s">
        <v>41</v>
      </c>
      <c r="EK2" s="3"/>
      <c r="EL2" s="3"/>
      <c r="EM2" s="3"/>
      <c r="EN2" s="3"/>
      <c r="EO2" s="3"/>
      <c r="EP2" s="3"/>
      <c r="ER2" s="3" t="s">
        <v>41</v>
      </c>
      <c r="ES2" s="3"/>
      <c r="ET2" s="3"/>
      <c r="EU2" s="3"/>
      <c r="EV2" s="3"/>
      <c r="EW2" s="3"/>
      <c r="EX2" s="3"/>
      <c r="EZ2" s="3" t="s">
        <v>41</v>
      </c>
      <c r="FA2" s="3"/>
      <c r="FB2" s="3"/>
      <c r="FC2" s="3"/>
      <c r="FD2" s="3"/>
      <c r="FE2" s="3"/>
      <c r="FF2" s="3"/>
      <c r="FH2" t="s">
        <v>848</v>
      </c>
      <c r="FJ2" s="3" t="s">
        <v>779</v>
      </c>
      <c r="FR2" s="3" t="s">
        <v>783</v>
      </c>
      <c r="FZ2" s="3" t="s">
        <v>782</v>
      </c>
      <c r="GH2" s="3" t="s">
        <v>784</v>
      </c>
      <c r="GP2" s="3" t="s">
        <v>781</v>
      </c>
      <c r="GX2" s="3" t="s">
        <v>780</v>
      </c>
    </row>
    <row r="3" spans="1:212" x14ac:dyDescent="0.2">
      <c r="A3" s="3" t="s">
        <v>789</v>
      </c>
      <c r="B3" s="3" t="s">
        <v>40</v>
      </c>
      <c r="C3" s="3" t="s">
        <v>78</v>
      </c>
      <c r="D3" s="3" t="s">
        <v>83</v>
      </c>
      <c r="E3" s="3" t="s">
        <v>309</v>
      </c>
      <c r="F3" s="3"/>
      <c r="G3" s="3" t="s">
        <v>232</v>
      </c>
      <c r="H3" s="3" t="s">
        <v>233</v>
      </c>
      <c r="I3" s="3"/>
      <c r="J3" s="3" t="s">
        <v>42</v>
      </c>
      <c r="K3" s="3" t="s">
        <v>43</v>
      </c>
      <c r="L3" s="3" t="s">
        <v>44</v>
      </c>
      <c r="M3" s="3" t="s">
        <v>45</v>
      </c>
      <c r="N3" s="3" t="s">
        <v>46</v>
      </c>
      <c r="O3" s="3" t="s">
        <v>47</v>
      </c>
      <c r="P3" s="3" t="s">
        <v>48</v>
      </c>
      <c r="Q3" s="3" t="s">
        <v>297</v>
      </c>
      <c r="R3" s="3"/>
      <c r="S3" s="102"/>
      <c r="T3" s="3" t="s">
        <v>42</v>
      </c>
      <c r="U3" s="3" t="s">
        <v>43</v>
      </c>
      <c r="V3" s="3" t="s">
        <v>44</v>
      </c>
      <c r="W3" s="3" t="s">
        <v>45</v>
      </c>
      <c r="X3" s="3" t="s">
        <v>46</v>
      </c>
      <c r="Y3" s="3" t="s">
        <v>47</v>
      </c>
      <c r="Z3" s="3" t="s">
        <v>48</v>
      </c>
      <c r="AA3" s="3" t="s">
        <v>297</v>
      </c>
      <c r="AB3" s="3"/>
      <c r="AC3" s="3" t="s">
        <v>42</v>
      </c>
      <c r="AD3" s="3" t="s">
        <v>43</v>
      </c>
      <c r="AE3" s="3" t="s">
        <v>44</v>
      </c>
      <c r="AF3" s="3" t="s">
        <v>45</v>
      </c>
      <c r="AG3" s="3" t="s">
        <v>46</v>
      </c>
      <c r="AH3" s="3" t="s">
        <v>47</v>
      </c>
      <c r="AI3" s="3" t="s">
        <v>48</v>
      </c>
      <c r="AJ3" s="3" t="s">
        <v>297</v>
      </c>
      <c r="AK3" s="3"/>
      <c r="AL3" s="3" t="s">
        <v>42</v>
      </c>
      <c r="AM3" s="3" t="s">
        <v>43</v>
      </c>
      <c r="AN3" s="3" t="s">
        <v>44</v>
      </c>
      <c r="AO3" s="3" t="s">
        <v>45</v>
      </c>
      <c r="AP3" s="3" t="s">
        <v>46</v>
      </c>
      <c r="AQ3" s="3" t="s">
        <v>47</v>
      </c>
      <c r="AR3" s="3" t="s">
        <v>48</v>
      </c>
      <c r="AS3" s="3" t="s">
        <v>297</v>
      </c>
      <c r="AT3" s="3"/>
      <c r="AU3" s="3" t="s">
        <v>42</v>
      </c>
      <c r="AV3" s="3" t="s">
        <v>43</v>
      </c>
      <c r="AW3" s="3" t="s">
        <v>44</v>
      </c>
      <c r="AX3" s="3" t="s">
        <v>45</v>
      </c>
      <c r="AY3" s="3" t="s">
        <v>46</v>
      </c>
      <c r="AZ3" s="3" t="s">
        <v>47</v>
      </c>
      <c r="BA3" s="3" t="s">
        <v>48</v>
      </c>
      <c r="BB3" s="3" t="s">
        <v>297</v>
      </c>
      <c r="BC3" s="3"/>
      <c r="BD3" s="3" t="s">
        <v>42</v>
      </c>
      <c r="BE3" s="3" t="s">
        <v>43</v>
      </c>
      <c r="BF3" s="3" t="s">
        <v>44</v>
      </c>
      <c r="BG3" s="3" t="s">
        <v>45</v>
      </c>
      <c r="BH3" s="3" t="s">
        <v>46</v>
      </c>
      <c r="BI3" s="3" t="s">
        <v>47</v>
      </c>
      <c r="BJ3" s="3" t="s">
        <v>48</v>
      </c>
      <c r="BK3" s="3" t="s">
        <v>297</v>
      </c>
      <c r="BL3" s="3"/>
      <c r="BM3" s="3" t="s">
        <v>42</v>
      </c>
      <c r="BN3" s="3" t="s">
        <v>43</v>
      </c>
      <c r="BO3" s="3" t="s">
        <v>44</v>
      </c>
      <c r="BP3" s="3" t="s">
        <v>45</v>
      </c>
      <c r="BQ3" s="3" t="s">
        <v>46</v>
      </c>
      <c r="BR3" s="3" t="s">
        <v>47</v>
      </c>
      <c r="BS3" s="3" t="s">
        <v>48</v>
      </c>
      <c r="BT3" s="3"/>
      <c r="BU3" s="3" t="s">
        <v>42</v>
      </c>
      <c r="BV3" s="3" t="s">
        <v>43</v>
      </c>
      <c r="BW3" s="3" t="s">
        <v>44</v>
      </c>
      <c r="BX3" s="3" t="s">
        <v>45</v>
      </c>
      <c r="BY3" s="3" t="s">
        <v>46</v>
      </c>
      <c r="BZ3" s="3" t="s">
        <v>47</v>
      </c>
      <c r="CA3" s="3" t="s">
        <v>48</v>
      </c>
      <c r="CB3" s="3"/>
      <c r="CC3" s="3" t="s">
        <v>42</v>
      </c>
      <c r="CD3" s="3" t="s">
        <v>43</v>
      </c>
      <c r="CE3" s="3" t="s">
        <v>44</v>
      </c>
      <c r="CF3" s="3" t="s">
        <v>45</v>
      </c>
      <c r="CG3" s="3" t="s">
        <v>46</v>
      </c>
      <c r="CH3" s="3" t="s">
        <v>47</v>
      </c>
      <c r="CI3" s="3" t="s">
        <v>48</v>
      </c>
      <c r="CJ3" s="3"/>
      <c r="CK3" s="3" t="s">
        <v>42</v>
      </c>
      <c r="CL3" s="3" t="s">
        <v>43</v>
      </c>
      <c r="CM3" s="3" t="s">
        <v>44</v>
      </c>
      <c r="CN3" s="3" t="s">
        <v>45</v>
      </c>
      <c r="CO3" s="3" t="s">
        <v>46</v>
      </c>
      <c r="CP3" s="3" t="s">
        <v>47</v>
      </c>
      <c r="CQ3" s="3" t="s">
        <v>48</v>
      </c>
      <c r="CR3" s="3"/>
      <c r="CS3" s="3" t="s">
        <v>42</v>
      </c>
      <c r="CT3" s="3" t="s">
        <v>43</v>
      </c>
      <c r="CU3" s="3" t="s">
        <v>44</v>
      </c>
      <c r="CV3" s="3" t="s">
        <v>45</v>
      </c>
      <c r="CW3" s="3" t="s">
        <v>46</v>
      </c>
      <c r="CX3" s="3" t="s">
        <v>47</v>
      </c>
      <c r="CY3" s="3" t="s">
        <v>48</v>
      </c>
      <c r="CZ3" s="3"/>
      <c r="DA3" s="3" t="s">
        <v>42</v>
      </c>
      <c r="DB3" s="3" t="s">
        <v>43</v>
      </c>
      <c r="DC3" s="3" t="s">
        <v>44</v>
      </c>
      <c r="DD3" s="3" t="s">
        <v>45</v>
      </c>
      <c r="DE3" s="3" t="s">
        <v>46</v>
      </c>
      <c r="DF3" s="3" t="s">
        <v>47</v>
      </c>
      <c r="DG3" s="3" t="s">
        <v>48</v>
      </c>
      <c r="DH3" s="3"/>
      <c r="DI3" s="3" t="s">
        <v>42</v>
      </c>
      <c r="DJ3" s="3" t="s">
        <v>43</v>
      </c>
      <c r="DK3" s="3" t="s">
        <v>44</v>
      </c>
      <c r="DL3" s="3" t="s">
        <v>45</v>
      </c>
      <c r="DM3" s="3" t="s">
        <v>46</v>
      </c>
      <c r="DN3" s="3" t="s">
        <v>47</v>
      </c>
      <c r="DO3" s="3" t="s">
        <v>48</v>
      </c>
      <c r="DP3" s="3"/>
      <c r="DQ3" s="3" t="s">
        <v>42</v>
      </c>
      <c r="DR3" s="3" t="s">
        <v>43</v>
      </c>
      <c r="DS3" s="3" t="s">
        <v>44</v>
      </c>
      <c r="DT3" s="3" t="s">
        <v>45</v>
      </c>
      <c r="DU3" s="3" t="s">
        <v>46</v>
      </c>
      <c r="DV3" s="3" t="s">
        <v>47</v>
      </c>
      <c r="DW3" s="3" t="s">
        <v>48</v>
      </c>
      <c r="DX3" s="3" t="s">
        <v>46</v>
      </c>
      <c r="DY3" s="3" t="s">
        <v>47</v>
      </c>
      <c r="DZ3" s="3" t="s">
        <v>48</v>
      </c>
      <c r="EA3" s="3"/>
      <c r="EB3" s="3" t="s">
        <v>42</v>
      </c>
      <c r="EC3" s="3" t="s">
        <v>43</v>
      </c>
      <c r="ED3" s="3" t="s">
        <v>44</v>
      </c>
      <c r="EE3" s="3" t="s">
        <v>45</v>
      </c>
      <c r="EF3" s="3" t="s">
        <v>46</v>
      </c>
      <c r="EG3" s="3" t="s">
        <v>47</v>
      </c>
      <c r="EH3" s="3" t="s">
        <v>48</v>
      </c>
      <c r="EJ3" s="3" t="s">
        <v>42</v>
      </c>
      <c r="EK3" s="3" t="s">
        <v>43</v>
      </c>
      <c r="EL3" s="3" t="s">
        <v>44</v>
      </c>
      <c r="EM3" s="3" t="s">
        <v>45</v>
      </c>
      <c r="EN3" s="3" t="s">
        <v>46</v>
      </c>
      <c r="EO3" s="3" t="s">
        <v>47</v>
      </c>
      <c r="EP3" s="3" t="s">
        <v>48</v>
      </c>
      <c r="ER3" s="3" t="s">
        <v>42</v>
      </c>
      <c r="ES3" s="3" t="s">
        <v>43</v>
      </c>
      <c r="ET3" s="3" t="s">
        <v>44</v>
      </c>
      <c r="EU3" s="3" t="s">
        <v>45</v>
      </c>
      <c r="EV3" s="3" t="s">
        <v>46</v>
      </c>
      <c r="EW3" s="3" t="s">
        <v>47</v>
      </c>
      <c r="EX3" s="3" t="s">
        <v>48</v>
      </c>
      <c r="EZ3" s="3" t="s">
        <v>42</v>
      </c>
      <c r="FA3" s="3" t="s">
        <v>43</v>
      </c>
      <c r="FB3" s="3" t="s">
        <v>44</v>
      </c>
      <c r="FC3" s="3" t="s">
        <v>45</v>
      </c>
      <c r="FD3" s="3" t="s">
        <v>46</v>
      </c>
      <c r="FE3" s="3" t="s">
        <v>47</v>
      </c>
      <c r="FF3" s="3" t="s">
        <v>48</v>
      </c>
      <c r="FJ3" s="3" t="s">
        <v>42</v>
      </c>
      <c r="FK3" s="3" t="s">
        <v>43</v>
      </c>
      <c r="FL3" s="3" t="s">
        <v>44</v>
      </c>
      <c r="FM3" s="3" t="s">
        <v>45</v>
      </c>
      <c r="FN3" s="3" t="s">
        <v>46</v>
      </c>
      <c r="FO3" s="3" t="s">
        <v>47</v>
      </c>
      <c r="FP3" s="3" t="s">
        <v>48</v>
      </c>
      <c r="FR3" s="3" t="s">
        <v>42</v>
      </c>
      <c r="FS3" s="3" t="s">
        <v>43</v>
      </c>
      <c r="FT3" s="3" t="s">
        <v>44</v>
      </c>
      <c r="FU3" s="3" t="s">
        <v>45</v>
      </c>
      <c r="FV3" s="3" t="s">
        <v>46</v>
      </c>
      <c r="FW3" s="3" t="s">
        <v>47</v>
      </c>
      <c r="FX3" s="3" t="s">
        <v>48</v>
      </c>
      <c r="FZ3" s="3" t="s">
        <v>42</v>
      </c>
      <c r="GA3" s="3" t="s">
        <v>43</v>
      </c>
      <c r="GB3" s="3" t="s">
        <v>44</v>
      </c>
      <c r="GC3" s="3" t="s">
        <v>45</v>
      </c>
      <c r="GD3" s="3" t="s">
        <v>46</v>
      </c>
      <c r="GE3" s="3" t="s">
        <v>47</v>
      </c>
      <c r="GF3" s="3" t="s">
        <v>48</v>
      </c>
      <c r="GH3" s="3" t="s">
        <v>42</v>
      </c>
      <c r="GI3" s="3" t="s">
        <v>43</v>
      </c>
      <c r="GJ3" s="3" t="s">
        <v>44</v>
      </c>
      <c r="GK3" s="3" t="s">
        <v>45</v>
      </c>
      <c r="GL3" s="3" t="s">
        <v>46</v>
      </c>
      <c r="GM3" s="3" t="s">
        <v>47</v>
      </c>
      <c r="GN3" s="3" t="s">
        <v>48</v>
      </c>
      <c r="GP3" s="3" t="s">
        <v>831</v>
      </c>
      <c r="GQ3" s="3" t="s">
        <v>43</v>
      </c>
      <c r="GR3" s="3" t="s">
        <v>44</v>
      </c>
      <c r="GS3" s="3" t="s">
        <v>45</v>
      </c>
      <c r="GT3" s="3" t="s">
        <v>46</v>
      </c>
      <c r="GU3" s="3" t="s">
        <v>47</v>
      </c>
      <c r="GV3" s="3" t="s">
        <v>48</v>
      </c>
      <c r="GX3" s="3" t="s">
        <v>831</v>
      </c>
      <c r="GY3" s="3" t="s">
        <v>43</v>
      </c>
      <c r="GZ3" s="3" t="s">
        <v>44</v>
      </c>
      <c r="HA3" s="3" t="s">
        <v>45</v>
      </c>
      <c r="HB3" s="3" t="s">
        <v>46</v>
      </c>
      <c r="HC3" s="3" t="s">
        <v>47</v>
      </c>
      <c r="HD3" s="3" t="s">
        <v>48</v>
      </c>
    </row>
    <row r="4" spans="1:212" x14ac:dyDescent="0.2">
      <c r="A4" t="s">
        <v>56</v>
      </c>
      <c r="B4" t="s">
        <v>51</v>
      </c>
      <c r="C4" t="s">
        <v>79</v>
      </c>
      <c r="D4" t="s">
        <v>101</v>
      </c>
      <c r="E4" t="str">
        <f>CONCATENATE(C4,D4)</f>
        <v>PCPC1</v>
      </c>
      <c r="G4" s="129">
        <v>0</v>
      </c>
      <c r="H4" s="129">
        <v>0</v>
      </c>
      <c r="I4" s="127"/>
      <c r="J4" s="127">
        <v>1</v>
      </c>
      <c r="K4" s="127">
        <f t="shared" ref="K4:P5" si="0">J4+1</f>
        <v>2</v>
      </c>
      <c r="L4" s="127">
        <f t="shared" si="0"/>
        <v>3</v>
      </c>
      <c r="M4" s="127">
        <f t="shared" si="0"/>
        <v>4</v>
      </c>
      <c r="N4" s="127">
        <f t="shared" si="0"/>
        <v>5</v>
      </c>
      <c r="O4" s="127">
        <f t="shared" si="0"/>
        <v>6</v>
      </c>
      <c r="P4" s="127">
        <f t="shared" si="0"/>
        <v>7</v>
      </c>
      <c r="Q4" s="127"/>
      <c r="R4" s="127"/>
      <c r="S4" s="127"/>
      <c r="T4" s="127"/>
      <c r="U4" s="127"/>
      <c r="V4" s="127"/>
      <c r="W4" s="127"/>
      <c r="X4" s="127"/>
      <c r="Y4" s="127"/>
      <c r="Z4" s="127"/>
      <c r="AA4" s="127"/>
      <c r="AC4" s="128">
        <f>COUNTIF('Fleet Calc'!$AE$3:$AE$1600,CONCATENATE(NOx_Calc!$E4,NOx_Calc!J$2,"L"))</f>
        <v>0</v>
      </c>
      <c r="AD4" s="128">
        <f>COUNTIF('Fleet Calc'!$AE$3:$AE$1600,CONCATENATE(NOx_Calc!$E4,NOx_Calc!K$2,"L"))</f>
        <v>0</v>
      </c>
      <c r="AE4" s="128">
        <f>COUNTIF('Fleet Calc'!$AE$3:$AE$1600,CONCATENATE(NOx_Calc!$E4,NOx_Calc!L$2,"L"))</f>
        <v>0</v>
      </c>
      <c r="AF4" s="128">
        <f>COUNTIF('Fleet Calc'!$AE$3:$AE$1600,CONCATENATE(NOx_Calc!$E4,NOx_Calc!M$2,"L"))</f>
        <v>0</v>
      </c>
      <c r="AG4" s="128">
        <f>COUNTIF('Fleet Calc'!$AE$3:$AE$1600,CONCATENATE(NOx_Calc!$E4,NOx_Calc!N$2,"L"))</f>
        <v>0</v>
      </c>
      <c r="AH4" s="128">
        <f>COUNTIF('Fleet Calc'!$AE$3:$AE$1600,CONCATENATE(NOx_Calc!$E4,NOx_Calc!O$2,"L"))</f>
        <v>0</v>
      </c>
      <c r="AI4" s="128">
        <f>COUNTIF('Fleet Calc'!$AE$3:$AE$1600,CONCATENATE(NOx_Calc!$E4,NOx_Calc!P$2,"L"))</f>
        <v>0</v>
      </c>
      <c r="AJ4" s="128">
        <f>COUNTIF('Fleet Calc'!$AE$3:$AE$1600,CONCATENATE(NOx_Calc!$E4,NOx_Calc!Q$2,"L"))</f>
        <v>0</v>
      </c>
      <c r="AK4" s="128"/>
      <c r="AL4" s="128">
        <f>COUNTIF('Fleet Calc'!$AE$3:$AE$1600,CONCATENATE(NOx_Calc!$E4,NOx_Calc!J$2,"A"))</f>
        <v>0</v>
      </c>
      <c r="AM4" s="128">
        <f>COUNTIF('Fleet Calc'!$AE$3:$AE$1600,CONCATENATE(NOx_Calc!$E4,NOx_Calc!K$2,"A"))</f>
        <v>0</v>
      </c>
      <c r="AN4" s="128">
        <f>COUNTIF('Fleet Calc'!$AE$3:$AE$1600,CONCATENATE(NOx_Calc!$E4,NOx_Calc!L$2,"A"))</f>
        <v>0</v>
      </c>
      <c r="AO4" s="128">
        <f>COUNTIF('Fleet Calc'!$AE$3:$AE$1600,CONCATENATE(NOx_Calc!$E4,NOx_Calc!M$2,"A"))</f>
        <v>0</v>
      </c>
      <c r="AP4" s="128">
        <f>COUNTIF('Fleet Calc'!$AE$3:$AE$1600,CONCATENATE(NOx_Calc!$E4,NOx_Calc!N$2,"A"))</f>
        <v>0</v>
      </c>
      <c r="AQ4" s="128">
        <f>COUNTIF('Fleet Calc'!$AE$3:$AE$1600,CONCATENATE(NOx_Calc!$E4,NOx_Calc!O$2,"A"))</f>
        <v>0</v>
      </c>
      <c r="AR4" s="128">
        <f>COUNTIF('Fleet Calc'!$AE$3:$AE$1600,CONCATENATE(NOx_Calc!$E4,NOx_Calc!P$2,"A"))</f>
        <v>0</v>
      </c>
      <c r="AS4" s="128">
        <f>COUNTIF('Fleet Calc'!$AE$3:$AE$1600,CONCATENATE(NOx_Calc!$E4,NOx_Calc!Q$2,"A"))</f>
        <v>0</v>
      </c>
      <c r="AT4" s="128"/>
      <c r="AU4" s="128">
        <f>SUMIF('Fleet Calc'!$AE$3:$AE$1600,CONCATENATE(NOx_Calc!$E4,NOx_Calc!J$2,"L"),'Fleet Calc'!$AK$3:$AK$1600)</f>
        <v>0</v>
      </c>
      <c r="AV4" s="128">
        <f>SUMIF('Fleet Calc'!$AE$3:$AE$1600,CONCATENATE(NOx_Calc!$E4,NOx_Calc!K$2,"L"),'Fleet Calc'!$AK$3:$AK$1600)</f>
        <v>0</v>
      </c>
      <c r="AW4" s="128">
        <f>SUMIF('Fleet Calc'!$AE$3:$AE$1600,CONCATENATE(NOx_Calc!$E4,NOx_Calc!L$2,"L"),'Fleet Calc'!$AK$3:$AK$1600)</f>
        <v>0</v>
      </c>
      <c r="AX4" s="128">
        <f>SUMIF('Fleet Calc'!$AE$3:$AE$1600,CONCATENATE(NOx_Calc!$E4,NOx_Calc!M$2,"L"),'Fleet Calc'!$AK$3:$AK$1600)</f>
        <v>0</v>
      </c>
      <c r="AY4" s="128">
        <f>SUMIF('Fleet Calc'!$AE$3:$AE$1600,CONCATENATE(NOx_Calc!$E4,NOx_Calc!N$2,"L"),'Fleet Calc'!$AK$3:$AK$1600)</f>
        <v>0</v>
      </c>
      <c r="AZ4" s="128">
        <f>SUMIF('Fleet Calc'!$AE$3:$AE$1600,CONCATENATE(NOx_Calc!$E4,NOx_Calc!O$2,"L"),'Fleet Calc'!$AK$3:$AK$1600)</f>
        <v>0</v>
      </c>
      <c r="BA4" s="128">
        <f>SUMIF('Fleet Calc'!$AE$3:$AE$1600,CONCATENATE(NOx_Calc!$E4,NOx_Calc!P$2,"L"),'Fleet Calc'!$AK$3:$AK$1600)</f>
        <v>0</v>
      </c>
      <c r="BB4" s="128">
        <f>SUMIF('Fleet Calc'!$AE$3:$AE$1600,CONCATENATE(NOx_Calc!$E4,NOx_Calc!Q$2,"L"),'Fleet Calc'!$AK$3:$AK$1600)</f>
        <v>0</v>
      </c>
      <c r="BC4" s="128"/>
      <c r="BD4" s="128">
        <f>SUMIF('Fleet Calc'!$AE$3:$AE$1600,CONCATENATE(NOx_Calc!$E4,NOx_Calc!J$2,"A"),'Fleet Calc'!$AK$3:$AK$1600)</f>
        <v>0</v>
      </c>
      <c r="BE4" s="128">
        <f>SUMIF('Fleet Calc'!$AE$3:$AE$1600,CONCATENATE(NOx_Calc!$E4,NOx_Calc!K$2,"A"),'Fleet Calc'!$AK$3:$AK$1600)</f>
        <v>0</v>
      </c>
      <c r="BF4" s="128">
        <f>SUMIF('Fleet Calc'!$AE$3:$AE$1600,CONCATENATE(NOx_Calc!$E4,NOx_Calc!L$2,"A"),'Fleet Calc'!$AK$3:$AK$1600)</f>
        <v>0</v>
      </c>
      <c r="BG4" s="128">
        <f>SUMIF('Fleet Calc'!$AE$3:$AE$1600,CONCATENATE(NOx_Calc!$E4,NOx_Calc!M$2,"A"),'Fleet Calc'!$AK$3:$AK$1600)</f>
        <v>0</v>
      </c>
      <c r="BH4" s="128">
        <f>SUMIF('Fleet Calc'!$AE$3:$AE$1600,CONCATENATE(NOx_Calc!$E4,NOx_Calc!N$2,"A"),'Fleet Calc'!$AK$3:$AK$1600)</f>
        <v>0</v>
      </c>
      <c r="BI4" s="128">
        <f>SUMIF('Fleet Calc'!$AE$3:$AE$1600,CONCATENATE(NOx_Calc!$E4,NOx_Calc!O$2,"A"),'Fleet Calc'!$AK$3:$AK$1600)</f>
        <v>0</v>
      </c>
      <c r="BJ4" s="128">
        <f>SUMIF('Fleet Calc'!$AE$3:$AE$1600,CONCATENATE(NOx_Calc!$E4,NOx_Calc!P$2,"A"),'Fleet Calc'!$AK$3:$AK$1600)</f>
        <v>0</v>
      </c>
      <c r="BK4" s="128">
        <f>SUMIF('Fleet Calc'!$AE$3:$AE$1600,CONCATENATE(NOx_Calc!$E4,NOx_Calc!Q$2,"A"),'Fleet Calc'!$AK$3:$AK$1600)</f>
        <v>0</v>
      </c>
      <c r="BL4" s="128"/>
      <c r="BM4" s="128">
        <f>IF(J4&lt;&gt;"",(AU4*1.609344*VLOOKUP(J4,'NOx Emission Factors'!$V$7:$X$271,2,FALSE))/1000000,0)</f>
        <v>0</v>
      </c>
      <c r="BN4" s="128">
        <f>IF(K4&lt;&gt;"",(AV4*1.609344*VLOOKUP(K4,'NOx Emission Factors'!$V$7:$X$271,2,FALSE))/1000000,0)</f>
        <v>0</v>
      </c>
      <c r="BO4" s="128">
        <f>IF(L4&lt;&gt;"",(AW4*1.609344*VLOOKUP(L4,'NOx Emission Factors'!$V$7:$X$271,2,FALSE))/1000000,0)</f>
        <v>0</v>
      </c>
      <c r="BP4" s="128">
        <f>IF(M4&lt;&gt;"",(AX4*1.609344*VLOOKUP(M4,'NOx Emission Factors'!$V$7:$X$271,2,FALSE))/1000000,0)</f>
        <v>0</v>
      </c>
      <c r="BQ4" s="128">
        <f>IF(N4&lt;&gt;"",(AY4*1.609344*VLOOKUP(N4,'NOx Emission Factors'!$V$7:$X$271,2,FALSE))/1000000,0)</f>
        <v>0</v>
      </c>
      <c r="BR4" s="128">
        <f>IF(O4&lt;&gt;"",(AZ4*1.609344*VLOOKUP(O4,'NOx Emission Factors'!$V$7:$X$271,2,FALSE))/1000000,0)</f>
        <v>0</v>
      </c>
      <c r="BS4" s="128">
        <f>IF(P4&lt;&gt;"",(BA4*1.609344*VLOOKUP(P4,'NOx Emission Factors'!$V$7:$X$271,2,FALSE))/1000000,0)</f>
        <v>0</v>
      </c>
      <c r="BT4" s="128"/>
      <c r="BU4" s="128">
        <f>IF(J4&lt;&gt;"",(BD4*1.609344*VLOOKUP(J4,'NOx Emission Factors'!$V$7:$X$271,3,FALSE))/1000000,0)</f>
        <v>0</v>
      </c>
      <c r="BV4" s="128">
        <f>IF(K4&lt;&gt;"",(BE4*1.609344*VLOOKUP(K4,'NOx Emission Factors'!$V$7:$X$271,3,FALSE))/1000000,0)</f>
        <v>0</v>
      </c>
      <c r="BW4" s="128">
        <f>IF(L4&lt;&gt;"",(BF4*1.609344*VLOOKUP(L4,'NOx Emission Factors'!$V$7:$X$271,3,FALSE))/1000000,0)</f>
        <v>0</v>
      </c>
      <c r="BX4" s="128">
        <f>IF(M4&lt;&gt;"",(BG4*1.609344*VLOOKUP(M4,'NOx Emission Factors'!$V$7:$X$271,3,FALSE))/1000000,0)</f>
        <v>0</v>
      </c>
      <c r="BY4" s="128">
        <f>IF(N4&lt;&gt;"",(BH4*1.609344*VLOOKUP(N4,'NOx Emission Factors'!$V$7:$X$271,3,FALSE))/1000000,0)</f>
        <v>0</v>
      </c>
      <c r="BZ4" s="128">
        <f>IF(O4&lt;&gt;"",(BI4*1.609344*VLOOKUP(O4,'NOx Emission Factors'!$V$7:$X$271,3,FALSE))/1000000,0)</f>
        <v>0</v>
      </c>
      <c r="CA4" s="128">
        <f>IF(P4&lt;&gt;"",(BJ4*1.609344*VLOOKUP(P4,'NOx Emission Factors'!$V$7:$X$271,3,FALSE))/1000000,0)</f>
        <v>0</v>
      </c>
      <c r="CB4" s="128"/>
      <c r="CC4" s="128">
        <f>SUMIF('Fleet Calc'!$AE$3:$AE$1600,CONCATENATE(NOx_Calc!$E4,NOx_Calc!J$2,"L"),'Fleet Calc'!$AI$3:$AI$1600)</f>
        <v>0</v>
      </c>
      <c r="CD4" s="128">
        <f>SUMIF('Fleet Calc'!$AE$3:$AE$1600,CONCATENATE(NOx_Calc!$E4,NOx_Calc!K$2,"L"),'Fleet Calc'!$AI$3:$AI$1600)</f>
        <v>0</v>
      </c>
      <c r="CE4" s="128">
        <f>SUMIF('Fleet Calc'!$AE$3:$AE$1600,CONCATENATE(NOx_Calc!$E4,NOx_Calc!L$2,"L"),'Fleet Calc'!$AI$3:$AI$1600)</f>
        <v>0</v>
      </c>
      <c r="CF4" s="128">
        <f>SUMIF('Fleet Calc'!$AE$3:$AE$1600,CONCATENATE(NOx_Calc!$E4,NOx_Calc!M$2,"L"),'Fleet Calc'!$AI$3:$AI$1600)</f>
        <v>0</v>
      </c>
      <c r="CG4" s="128">
        <f>SUMIF('Fleet Calc'!$AE$3:$AE$1600,CONCATENATE(NOx_Calc!$E4,NOx_Calc!N$2,"L"),'Fleet Calc'!$AI$3:$AI$1600)</f>
        <v>0</v>
      </c>
      <c r="CH4" s="128">
        <f>SUMIF('Fleet Calc'!$AE$3:$AE$1600,CONCATENATE(NOx_Calc!$E4,NOx_Calc!O$2,"L"),'Fleet Calc'!$AI$3:$AI$1600)</f>
        <v>0</v>
      </c>
      <c r="CI4" s="128">
        <f>SUMIF('Fleet Calc'!$AE$3:$AE$1600,CONCATENATE(NOx_Calc!$E4,NOx_Calc!P$2,"L"),'Fleet Calc'!$AI$3:$AI$1600)</f>
        <v>0</v>
      </c>
      <c r="CJ4" s="128"/>
      <c r="CK4" s="128">
        <f>SUMIF('Fleet Calc'!$AE$3:$AE$1600,CONCATENATE(NOx_Calc!$E4,NOx_Calc!J$2,"A"),'Fleet Calc'!$AI$3:$AI$1600)</f>
        <v>0</v>
      </c>
      <c r="CL4" s="128">
        <f>SUMIF('Fleet Calc'!$AE$3:$AE$1600,CONCATENATE(NOx_Calc!$E4,NOx_Calc!K$2,"A"),'Fleet Calc'!$AI$3:$AI$1600)</f>
        <v>0</v>
      </c>
      <c r="CM4" s="128">
        <f>SUMIF('Fleet Calc'!$AE$3:$AE$1600,CONCATENATE(NOx_Calc!$E4,NOx_Calc!L$2,"A"),'Fleet Calc'!$AI$3:$AI$1600)</f>
        <v>0</v>
      </c>
      <c r="CN4" s="128">
        <f>SUMIF('Fleet Calc'!$AE$3:$AE$1600,CONCATENATE(NOx_Calc!$E4,NOx_Calc!M$2,"A"),'Fleet Calc'!$AI$3:$AI$1600)</f>
        <v>0</v>
      </c>
      <c r="CO4" s="128">
        <f>SUMIF('Fleet Calc'!$AE$3:$AE$1600,CONCATENATE(NOx_Calc!$E4,NOx_Calc!N$2,"A"),'Fleet Calc'!$AI$3:$AI$1600)</f>
        <v>0</v>
      </c>
      <c r="CP4" s="128">
        <f>SUMIF('Fleet Calc'!$AE$3:$AE$1600,CONCATENATE(NOx_Calc!$E4,NOx_Calc!O$2,"A"),'Fleet Calc'!$AI$3:$AI$1600)</f>
        <v>0</v>
      </c>
      <c r="CQ4" s="128">
        <f>SUMIF('Fleet Calc'!$AE$3:$AE$1600,CONCATENATE(NOx_Calc!$E4,NOx_Calc!P$2,"A"),'Fleet Calc'!$AI$3:$AI$1600)</f>
        <v>0</v>
      </c>
      <c r="CR4" s="128"/>
      <c r="CS4" s="128">
        <f>IF(T4&lt;&gt;"",(CC4*1.609344*VLOOKUP(T4,'NOx Emission Factors'!$V$7:$X$271,2,FALSE))/1000000,0)</f>
        <v>0</v>
      </c>
      <c r="CT4" s="128">
        <f>IF(U4&lt;&gt;"",(CD4*1.609344*VLOOKUP(U4,'NOx Emission Factors'!$V$7:$X$271,2,FALSE))/1000000,0)</f>
        <v>0</v>
      </c>
      <c r="CU4" s="128">
        <f>IF(V4&lt;&gt;"",(CE4*1.609344*VLOOKUP(V4,'NOx Emission Factors'!$V$7:$X$271,2,FALSE))/1000000,0)</f>
        <v>0</v>
      </c>
      <c r="CV4" s="128">
        <f>IF(W4&lt;&gt;"",(CF4*1.609344*VLOOKUP(W4,'NOx Emission Factors'!$V$7:$X$271,2,FALSE))/1000000,0)</f>
        <v>0</v>
      </c>
      <c r="CW4" s="128">
        <f>IF(X4&lt;&gt;"",(CG4*1.609344*VLOOKUP(X4,'NOx Emission Factors'!$V$7:$X$271,2,FALSE))/1000000,0)</f>
        <v>0</v>
      </c>
      <c r="CX4" s="128">
        <f>IF(Y4&lt;&gt;"",(CH4*1.609344*VLOOKUP(Y4,'NOx Emission Factors'!$V$7:$X$271,2,FALSE))/1000000,0)</f>
        <v>0</v>
      </c>
      <c r="CY4" s="128">
        <f>IF(Z4&lt;&gt;"",(CI4*1.609344*VLOOKUP(Z4,'NOx Emission Factors'!$V$7:$X$271,2,FALSE))/1000000,0)</f>
        <v>0</v>
      </c>
      <c r="CZ4" s="128"/>
      <c r="DA4" s="128">
        <f>IF(T4&lt;&gt;"",(CK4*1.609344*VLOOKUP(T4,'NOx Emission Factors'!$V$7:$X$271,3,FALSE))/1000000,0)</f>
        <v>0</v>
      </c>
      <c r="DB4" s="128">
        <f>IF(U4&lt;&gt;"",(CL4*1.609344*VLOOKUP(U4,'NOx Emission Factors'!$V$7:$X$271,3,FALSE))/1000000,0)</f>
        <v>0</v>
      </c>
      <c r="DC4" s="128">
        <f>IF(V4&lt;&gt;"",(CM4*1.609344*VLOOKUP(V4,'NOx Emission Factors'!$V$7:$X$271,3,FALSE))/1000000,0)</f>
        <v>0</v>
      </c>
      <c r="DD4" s="128">
        <f>IF(W4&lt;&gt;"",(CN4*1.609344*VLOOKUP(W4,'NOx Emission Factors'!$V$7:$X$271,3,FALSE))/1000000,0)</f>
        <v>0</v>
      </c>
      <c r="DE4" s="128">
        <f>IF(X4&lt;&gt;"",(CO4*1.609344*VLOOKUP(X4,'NOx Emission Factors'!$V$7:$X$271,3,FALSE))/1000000,0)</f>
        <v>0</v>
      </c>
      <c r="DF4" s="128">
        <f>IF(Y4&lt;&gt;"",(CP4*1.609344*VLOOKUP(Y4,'NOx Emission Factors'!$V$7:$X$271,3,FALSE))/1000000,0)</f>
        <v>0</v>
      </c>
      <c r="DG4" s="128">
        <f>IF(Z4&lt;&gt;"",(CQ4*1.609344*VLOOKUP(Z4,'NOx Emission Factors'!$V$7:$X$271,3,FALSE))/1000000,0)</f>
        <v>0</v>
      </c>
      <c r="DH4" s="128"/>
      <c r="DI4" s="128">
        <f>SUMIF('Fleet Calc'!$AE$3:$AE$1600,CONCATENATE(NOx_Calc!$E4,NOx_Calc!J$2,"L"),'Fleet Calc'!$AG$3:$AG$1600)</f>
        <v>0</v>
      </c>
      <c r="DJ4" s="128">
        <f>SUMIF('Fleet Calc'!$AE$3:$AE$1600,CONCATENATE(NOx_Calc!$E4,NOx_Calc!K$2,"L"),'Fleet Calc'!$AG$3:$AG$1600)</f>
        <v>0</v>
      </c>
      <c r="DK4" s="128">
        <f>SUMIF('Fleet Calc'!$AE$3:$AE$1600,CONCATENATE(NOx_Calc!$E4,NOx_Calc!L$2,"L"),'Fleet Calc'!$AG$3:$AG$1600)</f>
        <v>0</v>
      </c>
      <c r="DL4" s="128">
        <f>SUMIF('Fleet Calc'!$AE$3:$AE$1600,CONCATENATE(NOx_Calc!$E4,NOx_Calc!M$2,"L"),'Fleet Calc'!$AG$3:$AG$1600)</f>
        <v>0</v>
      </c>
      <c r="DM4" s="128">
        <f>SUMIF('Fleet Calc'!$AE$3:$AE$1600,CONCATENATE(NOx_Calc!$E4,NOx_Calc!N$2,"L"),'Fleet Calc'!$AG$3:$AG$1600)</f>
        <v>0</v>
      </c>
      <c r="DN4" s="128">
        <f>SUMIF('Fleet Calc'!$AE$3:$AE$1600,CONCATENATE(NOx_Calc!$E4,NOx_Calc!O$2,"L"),'Fleet Calc'!$AG$3:$AG$1600)</f>
        <v>0</v>
      </c>
      <c r="DO4" s="128">
        <f>SUMIF('Fleet Calc'!$AE$3:$AE$1600,CONCATENATE(NOx_Calc!$E4,NOx_Calc!P$2,"L"),'Fleet Calc'!$AG$3:$AG$1600)</f>
        <v>0</v>
      </c>
      <c r="DP4" s="128"/>
      <c r="DQ4" s="128">
        <f>SUMIF('Fleet Calc'!$AE$3:$AE$1600,CONCATENATE(NOx_Calc!$E4,NOx_Calc!J$2,"A"),'Fleet Calc'!$AG$3:$AG$1600)</f>
        <v>0</v>
      </c>
      <c r="DR4" s="128">
        <f>SUMIF('Fleet Calc'!$AE$3:$AE$1600,CONCATENATE(NOx_Calc!$E4,NOx_Calc!K$2,"A"),'Fleet Calc'!$AG$3:$AG$1600)</f>
        <v>0</v>
      </c>
      <c r="DS4" s="128">
        <f>SUMIF('Fleet Calc'!$AE$3:$AE$1600,CONCATENATE(NOx_Calc!$E4,NOx_Calc!L$2,"A"),'Fleet Calc'!$AG$3:$AG$1600)</f>
        <v>0</v>
      </c>
      <c r="DT4" s="128">
        <f>SUMIF('Fleet Calc'!$AE$3:$AE$1600,CONCATENATE(NOx_Calc!$E4,NOx_Calc!M$2,"A"),'Fleet Calc'!$AG$3:$AG$1600)</f>
        <v>0</v>
      </c>
      <c r="DU4" s="128">
        <f>SUMIF('Fleet Calc'!$AE$3:$AE$1600,CONCATENATE(NOx_Calc!$E4,NOx_Calc!N$2,"A"),'Fleet Calc'!$AG$3:$AG$1600)</f>
        <v>0</v>
      </c>
      <c r="DV4" s="128">
        <f>SUMIF('Fleet Calc'!$AE$3:$AE$1600,CONCATENATE(NOx_Calc!$E4,NOx_Calc!O$2,"A"),'Fleet Calc'!$AG$3:$AG$1600)</f>
        <v>0</v>
      </c>
      <c r="DW4" s="128">
        <f>SUMIF('Fleet Calc'!$AE$3:$AE$1600,CONCATENATE(NOx_Calc!$E4,NOx_Calc!P$2,"A"),'Fleet Calc'!$AG$3:$AG$1600)</f>
        <v>0</v>
      </c>
      <c r="DX4" s="128">
        <f>SUMIF('Fleet Calc'!$AE$3:$AE$1600,CONCATENATE(NOx_Calc!$E4,NOx_Calc!R$2,"A"),'Fleet Calc'!$AG$3:$AG$1600)</f>
        <v>0</v>
      </c>
      <c r="DY4" s="128">
        <f>SUMIF('Fleet Calc'!$AE$3:$AE$1600,CONCATENATE(NOx_Calc!$E4,NOx_Calc!S$2,"A"),'Fleet Calc'!$AG$3:$AG$1600)</f>
        <v>0</v>
      </c>
      <c r="DZ4" s="128">
        <f>SUMIF('Fleet Calc'!$AE$3:$AE$1600,CONCATENATE(NOx_Calc!$E4,NOx_Calc!T$2,"A"),'Fleet Calc'!$AG$3:$AG$1600)</f>
        <v>0</v>
      </c>
      <c r="EA4" s="128"/>
      <c r="EB4" s="130">
        <f>IF(J4&lt;&gt;"",(DI4*VLOOKUP(J4,'NOx Emission Factors'!$V$7:$Z$271,5,FALSE))/1000000,0)</f>
        <v>0</v>
      </c>
      <c r="EC4" s="130">
        <f>IF(K4&lt;&gt;"",(DJ4*VLOOKUP(K4,'NOx Emission Factors'!$V$7:$Z$271,5,FALSE))/1000000,0)</f>
        <v>0</v>
      </c>
      <c r="ED4" s="130">
        <f>IF(L4&lt;&gt;"",(DK4*VLOOKUP(L4,'NOx Emission Factors'!$V$7:$Z$271,5,FALSE))/1000000,0)</f>
        <v>0</v>
      </c>
      <c r="EE4" s="130">
        <f>IF(M4&lt;&gt;"",(DL4*VLOOKUP(M4,'NOx Emission Factors'!$V$7:$Z$271,5,FALSE))/1000000,0)</f>
        <v>0</v>
      </c>
      <c r="EF4" s="130">
        <f>IF(N4&lt;&gt;"",(DM4*VLOOKUP(N4,'NOx Emission Factors'!$V$7:$Z$271,5,FALSE))/1000000,0)</f>
        <v>0</v>
      </c>
      <c r="EG4" s="130">
        <f>IF(O4&lt;&gt;"",(DN4*VLOOKUP(O4,'NOx Emission Factors'!$V$7:$Z$271,5,FALSE))/1000000,0)</f>
        <v>0</v>
      </c>
      <c r="EH4" s="130">
        <f>IF(P4&lt;&gt;"",(DO4*VLOOKUP(P4,'NOx Emission Factors'!$V$7:$Z$271,5,FALSE))/1000000,0)</f>
        <v>0</v>
      </c>
      <c r="EI4" s="128"/>
      <c r="EJ4" s="130">
        <f>IF(J4&lt;&gt;"",(DQ4*VLOOKUP(J4,'NOx Emission Factors'!$V$7:$Z$271,5,FALSE))/1000000,0)</f>
        <v>0</v>
      </c>
      <c r="EK4" s="130">
        <f>IF(K4&lt;&gt;"",(DR4*VLOOKUP(K4,'NOx Emission Factors'!$V$7:$Z$271,5,FALSE))/1000000,0)</f>
        <v>0</v>
      </c>
      <c r="EL4" s="130">
        <f>IF(L4&lt;&gt;"",(DS4*VLOOKUP(L4,'NOx Emission Factors'!$V$7:$Z$271,5,FALSE))/1000000,0)</f>
        <v>0</v>
      </c>
      <c r="EM4" s="130">
        <f>IF(M4&lt;&gt;"",(DT4*VLOOKUP(M4,'NOx Emission Factors'!$V$7:$Z$271,5,FALSE))/1000000,0)</f>
        <v>0</v>
      </c>
      <c r="EN4" s="130">
        <f>IF(N4&lt;&gt;"",(DU4*VLOOKUP(N4,'NOx Emission Factors'!$V$7:$Z$271,5,FALSE))/1000000,0)</f>
        <v>0</v>
      </c>
      <c r="EO4" s="130">
        <f>IF(O4&lt;&gt;"",(DV4*VLOOKUP(O4,'NOx Emission Factors'!$V$7:$Z$271,5,FALSE))/1000000,0)</f>
        <v>0</v>
      </c>
      <c r="EP4" s="130">
        <f>IF(P4&lt;&gt;"",(DW4*VLOOKUP(P4,'NOx Emission Factors'!$V$7:$Z$271,5,FALSE))/1000000,0)</f>
        <v>0</v>
      </c>
      <c r="EQ4" s="128"/>
      <c r="ER4" s="130">
        <f>BM4+CS4+EB4</f>
        <v>0</v>
      </c>
      <c r="ES4" s="130">
        <f t="shared" ref="ES4:FF4" si="1">BN4+CT4+EC4</f>
        <v>0</v>
      </c>
      <c r="ET4" s="130">
        <f t="shared" si="1"/>
        <v>0</v>
      </c>
      <c r="EU4" s="130">
        <f t="shared" si="1"/>
        <v>0</v>
      </c>
      <c r="EV4" s="130">
        <f t="shared" si="1"/>
        <v>0</v>
      </c>
      <c r="EW4" s="130">
        <f t="shared" si="1"/>
        <v>0</v>
      </c>
      <c r="EX4" s="130">
        <f t="shared" si="1"/>
        <v>0</v>
      </c>
      <c r="EY4" s="130"/>
      <c r="EZ4" s="130">
        <f t="shared" si="1"/>
        <v>0</v>
      </c>
      <c r="FA4" s="130">
        <f t="shared" si="1"/>
        <v>0</v>
      </c>
      <c r="FB4" s="130">
        <f t="shared" si="1"/>
        <v>0</v>
      </c>
      <c r="FC4" s="130">
        <f t="shared" si="1"/>
        <v>0</v>
      </c>
      <c r="FD4" s="130">
        <f t="shared" si="1"/>
        <v>0</v>
      </c>
      <c r="FE4" s="130">
        <f t="shared" si="1"/>
        <v>0</v>
      </c>
      <c r="FF4" s="130">
        <f t="shared" si="1"/>
        <v>0</v>
      </c>
      <c r="FG4" s="128"/>
      <c r="FH4" s="128">
        <f t="shared" ref="FH4:FH35" si="2">SUM(EZ4:FF4,ER4:EX4)</f>
        <v>0</v>
      </c>
      <c r="FI4" s="128"/>
      <c r="FJ4" s="128">
        <f t="shared" ref="FJ4:FP4" si="3">AC4+AL4</f>
        <v>0</v>
      </c>
      <c r="FK4" s="128">
        <f t="shared" si="3"/>
        <v>0</v>
      </c>
      <c r="FL4" s="128">
        <f t="shared" si="3"/>
        <v>0</v>
      </c>
      <c r="FM4" s="128">
        <f t="shared" si="3"/>
        <v>0</v>
      </c>
      <c r="FN4" s="128">
        <f t="shared" si="3"/>
        <v>0</v>
      </c>
      <c r="FO4" s="128">
        <f t="shared" si="3"/>
        <v>0</v>
      </c>
      <c r="FP4" s="128">
        <f t="shared" si="3"/>
        <v>0</v>
      </c>
      <c r="FR4">
        <f t="shared" ref="FR4:FX4" si="4">AU4+BD4+CC4+CK4</f>
        <v>0</v>
      </c>
      <c r="FS4">
        <f t="shared" si="4"/>
        <v>0</v>
      </c>
      <c r="FT4">
        <f t="shared" si="4"/>
        <v>0</v>
      </c>
      <c r="FU4">
        <f t="shared" si="4"/>
        <v>0</v>
      </c>
      <c r="FV4">
        <f t="shared" si="4"/>
        <v>0</v>
      </c>
      <c r="FW4">
        <f t="shared" si="4"/>
        <v>0</v>
      </c>
      <c r="FX4">
        <f t="shared" si="4"/>
        <v>0</v>
      </c>
      <c r="FZ4">
        <f>BM4+BU4+CS4+DA4</f>
        <v>0</v>
      </c>
      <c r="GA4">
        <f t="shared" ref="GA4:GF4" si="5">BN4+BV4+CT4+DB4</f>
        <v>0</v>
      </c>
      <c r="GB4">
        <f t="shared" si="5"/>
        <v>0</v>
      </c>
      <c r="GC4">
        <f t="shared" si="5"/>
        <v>0</v>
      </c>
      <c r="GD4">
        <f t="shared" si="5"/>
        <v>0</v>
      </c>
      <c r="GE4">
        <f t="shared" si="5"/>
        <v>0</v>
      </c>
      <c r="GF4">
        <f t="shared" si="5"/>
        <v>0</v>
      </c>
      <c r="GH4">
        <f>DI4+DQ4</f>
        <v>0</v>
      </c>
      <c r="GI4">
        <f t="shared" ref="GI4:GN4" si="6">DJ4+DR4</f>
        <v>0</v>
      </c>
      <c r="GJ4">
        <f t="shared" si="6"/>
        <v>0</v>
      </c>
      <c r="GK4">
        <f t="shared" si="6"/>
        <v>0</v>
      </c>
      <c r="GL4">
        <f t="shared" si="6"/>
        <v>0</v>
      </c>
      <c r="GM4">
        <f t="shared" si="6"/>
        <v>0</v>
      </c>
      <c r="GN4">
        <f t="shared" si="6"/>
        <v>0</v>
      </c>
      <c r="GP4">
        <f>EB4+EJ4</f>
        <v>0</v>
      </c>
      <c r="GQ4">
        <f t="shared" ref="GQ4:GV4" si="7">EC4+EK4</f>
        <v>0</v>
      </c>
      <c r="GR4">
        <f t="shared" si="7"/>
        <v>0</v>
      </c>
      <c r="GS4">
        <f t="shared" si="7"/>
        <v>0</v>
      </c>
      <c r="GT4">
        <f t="shared" si="7"/>
        <v>0</v>
      </c>
      <c r="GU4">
        <f t="shared" si="7"/>
        <v>0</v>
      </c>
      <c r="GV4">
        <f t="shared" si="7"/>
        <v>0</v>
      </c>
      <c r="GX4">
        <f>GP4+FZ4</f>
        <v>0</v>
      </c>
      <c r="GY4">
        <f t="shared" ref="GY4:HD4" si="8">GQ4+GA4</f>
        <v>0</v>
      </c>
      <c r="GZ4">
        <f t="shared" si="8"/>
        <v>0</v>
      </c>
      <c r="HA4">
        <f t="shared" si="8"/>
        <v>0</v>
      </c>
      <c r="HB4">
        <f t="shared" si="8"/>
        <v>0</v>
      </c>
      <c r="HC4">
        <f t="shared" si="8"/>
        <v>0</v>
      </c>
      <c r="HD4">
        <f t="shared" si="8"/>
        <v>0</v>
      </c>
    </row>
    <row r="5" spans="1:212" x14ac:dyDescent="0.2">
      <c r="B5" t="s">
        <v>49</v>
      </c>
      <c r="C5" t="s">
        <v>79</v>
      </c>
      <c r="D5" t="s">
        <v>0</v>
      </c>
      <c r="E5" t="str">
        <f t="shared" ref="E5:E44" si="9">CONCATENATE(C5,D5)</f>
        <v>PCPC2</v>
      </c>
      <c r="G5" s="129">
        <v>0</v>
      </c>
      <c r="H5" s="129">
        <v>0</v>
      </c>
      <c r="I5" s="127"/>
      <c r="J5" s="127">
        <f>P4+1</f>
        <v>8</v>
      </c>
      <c r="K5" s="127">
        <f t="shared" si="0"/>
        <v>9</v>
      </c>
      <c r="L5" s="127">
        <f t="shared" si="0"/>
        <v>10</v>
      </c>
      <c r="M5" s="127">
        <f t="shared" si="0"/>
        <v>11</v>
      </c>
      <c r="N5" s="127">
        <f t="shared" si="0"/>
        <v>12</v>
      </c>
      <c r="O5" s="127">
        <f t="shared" si="0"/>
        <v>13</v>
      </c>
      <c r="P5" s="127">
        <f t="shared" si="0"/>
        <v>14</v>
      </c>
      <c r="Q5" s="127"/>
      <c r="R5" s="127"/>
      <c r="S5" s="127"/>
      <c r="T5" s="127"/>
      <c r="U5" s="127"/>
      <c r="V5" s="127"/>
      <c r="W5" s="127"/>
      <c r="X5" s="127"/>
      <c r="Y5" s="127"/>
      <c r="Z5" s="127"/>
      <c r="AA5" s="127"/>
      <c r="AC5" s="128">
        <f>COUNTIF('Fleet Calc'!$AE$3:$AE$1600,CONCATENATE(NOx_Calc!$E5,NOx_Calc!J$2,"L"))</f>
        <v>0</v>
      </c>
      <c r="AD5" s="128">
        <f>COUNTIF('Fleet Calc'!$AE$3:$AE$1600,CONCATENATE(NOx_Calc!$E5,NOx_Calc!K$2,"L"))</f>
        <v>0</v>
      </c>
      <c r="AE5" s="128">
        <f>COUNTIF('Fleet Calc'!$AE$3:$AE$1600,CONCATENATE(NOx_Calc!$E5,NOx_Calc!L$2,"L"))</f>
        <v>0</v>
      </c>
      <c r="AF5" s="128">
        <f>COUNTIF('Fleet Calc'!$AE$3:$AE$1600,CONCATENATE(NOx_Calc!$E5,NOx_Calc!M$2,"L"))</f>
        <v>0</v>
      </c>
      <c r="AG5" s="128">
        <f>COUNTIF('Fleet Calc'!$AE$3:$AE$1600,CONCATENATE(NOx_Calc!$E5,NOx_Calc!N$2,"L"))</f>
        <v>0</v>
      </c>
      <c r="AH5" s="128">
        <f>COUNTIF('Fleet Calc'!$AE$3:$AE$1600,CONCATENATE(NOx_Calc!$E5,NOx_Calc!O$2,"L"))</f>
        <v>0</v>
      </c>
      <c r="AI5" s="128">
        <f>COUNTIF('Fleet Calc'!$AE$3:$AE$1600,CONCATENATE(NOx_Calc!$E5,NOx_Calc!P$2,"L"))</f>
        <v>0</v>
      </c>
      <c r="AJ5" s="128">
        <f>COUNTIF('Fleet Calc'!$AE$3:$AE$1600,CONCATENATE(NOx_Calc!$E5,NOx_Calc!Q$2,"L"))</f>
        <v>0</v>
      </c>
      <c r="AK5" s="128"/>
      <c r="AL5" s="128">
        <f>COUNTIF('Fleet Calc'!$AE$3:$AE$1600,CONCATENATE(NOx_Calc!$E5,NOx_Calc!J$2,"A"))</f>
        <v>0</v>
      </c>
      <c r="AM5" s="128">
        <f>COUNTIF('Fleet Calc'!$AE$3:$AE$1600,CONCATENATE(NOx_Calc!$E5,NOx_Calc!K$2,"A"))</f>
        <v>0</v>
      </c>
      <c r="AN5" s="128">
        <f>COUNTIF('Fleet Calc'!$AE$3:$AE$1600,CONCATENATE(NOx_Calc!$E5,NOx_Calc!L$2,"A"))</f>
        <v>0</v>
      </c>
      <c r="AO5" s="128">
        <f>COUNTIF('Fleet Calc'!$AE$3:$AE$1600,CONCATENATE(NOx_Calc!$E5,NOx_Calc!M$2,"A"))</f>
        <v>0</v>
      </c>
      <c r="AP5" s="128">
        <f>COUNTIF('Fleet Calc'!$AE$3:$AE$1600,CONCATENATE(NOx_Calc!$E5,NOx_Calc!N$2,"A"))</f>
        <v>0</v>
      </c>
      <c r="AQ5" s="128">
        <f>COUNTIF('Fleet Calc'!$AE$3:$AE$1600,CONCATENATE(NOx_Calc!$E5,NOx_Calc!O$2,"A"))</f>
        <v>0</v>
      </c>
      <c r="AR5" s="128">
        <f>COUNTIF('Fleet Calc'!$AE$3:$AE$1600,CONCATENATE(NOx_Calc!$E5,NOx_Calc!P$2,"A"))</f>
        <v>0</v>
      </c>
      <c r="AS5" s="128">
        <f>COUNTIF('Fleet Calc'!$AE$3:$AE$1600,CONCATENATE(NOx_Calc!$E5,NOx_Calc!Q$2,"A"))</f>
        <v>0</v>
      </c>
      <c r="AT5" s="128"/>
      <c r="AU5" s="128">
        <f>SUMIF('Fleet Calc'!$AE$3:$AE$1600,CONCATENATE(NOx_Calc!$E5,NOx_Calc!J$2,"L"),'Fleet Calc'!$AK$3:$AK$1600)</f>
        <v>0</v>
      </c>
      <c r="AV5" s="128">
        <f>SUMIF('Fleet Calc'!$AE$3:$AE$1600,CONCATENATE(NOx_Calc!$E5,NOx_Calc!K$2,"L"),'Fleet Calc'!$AK$3:$AK$1600)</f>
        <v>0</v>
      </c>
      <c r="AW5" s="128">
        <f>SUMIF('Fleet Calc'!$AE$3:$AE$1600,CONCATENATE(NOx_Calc!$E5,NOx_Calc!L$2,"L"),'Fleet Calc'!$AK$3:$AK$1600)</f>
        <v>0</v>
      </c>
      <c r="AX5" s="128">
        <f>SUMIF('Fleet Calc'!$AE$3:$AE$1600,CONCATENATE(NOx_Calc!$E5,NOx_Calc!M$2,"L"),'Fleet Calc'!$AK$3:$AK$1600)</f>
        <v>0</v>
      </c>
      <c r="AY5" s="128">
        <f>SUMIF('Fleet Calc'!$AE$3:$AE$1600,CONCATENATE(NOx_Calc!$E5,NOx_Calc!N$2,"L"),'Fleet Calc'!$AK$3:$AK$1600)</f>
        <v>0</v>
      </c>
      <c r="AZ5" s="128">
        <f>SUMIF('Fleet Calc'!$AE$3:$AE$1600,CONCATENATE(NOx_Calc!$E5,NOx_Calc!O$2,"L"),'Fleet Calc'!$AK$3:$AK$1600)</f>
        <v>0</v>
      </c>
      <c r="BA5" s="128">
        <f>SUMIF('Fleet Calc'!$AE$3:$AE$1600,CONCATENATE(NOx_Calc!$E5,NOx_Calc!P$2,"L"),'Fleet Calc'!$AK$3:$AK$1600)</f>
        <v>0</v>
      </c>
      <c r="BB5" s="128">
        <f>SUMIF('Fleet Calc'!$AE$3:$AE$1600,CONCATENATE(NOx_Calc!$E5,NOx_Calc!Q$2,"L"),'Fleet Calc'!$AK$3:$AK$1600)</f>
        <v>0</v>
      </c>
      <c r="BC5" s="128"/>
      <c r="BD5" s="128">
        <f>SUMIF('Fleet Calc'!$AE$3:$AE$1600,CONCATENATE(NOx_Calc!$E5,NOx_Calc!J$2,"A"),'Fleet Calc'!$AK$3:$AK$1600)</f>
        <v>0</v>
      </c>
      <c r="BE5" s="128">
        <f>SUMIF('Fleet Calc'!$AE$3:$AE$1600,CONCATENATE(NOx_Calc!$E5,NOx_Calc!K$2,"A"),'Fleet Calc'!$AK$3:$AK$1600)</f>
        <v>0</v>
      </c>
      <c r="BF5" s="128">
        <f>SUMIF('Fleet Calc'!$AE$3:$AE$1600,CONCATENATE(NOx_Calc!$E5,NOx_Calc!L$2,"A"),'Fleet Calc'!$AK$3:$AK$1600)</f>
        <v>0</v>
      </c>
      <c r="BG5" s="128">
        <f>SUMIF('Fleet Calc'!$AE$3:$AE$1600,CONCATENATE(NOx_Calc!$E5,NOx_Calc!M$2,"A"),'Fleet Calc'!$AK$3:$AK$1600)</f>
        <v>0</v>
      </c>
      <c r="BH5" s="128">
        <f>SUMIF('Fleet Calc'!$AE$3:$AE$1600,CONCATENATE(NOx_Calc!$E5,NOx_Calc!N$2,"A"),'Fleet Calc'!$AK$3:$AK$1600)</f>
        <v>0</v>
      </c>
      <c r="BI5" s="128">
        <f>SUMIF('Fleet Calc'!$AE$3:$AE$1600,CONCATENATE(NOx_Calc!$E5,NOx_Calc!O$2,"A"),'Fleet Calc'!$AK$3:$AK$1600)</f>
        <v>0</v>
      </c>
      <c r="BJ5" s="128">
        <f>SUMIF('Fleet Calc'!$AE$3:$AE$1600,CONCATENATE(NOx_Calc!$E5,NOx_Calc!P$2,"A"),'Fleet Calc'!$AK$3:$AK$1600)</f>
        <v>0</v>
      </c>
      <c r="BK5" s="128">
        <f>SUMIF('Fleet Calc'!$AE$3:$AE$1600,CONCATENATE(NOx_Calc!$E5,NOx_Calc!Q$2,"A"),'Fleet Calc'!$AK$3:$AK$1600)</f>
        <v>0</v>
      </c>
      <c r="BL5" s="128"/>
      <c r="BM5" s="128">
        <f>IF(J5&lt;&gt;"",(AU5*1.609344*VLOOKUP(J5,'NOx Emission Factors'!$V$7:$X$271,2,FALSE))/1000000,0)</f>
        <v>0</v>
      </c>
      <c r="BN5" s="128">
        <f>IF(K5&lt;&gt;"",(AV5*1.609344*VLOOKUP(K5,'NOx Emission Factors'!$V$7:$X$271,2,FALSE))/1000000,0)</f>
        <v>0</v>
      </c>
      <c r="BO5" s="128">
        <f>IF(L5&lt;&gt;"",(AW5*1.609344*VLOOKUP(L5,'NOx Emission Factors'!$V$7:$X$271,2,FALSE))/1000000,0)</f>
        <v>0</v>
      </c>
      <c r="BP5" s="128">
        <f>IF(M5&lt;&gt;"",(AX5*1.609344*VLOOKUP(M5,'NOx Emission Factors'!$V$7:$X$271,2,FALSE))/1000000,0)</f>
        <v>0</v>
      </c>
      <c r="BQ5" s="128">
        <f>IF(N5&lt;&gt;"",(AY5*1.609344*VLOOKUP(N5,'NOx Emission Factors'!$V$7:$X$271,2,FALSE))/1000000,0)</f>
        <v>0</v>
      </c>
      <c r="BR5" s="128">
        <f>IF(O5&lt;&gt;"",(AZ5*1.609344*VLOOKUP(O5,'NOx Emission Factors'!$V$7:$X$271,2,FALSE))/1000000,0)</f>
        <v>0</v>
      </c>
      <c r="BS5" s="128">
        <f>IF(P5&lt;&gt;"",(BA5*1.609344*VLOOKUP(P5,'NOx Emission Factors'!$V$7:$X$271,2,FALSE))/1000000,0)</f>
        <v>0</v>
      </c>
      <c r="BT5" s="128"/>
      <c r="BU5" s="128">
        <f>IF(J5&lt;&gt;"",(BD5*1.609344*VLOOKUP(J5,'NOx Emission Factors'!$V$7:$X$271,3,FALSE))/1000000,0)</f>
        <v>0</v>
      </c>
      <c r="BV5" s="128">
        <f>IF(K5&lt;&gt;"",(BE5*1.609344*VLOOKUP(K5,'NOx Emission Factors'!$V$7:$X$271,3,FALSE))/1000000,0)</f>
        <v>0</v>
      </c>
      <c r="BW5" s="128">
        <f>IF(L5&lt;&gt;"",(BF5*1.609344*VLOOKUP(L5,'NOx Emission Factors'!$V$7:$X$271,3,FALSE))/1000000,0)</f>
        <v>0</v>
      </c>
      <c r="BX5" s="128">
        <f>IF(M5&lt;&gt;"",(BG5*1.609344*VLOOKUP(M5,'NOx Emission Factors'!$V$7:$X$271,3,FALSE))/1000000,0)</f>
        <v>0</v>
      </c>
      <c r="BY5" s="128">
        <f>IF(N5&lt;&gt;"",(BH5*1.609344*VLOOKUP(N5,'NOx Emission Factors'!$V$7:$X$271,3,FALSE))/1000000,0)</f>
        <v>0</v>
      </c>
      <c r="BZ5" s="128">
        <f>IF(O5&lt;&gt;"",(BI5*1.609344*VLOOKUP(O5,'NOx Emission Factors'!$V$7:$X$271,3,FALSE))/1000000,0)</f>
        <v>0</v>
      </c>
      <c r="CA5" s="128">
        <f>IF(P5&lt;&gt;"",(BJ5*1.609344*VLOOKUP(P5,'NOx Emission Factors'!$V$7:$X$271,3,FALSE))/1000000,0)</f>
        <v>0</v>
      </c>
      <c r="CB5" s="128"/>
      <c r="CC5" s="128">
        <f>SUMIF('Fleet Calc'!$AE$3:$AE$1600,CONCATENATE(NOx_Calc!$E5,NOx_Calc!J$2,"L"),'Fleet Calc'!$AI$3:$AI$1600)</f>
        <v>0</v>
      </c>
      <c r="CD5" s="128">
        <f>SUMIF('Fleet Calc'!$AE$3:$AE$1600,CONCATENATE(NOx_Calc!$E5,NOx_Calc!K$2,"L"),'Fleet Calc'!$AI$3:$AI$1600)</f>
        <v>0</v>
      </c>
      <c r="CE5" s="128">
        <f>SUMIF('Fleet Calc'!$AE$3:$AE$1600,CONCATENATE(NOx_Calc!$E5,NOx_Calc!L$2,"L"),'Fleet Calc'!$AI$3:$AI$1600)</f>
        <v>0</v>
      </c>
      <c r="CF5" s="128">
        <f>SUMIF('Fleet Calc'!$AE$3:$AE$1600,CONCATENATE(NOx_Calc!$E5,NOx_Calc!M$2,"L"),'Fleet Calc'!$AI$3:$AI$1600)</f>
        <v>0</v>
      </c>
      <c r="CG5" s="128">
        <f>SUMIF('Fleet Calc'!$AE$3:$AE$1600,CONCATENATE(NOx_Calc!$E5,NOx_Calc!N$2,"L"),'Fleet Calc'!$AI$3:$AI$1600)</f>
        <v>0</v>
      </c>
      <c r="CH5" s="128">
        <f>SUMIF('Fleet Calc'!$AE$3:$AE$1600,CONCATENATE(NOx_Calc!$E5,NOx_Calc!O$2,"L"),'Fleet Calc'!$AI$3:$AI$1600)</f>
        <v>0</v>
      </c>
      <c r="CI5" s="128">
        <f>SUMIF('Fleet Calc'!$AE$3:$AE$1600,CONCATENATE(NOx_Calc!$E5,NOx_Calc!P$2,"L"),'Fleet Calc'!$AI$3:$AI$1600)</f>
        <v>0</v>
      </c>
      <c r="CJ5" s="128"/>
      <c r="CK5" s="128">
        <f>SUMIF('Fleet Calc'!$AE$3:$AE$1600,CONCATENATE(NOx_Calc!$E5,NOx_Calc!J$2,"A"),'Fleet Calc'!$AI$3:$AI$1600)</f>
        <v>0</v>
      </c>
      <c r="CL5" s="128">
        <f>SUMIF('Fleet Calc'!$AE$3:$AE$1600,CONCATENATE(NOx_Calc!$E5,NOx_Calc!K$2,"A"),'Fleet Calc'!$AI$3:$AI$1600)</f>
        <v>0</v>
      </c>
      <c r="CM5" s="128">
        <f>SUMIF('Fleet Calc'!$AE$3:$AE$1600,CONCATENATE(NOx_Calc!$E5,NOx_Calc!L$2,"A"),'Fleet Calc'!$AI$3:$AI$1600)</f>
        <v>0</v>
      </c>
      <c r="CN5" s="128">
        <f>SUMIF('Fleet Calc'!$AE$3:$AE$1600,CONCATENATE(NOx_Calc!$E5,NOx_Calc!M$2,"A"),'Fleet Calc'!$AI$3:$AI$1600)</f>
        <v>0</v>
      </c>
      <c r="CO5" s="128">
        <f>SUMIF('Fleet Calc'!$AE$3:$AE$1600,CONCATENATE(NOx_Calc!$E5,NOx_Calc!N$2,"A"),'Fleet Calc'!$AI$3:$AI$1600)</f>
        <v>0</v>
      </c>
      <c r="CP5" s="128">
        <f>SUMIF('Fleet Calc'!$AE$3:$AE$1600,CONCATENATE(NOx_Calc!$E5,NOx_Calc!O$2,"A"),'Fleet Calc'!$AI$3:$AI$1600)</f>
        <v>0</v>
      </c>
      <c r="CQ5" s="128">
        <f>SUMIF('Fleet Calc'!$AE$3:$AE$1600,CONCATENATE(NOx_Calc!$E5,NOx_Calc!P$2,"A"),'Fleet Calc'!$AI$3:$AI$1600)</f>
        <v>0</v>
      </c>
      <c r="CR5" s="128"/>
      <c r="CS5" s="128">
        <f>IF(T5&lt;&gt;"",(CC5*1.609344*VLOOKUP(T5,'NOx Emission Factors'!$V$7:$X$271,2,FALSE))/1000000,0)</f>
        <v>0</v>
      </c>
      <c r="CT5" s="128">
        <f>IF(U5&lt;&gt;"",(CD5*1.609344*VLOOKUP(U5,'NOx Emission Factors'!$V$7:$X$271,2,FALSE))/1000000,0)</f>
        <v>0</v>
      </c>
      <c r="CU5" s="128">
        <f>IF(V5&lt;&gt;"",(CE5*1.609344*VLOOKUP(V5,'NOx Emission Factors'!$V$7:$X$271,2,FALSE))/1000000,0)</f>
        <v>0</v>
      </c>
      <c r="CV5" s="128">
        <f>IF(W5&lt;&gt;"",(CF5*1.609344*VLOOKUP(W5,'NOx Emission Factors'!$V$7:$X$271,2,FALSE))/1000000,0)</f>
        <v>0</v>
      </c>
      <c r="CW5" s="128">
        <f>IF(X5&lt;&gt;"",(CG5*1.609344*VLOOKUP(X5,'NOx Emission Factors'!$V$7:$X$271,2,FALSE))/1000000,0)</f>
        <v>0</v>
      </c>
      <c r="CX5" s="128">
        <f>IF(Y5&lt;&gt;"",(CH5*1.609344*VLOOKUP(Y5,'NOx Emission Factors'!$V$7:$X$271,2,FALSE))/1000000,0)</f>
        <v>0</v>
      </c>
      <c r="CY5" s="128">
        <f>IF(Z5&lt;&gt;"",(CI5*1.609344*VLOOKUP(Z5,'NOx Emission Factors'!$V$7:$X$271,2,FALSE))/1000000,0)</f>
        <v>0</v>
      </c>
      <c r="CZ5" s="128"/>
      <c r="DA5" s="128">
        <f>IF(T5&lt;&gt;"",(CK5*1.609344*VLOOKUP(T5,'NOx Emission Factors'!$V$7:$X$271,3,FALSE))/1000000,0)</f>
        <v>0</v>
      </c>
      <c r="DB5" s="128">
        <f>IF(U5&lt;&gt;"",(CL5*1.609344*VLOOKUP(U5,'NOx Emission Factors'!$V$7:$X$271,3,FALSE))/1000000,0)</f>
        <v>0</v>
      </c>
      <c r="DC5" s="128">
        <f>IF(V5&lt;&gt;"",(CM5*1.609344*VLOOKUP(V5,'NOx Emission Factors'!$V$7:$X$271,3,FALSE))/1000000,0)</f>
        <v>0</v>
      </c>
      <c r="DD5" s="128">
        <f>IF(W5&lt;&gt;"",(CN5*1.609344*VLOOKUP(W5,'NOx Emission Factors'!$V$7:$X$271,3,FALSE))/1000000,0)</f>
        <v>0</v>
      </c>
      <c r="DE5" s="128">
        <f>IF(X5&lt;&gt;"",(CO5*1.609344*VLOOKUP(X5,'NOx Emission Factors'!$V$7:$X$271,3,FALSE))/1000000,0)</f>
        <v>0</v>
      </c>
      <c r="DF5" s="128">
        <f>IF(Y5&lt;&gt;"",(CP5*1.609344*VLOOKUP(Y5,'NOx Emission Factors'!$V$7:$X$271,3,FALSE))/1000000,0)</f>
        <v>0</v>
      </c>
      <c r="DG5" s="128">
        <f>IF(Z5&lt;&gt;"",(CQ5*1.609344*VLOOKUP(Z5,'NOx Emission Factors'!$V$7:$X$271,3,FALSE))/1000000,0)</f>
        <v>0</v>
      </c>
      <c r="DH5" s="128"/>
      <c r="DI5" s="128">
        <f>SUMIF('Fleet Calc'!$AE$3:$AE$1600,CONCATENATE(NOx_Calc!$E5,NOx_Calc!J$2,"L"),'Fleet Calc'!$AG$3:$AG$1600)</f>
        <v>0</v>
      </c>
      <c r="DJ5" s="128">
        <f>SUMIF('Fleet Calc'!$AE$3:$AE$1600,CONCATENATE(NOx_Calc!$E5,NOx_Calc!K$2,"L"),'Fleet Calc'!$AG$3:$AG$1600)</f>
        <v>0</v>
      </c>
      <c r="DK5" s="128">
        <f>SUMIF('Fleet Calc'!$AE$3:$AE$1600,CONCATENATE(NOx_Calc!$E5,NOx_Calc!L$2,"L"),'Fleet Calc'!$AG$3:$AG$1600)</f>
        <v>0</v>
      </c>
      <c r="DL5" s="128">
        <f>SUMIF('Fleet Calc'!$AE$3:$AE$1600,CONCATENATE(NOx_Calc!$E5,NOx_Calc!M$2,"L"),'Fleet Calc'!$AG$3:$AG$1600)</f>
        <v>0</v>
      </c>
      <c r="DM5" s="128">
        <f>SUMIF('Fleet Calc'!$AE$3:$AE$1600,CONCATENATE(NOx_Calc!$E5,NOx_Calc!N$2,"L"),'Fleet Calc'!$AG$3:$AG$1600)</f>
        <v>0</v>
      </c>
      <c r="DN5" s="128">
        <f>SUMIF('Fleet Calc'!$AE$3:$AE$1600,CONCATENATE(NOx_Calc!$E5,NOx_Calc!O$2,"L"),'Fleet Calc'!$AG$3:$AG$1600)</f>
        <v>0</v>
      </c>
      <c r="DO5" s="128">
        <f>SUMIF('Fleet Calc'!$AE$3:$AE$1600,CONCATENATE(NOx_Calc!$E5,NOx_Calc!P$2,"L"),'Fleet Calc'!$AG$3:$AG$1600)</f>
        <v>0</v>
      </c>
      <c r="DP5" s="128"/>
      <c r="DQ5" s="128">
        <f>SUMIF('Fleet Calc'!$AE$3:$AE$1600,CONCATENATE(NOx_Calc!$E5,NOx_Calc!J$2,"A"),'Fleet Calc'!$AG$3:$AG$1600)</f>
        <v>0</v>
      </c>
      <c r="DR5" s="128">
        <f>SUMIF('Fleet Calc'!$AE$3:$AE$1600,CONCATENATE(NOx_Calc!$E5,NOx_Calc!K$2,"A"),'Fleet Calc'!$AG$3:$AG$1600)</f>
        <v>0</v>
      </c>
      <c r="DS5" s="128">
        <f>SUMIF('Fleet Calc'!$AE$3:$AE$1600,CONCATENATE(NOx_Calc!$E5,NOx_Calc!L$2,"A"),'Fleet Calc'!$AG$3:$AG$1600)</f>
        <v>0</v>
      </c>
      <c r="DT5" s="128">
        <f>SUMIF('Fleet Calc'!$AE$3:$AE$1600,CONCATENATE(NOx_Calc!$E5,NOx_Calc!M$2,"A"),'Fleet Calc'!$AG$3:$AG$1600)</f>
        <v>0</v>
      </c>
      <c r="DU5" s="128">
        <f>SUMIF('Fleet Calc'!$AE$3:$AE$1600,CONCATENATE(NOx_Calc!$E5,NOx_Calc!N$2,"A"),'Fleet Calc'!$AG$3:$AG$1600)</f>
        <v>0</v>
      </c>
      <c r="DV5" s="128">
        <f>SUMIF('Fleet Calc'!$AE$3:$AE$1600,CONCATENATE(NOx_Calc!$E5,NOx_Calc!O$2,"A"),'Fleet Calc'!$AG$3:$AG$1600)</f>
        <v>0</v>
      </c>
      <c r="DW5" s="128">
        <f>SUMIF('Fleet Calc'!$AE$3:$AE$1600,CONCATENATE(NOx_Calc!$E5,NOx_Calc!P$2,"A"),'Fleet Calc'!$AG$3:$AG$1600)</f>
        <v>0</v>
      </c>
      <c r="DX5" s="128">
        <f>SUMIF('Fleet Calc'!$AE$3:$AE$1600,CONCATENATE(NOx_Calc!$E5,NOx_Calc!R$2,"A"),'Fleet Calc'!$AG$3:$AG$1600)</f>
        <v>0</v>
      </c>
      <c r="DY5" s="128">
        <f>SUMIF('Fleet Calc'!$AE$3:$AE$1600,CONCATENATE(NOx_Calc!$E5,NOx_Calc!S$2,"A"),'Fleet Calc'!$AG$3:$AG$1600)</f>
        <v>0</v>
      </c>
      <c r="DZ5" s="128">
        <f>SUMIF('Fleet Calc'!$AE$3:$AE$1600,CONCATENATE(NOx_Calc!$E5,NOx_Calc!T$2,"A"),'Fleet Calc'!$AG$3:$AG$1600)</f>
        <v>0</v>
      </c>
      <c r="EA5" s="128"/>
      <c r="EB5" s="130">
        <f>IF(J5&lt;&gt;"",(DI5*VLOOKUP(J5,'NOx Emission Factors'!$V$7:$Z$271,5,FALSE))/1000000,0)</f>
        <v>0</v>
      </c>
      <c r="EC5" s="130">
        <f>IF(K5&lt;&gt;"",(DJ5*VLOOKUP(K5,'NOx Emission Factors'!$V$7:$Z$271,5,FALSE))/1000000,0)</f>
        <v>0</v>
      </c>
      <c r="ED5" s="130">
        <f>IF(L5&lt;&gt;"",(DK5*VLOOKUP(L5,'NOx Emission Factors'!$V$7:$Z$271,5,FALSE))/1000000,0)</f>
        <v>0</v>
      </c>
      <c r="EE5" s="130">
        <f>IF(M5&lt;&gt;"",(DL5*VLOOKUP(M5,'NOx Emission Factors'!$V$7:$Z$271,5,FALSE))/1000000,0)</f>
        <v>0</v>
      </c>
      <c r="EF5" s="130">
        <f>IF(N5&lt;&gt;"",(DM5*VLOOKUP(N5,'NOx Emission Factors'!$V$7:$Z$271,5,FALSE))/1000000,0)</f>
        <v>0</v>
      </c>
      <c r="EG5" s="130">
        <f>IF(O5&lt;&gt;"",(DN5*VLOOKUP(O5,'NOx Emission Factors'!$V$7:$Z$271,5,FALSE))/1000000,0)</f>
        <v>0</v>
      </c>
      <c r="EH5" s="130">
        <f>IF(P5&lt;&gt;"",(DO5*VLOOKUP(P5,'NOx Emission Factors'!$V$7:$Z$271,5,FALSE))/1000000,0)</f>
        <v>0</v>
      </c>
      <c r="EI5" s="128"/>
      <c r="EJ5" s="130">
        <f>IF(J5&lt;&gt;"",(DQ5*VLOOKUP(J5,'NOx Emission Factors'!$V$7:$Z$271,5,FALSE))/1000000,0)</f>
        <v>0</v>
      </c>
      <c r="EK5" s="130">
        <f>IF(K5&lt;&gt;"",(DR5*VLOOKUP(K5,'NOx Emission Factors'!$V$7:$Z$271,5,FALSE))/1000000,0)</f>
        <v>0</v>
      </c>
      <c r="EL5" s="130">
        <f>IF(L5&lt;&gt;"",(DS5*VLOOKUP(L5,'NOx Emission Factors'!$V$7:$Z$271,5,FALSE))/1000000,0)</f>
        <v>0</v>
      </c>
      <c r="EM5" s="130">
        <f>IF(M5&lt;&gt;"",(DT5*VLOOKUP(M5,'NOx Emission Factors'!$V$7:$Z$271,5,FALSE))/1000000,0)</f>
        <v>0</v>
      </c>
      <c r="EN5" s="130">
        <f>IF(N5&lt;&gt;"",(DU5*VLOOKUP(N5,'NOx Emission Factors'!$V$7:$Z$271,5,FALSE))/1000000,0)</f>
        <v>0</v>
      </c>
      <c r="EO5" s="130">
        <f>IF(O5&lt;&gt;"",(DV5*VLOOKUP(O5,'NOx Emission Factors'!$V$7:$Z$271,5,FALSE))/1000000,0)</f>
        <v>0</v>
      </c>
      <c r="EP5" s="130">
        <f>IF(P5&lt;&gt;"",(DW5*VLOOKUP(P5,'NOx Emission Factors'!$V$7:$Z$271,5,FALSE))/1000000,0)</f>
        <v>0</v>
      </c>
      <c r="EQ5" s="128"/>
      <c r="ER5" s="130">
        <f t="shared" ref="ER5:ER44" si="10">BM5+CS5+EB5</f>
        <v>0</v>
      </c>
      <c r="ES5" s="130">
        <f t="shared" ref="ES5:ES44" si="11">BN5+CT5+EC5</f>
        <v>0</v>
      </c>
      <c r="ET5" s="130">
        <f t="shared" ref="ET5:ET44" si="12">BO5+CU5+ED5</f>
        <v>0</v>
      </c>
      <c r="EU5" s="130">
        <f t="shared" ref="EU5:EU44" si="13">BP5+CV5+EE5</f>
        <v>0</v>
      </c>
      <c r="EV5" s="130">
        <f t="shared" ref="EV5:EV44" si="14">BQ5+CW5+EF5</f>
        <v>0</v>
      </c>
      <c r="EW5" s="130">
        <f t="shared" ref="EW5:EW44" si="15">BR5+CX5+EG5</f>
        <v>0</v>
      </c>
      <c r="EX5" s="130">
        <f t="shared" ref="EX5:EX44" si="16">BS5+CY5+EH5</f>
        <v>0</v>
      </c>
      <c r="EY5" s="130"/>
      <c r="EZ5" s="130">
        <f t="shared" ref="EZ5:EZ44" si="17">BU5+DA5+EJ5</f>
        <v>0</v>
      </c>
      <c r="FA5" s="130">
        <f t="shared" ref="FA5:FA44" si="18">BV5+DB5+EK5</f>
        <v>0</v>
      </c>
      <c r="FB5" s="130">
        <f t="shared" ref="FB5:FB44" si="19">BW5+DC5+EL5</f>
        <v>0</v>
      </c>
      <c r="FC5" s="130">
        <f t="shared" ref="FC5:FC44" si="20">BX5+DD5+EM5</f>
        <v>0</v>
      </c>
      <c r="FD5" s="130">
        <f t="shared" ref="FD5:FD44" si="21">BY5+DE5+EN5</f>
        <v>0</v>
      </c>
      <c r="FE5" s="130">
        <f t="shared" ref="FE5:FE44" si="22">BZ5+DF5+EO5</f>
        <v>0</v>
      </c>
      <c r="FF5" s="130">
        <f t="shared" ref="FF5:FF44" si="23">CA5+DG5+EP5</f>
        <v>0</v>
      </c>
      <c r="FG5" s="128"/>
      <c r="FH5" s="128">
        <f t="shared" si="2"/>
        <v>0</v>
      </c>
      <c r="FI5" s="128"/>
      <c r="FJ5" s="128">
        <f t="shared" ref="FJ5:FJ58" si="24">AC5+AL5</f>
        <v>0</v>
      </c>
      <c r="FK5" s="128">
        <f t="shared" ref="FK5:FK58" si="25">AD5+AM5</f>
        <v>0</v>
      </c>
      <c r="FL5" s="128">
        <f t="shared" ref="FL5:FL58" si="26">AE5+AN5</f>
        <v>0</v>
      </c>
      <c r="FM5" s="128">
        <f t="shared" ref="FM5:FM58" si="27">AF5+AO5</f>
        <v>0</v>
      </c>
      <c r="FN5" s="128">
        <f t="shared" ref="FN5:FN58" si="28">AG5+AP5</f>
        <v>0</v>
      </c>
      <c r="FO5" s="128">
        <f t="shared" ref="FO5:FO58" si="29">AH5+AQ5</f>
        <v>0</v>
      </c>
      <c r="FP5" s="128">
        <f t="shared" ref="FP5:FP58" si="30">AI5+AR5</f>
        <v>0</v>
      </c>
      <c r="FR5">
        <f t="shared" ref="FR5:FR58" si="31">AU5+BD5+CC5+CK5</f>
        <v>0</v>
      </c>
      <c r="FS5">
        <f t="shared" ref="FS5:FS58" si="32">AV5+BE5+CD5+CL5</f>
        <v>0</v>
      </c>
      <c r="FT5">
        <f t="shared" ref="FT5:FT58" si="33">AW5+BF5+CE5+CM5</f>
        <v>0</v>
      </c>
      <c r="FU5">
        <f t="shared" ref="FU5:FU58" si="34">AX5+BG5+CF5+CN5</f>
        <v>0</v>
      </c>
      <c r="FV5">
        <f t="shared" ref="FV5:FV58" si="35">AY5+BH5+CG5+CO5</f>
        <v>0</v>
      </c>
      <c r="FW5">
        <f t="shared" ref="FW5:FW58" si="36">AZ5+BI5+CH5+CP5</f>
        <v>0</v>
      </c>
      <c r="FX5">
        <f t="shared" ref="FX5:FX58" si="37">BA5+BJ5+CI5+CQ5</f>
        <v>0</v>
      </c>
      <c r="FZ5">
        <f t="shared" ref="FZ5:FZ58" si="38">BM5+BU5+CS5+DA5</f>
        <v>0</v>
      </c>
      <c r="GA5">
        <f t="shared" ref="GA5:GA58" si="39">BN5+BV5+CT5+DB5</f>
        <v>0</v>
      </c>
      <c r="GB5">
        <f t="shared" ref="GB5:GB58" si="40">BO5+BW5+CU5+DC5</f>
        <v>0</v>
      </c>
      <c r="GC5">
        <f t="shared" ref="GC5:GC58" si="41">BP5+BX5+CV5+DD5</f>
        <v>0</v>
      </c>
      <c r="GD5">
        <f t="shared" ref="GD5:GD58" si="42">BQ5+BY5+CW5+DE5</f>
        <v>0</v>
      </c>
      <c r="GE5">
        <f t="shared" ref="GE5:GE58" si="43">BR5+BZ5+CX5+DF5</f>
        <v>0</v>
      </c>
      <c r="GF5">
        <f t="shared" ref="GF5:GF58" si="44">BS5+CA5+CY5+DG5</f>
        <v>0</v>
      </c>
      <c r="GH5">
        <f t="shared" ref="GH5:GH58" si="45">DI5+DQ5</f>
        <v>0</v>
      </c>
      <c r="GI5">
        <f t="shared" ref="GI5:GI58" si="46">DJ5+DR5</f>
        <v>0</v>
      </c>
      <c r="GJ5">
        <f t="shared" ref="GJ5:GJ58" si="47">DK5+DS5</f>
        <v>0</v>
      </c>
      <c r="GK5">
        <f t="shared" ref="GK5:GK58" si="48">DL5+DT5</f>
        <v>0</v>
      </c>
      <c r="GL5">
        <f t="shared" ref="GL5:GL58" si="49">DM5+DU5</f>
        <v>0</v>
      </c>
      <c r="GM5">
        <f t="shared" ref="GM5:GM58" si="50">DN5+DV5</f>
        <v>0</v>
      </c>
      <c r="GN5">
        <f t="shared" ref="GN5:GN58" si="51">DO5+DW5</f>
        <v>0</v>
      </c>
      <c r="GP5">
        <f t="shared" ref="GP5:GP58" si="52">EB5+EJ5</f>
        <v>0</v>
      </c>
      <c r="GQ5">
        <f t="shared" ref="GQ5:GQ58" si="53">EC5+EK5</f>
        <v>0</v>
      </c>
      <c r="GR5">
        <f t="shared" ref="GR5:GR58" si="54">ED5+EL5</f>
        <v>0</v>
      </c>
      <c r="GS5">
        <f t="shared" ref="GS5:GS58" si="55">EE5+EM5</f>
        <v>0</v>
      </c>
      <c r="GT5">
        <f t="shared" ref="GT5:GT58" si="56">EF5+EN5</f>
        <v>0</v>
      </c>
      <c r="GU5">
        <f t="shared" ref="GU5:GU58" si="57">EG5+EO5</f>
        <v>0</v>
      </c>
      <c r="GV5">
        <f t="shared" ref="GV5:GV58" si="58">EH5+EP5</f>
        <v>0</v>
      </c>
      <c r="GX5">
        <f t="shared" ref="GX5:GX58" si="59">GP5+FZ5</f>
        <v>0</v>
      </c>
      <c r="GY5">
        <f t="shared" ref="GY5:GY58" si="60">GQ5+GA5</f>
        <v>0</v>
      </c>
      <c r="GZ5">
        <f t="shared" ref="GZ5:GZ58" si="61">GR5+GB5</f>
        <v>0</v>
      </c>
      <c r="HA5">
        <f t="shared" ref="HA5:HA58" si="62">GS5+GC5</f>
        <v>0</v>
      </c>
      <c r="HB5">
        <f t="shared" ref="HB5:HB58" si="63">GT5+GD5</f>
        <v>0</v>
      </c>
      <c r="HC5">
        <f t="shared" ref="HC5:HC58" si="64">GU5+GE5</f>
        <v>0</v>
      </c>
      <c r="HD5">
        <f t="shared" ref="HD5:HD58" si="65">GV5+GF5</f>
        <v>0</v>
      </c>
    </row>
    <row r="6" spans="1:212" x14ac:dyDescent="0.2">
      <c r="B6" t="s">
        <v>50</v>
      </c>
      <c r="C6" t="s">
        <v>79</v>
      </c>
      <c r="D6" t="s">
        <v>301</v>
      </c>
      <c r="E6" t="str">
        <f t="shared" si="9"/>
        <v>PCPC3</v>
      </c>
      <c r="G6" s="129">
        <v>0</v>
      </c>
      <c r="H6" s="129">
        <v>0</v>
      </c>
      <c r="I6" s="127"/>
      <c r="J6" s="127">
        <f>P5+1</f>
        <v>15</v>
      </c>
      <c r="K6" s="127">
        <f t="shared" ref="K6:P9" si="66">J6+1</f>
        <v>16</v>
      </c>
      <c r="L6" s="127">
        <f t="shared" si="66"/>
        <v>17</v>
      </c>
      <c r="M6" s="127">
        <f t="shared" si="66"/>
        <v>18</v>
      </c>
      <c r="N6" s="127">
        <f t="shared" si="66"/>
        <v>19</v>
      </c>
      <c r="O6" s="127">
        <f t="shared" si="66"/>
        <v>20</v>
      </c>
      <c r="P6" s="127">
        <f t="shared" si="66"/>
        <v>21</v>
      </c>
      <c r="Q6" s="127"/>
      <c r="R6" s="127"/>
      <c r="S6" s="127"/>
      <c r="T6" s="127"/>
      <c r="U6" s="127"/>
      <c r="V6" s="127"/>
      <c r="W6" s="127"/>
      <c r="X6" s="127"/>
      <c r="Y6" s="127"/>
      <c r="Z6" s="127"/>
      <c r="AA6" s="127"/>
      <c r="AC6" s="128">
        <f>COUNTIF('Fleet Calc'!$AE$3:$AE$1600,CONCATENATE(NOx_Calc!$E6,NOx_Calc!J$2,"L"))</f>
        <v>0</v>
      </c>
      <c r="AD6" s="128">
        <f>COUNTIF('Fleet Calc'!$AE$3:$AE$1600,CONCATENATE(NOx_Calc!$E6,NOx_Calc!K$2,"L"))</f>
        <v>0</v>
      </c>
      <c r="AE6" s="128">
        <f>COUNTIF('Fleet Calc'!$AE$3:$AE$1600,CONCATENATE(NOx_Calc!$E6,NOx_Calc!L$2,"L"))</f>
        <v>0</v>
      </c>
      <c r="AF6" s="128">
        <f>COUNTIF('Fleet Calc'!$AE$3:$AE$1600,CONCATENATE(NOx_Calc!$E6,NOx_Calc!M$2,"L"))</f>
        <v>0</v>
      </c>
      <c r="AG6" s="128">
        <f>COUNTIF('Fleet Calc'!$AE$3:$AE$1600,CONCATENATE(NOx_Calc!$E6,NOx_Calc!N$2,"L"))</f>
        <v>0</v>
      </c>
      <c r="AH6" s="128">
        <f>COUNTIF('Fleet Calc'!$AE$3:$AE$1600,CONCATENATE(NOx_Calc!$E6,NOx_Calc!O$2,"L"))</f>
        <v>0</v>
      </c>
      <c r="AI6" s="128">
        <f>COUNTIF('Fleet Calc'!$AE$3:$AE$1600,CONCATENATE(NOx_Calc!$E6,NOx_Calc!P$2,"L"))</f>
        <v>0</v>
      </c>
      <c r="AJ6" s="128">
        <f>COUNTIF('Fleet Calc'!$AE$3:$AE$1600,CONCATENATE(NOx_Calc!$E6,NOx_Calc!Q$2,"L"))</f>
        <v>0</v>
      </c>
      <c r="AK6" s="128"/>
      <c r="AL6" s="128">
        <f>COUNTIF('Fleet Calc'!$AE$3:$AE$1600,CONCATENATE(NOx_Calc!$E6,NOx_Calc!J$2,"A"))</f>
        <v>0</v>
      </c>
      <c r="AM6" s="128">
        <f>COUNTIF('Fleet Calc'!$AE$3:$AE$1600,CONCATENATE(NOx_Calc!$E6,NOx_Calc!K$2,"A"))</f>
        <v>0</v>
      </c>
      <c r="AN6" s="128">
        <f>COUNTIF('Fleet Calc'!$AE$3:$AE$1600,CONCATENATE(NOx_Calc!$E6,NOx_Calc!L$2,"A"))</f>
        <v>0</v>
      </c>
      <c r="AO6" s="128">
        <f>COUNTIF('Fleet Calc'!$AE$3:$AE$1600,CONCATENATE(NOx_Calc!$E6,NOx_Calc!M$2,"A"))</f>
        <v>0</v>
      </c>
      <c r="AP6" s="128">
        <f>COUNTIF('Fleet Calc'!$AE$3:$AE$1600,CONCATENATE(NOx_Calc!$E6,NOx_Calc!N$2,"A"))</f>
        <v>0</v>
      </c>
      <c r="AQ6" s="128">
        <f>COUNTIF('Fleet Calc'!$AE$3:$AE$1600,CONCATENATE(NOx_Calc!$E6,NOx_Calc!O$2,"A"))</f>
        <v>0</v>
      </c>
      <c r="AR6" s="128">
        <f>COUNTIF('Fleet Calc'!$AE$3:$AE$1600,CONCATENATE(NOx_Calc!$E6,NOx_Calc!P$2,"A"))</f>
        <v>0</v>
      </c>
      <c r="AS6" s="128">
        <f>COUNTIF('Fleet Calc'!$AE$3:$AE$1600,CONCATENATE(NOx_Calc!$E6,NOx_Calc!Q$2,"A"))</f>
        <v>0</v>
      </c>
      <c r="AT6" s="128"/>
      <c r="AU6" s="128">
        <f>SUMIF('Fleet Calc'!$AE$3:$AE$1600,CONCATENATE(NOx_Calc!$E6,NOx_Calc!J$2,"L"),'Fleet Calc'!$AK$3:$AK$1600)</f>
        <v>0</v>
      </c>
      <c r="AV6" s="128">
        <f>SUMIF('Fleet Calc'!$AE$3:$AE$1600,CONCATENATE(NOx_Calc!$E6,NOx_Calc!K$2,"L"),'Fleet Calc'!$AK$3:$AK$1600)</f>
        <v>0</v>
      </c>
      <c r="AW6" s="128">
        <f>SUMIF('Fleet Calc'!$AE$3:$AE$1600,CONCATENATE(NOx_Calc!$E6,NOx_Calc!L$2,"L"),'Fleet Calc'!$AK$3:$AK$1600)</f>
        <v>0</v>
      </c>
      <c r="AX6" s="128">
        <f>SUMIF('Fleet Calc'!$AE$3:$AE$1600,CONCATENATE(NOx_Calc!$E6,NOx_Calc!M$2,"L"),'Fleet Calc'!$AK$3:$AK$1600)</f>
        <v>0</v>
      </c>
      <c r="AY6" s="128">
        <f>SUMIF('Fleet Calc'!$AE$3:$AE$1600,CONCATENATE(NOx_Calc!$E6,NOx_Calc!N$2,"L"),'Fleet Calc'!$AK$3:$AK$1600)</f>
        <v>0</v>
      </c>
      <c r="AZ6" s="128">
        <f>SUMIF('Fleet Calc'!$AE$3:$AE$1600,CONCATENATE(NOx_Calc!$E6,NOx_Calc!O$2,"L"),'Fleet Calc'!$AK$3:$AK$1600)</f>
        <v>0</v>
      </c>
      <c r="BA6" s="128">
        <f>SUMIF('Fleet Calc'!$AE$3:$AE$1600,CONCATENATE(NOx_Calc!$E6,NOx_Calc!P$2,"L"),'Fleet Calc'!$AK$3:$AK$1600)</f>
        <v>0</v>
      </c>
      <c r="BB6" s="128">
        <f>SUMIF('Fleet Calc'!$AE$3:$AE$1600,CONCATENATE(NOx_Calc!$E6,NOx_Calc!Q$2,"L"),'Fleet Calc'!$AK$3:$AK$1600)</f>
        <v>0</v>
      </c>
      <c r="BC6" s="128"/>
      <c r="BD6" s="128">
        <f>SUMIF('Fleet Calc'!$AE$3:$AE$1600,CONCATENATE(NOx_Calc!$E6,NOx_Calc!J$2,"A"),'Fleet Calc'!$AK$3:$AK$1600)</f>
        <v>0</v>
      </c>
      <c r="BE6" s="128">
        <f>SUMIF('Fleet Calc'!$AE$3:$AE$1600,CONCATENATE(NOx_Calc!$E6,NOx_Calc!K$2,"A"),'Fleet Calc'!$AK$3:$AK$1600)</f>
        <v>0</v>
      </c>
      <c r="BF6" s="128">
        <f>SUMIF('Fleet Calc'!$AE$3:$AE$1600,CONCATENATE(NOx_Calc!$E6,NOx_Calc!L$2,"A"),'Fleet Calc'!$AK$3:$AK$1600)</f>
        <v>0</v>
      </c>
      <c r="BG6" s="128">
        <f>SUMIF('Fleet Calc'!$AE$3:$AE$1600,CONCATENATE(NOx_Calc!$E6,NOx_Calc!M$2,"A"),'Fleet Calc'!$AK$3:$AK$1600)</f>
        <v>0</v>
      </c>
      <c r="BH6" s="128">
        <f>SUMIF('Fleet Calc'!$AE$3:$AE$1600,CONCATENATE(NOx_Calc!$E6,NOx_Calc!N$2,"A"),'Fleet Calc'!$AK$3:$AK$1600)</f>
        <v>0</v>
      </c>
      <c r="BI6" s="128">
        <f>SUMIF('Fleet Calc'!$AE$3:$AE$1600,CONCATENATE(NOx_Calc!$E6,NOx_Calc!O$2,"A"),'Fleet Calc'!$AK$3:$AK$1600)</f>
        <v>0</v>
      </c>
      <c r="BJ6" s="128">
        <f>SUMIF('Fleet Calc'!$AE$3:$AE$1600,CONCATENATE(NOx_Calc!$E6,NOx_Calc!P$2,"A"),'Fleet Calc'!$AK$3:$AK$1600)</f>
        <v>0</v>
      </c>
      <c r="BK6" s="128">
        <f>SUMIF('Fleet Calc'!$AE$3:$AE$1600,CONCATENATE(NOx_Calc!$E6,NOx_Calc!Q$2,"A"),'Fleet Calc'!$AK$3:$AK$1600)</f>
        <v>0</v>
      </c>
      <c r="BL6" s="128"/>
      <c r="BM6" s="128">
        <f>IF(J6&lt;&gt;"",(AU6*1.609344*VLOOKUP(J6,'NOx Emission Factors'!$V$7:$X$271,2,FALSE))/1000000,0)</f>
        <v>0</v>
      </c>
      <c r="BN6" s="128">
        <f>IF(K6&lt;&gt;"",(AV6*1.609344*VLOOKUP(K6,'NOx Emission Factors'!$V$7:$X$271,2,FALSE))/1000000,0)</f>
        <v>0</v>
      </c>
      <c r="BO6" s="128">
        <f>IF(L6&lt;&gt;"",(AW6*1.609344*VLOOKUP(L6,'NOx Emission Factors'!$V$7:$X$271,2,FALSE))/1000000,0)</f>
        <v>0</v>
      </c>
      <c r="BP6" s="128">
        <f>IF(M6&lt;&gt;"",(AX6*1.609344*VLOOKUP(M6,'NOx Emission Factors'!$V$7:$X$271,2,FALSE))/1000000,0)</f>
        <v>0</v>
      </c>
      <c r="BQ6" s="128">
        <f>IF(N6&lt;&gt;"",(AY6*1.609344*VLOOKUP(N6,'NOx Emission Factors'!$V$7:$X$271,2,FALSE))/1000000,0)</f>
        <v>0</v>
      </c>
      <c r="BR6" s="128">
        <f>IF(O6&lt;&gt;"",(AZ6*1.609344*VLOOKUP(O6,'NOx Emission Factors'!$V$7:$X$271,2,FALSE))/1000000,0)</f>
        <v>0</v>
      </c>
      <c r="BS6" s="128">
        <f>IF(P6&lt;&gt;"",(BA6*1.609344*VLOOKUP(P6,'NOx Emission Factors'!$V$7:$X$271,2,FALSE))/1000000,0)</f>
        <v>0</v>
      </c>
      <c r="BT6" s="128"/>
      <c r="BU6" s="128">
        <f>IF(J6&lt;&gt;"",(BD6*1.609344*VLOOKUP(J6,'NOx Emission Factors'!$V$7:$X$271,3,FALSE))/1000000,0)</f>
        <v>0</v>
      </c>
      <c r="BV6" s="128">
        <f>IF(K6&lt;&gt;"",(BE6*1.609344*VLOOKUP(K6,'NOx Emission Factors'!$V$7:$X$271,3,FALSE))/1000000,0)</f>
        <v>0</v>
      </c>
      <c r="BW6" s="128">
        <f>IF(L6&lt;&gt;"",(BF6*1.609344*VLOOKUP(L6,'NOx Emission Factors'!$V$7:$X$271,3,FALSE))/1000000,0)</f>
        <v>0</v>
      </c>
      <c r="BX6" s="128">
        <f>IF(M6&lt;&gt;"",(BG6*1.609344*VLOOKUP(M6,'NOx Emission Factors'!$V$7:$X$271,3,FALSE))/1000000,0)</f>
        <v>0</v>
      </c>
      <c r="BY6" s="128">
        <f>IF(N6&lt;&gt;"",(BH6*1.609344*VLOOKUP(N6,'NOx Emission Factors'!$V$7:$X$271,3,FALSE))/1000000,0)</f>
        <v>0</v>
      </c>
      <c r="BZ6" s="128">
        <f>IF(O6&lt;&gt;"",(BI6*1.609344*VLOOKUP(O6,'NOx Emission Factors'!$V$7:$X$271,3,FALSE))/1000000,0)</f>
        <v>0</v>
      </c>
      <c r="CA6" s="128">
        <f>IF(P6&lt;&gt;"",(BJ6*1.609344*VLOOKUP(P6,'NOx Emission Factors'!$V$7:$X$271,3,FALSE))/1000000,0)</f>
        <v>0</v>
      </c>
      <c r="CB6" s="128"/>
      <c r="CC6" s="128">
        <f>SUMIF('Fleet Calc'!$AE$3:$AE$1600,CONCATENATE(NOx_Calc!$E6,NOx_Calc!J$2,"L"),'Fleet Calc'!$AI$3:$AI$1600)</f>
        <v>0</v>
      </c>
      <c r="CD6" s="128">
        <f>SUMIF('Fleet Calc'!$AE$3:$AE$1600,CONCATENATE(NOx_Calc!$E6,NOx_Calc!K$2,"L"),'Fleet Calc'!$AI$3:$AI$1600)</f>
        <v>0</v>
      </c>
      <c r="CE6" s="128">
        <f>SUMIF('Fleet Calc'!$AE$3:$AE$1600,CONCATENATE(NOx_Calc!$E6,NOx_Calc!L$2,"L"),'Fleet Calc'!$AI$3:$AI$1600)</f>
        <v>0</v>
      </c>
      <c r="CF6" s="128">
        <f>SUMIF('Fleet Calc'!$AE$3:$AE$1600,CONCATENATE(NOx_Calc!$E6,NOx_Calc!M$2,"L"),'Fleet Calc'!$AI$3:$AI$1600)</f>
        <v>0</v>
      </c>
      <c r="CG6" s="128">
        <f>SUMIF('Fleet Calc'!$AE$3:$AE$1600,CONCATENATE(NOx_Calc!$E6,NOx_Calc!N$2,"L"),'Fleet Calc'!$AI$3:$AI$1600)</f>
        <v>0</v>
      </c>
      <c r="CH6" s="128">
        <f>SUMIF('Fleet Calc'!$AE$3:$AE$1600,CONCATENATE(NOx_Calc!$E6,NOx_Calc!O$2,"L"),'Fleet Calc'!$AI$3:$AI$1600)</f>
        <v>0</v>
      </c>
      <c r="CI6" s="128">
        <f>SUMIF('Fleet Calc'!$AE$3:$AE$1600,CONCATENATE(NOx_Calc!$E6,NOx_Calc!P$2,"L"),'Fleet Calc'!$AI$3:$AI$1600)</f>
        <v>0</v>
      </c>
      <c r="CJ6" s="128"/>
      <c r="CK6" s="128">
        <f>SUMIF('Fleet Calc'!$AE$3:$AE$1600,CONCATENATE(NOx_Calc!$E6,NOx_Calc!J$2,"A"),'Fleet Calc'!$AI$3:$AI$1600)</f>
        <v>0</v>
      </c>
      <c r="CL6" s="128">
        <f>SUMIF('Fleet Calc'!$AE$3:$AE$1600,CONCATENATE(NOx_Calc!$E6,NOx_Calc!K$2,"A"),'Fleet Calc'!$AI$3:$AI$1600)</f>
        <v>0</v>
      </c>
      <c r="CM6" s="128">
        <f>SUMIF('Fleet Calc'!$AE$3:$AE$1600,CONCATENATE(NOx_Calc!$E6,NOx_Calc!L$2,"A"),'Fleet Calc'!$AI$3:$AI$1600)</f>
        <v>0</v>
      </c>
      <c r="CN6" s="128">
        <f>SUMIF('Fleet Calc'!$AE$3:$AE$1600,CONCATENATE(NOx_Calc!$E6,NOx_Calc!M$2,"A"),'Fleet Calc'!$AI$3:$AI$1600)</f>
        <v>0</v>
      </c>
      <c r="CO6" s="128">
        <f>SUMIF('Fleet Calc'!$AE$3:$AE$1600,CONCATENATE(NOx_Calc!$E6,NOx_Calc!N$2,"A"),'Fleet Calc'!$AI$3:$AI$1600)</f>
        <v>0</v>
      </c>
      <c r="CP6" s="128">
        <f>SUMIF('Fleet Calc'!$AE$3:$AE$1600,CONCATENATE(NOx_Calc!$E6,NOx_Calc!O$2,"A"),'Fleet Calc'!$AI$3:$AI$1600)</f>
        <v>0</v>
      </c>
      <c r="CQ6" s="128">
        <f>SUMIF('Fleet Calc'!$AE$3:$AE$1600,CONCATENATE(NOx_Calc!$E6,NOx_Calc!P$2,"A"),'Fleet Calc'!$AI$3:$AI$1600)</f>
        <v>0</v>
      </c>
      <c r="CR6" s="128"/>
      <c r="CS6" s="128">
        <f>IF(T6&lt;&gt;"",(CC6*1.609344*VLOOKUP(T6,'NOx Emission Factors'!$V$7:$X$271,2,FALSE))/1000000,0)</f>
        <v>0</v>
      </c>
      <c r="CT6" s="128">
        <f>IF(U6&lt;&gt;"",(CD6*1.609344*VLOOKUP(U6,'NOx Emission Factors'!$V$7:$X$271,2,FALSE))/1000000,0)</f>
        <v>0</v>
      </c>
      <c r="CU6" s="128">
        <f>IF(V6&lt;&gt;"",(CE6*1.609344*VLOOKUP(V6,'NOx Emission Factors'!$V$7:$X$271,2,FALSE))/1000000,0)</f>
        <v>0</v>
      </c>
      <c r="CV6" s="128">
        <f>IF(W6&lt;&gt;"",(CF6*1.609344*VLOOKUP(W6,'NOx Emission Factors'!$V$7:$X$271,2,FALSE))/1000000,0)</f>
        <v>0</v>
      </c>
      <c r="CW6" s="128">
        <f>IF(X6&lt;&gt;"",(CG6*1.609344*VLOOKUP(X6,'NOx Emission Factors'!$V$7:$X$271,2,FALSE))/1000000,0)</f>
        <v>0</v>
      </c>
      <c r="CX6" s="128">
        <f>IF(Y6&lt;&gt;"",(CH6*1.609344*VLOOKUP(Y6,'NOx Emission Factors'!$V$7:$X$271,2,FALSE))/1000000,0)</f>
        <v>0</v>
      </c>
      <c r="CY6" s="128">
        <f>IF(Z6&lt;&gt;"",(CI6*1.609344*VLOOKUP(Z6,'NOx Emission Factors'!$V$7:$X$271,2,FALSE))/1000000,0)</f>
        <v>0</v>
      </c>
      <c r="CZ6" s="128"/>
      <c r="DA6" s="128">
        <f>IF(T6&lt;&gt;"",(CK6*1.609344*VLOOKUP(T6,'NOx Emission Factors'!$V$7:$X$271,3,FALSE))/1000000,0)</f>
        <v>0</v>
      </c>
      <c r="DB6" s="128">
        <f>IF(U6&lt;&gt;"",(CL6*1.609344*VLOOKUP(U6,'NOx Emission Factors'!$V$7:$X$271,3,FALSE))/1000000,0)</f>
        <v>0</v>
      </c>
      <c r="DC6" s="128">
        <f>IF(V6&lt;&gt;"",(CM6*1.609344*VLOOKUP(V6,'NOx Emission Factors'!$V$7:$X$271,3,FALSE))/1000000,0)</f>
        <v>0</v>
      </c>
      <c r="DD6" s="128">
        <f>IF(W6&lt;&gt;"",(CN6*1.609344*VLOOKUP(W6,'NOx Emission Factors'!$V$7:$X$271,3,FALSE))/1000000,0)</f>
        <v>0</v>
      </c>
      <c r="DE6" s="128">
        <f>IF(X6&lt;&gt;"",(CO6*1.609344*VLOOKUP(X6,'NOx Emission Factors'!$V$7:$X$271,3,FALSE))/1000000,0)</f>
        <v>0</v>
      </c>
      <c r="DF6" s="128">
        <f>IF(Y6&lt;&gt;"",(CP6*1.609344*VLOOKUP(Y6,'NOx Emission Factors'!$V$7:$X$271,3,FALSE))/1000000,0)</f>
        <v>0</v>
      </c>
      <c r="DG6" s="128">
        <f>IF(Z6&lt;&gt;"",(CQ6*1.609344*VLOOKUP(Z6,'NOx Emission Factors'!$V$7:$X$271,3,FALSE))/1000000,0)</f>
        <v>0</v>
      </c>
      <c r="DH6" s="128"/>
      <c r="DI6" s="128">
        <f>SUMIF('Fleet Calc'!$AE$3:$AE$1600,CONCATENATE(NOx_Calc!$E6,NOx_Calc!J$2,"L"),'Fleet Calc'!$AG$3:$AG$1600)</f>
        <v>0</v>
      </c>
      <c r="DJ6" s="128">
        <f>SUMIF('Fleet Calc'!$AE$3:$AE$1600,CONCATENATE(NOx_Calc!$E6,NOx_Calc!K$2,"L"),'Fleet Calc'!$AG$3:$AG$1600)</f>
        <v>0</v>
      </c>
      <c r="DK6" s="128">
        <f>SUMIF('Fleet Calc'!$AE$3:$AE$1600,CONCATENATE(NOx_Calc!$E6,NOx_Calc!L$2,"L"),'Fleet Calc'!$AG$3:$AG$1600)</f>
        <v>0</v>
      </c>
      <c r="DL6" s="128">
        <f>SUMIF('Fleet Calc'!$AE$3:$AE$1600,CONCATENATE(NOx_Calc!$E6,NOx_Calc!M$2,"L"),'Fleet Calc'!$AG$3:$AG$1600)</f>
        <v>0</v>
      </c>
      <c r="DM6" s="128">
        <f>SUMIF('Fleet Calc'!$AE$3:$AE$1600,CONCATENATE(NOx_Calc!$E6,NOx_Calc!N$2,"L"),'Fleet Calc'!$AG$3:$AG$1600)</f>
        <v>0</v>
      </c>
      <c r="DN6" s="128">
        <f>SUMIF('Fleet Calc'!$AE$3:$AE$1600,CONCATENATE(NOx_Calc!$E6,NOx_Calc!O$2,"L"),'Fleet Calc'!$AG$3:$AG$1600)</f>
        <v>0</v>
      </c>
      <c r="DO6" s="128">
        <f>SUMIF('Fleet Calc'!$AE$3:$AE$1600,CONCATENATE(NOx_Calc!$E6,NOx_Calc!P$2,"L"),'Fleet Calc'!$AG$3:$AG$1600)</f>
        <v>0</v>
      </c>
      <c r="DP6" s="128"/>
      <c r="DQ6" s="128">
        <f>SUMIF('Fleet Calc'!$AE$3:$AE$1600,CONCATENATE(NOx_Calc!$E6,NOx_Calc!J$2,"A"),'Fleet Calc'!$AG$3:$AG$1600)</f>
        <v>0</v>
      </c>
      <c r="DR6" s="128">
        <f>SUMIF('Fleet Calc'!$AE$3:$AE$1600,CONCATENATE(NOx_Calc!$E6,NOx_Calc!K$2,"A"),'Fleet Calc'!$AG$3:$AG$1600)</f>
        <v>0</v>
      </c>
      <c r="DS6" s="128">
        <f>SUMIF('Fleet Calc'!$AE$3:$AE$1600,CONCATENATE(NOx_Calc!$E6,NOx_Calc!L$2,"A"),'Fleet Calc'!$AG$3:$AG$1600)</f>
        <v>0</v>
      </c>
      <c r="DT6" s="128">
        <f>SUMIF('Fleet Calc'!$AE$3:$AE$1600,CONCATENATE(NOx_Calc!$E6,NOx_Calc!M$2,"A"),'Fleet Calc'!$AG$3:$AG$1600)</f>
        <v>0</v>
      </c>
      <c r="DU6" s="128">
        <f>SUMIF('Fleet Calc'!$AE$3:$AE$1600,CONCATENATE(NOx_Calc!$E6,NOx_Calc!N$2,"A"),'Fleet Calc'!$AG$3:$AG$1600)</f>
        <v>0</v>
      </c>
      <c r="DV6" s="128">
        <f>SUMIF('Fleet Calc'!$AE$3:$AE$1600,CONCATENATE(NOx_Calc!$E6,NOx_Calc!O$2,"A"),'Fleet Calc'!$AG$3:$AG$1600)</f>
        <v>0</v>
      </c>
      <c r="DW6" s="128">
        <f>SUMIF('Fleet Calc'!$AE$3:$AE$1600,CONCATENATE(NOx_Calc!$E6,NOx_Calc!P$2,"A"),'Fleet Calc'!$AG$3:$AG$1600)</f>
        <v>0</v>
      </c>
      <c r="DX6" s="128">
        <f>SUMIF('Fleet Calc'!$AE$3:$AE$1600,CONCATENATE(NOx_Calc!$E6,NOx_Calc!R$2,"A"),'Fleet Calc'!$AG$3:$AG$1600)</f>
        <v>0</v>
      </c>
      <c r="DY6" s="128">
        <f>SUMIF('Fleet Calc'!$AE$3:$AE$1600,CONCATENATE(NOx_Calc!$E6,NOx_Calc!S$2,"A"),'Fleet Calc'!$AG$3:$AG$1600)</f>
        <v>0</v>
      </c>
      <c r="DZ6" s="128">
        <f>SUMIF('Fleet Calc'!$AE$3:$AE$1600,CONCATENATE(NOx_Calc!$E6,NOx_Calc!T$2,"A"),'Fleet Calc'!$AG$3:$AG$1600)</f>
        <v>0</v>
      </c>
      <c r="EA6" s="128"/>
      <c r="EB6" s="130">
        <f>IF(J6&lt;&gt;"",(DI6*VLOOKUP(J6,'NOx Emission Factors'!$V$7:$Z$271,5,FALSE))/1000000,0)</f>
        <v>0</v>
      </c>
      <c r="EC6" s="130">
        <f>IF(K6&lt;&gt;"",(DJ6*VLOOKUP(K6,'NOx Emission Factors'!$V$7:$Z$271,5,FALSE))/1000000,0)</f>
        <v>0</v>
      </c>
      <c r="ED6" s="130">
        <f>IF(L6&lt;&gt;"",(DK6*VLOOKUP(L6,'NOx Emission Factors'!$V$7:$Z$271,5,FALSE))/1000000,0)</f>
        <v>0</v>
      </c>
      <c r="EE6" s="130">
        <f>IF(M6&lt;&gt;"",(DL6*VLOOKUP(M6,'NOx Emission Factors'!$V$7:$Z$271,5,FALSE))/1000000,0)</f>
        <v>0</v>
      </c>
      <c r="EF6" s="130">
        <f>IF(N6&lt;&gt;"",(DM6*VLOOKUP(N6,'NOx Emission Factors'!$V$7:$Z$271,5,FALSE))/1000000,0)</f>
        <v>0</v>
      </c>
      <c r="EG6" s="130">
        <f>IF(O6&lt;&gt;"",(DN6*VLOOKUP(O6,'NOx Emission Factors'!$V$7:$Z$271,5,FALSE))/1000000,0)</f>
        <v>0</v>
      </c>
      <c r="EH6" s="130">
        <f>IF(P6&lt;&gt;"",(DO6*VLOOKUP(P6,'NOx Emission Factors'!$V$7:$Z$271,5,FALSE))/1000000,0)</f>
        <v>0</v>
      </c>
      <c r="EI6" s="128"/>
      <c r="EJ6" s="130">
        <f>IF(J6&lt;&gt;"",(DQ6*VLOOKUP(J6,'NOx Emission Factors'!$V$7:$Z$271,5,FALSE))/1000000,0)</f>
        <v>0</v>
      </c>
      <c r="EK6" s="130">
        <f>IF(K6&lt;&gt;"",(DR6*VLOOKUP(K6,'NOx Emission Factors'!$V$7:$Z$271,5,FALSE))/1000000,0)</f>
        <v>0</v>
      </c>
      <c r="EL6" s="130">
        <f>IF(L6&lt;&gt;"",(DS6*VLOOKUP(L6,'NOx Emission Factors'!$V$7:$Z$271,5,FALSE))/1000000,0)</f>
        <v>0</v>
      </c>
      <c r="EM6" s="130">
        <f>IF(M6&lt;&gt;"",(DT6*VLOOKUP(M6,'NOx Emission Factors'!$V$7:$Z$271,5,FALSE))/1000000,0)</f>
        <v>0</v>
      </c>
      <c r="EN6" s="130">
        <f>IF(N6&lt;&gt;"",(DU6*VLOOKUP(N6,'NOx Emission Factors'!$V$7:$Z$271,5,FALSE))/1000000,0)</f>
        <v>0</v>
      </c>
      <c r="EO6" s="130">
        <f>IF(O6&lt;&gt;"",(DV6*VLOOKUP(O6,'NOx Emission Factors'!$V$7:$Z$271,5,FALSE))/1000000,0)</f>
        <v>0</v>
      </c>
      <c r="EP6" s="130">
        <f>IF(P6&lt;&gt;"",(DW6*VLOOKUP(P6,'NOx Emission Factors'!$V$7:$Z$271,5,FALSE))/1000000,0)</f>
        <v>0</v>
      </c>
      <c r="EQ6" s="128"/>
      <c r="ER6" s="130">
        <f t="shared" si="10"/>
        <v>0</v>
      </c>
      <c r="ES6" s="130">
        <f t="shared" si="11"/>
        <v>0</v>
      </c>
      <c r="ET6" s="130">
        <f t="shared" si="12"/>
        <v>0</v>
      </c>
      <c r="EU6" s="130">
        <f t="shared" si="13"/>
        <v>0</v>
      </c>
      <c r="EV6" s="130">
        <f t="shared" si="14"/>
        <v>0</v>
      </c>
      <c r="EW6" s="130">
        <f t="shared" si="15"/>
        <v>0</v>
      </c>
      <c r="EX6" s="130">
        <f t="shared" si="16"/>
        <v>0</v>
      </c>
      <c r="EY6" s="130"/>
      <c r="EZ6" s="130">
        <f t="shared" si="17"/>
        <v>0</v>
      </c>
      <c r="FA6" s="130">
        <f t="shared" si="18"/>
        <v>0</v>
      </c>
      <c r="FB6" s="130">
        <f t="shared" si="19"/>
        <v>0</v>
      </c>
      <c r="FC6" s="130">
        <f t="shared" si="20"/>
        <v>0</v>
      </c>
      <c r="FD6" s="130">
        <f t="shared" si="21"/>
        <v>0</v>
      </c>
      <c r="FE6" s="130">
        <f t="shared" si="22"/>
        <v>0</v>
      </c>
      <c r="FF6" s="130">
        <f t="shared" si="23"/>
        <v>0</v>
      </c>
      <c r="FG6" s="128"/>
      <c r="FH6" s="128">
        <f t="shared" si="2"/>
        <v>0</v>
      </c>
      <c r="FI6" s="128"/>
      <c r="FJ6" s="128">
        <f t="shared" si="24"/>
        <v>0</v>
      </c>
      <c r="FK6" s="128">
        <f t="shared" si="25"/>
        <v>0</v>
      </c>
      <c r="FL6" s="128">
        <f t="shared" si="26"/>
        <v>0</v>
      </c>
      <c r="FM6" s="128">
        <f t="shared" si="27"/>
        <v>0</v>
      </c>
      <c r="FN6" s="128">
        <f t="shared" si="28"/>
        <v>0</v>
      </c>
      <c r="FO6" s="128">
        <f t="shared" si="29"/>
        <v>0</v>
      </c>
      <c r="FP6" s="128">
        <f t="shared" si="30"/>
        <v>0</v>
      </c>
      <c r="FR6">
        <f t="shared" si="31"/>
        <v>0</v>
      </c>
      <c r="FS6">
        <f t="shared" si="32"/>
        <v>0</v>
      </c>
      <c r="FT6">
        <f t="shared" si="33"/>
        <v>0</v>
      </c>
      <c r="FU6">
        <f t="shared" si="34"/>
        <v>0</v>
      </c>
      <c r="FV6">
        <f t="shared" si="35"/>
        <v>0</v>
      </c>
      <c r="FW6">
        <f t="shared" si="36"/>
        <v>0</v>
      </c>
      <c r="FX6">
        <f t="shared" si="37"/>
        <v>0</v>
      </c>
      <c r="FZ6">
        <f t="shared" si="38"/>
        <v>0</v>
      </c>
      <c r="GA6">
        <f t="shared" si="39"/>
        <v>0</v>
      </c>
      <c r="GB6">
        <f t="shared" si="40"/>
        <v>0</v>
      </c>
      <c r="GC6">
        <f t="shared" si="41"/>
        <v>0</v>
      </c>
      <c r="GD6">
        <f t="shared" si="42"/>
        <v>0</v>
      </c>
      <c r="GE6">
        <f t="shared" si="43"/>
        <v>0</v>
      </c>
      <c r="GF6">
        <f t="shared" si="44"/>
        <v>0</v>
      </c>
      <c r="GH6">
        <f t="shared" si="45"/>
        <v>0</v>
      </c>
      <c r="GI6">
        <f t="shared" si="46"/>
        <v>0</v>
      </c>
      <c r="GJ6">
        <f t="shared" si="47"/>
        <v>0</v>
      </c>
      <c r="GK6">
        <f t="shared" si="48"/>
        <v>0</v>
      </c>
      <c r="GL6">
        <f t="shared" si="49"/>
        <v>0</v>
      </c>
      <c r="GM6">
        <f t="shared" si="50"/>
        <v>0</v>
      </c>
      <c r="GN6">
        <f t="shared" si="51"/>
        <v>0</v>
      </c>
      <c r="GP6">
        <f t="shared" si="52"/>
        <v>0</v>
      </c>
      <c r="GQ6">
        <f t="shared" si="53"/>
        <v>0</v>
      </c>
      <c r="GR6">
        <f t="shared" si="54"/>
        <v>0</v>
      </c>
      <c r="GS6">
        <f t="shared" si="55"/>
        <v>0</v>
      </c>
      <c r="GT6">
        <f t="shared" si="56"/>
        <v>0</v>
      </c>
      <c r="GU6">
        <f t="shared" si="57"/>
        <v>0</v>
      </c>
      <c r="GV6">
        <f t="shared" si="58"/>
        <v>0</v>
      </c>
      <c r="GX6">
        <f t="shared" si="59"/>
        <v>0</v>
      </c>
      <c r="GY6">
        <f t="shared" si="60"/>
        <v>0</v>
      </c>
      <c r="GZ6">
        <f t="shared" si="61"/>
        <v>0</v>
      </c>
      <c r="HA6">
        <f t="shared" si="62"/>
        <v>0</v>
      </c>
      <c r="HB6">
        <f t="shared" si="63"/>
        <v>0</v>
      </c>
      <c r="HC6">
        <f t="shared" si="64"/>
        <v>0</v>
      </c>
      <c r="HD6">
        <f t="shared" si="65"/>
        <v>0</v>
      </c>
    </row>
    <row r="7" spans="1:212" x14ac:dyDescent="0.2">
      <c r="A7" t="s">
        <v>52</v>
      </c>
      <c r="B7" t="s">
        <v>51</v>
      </c>
      <c r="C7" t="s">
        <v>80</v>
      </c>
      <c r="D7" t="s">
        <v>100</v>
      </c>
      <c r="E7" t="str">
        <f>CONCATENATE(C7,D7)</f>
        <v>DCDC1</v>
      </c>
      <c r="G7" s="129">
        <v>0</v>
      </c>
      <c r="H7" s="129">
        <v>0</v>
      </c>
      <c r="I7" s="127"/>
      <c r="J7" s="127">
        <f>P6+1</f>
        <v>22</v>
      </c>
      <c r="K7" s="127">
        <f t="shared" si="66"/>
        <v>23</v>
      </c>
      <c r="L7" s="127">
        <f t="shared" si="66"/>
        <v>24</v>
      </c>
      <c r="M7" s="127">
        <f t="shared" si="66"/>
        <v>25</v>
      </c>
      <c r="N7" s="127">
        <f t="shared" si="66"/>
        <v>26</v>
      </c>
      <c r="O7" s="127">
        <f t="shared" si="66"/>
        <v>27</v>
      </c>
      <c r="P7" s="127">
        <f t="shared" si="66"/>
        <v>28</v>
      </c>
      <c r="Q7" s="127"/>
      <c r="R7" s="127"/>
      <c r="S7" s="127"/>
      <c r="T7" s="127"/>
      <c r="U7" s="127"/>
      <c r="V7" s="127"/>
      <c r="W7" s="127"/>
      <c r="X7" s="127"/>
      <c r="Y7" s="127"/>
      <c r="Z7" s="127"/>
      <c r="AA7" s="127"/>
      <c r="AC7" s="128">
        <f>COUNTIF('Fleet Calc'!$AE$3:$AE$1600,CONCATENATE(NOx_Calc!$E7,NOx_Calc!J$2,"L"))</f>
        <v>0</v>
      </c>
      <c r="AD7" s="128">
        <f>COUNTIF('Fleet Calc'!$AE$3:$AE$1600,CONCATENATE(NOx_Calc!$E7,NOx_Calc!K$2,"L"))</f>
        <v>0</v>
      </c>
      <c r="AE7" s="128">
        <f>COUNTIF('Fleet Calc'!$AE$3:$AE$1600,CONCATENATE(NOx_Calc!$E7,NOx_Calc!L$2,"L"))</f>
        <v>0</v>
      </c>
      <c r="AF7" s="128">
        <f>COUNTIF('Fleet Calc'!$AE$3:$AE$1600,CONCATENATE(NOx_Calc!$E7,NOx_Calc!M$2,"L"))</f>
        <v>0</v>
      </c>
      <c r="AG7" s="128">
        <f>COUNTIF('Fleet Calc'!$AE$3:$AE$1600,CONCATENATE(NOx_Calc!$E7,NOx_Calc!N$2,"L"))</f>
        <v>0</v>
      </c>
      <c r="AH7" s="128">
        <f>COUNTIF('Fleet Calc'!$AE$3:$AE$1600,CONCATENATE(NOx_Calc!$E7,NOx_Calc!O$2,"L"))</f>
        <v>0</v>
      </c>
      <c r="AI7" s="128">
        <f>COUNTIF('Fleet Calc'!$AE$3:$AE$1600,CONCATENATE(NOx_Calc!$E7,NOx_Calc!P$2,"L"))</f>
        <v>0</v>
      </c>
      <c r="AJ7" s="128">
        <f>COUNTIF('Fleet Calc'!$AE$3:$AE$1600,CONCATENATE(NOx_Calc!$E7,NOx_Calc!Q$2,"L"))</f>
        <v>0</v>
      </c>
      <c r="AK7" s="128"/>
      <c r="AL7" s="128">
        <f>COUNTIF('Fleet Calc'!$AE$3:$AE$1600,CONCATENATE(NOx_Calc!$E7,NOx_Calc!J$2,"A"))</f>
        <v>0</v>
      </c>
      <c r="AM7" s="128">
        <f>COUNTIF('Fleet Calc'!$AE$3:$AE$1600,CONCATENATE(NOx_Calc!$E7,NOx_Calc!K$2,"A"))</f>
        <v>0</v>
      </c>
      <c r="AN7" s="128">
        <f>COUNTIF('Fleet Calc'!$AE$3:$AE$1600,CONCATENATE(NOx_Calc!$E7,NOx_Calc!L$2,"A"))</f>
        <v>0</v>
      </c>
      <c r="AO7" s="128">
        <f>COUNTIF('Fleet Calc'!$AE$3:$AE$1600,CONCATENATE(NOx_Calc!$E7,NOx_Calc!M$2,"A"))</f>
        <v>0</v>
      </c>
      <c r="AP7" s="128">
        <f>COUNTIF('Fleet Calc'!$AE$3:$AE$1600,CONCATENATE(NOx_Calc!$E7,NOx_Calc!N$2,"A"))</f>
        <v>0</v>
      </c>
      <c r="AQ7" s="128">
        <f>COUNTIF('Fleet Calc'!$AE$3:$AE$1600,CONCATENATE(NOx_Calc!$E7,NOx_Calc!O$2,"A"))</f>
        <v>0</v>
      </c>
      <c r="AR7" s="128">
        <f>COUNTIF('Fleet Calc'!$AE$3:$AE$1600,CONCATENATE(NOx_Calc!$E7,NOx_Calc!P$2,"A"))</f>
        <v>0</v>
      </c>
      <c r="AS7" s="128">
        <f>COUNTIF('Fleet Calc'!$AE$3:$AE$1600,CONCATENATE(NOx_Calc!$E7,NOx_Calc!Q$2,"A"))</f>
        <v>0</v>
      </c>
      <c r="AT7" s="128"/>
      <c r="AU7" s="128">
        <f>SUMIF('Fleet Calc'!$AE$3:$AE$1600,CONCATENATE(NOx_Calc!$E7,NOx_Calc!J$2,"L"),'Fleet Calc'!$AK$3:$AK$1600)</f>
        <v>0</v>
      </c>
      <c r="AV7" s="128">
        <f>SUMIF('Fleet Calc'!$AE$3:$AE$1600,CONCATENATE(NOx_Calc!$E7,NOx_Calc!K$2,"L"),'Fleet Calc'!$AK$3:$AK$1600)</f>
        <v>0</v>
      </c>
      <c r="AW7" s="128">
        <f>SUMIF('Fleet Calc'!$AE$3:$AE$1600,CONCATENATE(NOx_Calc!$E7,NOx_Calc!L$2,"L"),'Fleet Calc'!$AK$3:$AK$1600)</f>
        <v>0</v>
      </c>
      <c r="AX7" s="128">
        <f>SUMIF('Fleet Calc'!$AE$3:$AE$1600,CONCATENATE(NOx_Calc!$E7,NOx_Calc!M$2,"L"),'Fleet Calc'!$AK$3:$AK$1600)</f>
        <v>0</v>
      </c>
      <c r="AY7" s="128">
        <f>SUMIF('Fleet Calc'!$AE$3:$AE$1600,CONCATENATE(NOx_Calc!$E7,NOx_Calc!N$2,"L"),'Fleet Calc'!$AK$3:$AK$1600)</f>
        <v>0</v>
      </c>
      <c r="AZ7" s="128">
        <f>SUMIF('Fleet Calc'!$AE$3:$AE$1600,CONCATENATE(NOx_Calc!$E7,NOx_Calc!O$2,"L"),'Fleet Calc'!$AK$3:$AK$1600)</f>
        <v>0</v>
      </c>
      <c r="BA7" s="128">
        <f>SUMIF('Fleet Calc'!$AE$3:$AE$1600,CONCATENATE(NOx_Calc!$E7,NOx_Calc!P$2,"L"),'Fleet Calc'!$AK$3:$AK$1600)</f>
        <v>0</v>
      </c>
      <c r="BB7" s="128">
        <f>SUMIF('Fleet Calc'!$AE$3:$AE$1600,CONCATENATE(NOx_Calc!$E7,NOx_Calc!Q$2,"L"),'Fleet Calc'!$AK$3:$AK$1600)</f>
        <v>0</v>
      </c>
      <c r="BC7" s="128"/>
      <c r="BD7" s="128">
        <f>SUMIF('Fleet Calc'!$AE$3:$AE$1600,CONCATENATE(NOx_Calc!$E7,NOx_Calc!J$2,"A"),'Fleet Calc'!$AK$3:$AK$1600)</f>
        <v>0</v>
      </c>
      <c r="BE7" s="128">
        <f>SUMIF('Fleet Calc'!$AE$3:$AE$1600,CONCATENATE(NOx_Calc!$E7,NOx_Calc!K$2,"A"),'Fleet Calc'!$AK$3:$AK$1600)</f>
        <v>0</v>
      </c>
      <c r="BF7" s="128">
        <f>SUMIF('Fleet Calc'!$AE$3:$AE$1600,CONCATENATE(NOx_Calc!$E7,NOx_Calc!L$2,"A"),'Fleet Calc'!$AK$3:$AK$1600)</f>
        <v>0</v>
      </c>
      <c r="BG7" s="128">
        <f>SUMIF('Fleet Calc'!$AE$3:$AE$1600,CONCATENATE(NOx_Calc!$E7,NOx_Calc!M$2,"A"),'Fleet Calc'!$AK$3:$AK$1600)</f>
        <v>0</v>
      </c>
      <c r="BH7" s="128">
        <f>SUMIF('Fleet Calc'!$AE$3:$AE$1600,CONCATENATE(NOx_Calc!$E7,NOx_Calc!N$2,"A"),'Fleet Calc'!$AK$3:$AK$1600)</f>
        <v>0</v>
      </c>
      <c r="BI7" s="128">
        <f>SUMIF('Fleet Calc'!$AE$3:$AE$1600,CONCATENATE(NOx_Calc!$E7,NOx_Calc!O$2,"A"),'Fleet Calc'!$AK$3:$AK$1600)</f>
        <v>0</v>
      </c>
      <c r="BJ7" s="128">
        <f>SUMIF('Fleet Calc'!$AE$3:$AE$1600,CONCATENATE(NOx_Calc!$E7,NOx_Calc!P$2,"A"),'Fleet Calc'!$AK$3:$AK$1600)</f>
        <v>0</v>
      </c>
      <c r="BK7" s="128">
        <f>SUMIF('Fleet Calc'!$AE$3:$AE$1600,CONCATENATE(NOx_Calc!$E7,NOx_Calc!Q$2,"A"),'Fleet Calc'!$AK$3:$AK$1600)</f>
        <v>0</v>
      </c>
      <c r="BL7" s="128"/>
      <c r="BM7" s="128">
        <f>IF(J7&lt;&gt;"",(AU7*1.609344*VLOOKUP(J7,'NOx Emission Factors'!$V$7:$X$271,2,FALSE))/1000000,0)</f>
        <v>0</v>
      </c>
      <c r="BN7" s="128">
        <f>IF(K7&lt;&gt;"",(AV7*1.609344*VLOOKUP(K7,'NOx Emission Factors'!$V$7:$X$271,2,FALSE))/1000000,0)</f>
        <v>0</v>
      </c>
      <c r="BO7" s="128">
        <f>IF(L7&lt;&gt;"",(AW7*1.609344*VLOOKUP(L7,'NOx Emission Factors'!$V$7:$X$271,2,FALSE))/1000000,0)</f>
        <v>0</v>
      </c>
      <c r="BP7" s="128">
        <f>IF(M7&lt;&gt;"",(AX7*1.609344*VLOOKUP(M7,'NOx Emission Factors'!$V$7:$X$271,2,FALSE))/1000000,0)</f>
        <v>0</v>
      </c>
      <c r="BQ7" s="128">
        <f>IF(N7&lt;&gt;"",(AY7*1.609344*VLOOKUP(N7,'NOx Emission Factors'!$V$7:$X$271,2,FALSE))/1000000,0)</f>
        <v>0</v>
      </c>
      <c r="BR7" s="128">
        <f>IF(O7&lt;&gt;"",(AZ7*1.609344*VLOOKUP(O7,'NOx Emission Factors'!$V$7:$X$271,2,FALSE))/1000000,0)</f>
        <v>0</v>
      </c>
      <c r="BS7" s="128">
        <f>IF(P7&lt;&gt;"",(BA7*1.609344*VLOOKUP(P7,'NOx Emission Factors'!$V$7:$X$271,2,FALSE))/1000000,0)</f>
        <v>0</v>
      </c>
      <c r="BT7" s="128"/>
      <c r="BU7" s="128">
        <f>IF(J7&lt;&gt;"",(BD7*1.609344*VLOOKUP(J7,'NOx Emission Factors'!$V$7:$X$271,3,FALSE))/1000000,0)</f>
        <v>0</v>
      </c>
      <c r="BV7" s="128">
        <f>IF(K7&lt;&gt;"",(BE7*1.609344*VLOOKUP(K7,'NOx Emission Factors'!$V$7:$X$271,3,FALSE))/1000000,0)</f>
        <v>0</v>
      </c>
      <c r="BW7" s="128">
        <f>IF(L7&lt;&gt;"",(BF7*1.609344*VLOOKUP(L7,'NOx Emission Factors'!$V$7:$X$271,3,FALSE))/1000000,0)</f>
        <v>0</v>
      </c>
      <c r="BX7" s="128">
        <f>IF(M7&lt;&gt;"",(BG7*1.609344*VLOOKUP(M7,'NOx Emission Factors'!$V$7:$X$271,3,FALSE))/1000000,0)</f>
        <v>0</v>
      </c>
      <c r="BY7" s="128">
        <f>IF(N7&lt;&gt;"",(BH7*1.609344*VLOOKUP(N7,'NOx Emission Factors'!$V$7:$X$271,3,FALSE))/1000000,0)</f>
        <v>0</v>
      </c>
      <c r="BZ7" s="128">
        <f>IF(O7&lt;&gt;"",(BI7*1.609344*VLOOKUP(O7,'NOx Emission Factors'!$V$7:$X$271,3,FALSE))/1000000,0)</f>
        <v>0</v>
      </c>
      <c r="CA7" s="128">
        <f>IF(P7&lt;&gt;"",(BJ7*1.609344*VLOOKUP(P7,'NOx Emission Factors'!$V$7:$X$271,3,FALSE))/1000000,0)</f>
        <v>0</v>
      </c>
      <c r="CB7" s="128"/>
      <c r="CC7" s="128">
        <f>SUMIF('Fleet Calc'!$AE$3:$AE$1600,CONCATENATE(NOx_Calc!$E7,NOx_Calc!J$2,"L"),'Fleet Calc'!$AI$3:$AI$1600)</f>
        <v>0</v>
      </c>
      <c r="CD7" s="128">
        <f>SUMIF('Fleet Calc'!$AE$3:$AE$1600,CONCATENATE(NOx_Calc!$E7,NOx_Calc!K$2,"L"),'Fleet Calc'!$AI$3:$AI$1600)</f>
        <v>0</v>
      </c>
      <c r="CE7" s="128">
        <f>SUMIF('Fleet Calc'!$AE$3:$AE$1600,CONCATENATE(NOx_Calc!$E7,NOx_Calc!L$2,"L"),'Fleet Calc'!$AI$3:$AI$1600)</f>
        <v>0</v>
      </c>
      <c r="CF7" s="128">
        <f>SUMIF('Fleet Calc'!$AE$3:$AE$1600,CONCATENATE(NOx_Calc!$E7,NOx_Calc!M$2,"L"),'Fleet Calc'!$AI$3:$AI$1600)</f>
        <v>0</v>
      </c>
      <c r="CG7" s="128">
        <f>SUMIF('Fleet Calc'!$AE$3:$AE$1600,CONCATENATE(NOx_Calc!$E7,NOx_Calc!N$2,"L"),'Fleet Calc'!$AI$3:$AI$1600)</f>
        <v>0</v>
      </c>
      <c r="CH7" s="128">
        <f>SUMIF('Fleet Calc'!$AE$3:$AE$1600,CONCATENATE(NOx_Calc!$E7,NOx_Calc!O$2,"L"),'Fleet Calc'!$AI$3:$AI$1600)</f>
        <v>0</v>
      </c>
      <c r="CI7" s="128">
        <f>SUMIF('Fleet Calc'!$AE$3:$AE$1600,CONCATENATE(NOx_Calc!$E7,NOx_Calc!P$2,"L"),'Fleet Calc'!$AI$3:$AI$1600)</f>
        <v>0</v>
      </c>
      <c r="CJ7" s="128"/>
      <c r="CK7" s="128">
        <f>SUMIF('Fleet Calc'!$AE$3:$AE$1600,CONCATENATE(NOx_Calc!$E7,NOx_Calc!J$2,"A"),'Fleet Calc'!$AI$3:$AI$1600)</f>
        <v>0</v>
      </c>
      <c r="CL7" s="128">
        <f>SUMIF('Fleet Calc'!$AE$3:$AE$1600,CONCATENATE(NOx_Calc!$E7,NOx_Calc!K$2,"A"),'Fleet Calc'!$AI$3:$AI$1600)</f>
        <v>0</v>
      </c>
      <c r="CM7" s="128">
        <f>SUMIF('Fleet Calc'!$AE$3:$AE$1600,CONCATENATE(NOx_Calc!$E7,NOx_Calc!L$2,"A"),'Fleet Calc'!$AI$3:$AI$1600)</f>
        <v>0</v>
      </c>
      <c r="CN7" s="128">
        <f>SUMIF('Fleet Calc'!$AE$3:$AE$1600,CONCATENATE(NOx_Calc!$E7,NOx_Calc!M$2,"A"),'Fleet Calc'!$AI$3:$AI$1600)</f>
        <v>0</v>
      </c>
      <c r="CO7" s="128">
        <f>SUMIF('Fleet Calc'!$AE$3:$AE$1600,CONCATENATE(NOx_Calc!$E7,NOx_Calc!N$2,"A"),'Fleet Calc'!$AI$3:$AI$1600)</f>
        <v>0</v>
      </c>
      <c r="CP7" s="128">
        <f>SUMIF('Fleet Calc'!$AE$3:$AE$1600,CONCATENATE(NOx_Calc!$E7,NOx_Calc!O$2,"A"),'Fleet Calc'!$AI$3:$AI$1600)</f>
        <v>0</v>
      </c>
      <c r="CQ7" s="128">
        <f>SUMIF('Fleet Calc'!$AE$3:$AE$1600,CONCATENATE(NOx_Calc!$E7,NOx_Calc!P$2,"A"),'Fleet Calc'!$AI$3:$AI$1600)</f>
        <v>0</v>
      </c>
      <c r="CR7" s="128"/>
      <c r="CS7" s="128">
        <f>IF(T7&lt;&gt;"",(CC7*1.609344*VLOOKUP(T7,'NOx Emission Factors'!$V$7:$X$271,2,FALSE))/1000000,0)</f>
        <v>0</v>
      </c>
      <c r="CT7" s="128">
        <f>IF(U7&lt;&gt;"",(CD7*1.609344*VLOOKUP(U7,'NOx Emission Factors'!$V$7:$X$271,2,FALSE))/1000000,0)</f>
        <v>0</v>
      </c>
      <c r="CU7" s="128">
        <f>IF(V7&lt;&gt;"",(CE7*1.609344*VLOOKUP(V7,'NOx Emission Factors'!$V$7:$X$271,2,FALSE))/1000000,0)</f>
        <v>0</v>
      </c>
      <c r="CV7" s="128">
        <f>IF(W7&lt;&gt;"",(CF7*1.609344*VLOOKUP(W7,'NOx Emission Factors'!$V$7:$X$271,2,FALSE))/1000000,0)</f>
        <v>0</v>
      </c>
      <c r="CW7" s="128">
        <f>IF(X7&lt;&gt;"",(CG7*1.609344*VLOOKUP(X7,'NOx Emission Factors'!$V$7:$X$271,2,FALSE))/1000000,0)</f>
        <v>0</v>
      </c>
      <c r="CX7" s="128">
        <f>IF(Y7&lt;&gt;"",(CH7*1.609344*VLOOKUP(Y7,'NOx Emission Factors'!$V$7:$X$271,2,FALSE))/1000000,0)</f>
        <v>0</v>
      </c>
      <c r="CY7" s="128">
        <f>IF(Z7&lt;&gt;"",(CI7*1.609344*VLOOKUP(Z7,'NOx Emission Factors'!$V$7:$X$271,2,FALSE))/1000000,0)</f>
        <v>0</v>
      </c>
      <c r="CZ7" s="128"/>
      <c r="DA7" s="128">
        <f>IF(T7&lt;&gt;"",(CK7*1.609344*VLOOKUP(T7,'NOx Emission Factors'!$V$7:$X$271,3,FALSE))/1000000,0)</f>
        <v>0</v>
      </c>
      <c r="DB7" s="128">
        <f>IF(U7&lt;&gt;"",(CL7*1.609344*VLOOKUP(U7,'NOx Emission Factors'!$V$7:$X$271,3,FALSE))/1000000,0)</f>
        <v>0</v>
      </c>
      <c r="DC7" s="128">
        <f>IF(V7&lt;&gt;"",(CM7*1.609344*VLOOKUP(V7,'NOx Emission Factors'!$V$7:$X$271,3,FALSE))/1000000,0)</f>
        <v>0</v>
      </c>
      <c r="DD7" s="128">
        <f>IF(W7&lt;&gt;"",(CN7*1.609344*VLOOKUP(W7,'NOx Emission Factors'!$V$7:$X$271,3,FALSE))/1000000,0)</f>
        <v>0</v>
      </c>
      <c r="DE7" s="128">
        <f>IF(X7&lt;&gt;"",(CO7*1.609344*VLOOKUP(X7,'NOx Emission Factors'!$V$7:$X$271,3,FALSE))/1000000,0)</f>
        <v>0</v>
      </c>
      <c r="DF7" s="128">
        <f>IF(Y7&lt;&gt;"",(CP7*1.609344*VLOOKUP(Y7,'NOx Emission Factors'!$V$7:$X$271,3,FALSE))/1000000,0)</f>
        <v>0</v>
      </c>
      <c r="DG7" s="128">
        <f>IF(Z7&lt;&gt;"",(CQ7*1.609344*VLOOKUP(Z7,'NOx Emission Factors'!$V$7:$X$271,3,FALSE))/1000000,0)</f>
        <v>0</v>
      </c>
      <c r="DH7" s="128"/>
      <c r="DI7" s="128">
        <f>SUMIF('Fleet Calc'!$AE$3:$AE$1600,CONCATENATE(NOx_Calc!$E7,NOx_Calc!J$2,"L"),'Fleet Calc'!$AG$3:$AG$1600)</f>
        <v>0</v>
      </c>
      <c r="DJ7" s="128">
        <f>SUMIF('Fleet Calc'!$AE$3:$AE$1600,CONCATENATE(NOx_Calc!$E7,NOx_Calc!K$2,"L"),'Fleet Calc'!$AG$3:$AG$1600)</f>
        <v>0</v>
      </c>
      <c r="DK7" s="128">
        <f>SUMIF('Fleet Calc'!$AE$3:$AE$1600,CONCATENATE(NOx_Calc!$E7,NOx_Calc!L$2,"L"),'Fleet Calc'!$AG$3:$AG$1600)</f>
        <v>0</v>
      </c>
      <c r="DL7" s="128">
        <f>SUMIF('Fleet Calc'!$AE$3:$AE$1600,CONCATENATE(NOx_Calc!$E7,NOx_Calc!M$2,"L"),'Fleet Calc'!$AG$3:$AG$1600)</f>
        <v>0</v>
      </c>
      <c r="DM7" s="128">
        <f>SUMIF('Fleet Calc'!$AE$3:$AE$1600,CONCATENATE(NOx_Calc!$E7,NOx_Calc!N$2,"L"),'Fleet Calc'!$AG$3:$AG$1600)</f>
        <v>0</v>
      </c>
      <c r="DN7" s="128">
        <f>SUMIF('Fleet Calc'!$AE$3:$AE$1600,CONCATENATE(NOx_Calc!$E7,NOx_Calc!O$2,"L"),'Fleet Calc'!$AG$3:$AG$1600)</f>
        <v>0</v>
      </c>
      <c r="DO7" s="128">
        <f>SUMIF('Fleet Calc'!$AE$3:$AE$1600,CONCATENATE(NOx_Calc!$E7,NOx_Calc!P$2,"L"),'Fleet Calc'!$AG$3:$AG$1600)</f>
        <v>0</v>
      </c>
      <c r="DP7" s="128"/>
      <c r="DQ7" s="128">
        <f>SUMIF('Fleet Calc'!$AE$3:$AE$1600,CONCATENATE(NOx_Calc!$E7,NOx_Calc!J$2,"A"),'Fleet Calc'!$AG$3:$AG$1600)</f>
        <v>0</v>
      </c>
      <c r="DR7" s="128">
        <f>SUMIF('Fleet Calc'!$AE$3:$AE$1600,CONCATENATE(NOx_Calc!$E7,NOx_Calc!K$2,"A"),'Fleet Calc'!$AG$3:$AG$1600)</f>
        <v>0</v>
      </c>
      <c r="DS7" s="128">
        <f>SUMIF('Fleet Calc'!$AE$3:$AE$1600,CONCATENATE(NOx_Calc!$E7,NOx_Calc!L$2,"A"),'Fleet Calc'!$AG$3:$AG$1600)</f>
        <v>0</v>
      </c>
      <c r="DT7" s="128">
        <f>SUMIF('Fleet Calc'!$AE$3:$AE$1600,CONCATENATE(NOx_Calc!$E7,NOx_Calc!M$2,"A"),'Fleet Calc'!$AG$3:$AG$1600)</f>
        <v>0</v>
      </c>
      <c r="DU7" s="128">
        <f>SUMIF('Fleet Calc'!$AE$3:$AE$1600,CONCATENATE(NOx_Calc!$E7,NOx_Calc!N$2,"A"),'Fleet Calc'!$AG$3:$AG$1600)</f>
        <v>0</v>
      </c>
      <c r="DV7" s="128">
        <f>SUMIF('Fleet Calc'!$AE$3:$AE$1600,CONCATENATE(NOx_Calc!$E7,NOx_Calc!O$2,"A"),'Fleet Calc'!$AG$3:$AG$1600)</f>
        <v>0</v>
      </c>
      <c r="DW7" s="128">
        <f>SUMIF('Fleet Calc'!$AE$3:$AE$1600,CONCATENATE(NOx_Calc!$E7,NOx_Calc!P$2,"A"),'Fleet Calc'!$AG$3:$AG$1600)</f>
        <v>0</v>
      </c>
      <c r="DX7" s="128">
        <f>SUMIF('Fleet Calc'!$AE$3:$AE$1600,CONCATENATE(NOx_Calc!$E7,NOx_Calc!R$2,"A"),'Fleet Calc'!$AG$3:$AG$1600)</f>
        <v>0</v>
      </c>
      <c r="DY7" s="128">
        <f>SUMIF('Fleet Calc'!$AE$3:$AE$1600,CONCATENATE(NOx_Calc!$E7,NOx_Calc!S$2,"A"),'Fleet Calc'!$AG$3:$AG$1600)</f>
        <v>0</v>
      </c>
      <c r="DZ7" s="128">
        <f>SUMIF('Fleet Calc'!$AE$3:$AE$1600,CONCATENATE(NOx_Calc!$E7,NOx_Calc!T$2,"A"),'Fleet Calc'!$AG$3:$AG$1600)</f>
        <v>0</v>
      </c>
      <c r="EA7" s="128"/>
      <c r="EB7" s="130">
        <f>IF(J7&lt;&gt;"",(DI7*VLOOKUP(J7,'NOx Emission Factors'!$V$7:$Z$271,5,FALSE))/1000000,0)</f>
        <v>0</v>
      </c>
      <c r="EC7" s="130">
        <f>IF(K7&lt;&gt;"",(DJ7*VLOOKUP(K7,'NOx Emission Factors'!$V$7:$Z$271,5,FALSE))/1000000,0)</f>
        <v>0</v>
      </c>
      <c r="ED7" s="130">
        <f>IF(L7&lt;&gt;"",(DK7*VLOOKUP(L7,'NOx Emission Factors'!$V$7:$Z$271,5,FALSE))/1000000,0)</f>
        <v>0</v>
      </c>
      <c r="EE7" s="130">
        <f>IF(M7&lt;&gt;"",(DL7*VLOOKUP(M7,'NOx Emission Factors'!$V$7:$Z$271,5,FALSE))/1000000,0)</f>
        <v>0</v>
      </c>
      <c r="EF7" s="130">
        <f>IF(N7&lt;&gt;"",(DM7*VLOOKUP(N7,'NOx Emission Factors'!$V$7:$Z$271,5,FALSE))/1000000,0)</f>
        <v>0</v>
      </c>
      <c r="EG7" s="130">
        <f>IF(O7&lt;&gt;"",(DN7*VLOOKUP(O7,'NOx Emission Factors'!$V$7:$Z$271,5,FALSE))/1000000,0)</f>
        <v>0</v>
      </c>
      <c r="EH7" s="130">
        <f>IF(P7&lt;&gt;"",(DO7*VLOOKUP(P7,'NOx Emission Factors'!$V$7:$Z$271,5,FALSE))/1000000,0)</f>
        <v>0</v>
      </c>
      <c r="EI7" s="128"/>
      <c r="EJ7" s="130">
        <f>IF(J7&lt;&gt;"",(DQ7*VLOOKUP(J7,'NOx Emission Factors'!$V$7:$Z$271,5,FALSE))/1000000,0)</f>
        <v>0</v>
      </c>
      <c r="EK7" s="130">
        <f>IF(K7&lt;&gt;"",(DR7*VLOOKUP(K7,'NOx Emission Factors'!$V$7:$Z$271,5,FALSE))/1000000,0)</f>
        <v>0</v>
      </c>
      <c r="EL7" s="130">
        <f>IF(L7&lt;&gt;"",(DS7*VLOOKUP(L7,'NOx Emission Factors'!$V$7:$Z$271,5,FALSE))/1000000,0)</f>
        <v>0</v>
      </c>
      <c r="EM7" s="130">
        <f>IF(M7&lt;&gt;"",(DT7*VLOOKUP(M7,'NOx Emission Factors'!$V$7:$Z$271,5,FALSE))/1000000,0)</f>
        <v>0</v>
      </c>
      <c r="EN7" s="130">
        <f>IF(N7&lt;&gt;"",(DU7*VLOOKUP(N7,'NOx Emission Factors'!$V$7:$Z$271,5,FALSE))/1000000,0)</f>
        <v>0</v>
      </c>
      <c r="EO7" s="130">
        <f>IF(O7&lt;&gt;"",(DV7*VLOOKUP(O7,'NOx Emission Factors'!$V$7:$Z$271,5,FALSE))/1000000,0)</f>
        <v>0</v>
      </c>
      <c r="EP7" s="130">
        <f>IF(P7&lt;&gt;"",(DW7*VLOOKUP(P7,'NOx Emission Factors'!$V$7:$Z$271,5,FALSE))/1000000,0)</f>
        <v>0</v>
      </c>
      <c r="EQ7" s="128"/>
      <c r="ER7" s="130">
        <f t="shared" si="10"/>
        <v>0</v>
      </c>
      <c r="ES7" s="130">
        <f t="shared" si="11"/>
        <v>0</v>
      </c>
      <c r="ET7" s="130">
        <f t="shared" si="12"/>
        <v>0</v>
      </c>
      <c r="EU7" s="130">
        <f t="shared" si="13"/>
        <v>0</v>
      </c>
      <c r="EV7" s="130">
        <f t="shared" si="14"/>
        <v>0</v>
      </c>
      <c r="EW7" s="130">
        <f t="shared" si="15"/>
        <v>0</v>
      </c>
      <c r="EX7" s="130">
        <f t="shared" si="16"/>
        <v>0</v>
      </c>
      <c r="EY7" s="130"/>
      <c r="EZ7" s="130">
        <f t="shared" si="17"/>
        <v>0</v>
      </c>
      <c r="FA7" s="130">
        <f t="shared" si="18"/>
        <v>0</v>
      </c>
      <c r="FB7" s="130">
        <f t="shared" si="19"/>
        <v>0</v>
      </c>
      <c r="FC7" s="130">
        <f t="shared" si="20"/>
        <v>0</v>
      </c>
      <c r="FD7" s="130">
        <f t="shared" si="21"/>
        <v>0</v>
      </c>
      <c r="FE7" s="130">
        <f t="shared" si="22"/>
        <v>0</v>
      </c>
      <c r="FF7" s="130">
        <f t="shared" si="23"/>
        <v>0</v>
      </c>
      <c r="FG7" s="128"/>
      <c r="FH7" s="128">
        <f t="shared" si="2"/>
        <v>0</v>
      </c>
      <c r="FI7" s="128"/>
      <c r="FJ7" s="128">
        <f t="shared" si="24"/>
        <v>0</v>
      </c>
      <c r="FK7" s="128">
        <f t="shared" si="25"/>
        <v>0</v>
      </c>
      <c r="FL7" s="128">
        <f t="shared" si="26"/>
        <v>0</v>
      </c>
      <c r="FM7" s="128">
        <f t="shared" si="27"/>
        <v>0</v>
      </c>
      <c r="FN7" s="128">
        <f t="shared" si="28"/>
        <v>0</v>
      </c>
      <c r="FO7" s="128">
        <f t="shared" si="29"/>
        <v>0</v>
      </c>
      <c r="FP7" s="128">
        <f t="shared" si="30"/>
        <v>0</v>
      </c>
      <c r="FR7">
        <f t="shared" si="31"/>
        <v>0</v>
      </c>
      <c r="FS7">
        <f t="shared" si="32"/>
        <v>0</v>
      </c>
      <c r="FT7">
        <f t="shared" si="33"/>
        <v>0</v>
      </c>
      <c r="FU7">
        <f t="shared" si="34"/>
        <v>0</v>
      </c>
      <c r="FV7">
        <f t="shared" si="35"/>
        <v>0</v>
      </c>
      <c r="FW7">
        <f t="shared" si="36"/>
        <v>0</v>
      </c>
      <c r="FX7">
        <f t="shared" si="37"/>
        <v>0</v>
      </c>
      <c r="FZ7">
        <f t="shared" si="38"/>
        <v>0</v>
      </c>
      <c r="GA7">
        <f t="shared" si="39"/>
        <v>0</v>
      </c>
      <c r="GB7">
        <f t="shared" si="40"/>
        <v>0</v>
      </c>
      <c r="GC7">
        <f t="shared" si="41"/>
        <v>0</v>
      </c>
      <c r="GD7">
        <f t="shared" si="42"/>
        <v>0</v>
      </c>
      <c r="GE7">
        <f t="shared" si="43"/>
        <v>0</v>
      </c>
      <c r="GF7">
        <f t="shared" si="44"/>
        <v>0</v>
      </c>
      <c r="GH7">
        <f t="shared" si="45"/>
        <v>0</v>
      </c>
      <c r="GI7">
        <f t="shared" si="46"/>
        <v>0</v>
      </c>
      <c r="GJ7">
        <f t="shared" si="47"/>
        <v>0</v>
      </c>
      <c r="GK7">
        <f t="shared" si="48"/>
        <v>0</v>
      </c>
      <c r="GL7">
        <f t="shared" si="49"/>
        <v>0</v>
      </c>
      <c r="GM7">
        <f t="shared" si="50"/>
        <v>0</v>
      </c>
      <c r="GN7">
        <f t="shared" si="51"/>
        <v>0</v>
      </c>
      <c r="GP7">
        <f t="shared" si="52"/>
        <v>0</v>
      </c>
      <c r="GQ7">
        <f t="shared" si="53"/>
        <v>0</v>
      </c>
      <c r="GR7">
        <f t="shared" si="54"/>
        <v>0</v>
      </c>
      <c r="GS7">
        <f t="shared" si="55"/>
        <v>0</v>
      </c>
      <c r="GT7">
        <f t="shared" si="56"/>
        <v>0</v>
      </c>
      <c r="GU7">
        <f t="shared" si="57"/>
        <v>0</v>
      </c>
      <c r="GV7">
        <f t="shared" si="58"/>
        <v>0</v>
      </c>
      <c r="GX7">
        <f t="shared" si="59"/>
        <v>0</v>
      </c>
      <c r="GY7">
        <f t="shared" si="60"/>
        <v>0</v>
      </c>
      <c r="GZ7">
        <f t="shared" si="61"/>
        <v>0</v>
      </c>
      <c r="HA7">
        <f t="shared" si="62"/>
        <v>0</v>
      </c>
      <c r="HB7">
        <f t="shared" si="63"/>
        <v>0</v>
      </c>
      <c r="HC7">
        <f t="shared" si="64"/>
        <v>0</v>
      </c>
      <c r="HD7">
        <f t="shared" si="65"/>
        <v>0</v>
      </c>
    </row>
    <row r="8" spans="1:212" x14ac:dyDescent="0.2">
      <c r="B8" t="s">
        <v>49</v>
      </c>
      <c r="C8" t="s">
        <v>80</v>
      </c>
      <c r="D8" t="s">
        <v>98</v>
      </c>
      <c r="E8" t="str">
        <f t="shared" si="9"/>
        <v>DCDC2</v>
      </c>
      <c r="G8" s="129">
        <v>0</v>
      </c>
      <c r="H8" s="129">
        <v>0</v>
      </c>
      <c r="I8" s="127"/>
      <c r="J8" s="127">
        <f>P7+1</f>
        <v>29</v>
      </c>
      <c r="K8" s="127">
        <f t="shared" si="66"/>
        <v>30</v>
      </c>
      <c r="L8" s="127">
        <f t="shared" si="66"/>
        <v>31</v>
      </c>
      <c r="M8" s="127">
        <f t="shared" si="66"/>
        <v>32</v>
      </c>
      <c r="N8" s="127">
        <f t="shared" si="66"/>
        <v>33</v>
      </c>
      <c r="O8" s="127">
        <f t="shared" si="66"/>
        <v>34</v>
      </c>
      <c r="P8" s="127">
        <f t="shared" si="66"/>
        <v>35</v>
      </c>
      <c r="Q8" s="127"/>
      <c r="R8" s="127"/>
      <c r="S8" s="127"/>
      <c r="T8" s="127"/>
      <c r="U8" s="127"/>
      <c r="V8" s="127"/>
      <c r="W8" s="127"/>
      <c r="X8" s="127"/>
      <c r="Y8" s="127"/>
      <c r="Z8" s="127"/>
      <c r="AA8" s="127"/>
      <c r="AC8" s="128">
        <f>COUNTIF('Fleet Calc'!$AE$3:$AE$1600,CONCATENATE(NOx_Calc!$E8,NOx_Calc!J$2,"L"))</f>
        <v>0</v>
      </c>
      <c r="AD8" s="128">
        <f>COUNTIF('Fleet Calc'!$AE$3:$AE$1600,CONCATENATE(NOx_Calc!$E8,NOx_Calc!K$2,"L"))</f>
        <v>0</v>
      </c>
      <c r="AE8" s="128">
        <f>COUNTIF('Fleet Calc'!$AE$3:$AE$1600,CONCATENATE(NOx_Calc!$E8,NOx_Calc!L$2,"L"))</f>
        <v>0</v>
      </c>
      <c r="AF8" s="128">
        <f>COUNTIF('Fleet Calc'!$AE$3:$AE$1600,CONCATENATE(NOx_Calc!$E8,NOx_Calc!M$2,"L"))</f>
        <v>0</v>
      </c>
      <c r="AG8" s="128">
        <f>COUNTIF('Fleet Calc'!$AE$3:$AE$1600,CONCATENATE(NOx_Calc!$E8,NOx_Calc!N$2,"L"))</f>
        <v>0</v>
      </c>
      <c r="AH8" s="128">
        <f>COUNTIF('Fleet Calc'!$AE$3:$AE$1600,CONCATENATE(NOx_Calc!$E8,NOx_Calc!O$2,"L"))</f>
        <v>0</v>
      </c>
      <c r="AI8" s="128">
        <f>COUNTIF('Fleet Calc'!$AE$3:$AE$1600,CONCATENATE(NOx_Calc!$E8,NOx_Calc!P$2,"L"))</f>
        <v>0</v>
      </c>
      <c r="AJ8" s="128">
        <f>COUNTIF('Fleet Calc'!$AE$3:$AE$1600,CONCATENATE(NOx_Calc!$E8,NOx_Calc!Q$2,"L"))</f>
        <v>0</v>
      </c>
      <c r="AK8" s="128"/>
      <c r="AL8" s="128">
        <f>COUNTIF('Fleet Calc'!$AE$3:$AE$1600,CONCATENATE(NOx_Calc!$E8,NOx_Calc!J$2,"A"))</f>
        <v>0</v>
      </c>
      <c r="AM8" s="128">
        <f>COUNTIF('Fleet Calc'!$AE$3:$AE$1600,CONCATENATE(NOx_Calc!$E8,NOx_Calc!K$2,"A"))</f>
        <v>0</v>
      </c>
      <c r="AN8" s="128">
        <f>COUNTIF('Fleet Calc'!$AE$3:$AE$1600,CONCATENATE(NOx_Calc!$E8,NOx_Calc!L$2,"A"))</f>
        <v>0</v>
      </c>
      <c r="AO8" s="128">
        <f>COUNTIF('Fleet Calc'!$AE$3:$AE$1600,CONCATENATE(NOx_Calc!$E8,NOx_Calc!M$2,"A"))</f>
        <v>0</v>
      </c>
      <c r="AP8" s="128">
        <f>COUNTIF('Fleet Calc'!$AE$3:$AE$1600,CONCATENATE(NOx_Calc!$E8,NOx_Calc!N$2,"A"))</f>
        <v>0</v>
      </c>
      <c r="AQ8" s="128">
        <f>COUNTIF('Fleet Calc'!$AE$3:$AE$1600,CONCATENATE(NOx_Calc!$E8,NOx_Calc!O$2,"A"))</f>
        <v>0</v>
      </c>
      <c r="AR8" s="128">
        <f>COUNTIF('Fleet Calc'!$AE$3:$AE$1600,CONCATENATE(NOx_Calc!$E8,NOx_Calc!P$2,"A"))</f>
        <v>0</v>
      </c>
      <c r="AS8" s="128">
        <f>COUNTIF('Fleet Calc'!$AE$3:$AE$1600,CONCATENATE(NOx_Calc!$E8,NOx_Calc!Q$2,"A"))</f>
        <v>0</v>
      </c>
      <c r="AT8" s="128"/>
      <c r="AU8" s="128">
        <f>SUMIF('Fleet Calc'!$AE$3:$AE$1600,CONCATENATE(NOx_Calc!$E8,NOx_Calc!J$2,"L"),'Fleet Calc'!$AK$3:$AK$1600)</f>
        <v>0</v>
      </c>
      <c r="AV8" s="128">
        <f>SUMIF('Fleet Calc'!$AE$3:$AE$1600,CONCATENATE(NOx_Calc!$E8,NOx_Calc!K$2,"L"),'Fleet Calc'!$AK$3:$AK$1600)</f>
        <v>0</v>
      </c>
      <c r="AW8" s="128">
        <f>SUMIF('Fleet Calc'!$AE$3:$AE$1600,CONCATENATE(NOx_Calc!$E8,NOx_Calc!L$2,"L"),'Fleet Calc'!$AK$3:$AK$1600)</f>
        <v>0</v>
      </c>
      <c r="AX8" s="128">
        <f>SUMIF('Fleet Calc'!$AE$3:$AE$1600,CONCATENATE(NOx_Calc!$E8,NOx_Calc!M$2,"L"),'Fleet Calc'!$AK$3:$AK$1600)</f>
        <v>0</v>
      </c>
      <c r="AY8" s="128">
        <f>SUMIF('Fleet Calc'!$AE$3:$AE$1600,CONCATENATE(NOx_Calc!$E8,NOx_Calc!N$2,"L"),'Fleet Calc'!$AK$3:$AK$1600)</f>
        <v>0</v>
      </c>
      <c r="AZ8" s="128">
        <f>SUMIF('Fleet Calc'!$AE$3:$AE$1600,CONCATENATE(NOx_Calc!$E8,NOx_Calc!O$2,"L"),'Fleet Calc'!$AK$3:$AK$1600)</f>
        <v>0</v>
      </c>
      <c r="BA8" s="128">
        <f>SUMIF('Fleet Calc'!$AE$3:$AE$1600,CONCATENATE(NOx_Calc!$E8,NOx_Calc!P$2,"L"),'Fleet Calc'!$AK$3:$AK$1600)</f>
        <v>0</v>
      </c>
      <c r="BB8" s="128">
        <f>SUMIF('Fleet Calc'!$AE$3:$AE$1600,CONCATENATE(NOx_Calc!$E8,NOx_Calc!Q$2,"L"),'Fleet Calc'!$AK$3:$AK$1600)</f>
        <v>0</v>
      </c>
      <c r="BC8" s="128"/>
      <c r="BD8" s="128">
        <f>SUMIF('Fleet Calc'!$AE$3:$AE$1600,CONCATENATE(NOx_Calc!$E8,NOx_Calc!J$2,"A"),'Fleet Calc'!$AK$3:$AK$1600)</f>
        <v>0</v>
      </c>
      <c r="BE8" s="128">
        <f>SUMIF('Fleet Calc'!$AE$3:$AE$1600,CONCATENATE(NOx_Calc!$E8,NOx_Calc!K$2,"A"),'Fleet Calc'!$AK$3:$AK$1600)</f>
        <v>0</v>
      </c>
      <c r="BF8" s="128">
        <f>SUMIF('Fleet Calc'!$AE$3:$AE$1600,CONCATENATE(NOx_Calc!$E8,NOx_Calc!L$2,"A"),'Fleet Calc'!$AK$3:$AK$1600)</f>
        <v>0</v>
      </c>
      <c r="BG8" s="128">
        <f>SUMIF('Fleet Calc'!$AE$3:$AE$1600,CONCATENATE(NOx_Calc!$E8,NOx_Calc!M$2,"A"),'Fleet Calc'!$AK$3:$AK$1600)</f>
        <v>0</v>
      </c>
      <c r="BH8" s="128">
        <f>SUMIF('Fleet Calc'!$AE$3:$AE$1600,CONCATENATE(NOx_Calc!$E8,NOx_Calc!N$2,"A"),'Fleet Calc'!$AK$3:$AK$1600)</f>
        <v>0</v>
      </c>
      <c r="BI8" s="128">
        <f>SUMIF('Fleet Calc'!$AE$3:$AE$1600,CONCATENATE(NOx_Calc!$E8,NOx_Calc!O$2,"A"),'Fleet Calc'!$AK$3:$AK$1600)</f>
        <v>0</v>
      </c>
      <c r="BJ8" s="128">
        <f>SUMIF('Fleet Calc'!$AE$3:$AE$1600,CONCATENATE(NOx_Calc!$E8,NOx_Calc!P$2,"A"),'Fleet Calc'!$AK$3:$AK$1600)</f>
        <v>0</v>
      </c>
      <c r="BK8" s="128">
        <f>SUMIF('Fleet Calc'!$AE$3:$AE$1600,CONCATENATE(NOx_Calc!$E8,NOx_Calc!Q$2,"A"),'Fleet Calc'!$AK$3:$AK$1600)</f>
        <v>0</v>
      </c>
      <c r="BL8" s="128"/>
      <c r="BM8" s="128">
        <f>IF(J8&lt;&gt;"",(AU8*1.609344*VLOOKUP(J8,'NOx Emission Factors'!$V$7:$X$271,2,FALSE))/1000000,0)</f>
        <v>0</v>
      </c>
      <c r="BN8" s="128">
        <f>IF(K8&lt;&gt;"",(AV8*1.609344*VLOOKUP(K8,'NOx Emission Factors'!$V$7:$X$271,2,FALSE))/1000000,0)</f>
        <v>0</v>
      </c>
      <c r="BO8" s="128">
        <f>IF(L8&lt;&gt;"",(AW8*1.609344*VLOOKUP(L8,'NOx Emission Factors'!$V$7:$X$271,2,FALSE))/1000000,0)</f>
        <v>0</v>
      </c>
      <c r="BP8" s="128">
        <f>IF(M8&lt;&gt;"",(AX8*1.609344*VLOOKUP(M8,'NOx Emission Factors'!$V$7:$X$271,2,FALSE))/1000000,0)</f>
        <v>0</v>
      </c>
      <c r="BQ8" s="128">
        <f>IF(N8&lt;&gt;"",(AY8*1.609344*VLOOKUP(N8,'NOx Emission Factors'!$V$7:$X$271,2,FALSE))/1000000,0)</f>
        <v>0</v>
      </c>
      <c r="BR8" s="128">
        <f>IF(O8&lt;&gt;"",(AZ8*1.609344*VLOOKUP(O8,'NOx Emission Factors'!$V$7:$X$271,2,FALSE))/1000000,0)</f>
        <v>0</v>
      </c>
      <c r="BS8" s="128">
        <f>IF(P8&lt;&gt;"",(BA8*1.609344*VLOOKUP(P8,'NOx Emission Factors'!$V$7:$X$271,2,FALSE))/1000000,0)</f>
        <v>0</v>
      </c>
      <c r="BT8" s="128"/>
      <c r="BU8" s="128">
        <f>IF(J8&lt;&gt;"",(BD8*1.609344*VLOOKUP(J8,'NOx Emission Factors'!$V$7:$X$271,3,FALSE))/1000000,0)</f>
        <v>0</v>
      </c>
      <c r="BV8" s="128">
        <f>IF(K8&lt;&gt;"",(BE8*1.609344*VLOOKUP(K8,'NOx Emission Factors'!$V$7:$X$271,3,FALSE))/1000000,0)</f>
        <v>0</v>
      </c>
      <c r="BW8" s="128">
        <f>IF(L8&lt;&gt;"",(BF8*1.609344*VLOOKUP(L8,'NOx Emission Factors'!$V$7:$X$271,3,FALSE))/1000000,0)</f>
        <v>0</v>
      </c>
      <c r="BX8" s="128">
        <f>IF(M8&lt;&gt;"",(BG8*1.609344*VLOOKUP(M8,'NOx Emission Factors'!$V$7:$X$271,3,FALSE))/1000000,0)</f>
        <v>0</v>
      </c>
      <c r="BY8" s="128">
        <f>IF(N8&lt;&gt;"",(BH8*1.609344*VLOOKUP(N8,'NOx Emission Factors'!$V$7:$X$271,3,FALSE))/1000000,0)</f>
        <v>0</v>
      </c>
      <c r="BZ8" s="128">
        <f>IF(O8&lt;&gt;"",(BI8*1.609344*VLOOKUP(O8,'NOx Emission Factors'!$V$7:$X$271,3,FALSE))/1000000,0)</f>
        <v>0</v>
      </c>
      <c r="CA8" s="128">
        <f>IF(P8&lt;&gt;"",(BJ8*1.609344*VLOOKUP(P8,'NOx Emission Factors'!$V$7:$X$271,3,FALSE))/1000000,0)</f>
        <v>0</v>
      </c>
      <c r="CB8" s="128"/>
      <c r="CC8" s="128">
        <f>SUMIF('Fleet Calc'!$AE$3:$AE$1600,CONCATENATE(NOx_Calc!$E8,NOx_Calc!J$2,"L"),'Fleet Calc'!$AI$3:$AI$1600)</f>
        <v>0</v>
      </c>
      <c r="CD8" s="128">
        <f>SUMIF('Fleet Calc'!$AE$3:$AE$1600,CONCATENATE(NOx_Calc!$E8,NOx_Calc!K$2,"L"),'Fleet Calc'!$AI$3:$AI$1600)</f>
        <v>0</v>
      </c>
      <c r="CE8" s="128">
        <f>SUMIF('Fleet Calc'!$AE$3:$AE$1600,CONCATENATE(NOx_Calc!$E8,NOx_Calc!L$2,"L"),'Fleet Calc'!$AI$3:$AI$1600)</f>
        <v>0</v>
      </c>
      <c r="CF8" s="128">
        <f>SUMIF('Fleet Calc'!$AE$3:$AE$1600,CONCATENATE(NOx_Calc!$E8,NOx_Calc!M$2,"L"),'Fleet Calc'!$AI$3:$AI$1600)</f>
        <v>0</v>
      </c>
      <c r="CG8" s="128">
        <f>SUMIF('Fleet Calc'!$AE$3:$AE$1600,CONCATENATE(NOx_Calc!$E8,NOx_Calc!N$2,"L"),'Fleet Calc'!$AI$3:$AI$1600)</f>
        <v>0</v>
      </c>
      <c r="CH8" s="128">
        <f>SUMIF('Fleet Calc'!$AE$3:$AE$1600,CONCATENATE(NOx_Calc!$E8,NOx_Calc!O$2,"L"),'Fleet Calc'!$AI$3:$AI$1600)</f>
        <v>0</v>
      </c>
      <c r="CI8" s="128">
        <f>SUMIF('Fleet Calc'!$AE$3:$AE$1600,CONCATENATE(NOx_Calc!$E8,NOx_Calc!P$2,"L"),'Fleet Calc'!$AI$3:$AI$1600)</f>
        <v>0</v>
      </c>
      <c r="CJ8" s="128"/>
      <c r="CK8" s="128">
        <f>SUMIF('Fleet Calc'!$AE$3:$AE$1600,CONCATENATE(NOx_Calc!$E8,NOx_Calc!J$2,"A"),'Fleet Calc'!$AI$3:$AI$1600)</f>
        <v>0</v>
      </c>
      <c r="CL8" s="128">
        <f>SUMIF('Fleet Calc'!$AE$3:$AE$1600,CONCATENATE(NOx_Calc!$E8,NOx_Calc!K$2,"A"),'Fleet Calc'!$AI$3:$AI$1600)</f>
        <v>0</v>
      </c>
      <c r="CM8" s="128">
        <f>SUMIF('Fleet Calc'!$AE$3:$AE$1600,CONCATENATE(NOx_Calc!$E8,NOx_Calc!L$2,"A"),'Fleet Calc'!$AI$3:$AI$1600)</f>
        <v>0</v>
      </c>
      <c r="CN8" s="128">
        <f>SUMIF('Fleet Calc'!$AE$3:$AE$1600,CONCATENATE(NOx_Calc!$E8,NOx_Calc!M$2,"A"),'Fleet Calc'!$AI$3:$AI$1600)</f>
        <v>0</v>
      </c>
      <c r="CO8" s="128">
        <f>SUMIF('Fleet Calc'!$AE$3:$AE$1600,CONCATENATE(NOx_Calc!$E8,NOx_Calc!N$2,"A"),'Fleet Calc'!$AI$3:$AI$1600)</f>
        <v>0</v>
      </c>
      <c r="CP8" s="128">
        <f>SUMIF('Fleet Calc'!$AE$3:$AE$1600,CONCATENATE(NOx_Calc!$E8,NOx_Calc!O$2,"A"),'Fleet Calc'!$AI$3:$AI$1600)</f>
        <v>0</v>
      </c>
      <c r="CQ8" s="128">
        <f>SUMIF('Fleet Calc'!$AE$3:$AE$1600,CONCATENATE(NOx_Calc!$E8,NOx_Calc!P$2,"A"),'Fleet Calc'!$AI$3:$AI$1600)</f>
        <v>0</v>
      </c>
      <c r="CR8" s="128"/>
      <c r="CS8" s="128">
        <f>IF(T8&lt;&gt;"",(CC8*1.609344*VLOOKUP(T8,'NOx Emission Factors'!$V$7:$X$271,2,FALSE))/1000000,0)</f>
        <v>0</v>
      </c>
      <c r="CT8" s="128">
        <f>IF(U8&lt;&gt;"",(CD8*1.609344*VLOOKUP(U8,'NOx Emission Factors'!$V$7:$X$271,2,FALSE))/1000000,0)</f>
        <v>0</v>
      </c>
      <c r="CU8" s="128">
        <f>IF(V8&lt;&gt;"",(CE8*1.609344*VLOOKUP(V8,'NOx Emission Factors'!$V$7:$X$271,2,FALSE))/1000000,0)</f>
        <v>0</v>
      </c>
      <c r="CV8" s="128">
        <f>IF(W8&lt;&gt;"",(CF8*1.609344*VLOOKUP(W8,'NOx Emission Factors'!$V$7:$X$271,2,FALSE))/1000000,0)</f>
        <v>0</v>
      </c>
      <c r="CW8" s="128">
        <f>IF(X8&lt;&gt;"",(CG8*1.609344*VLOOKUP(X8,'NOx Emission Factors'!$V$7:$X$271,2,FALSE))/1000000,0)</f>
        <v>0</v>
      </c>
      <c r="CX8" s="128">
        <f>IF(Y8&lt;&gt;"",(CH8*1.609344*VLOOKUP(Y8,'NOx Emission Factors'!$V$7:$X$271,2,FALSE))/1000000,0)</f>
        <v>0</v>
      </c>
      <c r="CY8" s="128">
        <f>IF(Z8&lt;&gt;"",(CI8*1.609344*VLOOKUP(Z8,'NOx Emission Factors'!$V$7:$X$271,2,FALSE))/1000000,0)</f>
        <v>0</v>
      </c>
      <c r="CZ8" s="128"/>
      <c r="DA8" s="128">
        <f>IF(T8&lt;&gt;"",(CK8*1.609344*VLOOKUP(T8,'NOx Emission Factors'!$V$7:$X$271,3,FALSE))/1000000,0)</f>
        <v>0</v>
      </c>
      <c r="DB8" s="128">
        <f>IF(U8&lt;&gt;"",(CL8*1.609344*VLOOKUP(U8,'NOx Emission Factors'!$V$7:$X$271,3,FALSE))/1000000,0)</f>
        <v>0</v>
      </c>
      <c r="DC8" s="128">
        <f>IF(V8&lt;&gt;"",(CM8*1.609344*VLOOKUP(V8,'NOx Emission Factors'!$V$7:$X$271,3,FALSE))/1000000,0)</f>
        <v>0</v>
      </c>
      <c r="DD8" s="128">
        <f>IF(W8&lt;&gt;"",(CN8*1.609344*VLOOKUP(W8,'NOx Emission Factors'!$V$7:$X$271,3,FALSE))/1000000,0)</f>
        <v>0</v>
      </c>
      <c r="DE8" s="128">
        <f>IF(X8&lt;&gt;"",(CO8*1.609344*VLOOKUP(X8,'NOx Emission Factors'!$V$7:$X$271,3,FALSE))/1000000,0)</f>
        <v>0</v>
      </c>
      <c r="DF8" s="128">
        <f>IF(Y8&lt;&gt;"",(CP8*1.609344*VLOOKUP(Y8,'NOx Emission Factors'!$V$7:$X$271,3,FALSE))/1000000,0)</f>
        <v>0</v>
      </c>
      <c r="DG8" s="128">
        <f>IF(Z8&lt;&gt;"",(CQ8*1.609344*VLOOKUP(Z8,'NOx Emission Factors'!$V$7:$X$271,3,FALSE))/1000000,0)</f>
        <v>0</v>
      </c>
      <c r="DH8" s="128"/>
      <c r="DI8" s="128">
        <f>SUMIF('Fleet Calc'!$AE$3:$AE$1600,CONCATENATE(NOx_Calc!$E8,NOx_Calc!J$2,"L"),'Fleet Calc'!$AG$3:$AG$1600)</f>
        <v>0</v>
      </c>
      <c r="DJ8" s="128">
        <f>SUMIF('Fleet Calc'!$AE$3:$AE$1600,CONCATENATE(NOx_Calc!$E8,NOx_Calc!K$2,"L"),'Fleet Calc'!$AG$3:$AG$1600)</f>
        <v>0</v>
      </c>
      <c r="DK8" s="128">
        <f>SUMIF('Fleet Calc'!$AE$3:$AE$1600,CONCATENATE(NOx_Calc!$E8,NOx_Calc!L$2,"L"),'Fleet Calc'!$AG$3:$AG$1600)</f>
        <v>0</v>
      </c>
      <c r="DL8" s="128">
        <f>SUMIF('Fleet Calc'!$AE$3:$AE$1600,CONCATENATE(NOx_Calc!$E8,NOx_Calc!M$2,"L"),'Fleet Calc'!$AG$3:$AG$1600)</f>
        <v>0</v>
      </c>
      <c r="DM8" s="128">
        <f>SUMIF('Fleet Calc'!$AE$3:$AE$1600,CONCATENATE(NOx_Calc!$E8,NOx_Calc!N$2,"L"),'Fleet Calc'!$AG$3:$AG$1600)</f>
        <v>0</v>
      </c>
      <c r="DN8" s="128">
        <f>SUMIF('Fleet Calc'!$AE$3:$AE$1600,CONCATENATE(NOx_Calc!$E8,NOx_Calc!O$2,"L"),'Fleet Calc'!$AG$3:$AG$1600)</f>
        <v>0</v>
      </c>
      <c r="DO8" s="128">
        <f>SUMIF('Fleet Calc'!$AE$3:$AE$1600,CONCATENATE(NOx_Calc!$E8,NOx_Calc!P$2,"L"),'Fleet Calc'!$AG$3:$AG$1600)</f>
        <v>0</v>
      </c>
      <c r="DP8" s="128"/>
      <c r="DQ8" s="128">
        <f>SUMIF('Fleet Calc'!$AE$3:$AE$1600,CONCATENATE(NOx_Calc!$E8,NOx_Calc!J$2,"A"),'Fleet Calc'!$AG$3:$AG$1600)</f>
        <v>0</v>
      </c>
      <c r="DR8" s="128">
        <f>SUMIF('Fleet Calc'!$AE$3:$AE$1600,CONCATENATE(NOx_Calc!$E8,NOx_Calc!K$2,"A"),'Fleet Calc'!$AG$3:$AG$1600)</f>
        <v>0</v>
      </c>
      <c r="DS8" s="128">
        <f>SUMIF('Fleet Calc'!$AE$3:$AE$1600,CONCATENATE(NOx_Calc!$E8,NOx_Calc!L$2,"A"),'Fleet Calc'!$AG$3:$AG$1600)</f>
        <v>0</v>
      </c>
      <c r="DT8" s="128">
        <f>SUMIF('Fleet Calc'!$AE$3:$AE$1600,CONCATENATE(NOx_Calc!$E8,NOx_Calc!M$2,"A"),'Fleet Calc'!$AG$3:$AG$1600)</f>
        <v>0</v>
      </c>
      <c r="DU8" s="128">
        <f>SUMIF('Fleet Calc'!$AE$3:$AE$1600,CONCATENATE(NOx_Calc!$E8,NOx_Calc!N$2,"A"),'Fleet Calc'!$AG$3:$AG$1600)</f>
        <v>0</v>
      </c>
      <c r="DV8" s="128">
        <f>SUMIF('Fleet Calc'!$AE$3:$AE$1600,CONCATENATE(NOx_Calc!$E8,NOx_Calc!O$2,"A"),'Fleet Calc'!$AG$3:$AG$1600)</f>
        <v>0</v>
      </c>
      <c r="DW8" s="128">
        <f>SUMIF('Fleet Calc'!$AE$3:$AE$1600,CONCATENATE(NOx_Calc!$E8,NOx_Calc!P$2,"A"),'Fleet Calc'!$AG$3:$AG$1600)</f>
        <v>0</v>
      </c>
      <c r="DX8" s="128">
        <f>SUMIF('Fleet Calc'!$AE$3:$AE$1600,CONCATENATE(NOx_Calc!$E8,NOx_Calc!R$2,"A"),'Fleet Calc'!$AG$3:$AG$1600)</f>
        <v>0</v>
      </c>
      <c r="DY8" s="128">
        <f>SUMIF('Fleet Calc'!$AE$3:$AE$1600,CONCATENATE(NOx_Calc!$E8,NOx_Calc!S$2,"A"),'Fleet Calc'!$AG$3:$AG$1600)</f>
        <v>0</v>
      </c>
      <c r="DZ8" s="128">
        <f>SUMIF('Fleet Calc'!$AE$3:$AE$1600,CONCATENATE(NOx_Calc!$E8,NOx_Calc!T$2,"A"),'Fleet Calc'!$AG$3:$AG$1600)</f>
        <v>0</v>
      </c>
      <c r="EA8" s="128"/>
      <c r="EB8" s="130">
        <f>IF(J8&lt;&gt;"",(DI8*VLOOKUP(J8,'NOx Emission Factors'!$V$7:$Z$271,5,FALSE))/1000000,0)</f>
        <v>0</v>
      </c>
      <c r="EC8" s="130">
        <f>IF(K8&lt;&gt;"",(DJ8*VLOOKUP(K8,'NOx Emission Factors'!$V$7:$Z$271,5,FALSE))/1000000,0)</f>
        <v>0</v>
      </c>
      <c r="ED8" s="130">
        <f>IF(L8&lt;&gt;"",(DK8*VLOOKUP(L8,'NOx Emission Factors'!$V$7:$Z$271,5,FALSE))/1000000,0)</f>
        <v>0</v>
      </c>
      <c r="EE8" s="130">
        <f>IF(M8&lt;&gt;"",(DL8*VLOOKUP(M8,'NOx Emission Factors'!$V$7:$Z$271,5,FALSE))/1000000,0)</f>
        <v>0</v>
      </c>
      <c r="EF8" s="130">
        <f>IF(N8&lt;&gt;"",(DM8*VLOOKUP(N8,'NOx Emission Factors'!$V$7:$Z$271,5,FALSE))/1000000,0)</f>
        <v>0</v>
      </c>
      <c r="EG8" s="130">
        <f>IF(O8&lt;&gt;"",(DN8*VLOOKUP(O8,'NOx Emission Factors'!$V$7:$Z$271,5,FALSE))/1000000,0)</f>
        <v>0</v>
      </c>
      <c r="EH8" s="130">
        <f>IF(P8&lt;&gt;"",(DO8*VLOOKUP(P8,'NOx Emission Factors'!$V$7:$Z$271,5,FALSE))/1000000,0)</f>
        <v>0</v>
      </c>
      <c r="EI8" s="128"/>
      <c r="EJ8" s="130">
        <f>IF(J8&lt;&gt;"",(DQ8*VLOOKUP(J8,'NOx Emission Factors'!$V$7:$Z$271,5,FALSE))/1000000,0)</f>
        <v>0</v>
      </c>
      <c r="EK8" s="130">
        <f>IF(K8&lt;&gt;"",(DR8*VLOOKUP(K8,'NOx Emission Factors'!$V$7:$Z$271,5,FALSE))/1000000,0)</f>
        <v>0</v>
      </c>
      <c r="EL8" s="130">
        <f>IF(L8&lt;&gt;"",(DS8*VLOOKUP(L8,'NOx Emission Factors'!$V$7:$Z$271,5,FALSE))/1000000,0)</f>
        <v>0</v>
      </c>
      <c r="EM8" s="130">
        <f>IF(M8&lt;&gt;"",(DT8*VLOOKUP(M8,'NOx Emission Factors'!$V$7:$Z$271,5,FALSE))/1000000,0)</f>
        <v>0</v>
      </c>
      <c r="EN8" s="130">
        <f>IF(N8&lt;&gt;"",(DU8*VLOOKUP(N8,'NOx Emission Factors'!$V$7:$Z$271,5,FALSE))/1000000,0)</f>
        <v>0</v>
      </c>
      <c r="EO8" s="130">
        <f>IF(O8&lt;&gt;"",(DV8*VLOOKUP(O8,'NOx Emission Factors'!$V$7:$Z$271,5,FALSE))/1000000,0)</f>
        <v>0</v>
      </c>
      <c r="EP8" s="130">
        <f>IF(P8&lt;&gt;"",(DW8*VLOOKUP(P8,'NOx Emission Factors'!$V$7:$Z$271,5,FALSE))/1000000,0)</f>
        <v>0</v>
      </c>
      <c r="EQ8" s="128"/>
      <c r="ER8" s="130">
        <f t="shared" si="10"/>
        <v>0</v>
      </c>
      <c r="ES8" s="130">
        <f t="shared" si="11"/>
        <v>0</v>
      </c>
      <c r="ET8" s="130">
        <f t="shared" si="12"/>
        <v>0</v>
      </c>
      <c r="EU8" s="130">
        <f t="shared" si="13"/>
        <v>0</v>
      </c>
      <c r="EV8" s="130">
        <f t="shared" si="14"/>
        <v>0</v>
      </c>
      <c r="EW8" s="130">
        <f t="shared" si="15"/>
        <v>0</v>
      </c>
      <c r="EX8" s="130">
        <f t="shared" si="16"/>
        <v>0</v>
      </c>
      <c r="EY8" s="130"/>
      <c r="EZ8" s="130">
        <f t="shared" si="17"/>
        <v>0</v>
      </c>
      <c r="FA8" s="130">
        <f t="shared" si="18"/>
        <v>0</v>
      </c>
      <c r="FB8" s="130">
        <f t="shared" si="19"/>
        <v>0</v>
      </c>
      <c r="FC8" s="130">
        <f t="shared" si="20"/>
        <v>0</v>
      </c>
      <c r="FD8" s="130">
        <f t="shared" si="21"/>
        <v>0</v>
      </c>
      <c r="FE8" s="130">
        <f t="shared" si="22"/>
        <v>0</v>
      </c>
      <c r="FF8" s="130">
        <f t="shared" si="23"/>
        <v>0</v>
      </c>
      <c r="FG8" s="128"/>
      <c r="FH8" s="128">
        <f t="shared" si="2"/>
        <v>0</v>
      </c>
      <c r="FI8" s="128"/>
      <c r="FJ8" s="128">
        <f t="shared" si="24"/>
        <v>0</v>
      </c>
      <c r="FK8" s="128">
        <f t="shared" si="25"/>
        <v>0</v>
      </c>
      <c r="FL8" s="128">
        <f t="shared" si="26"/>
        <v>0</v>
      </c>
      <c r="FM8" s="128">
        <f t="shared" si="27"/>
        <v>0</v>
      </c>
      <c r="FN8" s="128">
        <f t="shared" si="28"/>
        <v>0</v>
      </c>
      <c r="FO8" s="128">
        <f t="shared" si="29"/>
        <v>0</v>
      </c>
      <c r="FP8" s="128">
        <f t="shared" si="30"/>
        <v>0</v>
      </c>
      <c r="FR8">
        <f t="shared" si="31"/>
        <v>0</v>
      </c>
      <c r="FS8">
        <f t="shared" si="32"/>
        <v>0</v>
      </c>
      <c r="FT8">
        <f t="shared" si="33"/>
        <v>0</v>
      </c>
      <c r="FU8">
        <f t="shared" si="34"/>
        <v>0</v>
      </c>
      <c r="FV8">
        <f t="shared" si="35"/>
        <v>0</v>
      </c>
      <c r="FW8">
        <f t="shared" si="36"/>
        <v>0</v>
      </c>
      <c r="FX8">
        <f t="shared" si="37"/>
        <v>0</v>
      </c>
      <c r="FZ8">
        <f t="shared" si="38"/>
        <v>0</v>
      </c>
      <c r="GA8">
        <f t="shared" si="39"/>
        <v>0</v>
      </c>
      <c r="GB8">
        <f t="shared" si="40"/>
        <v>0</v>
      </c>
      <c r="GC8">
        <f t="shared" si="41"/>
        <v>0</v>
      </c>
      <c r="GD8">
        <f t="shared" si="42"/>
        <v>0</v>
      </c>
      <c r="GE8">
        <f t="shared" si="43"/>
        <v>0</v>
      </c>
      <c r="GF8">
        <f t="shared" si="44"/>
        <v>0</v>
      </c>
      <c r="GH8">
        <f t="shared" si="45"/>
        <v>0</v>
      </c>
      <c r="GI8">
        <f t="shared" si="46"/>
        <v>0</v>
      </c>
      <c r="GJ8">
        <f t="shared" si="47"/>
        <v>0</v>
      </c>
      <c r="GK8">
        <f t="shared" si="48"/>
        <v>0</v>
      </c>
      <c r="GL8">
        <f t="shared" si="49"/>
        <v>0</v>
      </c>
      <c r="GM8">
        <f t="shared" si="50"/>
        <v>0</v>
      </c>
      <c r="GN8">
        <f t="shared" si="51"/>
        <v>0</v>
      </c>
      <c r="GP8">
        <f t="shared" si="52"/>
        <v>0</v>
      </c>
      <c r="GQ8">
        <f t="shared" si="53"/>
        <v>0</v>
      </c>
      <c r="GR8">
        <f t="shared" si="54"/>
        <v>0</v>
      </c>
      <c r="GS8">
        <f t="shared" si="55"/>
        <v>0</v>
      </c>
      <c r="GT8">
        <f t="shared" si="56"/>
        <v>0</v>
      </c>
      <c r="GU8">
        <f t="shared" si="57"/>
        <v>0</v>
      </c>
      <c r="GV8">
        <f t="shared" si="58"/>
        <v>0</v>
      </c>
      <c r="GX8">
        <f t="shared" si="59"/>
        <v>0</v>
      </c>
      <c r="GY8">
        <f t="shared" si="60"/>
        <v>0</v>
      </c>
      <c r="GZ8">
        <f t="shared" si="61"/>
        <v>0</v>
      </c>
      <c r="HA8">
        <f t="shared" si="62"/>
        <v>0</v>
      </c>
      <c r="HB8">
        <f t="shared" si="63"/>
        <v>0</v>
      </c>
      <c r="HC8">
        <f t="shared" si="64"/>
        <v>0</v>
      </c>
      <c r="HD8">
        <f t="shared" si="65"/>
        <v>0</v>
      </c>
    </row>
    <row r="9" spans="1:212" x14ac:dyDescent="0.2">
      <c r="B9" t="s">
        <v>50</v>
      </c>
      <c r="C9" t="s">
        <v>80</v>
      </c>
      <c r="D9" t="s">
        <v>99</v>
      </c>
      <c r="E9" t="str">
        <f t="shared" si="9"/>
        <v>DCDC3</v>
      </c>
      <c r="G9" s="129">
        <v>0</v>
      </c>
      <c r="H9" s="129">
        <v>0</v>
      </c>
      <c r="I9" s="127"/>
      <c r="J9" s="127">
        <f>P8+1</f>
        <v>36</v>
      </c>
      <c r="K9" s="127">
        <f t="shared" si="66"/>
        <v>37</v>
      </c>
      <c r="L9" s="127">
        <f t="shared" si="66"/>
        <v>38</v>
      </c>
      <c r="M9" s="127">
        <f t="shared" si="66"/>
        <v>39</v>
      </c>
      <c r="N9" s="127">
        <f t="shared" si="66"/>
        <v>40</v>
      </c>
      <c r="O9" s="127">
        <f t="shared" si="66"/>
        <v>41</v>
      </c>
      <c r="P9" s="127">
        <f t="shared" si="66"/>
        <v>42</v>
      </c>
      <c r="Q9" s="127"/>
      <c r="R9" s="127"/>
      <c r="S9" s="127"/>
      <c r="T9" s="127"/>
      <c r="U9" s="127"/>
      <c r="V9" s="127"/>
      <c r="W9" s="127"/>
      <c r="X9" s="127"/>
      <c r="Y9" s="127"/>
      <c r="Z9" s="127"/>
      <c r="AA9" s="127"/>
      <c r="AC9" s="128">
        <f>COUNTIF('Fleet Calc'!$AE$3:$AE$1600,CONCATENATE(NOx_Calc!$E9,NOx_Calc!J$2,"L"))</f>
        <v>0</v>
      </c>
      <c r="AD9" s="128">
        <f>COUNTIF('Fleet Calc'!$AE$3:$AE$1600,CONCATENATE(NOx_Calc!$E9,NOx_Calc!K$2,"L"))</f>
        <v>0</v>
      </c>
      <c r="AE9" s="128">
        <f>COUNTIF('Fleet Calc'!$AE$3:$AE$1600,CONCATENATE(NOx_Calc!$E9,NOx_Calc!L$2,"L"))</f>
        <v>0</v>
      </c>
      <c r="AF9" s="128">
        <f>COUNTIF('Fleet Calc'!$AE$3:$AE$1600,CONCATENATE(NOx_Calc!$E9,NOx_Calc!M$2,"L"))</f>
        <v>0</v>
      </c>
      <c r="AG9" s="128">
        <f>COUNTIF('Fleet Calc'!$AE$3:$AE$1600,CONCATENATE(NOx_Calc!$E9,NOx_Calc!N$2,"L"))</f>
        <v>0</v>
      </c>
      <c r="AH9" s="128">
        <f>COUNTIF('Fleet Calc'!$AE$3:$AE$1600,CONCATENATE(NOx_Calc!$E9,NOx_Calc!O$2,"L"))</f>
        <v>0</v>
      </c>
      <c r="AI9" s="128">
        <f>COUNTIF('Fleet Calc'!$AE$3:$AE$1600,CONCATENATE(NOx_Calc!$E9,NOx_Calc!P$2,"L"))</f>
        <v>0</v>
      </c>
      <c r="AJ9" s="128">
        <f>COUNTIF('Fleet Calc'!$AE$3:$AE$1600,CONCATENATE(NOx_Calc!$E9,NOx_Calc!Q$2,"L"))</f>
        <v>0</v>
      </c>
      <c r="AK9" s="128"/>
      <c r="AL9" s="128">
        <f>COUNTIF('Fleet Calc'!$AE$3:$AE$1600,CONCATENATE(NOx_Calc!$E9,NOx_Calc!J$2,"A"))</f>
        <v>0</v>
      </c>
      <c r="AM9" s="128">
        <f>COUNTIF('Fleet Calc'!$AE$3:$AE$1600,CONCATENATE(NOx_Calc!$E9,NOx_Calc!K$2,"A"))</f>
        <v>0</v>
      </c>
      <c r="AN9" s="128">
        <f>COUNTIF('Fleet Calc'!$AE$3:$AE$1600,CONCATENATE(NOx_Calc!$E9,NOx_Calc!L$2,"A"))</f>
        <v>0</v>
      </c>
      <c r="AO9" s="128">
        <f>COUNTIF('Fleet Calc'!$AE$3:$AE$1600,CONCATENATE(NOx_Calc!$E9,NOx_Calc!M$2,"A"))</f>
        <v>0</v>
      </c>
      <c r="AP9" s="128">
        <f>COUNTIF('Fleet Calc'!$AE$3:$AE$1600,CONCATENATE(NOx_Calc!$E9,NOx_Calc!N$2,"A"))</f>
        <v>0</v>
      </c>
      <c r="AQ9" s="128">
        <f>COUNTIF('Fleet Calc'!$AE$3:$AE$1600,CONCATENATE(NOx_Calc!$E9,NOx_Calc!O$2,"A"))</f>
        <v>0</v>
      </c>
      <c r="AR9" s="128">
        <f>COUNTIF('Fleet Calc'!$AE$3:$AE$1600,CONCATENATE(NOx_Calc!$E9,NOx_Calc!P$2,"A"))</f>
        <v>0</v>
      </c>
      <c r="AS9" s="128">
        <f>COUNTIF('Fleet Calc'!$AE$3:$AE$1600,CONCATENATE(NOx_Calc!$E9,NOx_Calc!Q$2,"A"))</f>
        <v>0</v>
      </c>
      <c r="AT9" s="128"/>
      <c r="AU9" s="128">
        <f>SUMIF('Fleet Calc'!$AE$3:$AE$1600,CONCATENATE(NOx_Calc!$E9,NOx_Calc!J$2,"L"),'Fleet Calc'!$AK$3:$AK$1600)</f>
        <v>0</v>
      </c>
      <c r="AV9" s="128">
        <f>SUMIF('Fleet Calc'!$AE$3:$AE$1600,CONCATENATE(NOx_Calc!$E9,NOx_Calc!K$2,"L"),'Fleet Calc'!$AK$3:$AK$1600)</f>
        <v>0</v>
      </c>
      <c r="AW9" s="128">
        <f>SUMIF('Fleet Calc'!$AE$3:$AE$1600,CONCATENATE(NOx_Calc!$E9,NOx_Calc!L$2,"L"),'Fleet Calc'!$AK$3:$AK$1600)</f>
        <v>0</v>
      </c>
      <c r="AX9" s="128">
        <f>SUMIF('Fleet Calc'!$AE$3:$AE$1600,CONCATENATE(NOx_Calc!$E9,NOx_Calc!M$2,"L"),'Fleet Calc'!$AK$3:$AK$1600)</f>
        <v>0</v>
      </c>
      <c r="AY9" s="128">
        <f>SUMIF('Fleet Calc'!$AE$3:$AE$1600,CONCATENATE(NOx_Calc!$E9,NOx_Calc!N$2,"L"),'Fleet Calc'!$AK$3:$AK$1600)</f>
        <v>0</v>
      </c>
      <c r="AZ9" s="128">
        <f>SUMIF('Fleet Calc'!$AE$3:$AE$1600,CONCATENATE(NOx_Calc!$E9,NOx_Calc!O$2,"L"),'Fleet Calc'!$AK$3:$AK$1600)</f>
        <v>0</v>
      </c>
      <c r="BA9" s="128">
        <f>SUMIF('Fleet Calc'!$AE$3:$AE$1600,CONCATENATE(NOx_Calc!$E9,NOx_Calc!P$2,"L"),'Fleet Calc'!$AK$3:$AK$1600)</f>
        <v>0</v>
      </c>
      <c r="BB9" s="128">
        <f>SUMIF('Fleet Calc'!$AE$3:$AE$1600,CONCATENATE(NOx_Calc!$E9,NOx_Calc!Q$2,"L"),'Fleet Calc'!$AK$3:$AK$1600)</f>
        <v>0</v>
      </c>
      <c r="BC9" s="128"/>
      <c r="BD9" s="128">
        <f>SUMIF('Fleet Calc'!$AE$3:$AE$1600,CONCATENATE(NOx_Calc!$E9,NOx_Calc!J$2,"A"),'Fleet Calc'!$AK$3:$AK$1600)</f>
        <v>0</v>
      </c>
      <c r="BE9" s="128">
        <f>SUMIF('Fleet Calc'!$AE$3:$AE$1600,CONCATENATE(NOx_Calc!$E9,NOx_Calc!K$2,"A"),'Fleet Calc'!$AK$3:$AK$1600)</f>
        <v>0</v>
      </c>
      <c r="BF9" s="128">
        <f>SUMIF('Fleet Calc'!$AE$3:$AE$1600,CONCATENATE(NOx_Calc!$E9,NOx_Calc!L$2,"A"),'Fleet Calc'!$AK$3:$AK$1600)</f>
        <v>0</v>
      </c>
      <c r="BG9" s="128">
        <f>SUMIF('Fleet Calc'!$AE$3:$AE$1600,CONCATENATE(NOx_Calc!$E9,NOx_Calc!M$2,"A"),'Fleet Calc'!$AK$3:$AK$1600)</f>
        <v>0</v>
      </c>
      <c r="BH9" s="128">
        <f>SUMIF('Fleet Calc'!$AE$3:$AE$1600,CONCATENATE(NOx_Calc!$E9,NOx_Calc!N$2,"A"),'Fleet Calc'!$AK$3:$AK$1600)</f>
        <v>0</v>
      </c>
      <c r="BI9" s="128">
        <f>SUMIF('Fleet Calc'!$AE$3:$AE$1600,CONCATENATE(NOx_Calc!$E9,NOx_Calc!O$2,"A"),'Fleet Calc'!$AK$3:$AK$1600)</f>
        <v>0</v>
      </c>
      <c r="BJ9" s="128">
        <f>SUMIF('Fleet Calc'!$AE$3:$AE$1600,CONCATENATE(NOx_Calc!$E9,NOx_Calc!P$2,"A"),'Fleet Calc'!$AK$3:$AK$1600)</f>
        <v>0</v>
      </c>
      <c r="BK9" s="128">
        <f>SUMIF('Fleet Calc'!$AE$3:$AE$1600,CONCATENATE(NOx_Calc!$E9,NOx_Calc!Q$2,"A"),'Fleet Calc'!$AK$3:$AK$1600)</f>
        <v>0</v>
      </c>
      <c r="BL9" s="128"/>
      <c r="BM9" s="128">
        <f>IF(J9&lt;&gt;"",(AU9*1.609344*VLOOKUP(J9,'NOx Emission Factors'!$V$7:$X$271,2,FALSE))/1000000,0)</f>
        <v>0</v>
      </c>
      <c r="BN9" s="128">
        <f>IF(K9&lt;&gt;"",(AV9*1.609344*VLOOKUP(K9,'NOx Emission Factors'!$V$7:$X$271,2,FALSE))/1000000,0)</f>
        <v>0</v>
      </c>
      <c r="BO9" s="128">
        <f>IF(L9&lt;&gt;"",(AW9*1.609344*VLOOKUP(L9,'NOx Emission Factors'!$V$7:$X$271,2,FALSE))/1000000,0)</f>
        <v>0</v>
      </c>
      <c r="BP9" s="128">
        <f>IF(M9&lt;&gt;"",(AX9*1.609344*VLOOKUP(M9,'NOx Emission Factors'!$V$7:$X$271,2,FALSE))/1000000,0)</f>
        <v>0</v>
      </c>
      <c r="BQ9" s="128">
        <f>IF(N9&lt;&gt;"",(AY9*1.609344*VLOOKUP(N9,'NOx Emission Factors'!$V$7:$X$271,2,FALSE))/1000000,0)</f>
        <v>0</v>
      </c>
      <c r="BR9" s="128">
        <f>IF(O9&lt;&gt;"",(AZ9*1.609344*VLOOKUP(O9,'NOx Emission Factors'!$V$7:$X$271,2,FALSE))/1000000,0)</f>
        <v>0</v>
      </c>
      <c r="BS9" s="128">
        <f>IF(P9&lt;&gt;"",(BA9*1.609344*VLOOKUP(P9,'NOx Emission Factors'!$V$7:$X$271,2,FALSE))/1000000,0)</f>
        <v>0</v>
      </c>
      <c r="BT9" s="128"/>
      <c r="BU9" s="128">
        <f>IF(J9&lt;&gt;"",(BD9*1.609344*VLOOKUP(J9,'NOx Emission Factors'!$V$7:$X$271,3,FALSE))/1000000,0)</f>
        <v>0</v>
      </c>
      <c r="BV9" s="128">
        <f>IF(K9&lt;&gt;"",(BE9*1.609344*VLOOKUP(K9,'NOx Emission Factors'!$V$7:$X$271,3,FALSE))/1000000,0)</f>
        <v>0</v>
      </c>
      <c r="BW9" s="128">
        <f>IF(L9&lt;&gt;"",(BF9*1.609344*VLOOKUP(L9,'NOx Emission Factors'!$V$7:$X$271,3,FALSE))/1000000,0)</f>
        <v>0</v>
      </c>
      <c r="BX9" s="128">
        <f>IF(M9&lt;&gt;"",(BG9*1.609344*VLOOKUP(M9,'NOx Emission Factors'!$V$7:$X$271,3,FALSE))/1000000,0)</f>
        <v>0</v>
      </c>
      <c r="BY9" s="128">
        <f>IF(N9&lt;&gt;"",(BH9*1.609344*VLOOKUP(N9,'NOx Emission Factors'!$V$7:$X$271,3,FALSE))/1000000,0)</f>
        <v>0</v>
      </c>
      <c r="BZ9" s="128">
        <f>IF(O9&lt;&gt;"",(BI9*1.609344*VLOOKUP(O9,'NOx Emission Factors'!$V$7:$X$271,3,FALSE))/1000000,0)</f>
        <v>0</v>
      </c>
      <c r="CA9" s="128">
        <f>IF(P9&lt;&gt;"",(BJ9*1.609344*VLOOKUP(P9,'NOx Emission Factors'!$V$7:$X$271,3,FALSE))/1000000,0)</f>
        <v>0</v>
      </c>
      <c r="CB9" s="128"/>
      <c r="CC9" s="128">
        <f>SUMIF('Fleet Calc'!$AE$3:$AE$1600,CONCATENATE(NOx_Calc!$E9,NOx_Calc!J$2,"L"),'Fleet Calc'!$AI$3:$AI$1600)</f>
        <v>0</v>
      </c>
      <c r="CD9" s="128">
        <f>SUMIF('Fleet Calc'!$AE$3:$AE$1600,CONCATENATE(NOx_Calc!$E9,NOx_Calc!K$2,"L"),'Fleet Calc'!$AI$3:$AI$1600)</f>
        <v>0</v>
      </c>
      <c r="CE9" s="128">
        <f>SUMIF('Fleet Calc'!$AE$3:$AE$1600,CONCATENATE(NOx_Calc!$E9,NOx_Calc!L$2,"L"),'Fleet Calc'!$AI$3:$AI$1600)</f>
        <v>0</v>
      </c>
      <c r="CF9" s="128">
        <f>SUMIF('Fleet Calc'!$AE$3:$AE$1600,CONCATENATE(NOx_Calc!$E9,NOx_Calc!M$2,"L"),'Fleet Calc'!$AI$3:$AI$1600)</f>
        <v>0</v>
      </c>
      <c r="CG9" s="128">
        <f>SUMIF('Fleet Calc'!$AE$3:$AE$1600,CONCATENATE(NOx_Calc!$E9,NOx_Calc!N$2,"L"),'Fleet Calc'!$AI$3:$AI$1600)</f>
        <v>0</v>
      </c>
      <c r="CH9" s="128">
        <f>SUMIF('Fleet Calc'!$AE$3:$AE$1600,CONCATENATE(NOx_Calc!$E9,NOx_Calc!O$2,"L"),'Fleet Calc'!$AI$3:$AI$1600)</f>
        <v>0</v>
      </c>
      <c r="CI9" s="128">
        <f>SUMIF('Fleet Calc'!$AE$3:$AE$1600,CONCATENATE(NOx_Calc!$E9,NOx_Calc!P$2,"L"),'Fleet Calc'!$AI$3:$AI$1600)</f>
        <v>0</v>
      </c>
      <c r="CJ9" s="128"/>
      <c r="CK9" s="128">
        <f>SUMIF('Fleet Calc'!$AE$3:$AE$1600,CONCATENATE(NOx_Calc!$E9,NOx_Calc!J$2,"A"),'Fleet Calc'!$AI$3:$AI$1600)</f>
        <v>0</v>
      </c>
      <c r="CL9" s="128">
        <f>SUMIF('Fleet Calc'!$AE$3:$AE$1600,CONCATENATE(NOx_Calc!$E9,NOx_Calc!K$2,"A"),'Fleet Calc'!$AI$3:$AI$1600)</f>
        <v>0</v>
      </c>
      <c r="CM9" s="128">
        <f>SUMIF('Fleet Calc'!$AE$3:$AE$1600,CONCATENATE(NOx_Calc!$E9,NOx_Calc!L$2,"A"),'Fleet Calc'!$AI$3:$AI$1600)</f>
        <v>0</v>
      </c>
      <c r="CN9" s="128">
        <f>SUMIF('Fleet Calc'!$AE$3:$AE$1600,CONCATENATE(NOx_Calc!$E9,NOx_Calc!M$2,"A"),'Fleet Calc'!$AI$3:$AI$1600)</f>
        <v>0</v>
      </c>
      <c r="CO9" s="128">
        <f>SUMIF('Fleet Calc'!$AE$3:$AE$1600,CONCATENATE(NOx_Calc!$E9,NOx_Calc!N$2,"A"),'Fleet Calc'!$AI$3:$AI$1600)</f>
        <v>0</v>
      </c>
      <c r="CP9" s="128">
        <f>SUMIF('Fleet Calc'!$AE$3:$AE$1600,CONCATENATE(NOx_Calc!$E9,NOx_Calc!O$2,"A"),'Fleet Calc'!$AI$3:$AI$1600)</f>
        <v>0</v>
      </c>
      <c r="CQ9" s="128">
        <f>SUMIF('Fleet Calc'!$AE$3:$AE$1600,CONCATENATE(NOx_Calc!$E9,NOx_Calc!P$2,"A"),'Fleet Calc'!$AI$3:$AI$1600)</f>
        <v>0</v>
      </c>
      <c r="CR9" s="128"/>
      <c r="CS9" s="128">
        <f>IF(T9&lt;&gt;"",(CC9*1.609344*VLOOKUP(T9,'NOx Emission Factors'!$V$7:$X$271,2,FALSE))/1000000,0)</f>
        <v>0</v>
      </c>
      <c r="CT9" s="128">
        <f>IF(U9&lt;&gt;"",(CD9*1.609344*VLOOKUP(U9,'NOx Emission Factors'!$V$7:$X$271,2,FALSE))/1000000,0)</f>
        <v>0</v>
      </c>
      <c r="CU9" s="128">
        <f>IF(V9&lt;&gt;"",(CE9*1.609344*VLOOKUP(V9,'NOx Emission Factors'!$V$7:$X$271,2,FALSE))/1000000,0)</f>
        <v>0</v>
      </c>
      <c r="CV9" s="128">
        <f>IF(W9&lt;&gt;"",(CF9*1.609344*VLOOKUP(W9,'NOx Emission Factors'!$V$7:$X$271,2,FALSE))/1000000,0)</f>
        <v>0</v>
      </c>
      <c r="CW9" s="128">
        <f>IF(X9&lt;&gt;"",(CG9*1.609344*VLOOKUP(X9,'NOx Emission Factors'!$V$7:$X$271,2,FALSE))/1000000,0)</f>
        <v>0</v>
      </c>
      <c r="CX9" s="128">
        <f>IF(Y9&lt;&gt;"",(CH9*1.609344*VLOOKUP(Y9,'NOx Emission Factors'!$V$7:$X$271,2,FALSE))/1000000,0)</f>
        <v>0</v>
      </c>
      <c r="CY9" s="128">
        <f>IF(Z9&lt;&gt;"",(CI9*1.609344*VLOOKUP(Z9,'NOx Emission Factors'!$V$7:$X$271,2,FALSE))/1000000,0)</f>
        <v>0</v>
      </c>
      <c r="CZ9" s="128"/>
      <c r="DA9" s="128">
        <f>IF(T9&lt;&gt;"",(CK9*1.609344*VLOOKUP(T9,'NOx Emission Factors'!$V$7:$X$271,3,FALSE))/1000000,0)</f>
        <v>0</v>
      </c>
      <c r="DB9" s="128">
        <f>IF(U9&lt;&gt;"",(CL9*1.609344*VLOOKUP(U9,'NOx Emission Factors'!$V$7:$X$271,3,FALSE))/1000000,0)</f>
        <v>0</v>
      </c>
      <c r="DC9" s="128">
        <f>IF(V9&lt;&gt;"",(CM9*1.609344*VLOOKUP(V9,'NOx Emission Factors'!$V$7:$X$271,3,FALSE))/1000000,0)</f>
        <v>0</v>
      </c>
      <c r="DD9" s="128">
        <f>IF(W9&lt;&gt;"",(CN9*1.609344*VLOOKUP(W9,'NOx Emission Factors'!$V$7:$X$271,3,FALSE))/1000000,0)</f>
        <v>0</v>
      </c>
      <c r="DE9" s="128">
        <f>IF(X9&lt;&gt;"",(CO9*1.609344*VLOOKUP(X9,'NOx Emission Factors'!$V$7:$X$271,3,FALSE))/1000000,0)</f>
        <v>0</v>
      </c>
      <c r="DF9" s="128">
        <f>IF(Y9&lt;&gt;"",(CP9*1.609344*VLOOKUP(Y9,'NOx Emission Factors'!$V$7:$X$271,3,FALSE))/1000000,0)</f>
        <v>0</v>
      </c>
      <c r="DG9" s="128">
        <f>IF(Z9&lt;&gt;"",(CQ9*1.609344*VLOOKUP(Z9,'NOx Emission Factors'!$V$7:$X$271,3,FALSE))/1000000,0)</f>
        <v>0</v>
      </c>
      <c r="DH9" s="128"/>
      <c r="DI9" s="128">
        <f>SUMIF('Fleet Calc'!$AE$3:$AE$1600,CONCATENATE(NOx_Calc!$E9,NOx_Calc!J$2,"L"),'Fleet Calc'!$AG$3:$AG$1600)</f>
        <v>0</v>
      </c>
      <c r="DJ9" s="128">
        <f>SUMIF('Fleet Calc'!$AE$3:$AE$1600,CONCATENATE(NOx_Calc!$E9,NOx_Calc!K$2,"L"),'Fleet Calc'!$AG$3:$AG$1600)</f>
        <v>0</v>
      </c>
      <c r="DK9" s="128">
        <f>SUMIF('Fleet Calc'!$AE$3:$AE$1600,CONCATENATE(NOx_Calc!$E9,NOx_Calc!L$2,"L"),'Fleet Calc'!$AG$3:$AG$1600)</f>
        <v>0</v>
      </c>
      <c r="DL9" s="128">
        <f>SUMIF('Fleet Calc'!$AE$3:$AE$1600,CONCATENATE(NOx_Calc!$E9,NOx_Calc!M$2,"L"),'Fleet Calc'!$AG$3:$AG$1600)</f>
        <v>0</v>
      </c>
      <c r="DM9" s="128">
        <f>SUMIF('Fleet Calc'!$AE$3:$AE$1600,CONCATENATE(NOx_Calc!$E9,NOx_Calc!N$2,"L"),'Fleet Calc'!$AG$3:$AG$1600)</f>
        <v>0</v>
      </c>
      <c r="DN9" s="128">
        <f>SUMIF('Fleet Calc'!$AE$3:$AE$1600,CONCATENATE(NOx_Calc!$E9,NOx_Calc!O$2,"L"),'Fleet Calc'!$AG$3:$AG$1600)</f>
        <v>0</v>
      </c>
      <c r="DO9" s="128">
        <f>SUMIF('Fleet Calc'!$AE$3:$AE$1600,CONCATENATE(NOx_Calc!$E9,NOx_Calc!P$2,"L"),'Fleet Calc'!$AG$3:$AG$1600)</f>
        <v>0</v>
      </c>
      <c r="DP9" s="128"/>
      <c r="DQ9" s="128">
        <f>SUMIF('Fleet Calc'!$AE$3:$AE$1600,CONCATENATE(NOx_Calc!$E9,NOx_Calc!J$2,"A"),'Fleet Calc'!$AG$3:$AG$1600)</f>
        <v>0</v>
      </c>
      <c r="DR9" s="128">
        <f>SUMIF('Fleet Calc'!$AE$3:$AE$1600,CONCATENATE(NOx_Calc!$E9,NOx_Calc!K$2,"A"),'Fleet Calc'!$AG$3:$AG$1600)</f>
        <v>0</v>
      </c>
      <c r="DS9" s="128">
        <f>SUMIF('Fleet Calc'!$AE$3:$AE$1600,CONCATENATE(NOx_Calc!$E9,NOx_Calc!L$2,"A"),'Fleet Calc'!$AG$3:$AG$1600)</f>
        <v>0</v>
      </c>
      <c r="DT9" s="128">
        <f>SUMIF('Fleet Calc'!$AE$3:$AE$1600,CONCATENATE(NOx_Calc!$E9,NOx_Calc!M$2,"A"),'Fleet Calc'!$AG$3:$AG$1600)</f>
        <v>0</v>
      </c>
      <c r="DU9" s="128">
        <f>SUMIF('Fleet Calc'!$AE$3:$AE$1600,CONCATENATE(NOx_Calc!$E9,NOx_Calc!N$2,"A"),'Fleet Calc'!$AG$3:$AG$1600)</f>
        <v>0</v>
      </c>
      <c r="DV9" s="128">
        <f>SUMIF('Fleet Calc'!$AE$3:$AE$1600,CONCATENATE(NOx_Calc!$E9,NOx_Calc!O$2,"A"),'Fleet Calc'!$AG$3:$AG$1600)</f>
        <v>0</v>
      </c>
      <c r="DW9" s="128">
        <f>SUMIF('Fleet Calc'!$AE$3:$AE$1600,CONCATENATE(NOx_Calc!$E9,NOx_Calc!P$2,"A"),'Fleet Calc'!$AG$3:$AG$1600)</f>
        <v>0</v>
      </c>
      <c r="DX9" s="128">
        <f>SUMIF('Fleet Calc'!$AE$3:$AE$1600,CONCATENATE(NOx_Calc!$E9,NOx_Calc!R$2,"A"),'Fleet Calc'!$AG$3:$AG$1600)</f>
        <v>0</v>
      </c>
      <c r="DY9" s="128">
        <f>SUMIF('Fleet Calc'!$AE$3:$AE$1600,CONCATENATE(NOx_Calc!$E9,NOx_Calc!S$2,"A"),'Fleet Calc'!$AG$3:$AG$1600)</f>
        <v>0</v>
      </c>
      <c r="DZ9" s="128">
        <f>SUMIF('Fleet Calc'!$AE$3:$AE$1600,CONCATENATE(NOx_Calc!$E9,NOx_Calc!T$2,"A"),'Fleet Calc'!$AG$3:$AG$1600)</f>
        <v>0</v>
      </c>
      <c r="EA9" s="128"/>
      <c r="EB9" s="130">
        <f>IF(J9&lt;&gt;"",(DI9*VLOOKUP(J9,'NOx Emission Factors'!$V$7:$Z$271,5,FALSE))/1000000,0)</f>
        <v>0</v>
      </c>
      <c r="EC9" s="130">
        <f>IF(K9&lt;&gt;"",(DJ9*VLOOKUP(K9,'NOx Emission Factors'!$V$7:$Z$271,5,FALSE))/1000000,0)</f>
        <v>0</v>
      </c>
      <c r="ED9" s="130">
        <f>IF(L9&lt;&gt;"",(DK9*VLOOKUP(L9,'NOx Emission Factors'!$V$7:$Z$271,5,FALSE))/1000000,0)</f>
        <v>0</v>
      </c>
      <c r="EE9" s="130">
        <f>IF(M9&lt;&gt;"",(DL9*VLOOKUP(M9,'NOx Emission Factors'!$V$7:$Z$271,5,FALSE))/1000000,0)</f>
        <v>0</v>
      </c>
      <c r="EF9" s="130">
        <f>IF(N9&lt;&gt;"",(DM9*VLOOKUP(N9,'NOx Emission Factors'!$V$7:$Z$271,5,FALSE))/1000000,0)</f>
        <v>0</v>
      </c>
      <c r="EG9" s="130">
        <f>IF(O9&lt;&gt;"",(DN9*VLOOKUP(O9,'NOx Emission Factors'!$V$7:$Z$271,5,FALSE))/1000000,0)</f>
        <v>0</v>
      </c>
      <c r="EH9" s="130">
        <f>IF(P9&lt;&gt;"",(DO9*VLOOKUP(P9,'NOx Emission Factors'!$V$7:$Z$271,5,FALSE))/1000000,0)</f>
        <v>0</v>
      </c>
      <c r="EI9" s="128"/>
      <c r="EJ9" s="130">
        <f>IF(J9&lt;&gt;"",(DQ9*VLOOKUP(J9,'NOx Emission Factors'!$V$7:$Z$271,5,FALSE))/1000000,0)</f>
        <v>0</v>
      </c>
      <c r="EK9" s="130">
        <f>IF(K9&lt;&gt;"",(DR9*VLOOKUP(K9,'NOx Emission Factors'!$V$7:$Z$271,5,FALSE))/1000000,0)</f>
        <v>0</v>
      </c>
      <c r="EL9" s="130">
        <f>IF(L9&lt;&gt;"",(DS9*VLOOKUP(L9,'NOx Emission Factors'!$V$7:$Z$271,5,FALSE))/1000000,0)</f>
        <v>0</v>
      </c>
      <c r="EM9" s="130">
        <f>IF(M9&lt;&gt;"",(DT9*VLOOKUP(M9,'NOx Emission Factors'!$V$7:$Z$271,5,FALSE))/1000000,0)</f>
        <v>0</v>
      </c>
      <c r="EN9" s="130">
        <f>IF(N9&lt;&gt;"",(DU9*VLOOKUP(N9,'NOx Emission Factors'!$V$7:$Z$271,5,FALSE))/1000000,0)</f>
        <v>0</v>
      </c>
      <c r="EO9" s="130">
        <f>IF(O9&lt;&gt;"",(DV9*VLOOKUP(O9,'NOx Emission Factors'!$V$7:$Z$271,5,FALSE))/1000000,0)</f>
        <v>0</v>
      </c>
      <c r="EP9" s="130">
        <f>IF(P9&lt;&gt;"",(DW9*VLOOKUP(P9,'NOx Emission Factors'!$V$7:$Z$271,5,FALSE))/1000000,0)</f>
        <v>0</v>
      </c>
      <c r="EQ9" s="128"/>
      <c r="ER9" s="130">
        <f t="shared" si="10"/>
        <v>0</v>
      </c>
      <c r="ES9" s="130">
        <f t="shared" si="11"/>
        <v>0</v>
      </c>
      <c r="ET9" s="130">
        <f t="shared" si="12"/>
        <v>0</v>
      </c>
      <c r="EU9" s="130">
        <f t="shared" si="13"/>
        <v>0</v>
      </c>
      <c r="EV9" s="130">
        <f t="shared" si="14"/>
        <v>0</v>
      </c>
      <c r="EW9" s="130">
        <f t="shared" si="15"/>
        <v>0</v>
      </c>
      <c r="EX9" s="130">
        <f t="shared" si="16"/>
        <v>0</v>
      </c>
      <c r="EY9" s="130"/>
      <c r="EZ9" s="130">
        <f t="shared" si="17"/>
        <v>0</v>
      </c>
      <c r="FA9" s="130">
        <f t="shared" si="18"/>
        <v>0</v>
      </c>
      <c r="FB9" s="130">
        <f t="shared" si="19"/>
        <v>0</v>
      </c>
      <c r="FC9" s="130">
        <f t="shared" si="20"/>
        <v>0</v>
      </c>
      <c r="FD9" s="130">
        <f t="shared" si="21"/>
        <v>0</v>
      </c>
      <c r="FE9" s="130">
        <f t="shared" si="22"/>
        <v>0</v>
      </c>
      <c r="FF9" s="130">
        <f t="shared" si="23"/>
        <v>0</v>
      </c>
      <c r="FG9" s="128"/>
      <c r="FH9" s="128">
        <f t="shared" si="2"/>
        <v>0</v>
      </c>
      <c r="FI9" s="128"/>
      <c r="FJ9" s="128">
        <f t="shared" si="24"/>
        <v>0</v>
      </c>
      <c r="FK9" s="128">
        <f t="shared" si="25"/>
        <v>0</v>
      </c>
      <c r="FL9" s="128">
        <f t="shared" si="26"/>
        <v>0</v>
      </c>
      <c r="FM9" s="128">
        <f t="shared" si="27"/>
        <v>0</v>
      </c>
      <c r="FN9" s="128">
        <f t="shared" si="28"/>
        <v>0</v>
      </c>
      <c r="FO9" s="128">
        <f t="shared" si="29"/>
        <v>0</v>
      </c>
      <c r="FP9" s="128">
        <f t="shared" si="30"/>
        <v>0</v>
      </c>
      <c r="FR9">
        <f t="shared" si="31"/>
        <v>0</v>
      </c>
      <c r="FS9">
        <f t="shared" si="32"/>
        <v>0</v>
      </c>
      <c r="FT9">
        <f t="shared" si="33"/>
        <v>0</v>
      </c>
      <c r="FU9">
        <f t="shared" si="34"/>
        <v>0</v>
      </c>
      <c r="FV9">
        <f t="shared" si="35"/>
        <v>0</v>
      </c>
      <c r="FW9">
        <f t="shared" si="36"/>
        <v>0</v>
      </c>
      <c r="FX9">
        <f t="shared" si="37"/>
        <v>0</v>
      </c>
      <c r="FZ9">
        <f t="shared" si="38"/>
        <v>0</v>
      </c>
      <c r="GA9">
        <f t="shared" si="39"/>
        <v>0</v>
      </c>
      <c r="GB9">
        <f t="shared" si="40"/>
        <v>0</v>
      </c>
      <c r="GC9">
        <f t="shared" si="41"/>
        <v>0</v>
      </c>
      <c r="GD9">
        <f t="shared" si="42"/>
        <v>0</v>
      </c>
      <c r="GE9">
        <f t="shared" si="43"/>
        <v>0</v>
      </c>
      <c r="GF9">
        <f t="shared" si="44"/>
        <v>0</v>
      </c>
      <c r="GH9">
        <f t="shared" si="45"/>
        <v>0</v>
      </c>
      <c r="GI9">
        <f t="shared" si="46"/>
        <v>0</v>
      </c>
      <c r="GJ9">
        <f t="shared" si="47"/>
        <v>0</v>
      </c>
      <c r="GK9">
        <f t="shared" si="48"/>
        <v>0</v>
      </c>
      <c r="GL9">
        <f t="shared" si="49"/>
        <v>0</v>
      </c>
      <c r="GM9">
        <f t="shared" si="50"/>
        <v>0</v>
      </c>
      <c r="GN9">
        <f t="shared" si="51"/>
        <v>0</v>
      </c>
      <c r="GP9">
        <f t="shared" si="52"/>
        <v>0</v>
      </c>
      <c r="GQ9">
        <f t="shared" si="53"/>
        <v>0</v>
      </c>
      <c r="GR9">
        <f t="shared" si="54"/>
        <v>0</v>
      </c>
      <c r="GS9">
        <f t="shared" si="55"/>
        <v>0</v>
      </c>
      <c r="GT9">
        <f t="shared" si="56"/>
        <v>0</v>
      </c>
      <c r="GU9">
        <f t="shared" si="57"/>
        <v>0</v>
      </c>
      <c r="GV9">
        <f t="shared" si="58"/>
        <v>0</v>
      </c>
      <c r="GX9">
        <f t="shared" si="59"/>
        <v>0</v>
      </c>
      <c r="GY9">
        <f t="shared" si="60"/>
        <v>0</v>
      </c>
      <c r="GZ9">
        <f t="shared" si="61"/>
        <v>0</v>
      </c>
      <c r="HA9">
        <f t="shared" si="62"/>
        <v>0</v>
      </c>
      <c r="HB9">
        <f t="shared" si="63"/>
        <v>0</v>
      </c>
      <c r="HC9">
        <f t="shared" si="64"/>
        <v>0</v>
      </c>
      <c r="HD9">
        <f t="shared" si="65"/>
        <v>0</v>
      </c>
    </row>
    <row r="10" spans="1:212" x14ac:dyDescent="0.2">
      <c r="A10" t="s">
        <v>815</v>
      </c>
      <c r="B10" t="s">
        <v>57</v>
      </c>
      <c r="C10" t="s">
        <v>238</v>
      </c>
      <c r="D10" t="s">
        <v>106</v>
      </c>
      <c r="E10" t="str">
        <f>CONCATENATE(C10,D10)</f>
        <v>PVPV1</v>
      </c>
      <c r="G10" s="129">
        <v>0</v>
      </c>
      <c r="H10" s="129">
        <v>0</v>
      </c>
      <c r="I10" s="127"/>
      <c r="J10" s="127">
        <v>70</v>
      </c>
      <c r="K10" s="127">
        <f t="shared" ref="K10:P10" si="67">J10+1</f>
        <v>71</v>
      </c>
      <c r="L10" s="127">
        <f t="shared" si="67"/>
        <v>72</v>
      </c>
      <c r="M10" s="127">
        <f t="shared" si="67"/>
        <v>73</v>
      </c>
      <c r="N10" s="127">
        <f t="shared" si="67"/>
        <v>74</v>
      </c>
      <c r="O10" s="127">
        <f t="shared" si="67"/>
        <v>75</v>
      </c>
      <c r="P10" s="127">
        <f t="shared" si="67"/>
        <v>76</v>
      </c>
      <c r="Q10" s="127"/>
      <c r="R10" s="127"/>
      <c r="S10" s="127"/>
      <c r="T10" s="127"/>
      <c r="U10" s="127"/>
      <c r="V10" s="127"/>
      <c r="W10" s="127"/>
      <c r="X10" s="127"/>
      <c r="Y10" s="127"/>
      <c r="Z10" s="127"/>
      <c r="AA10" s="127"/>
      <c r="AC10" s="128">
        <f>COUNTIF('Fleet Calc'!$AE$3:$AE$1600,CONCATENATE(NOx_Calc!$E10,NOx_Calc!J$2,"L"))</f>
        <v>0</v>
      </c>
      <c r="AD10" s="128">
        <f>COUNTIF('Fleet Calc'!$AE$3:$AE$1600,CONCATENATE(NOx_Calc!$E10,NOx_Calc!K$2,"L"))</f>
        <v>0</v>
      </c>
      <c r="AE10" s="128">
        <f>COUNTIF('Fleet Calc'!$AE$3:$AE$1600,CONCATENATE(NOx_Calc!$E10,NOx_Calc!L$2,"L"))</f>
        <v>0</v>
      </c>
      <c r="AF10" s="128">
        <f>COUNTIF('Fleet Calc'!$AE$3:$AE$1600,CONCATENATE(NOx_Calc!$E10,NOx_Calc!M$2,"L"))</f>
        <v>0</v>
      </c>
      <c r="AG10" s="128">
        <f>COUNTIF('Fleet Calc'!$AE$3:$AE$1600,CONCATENATE(NOx_Calc!$E10,NOx_Calc!N$2,"L"))</f>
        <v>0</v>
      </c>
      <c r="AH10" s="128">
        <f>COUNTIF('Fleet Calc'!$AE$3:$AE$1600,CONCATENATE(NOx_Calc!$E10,NOx_Calc!O$2,"L"))</f>
        <v>0</v>
      </c>
      <c r="AI10" s="128">
        <f>COUNTIF('Fleet Calc'!$AE$3:$AE$1600,CONCATENATE(NOx_Calc!$E10,NOx_Calc!P$2,"L"))</f>
        <v>0</v>
      </c>
      <c r="AJ10" s="128">
        <f>COUNTIF('Fleet Calc'!$AE$3:$AE$1600,CONCATENATE(NOx_Calc!$E10,NOx_Calc!Q$2,"L"))</f>
        <v>0</v>
      </c>
      <c r="AK10" s="128"/>
      <c r="AL10" s="128">
        <f>COUNTIF('Fleet Calc'!$AE$3:$AE$1600,CONCATENATE(NOx_Calc!$E10,NOx_Calc!J$2,"A"))</f>
        <v>0</v>
      </c>
      <c r="AM10" s="128">
        <f>COUNTIF('Fleet Calc'!$AE$3:$AE$1600,CONCATENATE(NOx_Calc!$E10,NOx_Calc!K$2,"A"))</f>
        <v>0</v>
      </c>
      <c r="AN10" s="128">
        <f>COUNTIF('Fleet Calc'!$AE$3:$AE$1600,CONCATENATE(NOx_Calc!$E10,NOx_Calc!L$2,"A"))</f>
        <v>0</v>
      </c>
      <c r="AO10" s="128">
        <f>COUNTIF('Fleet Calc'!$AE$3:$AE$1600,CONCATENATE(NOx_Calc!$E10,NOx_Calc!M$2,"A"))</f>
        <v>0</v>
      </c>
      <c r="AP10" s="128">
        <f>COUNTIF('Fleet Calc'!$AE$3:$AE$1600,CONCATENATE(NOx_Calc!$E10,NOx_Calc!N$2,"A"))</f>
        <v>0</v>
      </c>
      <c r="AQ10" s="128">
        <f>COUNTIF('Fleet Calc'!$AE$3:$AE$1600,CONCATENATE(NOx_Calc!$E10,NOx_Calc!O$2,"A"))</f>
        <v>0</v>
      </c>
      <c r="AR10" s="128">
        <f>COUNTIF('Fleet Calc'!$AE$3:$AE$1600,CONCATENATE(NOx_Calc!$E10,NOx_Calc!P$2,"A"))</f>
        <v>0</v>
      </c>
      <c r="AS10" s="128">
        <f>COUNTIF('Fleet Calc'!$AE$3:$AE$1600,CONCATENATE(NOx_Calc!$E10,NOx_Calc!Q$2,"A"))</f>
        <v>0</v>
      </c>
      <c r="AT10" s="128"/>
      <c r="AU10" s="128">
        <f>SUMIF('Fleet Calc'!$AE$3:$AE$1600,CONCATENATE(NOx_Calc!$E10,NOx_Calc!J$2,"L"),'Fleet Calc'!$AK$3:$AK$1600)</f>
        <v>0</v>
      </c>
      <c r="AV10" s="128">
        <f>SUMIF('Fleet Calc'!$AE$3:$AE$1600,CONCATENATE(NOx_Calc!$E10,NOx_Calc!K$2,"L"),'Fleet Calc'!$AK$3:$AK$1600)</f>
        <v>0</v>
      </c>
      <c r="AW10" s="128">
        <f>SUMIF('Fleet Calc'!$AE$3:$AE$1600,CONCATENATE(NOx_Calc!$E10,NOx_Calc!L$2,"L"),'Fleet Calc'!$AK$3:$AK$1600)</f>
        <v>0</v>
      </c>
      <c r="AX10" s="128">
        <f>SUMIF('Fleet Calc'!$AE$3:$AE$1600,CONCATENATE(NOx_Calc!$E10,NOx_Calc!M$2,"L"),'Fleet Calc'!$AK$3:$AK$1600)</f>
        <v>0</v>
      </c>
      <c r="AY10" s="128">
        <f>SUMIF('Fleet Calc'!$AE$3:$AE$1600,CONCATENATE(NOx_Calc!$E10,NOx_Calc!N$2,"L"),'Fleet Calc'!$AK$3:$AK$1600)</f>
        <v>0</v>
      </c>
      <c r="AZ10" s="128">
        <f>SUMIF('Fleet Calc'!$AE$3:$AE$1600,CONCATENATE(NOx_Calc!$E10,NOx_Calc!O$2,"L"),'Fleet Calc'!$AK$3:$AK$1600)</f>
        <v>0</v>
      </c>
      <c r="BA10" s="128">
        <f>SUMIF('Fleet Calc'!$AE$3:$AE$1600,CONCATENATE(NOx_Calc!$E10,NOx_Calc!P$2,"L"),'Fleet Calc'!$AK$3:$AK$1600)</f>
        <v>0</v>
      </c>
      <c r="BB10" s="128">
        <f>SUMIF('Fleet Calc'!$AE$3:$AE$1600,CONCATENATE(NOx_Calc!$E10,NOx_Calc!Q$2,"L"),'Fleet Calc'!$AK$3:$AK$1600)</f>
        <v>0</v>
      </c>
      <c r="BC10" s="128"/>
      <c r="BD10" s="128">
        <f>SUMIF('Fleet Calc'!$AE$3:$AE$1600,CONCATENATE(NOx_Calc!$E10,NOx_Calc!J$2,"A"),'Fleet Calc'!$AK$3:$AK$1600)</f>
        <v>0</v>
      </c>
      <c r="BE10" s="128">
        <f>SUMIF('Fleet Calc'!$AE$3:$AE$1600,CONCATENATE(NOx_Calc!$E10,NOx_Calc!K$2,"A"),'Fleet Calc'!$AK$3:$AK$1600)</f>
        <v>0</v>
      </c>
      <c r="BF10" s="128">
        <f>SUMIF('Fleet Calc'!$AE$3:$AE$1600,CONCATENATE(NOx_Calc!$E10,NOx_Calc!L$2,"A"),'Fleet Calc'!$AK$3:$AK$1600)</f>
        <v>0</v>
      </c>
      <c r="BG10" s="128">
        <f>SUMIF('Fleet Calc'!$AE$3:$AE$1600,CONCATENATE(NOx_Calc!$E10,NOx_Calc!M$2,"A"),'Fleet Calc'!$AK$3:$AK$1600)</f>
        <v>0</v>
      </c>
      <c r="BH10" s="128">
        <f>SUMIF('Fleet Calc'!$AE$3:$AE$1600,CONCATENATE(NOx_Calc!$E10,NOx_Calc!N$2,"A"),'Fleet Calc'!$AK$3:$AK$1600)</f>
        <v>0</v>
      </c>
      <c r="BI10" s="128">
        <f>SUMIF('Fleet Calc'!$AE$3:$AE$1600,CONCATENATE(NOx_Calc!$E10,NOx_Calc!O$2,"A"),'Fleet Calc'!$AK$3:$AK$1600)</f>
        <v>0</v>
      </c>
      <c r="BJ10" s="128">
        <f>SUMIF('Fleet Calc'!$AE$3:$AE$1600,CONCATENATE(NOx_Calc!$E10,NOx_Calc!P$2,"A"),'Fleet Calc'!$AK$3:$AK$1600)</f>
        <v>0</v>
      </c>
      <c r="BK10" s="128">
        <f>SUMIF('Fleet Calc'!$AE$3:$AE$1600,CONCATENATE(NOx_Calc!$E10,NOx_Calc!Q$2,"A"),'Fleet Calc'!$AK$3:$AK$1600)</f>
        <v>0</v>
      </c>
      <c r="BL10" s="128"/>
      <c r="BM10" s="128">
        <f>IF(J10&lt;&gt;"",(AU10*1.609344*VLOOKUP(J10,'NOx Emission Factors'!$V$7:$X$271,2,FALSE))/1000000,0)</f>
        <v>0</v>
      </c>
      <c r="BN10" s="128">
        <f>IF(K10&lt;&gt;"",(AV10*1.609344*VLOOKUP(K10,'NOx Emission Factors'!$V$7:$X$271,2,FALSE))/1000000,0)</f>
        <v>0</v>
      </c>
      <c r="BO10" s="128">
        <f>IF(L10&lt;&gt;"",(AW10*1.609344*VLOOKUP(L10,'NOx Emission Factors'!$V$7:$X$271,2,FALSE))/1000000,0)</f>
        <v>0</v>
      </c>
      <c r="BP10" s="128">
        <f>IF(M10&lt;&gt;"",(AX10*1.609344*VLOOKUP(M10,'NOx Emission Factors'!$V$7:$X$271,2,FALSE))/1000000,0)</f>
        <v>0</v>
      </c>
      <c r="BQ10" s="128">
        <f>IF(N10&lt;&gt;"",(AY10*1.609344*VLOOKUP(N10,'NOx Emission Factors'!$V$7:$X$271,2,FALSE))/1000000,0)</f>
        <v>0</v>
      </c>
      <c r="BR10" s="128">
        <f>IF(O10&lt;&gt;"",(AZ10*1.609344*VLOOKUP(O10,'NOx Emission Factors'!$V$7:$X$271,2,FALSE))/1000000,0)</f>
        <v>0</v>
      </c>
      <c r="BS10" s="128">
        <f>IF(P10&lt;&gt;"",(BA10*1.609344*VLOOKUP(P10,'NOx Emission Factors'!$V$7:$X$271,2,FALSE))/1000000,0)</f>
        <v>0</v>
      </c>
      <c r="BT10" s="128"/>
      <c r="BU10" s="128">
        <f>IF(J10&lt;&gt;"",(BD10*1.609344*VLOOKUP(J10,'NOx Emission Factors'!$V$7:$X$271,3,FALSE))/1000000,0)</f>
        <v>0</v>
      </c>
      <c r="BV10" s="128">
        <f>IF(K10&lt;&gt;"",(BE10*1.609344*VLOOKUP(K10,'NOx Emission Factors'!$V$7:$X$271,3,FALSE))/1000000,0)</f>
        <v>0</v>
      </c>
      <c r="BW10" s="128">
        <f>IF(L10&lt;&gt;"",(BF10*1.609344*VLOOKUP(L10,'NOx Emission Factors'!$V$7:$X$271,3,FALSE))/1000000,0)</f>
        <v>0</v>
      </c>
      <c r="BX10" s="128">
        <f>IF(M10&lt;&gt;"",(BG10*1.609344*VLOOKUP(M10,'NOx Emission Factors'!$V$7:$X$271,3,FALSE))/1000000,0)</f>
        <v>0</v>
      </c>
      <c r="BY10" s="128">
        <f>IF(N10&lt;&gt;"",(BH10*1.609344*VLOOKUP(N10,'NOx Emission Factors'!$V$7:$X$271,3,FALSE))/1000000,0)</f>
        <v>0</v>
      </c>
      <c r="BZ10" s="128">
        <f>IF(O10&lt;&gt;"",(BI10*1.609344*VLOOKUP(O10,'NOx Emission Factors'!$V$7:$X$271,3,FALSE))/1000000,0)</f>
        <v>0</v>
      </c>
      <c r="CA10" s="128">
        <f>IF(P10&lt;&gt;"",(BJ10*1.609344*VLOOKUP(P10,'NOx Emission Factors'!$V$7:$X$271,3,FALSE))/1000000,0)</f>
        <v>0</v>
      </c>
      <c r="CB10" s="128"/>
      <c r="CC10" s="128">
        <f>SUMIF('Fleet Calc'!$AE$3:$AE$1600,CONCATENATE(NOx_Calc!$E10,NOx_Calc!J$2,"L"),'Fleet Calc'!$AI$3:$AI$1600)</f>
        <v>0</v>
      </c>
      <c r="CD10" s="128">
        <f>SUMIF('Fleet Calc'!$AE$3:$AE$1600,CONCATENATE(NOx_Calc!$E10,NOx_Calc!K$2,"L"),'Fleet Calc'!$AI$3:$AI$1600)</f>
        <v>0</v>
      </c>
      <c r="CE10" s="128">
        <f>SUMIF('Fleet Calc'!$AE$3:$AE$1600,CONCATENATE(NOx_Calc!$E10,NOx_Calc!L$2,"L"),'Fleet Calc'!$AI$3:$AI$1600)</f>
        <v>0</v>
      </c>
      <c r="CF10" s="128">
        <f>SUMIF('Fleet Calc'!$AE$3:$AE$1600,CONCATENATE(NOx_Calc!$E10,NOx_Calc!M$2,"L"),'Fleet Calc'!$AI$3:$AI$1600)</f>
        <v>0</v>
      </c>
      <c r="CG10" s="128">
        <f>SUMIF('Fleet Calc'!$AE$3:$AE$1600,CONCATENATE(NOx_Calc!$E10,NOx_Calc!N$2,"L"),'Fleet Calc'!$AI$3:$AI$1600)</f>
        <v>0</v>
      </c>
      <c r="CH10" s="128">
        <f>SUMIF('Fleet Calc'!$AE$3:$AE$1600,CONCATENATE(NOx_Calc!$E10,NOx_Calc!O$2,"L"),'Fleet Calc'!$AI$3:$AI$1600)</f>
        <v>0</v>
      </c>
      <c r="CI10" s="128">
        <f>SUMIF('Fleet Calc'!$AE$3:$AE$1600,CONCATENATE(NOx_Calc!$E10,NOx_Calc!P$2,"L"),'Fleet Calc'!$AI$3:$AI$1600)</f>
        <v>0</v>
      </c>
      <c r="CJ10" s="128"/>
      <c r="CK10" s="128">
        <f>SUMIF('Fleet Calc'!$AE$3:$AE$1600,CONCATENATE(NOx_Calc!$E10,NOx_Calc!J$2,"A"),'Fleet Calc'!$AI$3:$AI$1600)</f>
        <v>0</v>
      </c>
      <c r="CL10" s="128">
        <f>SUMIF('Fleet Calc'!$AE$3:$AE$1600,CONCATENATE(NOx_Calc!$E10,NOx_Calc!K$2,"A"),'Fleet Calc'!$AI$3:$AI$1600)</f>
        <v>0</v>
      </c>
      <c r="CM10" s="128">
        <f>SUMIF('Fleet Calc'!$AE$3:$AE$1600,CONCATENATE(NOx_Calc!$E10,NOx_Calc!L$2,"A"),'Fleet Calc'!$AI$3:$AI$1600)</f>
        <v>0</v>
      </c>
      <c r="CN10" s="128">
        <f>SUMIF('Fleet Calc'!$AE$3:$AE$1600,CONCATENATE(NOx_Calc!$E10,NOx_Calc!M$2,"A"),'Fleet Calc'!$AI$3:$AI$1600)</f>
        <v>0</v>
      </c>
      <c r="CO10" s="128">
        <f>SUMIF('Fleet Calc'!$AE$3:$AE$1600,CONCATENATE(NOx_Calc!$E10,NOx_Calc!N$2,"A"),'Fleet Calc'!$AI$3:$AI$1600)</f>
        <v>0</v>
      </c>
      <c r="CP10" s="128">
        <f>SUMIF('Fleet Calc'!$AE$3:$AE$1600,CONCATENATE(NOx_Calc!$E10,NOx_Calc!O$2,"A"),'Fleet Calc'!$AI$3:$AI$1600)</f>
        <v>0</v>
      </c>
      <c r="CQ10" s="128">
        <f>SUMIF('Fleet Calc'!$AE$3:$AE$1600,CONCATENATE(NOx_Calc!$E10,NOx_Calc!P$2,"A"),'Fleet Calc'!$AI$3:$AI$1600)</f>
        <v>0</v>
      </c>
      <c r="CR10" s="128"/>
      <c r="CS10" s="128">
        <f>IF(T10&lt;&gt;"",(CC10*1.609344*VLOOKUP(T10,'NOx Emission Factors'!$V$7:$X$271,2,FALSE))/1000000,0)</f>
        <v>0</v>
      </c>
      <c r="CT10" s="128">
        <f>IF(U10&lt;&gt;"",(CD10*1.609344*VLOOKUP(U10,'NOx Emission Factors'!$V$7:$X$271,2,FALSE))/1000000,0)</f>
        <v>0</v>
      </c>
      <c r="CU10" s="128">
        <f>IF(V10&lt;&gt;"",(CE10*1.609344*VLOOKUP(V10,'NOx Emission Factors'!$V$7:$X$271,2,FALSE))/1000000,0)</f>
        <v>0</v>
      </c>
      <c r="CV10" s="128">
        <f>IF(W10&lt;&gt;"",(CF10*1.609344*VLOOKUP(W10,'NOx Emission Factors'!$V$7:$X$271,2,FALSE))/1000000,0)</f>
        <v>0</v>
      </c>
      <c r="CW10" s="128">
        <f>IF(X10&lt;&gt;"",(CG10*1.609344*VLOOKUP(X10,'NOx Emission Factors'!$V$7:$X$271,2,FALSE))/1000000,0)</f>
        <v>0</v>
      </c>
      <c r="CX10" s="128">
        <f>IF(Y10&lt;&gt;"",(CH10*1.609344*VLOOKUP(Y10,'NOx Emission Factors'!$V$7:$X$271,2,FALSE))/1000000,0)</f>
        <v>0</v>
      </c>
      <c r="CY10" s="128">
        <f>IF(Z10&lt;&gt;"",(CI10*1.609344*VLOOKUP(Z10,'NOx Emission Factors'!$V$7:$X$271,2,FALSE))/1000000,0)</f>
        <v>0</v>
      </c>
      <c r="CZ10" s="128"/>
      <c r="DA10" s="128">
        <f>IF(T10&lt;&gt;"",(CK10*1.609344*VLOOKUP(T10,'NOx Emission Factors'!$V$7:$X$271,3,FALSE))/1000000,0)</f>
        <v>0</v>
      </c>
      <c r="DB10" s="128">
        <f>IF(U10&lt;&gt;"",(CL10*1.609344*VLOOKUP(U10,'NOx Emission Factors'!$V$7:$X$271,3,FALSE))/1000000,0)</f>
        <v>0</v>
      </c>
      <c r="DC10" s="128">
        <f>IF(V10&lt;&gt;"",(CM10*1.609344*VLOOKUP(V10,'NOx Emission Factors'!$V$7:$X$271,3,FALSE))/1000000,0)</f>
        <v>0</v>
      </c>
      <c r="DD10" s="128">
        <f>IF(W10&lt;&gt;"",(CN10*1.609344*VLOOKUP(W10,'NOx Emission Factors'!$V$7:$X$271,3,FALSE))/1000000,0)</f>
        <v>0</v>
      </c>
      <c r="DE10" s="128">
        <f>IF(X10&lt;&gt;"",(CO10*1.609344*VLOOKUP(X10,'NOx Emission Factors'!$V$7:$X$271,3,FALSE))/1000000,0)</f>
        <v>0</v>
      </c>
      <c r="DF10" s="128">
        <f>IF(Y10&lt;&gt;"",(CP10*1.609344*VLOOKUP(Y10,'NOx Emission Factors'!$V$7:$X$271,3,FALSE))/1000000,0)</f>
        <v>0</v>
      </c>
      <c r="DG10" s="128">
        <f>IF(Z10&lt;&gt;"",(CQ10*1.609344*VLOOKUP(Z10,'NOx Emission Factors'!$V$7:$X$271,3,FALSE))/1000000,0)</f>
        <v>0</v>
      </c>
      <c r="DH10" s="128"/>
      <c r="DI10" s="128">
        <f>SUMIF('Fleet Calc'!$AE$3:$AE$1600,CONCATENATE(NOx_Calc!$E10,NOx_Calc!J$2,"L"),'Fleet Calc'!$AG$3:$AG$1600)</f>
        <v>0</v>
      </c>
      <c r="DJ10" s="128">
        <f>SUMIF('Fleet Calc'!$AE$3:$AE$1600,CONCATENATE(NOx_Calc!$E10,NOx_Calc!K$2,"L"),'Fleet Calc'!$AG$3:$AG$1600)</f>
        <v>0</v>
      </c>
      <c r="DK10" s="128">
        <f>SUMIF('Fleet Calc'!$AE$3:$AE$1600,CONCATENATE(NOx_Calc!$E10,NOx_Calc!L$2,"L"),'Fleet Calc'!$AG$3:$AG$1600)</f>
        <v>0</v>
      </c>
      <c r="DL10" s="128">
        <f>SUMIF('Fleet Calc'!$AE$3:$AE$1600,CONCATENATE(NOx_Calc!$E10,NOx_Calc!M$2,"L"),'Fleet Calc'!$AG$3:$AG$1600)</f>
        <v>0</v>
      </c>
      <c r="DM10" s="128">
        <f>SUMIF('Fleet Calc'!$AE$3:$AE$1600,CONCATENATE(NOx_Calc!$E10,NOx_Calc!N$2,"L"),'Fleet Calc'!$AG$3:$AG$1600)</f>
        <v>0</v>
      </c>
      <c r="DN10" s="128">
        <f>SUMIF('Fleet Calc'!$AE$3:$AE$1600,CONCATENATE(NOx_Calc!$E10,NOx_Calc!O$2,"L"),'Fleet Calc'!$AG$3:$AG$1600)</f>
        <v>0</v>
      </c>
      <c r="DO10" s="128">
        <f>SUMIF('Fleet Calc'!$AE$3:$AE$1600,CONCATENATE(NOx_Calc!$E10,NOx_Calc!P$2,"L"),'Fleet Calc'!$AG$3:$AG$1600)</f>
        <v>0</v>
      </c>
      <c r="DP10" s="128"/>
      <c r="DQ10" s="128">
        <f>SUMIF('Fleet Calc'!$AE$3:$AE$1600,CONCATENATE(NOx_Calc!$E10,NOx_Calc!J$2,"A"),'Fleet Calc'!$AG$3:$AG$1600)</f>
        <v>0</v>
      </c>
      <c r="DR10" s="128">
        <f>SUMIF('Fleet Calc'!$AE$3:$AE$1600,CONCATENATE(NOx_Calc!$E10,NOx_Calc!K$2,"A"),'Fleet Calc'!$AG$3:$AG$1600)</f>
        <v>0</v>
      </c>
      <c r="DS10" s="128">
        <f>SUMIF('Fleet Calc'!$AE$3:$AE$1600,CONCATENATE(NOx_Calc!$E10,NOx_Calc!L$2,"A"),'Fleet Calc'!$AG$3:$AG$1600)</f>
        <v>0</v>
      </c>
      <c r="DT10" s="128">
        <f>SUMIF('Fleet Calc'!$AE$3:$AE$1600,CONCATENATE(NOx_Calc!$E10,NOx_Calc!M$2,"A"),'Fleet Calc'!$AG$3:$AG$1600)</f>
        <v>0</v>
      </c>
      <c r="DU10" s="128">
        <f>SUMIF('Fleet Calc'!$AE$3:$AE$1600,CONCATENATE(NOx_Calc!$E10,NOx_Calc!N$2,"A"),'Fleet Calc'!$AG$3:$AG$1600)</f>
        <v>0</v>
      </c>
      <c r="DV10" s="128">
        <f>SUMIF('Fleet Calc'!$AE$3:$AE$1600,CONCATENATE(NOx_Calc!$E10,NOx_Calc!O$2,"A"),'Fleet Calc'!$AG$3:$AG$1600)</f>
        <v>0</v>
      </c>
      <c r="DW10" s="128">
        <f>SUMIF('Fleet Calc'!$AE$3:$AE$1600,CONCATENATE(NOx_Calc!$E10,NOx_Calc!P$2,"A"),'Fleet Calc'!$AG$3:$AG$1600)</f>
        <v>0</v>
      </c>
      <c r="DX10" s="128">
        <f>SUMIF('Fleet Calc'!$AE$3:$AE$1600,CONCATENATE(NOx_Calc!$E10,NOx_Calc!R$2,"A"),'Fleet Calc'!$AG$3:$AG$1600)</f>
        <v>0</v>
      </c>
      <c r="DY10" s="128">
        <f>SUMIF('Fleet Calc'!$AE$3:$AE$1600,CONCATENATE(NOx_Calc!$E10,NOx_Calc!S$2,"A"),'Fleet Calc'!$AG$3:$AG$1600)</f>
        <v>0</v>
      </c>
      <c r="DZ10" s="128">
        <f>SUMIF('Fleet Calc'!$AE$3:$AE$1600,CONCATENATE(NOx_Calc!$E10,NOx_Calc!T$2,"A"),'Fleet Calc'!$AG$3:$AG$1600)</f>
        <v>0</v>
      </c>
      <c r="EA10" s="128"/>
      <c r="EB10" s="130">
        <f>IF(J10&lt;&gt;"",(DI10*VLOOKUP(J10,'NOx Emission Factors'!$V$7:$Z$271,5,FALSE))/1000000,0)</f>
        <v>0</v>
      </c>
      <c r="EC10" s="130">
        <f>IF(K10&lt;&gt;"",(DJ10*VLOOKUP(K10,'NOx Emission Factors'!$V$7:$Z$271,5,FALSE))/1000000,0)</f>
        <v>0</v>
      </c>
      <c r="ED10" s="130">
        <f>IF(L10&lt;&gt;"",(DK10*VLOOKUP(L10,'NOx Emission Factors'!$V$7:$Z$271,5,FALSE))/1000000,0)</f>
        <v>0</v>
      </c>
      <c r="EE10" s="130">
        <f>IF(M10&lt;&gt;"",(DL10*VLOOKUP(M10,'NOx Emission Factors'!$V$7:$Z$271,5,FALSE))/1000000,0)</f>
        <v>0</v>
      </c>
      <c r="EF10" s="130">
        <f>IF(N10&lt;&gt;"",(DM10*VLOOKUP(N10,'NOx Emission Factors'!$V$7:$Z$271,5,FALSE))/1000000,0)</f>
        <v>0</v>
      </c>
      <c r="EG10" s="130">
        <f>IF(O10&lt;&gt;"",(DN10*VLOOKUP(O10,'NOx Emission Factors'!$V$7:$Z$271,5,FALSE))/1000000,0)</f>
        <v>0</v>
      </c>
      <c r="EH10" s="130">
        <f>IF(P10&lt;&gt;"",(DO10*VLOOKUP(P10,'NOx Emission Factors'!$V$7:$Z$271,5,FALSE))/1000000,0)</f>
        <v>0</v>
      </c>
      <c r="EI10" s="128"/>
      <c r="EJ10" s="130">
        <f>IF(J10&lt;&gt;"",(DQ10*VLOOKUP(J10,'NOx Emission Factors'!$V$7:$Z$271,5,FALSE))/1000000,0)</f>
        <v>0</v>
      </c>
      <c r="EK10" s="130">
        <f>IF(K10&lt;&gt;"",(DR10*VLOOKUP(K10,'NOx Emission Factors'!$V$7:$Z$271,5,FALSE))/1000000,0)</f>
        <v>0</v>
      </c>
      <c r="EL10" s="130">
        <f>IF(L10&lt;&gt;"",(DS10*VLOOKUP(L10,'NOx Emission Factors'!$V$7:$Z$271,5,FALSE))/1000000,0)</f>
        <v>0</v>
      </c>
      <c r="EM10" s="130">
        <f>IF(M10&lt;&gt;"",(DT10*VLOOKUP(M10,'NOx Emission Factors'!$V$7:$Z$271,5,FALSE))/1000000,0)</f>
        <v>0</v>
      </c>
      <c r="EN10" s="130">
        <f>IF(N10&lt;&gt;"",(DU10*VLOOKUP(N10,'NOx Emission Factors'!$V$7:$Z$271,5,FALSE))/1000000,0)</f>
        <v>0</v>
      </c>
      <c r="EO10" s="130">
        <f>IF(O10&lt;&gt;"",(DV10*VLOOKUP(O10,'NOx Emission Factors'!$V$7:$Z$271,5,FALSE))/1000000,0)</f>
        <v>0</v>
      </c>
      <c r="EP10" s="130">
        <f>IF(P10&lt;&gt;"",(DW10*VLOOKUP(P10,'NOx Emission Factors'!$V$7:$Z$271,5,FALSE))/1000000,0)</f>
        <v>0</v>
      </c>
      <c r="EQ10" s="128"/>
      <c r="ER10" s="130">
        <f t="shared" si="10"/>
        <v>0</v>
      </c>
      <c r="ES10" s="130">
        <f t="shared" si="11"/>
        <v>0</v>
      </c>
      <c r="ET10" s="130">
        <f t="shared" si="12"/>
        <v>0</v>
      </c>
      <c r="EU10" s="130">
        <f t="shared" si="13"/>
        <v>0</v>
      </c>
      <c r="EV10" s="130">
        <f t="shared" si="14"/>
        <v>0</v>
      </c>
      <c r="EW10" s="130">
        <f t="shared" si="15"/>
        <v>0</v>
      </c>
      <c r="EX10" s="130">
        <f t="shared" si="16"/>
        <v>0</v>
      </c>
      <c r="EY10" s="130"/>
      <c r="EZ10" s="130">
        <f t="shared" si="17"/>
        <v>0</v>
      </c>
      <c r="FA10" s="130">
        <f t="shared" si="18"/>
        <v>0</v>
      </c>
      <c r="FB10" s="130">
        <f t="shared" si="19"/>
        <v>0</v>
      </c>
      <c r="FC10" s="130">
        <f t="shared" si="20"/>
        <v>0</v>
      </c>
      <c r="FD10" s="130">
        <f t="shared" si="21"/>
        <v>0</v>
      </c>
      <c r="FE10" s="130">
        <f t="shared" si="22"/>
        <v>0</v>
      </c>
      <c r="FF10" s="130">
        <f t="shared" si="23"/>
        <v>0</v>
      </c>
      <c r="FG10" s="128"/>
      <c r="FH10" s="128">
        <f t="shared" si="2"/>
        <v>0</v>
      </c>
      <c r="FI10" s="128"/>
      <c r="FJ10" s="128">
        <f t="shared" si="24"/>
        <v>0</v>
      </c>
      <c r="FK10" s="128">
        <f t="shared" si="25"/>
        <v>0</v>
      </c>
      <c r="FL10" s="128">
        <f t="shared" si="26"/>
        <v>0</v>
      </c>
      <c r="FM10" s="128">
        <f t="shared" si="27"/>
        <v>0</v>
      </c>
      <c r="FN10" s="128">
        <f t="shared" si="28"/>
        <v>0</v>
      </c>
      <c r="FO10" s="128">
        <f t="shared" si="29"/>
        <v>0</v>
      </c>
      <c r="FP10" s="128">
        <f t="shared" si="30"/>
        <v>0</v>
      </c>
      <c r="FR10">
        <f t="shared" si="31"/>
        <v>0</v>
      </c>
      <c r="FS10">
        <f t="shared" si="32"/>
        <v>0</v>
      </c>
      <c r="FT10">
        <f t="shared" si="33"/>
        <v>0</v>
      </c>
      <c r="FU10">
        <f t="shared" si="34"/>
        <v>0</v>
      </c>
      <c r="FV10">
        <f t="shared" si="35"/>
        <v>0</v>
      </c>
      <c r="FW10">
        <f t="shared" si="36"/>
        <v>0</v>
      </c>
      <c r="FX10">
        <f t="shared" si="37"/>
        <v>0</v>
      </c>
      <c r="FZ10">
        <f t="shared" si="38"/>
        <v>0</v>
      </c>
      <c r="GA10">
        <f t="shared" si="39"/>
        <v>0</v>
      </c>
      <c r="GB10">
        <f t="shared" si="40"/>
        <v>0</v>
      </c>
      <c r="GC10">
        <f t="shared" si="41"/>
        <v>0</v>
      </c>
      <c r="GD10">
        <f t="shared" si="42"/>
        <v>0</v>
      </c>
      <c r="GE10">
        <f t="shared" si="43"/>
        <v>0</v>
      </c>
      <c r="GF10">
        <f t="shared" si="44"/>
        <v>0</v>
      </c>
      <c r="GH10">
        <f t="shared" si="45"/>
        <v>0</v>
      </c>
      <c r="GI10">
        <f t="shared" si="46"/>
        <v>0</v>
      </c>
      <c r="GJ10">
        <f t="shared" si="47"/>
        <v>0</v>
      </c>
      <c r="GK10">
        <f t="shared" si="48"/>
        <v>0</v>
      </c>
      <c r="GL10">
        <f t="shared" si="49"/>
        <v>0</v>
      </c>
      <c r="GM10">
        <f t="shared" si="50"/>
        <v>0</v>
      </c>
      <c r="GN10">
        <f t="shared" si="51"/>
        <v>0</v>
      </c>
      <c r="GP10">
        <f t="shared" si="52"/>
        <v>0</v>
      </c>
      <c r="GQ10">
        <f t="shared" si="53"/>
        <v>0</v>
      </c>
      <c r="GR10">
        <f t="shared" si="54"/>
        <v>0</v>
      </c>
      <c r="GS10">
        <f t="shared" si="55"/>
        <v>0</v>
      </c>
      <c r="GT10">
        <f t="shared" si="56"/>
        <v>0</v>
      </c>
      <c r="GU10">
        <f t="shared" si="57"/>
        <v>0</v>
      </c>
      <c r="GV10">
        <f t="shared" si="58"/>
        <v>0</v>
      </c>
      <c r="GX10">
        <f t="shared" si="59"/>
        <v>0</v>
      </c>
      <c r="GY10">
        <f t="shared" si="60"/>
        <v>0</v>
      </c>
      <c r="GZ10">
        <f t="shared" si="61"/>
        <v>0</v>
      </c>
      <c r="HA10">
        <f t="shared" si="62"/>
        <v>0</v>
      </c>
      <c r="HB10">
        <f t="shared" si="63"/>
        <v>0</v>
      </c>
      <c r="HC10">
        <f t="shared" si="64"/>
        <v>0</v>
      </c>
      <c r="HD10">
        <f t="shared" si="65"/>
        <v>0</v>
      </c>
    </row>
    <row r="11" spans="1:212" x14ac:dyDescent="0.2">
      <c r="B11" t="s">
        <v>58</v>
      </c>
      <c r="C11" t="s">
        <v>238</v>
      </c>
      <c r="D11" t="s">
        <v>816</v>
      </c>
      <c r="E11" t="str">
        <f>CONCATENATE(C11,D11)</f>
        <v>PVPV2</v>
      </c>
      <c r="G11" s="129">
        <v>0</v>
      </c>
      <c r="H11" s="129">
        <v>0</v>
      </c>
      <c r="I11" s="127"/>
      <c r="J11" s="127">
        <v>84</v>
      </c>
      <c r="K11" s="127">
        <f t="shared" ref="K11:P11" si="68">J11+1</f>
        <v>85</v>
      </c>
      <c r="L11" s="127">
        <f t="shared" si="68"/>
        <v>86</v>
      </c>
      <c r="M11" s="127">
        <f t="shared" si="68"/>
        <v>87</v>
      </c>
      <c r="N11" s="127">
        <f t="shared" si="68"/>
        <v>88</v>
      </c>
      <c r="O11" s="127">
        <f t="shared" si="68"/>
        <v>89</v>
      </c>
      <c r="P11" s="127">
        <f t="shared" si="68"/>
        <v>90</v>
      </c>
      <c r="Q11" s="127"/>
      <c r="R11" s="127"/>
      <c r="S11" s="127"/>
      <c r="T11" s="127"/>
      <c r="U11" s="127"/>
      <c r="V11" s="127"/>
      <c r="W11" s="127"/>
      <c r="X11" s="127"/>
      <c r="Y11" s="127"/>
      <c r="Z11" s="127"/>
      <c r="AA11" s="127"/>
      <c r="AC11" s="128">
        <f>COUNTIF('Fleet Calc'!$AE$3:$AE$1600,CONCATENATE(NOx_Calc!$E11,NOx_Calc!J$2,"L"))</f>
        <v>0</v>
      </c>
      <c r="AD11" s="128">
        <f>COUNTIF('Fleet Calc'!$AE$3:$AE$1600,CONCATENATE(NOx_Calc!$E11,NOx_Calc!K$2,"L"))</f>
        <v>0</v>
      </c>
      <c r="AE11" s="128">
        <f>COUNTIF('Fleet Calc'!$AE$3:$AE$1600,CONCATENATE(NOx_Calc!$E11,NOx_Calc!L$2,"L"))</f>
        <v>0</v>
      </c>
      <c r="AF11" s="128">
        <f>COUNTIF('Fleet Calc'!$AE$3:$AE$1600,CONCATENATE(NOx_Calc!$E11,NOx_Calc!M$2,"L"))</f>
        <v>0</v>
      </c>
      <c r="AG11" s="128">
        <f>COUNTIF('Fleet Calc'!$AE$3:$AE$1600,CONCATENATE(NOx_Calc!$E11,NOx_Calc!N$2,"L"))</f>
        <v>0</v>
      </c>
      <c r="AH11" s="128">
        <f>COUNTIF('Fleet Calc'!$AE$3:$AE$1600,CONCATENATE(NOx_Calc!$E11,NOx_Calc!O$2,"L"))</f>
        <v>0</v>
      </c>
      <c r="AI11" s="128">
        <f>COUNTIF('Fleet Calc'!$AE$3:$AE$1600,CONCATENATE(NOx_Calc!$E11,NOx_Calc!P$2,"L"))</f>
        <v>0</v>
      </c>
      <c r="AJ11" s="128">
        <f>COUNTIF('Fleet Calc'!$AE$3:$AE$1600,CONCATENATE(NOx_Calc!$E11,NOx_Calc!Q$2,"L"))</f>
        <v>0</v>
      </c>
      <c r="AK11" s="128"/>
      <c r="AL11" s="128">
        <f>COUNTIF('Fleet Calc'!$AE$3:$AE$1600,CONCATENATE(NOx_Calc!$E11,NOx_Calc!J$2,"A"))</f>
        <v>0</v>
      </c>
      <c r="AM11" s="128">
        <f>COUNTIF('Fleet Calc'!$AE$3:$AE$1600,CONCATENATE(NOx_Calc!$E11,NOx_Calc!K$2,"A"))</f>
        <v>0</v>
      </c>
      <c r="AN11" s="128">
        <f>COUNTIF('Fleet Calc'!$AE$3:$AE$1600,CONCATENATE(NOx_Calc!$E11,NOx_Calc!L$2,"A"))</f>
        <v>0</v>
      </c>
      <c r="AO11" s="128">
        <f>COUNTIF('Fleet Calc'!$AE$3:$AE$1600,CONCATENATE(NOx_Calc!$E11,NOx_Calc!M$2,"A"))</f>
        <v>0</v>
      </c>
      <c r="AP11" s="128">
        <f>COUNTIF('Fleet Calc'!$AE$3:$AE$1600,CONCATENATE(NOx_Calc!$E11,NOx_Calc!N$2,"A"))</f>
        <v>0</v>
      </c>
      <c r="AQ11" s="128">
        <f>COUNTIF('Fleet Calc'!$AE$3:$AE$1600,CONCATENATE(NOx_Calc!$E11,NOx_Calc!O$2,"A"))</f>
        <v>0</v>
      </c>
      <c r="AR11" s="128">
        <f>COUNTIF('Fleet Calc'!$AE$3:$AE$1600,CONCATENATE(NOx_Calc!$E11,NOx_Calc!P$2,"A"))</f>
        <v>0</v>
      </c>
      <c r="AS11" s="128">
        <f>COUNTIF('Fleet Calc'!$AE$3:$AE$1600,CONCATENATE(NOx_Calc!$E11,NOx_Calc!Q$2,"A"))</f>
        <v>0</v>
      </c>
      <c r="AT11" s="128"/>
      <c r="AU11" s="128">
        <f>SUMIF('Fleet Calc'!$AE$3:$AE$1600,CONCATENATE(NOx_Calc!$E11,NOx_Calc!J$2,"L"),'Fleet Calc'!$AK$3:$AK$1600)</f>
        <v>0</v>
      </c>
      <c r="AV11" s="128">
        <f>SUMIF('Fleet Calc'!$AE$3:$AE$1600,CONCATENATE(NOx_Calc!$E11,NOx_Calc!K$2,"L"),'Fleet Calc'!$AK$3:$AK$1600)</f>
        <v>0</v>
      </c>
      <c r="AW11" s="128">
        <f>SUMIF('Fleet Calc'!$AE$3:$AE$1600,CONCATENATE(NOx_Calc!$E11,NOx_Calc!L$2,"L"),'Fleet Calc'!$AK$3:$AK$1600)</f>
        <v>0</v>
      </c>
      <c r="AX11" s="128">
        <f>SUMIF('Fleet Calc'!$AE$3:$AE$1600,CONCATENATE(NOx_Calc!$E11,NOx_Calc!M$2,"L"),'Fleet Calc'!$AK$3:$AK$1600)</f>
        <v>0</v>
      </c>
      <c r="AY11" s="128">
        <f>SUMIF('Fleet Calc'!$AE$3:$AE$1600,CONCATENATE(NOx_Calc!$E11,NOx_Calc!N$2,"L"),'Fleet Calc'!$AK$3:$AK$1600)</f>
        <v>0</v>
      </c>
      <c r="AZ11" s="128">
        <f>SUMIF('Fleet Calc'!$AE$3:$AE$1600,CONCATENATE(NOx_Calc!$E11,NOx_Calc!O$2,"L"),'Fleet Calc'!$AK$3:$AK$1600)</f>
        <v>0</v>
      </c>
      <c r="BA11" s="128">
        <f>SUMIF('Fleet Calc'!$AE$3:$AE$1600,CONCATENATE(NOx_Calc!$E11,NOx_Calc!P$2,"L"),'Fleet Calc'!$AK$3:$AK$1600)</f>
        <v>0</v>
      </c>
      <c r="BB11" s="128">
        <f>SUMIF('Fleet Calc'!$AE$3:$AE$1600,CONCATENATE(NOx_Calc!$E11,NOx_Calc!Q$2,"L"),'Fleet Calc'!$AK$3:$AK$1600)</f>
        <v>0</v>
      </c>
      <c r="BC11" s="128"/>
      <c r="BD11" s="128">
        <f>SUMIF('Fleet Calc'!$AE$3:$AE$1600,CONCATENATE(NOx_Calc!$E11,NOx_Calc!J$2,"A"),'Fleet Calc'!$AK$3:$AK$1600)</f>
        <v>0</v>
      </c>
      <c r="BE11" s="128">
        <f>SUMIF('Fleet Calc'!$AE$3:$AE$1600,CONCATENATE(NOx_Calc!$E11,NOx_Calc!K$2,"A"),'Fleet Calc'!$AK$3:$AK$1600)</f>
        <v>0</v>
      </c>
      <c r="BF11" s="128">
        <f>SUMIF('Fleet Calc'!$AE$3:$AE$1600,CONCATENATE(NOx_Calc!$E11,NOx_Calc!L$2,"A"),'Fleet Calc'!$AK$3:$AK$1600)</f>
        <v>0</v>
      </c>
      <c r="BG11" s="128">
        <f>SUMIF('Fleet Calc'!$AE$3:$AE$1600,CONCATENATE(NOx_Calc!$E11,NOx_Calc!M$2,"A"),'Fleet Calc'!$AK$3:$AK$1600)</f>
        <v>0</v>
      </c>
      <c r="BH11" s="128">
        <f>SUMIF('Fleet Calc'!$AE$3:$AE$1600,CONCATENATE(NOx_Calc!$E11,NOx_Calc!N$2,"A"),'Fleet Calc'!$AK$3:$AK$1600)</f>
        <v>0</v>
      </c>
      <c r="BI11" s="128">
        <f>SUMIF('Fleet Calc'!$AE$3:$AE$1600,CONCATENATE(NOx_Calc!$E11,NOx_Calc!O$2,"A"),'Fleet Calc'!$AK$3:$AK$1600)</f>
        <v>0</v>
      </c>
      <c r="BJ11" s="128">
        <f>SUMIF('Fleet Calc'!$AE$3:$AE$1600,CONCATENATE(NOx_Calc!$E11,NOx_Calc!P$2,"A"),'Fleet Calc'!$AK$3:$AK$1600)</f>
        <v>0</v>
      </c>
      <c r="BK11" s="128">
        <f>SUMIF('Fleet Calc'!$AE$3:$AE$1600,CONCATENATE(NOx_Calc!$E11,NOx_Calc!Q$2,"A"),'Fleet Calc'!$AK$3:$AK$1600)</f>
        <v>0</v>
      </c>
      <c r="BL11" s="128"/>
      <c r="BM11" s="128">
        <f>IF(J11&lt;&gt;"",(AU11*1.609344*VLOOKUP(J11,'NOx Emission Factors'!$V$7:$X$271,2,FALSE))/1000000,0)</f>
        <v>0</v>
      </c>
      <c r="BN11" s="128">
        <f>IF(K11&lt;&gt;"",(AV11*1.609344*VLOOKUP(K11,'NOx Emission Factors'!$V$7:$X$271,2,FALSE))/1000000,0)</f>
        <v>0</v>
      </c>
      <c r="BO11" s="128">
        <f>IF(L11&lt;&gt;"",(AW11*1.609344*VLOOKUP(L11,'NOx Emission Factors'!$V$7:$X$271,2,FALSE))/1000000,0)</f>
        <v>0</v>
      </c>
      <c r="BP11" s="128">
        <f>IF(M11&lt;&gt;"",(AX11*1.609344*VLOOKUP(M11,'NOx Emission Factors'!$V$7:$X$271,2,FALSE))/1000000,0)</f>
        <v>0</v>
      </c>
      <c r="BQ11" s="128">
        <f>IF(N11&lt;&gt;"",(AY11*1.609344*VLOOKUP(N11,'NOx Emission Factors'!$V$7:$X$271,2,FALSE))/1000000,0)</f>
        <v>0</v>
      </c>
      <c r="BR11" s="128">
        <f>IF(O11&lt;&gt;"",(AZ11*1.609344*VLOOKUP(O11,'NOx Emission Factors'!$V$7:$X$271,2,FALSE))/1000000,0)</f>
        <v>0</v>
      </c>
      <c r="BS11" s="128">
        <f>IF(P11&lt;&gt;"",(BA11*1.609344*VLOOKUP(P11,'NOx Emission Factors'!$V$7:$X$271,2,FALSE))/1000000,0)</f>
        <v>0</v>
      </c>
      <c r="BT11" s="128"/>
      <c r="BU11" s="128">
        <f>IF(J11&lt;&gt;"",(BD11*1.609344*VLOOKUP(J11,'NOx Emission Factors'!$V$7:$X$271,3,FALSE))/1000000,0)</f>
        <v>0</v>
      </c>
      <c r="BV11" s="128">
        <f>IF(K11&lt;&gt;"",(BE11*1.609344*VLOOKUP(K11,'NOx Emission Factors'!$V$7:$X$271,3,FALSE))/1000000,0)</f>
        <v>0</v>
      </c>
      <c r="BW11" s="128">
        <f>IF(L11&lt;&gt;"",(BF11*1.609344*VLOOKUP(L11,'NOx Emission Factors'!$V$7:$X$271,3,FALSE))/1000000,0)</f>
        <v>0</v>
      </c>
      <c r="BX11" s="128">
        <f>IF(M11&lt;&gt;"",(BG11*1.609344*VLOOKUP(M11,'NOx Emission Factors'!$V$7:$X$271,3,FALSE))/1000000,0)</f>
        <v>0</v>
      </c>
      <c r="BY11" s="128">
        <f>IF(N11&lt;&gt;"",(BH11*1.609344*VLOOKUP(N11,'NOx Emission Factors'!$V$7:$X$271,3,FALSE))/1000000,0)</f>
        <v>0</v>
      </c>
      <c r="BZ11" s="128">
        <f>IF(O11&lt;&gt;"",(BI11*1.609344*VLOOKUP(O11,'NOx Emission Factors'!$V$7:$X$271,3,FALSE))/1000000,0)</f>
        <v>0</v>
      </c>
      <c r="CA11" s="128">
        <f>IF(P11&lt;&gt;"",(BJ11*1.609344*VLOOKUP(P11,'NOx Emission Factors'!$V$7:$X$271,3,FALSE))/1000000,0)</f>
        <v>0</v>
      </c>
      <c r="CB11" s="128"/>
      <c r="CC11" s="128">
        <f>SUMIF('Fleet Calc'!$AE$3:$AE$1600,CONCATENATE(NOx_Calc!$E11,NOx_Calc!J$2,"L"),'Fleet Calc'!$AI$3:$AI$1600)</f>
        <v>0</v>
      </c>
      <c r="CD11" s="128">
        <f>SUMIF('Fleet Calc'!$AE$3:$AE$1600,CONCATENATE(NOx_Calc!$E11,NOx_Calc!K$2,"L"),'Fleet Calc'!$AI$3:$AI$1600)</f>
        <v>0</v>
      </c>
      <c r="CE11" s="128">
        <f>SUMIF('Fleet Calc'!$AE$3:$AE$1600,CONCATENATE(NOx_Calc!$E11,NOx_Calc!L$2,"L"),'Fleet Calc'!$AI$3:$AI$1600)</f>
        <v>0</v>
      </c>
      <c r="CF11" s="128">
        <f>SUMIF('Fleet Calc'!$AE$3:$AE$1600,CONCATENATE(NOx_Calc!$E11,NOx_Calc!M$2,"L"),'Fleet Calc'!$AI$3:$AI$1600)</f>
        <v>0</v>
      </c>
      <c r="CG11" s="128">
        <f>SUMIF('Fleet Calc'!$AE$3:$AE$1600,CONCATENATE(NOx_Calc!$E11,NOx_Calc!N$2,"L"),'Fleet Calc'!$AI$3:$AI$1600)</f>
        <v>0</v>
      </c>
      <c r="CH11" s="128">
        <f>SUMIF('Fleet Calc'!$AE$3:$AE$1600,CONCATENATE(NOx_Calc!$E11,NOx_Calc!O$2,"L"),'Fleet Calc'!$AI$3:$AI$1600)</f>
        <v>0</v>
      </c>
      <c r="CI11" s="128">
        <f>SUMIF('Fleet Calc'!$AE$3:$AE$1600,CONCATENATE(NOx_Calc!$E11,NOx_Calc!P$2,"L"),'Fleet Calc'!$AI$3:$AI$1600)</f>
        <v>0</v>
      </c>
      <c r="CJ11" s="128"/>
      <c r="CK11" s="128">
        <f>SUMIF('Fleet Calc'!$AE$3:$AE$1600,CONCATENATE(NOx_Calc!$E11,NOx_Calc!J$2,"A"),'Fleet Calc'!$AI$3:$AI$1600)</f>
        <v>0</v>
      </c>
      <c r="CL11" s="128">
        <f>SUMIF('Fleet Calc'!$AE$3:$AE$1600,CONCATENATE(NOx_Calc!$E11,NOx_Calc!K$2,"A"),'Fleet Calc'!$AI$3:$AI$1600)</f>
        <v>0</v>
      </c>
      <c r="CM11" s="128">
        <f>SUMIF('Fleet Calc'!$AE$3:$AE$1600,CONCATENATE(NOx_Calc!$E11,NOx_Calc!L$2,"A"),'Fleet Calc'!$AI$3:$AI$1600)</f>
        <v>0</v>
      </c>
      <c r="CN11" s="128">
        <f>SUMIF('Fleet Calc'!$AE$3:$AE$1600,CONCATENATE(NOx_Calc!$E11,NOx_Calc!M$2,"A"),'Fleet Calc'!$AI$3:$AI$1600)</f>
        <v>0</v>
      </c>
      <c r="CO11" s="128">
        <f>SUMIF('Fleet Calc'!$AE$3:$AE$1600,CONCATENATE(NOx_Calc!$E11,NOx_Calc!N$2,"A"),'Fleet Calc'!$AI$3:$AI$1600)</f>
        <v>0</v>
      </c>
      <c r="CP11" s="128">
        <f>SUMIF('Fleet Calc'!$AE$3:$AE$1600,CONCATENATE(NOx_Calc!$E11,NOx_Calc!O$2,"A"),'Fleet Calc'!$AI$3:$AI$1600)</f>
        <v>0</v>
      </c>
      <c r="CQ11" s="128">
        <f>SUMIF('Fleet Calc'!$AE$3:$AE$1600,CONCATENATE(NOx_Calc!$E11,NOx_Calc!P$2,"A"),'Fleet Calc'!$AI$3:$AI$1600)</f>
        <v>0</v>
      </c>
      <c r="CR11" s="128"/>
      <c r="CS11" s="128">
        <f>IF(T11&lt;&gt;"",(CC11*1.609344*VLOOKUP(T11,'NOx Emission Factors'!$V$7:$X$271,2,FALSE))/1000000,0)</f>
        <v>0</v>
      </c>
      <c r="CT11" s="128">
        <f>IF(U11&lt;&gt;"",(CD11*1.609344*VLOOKUP(U11,'NOx Emission Factors'!$V$7:$X$271,2,FALSE))/1000000,0)</f>
        <v>0</v>
      </c>
      <c r="CU11" s="128">
        <f>IF(V11&lt;&gt;"",(CE11*1.609344*VLOOKUP(V11,'NOx Emission Factors'!$V$7:$X$271,2,FALSE))/1000000,0)</f>
        <v>0</v>
      </c>
      <c r="CV11" s="128">
        <f>IF(W11&lt;&gt;"",(CF11*1.609344*VLOOKUP(W11,'NOx Emission Factors'!$V$7:$X$271,2,FALSE))/1000000,0)</f>
        <v>0</v>
      </c>
      <c r="CW11" s="128">
        <f>IF(X11&lt;&gt;"",(CG11*1.609344*VLOOKUP(X11,'NOx Emission Factors'!$V$7:$X$271,2,FALSE))/1000000,0)</f>
        <v>0</v>
      </c>
      <c r="CX11" s="128">
        <f>IF(Y11&lt;&gt;"",(CH11*1.609344*VLOOKUP(Y11,'NOx Emission Factors'!$V$7:$X$271,2,FALSE))/1000000,0)</f>
        <v>0</v>
      </c>
      <c r="CY11" s="128">
        <f>IF(Z11&lt;&gt;"",(CI11*1.609344*VLOOKUP(Z11,'NOx Emission Factors'!$V$7:$X$271,2,FALSE))/1000000,0)</f>
        <v>0</v>
      </c>
      <c r="CZ11" s="128"/>
      <c r="DA11" s="128">
        <f>IF(T11&lt;&gt;"",(CK11*1.609344*VLOOKUP(T11,'NOx Emission Factors'!$V$7:$X$271,3,FALSE))/1000000,0)</f>
        <v>0</v>
      </c>
      <c r="DB11" s="128">
        <f>IF(U11&lt;&gt;"",(CL11*1.609344*VLOOKUP(U11,'NOx Emission Factors'!$V$7:$X$271,3,FALSE))/1000000,0)</f>
        <v>0</v>
      </c>
      <c r="DC11" s="128">
        <f>IF(V11&lt;&gt;"",(CM11*1.609344*VLOOKUP(V11,'NOx Emission Factors'!$V$7:$X$271,3,FALSE))/1000000,0)</f>
        <v>0</v>
      </c>
      <c r="DD11" s="128">
        <f>IF(W11&lt;&gt;"",(CN11*1.609344*VLOOKUP(W11,'NOx Emission Factors'!$V$7:$X$271,3,FALSE))/1000000,0)</f>
        <v>0</v>
      </c>
      <c r="DE11" s="128">
        <f>IF(X11&lt;&gt;"",(CO11*1.609344*VLOOKUP(X11,'NOx Emission Factors'!$V$7:$X$271,3,FALSE))/1000000,0)</f>
        <v>0</v>
      </c>
      <c r="DF11" s="128">
        <f>IF(Y11&lt;&gt;"",(CP11*1.609344*VLOOKUP(Y11,'NOx Emission Factors'!$V$7:$X$271,3,FALSE))/1000000,0)</f>
        <v>0</v>
      </c>
      <c r="DG11" s="128">
        <f>IF(Z11&lt;&gt;"",(CQ11*1.609344*VLOOKUP(Z11,'NOx Emission Factors'!$V$7:$X$271,3,FALSE))/1000000,0)</f>
        <v>0</v>
      </c>
      <c r="DH11" s="128"/>
      <c r="DI11" s="128">
        <f>SUMIF('Fleet Calc'!$AE$3:$AE$1600,CONCATENATE(NOx_Calc!$E11,NOx_Calc!J$2,"L"),'Fleet Calc'!$AG$3:$AG$1600)</f>
        <v>0</v>
      </c>
      <c r="DJ11" s="128">
        <f>SUMIF('Fleet Calc'!$AE$3:$AE$1600,CONCATENATE(NOx_Calc!$E11,NOx_Calc!K$2,"L"),'Fleet Calc'!$AG$3:$AG$1600)</f>
        <v>0</v>
      </c>
      <c r="DK11" s="128">
        <f>SUMIF('Fleet Calc'!$AE$3:$AE$1600,CONCATENATE(NOx_Calc!$E11,NOx_Calc!L$2,"L"),'Fleet Calc'!$AG$3:$AG$1600)</f>
        <v>0</v>
      </c>
      <c r="DL11" s="128">
        <f>SUMIF('Fleet Calc'!$AE$3:$AE$1600,CONCATENATE(NOx_Calc!$E11,NOx_Calc!M$2,"L"),'Fleet Calc'!$AG$3:$AG$1600)</f>
        <v>0</v>
      </c>
      <c r="DM11" s="128">
        <f>SUMIF('Fleet Calc'!$AE$3:$AE$1600,CONCATENATE(NOx_Calc!$E11,NOx_Calc!N$2,"L"),'Fleet Calc'!$AG$3:$AG$1600)</f>
        <v>0</v>
      </c>
      <c r="DN11" s="128">
        <f>SUMIF('Fleet Calc'!$AE$3:$AE$1600,CONCATENATE(NOx_Calc!$E11,NOx_Calc!O$2,"L"),'Fleet Calc'!$AG$3:$AG$1600)</f>
        <v>0</v>
      </c>
      <c r="DO11" s="128">
        <f>SUMIF('Fleet Calc'!$AE$3:$AE$1600,CONCATENATE(NOx_Calc!$E11,NOx_Calc!P$2,"L"),'Fleet Calc'!$AG$3:$AG$1600)</f>
        <v>0</v>
      </c>
      <c r="DP11" s="128"/>
      <c r="DQ11" s="128">
        <f>SUMIF('Fleet Calc'!$AE$3:$AE$1600,CONCATENATE(NOx_Calc!$E11,NOx_Calc!J$2,"A"),'Fleet Calc'!$AG$3:$AG$1600)</f>
        <v>0</v>
      </c>
      <c r="DR11" s="128">
        <f>SUMIF('Fleet Calc'!$AE$3:$AE$1600,CONCATENATE(NOx_Calc!$E11,NOx_Calc!K$2,"A"),'Fleet Calc'!$AG$3:$AG$1600)</f>
        <v>0</v>
      </c>
      <c r="DS11" s="128">
        <f>SUMIF('Fleet Calc'!$AE$3:$AE$1600,CONCATENATE(NOx_Calc!$E11,NOx_Calc!L$2,"A"),'Fleet Calc'!$AG$3:$AG$1600)</f>
        <v>0</v>
      </c>
      <c r="DT11" s="128">
        <f>SUMIF('Fleet Calc'!$AE$3:$AE$1600,CONCATENATE(NOx_Calc!$E11,NOx_Calc!M$2,"A"),'Fleet Calc'!$AG$3:$AG$1600)</f>
        <v>0</v>
      </c>
      <c r="DU11" s="128">
        <f>SUMIF('Fleet Calc'!$AE$3:$AE$1600,CONCATENATE(NOx_Calc!$E11,NOx_Calc!N$2,"A"),'Fleet Calc'!$AG$3:$AG$1600)</f>
        <v>0</v>
      </c>
      <c r="DV11" s="128">
        <f>SUMIF('Fleet Calc'!$AE$3:$AE$1600,CONCATENATE(NOx_Calc!$E11,NOx_Calc!O$2,"A"),'Fleet Calc'!$AG$3:$AG$1600)</f>
        <v>0</v>
      </c>
      <c r="DW11" s="128">
        <f>SUMIF('Fleet Calc'!$AE$3:$AE$1600,CONCATENATE(NOx_Calc!$E11,NOx_Calc!P$2,"A"),'Fleet Calc'!$AG$3:$AG$1600)</f>
        <v>0</v>
      </c>
      <c r="DX11" s="128">
        <f>SUMIF('Fleet Calc'!$AE$3:$AE$1600,CONCATENATE(NOx_Calc!$E11,NOx_Calc!R$2,"A"),'Fleet Calc'!$AG$3:$AG$1600)</f>
        <v>0</v>
      </c>
      <c r="DY11" s="128">
        <f>SUMIF('Fleet Calc'!$AE$3:$AE$1600,CONCATENATE(NOx_Calc!$E11,NOx_Calc!S$2,"A"),'Fleet Calc'!$AG$3:$AG$1600)</f>
        <v>0</v>
      </c>
      <c r="DZ11" s="128">
        <f>SUMIF('Fleet Calc'!$AE$3:$AE$1600,CONCATENATE(NOx_Calc!$E11,NOx_Calc!T$2,"A"),'Fleet Calc'!$AG$3:$AG$1600)</f>
        <v>0</v>
      </c>
      <c r="EA11" s="128"/>
      <c r="EB11" s="130">
        <f>IF(J11&lt;&gt;"",(DI11*VLOOKUP(J11,'NOx Emission Factors'!$V$7:$Z$271,5,FALSE))/1000000,0)</f>
        <v>0</v>
      </c>
      <c r="EC11" s="130">
        <f>IF(K11&lt;&gt;"",(DJ11*VLOOKUP(K11,'NOx Emission Factors'!$V$7:$Z$271,5,FALSE))/1000000,0)</f>
        <v>0</v>
      </c>
      <c r="ED11" s="130">
        <f>IF(L11&lt;&gt;"",(DK11*VLOOKUP(L11,'NOx Emission Factors'!$V$7:$Z$271,5,FALSE))/1000000,0)</f>
        <v>0</v>
      </c>
      <c r="EE11" s="130">
        <f>IF(M11&lt;&gt;"",(DL11*VLOOKUP(M11,'NOx Emission Factors'!$V$7:$Z$271,5,FALSE))/1000000,0)</f>
        <v>0</v>
      </c>
      <c r="EF11" s="130">
        <f>IF(N11&lt;&gt;"",(DM11*VLOOKUP(N11,'NOx Emission Factors'!$V$7:$Z$271,5,FALSE))/1000000,0)</f>
        <v>0</v>
      </c>
      <c r="EG11" s="130">
        <f>IF(O11&lt;&gt;"",(DN11*VLOOKUP(O11,'NOx Emission Factors'!$V$7:$Z$271,5,FALSE))/1000000,0)</f>
        <v>0</v>
      </c>
      <c r="EH11" s="130">
        <f>IF(P11&lt;&gt;"",(DO11*VLOOKUP(P11,'NOx Emission Factors'!$V$7:$Z$271,5,FALSE))/1000000,0)</f>
        <v>0</v>
      </c>
      <c r="EI11" s="128"/>
      <c r="EJ11" s="130">
        <f>IF(J11&lt;&gt;"",(DQ11*VLOOKUP(J11,'NOx Emission Factors'!$V$7:$Z$271,5,FALSE))/1000000,0)</f>
        <v>0</v>
      </c>
      <c r="EK11" s="130">
        <f>IF(K11&lt;&gt;"",(DR11*VLOOKUP(K11,'NOx Emission Factors'!$V$7:$Z$271,5,FALSE))/1000000,0)</f>
        <v>0</v>
      </c>
      <c r="EL11" s="130">
        <f>IF(L11&lt;&gt;"",(DS11*VLOOKUP(L11,'NOx Emission Factors'!$V$7:$Z$271,5,FALSE))/1000000,0)</f>
        <v>0</v>
      </c>
      <c r="EM11" s="130">
        <f>IF(M11&lt;&gt;"",(DT11*VLOOKUP(M11,'NOx Emission Factors'!$V$7:$Z$271,5,FALSE))/1000000,0)</f>
        <v>0</v>
      </c>
      <c r="EN11" s="130">
        <f>IF(N11&lt;&gt;"",(DU11*VLOOKUP(N11,'NOx Emission Factors'!$V$7:$Z$271,5,FALSE))/1000000,0)</f>
        <v>0</v>
      </c>
      <c r="EO11" s="130">
        <f>IF(O11&lt;&gt;"",(DV11*VLOOKUP(O11,'NOx Emission Factors'!$V$7:$Z$271,5,FALSE))/1000000,0)</f>
        <v>0</v>
      </c>
      <c r="EP11" s="130">
        <f>IF(P11&lt;&gt;"",(DW11*VLOOKUP(P11,'NOx Emission Factors'!$V$7:$Z$271,5,FALSE))/1000000,0)</f>
        <v>0</v>
      </c>
      <c r="EQ11" s="128"/>
      <c r="ER11" s="130">
        <f t="shared" si="10"/>
        <v>0</v>
      </c>
      <c r="ES11" s="130">
        <f t="shared" si="11"/>
        <v>0</v>
      </c>
      <c r="ET11" s="130">
        <f t="shared" si="12"/>
        <v>0</v>
      </c>
      <c r="EU11" s="130">
        <f t="shared" si="13"/>
        <v>0</v>
      </c>
      <c r="EV11" s="130">
        <f t="shared" si="14"/>
        <v>0</v>
      </c>
      <c r="EW11" s="130">
        <f t="shared" si="15"/>
        <v>0</v>
      </c>
      <c r="EX11" s="130">
        <f t="shared" si="16"/>
        <v>0</v>
      </c>
      <c r="EY11" s="130"/>
      <c r="EZ11" s="130">
        <f t="shared" si="17"/>
        <v>0</v>
      </c>
      <c r="FA11" s="130">
        <f t="shared" si="18"/>
        <v>0</v>
      </c>
      <c r="FB11" s="130">
        <f t="shared" si="19"/>
        <v>0</v>
      </c>
      <c r="FC11" s="130">
        <f t="shared" si="20"/>
        <v>0</v>
      </c>
      <c r="FD11" s="130">
        <f t="shared" si="21"/>
        <v>0</v>
      </c>
      <c r="FE11" s="130">
        <f t="shared" si="22"/>
        <v>0</v>
      </c>
      <c r="FF11" s="130">
        <f t="shared" si="23"/>
        <v>0</v>
      </c>
      <c r="FG11" s="128"/>
      <c r="FH11" s="128">
        <f t="shared" si="2"/>
        <v>0</v>
      </c>
      <c r="FI11" s="128"/>
      <c r="FJ11" s="128">
        <f t="shared" si="24"/>
        <v>0</v>
      </c>
      <c r="FK11" s="128">
        <f t="shared" si="25"/>
        <v>0</v>
      </c>
      <c r="FL11" s="128">
        <f t="shared" si="26"/>
        <v>0</v>
      </c>
      <c r="FM11" s="128">
        <f t="shared" si="27"/>
        <v>0</v>
      </c>
      <c r="FN11" s="128">
        <f t="shared" si="28"/>
        <v>0</v>
      </c>
      <c r="FO11" s="128">
        <f t="shared" si="29"/>
        <v>0</v>
      </c>
      <c r="FP11" s="128">
        <f t="shared" si="30"/>
        <v>0</v>
      </c>
      <c r="FR11">
        <f t="shared" si="31"/>
        <v>0</v>
      </c>
      <c r="FS11">
        <f t="shared" si="32"/>
        <v>0</v>
      </c>
      <c r="FT11">
        <f t="shared" si="33"/>
        <v>0</v>
      </c>
      <c r="FU11">
        <f t="shared" si="34"/>
        <v>0</v>
      </c>
      <c r="FV11">
        <f t="shared" si="35"/>
        <v>0</v>
      </c>
      <c r="FW11">
        <f t="shared" si="36"/>
        <v>0</v>
      </c>
      <c r="FX11">
        <f t="shared" si="37"/>
        <v>0</v>
      </c>
      <c r="FZ11">
        <f t="shared" si="38"/>
        <v>0</v>
      </c>
      <c r="GA11">
        <f t="shared" si="39"/>
        <v>0</v>
      </c>
      <c r="GB11">
        <f t="shared" si="40"/>
        <v>0</v>
      </c>
      <c r="GC11">
        <f t="shared" si="41"/>
        <v>0</v>
      </c>
      <c r="GD11">
        <f t="shared" si="42"/>
        <v>0</v>
      </c>
      <c r="GE11">
        <f t="shared" si="43"/>
        <v>0</v>
      </c>
      <c r="GF11">
        <f t="shared" si="44"/>
        <v>0</v>
      </c>
      <c r="GH11">
        <f t="shared" si="45"/>
        <v>0</v>
      </c>
      <c r="GI11">
        <f t="shared" si="46"/>
        <v>0</v>
      </c>
      <c r="GJ11">
        <f t="shared" si="47"/>
        <v>0</v>
      </c>
      <c r="GK11">
        <f t="shared" si="48"/>
        <v>0</v>
      </c>
      <c r="GL11">
        <f t="shared" si="49"/>
        <v>0</v>
      </c>
      <c r="GM11">
        <f t="shared" si="50"/>
        <v>0</v>
      </c>
      <c r="GN11">
        <f t="shared" si="51"/>
        <v>0</v>
      </c>
      <c r="GP11">
        <f t="shared" si="52"/>
        <v>0</v>
      </c>
      <c r="GQ11">
        <f t="shared" si="53"/>
        <v>0</v>
      </c>
      <c r="GR11">
        <f t="shared" si="54"/>
        <v>0</v>
      </c>
      <c r="GS11">
        <f t="shared" si="55"/>
        <v>0</v>
      </c>
      <c r="GT11">
        <f t="shared" si="56"/>
        <v>0</v>
      </c>
      <c r="GU11">
        <f t="shared" si="57"/>
        <v>0</v>
      </c>
      <c r="GV11">
        <f t="shared" si="58"/>
        <v>0</v>
      </c>
      <c r="GX11">
        <f t="shared" si="59"/>
        <v>0</v>
      </c>
      <c r="GY11">
        <f t="shared" si="60"/>
        <v>0</v>
      </c>
      <c r="GZ11">
        <f t="shared" si="61"/>
        <v>0</v>
      </c>
      <c r="HA11">
        <f t="shared" si="62"/>
        <v>0</v>
      </c>
      <c r="HB11">
        <f t="shared" si="63"/>
        <v>0</v>
      </c>
      <c r="HC11">
        <f t="shared" si="64"/>
        <v>0</v>
      </c>
      <c r="HD11">
        <f t="shared" si="65"/>
        <v>0</v>
      </c>
    </row>
    <row r="12" spans="1:212" x14ac:dyDescent="0.2">
      <c r="B12" t="s">
        <v>59</v>
      </c>
      <c r="C12" t="s">
        <v>238</v>
      </c>
      <c r="D12" t="s">
        <v>817</v>
      </c>
      <c r="E12" t="str">
        <f>CONCATENATE(C12,D12)</f>
        <v>PVPV3</v>
      </c>
      <c r="G12" s="129">
        <v>0</v>
      </c>
      <c r="H12" s="129">
        <v>0</v>
      </c>
      <c r="I12" s="127"/>
      <c r="J12" s="127">
        <v>98</v>
      </c>
      <c r="K12" s="127">
        <f t="shared" ref="K12:P12" si="69">J12+1</f>
        <v>99</v>
      </c>
      <c r="L12" s="127">
        <f t="shared" si="69"/>
        <v>100</v>
      </c>
      <c r="M12" s="127">
        <f t="shared" si="69"/>
        <v>101</v>
      </c>
      <c r="N12" s="127">
        <f t="shared" si="69"/>
        <v>102</v>
      </c>
      <c r="O12" s="127">
        <f t="shared" si="69"/>
        <v>103</v>
      </c>
      <c r="P12" s="127">
        <f t="shared" si="69"/>
        <v>104</v>
      </c>
      <c r="Q12" s="127"/>
      <c r="R12" s="127"/>
      <c r="S12" s="127"/>
      <c r="T12" s="127"/>
      <c r="U12" s="127"/>
      <c r="V12" s="127"/>
      <c r="W12" s="127"/>
      <c r="X12" s="127"/>
      <c r="Y12" s="127"/>
      <c r="Z12" s="127"/>
      <c r="AA12" s="127"/>
      <c r="AC12" s="128">
        <f>COUNTIF('Fleet Calc'!$AE$3:$AE$1600,CONCATENATE(NOx_Calc!$E12,NOx_Calc!J$2,"L"))</f>
        <v>0</v>
      </c>
      <c r="AD12" s="128">
        <f>COUNTIF('Fleet Calc'!$AE$3:$AE$1600,CONCATENATE(NOx_Calc!$E12,NOx_Calc!K$2,"L"))</f>
        <v>0</v>
      </c>
      <c r="AE12" s="128">
        <f>COUNTIF('Fleet Calc'!$AE$3:$AE$1600,CONCATENATE(NOx_Calc!$E12,NOx_Calc!L$2,"L"))</f>
        <v>0</v>
      </c>
      <c r="AF12" s="128">
        <f>COUNTIF('Fleet Calc'!$AE$3:$AE$1600,CONCATENATE(NOx_Calc!$E12,NOx_Calc!M$2,"L"))</f>
        <v>0</v>
      </c>
      <c r="AG12" s="128">
        <f>COUNTIF('Fleet Calc'!$AE$3:$AE$1600,CONCATENATE(NOx_Calc!$E12,NOx_Calc!N$2,"L"))</f>
        <v>0</v>
      </c>
      <c r="AH12" s="128">
        <f>COUNTIF('Fleet Calc'!$AE$3:$AE$1600,CONCATENATE(NOx_Calc!$E12,NOx_Calc!O$2,"L"))</f>
        <v>0</v>
      </c>
      <c r="AI12" s="128">
        <f>COUNTIF('Fleet Calc'!$AE$3:$AE$1600,CONCATENATE(NOx_Calc!$E12,NOx_Calc!P$2,"L"))</f>
        <v>0</v>
      </c>
      <c r="AJ12" s="128">
        <f>COUNTIF('Fleet Calc'!$AE$3:$AE$1600,CONCATENATE(NOx_Calc!$E12,NOx_Calc!Q$2,"L"))</f>
        <v>0</v>
      </c>
      <c r="AK12" s="128"/>
      <c r="AL12" s="128">
        <f>COUNTIF('Fleet Calc'!$AE$3:$AE$1600,CONCATENATE(NOx_Calc!$E12,NOx_Calc!J$2,"A"))</f>
        <v>0</v>
      </c>
      <c r="AM12" s="128">
        <f>COUNTIF('Fleet Calc'!$AE$3:$AE$1600,CONCATENATE(NOx_Calc!$E12,NOx_Calc!K$2,"A"))</f>
        <v>0</v>
      </c>
      <c r="AN12" s="128">
        <f>COUNTIF('Fleet Calc'!$AE$3:$AE$1600,CONCATENATE(NOx_Calc!$E12,NOx_Calc!L$2,"A"))</f>
        <v>0</v>
      </c>
      <c r="AO12" s="128">
        <f>COUNTIF('Fleet Calc'!$AE$3:$AE$1600,CONCATENATE(NOx_Calc!$E12,NOx_Calc!M$2,"A"))</f>
        <v>0</v>
      </c>
      <c r="AP12" s="128">
        <f>COUNTIF('Fleet Calc'!$AE$3:$AE$1600,CONCATENATE(NOx_Calc!$E12,NOx_Calc!N$2,"A"))</f>
        <v>0</v>
      </c>
      <c r="AQ12" s="128">
        <f>COUNTIF('Fleet Calc'!$AE$3:$AE$1600,CONCATENATE(NOx_Calc!$E12,NOx_Calc!O$2,"A"))</f>
        <v>0</v>
      </c>
      <c r="AR12" s="128">
        <f>COUNTIF('Fleet Calc'!$AE$3:$AE$1600,CONCATENATE(NOx_Calc!$E12,NOx_Calc!P$2,"A"))</f>
        <v>0</v>
      </c>
      <c r="AS12" s="128">
        <f>COUNTIF('Fleet Calc'!$AE$3:$AE$1600,CONCATENATE(NOx_Calc!$E12,NOx_Calc!Q$2,"A"))</f>
        <v>0</v>
      </c>
      <c r="AT12" s="128"/>
      <c r="AU12" s="128">
        <f>SUMIF('Fleet Calc'!$AE$3:$AE$1600,CONCATENATE(NOx_Calc!$E12,NOx_Calc!J$2,"L"),'Fleet Calc'!$AK$3:$AK$1600)</f>
        <v>0</v>
      </c>
      <c r="AV12" s="128">
        <f>SUMIF('Fleet Calc'!$AE$3:$AE$1600,CONCATENATE(NOx_Calc!$E12,NOx_Calc!K$2,"L"),'Fleet Calc'!$AK$3:$AK$1600)</f>
        <v>0</v>
      </c>
      <c r="AW12" s="128">
        <f>SUMIF('Fleet Calc'!$AE$3:$AE$1600,CONCATENATE(NOx_Calc!$E12,NOx_Calc!L$2,"L"),'Fleet Calc'!$AK$3:$AK$1600)</f>
        <v>0</v>
      </c>
      <c r="AX12" s="128">
        <f>SUMIF('Fleet Calc'!$AE$3:$AE$1600,CONCATENATE(NOx_Calc!$E12,NOx_Calc!M$2,"L"),'Fleet Calc'!$AK$3:$AK$1600)</f>
        <v>0</v>
      </c>
      <c r="AY12" s="128">
        <f>SUMIF('Fleet Calc'!$AE$3:$AE$1600,CONCATENATE(NOx_Calc!$E12,NOx_Calc!N$2,"L"),'Fleet Calc'!$AK$3:$AK$1600)</f>
        <v>0</v>
      </c>
      <c r="AZ12" s="128">
        <f>SUMIF('Fleet Calc'!$AE$3:$AE$1600,CONCATENATE(NOx_Calc!$E12,NOx_Calc!O$2,"L"),'Fleet Calc'!$AK$3:$AK$1600)</f>
        <v>0</v>
      </c>
      <c r="BA12" s="128">
        <f>SUMIF('Fleet Calc'!$AE$3:$AE$1600,CONCATENATE(NOx_Calc!$E12,NOx_Calc!P$2,"L"),'Fleet Calc'!$AK$3:$AK$1600)</f>
        <v>0</v>
      </c>
      <c r="BB12" s="128">
        <f>SUMIF('Fleet Calc'!$AE$3:$AE$1600,CONCATENATE(NOx_Calc!$E12,NOx_Calc!Q$2,"L"),'Fleet Calc'!$AK$3:$AK$1600)</f>
        <v>0</v>
      </c>
      <c r="BC12" s="128"/>
      <c r="BD12" s="128">
        <f>SUMIF('Fleet Calc'!$AE$3:$AE$1600,CONCATENATE(NOx_Calc!$E12,NOx_Calc!J$2,"A"),'Fleet Calc'!$AK$3:$AK$1600)</f>
        <v>0</v>
      </c>
      <c r="BE12" s="128">
        <f>SUMIF('Fleet Calc'!$AE$3:$AE$1600,CONCATENATE(NOx_Calc!$E12,NOx_Calc!K$2,"A"),'Fleet Calc'!$AK$3:$AK$1600)</f>
        <v>0</v>
      </c>
      <c r="BF12" s="128">
        <f>SUMIF('Fleet Calc'!$AE$3:$AE$1600,CONCATENATE(NOx_Calc!$E12,NOx_Calc!L$2,"A"),'Fleet Calc'!$AK$3:$AK$1600)</f>
        <v>0</v>
      </c>
      <c r="BG12" s="128">
        <f>SUMIF('Fleet Calc'!$AE$3:$AE$1600,CONCATENATE(NOx_Calc!$E12,NOx_Calc!M$2,"A"),'Fleet Calc'!$AK$3:$AK$1600)</f>
        <v>0</v>
      </c>
      <c r="BH12" s="128">
        <f>SUMIF('Fleet Calc'!$AE$3:$AE$1600,CONCATENATE(NOx_Calc!$E12,NOx_Calc!N$2,"A"),'Fleet Calc'!$AK$3:$AK$1600)</f>
        <v>0</v>
      </c>
      <c r="BI12" s="128">
        <f>SUMIF('Fleet Calc'!$AE$3:$AE$1600,CONCATENATE(NOx_Calc!$E12,NOx_Calc!O$2,"A"),'Fleet Calc'!$AK$3:$AK$1600)</f>
        <v>0</v>
      </c>
      <c r="BJ12" s="128">
        <f>SUMIF('Fleet Calc'!$AE$3:$AE$1600,CONCATENATE(NOx_Calc!$E12,NOx_Calc!P$2,"A"),'Fleet Calc'!$AK$3:$AK$1600)</f>
        <v>0</v>
      </c>
      <c r="BK12" s="128">
        <f>SUMIF('Fleet Calc'!$AE$3:$AE$1600,CONCATENATE(NOx_Calc!$E12,NOx_Calc!Q$2,"A"),'Fleet Calc'!$AK$3:$AK$1600)</f>
        <v>0</v>
      </c>
      <c r="BL12" s="128"/>
      <c r="BM12" s="128">
        <f>IF(J12&lt;&gt;"",(AU12*1.609344*VLOOKUP(J12,'NOx Emission Factors'!$V$7:$X$271,2,FALSE))/1000000,0)</f>
        <v>0</v>
      </c>
      <c r="BN12" s="128">
        <f>IF(K12&lt;&gt;"",(AV12*1.609344*VLOOKUP(K12,'NOx Emission Factors'!$V$7:$X$271,2,FALSE))/1000000,0)</f>
        <v>0</v>
      </c>
      <c r="BO12" s="128">
        <f>IF(L12&lt;&gt;"",(AW12*1.609344*VLOOKUP(L12,'NOx Emission Factors'!$V$7:$X$271,2,FALSE))/1000000,0)</f>
        <v>0</v>
      </c>
      <c r="BP12" s="128">
        <f>IF(M12&lt;&gt;"",(AX12*1.609344*VLOOKUP(M12,'NOx Emission Factors'!$V$7:$X$271,2,FALSE))/1000000,0)</f>
        <v>0</v>
      </c>
      <c r="BQ12" s="128">
        <f>IF(N12&lt;&gt;"",(AY12*1.609344*VLOOKUP(N12,'NOx Emission Factors'!$V$7:$X$271,2,FALSE))/1000000,0)</f>
        <v>0</v>
      </c>
      <c r="BR12" s="128">
        <f>IF(O12&lt;&gt;"",(AZ12*1.609344*VLOOKUP(O12,'NOx Emission Factors'!$V$7:$X$271,2,FALSE))/1000000,0)</f>
        <v>0</v>
      </c>
      <c r="BS12" s="128">
        <f>IF(P12&lt;&gt;"",(BA12*1.609344*VLOOKUP(P12,'NOx Emission Factors'!$V$7:$X$271,2,FALSE))/1000000,0)</f>
        <v>0</v>
      </c>
      <c r="BT12" s="128"/>
      <c r="BU12" s="128">
        <f>IF(J12&lt;&gt;"",(BD12*1.609344*VLOOKUP(J12,'NOx Emission Factors'!$V$7:$X$271,3,FALSE))/1000000,0)</f>
        <v>0</v>
      </c>
      <c r="BV12" s="128">
        <f>IF(K12&lt;&gt;"",(BE12*1.609344*VLOOKUP(K12,'NOx Emission Factors'!$V$7:$X$271,3,FALSE))/1000000,0)</f>
        <v>0</v>
      </c>
      <c r="BW12" s="128">
        <f>IF(L12&lt;&gt;"",(BF12*1.609344*VLOOKUP(L12,'NOx Emission Factors'!$V$7:$X$271,3,FALSE))/1000000,0)</f>
        <v>0</v>
      </c>
      <c r="BX12" s="128">
        <f>IF(M12&lt;&gt;"",(BG12*1.609344*VLOOKUP(M12,'NOx Emission Factors'!$V$7:$X$271,3,FALSE))/1000000,0)</f>
        <v>0</v>
      </c>
      <c r="BY12" s="128">
        <f>IF(N12&lt;&gt;"",(BH12*1.609344*VLOOKUP(N12,'NOx Emission Factors'!$V$7:$X$271,3,FALSE))/1000000,0)</f>
        <v>0</v>
      </c>
      <c r="BZ12" s="128">
        <f>IF(O12&lt;&gt;"",(BI12*1.609344*VLOOKUP(O12,'NOx Emission Factors'!$V$7:$X$271,3,FALSE))/1000000,0)</f>
        <v>0</v>
      </c>
      <c r="CA12" s="128">
        <f>IF(P12&lt;&gt;"",(BJ12*1.609344*VLOOKUP(P12,'NOx Emission Factors'!$V$7:$X$271,3,FALSE))/1000000,0)</f>
        <v>0</v>
      </c>
      <c r="CB12" s="128"/>
      <c r="CC12" s="128">
        <f>SUMIF('Fleet Calc'!$AE$3:$AE$1600,CONCATENATE(NOx_Calc!$E12,NOx_Calc!J$2,"L"),'Fleet Calc'!$AI$3:$AI$1600)</f>
        <v>0</v>
      </c>
      <c r="CD12" s="128">
        <f>SUMIF('Fleet Calc'!$AE$3:$AE$1600,CONCATENATE(NOx_Calc!$E12,NOx_Calc!K$2,"L"),'Fleet Calc'!$AI$3:$AI$1600)</f>
        <v>0</v>
      </c>
      <c r="CE12" s="128">
        <f>SUMIF('Fleet Calc'!$AE$3:$AE$1600,CONCATENATE(NOx_Calc!$E12,NOx_Calc!L$2,"L"),'Fleet Calc'!$AI$3:$AI$1600)</f>
        <v>0</v>
      </c>
      <c r="CF12" s="128">
        <f>SUMIF('Fleet Calc'!$AE$3:$AE$1600,CONCATENATE(NOx_Calc!$E12,NOx_Calc!M$2,"L"),'Fleet Calc'!$AI$3:$AI$1600)</f>
        <v>0</v>
      </c>
      <c r="CG12" s="128">
        <f>SUMIF('Fleet Calc'!$AE$3:$AE$1600,CONCATENATE(NOx_Calc!$E12,NOx_Calc!N$2,"L"),'Fleet Calc'!$AI$3:$AI$1600)</f>
        <v>0</v>
      </c>
      <c r="CH12" s="128">
        <f>SUMIF('Fleet Calc'!$AE$3:$AE$1600,CONCATENATE(NOx_Calc!$E12,NOx_Calc!O$2,"L"),'Fleet Calc'!$AI$3:$AI$1600)</f>
        <v>0</v>
      </c>
      <c r="CI12" s="128">
        <f>SUMIF('Fleet Calc'!$AE$3:$AE$1600,CONCATENATE(NOx_Calc!$E12,NOx_Calc!P$2,"L"),'Fleet Calc'!$AI$3:$AI$1600)</f>
        <v>0</v>
      </c>
      <c r="CJ12" s="128"/>
      <c r="CK12" s="128">
        <f>SUMIF('Fleet Calc'!$AE$3:$AE$1600,CONCATENATE(NOx_Calc!$E12,NOx_Calc!J$2,"A"),'Fleet Calc'!$AI$3:$AI$1600)</f>
        <v>0</v>
      </c>
      <c r="CL12" s="128">
        <f>SUMIF('Fleet Calc'!$AE$3:$AE$1600,CONCATENATE(NOx_Calc!$E12,NOx_Calc!K$2,"A"),'Fleet Calc'!$AI$3:$AI$1600)</f>
        <v>0</v>
      </c>
      <c r="CM12" s="128">
        <f>SUMIF('Fleet Calc'!$AE$3:$AE$1600,CONCATENATE(NOx_Calc!$E12,NOx_Calc!L$2,"A"),'Fleet Calc'!$AI$3:$AI$1600)</f>
        <v>0</v>
      </c>
      <c r="CN12" s="128">
        <f>SUMIF('Fleet Calc'!$AE$3:$AE$1600,CONCATENATE(NOx_Calc!$E12,NOx_Calc!M$2,"A"),'Fleet Calc'!$AI$3:$AI$1600)</f>
        <v>0</v>
      </c>
      <c r="CO12" s="128">
        <f>SUMIF('Fleet Calc'!$AE$3:$AE$1600,CONCATENATE(NOx_Calc!$E12,NOx_Calc!N$2,"A"),'Fleet Calc'!$AI$3:$AI$1600)</f>
        <v>0</v>
      </c>
      <c r="CP12" s="128">
        <f>SUMIF('Fleet Calc'!$AE$3:$AE$1600,CONCATENATE(NOx_Calc!$E12,NOx_Calc!O$2,"A"),'Fleet Calc'!$AI$3:$AI$1600)</f>
        <v>0</v>
      </c>
      <c r="CQ12" s="128">
        <f>SUMIF('Fleet Calc'!$AE$3:$AE$1600,CONCATENATE(NOx_Calc!$E12,NOx_Calc!P$2,"A"),'Fleet Calc'!$AI$3:$AI$1600)</f>
        <v>0</v>
      </c>
      <c r="CR12" s="128"/>
      <c r="CS12" s="128">
        <f>IF(T12&lt;&gt;"",(CC12*1.609344*VLOOKUP(T12,'NOx Emission Factors'!$V$7:$X$271,2,FALSE))/1000000,0)</f>
        <v>0</v>
      </c>
      <c r="CT12" s="128">
        <f>IF(U12&lt;&gt;"",(CD12*1.609344*VLOOKUP(U12,'NOx Emission Factors'!$V$7:$X$271,2,FALSE))/1000000,0)</f>
        <v>0</v>
      </c>
      <c r="CU12" s="128">
        <f>IF(V12&lt;&gt;"",(CE12*1.609344*VLOOKUP(V12,'NOx Emission Factors'!$V$7:$X$271,2,FALSE))/1000000,0)</f>
        <v>0</v>
      </c>
      <c r="CV12" s="128">
        <f>IF(W12&lt;&gt;"",(CF12*1.609344*VLOOKUP(W12,'NOx Emission Factors'!$V$7:$X$271,2,FALSE))/1000000,0)</f>
        <v>0</v>
      </c>
      <c r="CW12" s="128">
        <f>IF(X12&lt;&gt;"",(CG12*1.609344*VLOOKUP(X12,'NOx Emission Factors'!$V$7:$X$271,2,FALSE))/1000000,0)</f>
        <v>0</v>
      </c>
      <c r="CX12" s="128">
        <f>IF(Y12&lt;&gt;"",(CH12*1.609344*VLOOKUP(Y12,'NOx Emission Factors'!$V$7:$X$271,2,FALSE))/1000000,0)</f>
        <v>0</v>
      </c>
      <c r="CY12" s="128">
        <f>IF(Z12&lt;&gt;"",(CI12*1.609344*VLOOKUP(Z12,'NOx Emission Factors'!$V$7:$X$271,2,FALSE))/1000000,0)</f>
        <v>0</v>
      </c>
      <c r="CZ12" s="128"/>
      <c r="DA12" s="128">
        <f>IF(T12&lt;&gt;"",(CK12*1.609344*VLOOKUP(T12,'NOx Emission Factors'!$V$7:$X$271,3,FALSE))/1000000,0)</f>
        <v>0</v>
      </c>
      <c r="DB12" s="128">
        <f>IF(U12&lt;&gt;"",(CL12*1.609344*VLOOKUP(U12,'NOx Emission Factors'!$V$7:$X$271,3,FALSE))/1000000,0)</f>
        <v>0</v>
      </c>
      <c r="DC12" s="128">
        <f>IF(V12&lt;&gt;"",(CM12*1.609344*VLOOKUP(V12,'NOx Emission Factors'!$V$7:$X$271,3,FALSE))/1000000,0)</f>
        <v>0</v>
      </c>
      <c r="DD12" s="128">
        <f>IF(W12&lt;&gt;"",(CN12*1.609344*VLOOKUP(W12,'NOx Emission Factors'!$V$7:$X$271,3,FALSE))/1000000,0)</f>
        <v>0</v>
      </c>
      <c r="DE12" s="128">
        <f>IF(X12&lt;&gt;"",(CO12*1.609344*VLOOKUP(X12,'NOx Emission Factors'!$V$7:$X$271,3,FALSE))/1000000,0)</f>
        <v>0</v>
      </c>
      <c r="DF12" s="128">
        <f>IF(Y12&lt;&gt;"",(CP12*1.609344*VLOOKUP(Y12,'NOx Emission Factors'!$V$7:$X$271,3,FALSE))/1000000,0)</f>
        <v>0</v>
      </c>
      <c r="DG12" s="128">
        <f>IF(Z12&lt;&gt;"",(CQ12*1.609344*VLOOKUP(Z12,'NOx Emission Factors'!$V$7:$X$271,3,FALSE))/1000000,0)</f>
        <v>0</v>
      </c>
      <c r="DH12" s="128"/>
      <c r="DI12" s="128">
        <f>SUMIF('Fleet Calc'!$AE$3:$AE$1600,CONCATENATE(NOx_Calc!$E12,NOx_Calc!J$2,"L"),'Fleet Calc'!$AG$3:$AG$1600)</f>
        <v>0</v>
      </c>
      <c r="DJ12" s="128">
        <f>SUMIF('Fleet Calc'!$AE$3:$AE$1600,CONCATENATE(NOx_Calc!$E12,NOx_Calc!K$2,"L"),'Fleet Calc'!$AG$3:$AG$1600)</f>
        <v>0</v>
      </c>
      <c r="DK12" s="128">
        <f>SUMIF('Fleet Calc'!$AE$3:$AE$1600,CONCATENATE(NOx_Calc!$E12,NOx_Calc!L$2,"L"),'Fleet Calc'!$AG$3:$AG$1600)</f>
        <v>0</v>
      </c>
      <c r="DL12" s="128">
        <f>SUMIF('Fleet Calc'!$AE$3:$AE$1600,CONCATENATE(NOx_Calc!$E12,NOx_Calc!M$2,"L"),'Fleet Calc'!$AG$3:$AG$1600)</f>
        <v>0</v>
      </c>
      <c r="DM12" s="128">
        <f>SUMIF('Fleet Calc'!$AE$3:$AE$1600,CONCATENATE(NOx_Calc!$E12,NOx_Calc!N$2,"L"),'Fleet Calc'!$AG$3:$AG$1600)</f>
        <v>0</v>
      </c>
      <c r="DN12" s="128">
        <f>SUMIF('Fleet Calc'!$AE$3:$AE$1600,CONCATENATE(NOx_Calc!$E12,NOx_Calc!O$2,"L"),'Fleet Calc'!$AG$3:$AG$1600)</f>
        <v>0</v>
      </c>
      <c r="DO12" s="128">
        <f>SUMIF('Fleet Calc'!$AE$3:$AE$1600,CONCATENATE(NOx_Calc!$E12,NOx_Calc!P$2,"L"),'Fleet Calc'!$AG$3:$AG$1600)</f>
        <v>0</v>
      </c>
      <c r="DP12" s="128"/>
      <c r="DQ12" s="128">
        <f>SUMIF('Fleet Calc'!$AE$3:$AE$1600,CONCATENATE(NOx_Calc!$E12,NOx_Calc!J$2,"A"),'Fleet Calc'!$AG$3:$AG$1600)</f>
        <v>0</v>
      </c>
      <c r="DR12" s="128">
        <f>SUMIF('Fleet Calc'!$AE$3:$AE$1600,CONCATENATE(NOx_Calc!$E12,NOx_Calc!K$2,"A"),'Fleet Calc'!$AG$3:$AG$1600)</f>
        <v>0</v>
      </c>
      <c r="DS12" s="128">
        <f>SUMIF('Fleet Calc'!$AE$3:$AE$1600,CONCATENATE(NOx_Calc!$E12,NOx_Calc!L$2,"A"),'Fleet Calc'!$AG$3:$AG$1600)</f>
        <v>0</v>
      </c>
      <c r="DT12" s="128">
        <f>SUMIF('Fleet Calc'!$AE$3:$AE$1600,CONCATENATE(NOx_Calc!$E12,NOx_Calc!M$2,"A"),'Fleet Calc'!$AG$3:$AG$1600)</f>
        <v>0</v>
      </c>
      <c r="DU12" s="128">
        <f>SUMIF('Fleet Calc'!$AE$3:$AE$1600,CONCATENATE(NOx_Calc!$E12,NOx_Calc!N$2,"A"),'Fleet Calc'!$AG$3:$AG$1600)</f>
        <v>0</v>
      </c>
      <c r="DV12" s="128">
        <f>SUMIF('Fleet Calc'!$AE$3:$AE$1600,CONCATENATE(NOx_Calc!$E12,NOx_Calc!O$2,"A"),'Fleet Calc'!$AG$3:$AG$1600)</f>
        <v>0</v>
      </c>
      <c r="DW12" s="128">
        <f>SUMIF('Fleet Calc'!$AE$3:$AE$1600,CONCATENATE(NOx_Calc!$E12,NOx_Calc!P$2,"A"),'Fleet Calc'!$AG$3:$AG$1600)</f>
        <v>0</v>
      </c>
      <c r="DX12" s="128">
        <f>SUMIF('Fleet Calc'!$AE$3:$AE$1600,CONCATENATE(NOx_Calc!$E12,NOx_Calc!R$2,"A"),'Fleet Calc'!$AG$3:$AG$1600)</f>
        <v>0</v>
      </c>
      <c r="DY12" s="128">
        <f>SUMIF('Fleet Calc'!$AE$3:$AE$1600,CONCATENATE(NOx_Calc!$E12,NOx_Calc!S$2,"A"),'Fleet Calc'!$AG$3:$AG$1600)</f>
        <v>0</v>
      </c>
      <c r="DZ12" s="128">
        <f>SUMIF('Fleet Calc'!$AE$3:$AE$1600,CONCATENATE(NOx_Calc!$E12,NOx_Calc!T$2,"A"),'Fleet Calc'!$AG$3:$AG$1600)</f>
        <v>0</v>
      </c>
      <c r="EA12" s="128"/>
      <c r="EB12" s="130">
        <f>IF(J12&lt;&gt;"",(DI12*VLOOKUP(J12,'NOx Emission Factors'!$V$7:$Z$271,5,FALSE))/1000000,0)</f>
        <v>0</v>
      </c>
      <c r="EC12" s="130">
        <f>IF(K12&lt;&gt;"",(DJ12*VLOOKUP(K12,'NOx Emission Factors'!$V$7:$Z$271,5,FALSE))/1000000,0)</f>
        <v>0</v>
      </c>
      <c r="ED12" s="130">
        <f>IF(L12&lt;&gt;"",(DK12*VLOOKUP(L12,'NOx Emission Factors'!$V$7:$Z$271,5,FALSE))/1000000,0)</f>
        <v>0</v>
      </c>
      <c r="EE12" s="130">
        <f>IF(M12&lt;&gt;"",(DL12*VLOOKUP(M12,'NOx Emission Factors'!$V$7:$Z$271,5,FALSE))/1000000,0)</f>
        <v>0</v>
      </c>
      <c r="EF12" s="130">
        <f>IF(N12&lt;&gt;"",(DM12*VLOOKUP(N12,'NOx Emission Factors'!$V$7:$Z$271,5,FALSE))/1000000,0)</f>
        <v>0</v>
      </c>
      <c r="EG12" s="130">
        <f>IF(O12&lt;&gt;"",(DN12*VLOOKUP(O12,'NOx Emission Factors'!$V$7:$Z$271,5,FALSE))/1000000,0)</f>
        <v>0</v>
      </c>
      <c r="EH12" s="130">
        <f>IF(P12&lt;&gt;"",(DO12*VLOOKUP(P12,'NOx Emission Factors'!$V$7:$Z$271,5,FALSE))/1000000,0)</f>
        <v>0</v>
      </c>
      <c r="EI12" s="128"/>
      <c r="EJ12" s="130">
        <f>IF(J12&lt;&gt;"",(DQ12*VLOOKUP(J12,'NOx Emission Factors'!$V$7:$Z$271,5,FALSE))/1000000,0)</f>
        <v>0</v>
      </c>
      <c r="EK12" s="130">
        <f>IF(K12&lt;&gt;"",(DR12*VLOOKUP(K12,'NOx Emission Factors'!$V$7:$Z$271,5,FALSE))/1000000,0)</f>
        <v>0</v>
      </c>
      <c r="EL12" s="130">
        <f>IF(L12&lt;&gt;"",(DS12*VLOOKUP(L12,'NOx Emission Factors'!$V$7:$Z$271,5,FALSE))/1000000,0)</f>
        <v>0</v>
      </c>
      <c r="EM12" s="130">
        <f>IF(M12&lt;&gt;"",(DT12*VLOOKUP(M12,'NOx Emission Factors'!$V$7:$Z$271,5,FALSE))/1000000,0)</f>
        <v>0</v>
      </c>
      <c r="EN12" s="130">
        <f>IF(N12&lt;&gt;"",(DU12*VLOOKUP(N12,'NOx Emission Factors'!$V$7:$Z$271,5,FALSE))/1000000,0)</f>
        <v>0</v>
      </c>
      <c r="EO12" s="130">
        <f>IF(O12&lt;&gt;"",(DV12*VLOOKUP(O12,'NOx Emission Factors'!$V$7:$Z$271,5,FALSE))/1000000,0)</f>
        <v>0</v>
      </c>
      <c r="EP12" s="130">
        <f>IF(P12&lt;&gt;"",(DW12*VLOOKUP(P12,'NOx Emission Factors'!$V$7:$Z$271,5,FALSE))/1000000,0)</f>
        <v>0</v>
      </c>
      <c r="EQ12" s="128"/>
      <c r="ER12" s="130">
        <f t="shared" si="10"/>
        <v>0</v>
      </c>
      <c r="ES12" s="130">
        <f t="shared" si="11"/>
        <v>0</v>
      </c>
      <c r="ET12" s="130">
        <f t="shared" si="12"/>
        <v>0</v>
      </c>
      <c r="EU12" s="130">
        <f t="shared" si="13"/>
        <v>0</v>
      </c>
      <c r="EV12" s="130">
        <f t="shared" si="14"/>
        <v>0</v>
      </c>
      <c r="EW12" s="130">
        <f t="shared" si="15"/>
        <v>0</v>
      </c>
      <c r="EX12" s="130">
        <f t="shared" si="16"/>
        <v>0</v>
      </c>
      <c r="EY12" s="130"/>
      <c r="EZ12" s="130">
        <f t="shared" si="17"/>
        <v>0</v>
      </c>
      <c r="FA12" s="130">
        <f t="shared" si="18"/>
        <v>0</v>
      </c>
      <c r="FB12" s="130">
        <f t="shared" si="19"/>
        <v>0</v>
      </c>
      <c r="FC12" s="130">
        <f t="shared" si="20"/>
        <v>0</v>
      </c>
      <c r="FD12" s="130">
        <f t="shared" si="21"/>
        <v>0</v>
      </c>
      <c r="FE12" s="130">
        <f t="shared" si="22"/>
        <v>0</v>
      </c>
      <c r="FF12" s="130">
        <f t="shared" si="23"/>
        <v>0</v>
      </c>
      <c r="FG12" s="128"/>
      <c r="FH12" s="128">
        <f t="shared" si="2"/>
        <v>0</v>
      </c>
      <c r="FI12" s="128"/>
      <c r="FJ12" s="128">
        <f t="shared" si="24"/>
        <v>0</v>
      </c>
      <c r="FK12" s="128">
        <f t="shared" si="25"/>
        <v>0</v>
      </c>
      <c r="FL12" s="128">
        <f t="shared" si="26"/>
        <v>0</v>
      </c>
      <c r="FM12" s="128">
        <f t="shared" si="27"/>
        <v>0</v>
      </c>
      <c r="FN12" s="128">
        <f t="shared" si="28"/>
        <v>0</v>
      </c>
      <c r="FO12" s="128">
        <f t="shared" si="29"/>
        <v>0</v>
      </c>
      <c r="FP12" s="128">
        <f t="shared" si="30"/>
        <v>0</v>
      </c>
      <c r="FR12">
        <f t="shared" si="31"/>
        <v>0</v>
      </c>
      <c r="FS12">
        <f t="shared" si="32"/>
        <v>0</v>
      </c>
      <c r="FT12">
        <f t="shared" si="33"/>
        <v>0</v>
      </c>
      <c r="FU12">
        <f t="shared" si="34"/>
        <v>0</v>
      </c>
      <c r="FV12">
        <f t="shared" si="35"/>
        <v>0</v>
      </c>
      <c r="FW12">
        <f t="shared" si="36"/>
        <v>0</v>
      </c>
      <c r="FX12">
        <f t="shared" si="37"/>
        <v>0</v>
      </c>
      <c r="FZ12">
        <f t="shared" si="38"/>
        <v>0</v>
      </c>
      <c r="GA12">
        <f t="shared" si="39"/>
        <v>0</v>
      </c>
      <c r="GB12">
        <f t="shared" si="40"/>
        <v>0</v>
      </c>
      <c r="GC12">
        <f t="shared" si="41"/>
        <v>0</v>
      </c>
      <c r="GD12">
        <f t="shared" si="42"/>
        <v>0</v>
      </c>
      <c r="GE12">
        <f t="shared" si="43"/>
        <v>0</v>
      </c>
      <c r="GF12">
        <f t="shared" si="44"/>
        <v>0</v>
      </c>
      <c r="GH12">
        <f t="shared" si="45"/>
        <v>0</v>
      </c>
      <c r="GI12">
        <f t="shared" si="46"/>
        <v>0</v>
      </c>
      <c r="GJ12">
        <f t="shared" si="47"/>
        <v>0</v>
      </c>
      <c r="GK12">
        <f t="shared" si="48"/>
        <v>0</v>
      </c>
      <c r="GL12">
        <f t="shared" si="49"/>
        <v>0</v>
      </c>
      <c r="GM12">
        <f t="shared" si="50"/>
        <v>0</v>
      </c>
      <c r="GN12">
        <f t="shared" si="51"/>
        <v>0</v>
      </c>
      <c r="GP12">
        <f t="shared" si="52"/>
        <v>0</v>
      </c>
      <c r="GQ12">
        <f t="shared" si="53"/>
        <v>0</v>
      </c>
      <c r="GR12">
        <f t="shared" si="54"/>
        <v>0</v>
      </c>
      <c r="GS12">
        <f t="shared" si="55"/>
        <v>0</v>
      </c>
      <c r="GT12">
        <f t="shared" si="56"/>
        <v>0</v>
      </c>
      <c r="GU12">
        <f t="shared" si="57"/>
        <v>0</v>
      </c>
      <c r="GV12">
        <f t="shared" si="58"/>
        <v>0</v>
      </c>
      <c r="GX12">
        <f t="shared" si="59"/>
        <v>0</v>
      </c>
      <c r="GY12">
        <f t="shared" si="60"/>
        <v>0</v>
      </c>
      <c r="GZ12">
        <f t="shared" si="61"/>
        <v>0</v>
      </c>
      <c r="HA12">
        <f t="shared" si="62"/>
        <v>0</v>
      </c>
      <c r="HB12">
        <f t="shared" si="63"/>
        <v>0</v>
      </c>
      <c r="HC12">
        <f t="shared" si="64"/>
        <v>0</v>
      </c>
      <c r="HD12">
        <f t="shared" si="65"/>
        <v>0</v>
      </c>
    </row>
    <row r="13" spans="1:212" x14ac:dyDescent="0.2">
      <c r="A13" t="s">
        <v>71</v>
      </c>
      <c r="B13" t="s">
        <v>57</v>
      </c>
      <c r="C13" t="s">
        <v>81</v>
      </c>
      <c r="D13" t="s">
        <v>302</v>
      </c>
      <c r="E13" t="str">
        <f t="shared" si="9"/>
        <v>DVDV1</v>
      </c>
      <c r="G13" s="129">
        <v>0</v>
      </c>
      <c r="H13" s="129">
        <v>0</v>
      </c>
      <c r="I13" s="127"/>
      <c r="J13" s="127">
        <v>77</v>
      </c>
      <c r="K13" s="127">
        <f t="shared" ref="K13:P13" si="70">J13+1</f>
        <v>78</v>
      </c>
      <c r="L13" s="127">
        <f t="shared" si="70"/>
        <v>79</v>
      </c>
      <c r="M13" s="127">
        <f t="shared" si="70"/>
        <v>80</v>
      </c>
      <c r="N13" s="127">
        <f t="shared" si="70"/>
        <v>81</v>
      </c>
      <c r="O13" s="127">
        <f t="shared" si="70"/>
        <v>82</v>
      </c>
      <c r="P13" s="127">
        <f t="shared" si="70"/>
        <v>83</v>
      </c>
      <c r="Q13" s="127"/>
      <c r="R13" s="127"/>
      <c r="S13" s="127"/>
      <c r="T13" s="127"/>
      <c r="U13" s="127"/>
      <c r="V13" s="127"/>
      <c r="W13" s="127"/>
      <c r="X13" s="127"/>
      <c r="Y13" s="127"/>
      <c r="Z13" s="127"/>
      <c r="AA13" s="127"/>
      <c r="AC13" s="128">
        <f>COUNTIF('Fleet Calc'!$AE$3:$AE$1600,CONCATENATE(NOx_Calc!$E13,NOx_Calc!J$2,"L"))</f>
        <v>0</v>
      </c>
      <c r="AD13" s="128">
        <f>COUNTIF('Fleet Calc'!$AE$3:$AE$1600,CONCATENATE(NOx_Calc!$E13,NOx_Calc!K$2,"L"))</f>
        <v>0</v>
      </c>
      <c r="AE13" s="128">
        <f>COUNTIF('Fleet Calc'!$AE$3:$AE$1600,CONCATENATE(NOx_Calc!$E13,NOx_Calc!L$2,"L"))</f>
        <v>0</v>
      </c>
      <c r="AF13" s="128">
        <f>COUNTIF('Fleet Calc'!$AE$3:$AE$1600,CONCATENATE(NOx_Calc!$E13,NOx_Calc!M$2,"L"))</f>
        <v>0</v>
      </c>
      <c r="AG13" s="128">
        <f>COUNTIF('Fleet Calc'!$AE$3:$AE$1600,CONCATENATE(NOx_Calc!$E13,NOx_Calc!N$2,"L"))</f>
        <v>0</v>
      </c>
      <c r="AH13" s="128">
        <f>COUNTIF('Fleet Calc'!$AE$3:$AE$1600,CONCATENATE(NOx_Calc!$E13,NOx_Calc!O$2,"L"))</f>
        <v>0</v>
      </c>
      <c r="AI13" s="128">
        <f>COUNTIF('Fleet Calc'!$AE$3:$AE$1600,CONCATENATE(NOx_Calc!$E13,NOx_Calc!P$2,"L"))</f>
        <v>0</v>
      </c>
      <c r="AJ13" s="128">
        <f>COUNTIF('Fleet Calc'!$AE$3:$AE$1600,CONCATENATE(NOx_Calc!$E13,NOx_Calc!Q$2,"L"))</f>
        <v>0</v>
      </c>
      <c r="AK13" s="128"/>
      <c r="AL13" s="128">
        <f>COUNTIF('Fleet Calc'!$AE$3:$AE$1600,CONCATENATE(NOx_Calc!$E13,NOx_Calc!J$2,"A"))</f>
        <v>0</v>
      </c>
      <c r="AM13" s="128">
        <f>COUNTIF('Fleet Calc'!$AE$3:$AE$1600,CONCATENATE(NOx_Calc!$E13,NOx_Calc!K$2,"A"))</f>
        <v>0</v>
      </c>
      <c r="AN13" s="128">
        <f>COUNTIF('Fleet Calc'!$AE$3:$AE$1600,CONCATENATE(NOx_Calc!$E13,NOx_Calc!L$2,"A"))</f>
        <v>0</v>
      </c>
      <c r="AO13" s="128">
        <f>COUNTIF('Fleet Calc'!$AE$3:$AE$1600,CONCATENATE(NOx_Calc!$E13,NOx_Calc!M$2,"A"))</f>
        <v>0</v>
      </c>
      <c r="AP13" s="128">
        <f>COUNTIF('Fleet Calc'!$AE$3:$AE$1600,CONCATENATE(NOx_Calc!$E13,NOx_Calc!N$2,"A"))</f>
        <v>0</v>
      </c>
      <c r="AQ13" s="128">
        <f>COUNTIF('Fleet Calc'!$AE$3:$AE$1600,CONCATENATE(NOx_Calc!$E13,NOx_Calc!O$2,"A"))</f>
        <v>0</v>
      </c>
      <c r="AR13" s="128">
        <f>COUNTIF('Fleet Calc'!$AE$3:$AE$1600,CONCATENATE(NOx_Calc!$E13,NOx_Calc!P$2,"A"))</f>
        <v>0</v>
      </c>
      <c r="AS13" s="128">
        <f>COUNTIF('Fleet Calc'!$AE$3:$AE$1600,CONCATENATE(NOx_Calc!$E13,NOx_Calc!Q$2,"A"))</f>
        <v>0</v>
      </c>
      <c r="AT13" s="128"/>
      <c r="AU13" s="128">
        <f>SUMIF('Fleet Calc'!$AE$3:$AE$1600,CONCATENATE(NOx_Calc!$E13,NOx_Calc!J$2,"L"),'Fleet Calc'!$AK$3:$AK$1600)</f>
        <v>0</v>
      </c>
      <c r="AV13" s="128">
        <f>SUMIF('Fleet Calc'!$AE$3:$AE$1600,CONCATENATE(NOx_Calc!$E13,NOx_Calc!K$2,"L"),'Fleet Calc'!$AK$3:$AK$1600)</f>
        <v>0</v>
      </c>
      <c r="AW13" s="128">
        <f>SUMIF('Fleet Calc'!$AE$3:$AE$1600,CONCATENATE(NOx_Calc!$E13,NOx_Calc!L$2,"L"),'Fleet Calc'!$AK$3:$AK$1600)</f>
        <v>0</v>
      </c>
      <c r="AX13" s="128">
        <f>SUMIF('Fleet Calc'!$AE$3:$AE$1600,CONCATENATE(NOx_Calc!$E13,NOx_Calc!M$2,"L"),'Fleet Calc'!$AK$3:$AK$1600)</f>
        <v>0</v>
      </c>
      <c r="AY13" s="128">
        <f>SUMIF('Fleet Calc'!$AE$3:$AE$1600,CONCATENATE(NOx_Calc!$E13,NOx_Calc!N$2,"L"),'Fleet Calc'!$AK$3:$AK$1600)</f>
        <v>0</v>
      </c>
      <c r="AZ13" s="128">
        <f>SUMIF('Fleet Calc'!$AE$3:$AE$1600,CONCATENATE(NOx_Calc!$E13,NOx_Calc!O$2,"L"),'Fleet Calc'!$AK$3:$AK$1600)</f>
        <v>0</v>
      </c>
      <c r="BA13" s="128">
        <f>SUMIF('Fleet Calc'!$AE$3:$AE$1600,CONCATENATE(NOx_Calc!$E13,NOx_Calc!P$2,"L"),'Fleet Calc'!$AK$3:$AK$1600)</f>
        <v>0</v>
      </c>
      <c r="BB13" s="128">
        <f>SUMIF('Fleet Calc'!$AE$3:$AE$1600,CONCATENATE(NOx_Calc!$E13,NOx_Calc!Q$2,"L"),'Fleet Calc'!$AK$3:$AK$1600)</f>
        <v>0</v>
      </c>
      <c r="BC13" s="128"/>
      <c r="BD13" s="128">
        <f>SUMIF('Fleet Calc'!$AE$3:$AE$1600,CONCATENATE(NOx_Calc!$E13,NOx_Calc!J$2,"A"),'Fleet Calc'!$AK$3:$AK$1600)</f>
        <v>0</v>
      </c>
      <c r="BE13" s="128">
        <f>SUMIF('Fleet Calc'!$AE$3:$AE$1600,CONCATENATE(NOx_Calc!$E13,NOx_Calc!K$2,"A"),'Fleet Calc'!$AK$3:$AK$1600)</f>
        <v>0</v>
      </c>
      <c r="BF13" s="128">
        <f>SUMIF('Fleet Calc'!$AE$3:$AE$1600,CONCATENATE(NOx_Calc!$E13,NOx_Calc!L$2,"A"),'Fleet Calc'!$AK$3:$AK$1600)</f>
        <v>0</v>
      </c>
      <c r="BG13" s="128">
        <f>SUMIF('Fleet Calc'!$AE$3:$AE$1600,CONCATENATE(NOx_Calc!$E13,NOx_Calc!M$2,"A"),'Fleet Calc'!$AK$3:$AK$1600)</f>
        <v>0</v>
      </c>
      <c r="BH13" s="128">
        <f>SUMIF('Fleet Calc'!$AE$3:$AE$1600,CONCATENATE(NOx_Calc!$E13,NOx_Calc!N$2,"A"),'Fleet Calc'!$AK$3:$AK$1600)</f>
        <v>0</v>
      </c>
      <c r="BI13" s="128">
        <f>SUMIF('Fleet Calc'!$AE$3:$AE$1600,CONCATENATE(NOx_Calc!$E13,NOx_Calc!O$2,"A"),'Fleet Calc'!$AK$3:$AK$1600)</f>
        <v>0</v>
      </c>
      <c r="BJ13" s="128">
        <f>SUMIF('Fleet Calc'!$AE$3:$AE$1600,CONCATENATE(NOx_Calc!$E13,NOx_Calc!P$2,"A"),'Fleet Calc'!$AK$3:$AK$1600)</f>
        <v>0</v>
      </c>
      <c r="BK13" s="128">
        <f>SUMIF('Fleet Calc'!$AE$3:$AE$1600,CONCATENATE(NOx_Calc!$E13,NOx_Calc!Q$2,"A"),'Fleet Calc'!$AK$3:$AK$1600)</f>
        <v>0</v>
      </c>
      <c r="BL13" s="128"/>
      <c r="BM13" s="128">
        <f>IF(J13&lt;&gt;"",(AU13*1.609344*VLOOKUP(J13,'NOx Emission Factors'!$V$7:$X$271,2,FALSE))/1000000,0)</f>
        <v>0</v>
      </c>
      <c r="BN13" s="128">
        <f>IF(K13&lt;&gt;"",(AV13*1.609344*VLOOKUP(K13,'NOx Emission Factors'!$V$7:$X$271,2,FALSE))/1000000,0)</f>
        <v>0</v>
      </c>
      <c r="BO13" s="128">
        <f>IF(L13&lt;&gt;"",(AW13*1.609344*VLOOKUP(L13,'NOx Emission Factors'!$V$7:$X$271,2,FALSE))/1000000,0)</f>
        <v>0</v>
      </c>
      <c r="BP13" s="128">
        <f>IF(M13&lt;&gt;"",(AX13*1.609344*VLOOKUP(M13,'NOx Emission Factors'!$V$7:$X$271,2,FALSE))/1000000,0)</f>
        <v>0</v>
      </c>
      <c r="BQ13" s="128">
        <f>IF(N13&lt;&gt;"",(AY13*1.609344*VLOOKUP(N13,'NOx Emission Factors'!$V$7:$X$271,2,FALSE))/1000000,0)</f>
        <v>0</v>
      </c>
      <c r="BR13" s="128">
        <f>IF(O13&lt;&gt;"",(AZ13*1.609344*VLOOKUP(O13,'NOx Emission Factors'!$V$7:$X$271,2,FALSE))/1000000,0)</f>
        <v>0</v>
      </c>
      <c r="BS13" s="128">
        <f>IF(P13&lt;&gt;"",(BA13*1.609344*VLOOKUP(P13,'NOx Emission Factors'!$V$7:$X$271,2,FALSE))/1000000,0)</f>
        <v>0</v>
      </c>
      <c r="BT13" s="128"/>
      <c r="BU13" s="128">
        <f>IF(J13&lt;&gt;"",(BD13*1.609344*VLOOKUP(J13,'NOx Emission Factors'!$V$7:$X$271,3,FALSE))/1000000,0)</f>
        <v>0</v>
      </c>
      <c r="BV13" s="128">
        <f>IF(K13&lt;&gt;"",(BE13*1.609344*VLOOKUP(K13,'NOx Emission Factors'!$V$7:$X$271,3,FALSE))/1000000,0)</f>
        <v>0</v>
      </c>
      <c r="BW13" s="128">
        <f>IF(L13&lt;&gt;"",(BF13*1.609344*VLOOKUP(L13,'NOx Emission Factors'!$V$7:$X$271,3,FALSE))/1000000,0)</f>
        <v>0</v>
      </c>
      <c r="BX13" s="128">
        <f>IF(M13&lt;&gt;"",(BG13*1.609344*VLOOKUP(M13,'NOx Emission Factors'!$V$7:$X$271,3,FALSE))/1000000,0)</f>
        <v>0</v>
      </c>
      <c r="BY13" s="128">
        <f>IF(N13&lt;&gt;"",(BH13*1.609344*VLOOKUP(N13,'NOx Emission Factors'!$V$7:$X$271,3,FALSE))/1000000,0)</f>
        <v>0</v>
      </c>
      <c r="BZ13" s="128">
        <f>IF(O13&lt;&gt;"",(BI13*1.609344*VLOOKUP(O13,'NOx Emission Factors'!$V$7:$X$271,3,FALSE))/1000000,0)</f>
        <v>0</v>
      </c>
      <c r="CA13" s="128">
        <f>IF(P13&lt;&gt;"",(BJ13*1.609344*VLOOKUP(P13,'NOx Emission Factors'!$V$7:$X$271,3,FALSE))/1000000,0)</f>
        <v>0</v>
      </c>
      <c r="CB13" s="128"/>
      <c r="CC13" s="128">
        <f>SUMIF('Fleet Calc'!$AE$3:$AE$1600,CONCATENATE(NOx_Calc!$E13,NOx_Calc!J$2,"L"),'Fleet Calc'!$AI$3:$AI$1600)</f>
        <v>0</v>
      </c>
      <c r="CD13" s="128">
        <f>SUMIF('Fleet Calc'!$AE$3:$AE$1600,CONCATENATE(NOx_Calc!$E13,NOx_Calc!K$2,"L"),'Fleet Calc'!$AI$3:$AI$1600)</f>
        <v>0</v>
      </c>
      <c r="CE13" s="128">
        <f>SUMIF('Fleet Calc'!$AE$3:$AE$1600,CONCATENATE(NOx_Calc!$E13,NOx_Calc!L$2,"L"),'Fleet Calc'!$AI$3:$AI$1600)</f>
        <v>0</v>
      </c>
      <c r="CF13" s="128">
        <f>SUMIF('Fleet Calc'!$AE$3:$AE$1600,CONCATENATE(NOx_Calc!$E13,NOx_Calc!M$2,"L"),'Fleet Calc'!$AI$3:$AI$1600)</f>
        <v>0</v>
      </c>
      <c r="CG13" s="128">
        <f>SUMIF('Fleet Calc'!$AE$3:$AE$1600,CONCATENATE(NOx_Calc!$E13,NOx_Calc!N$2,"L"),'Fleet Calc'!$AI$3:$AI$1600)</f>
        <v>0</v>
      </c>
      <c r="CH13" s="128">
        <f>SUMIF('Fleet Calc'!$AE$3:$AE$1600,CONCATENATE(NOx_Calc!$E13,NOx_Calc!O$2,"L"),'Fleet Calc'!$AI$3:$AI$1600)</f>
        <v>0</v>
      </c>
      <c r="CI13" s="128">
        <f>SUMIF('Fleet Calc'!$AE$3:$AE$1600,CONCATENATE(NOx_Calc!$E13,NOx_Calc!P$2,"L"),'Fleet Calc'!$AI$3:$AI$1600)</f>
        <v>0</v>
      </c>
      <c r="CJ13" s="128"/>
      <c r="CK13" s="128">
        <f>SUMIF('Fleet Calc'!$AE$3:$AE$1600,CONCATENATE(NOx_Calc!$E13,NOx_Calc!J$2,"A"),'Fleet Calc'!$AI$3:$AI$1600)</f>
        <v>0</v>
      </c>
      <c r="CL13" s="128">
        <f>SUMIF('Fleet Calc'!$AE$3:$AE$1600,CONCATENATE(NOx_Calc!$E13,NOx_Calc!K$2,"A"),'Fleet Calc'!$AI$3:$AI$1600)</f>
        <v>0</v>
      </c>
      <c r="CM13" s="128">
        <f>SUMIF('Fleet Calc'!$AE$3:$AE$1600,CONCATENATE(NOx_Calc!$E13,NOx_Calc!L$2,"A"),'Fleet Calc'!$AI$3:$AI$1600)</f>
        <v>0</v>
      </c>
      <c r="CN13" s="128">
        <f>SUMIF('Fleet Calc'!$AE$3:$AE$1600,CONCATENATE(NOx_Calc!$E13,NOx_Calc!M$2,"A"),'Fleet Calc'!$AI$3:$AI$1600)</f>
        <v>0</v>
      </c>
      <c r="CO13" s="128">
        <f>SUMIF('Fleet Calc'!$AE$3:$AE$1600,CONCATENATE(NOx_Calc!$E13,NOx_Calc!N$2,"A"),'Fleet Calc'!$AI$3:$AI$1600)</f>
        <v>0</v>
      </c>
      <c r="CP13" s="128">
        <f>SUMIF('Fleet Calc'!$AE$3:$AE$1600,CONCATENATE(NOx_Calc!$E13,NOx_Calc!O$2,"A"),'Fleet Calc'!$AI$3:$AI$1600)</f>
        <v>0</v>
      </c>
      <c r="CQ13" s="128">
        <f>SUMIF('Fleet Calc'!$AE$3:$AE$1600,CONCATENATE(NOx_Calc!$E13,NOx_Calc!P$2,"A"),'Fleet Calc'!$AI$3:$AI$1600)</f>
        <v>0</v>
      </c>
      <c r="CR13" s="128"/>
      <c r="CS13" s="128">
        <f>IF(T13&lt;&gt;"",(CC13*1.609344*VLOOKUP(T13,'NOx Emission Factors'!$V$7:$X$271,2,FALSE))/1000000,0)</f>
        <v>0</v>
      </c>
      <c r="CT13" s="128">
        <f>IF(U13&lt;&gt;"",(CD13*1.609344*VLOOKUP(U13,'NOx Emission Factors'!$V$7:$X$271,2,FALSE))/1000000,0)</f>
        <v>0</v>
      </c>
      <c r="CU13" s="128">
        <f>IF(V13&lt;&gt;"",(CE13*1.609344*VLOOKUP(V13,'NOx Emission Factors'!$V$7:$X$271,2,FALSE))/1000000,0)</f>
        <v>0</v>
      </c>
      <c r="CV13" s="128">
        <f>IF(W13&lt;&gt;"",(CF13*1.609344*VLOOKUP(W13,'NOx Emission Factors'!$V$7:$X$271,2,FALSE))/1000000,0)</f>
        <v>0</v>
      </c>
      <c r="CW13" s="128">
        <f>IF(X13&lt;&gt;"",(CG13*1.609344*VLOOKUP(X13,'NOx Emission Factors'!$V$7:$X$271,2,FALSE))/1000000,0)</f>
        <v>0</v>
      </c>
      <c r="CX13" s="128">
        <f>IF(Y13&lt;&gt;"",(CH13*1.609344*VLOOKUP(Y13,'NOx Emission Factors'!$V$7:$X$271,2,FALSE))/1000000,0)</f>
        <v>0</v>
      </c>
      <c r="CY13" s="128">
        <f>IF(Z13&lt;&gt;"",(CI13*1.609344*VLOOKUP(Z13,'NOx Emission Factors'!$V$7:$X$271,2,FALSE))/1000000,0)</f>
        <v>0</v>
      </c>
      <c r="CZ13" s="128"/>
      <c r="DA13" s="128">
        <f>IF(T13&lt;&gt;"",(CK13*1.609344*VLOOKUP(T13,'NOx Emission Factors'!$V$7:$X$271,3,FALSE))/1000000,0)</f>
        <v>0</v>
      </c>
      <c r="DB13" s="128">
        <f>IF(U13&lt;&gt;"",(CL13*1.609344*VLOOKUP(U13,'NOx Emission Factors'!$V$7:$X$271,3,FALSE))/1000000,0)</f>
        <v>0</v>
      </c>
      <c r="DC13" s="128">
        <f>IF(V13&lt;&gt;"",(CM13*1.609344*VLOOKUP(V13,'NOx Emission Factors'!$V$7:$X$271,3,FALSE))/1000000,0)</f>
        <v>0</v>
      </c>
      <c r="DD13" s="128">
        <f>IF(W13&lt;&gt;"",(CN13*1.609344*VLOOKUP(W13,'NOx Emission Factors'!$V$7:$X$271,3,FALSE))/1000000,0)</f>
        <v>0</v>
      </c>
      <c r="DE13" s="128">
        <f>IF(X13&lt;&gt;"",(CO13*1.609344*VLOOKUP(X13,'NOx Emission Factors'!$V$7:$X$271,3,FALSE))/1000000,0)</f>
        <v>0</v>
      </c>
      <c r="DF13" s="128">
        <f>IF(Y13&lt;&gt;"",(CP13*1.609344*VLOOKUP(Y13,'NOx Emission Factors'!$V$7:$X$271,3,FALSE))/1000000,0)</f>
        <v>0</v>
      </c>
      <c r="DG13" s="128">
        <f>IF(Z13&lt;&gt;"",(CQ13*1.609344*VLOOKUP(Z13,'NOx Emission Factors'!$V$7:$X$271,3,FALSE))/1000000,0)</f>
        <v>0</v>
      </c>
      <c r="DH13" s="128"/>
      <c r="DI13" s="128">
        <f>SUMIF('Fleet Calc'!$AE$3:$AE$1600,CONCATENATE(NOx_Calc!$E13,NOx_Calc!J$2,"L"),'Fleet Calc'!$AG$3:$AG$1600)</f>
        <v>0</v>
      </c>
      <c r="DJ13" s="128">
        <f>SUMIF('Fleet Calc'!$AE$3:$AE$1600,CONCATENATE(NOx_Calc!$E13,NOx_Calc!K$2,"L"),'Fleet Calc'!$AG$3:$AG$1600)</f>
        <v>0</v>
      </c>
      <c r="DK13" s="128">
        <f>SUMIF('Fleet Calc'!$AE$3:$AE$1600,CONCATENATE(NOx_Calc!$E13,NOx_Calc!L$2,"L"),'Fleet Calc'!$AG$3:$AG$1600)</f>
        <v>0</v>
      </c>
      <c r="DL13" s="128">
        <f>SUMIF('Fleet Calc'!$AE$3:$AE$1600,CONCATENATE(NOx_Calc!$E13,NOx_Calc!M$2,"L"),'Fleet Calc'!$AG$3:$AG$1600)</f>
        <v>0</v>
      </c>
      <c r="DM13" s="128">
        <f>SUMIF('Fleet Calc'!$AE$3:$AE$1600,CONCATENATE(NOx_Calc!$E13,NOx_Calc!N$2,"L"),'Fleet Calc'!$AG$3:$AG$1600)</f>
        <v>0</v>
      </c>
      <c r="DN13" s="128">
        <f>SUMIF('Fleet Calc'!$AE$3:$AE$1600,CONCATENATE(NOx_Calc!$E13,NOx_Calc!O$2,"L"),'Fleet Calc'!$AG$3:$AG$1600)</f>
        <v>0</v>
      </c>
      <c r="DO13" s="128">
        <f>SUMIF('Fleet Calc'!$AE$3:$AE$1600,CONCATENATE(NOx_Calc!$E13,NOx_Calc!P$2,"L"),'Fleet Calc'!$AG$3:$AG$1600)</f>
        <v>0</v>
      </c>
      <c r="DP13" s="128"/>
      <c r="DQ13" s="128">
        <f>SUMIF('Fleet Calc'!$AE$3:$AE$1600,CONCATENATE(NOx_Calc!$E13,NOx_Calc!J$2,"A"),'Fleet Calc'!$AG$3:$AG$1600)</f>
        <v>0</v>
      </c>
      <c r="DR13" s="128">
        <f>SUMIF('Fleet Calc'!$AE$3:$AE$1600,CONCATENATE(NOx_Calc!$E13,NOx_Calc!K$2,"A"),'Fleet Calc'!$AG$3:$AG$1600)</f>
        <v>0</v>
      </c>
      <c r="DS13" s="128">
        <f>SUMIF('Fleet Calc'!$AE$3:$AE$1600,CONCATENATE(NOx_Calc!$E13,NOx_Calc!L$2,"A"),'Fleet Calc'!$AG$3:$AG$1600)</f>
        <v>0</v>
      </c>
      <c r="DT13" s="128">
        <f>SUMIF('Fleet Calc'!$AE$3:$AE$1600,CONCATENATE(NOx_Calc!$E13,NOx_Calc!M$2,"A"),'Fleet Calc'!$AG$3:$AG$1600)</f>
        <v>0</v>
      </c>
      <c r="DU13" s="128">
        <f>SUMIF('Fleet Calc'!$AE$3:$AE$1600,CONCATENATE(NOx_Calc!$E13,NOx_Calc!N$2,"A"),'Fleet Calc'!$AG$3:$AG$1600)</f>
        <v>0</v>
      </c>
      <c r="DV13" s="128">
        <f>SUMIF('Fleet Calc'!$AE$3:$AE$1600,CONCATENATE(NOx_Calc!$E13,NOx_Calc!O$2,"A"),'Fleet Calc'!$AG$3:$AG$1600)</f>
        <v>0</v>
      </c>
      <c r="DW13" s="128">
        <f>SUMIF('Fleet Calc'!$AE$3:$AE$1600,CONCATENATE(NOx_Calc!$E13,NOx_Calc!P$2,"A"),'Fleet Calc'!$AG$3:$AG$1600)</f>
        <v>0</v>
      </c>
      <c r="DX13" s="128">
        <f>SUMIF('Fleet Calc'!$AE$3:$AE$1600,CONCATENATE(NOx_Calc!$E13,NOx_Calc!R$2,"A"),'Fleet Calc'!$AG$3:$AG$1600)</f>
        <v>0</v>
      </c>
      <c r="DY13" s="128">
        <f>SUMIF('Fleet Calc'!$AE$3:$AE$1600,CONCATENATE(NOx_Calc!$E13,NOx_Calc!S$2,"A"),'Fleet Calc'!$AG$3:$AG$1600)</f>
        <v>0</v>
      </c>
      <c r="DZ13" s="128">
        <f>SUMIF('Fleet Calc'!$AE$3:$AE$1600,CONCATENATE(NOx_Calc!$E13,NOx_Calc!T$2,"A"),'Fleet Calc'!$AG$3:$AG$1600)</f>
        <v>0</v>
      </c>
      <c r="EA13" s="128"/>
      <c r="EB13" s="130">
        <f>IF(J13&lt;&gt;"",(DI13*VLOOKUP(J13,'NOx Emission Factors'!$V$7:$Z$271,5,FALSE))/1000000,0)</f>
        <v>0</v>
      </c>
      <c r="EC13" s="130">
        <f>IF(K13&lt;&gt;"",(DJ13*VLOOKUP(K13,'NOx Emission Factors'!$V$7:$Z$271,5,FALSE))/1000000,0)</f>
        <v>0</v>
      </c>
      <c r="ED13" s="130">
        <f>IF(L13&lt;&gt;"",(DK13*VLOOKUP(L13,'NOx Emission Factors'!$V$7:$Z$271,5,FALSE))/1000000,0)</f>
        <v>0</v>
      </c>
      <c r="EE13" s="130">
        <f>IF(M13&lt;&gt;"",(DL13*VLOOKUP(M13,'NOx Emission Factors'!$V$7:$Z$271,5,FALSE))/1000000,0)</f>
        <v>0</v>
      </c>
      <c r="EF13" s="130">
        <f>IF(N13&lt;&gt;"",(DM13*VLOOKUP(N13,'NOx Emission Factors'!$V$7:$Z$271,5,FALSE))/1000000,0)</f>
        <v>0</v>
      </c>
      <c r="EG13" s="130">
        <f>IF(O13&lt;&gt;"",(DN13*VLOOKUP(O13,'NOx Emission Factors'!$V$7:$Z$271,5,FALSE))/1000000,0)</f>
        <v>0</v>
      </c>
      <c r="EH13" s="130">
        <f>IF(P13&lt;&gt;"",(DO13*VLOOKUP(P13,'NOx Emission Factors'!$V$7:$Z$271,5,FALSE))/1000000,0)</f>
        <v>0</v>
      </c>
      <c r="EI13" s="128"/>
      <c r="EJ13" s="130">
        <f>IF(J13&lt;&gt;"",(DQ13*VLOOKUP(J13,'NOx Emission Factors'!$V$7:$Z$271,5,FALSE))/1000000,0)</f>
        <v>0</v>
      </c>
      <c r="EK13" s="130">
        <f>IF(K13&lt;&gt;"",(DR13*VLOOKUP(K13,'NOx Emission Factors'!$V$7:$Z$271,5,FALSE))/1000000,0)</f>
        <v>0</v>
      </c>
      <c r="EL13" s="130">
        <f>IF(L13&lt;&gt;"",(DS13*VLOOKUP(L13,'NOx Emission Factors'!$V$7:$Z$271,5,FALSE))/1000000,0)</f>
        <v>0</v>
      </c>
      <c r="EM13" s="130">
        <f>IF(M13&lt;&gt;"",(DT13*VLOOKUP(M13,'NOx Emission Factors'!$V$7:$Z$271,5,FALSE))/1000000,0)</f>
        <v>0</v>
      </c>
      <c r="EN13" s="130">
        <f>IF(N13&lt;&gt;"",(DU13*VLOOKUP(N13,'NOx Emission Factors'!$V$7:$Z$271,5,FALSE))/1000000,0)</f>
        <v>0</v>
      </c>
      <c r="EO13" s="130">
        <f>IF(O13&lt;&gt;"",(DV13*VLOOKUP(O13,'NOx Emission Factors'!$V$7:$Z$271,5,FALSE))/1000000,0)</f>
        <v>0</v>
      </c>
      <c r="EP13" s="130">
        <f>IF(P13&lt;&gt;"",(DW13*VLOOKUP(P13,'NOx Emission Factors'!$V$7:$Z$271,5,FALSE))/1000000,0)</f>
        <v>0</v>
      </c>
      <c r="EQ13" s="128"/>
      <c r="ER13" s="130">
        <f t="shared" si="10"/>
        <v>0</v>
      </c>
      <c r="ES13" s="130">
        <f t="shared" si="11"/>
        <v>0</v>
      </c>
      <c r="ET13" s="130">
        <f t="shared" si="12"/>
        <v>0</v>
      </c>
      <c r="EU13" s="130">
        <f t="shared" si="13"/>
        <v>0</v>
      </c>
      <c r="EV13" s="130">
        <f t="shared" si="14"/>
        <v>0</v>
      </c>
      <c r="EW13" s="130">
        <f t="shared" si="15"/>
        <v>0</v>
      </c>
      <c r="EX13" s="130">
        <f t="shared" si="16"/>
        <v>0</v>
      </c>
      <c r="EY13" s="130"/>
      <c r="EZ13" s="130">
        <f t="shared" si="17"/>
        <v>0</v>
      </c>
      <c r="FA13" s="130">
        <f t="shared" si="18"/>
        <v>0</v>
      </c>
      <c r="FB13" s="130">
        <f t="shared" si="19"/>
        <v>0</v>
      </c>
      <c r="FC13" s="130">
        <f t="shared" si="20"/>
        <v>0</v>
      </c>
      <c r="FD13" s="130">
        <f t="shared" si="21"/>
        <v>0</v>
      </c>
      <c r="FE13" s="130">
        <f t="shared" si="22"/>
        <v>0</v>
      </c>
      <c r="FF13" s="130">
        <f t="shared" si="23"/>
        <v>0</v>
      </c>
      <c r="FG13" s="128"/>
      <c r="FH13" s="128">
        <f t="shared" si="2"/>
        <v>0</v>
      </c>
      <c r="FI13" s="128"/>
      <c r="FJ13" s="128">
        <f t="shared" si="24"/>
        <v>0</v>
      </c>
      <c r="FK13" s="128">
        <f t="shared" si="25"/>
        <v>0</v>
      </c>
      <c r="FL13" s="128">
        <f t="shared" si="26"/>
        <v>0</v>
      </c>
      <c r="FM13" s="128">
        <f t="shared" si="27"/>
        <v>0</v>
      </c>
      <c r="FN13" s="128">
        <f t="shared" si="28"/>
        <v>0</v>
      </c>
      <c r="FO13" s="128">
        <f t="shared" si="29"/>
        <v>0</v>
      </c>
      <c r="FP13" s="128">
        <f t="shared" si="30"/>
        <v>0</v>
      </c>
      <c r="FR13">
        <f t="shared" si="31"/>
        <v>0</v>
      </c>
      <c r="FS13">
        <f t="shared" si="32"/>
        <v>0</v>
      </c>
      <c r="FT13">
        <f t="shared" si="33"/>
        <v>0</v>
      </c>
      <c r="FU13">
        <f t="shared" si="34"/>
        <v>0</v>
      </c>
      <c r="FV13">
        <f t="shared" si="35"/>
        <v>0</v>
      </c>
      <c r="FW13">
        <f t="shared" si="36"/>
        <v>0</v>
      </c>
      <c r="FX13">
        <f t="shared" si="37"/>
        <v>0</v>
      </c>
      <c r="FZ13">
        <f t="shared" si="38"/>
        <v>0</v>
      </c>
      <c r="GA13">
        <f t="shared" si="39"/>
        <v>0</v>
      </c>
      <c r="GB13">
        <f t="shared" si="40"/>
        <v>0</v>
      </c>
      <c r="GC13">
        <f t="shared" si="41"/>
        <v>0</v>
      </c>
      <c r="GD13">
        <f t="shared" si="42"/>
        <v>0</v>
      </c>
      <c r="GE13">
        <f t="shared" si="43"/>
        <v>0</v>
      </c>
      <c r="GF13">
        <f t="shared" si="44"/>
        <v>0</v>
      </c>
      <c r="GH13">
        <f t="shared" si="45"/>
        <v>0</v>
      </c>
      <c r="GI13">
        <f t="shared" si="46"/>
        <v>0</v>
      </c>
      <c r="GJ13">
        <f t="shared" si="47"/>
        <v>0</v>
      </c>
      <c r="GK13">
        <f t="shared" si="48"/>
        <v>0</v>
      </c>
      <c r="GL13">
        <f t="shared" si="49"/>
        <v>0</v>
      </c>
      <c r="GM13">
        <f t="shared" si="50"/>
        <v>0</v>
      </c>
      <c r="GN13">
        <f t="shared" si="51"/>
        <v>0</v>
      </c>
      <c r="GP13">
        <f t="shared" si="52"/>
        <v>0</v>
      </c>
      <c r="GQ13">
        <f t="shared" si="53"/>
        <v>0</v>
      </c>
      <c r="GR13">
        <f t="shared" si="54"/>
        <v>0</v>
      </c>
      <c r="GS13">
        <f t="shared" si="55"/>
        <v>0</v>
      </c>
      <c r="GT13">
        <f t="shared" si="56"/>
        <v>0</v>
      </c>
      <c r="GU13">
        <f t="shared" si="57"/>
        <v>0</v>
      </c>
      <c r="GV13">
        <f t="shared" si="58"/>
        <v>0</v>
      </c>
      <c r="GX13">
        <f t="shared" si="59"/>
        <v>0</v>
      </c>
      <c r="GY13">
        <f t="shared" si="60"/>
        <v>0</v>
      </c>
      <c r="GZ13">
        <f t="shared" si="61"/>
        <v>0</v>
      </c>
      <c r="HA13">
        <f t="shared" si="62"/>
        <v>0</v>
      </c>
      <c r="HB13">
        <f t="shared" si="63"/>
        <v>0</v>
      </c>
      <c r="HC13">
        <f t="shared" si="64"/>
        <v>0</v>
      </c>
      <c r="HD13">
        <f t="shared" si="65"/>
        <v>0</v>
      </c>
    </row>
    <row r="14" spans="1:212" x14ac:dyDescent="0.2">
      <c r="B14" t="s">
        <v>58</v>
      </c>
      <c r="C14" t="s">
        <v>81</v>
      </c>
      <c r="D14" t="s">
        <v>105</v>
      </c>
      <c r="E14" t="str">
        <f t="shared" si="9"/>
        <v>DVDV2</v>
      </c>
      <c r="G14" s="129">
        <v>0</v>
      </c>
      <c r="H14" s="129">
        <v>0</v>
      </c>
      <c r="I14" s="127"/>
      <c r="J14" s="127">
        <v>91</v>
      </c>
      <c r="K14" s="127">
        <f t="shared" ref="K14:P14" si="71">J14+1</f>
        <v>92</v>
      </c>
      <c r="L14" s="127">
        <f t="shared" si="71"/>
        <v>93</v>
      </c>
      <c r="M14" s="127">
        <f t="shared" si="71"/>
        <v>94</v>
      </c>
      <c r="N14" s="127">
        <f t="shared" si="71"/>
        <v>95</v>
      </c>
      <c r="O14" s="127">
        <f t="shared" si="71"/>
        <v>96</v>
      </c>
      <c r="P14" s="127">
        <f t="shared" si="71"/>
        <v>97</v>
      </c>
      <c r="Q14" s="127"/>
      <c r="R14" s="127"/>
      <c r="S14" s="127"/>
      <c r="T14" s="127"/>
      <c r="U14" s="127"/>
      <c r="V14" s="127"/>
      <c r="W14" s="127"/>
      <c r="X14" s="127"/>
      <c r="Y14" s="127"/>
      <c r="Z14" s="127"/>
      <c r="AA14" s="127"/>
      <c r="AC14" s="128">
        <f>COUNTIF('Fleet Calc'!$AE$3:$AE$1600,CONCATENATE(NOx_Calc!$E14,NOx_Calc!J$2,"L"))</f>
        <v>0</v>
      </c>
      <c r="AD14" s="128">
        <f>COUNTIF('Fleet Calc'!$AE$3:$AE$1600,CONCATENATE(NOx_Calc!$E14,NOx_Calc!K$2,"L"))</f>
        <v>0</v>
      </c>
      <c r="AE14" s="128">
        <f>COUNTIF('Fleet Calc'!$AE$3:$AE$1600,CONCATENATE(NOx_Calc!$E14,NOx_Calc!L$2,"L"))</f>
        <v>0</v>
      </c>
      <c r="AF14" s="128">
        <f>COUNTIF('Fleet Calc'!$AE$3:$AE$1600,CONCATENATE(NOx_Calc!$E14,NOx_Calc!M$2,"L"))</f>
        <v>0</v>
      </c>
      <c r="AG14" s="128">
        <f>COUNTIF('Fleet Calc'!$AE$3:$AE$1600,CONCATENATE(NOx_Calc!$E14,NOx_Calc!N$2,"L"))</f>
        <v>0</v>
      </c>
      <c r="AH14" s="128">
        <f>COUNTIF('Fleet Calc'!$AE$3:$AE$1600,CONCATENATE(NOx_Calc!$E14,NOx_Calc!O$2,"L"))</f>
        <v>0</v>
      </c>
      <c r="AI14" s="128">
        <f>COUNTIF('Fleet Calc'!$AE$3:$AE$1600,CONCATENATE(NOx_Calc!$E14,NOx_Calc!P$2,"L"))</f>
        <v>0</v>
      </c>
      <c r="AJ14" s="128">
        <f>COUNTIF('Fleet Calc'!$AE$3:$AE$1600,CONCATENATE(NOx_Calc!$E14,NOx_Calc!Q$2,"L"))</f>
        <v>0</v>
      </c>
      <c r="AK14" s="128"/>
      <c r="AL14" s="128">
        <f>COUNTIF('Fleet Calc'!$AE$3:$AE$1600,CONCATENATE(NOx_Calc!$E14,NOx_Calc!J$2,"A"))</f>
        <v>0</v>
      </c>
      <c r="AM14" s="128">
        <f>COUNTIF('Fleet Calc'!$AE$3:$AE$1600,CONCATENATE(NOx_Calc!$E14,NOx_Calc!K$2,"A"))</f>
        <v>0</v>
      </c>
      <c r="AN14" s="128">
        <f>COUNTIF('Fleet Calc'!$AE$3:$AE$1600,CONCATENATE(NOx_Calc!$E14,NOx_Calc!L$2,"A"))</f>
        <v>0</v>
      </c>
      <c r="AO14" s="128">
        <f>COUNTIF('Fleet Calc'!$AE$3:$AE$1600,CONCATENATE(NOx_Calc!$E14,NOx_Calc!M$2,"A"))</f>
        <v>0</v>
      </c>
      <c r="AP14" s="128">
        <f>COUNTIF('Fleet Calc'!$AE$3:$AE$1600,CONCATENATE(NOx_Calc!$E14,NOx_Calc!N$2,"A"))</f>
        <v>0</v>
      </c>
      <c r="AQ14" s="128">
        <f>COUNTIF('Fleet Calc'!$AE$3:$AE$1600,CONCATENATE(NOx_Calc!$E14,NOx_Calc!O$2,"A"))</f>
        <v>0</v>
      </c>
      <c r="AR14" s="128">
        <f>COUNTIF('Fleet Calc'!$AE$3:$AE$1600,CONCATENATE(NOx_Calc!$E14,NOx_Calc!P$2,"A"))</f>
        <v>0</v>
      </c>
      <c r="AS14" s="128">
        <f>COUNTIF('Fleet Calc'!$AE$3:$AE$1600,CONCATENATE(NOx_Calc!$E14,NOx_Calc!Q$2,"A"))</f>
        <v>0</v>
      </c>
      <c r="AT14" s="128"/>
      <c r="AU14" s="128">
        <f>SUMIF('Fleet Calc'!$AE$3:$AE$1600,CONCATENATE(NOx_Calc!$E14,NOx_Calc!J$2,"L"),'Fleet Calc'!$AK$3:$AK$1600)</f>
        <v>0</v>
      </c>
      <c r="AV14" s="128">
        <f>SUMIF('Fleet Calc'!$AE$3:$AE$1600,CONCATENATE(NOx_Calc!$E14,NOx_Calc!K$2,"L"),'Fleet Calc'!$AK$3:$AK$1600)</f>
        <v>0</v>
      </c>
      <c r="AW14" s="128">
        <f>SUMIF('Fleet Calc'!$AE$3:$AE$1600,CONCATENATE(NOx_Calc!$E14,NOx_Calc!L$2,"L"),'Fleet Calc'!$AK$3:$AK$1600)</f>
        <v>0</v>
      </c>
      <c r="AX14" s="128">
        <f>SUMIF('Fleet Calc'!$AE$3:$AE$1600,CONCATENATE(NOx_Calc!$E14,NOx_Calc!M$2,"L"),'Fleet Calc'!$AK$3:$AK$1600)</f>
        <v>0</v>
      </c>
      <c r="AY14" s="128">
        <f>SUMIF('Fleet Calc'!$AE$3:$AE$1600,CONCATENATE(NOx_Calc!$E14,NOx_Calc!N$2,"L"),'Fleet Calc'!$AK$3:$AK$1600)</f>
        <v>0</v>
      </c>
      <c r="AZ14" s="128">
        <f>SUMIF('Fleet Calc'!$AE$3:$AE$1600,CONCATENATE(NOx_Calc!$E14,NOx_Calc!O$2,"L"),'Fleet Calc'!$AK$3:$AK$1600)</f>
        <v>0</v>
      </c>
      <c r="BA14" s="128">
        <f>SUMIF('Fleet Calc'!$AE$3:$AE$1600,CONCATENATE(NOx_Calc!$E14,NOx_Calc!P$2,"L"),'Fleet Calc'!$AK$3:$AK$1600)</f>
        <v>0</v>
      </c>
      <c r="BB14" s="128">
        <f>SUMIF('Fleet Calc'!$AE$3:$AE$1600,CONCATENATE(NOx_Calc!$E14,NOx_Calc!Q$2,"L"),'Fleet Calc'!$AK$3:$AK$1600)</f>
        <v>0</v>
      </c>
      <c r="BC14" s="128"/>
      <c r="BD14" s="128">
        <f>SUMIF('Fleet Calc'!$AE$3:$AE$1600,CONCATENATE(NOx_Calc!$E14,NOx_Calc!J$2,"A"),'Fleet Calc'!$AK$3:$AK$1600)</f>
        <v>0</v>
      </c>
      <c r="BE14" s="128">
        <f>SUMIF('Fleet Calc'!$AE$3:$AE$1600,CONCATENATE(NOx_Calc!$E14,NOx_Calc!K$2,"A"),'Fleet Calc'!$AK$3:$AK$1600)</f>
        <v>0</v>
      </c>
      <c r="BF14" s="128">
        <f>SUMIF('Fleet Calc'!$AE$3:$AE$1600,CONCATENATE(NOx_Calc!$E14,NOx_Calc!L$2,"A"),'Fleet Calc'!$AK$3:$AK$1600)</f>
        <v>0</v>
      </c>
      <c r="BG14" s="128">
        <f>SUMIF('Fleet Calc'!$AE$3:$AE$1600,CONCATENATE(NOx_Calc!$E14,NOx_Calc!M$2,"A"),'Fleet Calc'!$AK$3:$AK$1600)</f>
        <v>0</v>
      </c>
      <c r="BH14" s="128">
        <f>SUMIF('Fleet Calc'!$AE$3:$AE$1600,CONCATENATE(NOx_Calc!$E14,NOx_Calc!N$2,"A"),'Fleet Calc'!$AK$3:$AK$1600)</f>
        <v>0</v>
      </c>
      <c r="BI14" s="128">
        <f>SUMIF('Fleet Calc'!$AE$3:$AE$1600,CONCATENATE(NOx_Calc!$E14,NOx_Calc!O$2,"A"),'Fleet Calc'!$AK$3:$AK$1600)</f>
        <v>0</v>
      </c>
      <c r="BJ14" s="128">
        <f>SUMIF('Fleet Calc'!$AE$3:$AE$1600,CONCATENATE(NOx_Calc!$E14,NOx_Calc!P$2,"A"),'Fleet Calc'!$AK$3:$AK$1600)</f>
        <v>0</v>
      </c>
      <c r="BK14" s="128">
        <f>SUMIF('Fleet Calc'!$AE$3:$AE$1600,CONCATENATE(NOx_Calc!$E14,NOx_Calc!Q$2,"A"),'Fleet Calc'!$AK$3:$AK$1600)</f>
        <v>0</v>
      </c>
      <c r="BL14" s="128"/>
      <c r="BM14" s="128">
        <f>IF(J14&lt;&gt;"",(AU14*1.609344*VLOOKUP(J14,'NOx Emission Factors'!$V$7:$X$271,2,FALSE))/1000000,0)</f>
        <v>0</v>
      </c>
      <c r="BN14" s="128">
        <f>IF(K14&lt;&gt;"",(AV14*1.609344*VLOOKUP(K14,'NOx Emission Factors'!$V$7:$X$271,2,FALSE))/1000000,0)</f>
        <v>0</v>
      </c>
      <c r="BO14" s="128">
        <f>IF(L14&lt;&gt;"",(AW14*1.609344*VLOOKUP(L14,'NOx Emission Factors'!$V$7:$X$271,2,FALSE))/1000000,0)</f>
        <v>0</v>
      </c>
      <c r="BP14" s="128">
        <f>IF(M14&lt;&gt;"",(AX14*1.609344*VLOOKUP(M14,'NOx Emission Factors'!$V$7:$X$271,2,FALSE))/1000000,0)</f>
        <v>0</v>
      </c>
      <c r="BQ14" s="128">
        <f>IF(N14&lt;&gt;"",(AY14*1.609344*VLOOKUP(N14,'NOx Emission Factors'!$V$7:$X$271,2,FALSE))/1000000,0)</f>
        <v>0</v>
      </c>
      <c r="BR14" s="128">
        <f>IF(O14&lt;&gt;"",(AZ14*1.609344*VLOOKUP(O14,'NOx Emission Factors'!$V$7:$X$271,2,FALSE))/1000000,0)</f>
        <v>0</v>
      </c>
      <c r="BS14" s="128">
        <f>IF(P14&lt;&gt;"",(BA14*1.609344*VLOOKUP(P14,'NOx Emission Factors'!$V$7:$X$271,2,FALSE))/1000000,0)</f>
        <v>0</v>
      </c>
      <c r="BT14" s="128"/>
      <c r="BU14" s="128">
        <f>IF(J14&lt;&gt;"",(BD14*1.609344*VLOOKUP(J14,'NOx Emission Factors'!$V$7:$X$271,3,FALSE))/1000000,0)</f>
        <v>0</v>
      </c>
      <c r="BV14" s="128">
        <f>IF(K14&lt;&gt;"",(BE14*1.609344*VLOOKUP(K14,'NOx Emission Factors'!$V$7:$X$271,3,FALSE))/1000000,0)</f>
        <v>0</v>
      </c>
      <c r="BW14" s="128">
        <f>IF(L14&lt;&gt;"",(BF14*1.609344*VLOOKUP(L14,'NOx Emission Factors'!$V$7:$X$271,3,FALSE))/1000000,0)</f>
        <v>0</v>
      </c>
      <c r="BX14" s="128">
        <f>IF(M14&lt;&gt;"",(BG14*1.609344*VLOOKUP(M14,'NOx Emission Factors'!$V$7:$X$271,3,FALSE))/1000000,0)</f>
        <v>0</v>
      </c>
      <c r="BY14" s="128">
        <f>IF(N14&lt;&gt;"",(BH14*1.609344*VLOOKUP(N14,'NOx Emission Factors'!$V$7:$X$271,3,FALSE))/1000000,0)</f>
        <v>0</v>
      </c>
      <c r="BZ14" s="128">
        <f>IF(O14&lt;&gt;"",(BI14*1.609344*VLOOKUP(O14,'NOx Emission Factors'!$V$7:$X$271,3,FALSE))/1000000,0)</f>
        <v>0</v>
      </c>
      <c r="CA14" s="128">
        <f>IF(P14&lt;&gt;"",(BJ14*1.609344*VLOOKUP(P14,'NOx Emission Factors'!$V$7:$X$271,3,FALSE))/1000000,0)</f>
        <v>0</v>
      </c>
      <c r="CB14" s="128"/>
      <c r="CC14" s="128">
        <f>SUMIF('Fleet Calc'!$AE$3:$AE$1600,CONCATENATE(NOx_Calc!$E14,NOx_Calc!J$2,"L"),'Fleet Calc'!$AI$3:$AI$1600)</f>
        <v>0</v>
      </c>
      <c r="CD14" s="128">
        <f>SUMIF('Fleet Calc'!$AE$3:$AE$1600,CONCATENATE(NOx_Calc!$E14,NOx_Calc!K$2,"L"),'Fleet Calc'!$AI$3:$AI$1600)</f>
        <v>0</v>
      </c>
      <c r="CE14" s="128">
        <f>SUMIF('Fleet Calc'!$AE$3:$AE$1600,CONCATENATE(NOx_Calc!$E14,NOx_Calc!L$2,"L"),'Fleet Calc'!$AI$3:$AI$1600)</f>
        <v>0</v>
      </c>
      <c r="CF14" s="128">
        <f>SUMIF('Fleet Calc'!$AE$3:$AE$1600,CONCATENATE(NOx_Calc!$E14,NOx_Calc!M$2,"L"),'Fleet Calc'!$AI$3:$AI$1600)</f>
        <v>0</v>
      </c>
      <c r="CG14" s="128">
        <f>SUMIF('Fleet Calc'!$AE$3:$AE$1600,CONCATENATE(NOx_Calc!$E14,NOx_Calc!N$2,"L"),'Fleet Calc'!$AI$3:$AI$1600)</f>
        <v>0</v>
      </c>
      <c r="CH14" s="128">
        <f>SUMIF('Fleet Calc'!$AE$3:$AE$1600,CONCATENATE(NOx_Calc!$E14,NOx_Calc!O$2,"L"),'Fleet Calc'!$AI$3:$AI$1600)</f>
        <v>0</v>
      </c>
      <c r="CI14" s="128">
        <f>SUMIF('Fleet Calc'!$AE$3:$AE$1600,CONCATENATE(NOx_Calc!$E14,NOx_Calc!P$2,"L"),'Fleet Calc'!$AI$3:$AI$1600)</f>
        <v>0</v>
      </c>
      <c r="CJ14" s="128"/>
      <c r="CK14" s="128">
        <f>SUMIF('Fleet Calc'!$AE$3:$AE$1600,CONCATENATE(NOx_Calc!$E14,NOx_Calc!J$2,"A"),'Fleet Calc'!$AI$3:$AI$1600)</f>
        <v>0</v>
      </c>
      <c r="CL14" s="128">
        <f>SUMIF('Fleet Calc'!$AE$3:$AE$1600,CONCATENATE(NOx_Calc!$E14,NOx_Calc!K$2,"A"),'Fleet Calc'!$AI$3:$AI$1600)</f>
        <v>0</v>
      </c>
      <c r="CM14" s="128">
        <f>SUMIF('Fleet Calc'!$AE$3:$AE$1600,CONCATENATE(NOx_Calc!$E14,NOx_Calc!L$2,"A"),'Fleet Calc'!$AI$3:$AI$1600)</f>
        <v>0</v>
      </c>
      <c r="CN14" s="128">
        <f>SUMIF('Fleet Calc'!$AE$3:$AE$1600,CONCATENATE(NOx_Calc!$E14,NOx_Calc!M$2,"A"),'Fleet Calc'!$AI$3:$AI$1600)</f>
        <v>0</v>
      </c>
      <c r="CO14" s="128">
        <f>SUMIF('Fleet Calc'!$AE$3:$AE$1600,CONCATENATE(NOx_Calc!$E14,NOx_Calc!N$2,"A"),'Fleet Calc'!$AI$3:$AI$1600)</f>
        <v>0</v>
      </c>
      <c r="CP14" s="128">
        <f>SUMIF('Fleet Calc'!$AE$3:$AE$1600,CONCATENATE(NOx_Calc!$E14,NOx_Calc!O$2,"A"),'Fleet Calc'!$AI$3:$AI$1600)</f>
        <v>0</v>
      </c>
      <c r="CQ14" s="128">
        <f>SUMIF('Fleet Calc'!$AE$3:$AE$1600,CONCATENATE(NOx_Calc!$E14,NOx_Calc!P$2,"A"),'Fleet Calc'!$AI$3:$AI$1600)</f>
        <v>0</v>
      </c>
      <c r="CR14" s="128"/>
      <c r="CS14" s="128">
        <f>IF(T14&lt;&gt;"",(CC14*1.609344*VLOOKUP(T14,'NOx Emission Factors'!$V$7:$X$271,2,FALSE))/1000000,0)</f>
        <v>0</v>
      </c>
      <c r="CT14" s="128">
        <f>IF(U14&lt;&gt;"",(CD14*1.609344*VLOOKUP(U14,'NOx Emission Factors'!$V$7:$X$271,2,FALSE))/1000000,0)</f>
        <v>0</v>
      </c>
      <c r="CU14" s="128">
        <f>IF(V14&lt;&gt;"",(CE14*1.609344*VLOOKUP(V14,'NOx Emission Factors'!$V$7:$X$271,2,FALSE))/1000000,0)</f>
        <v>0</v>
      </c>
      <c r="CV14" s="128">
        <f>IF(W14&lt;&gt;"",(CF14*1.609344*VLOOKUP(W14,'NOx Emission Factors'!$V$7:$X$271,2,FALSE))/1000000,0)</f>
        <v>0</v>
      </c>
      <c r="CW14" s="128">
        <f>IF(X14&lt;&gt;"",(CG14*1.609344*VLOOKUP(X14,'NOx Emission Factors'!$V$7:$X$271,2,FALSE))/1000000,0)</f>
        <v>0</v>
      </c>
      <c r="CX14" s="128">
        <f>IF(Y14&lt;&gt;"",(CH14*1.609344*VLOOKUP(Y14,'NOx Emission Factors'!$V$7:$X$271,2,FALSE))/1000000,0)</f>
        <v>0</v>
      </c>
      <c r="CY14" s="128">
        <f>IF(Z14&lt;&gt;"",(CI14*1.609344*VLOOKUP(Z14,'NOx Emission Factors'!$V$7:$X$271,2,FALSE))/1000000,0)</f>
        <v>0</v>
      </c>
      <c r="CZ14" s="128"/>
      <c r="DA14" s="128">
        <f>IF(T14&lt;&gt;"",(CK14*1.609344*VLOOKUP(T14,'NOx Emission Factors'!$V$7:$X$271,3,FALSE))/1000000,0)</f>
        <v>0</v>
      </c>
      <c r="DB14" s="128">
        <f>IF(U14&lt;&gt;"",(CL14*1.609344*VLOOKUP(U14,'NOx Emission Factors'!$V$7:$X$271,3,FALSE))/1000000,0)</f>
        <v>0</v>
      </c>
      <c r="DC14" s="128">
        <f>IF(V14&lt;&gt;"",(CM14*1.609344*VLOOKUP(V14,'NOx Emission Factors'!$V$7:$X$271,3,FALSE))/1000000,0)</f>
        <v>0</v>
      </c>
      <c r="DD14" s="128">
        <f>IF(W14&lt;&gt;"",(CN14*1.609344*VLOOKUP(W14,'NOx Emission Factors'!$V$7:$X$271,3,FALSE))/1000000,0)</f>
        <v>0</v>
      </c>
      <c r="DE14" s="128">
        <f>IF(X14&lt;&gt;"",(CO14*1.609344*VLOOKUP(X14,'NOx Emission Factors'!$V$7:$X$271,3,FALSE))/1000000,0)</f>
        <v>0</v>
      </c>
      <c r="DF14" s="128">
        <f>IF(Y14&lt;&gt;"",(CP14*1.609344*VLOOKUP(Y14,'NOx Emission Factors'!$V$7:$X$271,3,FALSE))/1000000,0)</f>
        <v>0</v>
      </c>
      <c r="DG14" s="128">
        <f>IF(Z14&lt;&gt;"",(CQ14*1.609344*VLOOKUP(Z14,'NOx Emission Factors'!$V$7:$X$271,3,FALSE))/1000000,0)</f>
        <v>0</v>
      </c>
      <c r="DH14" s="128"/>
      <c r="DI14" s="128">
        <f>SUMIF('Fleet Calc'!$AE$3:$AE$1600,CONCATENATE(NOx_Calc!$E14,NOx_Calc!J$2,"L"),'Fleet Calc'!$AG$3:$AG$1600)</f>
        <v>0</v>
      </c>
      <c r="DJ14" s="128">
        <f>SUMIF('Fleet Calc'!$AE$3:$AE$1600,CONCATENATE(NOx_Calc!$E14,NOx_Calc!K$2,"L"),'Fleet Calc'!$AG$3:$AG$1600)</f>
        <v>0</v>
      </c>
      <c r="DK14" s="128">
        <f>SUMIF('Fleet Calc'!$AE$3:$AE$1600,CONCATENATE(NOx_Calc!$E14,NOx_Calc!L$2,"L"),'Fleet Calc'!$AG$3:$AG$1600)</f>
        <v>0</v>
      </c>
      <c r="DL14" s="128">
        <f>SUMIF('Fleet Calc'!$AE$3:$AE$1600,CONCATENATE(NOx_Calc!$E14,NOx_Calc!M$2,"L"),'Fleet Calc'!$AG$3:$AG$1600)</f>
        <v>0</v>
      </c>
      <c r="DM14" s="128">
        <f>SUMIF('Fleet Calc'!$AE$3:$AE$1600,CONCATENATE(NOx_Calc!$E14,NOx_Calc!N$2,"L"),'Fleet Calc'!$AG$3:$AG$1600)</f>
        <v>0</v>
      </c>
      <c r="DN14" s="128">
        <f>SUMIF('Fleet Calc'!$AE$3:$AE$1600,CONCATENATE(NOx_Calc!$E14,NOx_Calc!O$2,"L"),'Fleet Calc'!$AG$3:$AG$1600)</f>
        <v>0</v>
      </c>
      <c r="DO14" s="128">
        <f>SUMIF('Fleet Calc'!$AE$3:$AE$1600,CONCATENATE(NOx_Calc!$E14,NOx_Calc!P$2,"L"),'Fleet Calc'!$AG$3:$AG$1600)</f>
        <v>0</v>
      </c>
      <c r="DP14" s="128"/>
      <c r="DQ14" s="128">
        <f>SUMIF('Fleet Calc'!$AE$3:$AE$1600,CONCATENATE(NOx_Calc!$E14,NOx_Calc!J$2,"A"),'Fleet Calc'!$AG$3:$AG$1600)</f>
        <v>0</v>
      </c>
      <c r="DR14" s="128">
        <f>SUMIF('Fleet Calc'!$AE$3:$AE$1600,CONCATENATE(NOx_Calc!$E14,NOx_Calc!K$2,"A"),'Fleet Calc'!$AG$3:$AG$1600)</f>
        <v>0</v>
      </c>
      <c r="DS14" s="128">
        <f>SUMIF('Fleet Calc'!$AE$3:$AE$1600,CONCATENATE(NOx_Calc!$E14,NOx_Calc!L$2,"A"),'Fleet Calc'!$AG$3:$AG$1600)</f>
        <v>0</v>
      </c>
      <c r="DT14" s="128">
        <f>SUMIF('Fleet Calc'!$AE$3:$AE$1600,CONCATENATE(NOx_Calc!$E14,NOx_Calc!M$2,"A"),'Fleet Calc'!$AG$3:$AG$1600)</f>
        <v>0</v>
      </c>
      <c r="DU14" s="128">
        <f>SUMIF('Fleet Calc'!$AE$3:$AE$1600,CONCATENATE(NOx_Calc!$E14,NOx_Calc!N$2,"A"),'Fleet Calc'!$AG$3:$AG$1600)</f>
        <v>0</v>
      </c>
      <c r="DV14" s="128">
        <f>SUMIF('Fleet Calc'!$AE$3:$AE$1600,CONCATENATE(NOx_Calc!$E14,NOx_Calc!O$2,"A"),'Fleet Calc'!$AG$3:$AG$1600)</f>
        <v>0</v>
      </c>
      <c r="DW14" s="128">
        <f>SUMIF('Fleet Calc'!$AE$3:$AE$1600,CONCATENATE(NOx_Calc!$E14,NOx_Calc!P$2,"A"),'Fleet Calc'!$AG$3:$AG$1600)</f>
        <v>0</v>
      </c>
      <c r="DX14" s="128">
        <f>SUMIF('Fleet Calc'!$AE$3:$AE$1600,CONCATENATE(NOx_Calc!$E14,NOx_Calc!R$2,"A"),'Fleet Calc'!$AG$3:$AG$1600)</f>
        <v>0</v>
      </c>
      <c r="DY14" s="128">
        <f>SUMIF('Fleet Calc'!$AE$3:$AE$1600,CONCATENATE(NOx_Calc!$E14,NOx_Calc!S$2,"A"),'Fleet Calc'!$AG$3:$AG$1600)</f>
        <v>0</v>
      </c>
      <c r="DZ14" s="128">
        <f>SUMIF('Fleet Calc'!$AE$3:$AE$1600,CONCATENATE(NOx_Calc!$E14,NOx_Calc!T$2,"A"),'Fleet Calc'!$AG$3:$AG$1600)</f>
        <v>0</v>
      </c>
      <c r="EA14" s="128"/>
      <c r="EB14" s="130">
        <f>IF(J14&lt;&gt;"",(DI14*VLOOKUP(J14,'NOx Emission Factors'!$V$7:$Z$271,5,FALSE))/1000000,0)</f>
        <v>0</v>
      </c>
      <c r="EC14" s="130">
        <f>IF(K14&lt;&gt;"",(DJ14*VLOOKUP(K14,'NOx Emission Factors'!$V$7:$Z$271,5,FALSE))/1000000,0)</f>
        <v>0</v>
      </c>
      <c r="ED14" s="130">
        <f>IF(L14&lt;&gt;"",(DK14*VLOOKUP(L14,'NOx Emission Factors'!$V$7:$Z$271,5,FALSE))/1000000,0)</f>
        <v>0</v>
      </c>
      <c r="EE14" s="130">
        <f>IF(M14&lt;&gt;"",(DL14*VLOOKUP(M14,'NOx Emission Factors'!$V$7:$Z$271,5,FALSE))/1000000,0)</f>
        <v>0</v>
      </c>
      <c r="EF14" s="130">
        <f>IF(N14&lt;&gt;"",(DM14*VLOOKUP(N14,'NOx Emission Factors'!$V$7:$Z$271,5,FALSE))/1000000,0)</f>
        <v>0</v>
      </c>
      <c r="EG14" s="130">
        <f>IF(O14&lt;&gt;"",(DN14*VLOOKUP(O14,'NOx Emission Factors'!$V$7:$Z$271,5,FALSE))/1000000,0)</f>
        <v>0</v>
      </c>
      <c r="EH14" s="130">
        <f>IF(P14&lt;&gt;"",(DO14*VLOOKUP(P14,'NOx Emission Factors'!$V$7:$Z$271,5,FALSE))/1000000,0)</f>
        <v>0</v>
      </c>
      <c r="EI14" s="128"/>
      <c r="EJ14" s="130">
        <f>IF(J14&lt;&gt;"",(DQ14*VLOOKUP(J14,'NOx Emission Factors'!$V$7:$Z$271,5,FALSE))/1000000,0)</f>
        <v>0</v>
      </c>
      <c r="EK14" s="130">
        <f>IF(K14&lt;&gt;"",(DR14*VLOOKUP(K14,'NOx Emission Factors'!$V$7:$Z$271,5,FALSE))/1000000,0)</f>
        <v>0</v>
      </c>
      <c r="EL14" s="130">
        <f>IF(L14&lt;&gt;"",(DS14*VLOOKUP(L14,'NOx Emission Factors'!$V$7:$Z$271,5,FALSE))/1000000,0)</f>
        <v>0</v>
      </c>
      <c r="EM14" s="130">
        <f>IF(M14&lt;&gt;"",(DT14*VLOOKUP(M14,'NOx Emission Factors'!$V$7:$Z$271,5,FALSE))/1000000,0)</f>
        <v>0</v>
      </c>
      <c r="EN14" s="130">
        <f>IF(N14&lt;&gt;"",(DU14*VLOOKUP(N14,'NOx Emission Factors'!$V$7:$Z$271,5,FALSE))/1000000,0)</f>
        <v>0</v>
      </c>
      <c r="EO14" s="130">
        <f>IF(O14&lt;&gt;"",(DV14*VLOOKUP(O14,'NOx Emission Factors'!$V$7:$Z$271,5,FALSE))/1000000,0)</f>
        <v>0</v>
      </c>
      <c r="EP14" s="130">
        <f>IF(P14&lt;&gt;"",(DW14*VLOOKUP(P14,'NOx Emission Factors'!$V$7:$Z$271,5,FALSE))/1000000,0)</f>
        <v>0</v>
      </c>
      <c r="EQ14" s="128"/>
      <c r="ER14" s="130">
        <f t="shared" si="10"/>
        <v>0</v>
      </c>
      <c r="ES14" s="130">
        <f t="shared" si="11"/>
        <v>0</v>
      </c>
      <c r="ET14" s="130">
        <f t="shared" si="12"/>
        <v>0</v>
      </c>
      <c r="EU14" s="130">
        <f t="shared" si="13"/>
        <v>0</v>
      </c>
      <c r="EV14" s="130">
        <f t="shared" si="14"/>
        <v>0</v>
      </c>
      <c r="EW14" s="130">
        <f t="shared" si="15"/>
        <v>0</v>
      </c>
      <c r="EX14" s="130">
        <f t="shared" si="16"/>
        <v>0</v>
      </c>
      <c r="EY14" s="130"/>
      <c r="EZ14" s="130">
        <f t="shared" si="17"/>
        <v>0</v>
      </c>
      <c r="FA14" s="130">
        <f t="shared" si="18"/>
        <v>0</v>
      </c>
      <c r="FB14" s="130">
        <f t="shared" si="19"/>
        <v>0</v>
      </c>
      <c r="FC14" s="130">
        <f t="shared" si="20"/>
        <v>0</v>
      </c>
      <c r="FD14" s="130">
        <f t="shared" si="21"/>
        <v>0</v>
      </c>
      <c r="FE14" s="130">
        <f t="shared" si="22"/>
        <v>0</v>
      </c>
      <c r="FF14" s="130">
        <f t="shared" si="23"/>
        <v>0</v>
      </c>
      <c r="FG14" s="128"/>
      <c r="FH14" s="128">
        <f t="shared" si="2"/>
        <v>0</v>
      </c>
      <c r="FI14" s="128"/>
      <c r="FJ14" s="128">
        <f t="shared" si="24"/>
        <v>0</v>
      </c>
      <c r="FK14" s="128">
        <f t="shared" si="25"/>
        <v>0</v>
      </c>
      <c r="FL14" s="128">
        <f t="shared" si="26"/>
        <v>0</v>
      </c>
      <c r="FM14" s="128">
        <f t="shared" si="27"/>
        <v>0</v>
      </c>
      <c r="FN14" s="128">
        <f t="shared" si="28"/>
        <v>0</v>
      </c>
      <c r="FO14" s="128">
        <f t="shared" si="29"/>
        <v>0</v>
      </c>
      <c r="FP14" s="128">
        <f t="shared" si="30"/>
        <v>0</v>
      </c>
      <c r="FR14">
        <f t="shared" si="31"/>
        <v>0</v>
      </c>
      <c r="FS14">
        <f t="shared" si="32"/>
        <v>0</v>
      </c>
      <c r="FT14">
        <f t="shared" si="33"/>
        <v>0</v>
      </c>
      <c r="FU14">
        <f t="shared" si="34"/>
        <v>0</v>
      </c>
      <c r="FV14">
        <f t="shared" si="35"/>
        <v>0</v>
      </c>
      <c r="FW14">
        <f t="shared" si="36"/>
        <v>0</v>
      </c>
      <c r="FX14">
        <f t="shared" si="37"/>
        <v>0</v>
      </c>
      <c r="FZ14">
        <f t="shared" si="38"/>
        <v>0</v>
      </c>
      <c r="GA14">
        <f t="shared" si="39"/>
        <v>0</v>
      </c>
      <c r="GB14">
        <f t="shared" si="40"/>
        <v>0</v>
      </c>
      <c r="GC14">
        <f t="shared" si="41"/>
        <v>0</v>
      </c>
      <c r="GD14">
        <f t="shared" si="42"/>
        <v>0</v>
      </c>
      <c r="GE14">
        <f t="shared" si="43"/>
        <v>0</v>
      </c>
      <c r="GF14">
        <f t="shared" si="44"/>
        <v>0</v>
      </c>
      <c r="GH14">
        <f t="shared" si="45"/>
        <v>0</v>
      </c>
      <c r="GI14">
        <f t="shared" si="46"/>
        <v>0</v>
      </c>
      <c r="GJ14">
        <f t="shared" si="47"/>
        <v>0</v>
      </c>
      <c r="GK14">
        <f t="shared" si="48"/>
        <v>0</v>
      </c>
      <c r="GL14">
        <f t="shared" si="49"/>
        <v>0</v>
      </c>
      <c r="GM14">
        <f t="shared" si="50"/>
        <v>0</v>
      </c>
      <c r="GN14">
        <f t="shared" si="51"/>
        <v>0</v>
      </c>
      <c r="GP14">
        <f t="shared" si="52"/>
        <v>0</v>
      </c>
      <c r="GQ14">
        <f t="shared" si="53"/>
        <v>0</v>
      </c>
      <c r="GR14">
        <f t="shared" si="54"/>
        <v>0</v>
      </c>
      <c r="GS14">
        <f t="shared" si="55"/>
        <v>0</v>
      </c>
      <c r="GT14">
        <f t="shared" si="56"/>
        <v>0</v>
      </c>
      <c r="GU14">
        <f t="shared" si="57"/>
        <v>0</v>
      </c>
      <c r="GV14">
        <f t="shared" si="58"/>
        <v>0</v>
      </c>
      <c r="GX14">
        <f t="shared" si="59"/>
        <v>0</v>
      </c>
      <c r="GY14">
        <f t="shared" si="60"/>
        <v>0</v>
      </c>
      <c r="GZ14">
        <f t="shared" si="61"/>
        <v>0</v>
      </c>
      <c r="HA14">
        <f t="shared" si="62"/>
        <v>0</v>
      </c>
      <c r="HB14">
        <f t="shared" si="63"/>
        <v>0</v>
      </c>
      <c r="HC14">
        <f t="shared" si="64"/>
        <v>0</v>
      </c>
      <c r="HD14">
        <f t="shared" si="65"/>
        <v>0</v>
      </c>
    </row>
    <row r="15" spans="1:212" x14ac:dyDescent="0.2">
      <c r="B15" t="s">
        <v>59</v>
      </c>
      <c r="C15" t="s">
        <v>81</v>
      </c>
      <c r="D15" t="s">
        <v>95</v>
      </c>
      <c r="E15" t="str">
        <f t="shared" si="9"/>
        <v>DVDV3</v>
      </c>
      <c r="G15" s="129">
        <v>0</v>
      </c>
      <c r="H15" s="129">
        <v>0</v>
      </c>
      <c r="I15" s="127"/>
      <c r="J15" s="127">
        <v>105</v>
      </c>
      <c r="K15" s="127">
        <f t="shared" ref="K15:P15" si="72">J15+1</f>
        <v>106</v>
      </c>
      <c r="L15" s="127">
        <f t="shared" si="72"/>
        <v>107</v>
      </c>
      <c r="M15" s="127">
        <f t="shared" si="72"/>
        <v>108</v>
      </c>
      <c r="N15" s="127">
        <f t="shared" si="72"/>
        <v>109</v>
      </c>
      <c r="O15" s="127">
        <f t="shared" si="72"/>
        <v>110</v>
      </c>
      <c r="P15" s="127">
        <f t="shared" si="72"/>
        <v>111</v>
      </c>
      <c r="Q15" s="127"/>
      <c r="R15" s="127"/>
      <c r="S15" s="127"/>
      <c r="T15" s="127"/>
      <c r="U15" s="127"/>
      <c r="V15" s="127"/>
      <c r="W15" s="127"/>
      <c r="X15" s="127"/>
      <c r="Y15" s="127"/>
      <c r="Z15" s="127"/>
      <c r="AA15" s="127"/>
      <c r="AC15" s="128">
        <f>COUNTIF('Fleet Calc'!$AE$3:$AE$1600,CONCATENATE(NOx_Calc!$E15,NOx_Calc!J$2,"L"))</f>
        <v>0</v>
      </c>
      <c r="AD15" s="128">
        <f>COUNTIF('Fleet Calc'!$AE$3:$AE$1600,CONCATENATE(NOx_Calc!$E15,NOx_Calc!K$2,"L"))</f>
        <v>0</v>
      </c>
      <c r="AE15" s="128">
        <f>COUNTIF('Fleet Calc'!$AE$3:$AE$1600,CONCATENATE(NOx_Calc!$E15,NOx_Calc!L$2,"L"))</f>
        <v>0</v>
      </c>
      <c r="AF15" s="128">
        <f>COUNTIF('Fleet Calc'!$AE$3:$AE$1600,CONCATENATE(NOx_Calc!$E15,NOx_Calc!M$2,"L"))</f>
        <v>0</v>
      </c>
      <c r="AG15" s="128">
        <f>COUNTIF('Fleet Calc'!$AE$3:$AE$1600,CONCATENATE(NOx_Calc!$E15,NOx_Calc!N$2,"L"))</f>
        <v>0</v>
      </c>
      <c r="AH15" s="128">
        <f>COUNTIF('Fleet Calc'!$AE$3:$AE$1600,CONCATENATE(NOx_Calc!$E15,NOx_Calc!O$2,"L"))</f>
        <v>0</v>
      </c>
      <c r="AI15" s="128">
        <f>COUNTIF('Fleet Calc'!$AE$3:$AE$1600,CONCATENATE(NOx_Calc!$E15,NOx_Calc!P$2,"L"))</f>
        <v>0</v>
      </c>
      <c r="AJ15" s="128">
        <f>COUNTIF('Fleet Calc'!$AE$3:$AE$1600,CONCATENATE(NOx_Calc!$E15,NOx_Calc!Q$2,"L"))</f>
        <v>0</v>
      </c>
      <c r="AK15" s="128"/>
      <c r="AL15" s="128">
        <f>COUNTIF('Fleet Calc'!$AE$3:$AE$1600,CONCATENATE(NOx_Calc!$E15,NOx_Calc!J$2,"A"))</f>
        <v>0</v>
      </c>
      <c r="AM15" s="128">
        <f>COUNTIF('Fleet Calc'!$AE$3:$AE$1600,CONCATENATE(NOx_Calc!$E15,NOx_Calc!K$2,"A"))</f>
        <v>0</v>
      </c>
      <c r="AN15" s="128">
        <f>COUNTIF('Fleet Calc'!$AE$3:$AE$1600,CONCATENATE(NOx_Calc!$E15,NOx_Calc!L$2,"A"))</f>
        <v>0</v>
      </c>
      <c r="AO15" s="128">
        <f>COUNTIF('Fleet Calc'!$AE$3:$AE$1600,CONCATENATE(NOx_Calc!$E15,NOx_Calc!M$2,"A"))</f>
        <v>0</v>
      </c>
      <c r="AP15" s="128">
        <f>COUNTIF('Fleet Calc'!$AE$3:$AE$1600,CONCATENATE(NOx_Calc!$E15,NOx_Calc!N$2,"A"))</f>
        <v>0</v>
      </c>
      <c r="AQ15" s="128">
        <f>COUNTIF('Fleet Calc'!$AE$3:$AE$1600,CONCATENATE(NOx_Calc!$E15,NOx_Calc!O$2,"A"))</f>
        <v>0</v>
      </c>
      <c r="AR15" s="128">
        <f>COUNTIF('Fleet Calc'!$AE$3:$AE$1600,CONCATENATE(NOx_Calc!$E15,NOx_Calc!P$2,"A"))</f>
        <v>0</v>
      </c>
      <c r="AS15" s="128">
        <f>COUNTIF('Fleet Calc'!$AE$3:$AE$1600,CONCATENATE(NOx_Calc!$E15,NOx_Calc!Q$2,"A"))</f>
        <v>0</v>
      </c>
      <c r="AT15" s="128"/>
      <c r="AU15" s="128">
        <f>SUMIF('Fleet Calc'!$AE$3:$AE$1600,CONCATENATE(NOx_Calc!$E15,NOx_Calc!J$2,"L"),'Fleet Calc'!$AK$3:$AK$1600)</f>
        <v>0</v>
      </c>
      <c r="AV15" s="128">
        <f>SUMIF('Fleet Calc'!$AE$3:$AE$1600,CONCATENATE(NOx_Calc!$E15,NOx_Calc!K$2,"L"),'Fleet Calc'!$AK$3:$AK$1600)</f>
        <v>0</v>
      </c>
      <c r="AW15" s="128">
        <f>SUMIF('Fleet Calc'!$AE$3:$AE$1600,CONCATENATE(NOx_Calc!$E15,NOx_Calc!L$2,"L"),'Fleet Calc'!$AK$3:$AK$1600)</f>
        <v>0</v>
      </c>
      <c r="AX15" s="128">
        <f>SUMIF('Fleet Calc'!$AE$3:$AE$1600,CONCATENATE(NOx_Calc!$E15,NOx_Calc!M$2,"L"),'Fleet Calc'!$AK$3:$AK$1600)</f>
        <v>0</v>
      </c>
      <c r="AY15" s="128">
        <f>SUMIF('Fleet Calc'!$AE$3:$AE$1600,CONCATENATE(NOx_Calc!$E15,NOx_Calc!N$2,"L"),'Fleet Calc'!$AK$3:$AK$1600)</f>
        <v>0</v>
      </c>
      <c r="AZ15" s="128">
        <f>SUMIF('Fleet Calc'!$AE$3:$AE$1600,CONCATENATE(NOx_Calc!$E15,NOx_Calc!O$2,"L"),'Fleet Calc'!$AK$3:$AK$1600)</f>
        <v>0</v>
      </c>
      <c r="BA15" s="128">
        <f>SUMIF('Fleet Calc'!$AE$3:$AE$1600,CONCATENATE(NOx_Calc!$E15,NOx_Calc!P$2,"L"),'Fleet Calc'!$AK$3:$AK$1600)</f>
        <v>0</v>
      </c>
      <c r="BB15" s="128">
        <f>SUMIF('Fleet Calc'!$AE$3:$AE$1600,CONCATENATE(NOx_Calc!$E15,NOx_Calc!Q$2,"L"),'Fleet Calc'!$AK$3:$AK$1600)</f>
        <v>0</v>
      </c>
      <c r="BC15" s="128"/>
      <c r="BD15" s="128">
        <f>SUMIF('Fleet Calc'!$AE$3:$AE$1600,CONCATENATE(NOx_Calc!$E15,NOx_Calc!J$2,"A"),'Fleet Calc'!$AK$3:$AK$1600)</f>
        <v>0</v>
      </c>
      <c r="BE15" s="128">
        <f>SUMIF('Fleet Calc'!$AE$3:$AE$1600,CONCATENATE(NOx_Calc!$E15,NOx_Calc!K$2,"A"),'Fleet Calc'!$AK$3:$AK$1600)</f>
        <v>0</v>
      </c>
      <c r="BF15" s="128">
        <f>SUMIF('Fleet Calc'!$AE$3:$AE$1600,CONCATENATE(NOx_Calc!$E15,NOx_Calc!L$2,"A"),'Fleet Calc'!$AK$3:$AK$1600)</f>
        <v>0</v>
      </c>
      <c r="BG15" s="128">
        <f>SUMIF('Fleet Calc'!$AE$3:$AE$1600,CONCATENATE(NOx_Calc!$E15,NOx_Calc!M$2,"A"),'Fleet Calc'!$AK$3:$AK$1600)</f>
        <v>0</v>
      </c>
      <c r="BH15" s="128">
        <f>SUMIF('Fleet Calc'!$AE$3:$AE$1600,CONCATENATE(NOx_Calc!$E15,NOx_Calc!N$2,"A"),'Fleet Calc'!$AK$3:$AK$1600)</f>
        <v>0</v>
      </c>
      <c r="BI15" s="128">
        <f>SUMIF('Fleet Calc'!$AE$3:$AE$1600,CONCATENATE(NOx_Calc!$E15,NOx_Calc!O$2,"A"),'Fleet Calc'!$AK$3:$AK$1600)</f>
        <v>0</v>
      </c>
      <c r="BJ15" s="128">
        <f>SUMIF('Fleet Calc'!$AE$3:$AE$1600,CONCATENATE(NOx_Calc!$E15,NOx_Calc!P$2,"A"),'Fleet Calc'!$AK$3:$AK$1600)</f>
        <v>0</v>
      </c>
      <c r="BK15" s="128">
        <f>SUMIF('Fleet Calc'!$AE$3:$AE$1600,CONCATENATE(NOx_Calc!$E15,NOx_Calc!Q$2,"A"),'Fleet Calc'!$AK$3:$AK$1600)</f>
        <v>0</v>
      </c>
      <c r="BL15" s="128"/>
      <c r="BM15" s="128">
        <f>IF(J15&lt;&gt;"",(AU15*1.609344*VLOOKUP(J15,'NOx Emission Factors'!$V$7:$X$271,2,FALSE))/1000000,0)</f>
        <v>0</v>
      </c>
      <c r="BN15" s="128">
        <f>IF(K15&lt;&gt;"",(AV15*1.609344*VLOOKUP(K15,'NOx Emission Factors'!$V$7:$X$271,2,FALSE))/1000000,0)</f>
        <v>0</v>
      </c>
      <c r="BO15" s="128">
        <f>IF(L15&lt;&gt;"",(AW15*1.609344*VLOOKUP(L15,'NOx Emission Factors'!$V$7:$X$271,2,FALSE))/1000000,0)</f>
        <v>0</v>
      </c>
      <c r="BP15" s="128">
        <f>IF(M15&lt;&gt;"",(AX15*1.609344*VLOOKUP(M15,'NOx Emission Factors'!$V$7:$X$271,2,FALSE))/1000000,0)</f>
        <v>0</v>
      </c>
      <c r="BQ15" s="128">
        <f>IF(N15&lt;&gt;"",(AY15*1.609344*VLOOKUP(N15,'NOx Emission Factors'!$V$7:$X$271,2,FALSE))/1000000,0)</f>
        <v>0</v>
      </c>
      <c r="BR15" s="128">
        <f>IF(O15&lt;&gt;"",(AZ15*1.609344*VLOOKUP(O15,'NOx Emission Factors'!$V$7:$X$271,2,FALSE))/1000000,0)</f>
        <v>0</v>
      </c>
      <c r="BS15" s="128">
        <f>IF(P15&lt;&gt;"",(BA15*1.609344*VLOOKUP(P15,'NOx Emission Factors'!$V$7:$X$271,2,FALSE))/1000000,0)</f>
        <v>0</v>
      </c>
      <c r="BT15" s="128"/>
      <c r="BU15" s="128">
        <f>IF(J15&lt;&gt;"",(BD15*1.609344*VLOOKUP(J15,'NOx Emission Factors'!$V$7:$X$271,3,FALSE))/1000000,0)</f>
        <v>0</v>
      </c>
      <c r="BV15" s="128">
        <f>IF(K15&lt;&gt;"",(BE15*1.609344*VLOOKUP(K15,'NOx Emission Factors'!$V$7:$X$271,3,FALSE))/1000000,0)</f>
        <v>0</v>
      </c>
      <c r="BW15" s="128">
        <f>IF(L15&lt;&gt;"",(BF15*1.609344*VLOOKUP(L15,'NOx Emission Factors'!$V$7:$X$271,3,FALSE))/1000000,0)</f>
        <v>0</v>
      </c>
      <c r="BX15" s="128">
        <f>IF(M15&lt;&gt;"",(BG15*1.609344*VLOOKUP(M15,'NOx Emission Factors'!$V$7:$X$271,3,FALSE))/1000000,0)</f>
        <v>0</v>
      </c>
      <c r="BY15" s="128">
        <f>IF(N15&lt;&gt;"",(BH15*1.609344*VLOOKUP(N15,'NOx Emission Factors'!$V$7:$X$271,3,FALSE))/1000000,0)</f>
        <v>0</v>
      </c>
      <c r="BZ15" s="128">
        <f>IF(O15&lt;&gt;"",(BI15*1.609344*VLOOKUP(O15,'NOx Emission Factors'!$V$7:$X$271,3,FALSE))/1000000,0)</f>
        <v>0</v>
      </c>
      <c r="CA15" s="128">
        <f>IF(P15&lt;&gt;"",(BJ15*1.609344*VLOOKUP(P15,'NOx Emission Factors'!$V$7:$X$271,3,FALSE))/1000000,0)</f>
        <v>0</v>
      </c>
      <c r="CB15" s="128"/>
      <c r="CC15" s="128">
        <f>SUMIF('Fleet Calc'!$AE$3:$AE$1600,CONCATENATE(NOx_Calc!$E15,NOx_Calc!J$2,"L"),'Fleet Calc'!$AI$3:$AI$1600)</f>
        <v>0</v>
      </c>
      <c r="CD15" s="128">
        <f>SUMIF('Fleet Calc'!$AE$3:$AE$1600,CONCATENATE(NOx_Calc!$E15,NOx_Calc!K$2,"L"),'Fleet Calc'!$AI$3:$AI$1600)</f>
        <v>0</v>
      </c>
      <c r="CE15" s="128">
        <f>SUMIF('Fleet Calc'!$AE$3:$AE$1600,CONCATENATE(NOx_Calc!$E15,NOx_Calc!L$2,"L"),'Fleet Calc'!$AI$3:$AI$1600)</f>
        <v>0</v>
      </c>
      <c r="CF15" s="128">
        <f>SUMIF('Fleet Calc'!$AE$3:$AE$1600,CONCATENATE(NOx_Calc!$E15,NOx_Calc!M$2,"L"),'Fleet Calc'!$AI$3:$AI$1600)</f>
        <v>0</v>
      </c>
      <c r="CG15" s="128">
        <f>SUMIF('Fleet Calc'!$AE$3:$AE$1600,CONCATENATE(NOx_Calc!$E15,NOx_Calc!N$2,"L"),'Fleet Calc'!$AI$3:$AI$1600)</f>
        <v>0</v>
      </c>
      <c r="CH15" s="128">
        <f>SUMIF('Fleet Calc'!$AE$3:$AE$1600,CONCATENATE(NOx_Calc!$E15,NOx_Calc!O$2,"L"),'Fleet Calc'!$AI$3:$AI$1600)</f>
        <v>0</v>
      </c>
      <c r="CI15" s="128">
        <f>SUMIF('Fleet Calc'!$AE$3:$AE$1600,CONCATENATE(NOx_Calc!$E15,NOx_Calc!P$2,"L"),'Fleet Calc'!$AI$3:$AI$1600)</f>
        <v>0</v>
      </c>
      <c r="CJ15" s="128"/>
      <c r="CK15" s="128">
        <f>SUMIF('Fleet Calc'!$AE$3:$AE$1600,CONCATENATE(NOx_Calc!$E15,NOx_Calc!J$2,"A"),'Fleet Calc'!$AI$3:$AI$1600)</f>
        <v>0</v>
      </c>
      <c r="CL15" s="128">
        <f>SUMIF('Fleet Calc'!$AE$3:$AE$1600,CONCATENATE(NOx_Calc!$E15,NOx_Calc!K$2,"A"),'Fleet Calc'!$AI$3:$AI$1600)</f>
        <v>0</v>
      </c>
      <c r="CM15" s="128">
        <f>SUMIF('Fleet Calc'!$AE$3:$AE$1600,CONCATENATE(NOx_Calc!$E15,NOx_Calc!L$2,"A"),'Fleet Calc'!$AI$3:$AI$1600)</f>
        <v>0</v>
      </c>
      <c r="CN15" s="128">
        <f>SUMIF('Fleet Calc'!$AE$3:$AE$1600,CONCATENATE(NOx_Calc!$E15,NOx_Calc!M$2,"A"),'Fleet Calc'!$AI$3:$AI$1600)</f>
        <v>0</v>
      </c>
      <c r="CO15" s="128">
        <f>SUMIF('Fleet Calc'!$AE$3:$AE$1600,CONCATENATE(NOx_Calc!$E15,NOx_Calc!N$2,"A"),'Fleet Calc'!$AI$3:$AI$1600)</f>
        <v>0</v>
      </c>
      <c r="CP15" s="128">
        <f>SUMIF('Fleet Calc'!$AE$3:$AE$1600,CONCATENATE(NOx_Calc!$E15,NOx_Calc!O$2,"A"),'Fleet Calc'!$AI$3:$AI$1600)</f>
        <v>0</v>
      </c>
      <c r="CQ15" s="128">
        <f>SUMIF('Fleet Calc'!$AE$3:$AE$1600,CONCATENATE(NOx_Calc!$E15,NOx_Calc!P$2,"A"),'Fleet Calc'!$AI$3:$AI$1600)</f>
        <v>0</v>
      </c>
      <c r="CR15" s="128"/>
      <c r="CS15" s="128">
        <f>IF(T15&lt;&gt;"",(CC15*1.609344*VLOOKUP(T15,'NOx Emission Factors'!$V$7:$X$271,2,FALSE))/1000000,0)</f>
        <v>0</v>
      </c>
      <c r="CT15" s="128">
        <f>IF(U15&lt;&gt;"",(CD15*1.609344*VLOOKUP(U15,'NOx Emission Factors'!$V$7:$X$271,2,FALSE))/1000000,0)</f>
        <v>0</v>
      </c>
      <c r="CU15" s="128">
        <f>IF(V15&lt;&gt;"",(CE15*1.609344*VLOOKUP(V15,'NOx Emission Factors'!$V$7:$X$271,2,FALSE))/1000000,0)</f>
        <v>0</v>
      </c>
      <c r="CV15" s="128">
        <f>IF(W15&lt;&gt;"",(CF15*1.609344*VLOOKUP(W15,'NOx Emission Factors'!$V$7:$X$271,2,FALSE))/1000000,0)</f>
        <v>0</v>
      </c>
      <c r="CW15" s="128">
        <f>IF(X15&lt;&gt;"",(CG15*1.609344*VLOOKUP(X15,'NOx Emission Factors'!$V$7:$X$271,2,FALSE))/1000000,0)</f>
        <v>0</v>
      </c>
      <c r="CX15" s="128">
        <f>IF(Y15&lt;&gt;"",(CH15*1.609344*VLOOKUP(Y15,'NOx Emission Factors'!$V$7:$X$271,2,FALSE))/1000000,0)</f>
        <v>0</v>
      </c>
      <c r="CY15" s="128">
        <f>IF(Z15&lt;&gt;"",(CI15*1.609344*VLOOKUP(Z15,'NOx Emission Factors'!$V$7:$X$271,2,FALSE))/1000000,0)</f>
        <v>0</v>
      </c>
      <c r="CZ15" s="128"/>
      <c r="DA15" s="128">
        <f>IF(T15&lt;&gt;"",(CK15*1.609344*VLOOKUP(T15,'NOx Emission Factors'!$V$7:$X$271,3,FALSE))/1000000,0)</f>
        <v>0</v>
      </c>
      <c r="DB15" s="128">
        <f>IF(U15&lt;&gt;"",(CL15*1.609344*VLOOKUP(U15,'NOx Emission Factors'!$V$7:$X$271,3,FALSE))/1000000,0)</f>
        <v>0</v>
      </c>
      <c r="DC15" s="128">
        <f>IF(V15&lt;&gt;"",(CM15*1.609344*VLOOKUP(V15,'NOx Emission Factors'!$V$7:$X$271,3,FALSE))/1000000,0)</f>
        <v>0</v>
      </c>
      <c r="DD15" s="128">
        <f>IF(W15&lt;&gt;"",(CN15*1.609344*VLOOKUP(W15,'NOx Emission Factors'!$V$7:$X$271,3,FALSE))/1000000,0)</f>
        <v>0</v>
      </c>
      <c r="DE15" s="128">
        <f>IF(X15&lt;&gt;"",(CO15*1.609344*VLOOKUP(X15,'NOx Emission Factors'!$V$7:$X$271,3,FALSE))/1000000,0)</f>
        <v>0</v>
      </c>
      <c r="DF15" s="128">
        <f>IF(Y15&lt;&gt;"",(CP15*1.609344*VLOOKUP(Y15,'NOx Emission Factors'!$V$7:$X$271,3,FALSE))/1000000,0)</f>
        <v>0</v>
      </c>
      <c r="DG15" s="128">
        <f>IF(Z15&lt;&gt;"",(CQ15*1.609344*VLOOKUP(Z15,'NOx Emission Factors'!$V$7:$X$271,3,FALSE))/1000000,0)</f>
        <v>0</v>
      </c>
      <c r="DH15" s="128"/>
      <c r="DI15" s="128">
        <f>SUMIF('Fleet Calc'!$AE$3:$AE$1600,CONCATENATE(NOx_Calc!$E15,NOx_Calc!J$2,"L"),'Fleet Calc'!$AG$3:$AG$1600)</f>
        <v>0</v>
      </c>
      <c r="DJ15" s="128">
        <f>SUMIF('Fleet Calc'!$AE$3:$AE$1600,CONCATENATE(NOx_Calc!$E15,NOx_Calc!K$2,"L"),'Fleet Calc'!$AG$3:$AG$1600)</f>
        <v>0</v>
      </c>
      <c r="DK15" s="128">
        <f>SUMIF('Fleet Calc'!$AE$3:$AE$1600,CONCATENATE(NOx_Calc!$E15,NOx_Calc!L$2,"L"),'Fleet Calc'!$AG$3:$AG$1600)</f>
        <v>0</v>
      </c>
      <c r="DL15" s="128">
        <f>SUMIF('Fleet Calc'!$AE$3:$AE$1600,CONCATENATE(NOx_Calc!$E15,NOx_Calc!M$2,"L"),'Fleet Calc'!$AG$3:$AG$1600)</f>
        <v>0</v>
      </c>
      <c r="DM15" s="128">
        <f>SUMIF('Fleet Calc'!$AE$3:$AE$1600,CONCATENATE(NOx_Calc!$E15,NOx_Calc!N$2,"L"),'Fleet Calc'!$AG$3:$AG$1600)</f>
        <v>0</v>
      </c>
      <c r="DN15" s="128">
        <f>SUMIF('Fleet Calc'!$AE$3:$AE$1600,CONCATENATE(NOx_Calc!$E15,NOx_Calc!O$2,"L"),'Fleet Calc'!$AG$3:$AG$1600)</f>
        <v>0</v>
      </c>
      <c r="DO15" s="128">
        <f>SUMIF('Fleet Calc'!$AE$3:$AE$1600,CONCATENATE(NOx_Calc!$E15,NOx_Calc!P$2,"L"),'Fleet Calc'!$AG$3:$AG$1600)</f>
        <v>0</v>
      </c>
      <c r="DP15" s="128"/>
      <c r="DQ15" s="128">
        <f>SUMIF('Fleet Calc'!$AE$3:$AE$1600,CONCATENATE(NOx_Calc!$E15,NOx_Calc!J$2,"A"),'Fleet Calc'!$AG$3:$AG$1600)</f>
        <v>0</v>
      </c>
      <c r="DR15" s="128">
        <f>SUMIF('Fleet Calc'!$AE$3:$AE$1600,CONCATENATE(NOx_Calc!$E15,NOx_Calc!K$2,"A"),'Fleet Calc'!$AG$3:$AG$1600)</f>
        <v>0</v>
      </c>
      <c r="DS15" s="128">
        <f>SUMIF('Fleet Calc'!$AE$3:$AE$1600,CONCATENATE(NOx_Calc!$E15,NOx_Calc!L$2,"A"),'Fleet Calc'!$AG$3:$AG$1600)</f>
        <v>0</v>
      </c>
      <c r="DT15" s="128">
        <f>SUMIF('Fleet Calc'!$AE$3:$AE$1600,CONCATENATE(NOx_Calc!$E15,NOx_Calc!M$2,"A"),'Fleet Calc'!$AG$3:$AG$1600)</f>
        <v>0</v>
      </c>
      <c r="DU15" s="128">
        <f>SUMIF('Fleet Calc'!$AE$3:$AE$1600,CONCATENATE(NOx_Calc!$E15,NOx_Calc!N$2,"A"),'Fleet Calc'!$AG$3:$AG$1600)</f>
        <v>0</v>
      </c>
      <c r="DV15" s="128">
        <f>SUMIF('Fleet Calc'!$AE$3:$AE$1600,CONCATENATE(NOx_Calc!$E15,NOx_Calc!O$2,"A"),'Fleet Calc'!$AG$3:$AG$1600)</f>
        <v>0</v>
      </c>
      <c r="DW15" s="128">
        <f>SUMIF('Fleet Calc'!$AE$3:$AE$1600,CONCATENATE(NOx_Calc!$E15,NOx_Calc!P$2,"A"),'Fleet Calc'!$AG$3:$AG$1600)</f>
        <v>0</v>
      </c>
      <c r="DX15" s="128">
        <f>SUMIF('Fleet Calc'!$AE$3:$AE$1600,CONCATENATE(NOx_Calc!$E15,NOx_Calc!R$2,"A"),'Fleet Calc'!$AG$3:$AG$1600)</f>
        <v>0</v>
      </c>
      <c r="DY15" s="128">
        <f>SUMIF('Fleet Calc'!$AE$3:$AE$1600,CONCATENATE(NOx_Calc!$E15,NOx_Calc!S$2,"A"),'Fleet Calc'!$AG$3:$AG$1600)</f>
        <v>0</v>
      </c>
      <c r="DZ15" s="128">
        <f>SUMIF('Fleet Calc'!$AE$3:$AE$1600,CONCATENATE(NOx_Calc!$E15,NOx_Calc!T$2,"A"),'Fleet Calc'!$AG$3:$AG$1600)</f>
        <v>0</v>
      </c>
      <c r="EA15" s="128"/>
      <c r="EB15" s="130">
        <f>IF(J15&lt;&gt;"",(DI15*VLOOKUP(J15,'NOx Emission Factors'!$V$7:$Z$271,5,FALSE))/1000000,0)</f>
        <v>0</v>
      </c>
      <c r="EC15" s="130">
        <f>IF(K15&lt;&gt;"",(DJ15*VLOOKUP(K15,'NOx Emission Factors'!$V$7:$Z$271,5,FALSE))/1000000,0)</f>
        <v>0</v>
      </c>
      <c r="ED15" s="130">
        <f>IF(L15&lt;&gt;"",(DK15*VLOOKUP(L15,'NOx Emission Factors'!$V$7:$Z$271,5,FALSE))/1000000,0)</f>
        <v>0</v>
      </c>
      <c r="EE15" s="130">
        <f>IF(M15&lt;&gt;"",(DL15*VLOOKUP(M15,'NOx Emission Factors'!$V$7:$Z$271,5,FALSE))/1000000,0)</f>
        <v>0</v>
      </c>
      <c r="EF15" s="130">
        <f>IF(N15&lt;&gt;"",(DM15*VLOOKUP(N15,'NOx Emission Factors'!$V$7:$Z$271,5,FALSE))/1000000,0)</f>
        <v>0</v>
      </c>
      <c r="EG15" s="130">
        <f>IF(O15&lt;&gt;"",(DN15*VLOOKUP(O15,'NOx Emission Factors'!$V$7:$Z$271,5,FALSE))/1000000,0)</f>
        <v>0</v>
      </c>
      <c r="EH15" s="130">
        <f>IF(P15&lt;&gt;"",(DO15*VLOOKUP(P15,'NOx Emission Factors'!$V$7:$Z$271,5,FALSE))/1000000,0)</f>
        <v>0</v>
      </c>
      <c r="EI15" s="128"/>
      <c r="EJ15" s="130">
        <f>IF(J15&lt;&gt;"",(DQ15*VLOOKUP(J15,'NOx Emission Factors'!$V$7:$Z$271,5,FALSE))/1000000,0)</f>
        <v>0</v>
      </c>
      <c r="EK15" s="130">
        <f>IF(K15&lt;&gt;"",(DR15*VLOOKUP(K15,'NOx Emission Factors'!$V$7:$Z$271,5,FALSE))/1000000,0)</f>
        <v>0</v>
      </c>
      <c r="EL15" s="130">
        <f>IF(L15&lt;&gt;"",(DS15*VLOOKUP(L15,'NOx Emission Factors'!$V$7:$Z$271,5,FALSE))/1000000,0)</f>
        <v>0</v>
      </c>
      <c r="EM15" s="130">
        <f>IF(M15&lt;&gt;"",(DT15*VLOOKUP(M15,'NOx Emission Factors'!$V$7:$Z$271,5,FALSE))/1000000,0)</f>
        <v>0</v>
      </c>
      <c r="EN15" s="130">
        <f>IF(N15&lt;&gt;"",(DU15*VLOOKUP(N15,'NOx Emission Factors'!$V$7:$Z$271,5,FALSE))/1000000,0)</f>
        <v>0</v>
      </c>
      <c r="EO15" s="130">
        <f>IF(O15&lt;&gt;"",(DV15*VLOOKUP(O15,'NOx Emission Factors'!$V$7:$Z$271,5,FALSE))/1000000,0)</f>
        <v>0</v>
      </c>
      <c r="EP15" s="130">
        <f>IF(P15&lt;&gt;"",(DW15*VLOOKUP(P15,'NOx Emission Factors'!$V$7:$Z$271,5,FALSE))/1000000,0)</f>
        <v>0</v>
      </c>
      <c r="EQ15" s="128"/>
      <c r="ER15" s="130">
        <f t="shared" si="10"/>
        <v>0</v>
      </c>
      <c r="ES15" s="130">
        <f t="shared" si="11"/>
        <v>0</v>
      </c>
      <c r="ET15" s="130">
        <f t="shared" si="12"/>
        <v>0</v>
      </c>
      <c r="EU15" s="130">
        <f t="shared" si="13"/>
        <v>0</v>
      </c>
      <c r="EV15" s="130">
        <f t="shared" si="14"/>
        <v>0</v>
      </c>
      <c r="EW15" s="130">
        <f t="shared" si="15"/>
        <v>0</v>
      </c>
      <c r="EX15" s="130">
        <f t="shared" si="16"/>
        <v>0</v>
      </c>
      <c r="EY15" s="130"/>
      <c r="EZ15" s="130">
        <f t="shared" si="17"/>
        <v>0</v>
      </c>
      <c r="FA15" s="130">
        <f t="shared" si="18"/>
        <v>0</v>
      </c>
      <c r="FB15" s="130">
        <f t="shared" si="19"/>
        <v>0</v>
      </c>
      <c r="FC15" s="130">
        <f t="shared" si="20"/>
        <v>0</v>
      </c>
      <c r="FD15" s="130">
        <f t="shared" si="21"/>
        <v>0</v>
      </c>
      <c r="FE15" s="130">
        <f t="shared" si="22"/>
        <v>0</v>
      </c>
      <c r="FF15" s="130">
        <f t="shared" si="23"/>
        <v>0</v>
      </c>
      <c r="FG15" s="128"/>
      <c r="FH15" s="128">
        <f t="shared" si="2"/>
        <v>0</v>
      </c>
      <c r="FI15" s="128"/>
      <c r="FJ15" s="128">
        <f t="shared" si="24"/>
        <v>0</v>
      </c>
      <c r="FK15" s="128">
        <f t="shared" si="25"/>
        <v>0</v>
      </c>
      <c r="FL15" s="128">
        <f t="shared" si="26"/>
        <v>0</v>
      </c>
      <c r="FM15" s="128">
        <f t="shared" si="27"/>
        <v>0</v>
      </c>
      <c r="FN15" s="128">
        <f t="shared" si="28"/>
        <v>0</v>
      </c>
      <c r="FO15" s="128">
        <f t="shared" si="29"/>
        <v>0</v>
      </c>
      <c r="FP15" s="128">
        <f t="shared" si="30"/>
        <v>0</v>
      </c>
      <c r="FR15">
        <f t="shared" si="31"/>
        <v>0</v>
      </c>
      <c r="FS15">
        <f t="shared" si="32"/>
        <v>0</v>
      </c>
      <c r="FT15">
        <f t="shared" si="33"/>
        <v>0</v>
      </c>
      <c r="FU15">
        <f t="shared" si="34"/>
        <v>0</v>
      </c>
      <c r="FV15">
        <f t="shared" si="35"/>
        <v>0</v>
      </c>
      <c r="FW15">
        <f t="shared" si="36"/>
        <v>0</v>
      </c>
      <c r="FX15">
        <f t="shared" si="37"/>
        <v>0</v>
      </c>
      <c r="FZ15">
        <f t="shared" si="38"/>
        <v>0</v>
      </c>
      <c r="GA15">
        <f t="shared" si="39"/>
        <v>0</v>
      </c>
      <c r="GB15">
        <f t="shared" si="40"/>
        <v>0</v>
      </c>
      <c r="GC15">
        <f t="shared" si="41"/>
        <v>0</v>
      </c>
      <c r="GD15">
        <f t="shared" si="42"/>
        <v>0</v>
      </c>
      <c r="GE15">
        <f t="shared" si="43"/>
        <v>0</v>
      </c>
      <c r="GF15">
        <f t="shared" si="44"/>
        <v>0</v>
      </c>
      <c r="GH15">
        <f t="shared" si="45"/>
        <v>0</v>
      </c>
      <c r="GI15">
        <f t="shared" si="46"/>
        <v>0</v>
      </c>
      <c r="GJ15">
        <f t="shared" si="47"/>
        <v>0</v>
      </c>
      <c r="GK15">
        <f t="shared" si="48"/>
        <v>0</v>
      </c>
      <c r="GL15">
        <f t="shared" si="49"/>
        <v>0</v>
      </c>
      <c r="GM15">
        <f t="shared" si="50"/>
        <v>0</v>
      </c>
      <c r="GN15">
        <f t="shared" si="51"/>
        <v>0</v>
      </c>
      <c r="GP15">
        <f t="shared" si="52"/>
        <v>0</v>
      </c>
      <c r="GQ15">
        <f t="shared" si="53"/>
        <v>0</v>
      </c>
      <c r="GR15">
        <f t="shared" si="54"/>
        <v>0</v>
      </c>
      <c r="GS15">
        <f t="shared" si="55"/>
        <v>0</v>
      </c>
      <c r="GT15">
        <f t="shared" si="56"/>
        <v>0</v>
      </c>
      <c r="GU15">
        <f t="shared" si="57"/>
        <v>0</v>
      </c>
      <c r="GV15">
        <f t="shared" si="58"/>
        <v>0</v>
      </c>
      <c r="GX15">
        <f t="shared" si="59"/>
        <v>0</v>
      </c>
      <c r="GY15">
        <f t="shared" si="60"/>
        <v>0</v>
      </c>
      <c r="GZ15">
        <f t="shared" si="61"/>
        <v>0</v>
      </c>
      <c r="HA15">
        <f t="shared" si="62"/>
        <v>0</v>
      </c>
      <c r="HB15">
        <f t="shared" si="63"/>
        <v>0</v>
      </c>
      <c r="HC15">
        <f t="shared" si="64"/>
        <v>0</v>
      </c>
      <c r="HD15">
        <f t="shared" si="65"/>
        <v>0</v>
      </c>
    </row>
    <row r="16" spans="1:212" x14ac:dyDescent="0.2">
      <c r="A16" t="s">
        <v>72</v>
      </c>
      <c r="B16" t="s">
        <v>60</v>
      </c>
      <c r="C16" t="s">
        <v>82</v>
      </c>
      <c r="D16" t="s">
        <v>92</v>
      </c>
      <c r="E16" t="str">
        <f t="shared" si="9"/>
        <v>RR1</v>
      </c>
      <c r="G16" s="129">
        <v>0</v>
      </c>
      <c r="H16" s="129">
        <v>0</v>
      </c>
      <c r="I16" s="127"/>
      <c r="J16" s="127">
        <v>112</v>
      </c>
      <c r="K16" s="127">
        <f t="shared" ref="K16:P16" si="73">J16+1</f>
        <v>113</v>
      </c>
      <c r="L16" s="127">
        <f t="shared" si="73"/>
        <v>114</v>
      </c>
      <c r="M16" s="127">
        <f t="shared" si="73"/>
        <v>115</v>
      </c>
      <c r="N16" s="127">
        <f t="shared" si="73"/>
        <v>116</v>
      </c>
      <c r="O16" s="127">
        <f t="shared" si="73"/>
        <v>117</v>
      </c>
      <c r="P16" s="127">
        <f t="shared" si="73"/>
        <v>118</v>
      </c>
      <c r="Q16" s="127"/>
      <c r="R16" s="127"/>
      <c r="S16" s="127"/>
      <c r="T16" s="127"/>
      <c r="U16" s="127"/>
      <c r="V16" s="127"/>
      <c r="W16" s="127"/>
      <c r="X16" s="127"/>
      <c r="Y16" s="127"/>
      <c r="Z16" s="127"/>
      <c r="AA16" s="127"/>
      <c r="AC16" s="128">
        <f>COUNTIF('Fleet Calc'!$AE$3:$AE$1600,CONCATENATE(NOx_Calc!$E16,NOx_Calc!J$2,"L"))</f>
        <v>0</v>
      </c>
      <c r="AD16" s="128">
        <f>COUNTIF('Fleet Calc'!$AE$3:$AE$1600,CONCATENATE(NOx_Calc!$E16,NOx_Calc!K$2,"L"))</f>
        <v>0</v>
      </c>
      <c r="AE16" s="128">
        <f>COUNTIF('Fleet Calc'!$AE$3:$AE$1600,CONCATENATE(NOx_Calc!$E16,NOx_Calc!L$2,"L"))</f>
        <v>0</v>
      </c>
      <c r="AF16" s="128">
        <f>COUNTIF('Fleet Calc'!$AE$3:$AE$1600,CONCATENATE(NOx_Calc!$E16,NOx_Calc!M$2,"L"))</f>
        <v>0</v>
      </c>
      <c r="AG16" s="128">
        <f>COUNTIF('Fleet Calc'!$AE$3:$AE$1600,CONCATENATE(NOx_Calc!$E16,NOx_Calc!N$2,"L"))</f>
        <v>0</v>
      </c>
      <c r="AH16" s="128">
        <f>COUNTIF('Fleet Calc'!$AE$3:$AE$1600,CONCATENATE(NOx_Calc!$E16,NOx_Calc!O$2,"L"))</f>
        <v>0</v>
      </c>
      <c r="AI16" s="128">
        <f>COUNTIF('Fleet Calc'!$AE$3:$AE$1600,CONCATENATE(NOx_Calc!$E16,NOx_Calc!P$2,"L"))</f>
        <v>0</v>
      </c>
      <c r="AJ16" s="128">
        <f>COUNTIF('Fleet Calc'!$AE$3:$AE$1600,CONCATENATE(NOx_Calc!$E16,NOx_Calc!Q$2,"L"))</f>
        <v>0</v>
      </c>
      <c r="AK16" s="128"/>
      <c r="AL16" s="128">
        <f>COUNTIF('Fleet Calc'!$AE$3:$AE$1600,CONCATENATE(NOx_Calc!$E16,NOx_Calc!J$2,"A"))</f>
        <v>0</v>
      </c>
      <c r="AM16" s="128">
        <f>COUNTIF('Fleet Calc'!$AE$3:$AE$1600,CONCATENATE(NOx_Calc!$E16,NOx_Calc!K$2,"A"))</f>
        <v>0</v>
      </c>
      <c r="AN16" s="128">
        <f>COUNTIF('Fleet Calc'!$AE$3:$AE$1600,CONCATENATE(NOx_Calc!$E16,NOx_Calc!L$2,"A"))</f>
        <v>0</v>
      </c>
      <c r="AO16" s="128">
        <f>COUNTIF('Fleet Calc'!$AE$3:$AE$1600,CONCATENATE(NOx_Calc!$E16,NOx_Calc!M$2,"A"))</f>
        <v>0</v>
      </c>
      <c r="AP16" s="128">
        <f>COUNTIF('Fleet Calc'!$AE$3:$AE$1600,CONCATENATE(NOx_Calc!$E16,NOx_Calc!N$2,"A"))</f>
        <v>0</v>
      </c>
      <c r="AQ16" s="128">
        <f>COUNTIF('Fleet Calc'!$AE$3:$AE$1600,CONCATENATE(NOx_Calc!$E16,NOx_Calc!O$2,"A"))</f>
        <v>0</v>
      </c>
      <c r="AR16" s="128">
        <f>COUNTIF('Fleet Calc'!$AE$3:$AE$1600,CONCATENATE(NOx_Calc!$E16,NOx_Calc!P$2,"A"))</f>
        <v>0</v>
      </c>
      <c r="AS16" s="128">
        <f>COUNTIF('Fleet Calc'!$AE$3:$AE$1600,CONCATENATE(NOx_Calc!$E16,NOx_Calc!Q$2,"A"))</f>
        <v>0</v>
      </c>
      <c r="AT16" s="128"/>
      <c r="AU16" s="128">
        <f>SUMIF('Fleet Calc'!$AE$3:$AE$1600,CONCATENATE(NOx_Calc!$E16,NOx_Calc!J$2,"L"),'Fleet Calc'!$AK$3:$AK$1600)</f>
        <v>0</v>
      </c>
      <c r="AV16" s="128">
        <f>SUMIF('Fleet Calc'!$AE$3:$AE$1600,CONCATENATE(NOx_Calc!$E16,NOx_Calc!K$2,"L"),'Fleet Calc'!$AK$3:$AK$1600)</f>
        <v>0</v>
      </c>
      <c r="AW16" s="128">
        <f>SUMIF('Fleet Calc'!$AE$3:$AE$1600,CONCATENATE(NOx_Calc!$E16,NOx_Calc!L$2,"L"),'Fleet Calc'!$AK$3:$AK$1600)</f>
        <v>0</v>
      </c>
      <c r="AX16" s="128">
        <f>SUMIF('Fleet Calc'!$AE$3:$AE$1600,CONCATENATE(NOx_Calc!$E16,NOx_Calc!M$2,"L"),'Fleet Calc'!$AK$3:$AK$1600)</f>
        <v>0</v>
      </c>
      <c r="AY16" s="128">
        <f>SUMIF('Fleet Calc'!$AE$3:$AE$1600,CONCATENATE(NOx_Calc!$E16,NOx_Calc!N$2,"L"),'Fleet Calc'!$AK$3:$AK$1600)</f>
        <v>0</v>
      </c>
      <c r="AZ16" s="128">
        <f>SUMIF('Fleet Calc'!$AE$3:$AE$1600,CONCATENATE(NOx_Calc!$E16,NOx_Calc!O$2,"L"),'Fleet Calc'!$AK$3:$AK$1600)</f>
        <v>0</v>
      </c>
      <c r="BA16" s="128">
        <f>SUMIF('Fleet Calc'!$AE$3:$AE$1600,CONCATENATE(NOx_Calc!$E16,NOx_Calc!P$2,"L"),'Fleet Calc'!$AK$3:$AK$1600)</f>
        <v>0</v>
      </c>
      <c r="BB16" s="128">
        <f>SUMIF('Fleet Calc'!$AE$3:$AE$1600,CONCATENATE(NOx_Calc!$E16,NOx_Calc!Q$2,"L"),'Fleet Calc'!$AK$3:$AK$1600)</f>
        <v>0</v>
      </c>
      <c r="BC16" s="128"/>
      <c r="BD16" s="128">
        <f>SUMIF('Fleet Calc'!$AE$3:$AE$1600,CONCATENATE(NOx_Calc!$E16,NOx_Calc!J$2,"A"),'Fleet Calc'!$AK$3:$AK$1600)</f>
        <v>0</v>
      </c>
      <c r="BE16" s="128">
        <f>SUMIF('Fleet Calc'!$AE$3:$AE$1600,CONCATENATE(NOx_Calc!$E16,NOx_Calc!K$2,"A"),'Fleet Calc'!$AK$3:$AK$1600)</f>
        <v>0</v>
      </c>
      <c r="BF16" s="128">
        <f>SUMIF('Fleet Calc'!$AE$3:$AE$1600,CONCATENATE(NOx_Calc!$E16,NOx_Calc!L$2,"A"),'Fleet Calc'!$AK$3:$AK$1600)</f>
        <v>0</v>
      </c>
      <c r="BG16" s="128">
        <f>SUMIF('Fleet Calc'!$AE$3:$AE$1600,CONCATENATE(NOx_Calc!$E16,NOx_Calc!M$2,"A"),'Fleet Calc'!$AK$3:$AK$1600)</f>
        <v>0</v>
      </c>
      <c r="BH16" s="128">
        <f>SUMIF('Fleet Calc'!$AE$3:$AE$1600,CONCATENATE(NOx_Calc!$E16,NOx_Calc!N$2,"A"),'Fleet Calc'!$AK$3:$AK$1600)</f>
        <v>0</v>
      </c>
      <c r="BI16" s="128">
        <f>SUMIF('Fleet Calc'!$AE$3:$AE$1600,CONCATENATE(NOx_Calc!$E16,NOx_Calc!O$2,"A"),'Fleet Calc'!$AK$3:$AK$1600)</f>
        <v>0</v>
      </c>
      <c r="BJ16" s="128">
        <f>SUMIF('Fleet Calc'!$AE$3:$AE$1600,CONCATENATE(NOx_Calc!$E16,NOx_Calc!P$2,"A"),'Fleet Calc'!$AK$3:$AK$1600)</f>
        <v>0</v>
      </c>
      <c r="BK16" s="128">
        <f>SUMIF('Fleet Calc'!$AE$3:$AE$1600,CONCATENATE(NOx_Calc!$E16,NOx_Calc!Q$2,"A"),'Fleet Calc'!$AK$3:$AK$1600)</f>
        <v>0</v>
      </c>
      <c r="BL16" s="128"/>
      <c r="BM16" s="128">
        <f>IF(J16&lt;&gt;"",(AU16*1.609344*VLOOKUP(J16,'NOx Emission Factors'!$V$7:$X$271,2,FALSE))/1000000,0)</f>
        <v>0</v>
      </c>
      <c r="BN16" s="128">
        <f>IF(K16&lt;&gt;"",(AV16*1.609344*VLOOKUP(K16,'NOx Emission Factors'!$V$7:$X$271,2,FALSE))/1000000,0)</f>
        <v>0</v>
      </c>
      <c r="BO16" s="128">
        <f>IF(L16&lt;&gt;"",(AW16*1.609344*VLOOKUP(L16,'NOx Emission Factors'!$V$7:$X$271,2,FALSE))/1000000,0)</f>
        <v>0</v>
      </c>
      <c r="BP16" s="128">
        <f>IF(M16&lt;&gt;"",(AX16*1.609344*VLOOKUP(M16,'NOx Emission Factors'!$V$7:$X$271,2,FALSE))/1000000,0)</f>
        <v>0</v>
      </c>
      <c r="BQ16" s="128">
        <f>IF(N16&lt;&gt;"",(AY16*1.609344*VLOOKUP(N16,'NOx Emission Factors'!$V$7:$X$271,2,FALSE))/1000000,0)</f>
        <v>0</v>
      </c>
      <c r="BR16" s="128">
        <f>IF(O16&lt;&gt;"",(AZ16*1.609344*VLOOKUP(O16,'NOx Emission Factors'!$V$7:$X$271,2,FALSE))/1000000,0)</f>
        <v>0</v>
      </c>
      <c r="BS16" s="128">
        <f>IF(P16&lt;&gt;"",(BA16*1.609344*VLOOKUP(P16,'NOx Emission Factors'!$V$7:$X$271,2,FALSE))/1000000,0)</f>
        <v>0</v>
      </c>
      <c r="BT16" s="128"/>
      <c r="BU16" s="128">
        <f>IF(J16&lt;&gt;"",(BD16*1.609344*VLOOKUP(J16,'NOx Emission Factors'!$V$7:$X$271,3,FALSE))/1000000,0)</f>
        <v>0</v>
      </c>
      <c r="BV16" s="128">
        <f>IF(K16&lt;&gt;"",(BE16*1.609344*VLOOKUP(K16,'NOx Emission Factors'!$V$7:$X$271,3,FALSE))/1000000,0)</f>
        <v>0</v>
      </c>
      <c r="BW16" s="128">
        <f>IF(L16&lt;&gt;"",(BF16*1.609344*VLOOKUP(L16,'NOx Emission Factors'!$V$7:$X$271,3,FALSE))/1000000,0)</f>
        <v>0</v>
      </c>
      <c r="BX16" s="128">
        <f>IF(M16&lt;&gt;"",(BG16*1.609344*VLOOKUP(M16,'NOx Emission Factors'!$V$7:$X$271,3,FALSE))/1000000,0)</f>
        <v>0</v>
      </c>
      <c r="BY16" s="128">
        <f>IF(N16&lt;&gt;"",(BH16*1.609344*VLOOKUP(N16,'NOx Emission Factors'!$V$7:$X$271,3,FALSE))/1000000,0)</f>
        <v>0</v>
      </c>
      <c r="BZ16" s="128">
        <f>IF(O16&lt;&gt;"",(BI16*1.609344*VLOOKUP(O16,'NOx Emission Factors'!$V$7:$X$271,3,FALSE))/1000000,0)</f>
        <v>0</v>
      </c>
      <c r="CA16" s="128">
        <f>IF(P16&lt;&gt;"",(BJ16*1.609344*VLOOKUP(P16,'NOx Emission Factors'!$V$7:$X$271,3,FALSE))/1000000,0)</f>
        <v>0</v>
      </c>
      <c r="CB16" s="128"/>
      <c r="CC16" s="128">
        <f>SUMIF('Fleet Calc'!$AE$3:$AE$1600,CONCATENATE(NOx_Calc!$E16,NOx_Calc!J$2,"L"),'Fleet Calc'!$AI$3:$AI$1600)</f>
        <v>0</v>
      </c>
      <c r="CD16" s="128">
        <f>SUMIF('Fleet Calc'!$AE$3:$AE$1600,CONCATENATE(NOx_Calc!$E16,NOx_Calc!K$2,"L"),'Fleet Calc'!$AI$3:$AI$1600)</f>
        <v>0</v>
      </c>
      <c r="CE16" s="128">
        <f>SUMIF('Fleet Calc'!$AE$3:$AE$1600,CONCATENATE(NOx_Calc!$E16,NOx_Calc!L$2,"L"),'Fleet Calc'!$AI$3:$AI$1600)</f>
        <v>0</v>
      </c>
      <c r="CF16" s="128">
        <f>SUMIF('Fleet Calc'!$AE$3:$AE$1600,CONCATENATE(NOx_Calc!$E16,NOx_Calc!M$2,"L"),'Fleet Calc'!$AI$3:$AI$1600)</f>
        <v>0</v>
      </c>
      <c r="CG16" s="128">
        <f>SUMIF('Fleet Calc'!$AE$3:$AE$1600,CONCATENATE(NOx_Calc!$E16,NOx_Calc!N$2,"L"),'Fleet Calc'!$AI$3:$AI$1600)</f>
        <v>0</v>
      </c>
      <c r="CH16" s="128">
        <f>SUMIF('Fleet Calc'!$AE$3:$AE$1600,CONCATENATE(NOx_Calc!$E16,NOx_Calc!O$2,"L"),'Fleet Calc'!$AI$3:$AI$1600)</f>
        <v>0</v>
      </c>
      <c r="CI16" s="128">
        <f>SUMIF('Fleet Calc'!$AE$3:$AE$1600,CONCATENATE(NOx_Calc!$E16,NOx_Calc!P$2,"L"),'Fleet Calc'!$AI$3:$AI$1600)</f>
        <v>0</v>
      </c>
      <c r="CJ16" s="128"/>
      <c r="CK16" s="128">
        <f>SUMIF('Fleet Calc'!$AE$3:$AE$1600,CONCATENATE(NOx_Calc!$E16,NOx_Calc!J$2,"A"),'Fleet Calc'!$AI$3:$AI$1600)</f>
        <v>0</v>
      </c>
      <c r="CL16" s="128">
        <f>SUMIF('Fleet Calc'!$AE$3:$AE$1600,CONCATENATE(NOx_Calc!$E16,NOx_Calc!K$2,"A"),'Fleet Calc'!$AI$3:$AI$1600)</f>
        <v>0</v>
      </c>
      <c r="CM16" s="128">
        <f>SUMIF('Fleet Calc'!$AE$3:$AE$1600,CONCATENATE(NOx_Calc!$E16,NOx_Calc!L$2,"A"),'Fleet Calc'!$AI$3:$AI$1600)</f>
        <v>0</v>
      </c>
      <c r="CN16" s="128">
        <f>SUMIF('Fleet Calc'!$AE$3:$AE$1600,CONCATENATE(NOx_Calc!$E16,NOx_Calc!M$2,"A"),'Fleet Calc'!$AI$3:$AI$1600)</f>
        <v>0</v>
      </c>
      <c r="CO16" s="128">
        <f>SUMIF('Fleet Calc'!$AE$3:$AE$1600,CONCATENATE(NOx_Calc!$E16,NOx_Calc!N$2,"A"),'Fleet Calc'!$AI$3:$AI$1600)</f>
        <v>0</v>
      </c>
      <c r="CP16" s="128">
        <f>SUMIF('Fleet Calc'!$AE$3:$AE$1600,CONCATENATE(NOx_Calc!$E16,NOx_Calc!O$2,"A"),'Fleet Calc'!$AI$3:$AI$1600)</f>
        <v>0</v>
      </c>
      <c r="CQ16" s="128">
        <f>SUMIF('Fleet Calc'!$AE$3:$AE$1600,CONCATENATE(NOx_Calc!$E16,NOx_Calc!P$2,"A"),'Fleet Calc'!$AI$3:$AI$1600)</f>
        <v>0</v>
      </c>
      <c r="CR16" s="128"/>
      <c r="CS16" s="128">
        <f>IF(T16&lt;&gt;"",(CC16*1.609344*VLOOKUP(T16,'NOx Emission Factors'!$V$7:$X$271,2,FALSE))/1000000,0)</f>
        <v>0</v>
      </c>
      <c r="CT16" s="128">
        <f>IF(U16&lt;&gt;"",(CD16*1.609344*VLOOKUP(U16,'NOx Emission Factors'!$V$7:$X$271,2,FALSE))/1000000,0)</f>
        <v>0</v>
      </c>
      <c r="CU16" s="128">
        <f>IF(V16&lt;&gt;"",(CE16*1.609344*VLOOKUP(V16,'NOx Emission Factors'!$V$7:$X$271,2,FALSE))/1000000,0)</f>
        <v>0</v>
      </c>
      <c r="CV16" s="128">
        <f>IF(W16&lt;&gt;"",(CF16*1.609344*VLOOKUP(W16,'NOx Emission Factors'!$V$7:$X$271,2,FALSE))/1000000,0)</f>
        <v>0</v>
      </c>
      <c r="CW16" s="128">
        <f>IF(X16&lt;&gt;"",(CG16*1.609344*VLOOKUP(X16,'NOx Emission Factors'!$V$7:$X$271,2,FALSE))/1000000,0)</f>
        <v>0</v>
      </c>
      <c r="CX16" s="128">
        <f>IF(Y16&lt;&gt;"",(CH16*1.609344*VLOOKUP(Y16,'NOx Emission Factors'!$V$7:$X$271,2,FALSE))/1000000,0)</f>
        <v>0</v>
      </c>
      <c r="CY16" s="128">
        <f>IF(Z16&lt;&gt;"",(CI16*1.609344*VLOOKUP(Z16,'NOx Emission Factors'!$V$7:$X$271,2,FALSE))/1000000,0)</f>
        <v>0</v>
      </c>
      <c r="CZ16" s="128"/>
      <c r="DA16" s="128">
        <f>IF(T16&lt;&gt;"",(CK16*1.609344*VLOOKUP(T16,'NOx Emission Factors'!$V$7:$X$271,3,FALSE))/1000000,0)</f>
        <v>0</v>
      </c>
      <c r="DB16" s="128">
        <f>IF(U16&lt;&gt;"",(CL16*1.609344*VLOOKUP(U16,'NOx Emission Factors'!$V$7:$X$271,3,FALSE))/1000000,0)</f>
        <v>0</v>
      </c>
      <c r="DC16" s="128">
        <f>IF(V16&lt;&gt;"",(CM16*1.609344*VLOOKUP(V16,'NOx Emission Factors'!$V$7:$X$271,3,FALSE))/1000000,0)</f>
        <v>0</v>
      </c>
      <c r="DD16" s="128">
        <f>IF(W16&lt;&gt;"",(CN16*1.609344*VLOOKUP(W16,'NOx Emission Factors'!$V$7:$X$271,3,FALSE))/1000000,0)</f>
        <v>0</v>
      </c>
      <c r="DE16" s="128">
        <f>IF(X16&lt;&gt;"",(CO16*1.609344*VLOOKUP(X16,'NOx Emission Factors'!$V$7:$X$271,3,FALSE))/1000000,0)</f>
        <v>0</v>
      </c>
      <c r="DF16" s="128">
        <f>IF(Y16&lt;&gt;"",(CP16*1.609344*VLOOKUP(Y16,'NOx Emission Factors'!$V$7:$X$271,3,FALSE))/1000000,0)</f>
        <v>0</v>
      </c>
      <c r="DG16" s="128">
        <f>IF(Z16&lt;&gt;"",(CQ16*1.609344*VLOOKUP(Z16,'NOx Emission Factors'!$V$7:$X$271,3,FALSE))/1000000,0)</f>
        <v>0</v>
      </c>
      <c r="DH16" s="128"/>
      <c r="DI16" s="128">
        <f>SUMIF('Fleet Calc'!$AE$3:$AE$1600,CONCATENATE(NOx_Calc!$E16,NOx_Calc!J$2,"L"),'Fleet Calc'!$AG$3:$AG$1600)</f>
        <v>0</v>
      </c>
      <c r="DJ16" s="128">
        <f>SUMIF('Fleet Calc'!$AE$3:$AE$1600,CONCATENATE(NOx_Calc!$E16,NOx_Calc!K$2,"L"),'Fleet Calc'!$AG$3:$AG$1600)</f>
        <v>0</v>
      </c>
      <c r="DK16" s="128">
        <f>SUMIF('Fleet Calc'!$AE$3:$AE$1600,CONCATENATE(NOx_Calc!$E16,NOx_Calc!L$2,"L"),'Fleet Calc'!$AG$3:$AG$1600)</f>
        <v>0</v>
      </c>
      <c r="DL16" s="128">
        <f>SUMIF('Fleet Calc'!$AE$3:$AE$1600,CONCATENATE(NOx_Calc!$E16,NOx_Calc!M$2,"L"),'Fleet Calc'!$AG$3:$AG$1600)</f>
        <v>0</v>
      </c>
      <c r="DM16" s="128">
        <f>SUMIF('Fleet Calc'!$AE$3:$AE$1600,CONCATENATE(NOx_Calc!$E16,NOx_Calc!N$2,"L"),'Fleet Calc'!$AG$3:$AG$1600)</f>
        <v>0</v>
      </c>
      <c r="DN16" s="128">
        <f>SUMIF('Fleet Calc'!$AE$3:$AE$1600,CONCATENATE(NOx_Calc!$E16,NOx_Calc!O$2,"L"),'Fleet Calc'!$AG$3:$AG$1600)</f>
        <v>0</v>
      </c>
      <c r="DO16" s="128">
        <f>SUMIF('Fleet Calc'!$AE$3:$AE$1600,CONCATENATE(NOx_Calc!$E16,NOx_Calc!P$2,"L"),'Fleet Calc'!$AG$3:$AG$1600)</f>
        <v>0</v>
      </c>
      <c r="DP16" s="128"/>
      <c r="DQ16" s="128">
        <f>SUMIF('Fleet Calc'!$AE$3:$AE$1600,CONCATENATE(NOx_Calc!$E16,NOx_Calc!J$2,"A"),'Fleet Calc'!$AG$3:$AG$1600)</f>
        <v>0</v>
      </c>
      <c r="DR16" s="128">
        <f>SUMIF('Fleet Calc'!$AE$3:$AE$1600,CONCATENATE(NOx_Calc!$E16,NOx_Calc!K$2,"A"),'Fleet Calc'!$AG$3:$AG$1600)</f>
        <v>0</v>
      </c>
      <c r="DS16" s="128">
        <f>SUMIF('Fleet Calc'!$AE$3:$AE$1600,CONCATENATE(NOx_Calc!$E16,NOx_Calc!L$2,"A"),'Fleet Calc'!$AG$3:$AG$1600)</f>
        <v>0</v>
      </c>
      <c r="DT16" s="128">
        <f>SUMIF('Fleet Calc'!$AE$3:$AE$1600,CONCATENATE(NOx_Calc!$E16,NOx_Calc!M$2,"A"),'Fleet Calc'!$AG$3:$AG$1600)</f>
        <v>0</v>
      </c>
      <c r="DU16" s="128">
        <f>SUMIF('Fleet Calc'!$AE$3:$AE$1600,CONCATENATE(NOx_Calc!$E16,NOx_Calc!N$2,"A"),'Fleet Calc'!$AG$3:$AG$1600)</f>
        <v>0</v>
      </c>
      <c r="DV16" s="128">
        <f>SUMIF('Fleet Calc'!$AE$3:$AE$1600,CONCATENATE(NOx_Calc!$E16,NOx_Calc!O$2,"A"),'Fleet Calc'!$AG$3:$AG$1600)</f>
        <v>0</v>
      </c>
      <c r="DW16" s="128">
        <f>SUMIF('Fleet Calc'!$AE$3:$AE$1600,CONCATENATE(NOx_Calc!$E16,NOx_Calc!P$2,"A"),'Fleet Calc'!$AG$3:$AG$1600)</f>
        <v>0</v>
      </c>
      <c r="DX16" s="128">
        <f>SUMIF('Fleet Calc'!$AE$3:$AE$1600,CONCATENATE(NOx_Calc!$E16,NOx_Calc!R$2,"A"),'Fleet Calc'!$AG$3:$AG$1600)</f>
        <v>0</v>
      </c>
      <c r="DY16" s="128">
        <f>SUMIF('Fleet Calc'!$AE$3:$AE$1600,CONCATENATE(NOx_Calc!$E16,NOx_Calc!S$2,"A"),'Fleet Calc'!$AG$3:$AG$1600)</f>
        <v>0</v>
      </c>
      <c r="DZ16" s="128">
        <f>SUMIF('Fleet Calc'!$AE$3:$AE$1600,CONCATENATE(NOx_Calc!$E16,NOx_Calc!T$2,"A"),'Fleet Calc'!$AG$3:$AG$1600)</f>
        <v>0</v>
      </c>
      <c r="EA16" s="128"/>
      <c r="EB16" s="130">
        <f>IF(J16&lt;&gt;"",(DI16*VLOOKUP(J16,'NOx Emission Factors'!$V$7:$Z$271,5,FALSE))/1000000,0)</f>
        <v>0</v>
      </c>
      <c r="EC16" s="130">
        <f>IF(K16&lt;&gt;"",(DJ16*VLOOKUP(K16,'NOx Emission Factors'!$V$7:$Z$271,5,FALSE))/1000000,0)</f>
        <v>0</v>
      </c>
      <c r="ED16" s="130">
        <f>IF(L16&lt;&gt;"",(DK16*VLOOKUP(L16,'NOx Emission Factors'!$V$7:$Z$271,5,FALSE))/1000000,0)</f>
        <v>0</v>
      </c>
      <c r="EE16" s="130">
        <f>IF(M16&lt;&gt;"",(DL16*VLOOKUP(M16,'NOx Emission Factors'!$V$7:$Z$271,5,FALSE))/1000000,0)</f>
        <v>0</v>
      </c>
      <c r="EF16" s="130">
        <f>IF(N16&lt;&gt;"",(DM16*VLOOKUP(N16,'NOx Emission Factors'!$V$7:$Z$271,5,FALSE))/1000000,0)</f>
        <v>0</v>
      </c>
      <c r="EG16" s="130">
        <f>IF(O16&lt;&gt;"",(DN16*VLOOKUP(O16,'NOx Emission Factors'!$V$7:$Z$271,5,FALSE))/1000000,0)</f>
        <v>0</v>
      </c>
      <c r="EH16" s="130">
        <f>IF(P16&lt;&gt;"",(DO16*VLOOKUP(P16,'NOx Emission Factors'!$V$7:$Z$271,5,FALSE))/1000000,0)</f>
        <v>0</v>
      </c>
      <c r="EI16" s="128"/>
      <c r="EJ16" s="130">
        <f>IF(J16&lt;&gt;"",(DQ16*VLOOKUP(J16,'NOx Emission Factors'!$V$7:$Z$271,5,FALSE))/1000000,0)</f>
        <v>0</v>
      </c>
      <c r="EK16" s="130">
        <f>IF(K16&lt;&gt;"",(DR16*VLOOKUP(K16,'NOx Emission Factors'!$V$7:$Z$271,5,FALSE))/1000000,0)</f>
        <v>0</v>
      </c>
      <c r="EL16" s="130">
        <f>IF(L16&lt;&gt;"",(DS16*VLOOKUP(L16,'NOx Emission Factors'!$V$7:$Z$271,5,FALSE))/1000000,0)</f>
        <v>0</v>
      </c>
      <c r="EM16" s="130">
        <f>IF(M16&lt;&gt;"",(DT16*VLOOKUP(M16,'NOx Emission Factors'!$V$7:$Z$271,5,FALSE))/1000000,0)</f>
        <v>0</v>
      </c>
      <c r="EN16" s="130">
        <f>IF(N16&lt;&gt;"",(DU16*VLOOKUP(N16,'NOx Emission Factors'!$V$7:$Z$271,5,FALSE))/1000000,0)</f>
        <v>0</v>
      </c>
      <c r="EO16" s="130">
        <f>IF(O16&lt;&gt;"",(DV16*VLOOKUP(O16,'NOx Emission Factors'!$V$7:$Z$271,5,FALSE))/1000000,0)</f>
        <v>0</v>
      </c>
      <c r="EP16" s="130">
        <f>IF(P16&lt;&gt;"",(DW16*VLOOKUP(P16,'NOx Emission Factors'!$V$7:$Z$271,5,FALSE))/1000000,0)</f>
        <v>0</v>
      </c>
      <c r="EQ16" s="128"/>
      <c r="ER16" s="130">
        <f t="shared" si="10"/>
        <v>0</v>
      </c>
      <c r="ES16" s="130">
        <f t="shared" si="11"/>
        <v>0</v>
      </c>
      <c r="ET16" s="130">
        <f t="shared" si="12"/>
        <v>0</v>
      </c>
      <c r="EU16" s="130">
        <f t="shared" si="13"/>
        <v>0</v>
      </c>
      <c r="EV16" s="130">
        <f t="shared" si="14"/>
        <v>0</v>
      </c>
      <c r="EW16" s="130">
        <f t="shared" si="15"/>
        <v>0</v>
      </c>
      <c r="EX16" s="130">
        <f t="shared" si="16"/>
        <v>0</v>
      </c>
      <c r="EY16" s="130"/>
      <c r="EZ16" s="130">
        <f t="shared" si="17"/>
        <v>0</v>
      </c>
      <c r="FA16" s="130">
        <f t="shared" si="18"/>
        <v>0</v>
      </c>
      <c r="FB16" s="130">
        <f t="shared" si="19"/>
        <v>0</v>
      </c>
      <c r="FC16" s="130">
        <f t="shared" si="20"/>
        <v>0</v>
      </c>
      <c r="FD16" s="130">
        <f t="shared" si="21"/>
        <v>0</v>
      </c>
      <c r="FE16" s="130">
        <f t="shared" si="22"/>
        <v>0</v>
      </c>
      <c r="FF16" s="130">
        <f t="shared" si="23"/>
        <v>0</v>
      </c>
      <c r="FG16" s="128"/>
      <c r="FH16" s="128">
        <f t="shared" si="2"/>
        <v>0</v>
      </c>
      <c r="FI16" s="128"/>
      <c r="FJ16" s="128">
        <f t="shared" si="24"/>
        <v>0</v>
      </c>
      <c r="FK16" s="128">
        <f t="shared" si="25"/>
        <v>0</v>
      </c>
      <c r="FL16" s="128">
        <f t="shared" si="26"/>
        <v>0</v>
      </c>
      <c r="FM16" s="128">
        <f t="shared" si="27"/>
        <v>0</v>
      </c>
      <c r="FN16" s="128">
        <f t="shared" si="28"/>
        <v>0</v>
      </c>
      <c r="FO16" s="128">
        <f t="shared" si="29"/>
        <v>0</v>
      </c>
      <c r="FP16" s="128">
        <f t="shared" si="30"/>
        <v>0</v>
      </c>
      <c r="FR16">
        <f t="shared" si="31"/>
        <v>0</v>
      </c>
      <c r="FS16">
        <f t="shared" si="32"/>
        <v>0</v>
      </c>
      <c r="FT16">
        <f t="shared" si="33"/>
        <v>0</v>
      </c>
      <c r="FU16">
        <f t="shared" si="34"/>
        <v>0</v>
      </c>
      <c r="FV16">
        <f t="shared" si="35"/>
        <v>0</v>
      </c>
      <c r="FW16">
        <f t="shared" si="36"/>
        <v>0</v>
      </c>
      <c r="FX16">
        <f t="shared" si="37"/>
        <v>0</v>
      </c>
      <c r="FZ16">
        <f t="shared" si="38"/>
        <v>0</v>
      </c>
      <c r="GA16">
        <f t="shared" si="39"/>
        <v>0</v>
      </c>
      <c r="GB16">
        <f t="shared" si="40"/>
        <v>0</v>
      </c>
      <c r="GC16">
        <f t="shared" si="41"/>
        <v>0</v>
      </c>
      <c r="GD16">
        <f t="shared" si="42"/>
        <v>0</v>
      </c>
      <c r="GE16">
        <f t="shared" si="43"/>
        <v>0</v>
      </c>
      <c r="GF16">
        <f t="shared" si="44"/>
        <v>0</v>
      </c>
      <c r="GH16">
        <f t="shared" si="45"/>
        <v>0</v>
      </c>
      <c r="GI16">
        <f t="shared" si="46"/>
        <v>0</v>
      </c>
      <c r="GJ16">
        <f t="shared" si="47"/>
        <v>0</v>
      </c>
      <c r="GK16">
        <f t="shared" si="48"/>
        <v>0</v>
      </c>
      <c r="GL16">
        <f t="shared" si="49"/>
        <v>0</v>
      </c>
      <c r="GM16">
        <f t="shared" si="50"/>
        <v>0</v>
      </c>
      <c r="GN16">
        <f t="shared" si="51"/>
        <v>0</v>
      </c>
      <c r="GP16">
        <f t="shared" si="52"/>
        <v>0</v>
      </c>
      <c r="GQ16">
        <f t="shared" si="53"/>
        <v>0</v>
      </c>
      <c r="GR16">
        <f t="shared" si="54"/>
        <v>0</v>
      </c>
      <c r="GS16">
        <f t="shared" si="55"/>
        <v>0</v>
      </c>
      <c r="GT16">
        <f t="shared" si="56"/>
        <v>0</v>
      </c>
      <c r="GU16">
        <f t="shared" si="57"/>
        <v>0</v>
      </c>
      <c r="GV16">
        <f t="shared" si="58"/>
        <v>0</v>
      </c>
      <c r="GX16">
        <f t="shared" si="59"/>
        <v>0</v>
      </c>
      <c r="GY16">
        <f t="shared" si="60"/>
        <v>0</v>
      </c>
      <c r="GZ16">
        <f t="shared" si="61"/>
        <v>0</v>
      </c>
      <c r="HA16">
        <f t="shared" si="62"/>
        <v>0</v>
      </c>
      <c r="HB16">
        <f t="shared" si="63"/>
        <v>0</v>
      </c>
      <c r="HC16">
        <f t="shared" si="64"/>
        <v>0</v>
      </c>
      <c r="HD16">
        <f t="shared" si="65"/>
        <v>0</v>
      </c>
    </row>
    <row r="17" spans="1:212" x14ac:dyDescent="0.2">
      <c r="B17" t="s">
        <v>61</v>
      </c>
      <c r="C17" t="s">
        <v>82</v>
      </c>
      <c r="D17" t="s">
        <v>104</v>
      </c>
      <c r="E17" t="str">
        <f t="shared" si="9"/>
        <v>RR2</v>
      </c>
      <c r="G17" s="129">
        <v>0</v>
      </c>
      <c r="H17" s="129">
        <v>0</v>
      </c>
      <c r="I17" s="127"/>
      <c r="J17" s="127">
        <f t="shared" ref="J17:J31" si="74">P16+1</f>
        <v>119</v>
      </c>
      <c r="K17" s="127">
        <f t="shared" ref="K17:P17" si="75">J17+1</f>
        <v>120</v>
      </c>
      <c r="L17" s="127">
        <f t="shared" si="75"/>
        <v>121</v>
      </c>
      <c r="M17" s="127">
        <f t="shared" si="75"/>
        <v>122</v>
      </c>
      <c r="N17" s="127">
        <f t="shared" si="75"/>
        <v>123</v>
      </c>
      <c r="O17" s="127">
        <f t="shared" si="75"/>
        <v>124</v>
      </c>
      <c r="P17" s="127">
        <f t="shared" si="75"/>
        <v>125</v>
      </c>
      <c r="Q17" s="127"/>
      <c r="R17" s="127"/>
      <c r="S17" s="127"/>
      <c r="T17" s="127"/>
      <c r="U17" s="127"/>
      <c r="V17" s="127"/>
      <c r="W17" s="127"/>
      <c r="X17" s="127"/>
      <c r="Y17" s="127"/>
      <c r="Z17" s="127"/>
      <c r="AA17" s="127"/>
      <c r="AC17" s="128">
        <f>COUNTIF('Fleet Calc'!$AE$3:$AE$1600,CONCATENATE(NOx_Calc!$E17,NOx_Calc!J$2,"L"))</f>
        <v>0</v>
      </c>
      <c r="AD17" s="128">
        <f>COUNTIF('Fleet Calc'!$AE$3:$AE$1600,CONCATENATE(NOx_Calc!$E17,NOx_Calc!K$2,"L"))</f>
        <v>0</v>
      </c>
      <c r="AE17" s="128">
        <f>COUNTIF('Fleet Calc'!$AE$3:$AE$1600,CONCATENATE(NOx_Calc!$E17,NOx_Calc!L$2,"L"))</f>
        <v>0</v>
      </c>
      <c r="AF17" s="128">
        <f>COUNTIF('Fleet Calc'!$AE$3:$AE$1600,CONCATENATE(NOx_Calc!$E17,NOx_Calc!M$2,"L"))</f>
        <v>0</v>
      </c>
      <c r="AG17" s="128">
        <f>COUNTIF('Fleet Calc'!$AE$3:$AE$1600,CONCATENATE(NOx_Calc!$E17,NOx_Calc!N$2,"L"))</f>
        <v>0</v>
      </c>
      <c r="AH17" s="128">
        <f>COUNTIF('Fleet Calc'!$AE$3:$AE$1600,CONCATENATE(NOx_Calc!$E17,NOx_Calc!O$2,"L"))</f>
        <v>0</v>
      </c>
      <c r="AI17" s="128">
        <f>COUNTIF('Fleet Calc'!$AE$3:$AE$1600,CONCATENATE(NOx_Calc!$E17,NOx_Calc!P$2,"L"))</f>
        <v>0</v>
      </c>
      <c r="AJ17" s="128">
        <f>COUNTIF('Fleet Calc'!$AE$3:$AE$1600,CONCATENATE(NOx_Calc!$E17,NOx_Calc!Q$2,"L"))</f>
        <v>0</v>
      </c>
      <c r="AK17" s="128"/>
      <c r="AL17" s="128">
        <f>COUNTIF('Fleet Calc'!$AE$3:$AE$1600,CONCATENATE(NOx_Calc!$E17,NOx_Calc!J$2,"A"))</f>
        <v>0</v>
      </c>
      <c r="AM17" s="128">
        <f>COUNTIF('Fleet Calc'!$AE$3:$AE$1600,CONCATENATE(NOx_Calc!$E17,NOx_Calc!K$2,"A"))</f>
        <v>0</v>
      </c>
      <c r="AN17" s="128">
        <f>COUNTIF('Fleet Calc'!$AE$3:$AE$1600,CONCATENATE(NOx_Calc!$E17,NOx_Calc!L$2,"A"))</f>
        <v>0</v>
      </c>
      <c r="AO17" s="128">
        <f>COUNTIF('Fleet Calc'!$AE$3:$AE$1600,CONCATENATE(NOx_Calc!$E17,NOx_Calc!M$2,"A"))</f>
        <v>0</v>
      </c>
      <c r="AP17" s="128">
        <f>COUNTIF('Fleet Calc'!$AE$3:$AE$1600,CONCATENATE(NOx_Calc!$E17,NOx_Calc!N$2,"A"))</f>
        <v>0</v>
      </c>
      <c r="AQ17" s="128">
        <f>COUNTIF('Fleet Calc'!$AE$3:$AE$1600,CONCATENATE(NOx_Calc!$E17,NOx_Calc!O$2,"A"))</f>
        <v>0</v>
      </c>
      <c r="AR17" s="128">
        <f>COUNTIF('Fleet Calc'!$AE$3:$AE$1600,CONCATENATE(NOx_Calc!$E17,NOx_Calc!P$2,"A"))</f>
        <v>0</v>
      </c>
      <c r="AS17" s="128">
        <f>COUNTIF('Fleet Calc'!$AE$3:$AE$1600,CONCATENATE(NOx_Calc!$E17,NOx_Calc!Q$2,"A"))</f>
        <v>0</v>
      </c>
      <c r="AT17" s="128"/>
      <c r="AU17" s="128">
        <f>SUMIF('Fleet Calc'!$AE$3:$AE$1600,CONCATENATE(NOx_Calc!$E17,NOx_Calc!J$2,"L"),'Fleet Calc'!$AK$3:$AK$1600)</f>
        <v>0</v>
      </c>
      <c r="AV17" s="128">
        <f>SUMIF('Fleet Calc'!$AE$3:$AE$1600,CONCATENATE(NOx_Calc!$E17,NOx_Calc!K$2,"L"),'Fleet Calc'!$AK$3:$AK$1600)</f>
        <v>0</v>
      </c>
      <c r="AW17" s="128">
        <f>SUMIF('Fleet Calc'!$AE$3:$AE$1600,CONCATENATE(NOx_Calc!$E17,NOx_Calc!L$2,"L"),'Fleet Calc'!$AK$3:$AK$1600)</f>
        <v>0</v>
      </c>
      <c r="AX17" s="128">
        <f>SUMIF('Fleet Calc'!$AE$3:$AE$1600,CONCATENATE(NOx_Calc!$E17,NOx_Calc!M$2,"L"),'Fleet Calc'!$AK$3:$AK$1600)</f>
        <v>0</v>
      </c>
      <c r="AY17" s="128">
        <f>SUMIF('Fleet Calc'!$AE$3:$AE$1600,CONCATENATE(NOx_Calc!$E17,NOx_Calc!N$2,"L"),'Fleet Calc'!$AK$3:$AK$1600)</f>
        <v>0</v>
      </c>
      <c r="AZ17" s="128">
        <f>SUMIF('Fleet Calc'!$AE$3:$AE$1600,CONCATENATE(NOx_Calc!$E17,NOx_Calc!O$2,"L"),'Fleet Calc'!$AK$3:$AK$1600)</f>
        <v>0</v>
      </c>
      <c r="BA17" s="128">
        <f>SUMIF('Fleet Calc'!$AE$3:$AE$1600,CONCATENATE(NOx_Calc!$E17,NOx_Calc!P$2,"L"),'Fleet Calc'!$AK$3:$AK$1600)</f>
        <v>0</v>
      </c>
      <c r="BB17" s="128">
        <f>SUMIF('Fleet Calc'!$AE$3:$AE$1600,CONCATENATE(NOx_Calc!$E17,NOx_Calc!Q$2,"L"),'Fleet Calc'!$AK$3:$AK$1600)</f>
        <v>0</v>
      </c>
      <c r="BC17" s="128"/>
      <c r="BD17" s="128">
        <f>SUMIF('Fleet Calc'!$AE$3:$AE$1600,CONCATENATE(NOx_Calc!$E17,NOx_Calc!J$2,"A"),'Fleet Calc'!$AK$3:$AK$1600)</f>
        <v>0</v>
      </c>
      <c r="BE17" s="128">
        <f>SUMIF('Fleet Calc'!$AE$3:$AE$1600,CONCATENATE(NOx_Calc!$E17,NOx_Calc!K$2,"A"),'Fleet Calc'!$AK$3:$AK$1600)</f>
        <v>0</v>
      </c>
      <c r="BF17" s="128">
        <f>SUMIF('Fleet Calc'!$AE$3:$AE$1600,CONCATENATE(NOx_Calc!$E17,NOx_Calc!L$2,"A"),'Fleet Calc'!$AK$3:$AK$1600)</f>
        <v>0</v>
      </c>
      <c r="BG17" s="128">
        <f>SUMIF('Fleet Calc'!$AE$3:$AE$1600,CONCATENATE(NOx_Calc!$E17,NOx_Calc!M$2,"A"),'Fleet Calc'!$AK$3:$AK$1600)</f>
        <v>0</v>
      </c>
      <c r="BH17" s="128">
        <f>SUMIF('Fleet Calc'!$AE$3:$AE$1600,CONCATENATE(NOx_Calc!$E17,NOx_Calc!N$2,"A"),'Fleet Calc'!$AK$3:$AK$1600)</f>
        <v>0</v>
      </c>
      <c r="BI17" s="128">
        <f>SUMIF('Fleet Calc'!$AE$3:$AE$1600,CONCATENATE(NOx_Calc!$E17,NOx_Calc!O$2,"A"),'Fleet Calc'!$AK$3:$AK$1600)</f>
        <v>0</v>
      </c>
      <c r="BJ17" s="128">
        <f>SUMIF('Fleet Calc'!$AE$3:$AE$1600,CONCATENATE(NOx_Calc!$E17,NOx_Calc!P$2,"A"),'Fleet Calc'!$AK$3:$AK$1600)</f>
        <v>0</v>
      </c>
      <c r="BK17" s="128">
        <f>SUMIF('Fleet Calc'!$AE$3:$AE$1600,CONCATENATE(NOx_Calc!$E17,NOx_Calc!Q$2,"A"),'Fleet Calc'!$AK$3:$AK$1600)</f>
        <v>0</v>
      </c>
      <c r="BL17" s="128"/>
      <c r="BM17" s="128">
        <f>IF(J17&lt;&gt;"",(AU17*1.609344*VLOOKUP(J17,'NOx Emission Factors'!$V$7:$X$271,2,FALSE))/1000000,0)</f>
        <v>0</v>
      </c>
      <c r="BN17" s="128">
        <f>IF(K17&lt;&gt;"",(AV17*1.609344*VLOOKUP(K17,'NOx Emission Factors'!$V$7:$X$271,2,FALSE))/1000000,0)</f>
        <v>0</v>
      </c>
      <c r="BO17" s="128">
        <f>IF(L17&lt;&gt;"",(AW17*1.609344*VLOOKUP(L17,'NOx Emission Factors'!$V$7:$X$271,2,FALSE))/1000000,0)</f>
        <v>0</v>
      </c>
      <c r="BP17" s="128">
        <f>IF(M17&lt;&gt;"",(AX17*1.609344*VLOOKUP(M17,'NOx Emission Factors'!$V$7:$X$271,2,FALSE))/1000000,0)</f>
        <v>0</v>
      </c>
      <c r="BQ17" s="128">
        <f>IF(N17&lt;&gt;"",(AY17*1.609344*VLOOKUP(N17,'NOx Emission Factors'!$V$7:$X$271,2,FALSE))/1000000,0)</f>
        <v>0</v>
      </c>
      <c r="BR17" s="128">
        <f>IF(O17&lt;&gt;"",(AZ17*1.609344*VLOOKUP(O17,'NOx Emission Factors'!$V$7:$X$271,2,FALSE))/1000000,0)</f>
        <v>0</v>
      </c>
      <c r="BS17" s="128">
        <f>IF(P17&lt;&gt;"",(BA17*1.609344*VLOOKUP(P17,'NOx Emission Factors'!$V$7:$X$271,2,FALSE))/1000000,0)</f>
        <v>0</v>
      </c>
      <c r="BT17" s="128"/>
      <c r="BU17" s="128">
        <f>IF(J17&lt;&gt;"",(BD17*1.609344*VLOOKUP(J17,'NOx Emission Factors'!$V$7:$X$271,3,FALSE))/1000000,0)</f>
        <v>0</v>
      </c>
      <c r="BV17" s="128">
        <f>IF(K17&lt;&gt;"",(BE17*1.609344*VLOOKUP(K17,'NOx Emission Factors'!$V$7:$X$271,3,FALSE))/1000000,0)</f>
        <v>0</v>
      </c>
      <c r="BW17" s="128">
        <f>IF(L17&lt;&gt;"",(BF17*1.609344*VLOOKUP(L17,'NOx Emission Factors'!$V$7:$X$271,3,FALSE))/1000000,0)</f>
        <v>0</v>
      </c>
      <c r="BX17" s="128">
        <f>IF(M17&lt;&gt;"",(BG17*1.609344*VLOOKUP(M17,'NOx Emission Factors'!$V$7:$X$271,3,FALSE))/1000000,0)</f>
        <v>0</v>
      </c>
      <c r="BY17" s="128">
        <f>IF(N17&lt;&gt;"",(BH17*1.609344*VLOOKUP(N17,'NOx Emission Factors'!$V$7:$X$271,3,FALSE))/1000000,0)</f>
        <v>0</v>
      </c>
      <c r="BZ17" s="128">
        <f>IF(O17&lt;&gt;"",(BI17*1.609344*VLOOKUP(O17,'NOx Emission Factors'!$V$7:$X$271,3,FALSE))/1000000,0)</f>
        <v>0</v>
      </c>
      <c r="CA17" s="128">
        <f>IF(P17&lt;&gt;"",(BJ17*1.609344*VLOOKUP(P17,'NOx Emission Factors'!$V$7:$X$271,3,FALSE))/1000000,0)</f>
        <v>0</v>
      </c>
      <c r="CB17" s="128"/>
      <c r="CC17" s="128">
        <f>SUMIF('Fleet Calc'!$AE$3:$AE$1600,CONCATENATE(NOx_Calc!$E17,NOx_Calc!J$2,"L"),'Fleet Calc'!$AI$3:$AI$1600)</f>
        <v>0</v>
      </c>
      <c r="CD17" s="128">
        <f>SUMIF('Fleet Calc'!$AE$3:$AE$1600,CONCATENATE(NOx_Calc!$E17,NOx_Calc!K$2,"L"),'Fleet Calc'!$AI$3:$AI$1600)</f>
        <v>0</v>
      </c>
      <c r="CE17" s="128">
        <f>SUMIF('Fleet Calc'!$AE$3:$AE$1600,CONCATENATE(NOx_Calc!$E17,NOx_Calc!L$2,"L"),'Fleet Calc'!$AI$3:$AI$1600)</f>
        <v>0</v>
      </c>
      <c r="CF17" s="128">
        <f>SUMIF('Fleet Calc'!$AE$3:$AE$1600,CONCATENATE(NOx_Calc!$E17,NOx_Calc!M$2,"L"),'Fleet Calc'!$AI$3:$AI$1600)</f>
        <v>0</v>
      </c>
      <c r="CG17" s="128">
        <f>SUMIF('Fleet Calc'!$AE$3:$AE$1600,CONCATENATE(NOx_Calc!$E17,NOx_Calc!N$2,"L"),'Fleet Calc'!$AI$3:$AI$1600)</f>
        <v>0</v>
      </c>
      <c r="CH17" s="128">
        <f>SUMIF('Fleet Calc'!$AE$3:$AE$1600,CONCATENATE(NOx_Calc!$E17,NOx_Calc!O$2,"L"),'Fleet Calc'!$AI$3:$AI$1600)</f>
        <v>0</v>
      </c>
      <c r="CI17" s="128">
        <f>SUMIF('Fleet Calc'!$AE$3:$AE$1600,CONCATENATE(NOx_Calc!$E17,NOx_Calc!P$2,"L"),'Fleet Calc'!$AI$3:$AI$1600)</f>
        <v>0</v>
      </c>
      <c r="CJ17" s="128"/>
      <c r="CK17" s="128">
        <f>SUMIF('Fleet Calc'!$AE$3:$AE$1600,CONCATENATE(NOx_Calc!$E17,NOx_Calc!J$2,"A"),'Fleet Calc'!$AI$3:$AI$1600)</f>
        <v>0</v>
      </c>
      <c r="CL17" s="128">
        <f>SUMIF('Fleet Calc'!$AE$3:$AE$1600,CONCATENATE(NOx_Calc!$E17,NOx_Calc!K$2,"A"),'Fleet Calc'!$AI$3:$AI$1600)</f>
        <v>0</v>
      </c>
      <c r="CM17" s="128">
        <f>SUMIF('Fleet Calc'!$AE$3:$AE$1600,CONCATENATE(NOx_Calc!$E17,NOx_Calc!L$2,"A"),'Fleet Calc'!$AI$3:$AI$1600)</f>
        <v>0</v>
      </c>
      <c r="CN17" s="128">
        <f>SUMIF('Fleet Calc'!$AE$3:$AE$1600,CONCATENATE(NOx_Calc!$E17,NOx_Calc!M$2,"A"),'Fleet Calc'!$AI$3:$AI$1600)</f>
        <v>0</v>
      </c>
      <c r="CO17" s="128">
        <f>SUMIF('Fleet Calc'!$AE$3:$AE$1600,CONCATENATE(NOx_Calc!$E17,NOx_Calc!N$2,"A"),'Fleet Calc'!$AI$3:$AI$1600)</f>
        <v>0</v>
      </c>
      <c r="CP17" s="128">
        <f>SUMIF('Fleet Calc'!$AE$3:$AE$1600,CONCATENATE(NOx_Calc!$E17,NOx_Calc!O$2,"A"),'Fleet Calc'!$AI$3:$AI$1600)</f>
        <v>0</v>
      </c>
      <c r="CQ17" s="128">
        <f>SUMIF('Fleet Calc'!$AE$3:$AE$1600,CONCATENATE(NOx_Calc!$E17,NOx_Calc!P$2,"A"),'Fleet Calc'!$AI$3:$AI$1600)</f>
        <v>0</v>
      </c>
      <c r="CR17" s="128"/>
      <c r="CS17" s="128">
        <f>IF(T17&lt;&gt;"",(CC17*1.609344*VLOOKUP(T17,'NOx Emission Factors'!$V$7:$X$271,2,FALSE))/1000000,0)</f>
        <v>0</v>
      </c>
      <c r="CT17" s="128">
        <f>IF(U17&lt;&gt;"",(CD17*1.609344*VLOOKUP(U17,'NOx Emission Factors'!$V$7:$X$271,2,FALSE))/1000000,0)</f>
        <v>0</v>
      </c>
      <c r="CU17" s="128">
        <f>IF(V17&lt;&gt;"",(CE17*1.609344*VLOOKUP(V17,'NOx Emission Factors'!$V$7:$X$271,2,FALSE))/1000000,0)</f>
        <v>0</v>
      </c>
      <c r="CV17" s="128">
        <f>IF(W17&lt;&gt;"",(CF17*1.609344*VLOOKUP(W17,'NOx Emission Factors'!$V$7:$X$271,2,FALSE))/1000000,0)</f>
        <v>0</v>
      </c>
      <c r="CW17" s="128">
        <f>IF(X17&lt;&gt;"",(CG17*1.609344*VLOOKUP(X17,'NOx Emission Factors'!$V$7:$X$271,2,FALSE))/1000000,0)</f>
        <v>0</v>
      </c>
      <c r="CX17" s="128">
        <f>IF(Y17&lt;&gt;"",(CH17*1.609344*VLOOKUP(Y17,'NOx Emission Factors'!$V$7:$X$271,2,FALSE))/1000000,0)</f>
        <v>0</v>
      </c>
      <c r="CY17" s="128">
        <f>IF(Z17&lt;&gt;"",(CI17*1.609344*VLOOKUP(Z17,'NOx Emission Factors'!$V$7:$X$271,2,FALSE))/1000000,0)</f>
        <v>0</v>
      </c>
      <c r="CZ17" s="128"/>
      <c r="DA17" s="128">
        <f>IF(T17&lt;&gt;"",(CK17*1.609344*VLOOKUP(T17,'NOx Emission Factors'!$V$7:$X$271,3,FALSE))/1000000,0)</f>
        <v>0</v>
      </c>
      <c r="DB17" s="128">
        <f>IF(U17&lt;&gt;"",(CL17*1.609344*VLOOKUP(U17,'NOx Emission Factors'!$V$7:$X$271,3,FALSE))/1000000,0)</f>
        <v>0</v>
      </c>
      <c r="DC17" s="128">
        <f>IF(V17&lt;&gt;"",(CM17*1.609344*VLOOKUP(V17,'NOx Emission Factors'!$V$7:$X$271,3,FALSE))/1000000,0)</f>
        <v>0</v>
      </c>
      <c r="DD17" s="128">
        <f>IF(W17&lt;&gt;"",(CN17*1.609344*VLOOKUP(W17,'NOx Emission Factors'!$V$7:$X$271,3,FALSE))/1000000,0)</f>
        <v>0</v>
      </c>
      <c r="DE17" s="128">
        <f>IF(X17&lt;&gt;"",(CO17*1.609344*VLOOKUP(X17,'NOx Emission Factors'!$V$7:$X$271,3,FALSE))/1000000,0)</f>
        <v>0</v>
      </c>
      <c r="DF17" s="128">
        <f>IF(Y17&lt;&gt;"",(CP17*1.609344*VLOOKUP(Y17,'NOx Emission Factors'!$V$7:$X$271,3,FALSE))/1000000,0)</f>
        <v>0</v>
      </c>
      <c r="DG17" s="128">
        <f>IF(Z17&lt;&gt;"",(CQ17*1.609344*VLOOKUP(Z17,'NOx Emission Factors'!$V$7:$X$271,3,FALSE))/1000000,0)</f>
        <v>0</v>
      </c>
      <c r="DH17" s="128"/>
      <c r="DI17" s="128">
        <f>SUMIF('Fleet Calc'!$AE$3:$AE$1600,CONCATENATE(NOx_Calc!$E17,NOx_Calc!J$2,"L"),'Fleet Calc'!$AG$3:$AG$1600)</f>
        <v>0</v>
      </c>
      <c r="DJ17" s="128">
        <f>SUMIF('Fleet Calc'!$AE$3:$AE$1600,CONCATENATE(NOx_Calc!$E17,NOx_Calc!K$2,"L"),'Fleet Calc'!$AG$3:$AG$1600)</f>
        <v>0</v>
      </c>
      <c r="DK17" s="128">
        <f>SUMIF('Fleet Calc'!$AE$3:$AE$1600,CONCATENATE(NOx_Calc!$E17,NOx_Calc!L$2,"L"),'Fleet Calc'!$AG$3:$AG$1600)</f>
        <v>0</v>
      </c>
      <c r="DL17" s="128">
        <f>SUMIF('Fleet Calc'!$AE$3:$AE$1600,CONCATENATE(NOx_Calc!$E17,NOx_Calc!M$2,"L"),'Fleet Calc'!$AG$3:$AG$1600)</f>
        <v>0</v>
      </c>
      <c r="DM17" s="128">
        <f>SUMIF('Fleet Calc'!$AE$3:$AE$1600,CONCATENATE(NOx_Calc!$E17,NOx_Calc!N$2,"L"),'Fleet Calc'!$AG$3:$AG$1600)</f>
        <v>0</v>
      </c>
      <c r="DN17" s="128">
        <f>SUMIF('Fleet Calc'!$AE$3:$AE$1600,CONCATENATE(NOx_Calc!$E17,NOx_Calc!O$2,"L"),'Fleet Calc'!$AG$3:$AG$1600)</f>
        <v>0</v>
      </c>
      <c r="DO17" s="128">
        <f>SUMIF('Fleet Calc'!$AE$3:$AE$1600,CONCATENATE(NOx_Calc!$E17,NOx_Calc!P$2,"L"),'Fleet Calc'!$AG$3:$AG$1600)</f>
        <v>0</v>
      </c>
      <c r="DP17" s="128"/>
      <c r="DQ17" s="128">
        <f>SUMIF('Fleet Calc'!$AE$3:$AE$1600,CONCATENATE(NOx_Calc!$E17,NOx_Calc!J$2,"A"),'Fleet Calc'!$AG$3:$AG$1600)</f>
        <v>0</v>
      </c>
      <c r="DR17" s="128">
        <f>SUMIF('Fleet Calc'!$AE$3:$AE$1600,CONCATENATE(NOx_Calc!$E17,NOx_Calc!K$2,"A"),'Fleet Calc'!$AG$3:$AG$1600)</f>
        <v>0</v>
      </c>
      <c r="DS17" s="128">
        <f>SUMIF('Fleet Calc'!$AE$3:$AE$1600,CONCATENATE(NOx_Calc!$E17,NOx_Calc!L$2,"A"),'Fleet Calc'!$AG$3:$AG$1600)</f>
        <v>0</v>
      </c>
      <c r="DT17" s="128">
        <f>SUMIF('Fleet Calc'!$AE$3:$AE$1600,CONCATENATE(NOx_Calc!$E17,NOx_Calc!M$2,"A"),'Fleet Calc'!$AG$3:$AG$1600)</f>
        <v>0</v>
      </c>
      <c r="DU17" s="128">
        <f>SUMIF('Fleet Calc'!$AE$3:$AE$1600,CONCATENATE(NOx_Calc!$E17,NOx_Calc!N$2,"A"),'Fleet Calc'!$AG$3:$AG$1600)</f>
        <v>0</v>
      </c>
      <c r="DV17" s="128">
        <f>SUMIF('Fleet Calc'!$AE$3:$AE$1600,CONCATENATE(NOx_Calc!$E17,NOx_Calc!O$2,"A"),'Fleet Calc'!$AG$3:$AG$1600)</f>
        <v>0</v>
      </c>
      <c r="DW17" s="128">
        <f>SUMIF('Fleet Calc'!$AE$3:$AE$1600,CONCATENATE(NOx_Calc!$E17,NOx_Calc!P$2,"A"),'Fleet Calc'!$AG$3:$AG$1600)</f>
        <v>0</v>
      </c>
      <c r="DX17" s="128">
        <f>SUMIF('Fleet Calc'!$AE$3:$AE$1600,CONCATENATE(NOx_Calc!$E17,NOx_Calc!R$2,"A"),'Fleet Calc'!$AG$3:$AG$1600)</f>
        <v>0</v>
      </c>
      <c r="DY17" s="128">
        <f>SUMIF('Fleet Calc'!$AE$3:$AE$1600,CONCATENATE(NOx_Calc!$E17,NOx_Calc!S$2,"A"),'Fleet Calc'!$AG$3:$AG$1600)</f>
        <v>0</v>
      </c>
      <c r="DZ17" s="128">
        <f>SUMIF('Fleet Calc'!$AE$3:$AE$1600,CONCATENATE(NOx_Calc!$E17,NOx_Calc!T$2,"A"),'Fleet Calc'!$AG$3:$AG$1600)</f>
        <v>0</v>
      </c>
      <c r="EA17" s="128"/>
      <c r="EB17" s="130">
        <f>IF(J17&lt;&gt;"",(DI17*VLOOKUP(J17,'NOx Emission Factors'!$V$7:$Z$271,5,FALSE))/1000000,0)</f>
        <v>0</v>
      </c>
      <c r="EC17" s="130">
        <f>IF(K17&lt;&gt;"",(DJ17*VLOOKUP(K17,'NOx Emission Factors'!$V$7:$Z$271,5,FALSE))/1000000,0)</f>
        <v>0</v>
      </c>
      <c r="ED17" s="130">
        <f>IF(L17&lt;&gt;"",(DK17*VLOOKUP(L17,'NOx Emission Factors'!$V$7:$Z$271,5,FALSE))/1000000,0)</f>
        <v>0</v>
      </c>
      <c r="EE17" s="130">
        <f>IF(M17&lt;&gt;"",(DL17*VLOOKUP(M17,'NOx Emission Factors'!$V$7:$Z$271,5,FALSE))/1000000,0)</f>
        <v>0</v>
      </c>
      <c r="EF17" s="130">
        <f>IF(N17&lt;&gt;"",(DM17*VLOOKUP(N17,'NOx Emission Factors'!$V$7:$Z$271,5,FALSE))/1000000,0)</f>
        <v>0</v>
      </c>
      <c r="EG17" s="130">
        <f>IF(O17&lt;&gt;"",(DN17*VLOOKUP(O17,'NOx Emission Factors'!$V$7:$Z$271,5,FALSE))/1000000,0)</f>
        <v>0</v>
      </c>
      <c r="EH17" s="130">
        <f>IF(P17&lt;&gt;"",(DO17*VLOOKUP(P17,'NOx Emission Factors'!$V$7:$Z$271,5,FALSE))/1000000,0)</f>
        <v>0</v>
      </c>
      <c r="EI17" s="128"/>
      <c r="EJ17" s="130">
        <f>IF(J17&lt;&gt;"",(DQ17*VLOOKUP(J17,'NOx Emission Factors'!$V$7:$Z$271,5,FALSE))/1000000,0)</f>
        <v>0</v>
      </c>
      <c r="EK17" s="130">
        <f>IF(K17&lt;&gt;"",(DR17*VLOOKUP(K17,'NOx Emission Factors'!$V$7:$Z$271,5,FALSE))/1000000,0)</f>
        <v>0</v>
      </c>
      <c r="EL17" s="130">
        <f>IF(L17&lt;&gt;"",(DS17*VLOOKUP(L17,'NOx Emission Factors'!$V$7:$Z$271,5,FALSE))/1000000,0)</f>
        <v>0</v>
      </c>
      <c r="EM17" s="130">
        <f>IF(M17&lt;&gt;"",(DT17*VLOOKUP(M17,'NOx Emission Factors'!$V$7:$Z$271,5,FALSE))/1000000,0)</f>
        <v>0</v>
      </c>
      <c r="EN17" s="130">
        <f>IF(N17&lt;&gt;"",(DU17*VLOOKUP(N17,'NOx Emission Factors'!$V$7:$Z$271,5,FALSE))/1000000,0)</f>
        <v>0</v>
      </c>
      <c r="EO17" s="130">
        <f>IF(O17&lt;&gt;"",(DV17*VLOOKUP(O17,'NOx Emission Factors'!$V$7:$Z$271,5,FALSE))/1000000,0)</f>
        <v>0</v>
      </c>
      <c r="EP17" s="130">
        <f>IF(P17&lt;&gt;"",(DW17*VLOOKUP(P17,'NOx Emission Factors'!$V$7:$Z$271,5,FALSE))/1000000,0)</f>
        <v>0</v>
      </c>
      <c r="EQ17" s="128"/>
      <c r="ER17" s="130">
        <f t="shared" si="10"/>
        <v>0</v>
      </c>
      <c r="ES17" s="130">
        <f t="shared" si="11"/>
        <v>0</v>
      </c>
      <c r="ET17" s="130">
        <f t="shared" si="12"/>
        <v>0</v>
      </c>
      <c r="EU17" s="130">
        <f t="shared" si="13"/>
        <v>0</v>
      </c>
      <c r="EV17" s="130">
        <f t="shared" si="14"/>
        <v>0</v>
      </c>
      <c r="EW17" s="130">
        <f t="shared" si="15"/>
        <v>0</v>
      </c>
      <c r="EX17" s="130">
        <f t="shared" si="16"/>
        <v>0</v>
      </c>
      <c r="EY17" s="130"/>
      <c r="EZ17" s="130">
        <f t="shared" si="17"/>
        <v>0</v>
      </c>
      <c r="FA17" s="130">
        <f t="shared" si="18"/>
        <v>0</v>
      </c>
      <c r="FB17" s="130">
        <f t="shared" si="19"/>
        <v>0</v>
      </c>
      <c r="FC17" s="130">
        <f t="shared" si="20"/>
        <v>0</v>
      </c>
      <c r="FD17" s="130">
        <f t="shared" si="21"/>
        <v>0</v>
      </c>
      <c r="FE17" s="130">
        <f t="shared" si="22"/>
        <v>0</v>
      </c>
      <c r="FF17" s="130">
        <f t="shared" si="23"/>
        <v>0</v>
      </c>
      <c r="FG17" s="128"/>
      <c r="FH17" s="128">
        <f t="shared" si="2"/>
        <v>0</v>
      </c>
      <c r="FI17" s="128"/>
      <c r="FJ17" s="128">
        <f t="shared" si="24"/>
        <v>0</v>
      </c>
      <c r="FK17" s="128">
        <f t="shared" si="25"/>
        <v>0</v>
      </c>
      <c r="FL17" s="128">
        <f t="shared" si="26"/>
        <v>0</v>
      </c>
      <c r="FM17" s="128">
        <f t="shared" si="27"/>
        <v>0</v>
      </c>
      <c r="FN17" s="128">
        <f t="shared" si="28"/>
        <v>0</v>
      </c>
      <c r="FO17" s="128">
        <f t="shared" si="29"/>
        <v>0</v>
      </c>
      <c r="FP17" s="128">
        <f t="shared" si="30"/>
        <v>0</v>
      </c>
      <c r="FR17">
        <f t="shared" si="31"/>
        <v>0</v>
      </c>
      <c r="FS17">
        <f t="shared" si="32"/>
        <v>0</v>
      </c>
      <c r="FT17">
        <f t="shared" si="33"/>
        <v>0</v>
      </c>
      <c r="FU17">
        <f t="shared" si="34"/>
        <v>0</v>
      </c>
      <c r="FV17">
        <f t="shared" si="35"/>
        <v>0</v>
      </c>
      <c r="FW17">
        <f t="shared" si="36"/>
        <v>0</v>
      </c>
      <c r="FX17">
        <f t="shared" si="37"/>
        <v>0</v>
      </c>
      <c r="FZ17">
        <f t="shared" si="38"/>
        <v>0</v>
      </c>
      <c r="GA17">
        <f t="shared" si="39"/>
        <v>0</v>
      </c>
      <c r="GB17">
        <f t="shared" si="40"/>
        <v>0</v>
      </c>
      <c r="GC17">
        <f t="shared" si="41"/>
        <v>0</v>
      </c>
      <c r="GD17">
        <f t="shared" si="42"/>
        <v>0</v>
      </c>
      <c r="GE17">
        <f t="shared" si="43"/>
        <v>0</v>
      </c>
      <c r="GF17">
        <f t="shared" si="44"/>
        <v>0</v>
      </c>
      <c r="GH17">
        <f t="shared" si="45"/>
        <v>0</v>
      </c>
      <c r="GI17">
        <f t="shared" si="46"/>
        <v>0</v>
      </c>
      <c r="GJ17">
        <f t="shared" si="47"/>
        <v>0</v>
      </c>
      <c r="GK17">
        <f t="shared" si="48"/>
        <v>0</v>
      </c>
      <c r="GL17">
        <f t="shared" si="49"/>
        <v>0</v>
      </c>
      <c r="GM17">
        <f t="shared" si="50"/>
        <v>0</v>
      </c>
      <c r="GN17">
        <f t="shared" si="51"/>
        <v>0</v>
      </c>
      <c r="GP17">
        <f t="shared" si="52"/>
        <v>0</v>
      </c>
      <c r="GQ17">
        <f t="shared" si="53"/>
        <v>0</v>
      </c>
      <c r="GR17">
        <f t="shared" si="54"/>
        <v>0</v>
      </c>
      <c r="GS17">
        <f t="shared" si="55"/>
        <v>0</v>
      </c>
      <c r="GT17">
        <f t="shared" si="56"/>
        <v>0</v>
      </c>
      <c r="GU17">
        <f t="shared" si="57"/>
        <v>0</v>
      </c>
      <c r="GV17">
        <f t="shared" si="58"/>
        <v>0</v>
      </c>
      <c r="GX17">
        <f t="shared" si="59"/>
        <v>0</v>
      </c>
      <c r="GY17">
        <f t="shared" si="60"/>
        <v>0</v>
      </c>
      <c r="GZ17">
        <f t="shared" si="61"/>
        <v>0</v>
      </c>
      <c r="HA17">
        <f t="shared" si="62"/>
        <v>0</v>
      </c>
      <c r="HB17">
        <f t="shared" si="63"/>
        <v>0</v>
      </c>
      <c r="HC17">
        <f t="shared" si="64"/>
        <v>0</v>
      </c>
      <c r="HD17">
        <f t="shared" si="65"/>
        <v>0</v>
      </c>
    </row>
    <row r="18" spans="1:212" x14ac:dyDescent="0.2">
      <c r="B18" t="s">
        <v>62</v>
      </c>
      <c r="C18" t="s">
        <v>82</v>
      </c>
      <c r="D18" t="s">
        <v>90</v>
      </c>
      <c r="E18" t="str">
        <f t="shared" si="9"/>
        <v>RR3</v>
      </c>
      <c r="G18" s="129">
        <v>0</v>
      </c>
      <c r="H18" s="129">
        <v>0</v>
      </c>
      <c r="I18" s="127"/>
      <c r="J18" s="127">
        <f t="shared" si="74"/>
        <v>126</v>
      </c>
      <c r="K18" s="127">
        <f t="shared" ref="K18:P18" si="76">J18+1</f>
        <v>127</v>
      </c>
      <c r="L18" s="127">
        <f t="shared" si="76"/>
        <v>128</v>
      </c>
      <c r="M18" s="127">
        <f t="shared" si="76"/>
        <v>129</v>
      </c>
      <c r="N18" s="127">
        <f t="shared" si="76"/>
        <v>130</v>
      </c>
      <c r="O18" s="127">
        <f t="shared" si="76"/>
        <v>131</v>
      </c>
      <c r="P18" s="127">
        <f t="shared" si="76"/>
        <v>132</v>
      </c>
      <c r="Q18" s="127"/>
      <c r="R18" s="127"/>
      <c r="S18" s="127"/>
      <c r="T18" s="127"/>
      <c r="U18" s="127"/>
      <c r="V18" s="127"/>
      <c r="W18" s="127"/>
      <c r="X18" s="127"/>
      <c r="Y18" s="127"/>
      <c r="Z18" s="127"/>
      <c r="AA18" s="127"/>
      <c r="AC18" s="128">
        <f>COUNTIF('Fleet Calc'!$AE$3:$AE$1600,CONCATENATE(NOx_Calc!$E18,NOx_Calc!J$2,"L"))</f>
        <v>0</v>
      </c>
      <c r="AD18" s="128">
        <f>COUNTIF('Fleet Calc'!$AE$3:$AE$1600,CONCATENATE(NOx_Calc!$E18,NOx_Calc!K$2,"L"))</f>
        <v>0</v>
      </c>
      <c r="AE18" s="128">
        <f>COUNTIF('Fleet Calc'!$AE$3:$AE$1600,CONCATENATE(NOx_Calc!$E18,NOx_Calc!L$2,"L"))</f>
        <v>0</v>
      </c>
      <c r="AF18" s="128">
        <f>COUNTIF('Fleet Calc'!$AE$3:$AE$1600,CONCATENATE(NOx_Calc!$E18,NOx_Calc!M$2,"L"))</f>
        <v>0</v>
      </c>
      <c r="AG18" s="128">
        <f>COUNTIF('Fleet Calc'!$AE$3:$AE$1600,CONCATENATE(NOx_Calc!$E18,NOx_Calc!N$2,"L"))</f>
        <v>0</v>
      </c>
      <c r="AH18" s="128">
        <f>COUNTIF('Fleet Calc'!$AE$3:$AE$1600,CONCATENATE(NOx_Calc!$E18,NOx_Calc!O$2,"L"))</f>
        <v>0</v>
      </c>
      <c r="AI18" s="128">
        <f>COUNTIF('Fleet Calc'!$AE$3:$AE$1600,CONCATENATE(NOx_Calc!$E18,NOx_Calc!P$2,"L"))</f>
        <v>0</v>
      </c>
      <c r="AJ18" s="128">
        <f>COUNTIF('Fleet Calc'!$AE$3:$AE$1600,CONCATENATE(NOx_Calc!$E18,NOx_Calc!Q$2,"L"))</f>
        <v>0</v>
      </c>
      <c r="AK18" s="128"/>
      <c r="AL18" s="128">
        <f>COUNTIF('Fleet Calc'!$AE$3:$AE$1600,CONCATENATE(NOx_Calc!$E18,NOx_Calc!J$2,"A"))</f>
        <v>0</v>
      </c>
      <c r="AM18" s="128">
        <f>COUNTIF('Fleet Calc'!$AE$3:$AE$1600,CONCATENATE(NOx_Calc!$E18,NOx_Calc!K$2,"A"))</f>
        <v>0</v>
      </c>
      <c r="AN18" s="128">
        <f>COUNTIF('Fleet Calc'!$AE$3:$AE$1600,CONCATENATE(NOx_Calc!$E18,NOx_Calc!L$2,"A"))</f>
        <v>0</v>
      </c>
      <c r="AO18" s="128">
        <f>COUNTIF('Fleet Calc'!$AE$3:$AE$1600,CONCATENATE(NOx_Calc!$E18,NOx_Calc!M$2,"A"))</f>
        <v>0</v>
      </c>
      <c r="AP18" s="128">
        <f>COUNTIF('Fleet Calc'!$AE$3:$AE$1600,CONCATENATE(NOx_Calc!$E18,NOx_Calc!N$2,"A"))</f>
        <v>0</v>
      </c>
      <c r="AQ18" s="128">
        <f>COUNTIF('Fleet Calc'!$AE$3:$AE$1600,CONCATENATE(NOx_Calc!$E18,NOx_Calc!O$2,"A"))</f>
        <v>0</v>
      </c>
      <c r="AR18" s="128">
        <f>COUNTIF('Fleet Calc'!$AE$3:$AE$1600,CONCATENATE(NOx_Calc!$E18,NOx_Calc!P$2,"A"))</f>
        <v>0</v>
      </c>
      <c r="AS18" s="128">
        <f>COUNTIF('Fleet Calc'!$AE$3:$AE$1600,CONCATENATE(NOx_Calc!$E18,NOx_Calc!Q$2,"A"))</f>
        <v>0</v>
      </c>
      <c r="AT18" s="128"/>
      <c r="AU18" s="128">
        <f>SUMIF('Fleet Calc'!$AE$3:$AE$1600,CONCATENATE(NOx_Calc!$E18,NOx_Calc!J$2,"L"),'Fleet Calc'!$AK$3:$AK$1600)</f>
        <v>0</v>
      </c>
      <c r="AV18" s="128">
        <f>SUMIF('Fleet Calc'!$AE$3:$AE$1600,CONCATENATE(NOx_Calc!$E18,NOx_Calc!K$2,"L"),'Fleet Calc'!$AK$3:$AK$1600)</f>
        <v>0</v>
      </c>
      <c r="AW18" s="128">
        <f>SUMIF('Fleet Calc'!$AE$3:$AE$1600,CONCATENATE(NOx_Calc!$E18,NOx_Calc!L$2,"L"),'Fleet Calc'!$AK$3:$AK$1600)</f>
        <v>0</v>
      </c>
      <c r="AX18" s="128">
        <f>SUMIF('Fleet Calc'!$AE$3:$AE$1600,CONCATENATE(NOx_Calc!$E18,NOx_Calc!M$2,"L"),'Fleet Calc'!$AK$3:$AK$1600)</f>
        <v>0</v>
      </c>
      <c r="AY18" s="128">
        <f>SUMIF('Fleet Calc'!$AE$3:$AE$1600,CONCATENATE(NOx_Calc!$E18,NOx_Calc!N$2,"L"),'Fleet Calc'!$AK$3:$AK$1600)</f>
        <v>0</v>
      </c>
      <c r="AZ18" s="128">
        <f>SUMIF('Fleet Calc'!$AE$3:$AE$1600,CONCATENATE(NOx_Calc!$E18,NOx_Calc!O$2,"L"),'Fleet Calc'!$AK$3:$AK$1600)</f>
        <v>0</v>
      </c>
      <c r="BA18" s="128">
        <f>SUMIF('Fleet Calc'!$AE$3:$AE$1600,CONCATENATE(NOx_Calc!$E18,NOx_Calc!P$2,"L"),'Fleet Calc'!$AK$3:$AK$1600)</f>
        <v>0</v>
      </c>
      <c r="BB18" s="128">
        <f>SUMIF('Fleet Calc'!$AE$3:$AE$1600,CONCATENATE(NOx_Calc!$E18,NOx_Calc!Q$2,"L"),'Fleet Calc'!$AK$3:$AK$1600)</f>
        <v>0</v>
      </c>
      <c r="BC18" s="128"/>
      <c r="BD18" s="128">
        <f>SUMIF('Fleet Calc'!$AE$3:$AE$1600,CONCATENATE(NOx_Calc!$E18,NOx_Calc!J$2,"A"),'Fleet Calc'!$AK$3:$AK$1600)</f>
        <v>0</v>
      </c>
      <c r="BE18" s="128">
        <f>SUMIF('Fleet Calc'!$AE$3:$AE$1600,CONCATENATE(NOx_Calc!$E18,NOx_Calc!K$2,"A"),'Fleet Calc'!$AK$3:$AK$1600)</f>
        <v>0</v>
      </c>
      <c r="BF18" s="128">
        <f>SUMIF('Fleet Calc'!$AE$3:$AE$1600,CONCATENATE(NOx_Calc!$E18,NOx_Calc!L$2,"A"),'Fleet Calc'!$AK$3:$AK$1600)</f>
        <v>0</v>
      </c>
      <c r="BG18" s="128">
        <f>SUMIF('Fleet Calc'!$AE$3:$AE$1600,CONCATENATE(NOx_Calc!$E18,NOx_Calc!M$2,"A"),'Fleet Calc'!$AK$3:$AK$1600)</f>
        <v>0</v>
      </c>
      <c r="BH18" s="128">
        <f>SUMIF('Fleet Calc'!$AE$3:$AE$1600,CONCATENATE(NOx_Calc!$E18,NOx_Calc!N$2,"A"),'Fleet Calc'!$AK$3:$AK$1600)</f>
        <v>0</v>
      </c>
      <c r="BI18" s="128">
        <f>SUMIF('Fleet Calc'!$AE$3:$AE$1600,CONCATENATE(NOx_Calc!$E18,NOx_Calc!O$2,"A"),'Fleet Calc'!$AK$3:$AK$1600)</f>
        <v>0</v>
      </c>
      <c r="BJ18" s="128">
        <f>SUMIF('Fleet Calc'!$AE$3:$AE$1600,CONCATENATE(NOx_Calc!$E18,NOx_Calc!P$2,"A"),'Fleet Calc'!$AK$3:$AK$1600)</f>
        <v>0</v>
      </c>
      <c r="BK18" s="128">
        <f>SUMIF('Fleet Calc'!$AE$3:$AE$1600,CONCATENATE(NOx_Calc!$E18,NOx_Calc!Q$2,"A"),'Fleet Calc'!$AK$3:$AK$1600)</f>
        <v>0</v>
      </c>
      <c r="BL18" s="128"/>
      <c r="BM18" s="128">
        <f>IF(J18&lt;&gt;"",(AU18*1.609344*VLOOKUP(J18,'NOx Emission Factors'!$V$7:$X$271,2,FALSE))/1000000,0)</f>
        <v>0</v>
      </c>
      <c r="BN18" s="128">
        <f>IF(K18&lt;&gt;"",(AV18*1.609344*VLOOKUP(K18,'NOx Emission Factors'!$V$7:$X$271,2,FALSE))/1000000,0)</f>
        <v>0</v>
      </c>
      <c r="BO18" s="128">
        <f>IF(L18&lt;&gt;"",(AW18*1.609344*VLOOKUP(L18,'NOx Emission Factors'!$V$7:$X$271,2,FALSE))/1000000,0)</f>
        <v>0</v>
      </c>
      <c r="BP18" s="128">
        <f>IF(M18&lt;&gt;"",(AX18*1.609344*VLOOKUP(M18,'NOx Emission Factors'!$V$7:$X$271,2,FALSE))/1000000,0)</f>
        <v>0</v>
      </c>
      <c r="BQ18" s="128">
        <f>IF(N18&lt;&gt;"",(AY18*1.609344*VLOOKUP(N18,'NOx Emission Factors'!$V$7:$X$271,2,FALSE))/1000000,0)</f>
        <v>0</v>
      </c>
      <c r="BR18" s="128">
        <f>IF(O18&lt;&gt;"",(AZ18*1.609344*VLOOKUP(O18,'NOx Emission Factors'!$V$7:$X$271,2,FALSE))/1000000,0)</f>
        <v>0</v>
      </c>
      <c r="BS18" s="128">
        <f>IF(P18&lt;&gt;"",(BA18*1.609344*VLOOKUP(P18,'NOx Emission Factors'!$V$7:$X$271,2,FALSE))/1000000,0)</f>
        <v>0</v>
      </c>
      <c r="BT18" s="128"/>
      <c r="BU18" s="128">
        <f>IF(J18&lt;&gt;"",(BD18*1.609344*VLOOKUP(J18,'NOx Emission Factors'!$V$7:$X$271,3,FALSE))/1000000,0)</f>
        <v>0</v>
      </c>
      <c r="BV18" s="128">
        <f>IF(K18&lt;&gt;"",(BE18*1.609344*VLOOKUP(K18,'NOx Emission Factors'!$V$7:$X$271,3,FALSE))/1000000,0)</f>
        <v>0</v>
      </c>
      <c r="BW18" s="128">
        <f>IF(L18&lt;&gt;"",(BF18*1.609344*VLOOKUP(L18,'NOx Emission Factors'!$V$7:$X$271,3,FALSE))/1000000,0)</f>
        <v>0</v>
      </c>
      <c r="BX18" s="128">
        <f>IF(M18&lt;&gt;"",(BG18*1.609344*VLOOKUP(M18,'NOx Emission Factors'!$V$7:$X$271,3,FALSE))/1000000,0)</f>
        <v>0</v>
      </c>
      <c r="BY18" s="128">
        <f>IF(N18&lt;&gt;"",(BH18*1.609344*VLOOKUP(N18,'NOx Emission Factors'!$V$7:$X$271,3,FALSE))/1000000,0)</f>
        <v>0</v>
      </c>
      <c r="BZ18" s="128">
        <f>IF(O18&lt;&gt;"",(BI18*1.609344*VLOOKUP(O18,'NOx Emission Factors'!$V$7:$X$271,3,FALSE))/1000000,0)</f>
        <v>0</v>
      </c>
      <c r="CA18" s="128">
        <f>IF(P18&lt;&gt;"",(BJ18*1.609344*VLOOKUP(P18,'NOx Emission Factors'!$V$7:$X$271,3,FALSE))/1000000,0)</f>
        <v>0</v>
      </c>
      <c r="CB18" s="128"/>
      <c r="CC18" s="128">
        <f>SUMIF('Fleet Calc'!$AE$3:$AE$1600,CONCATENATE(NOx_Calc!$E18,NOx_Calc!J$2,"L"),'Fleet Calc'!$AI$3:$AI$1600)</f>
        <v>0</v>
      </c>
      <c r="CD18" s="128">
        <f>SUMIF('Fleet Calc'!$AE$3:$AE$1600,CONCATENATE(NOx_Calc!$E18,NOx_Calc!K$2,"L"),'Fleet Calc'!$AI$3:$AI$1600)</f>
        <v>0</v>
      </c>
      <c r="CE18" s="128">
        <f>SUMIF('Fleet Calc'!$AE$3:$AE$1600,CONCATENATE(NOx_Calc!$E18,NOx_Calc!L$2,"L"),'Fleet Calc'!$AI$3:$AI$1600)</f>
        <v>0</v>
      </c>
      <c r="CF18" s="128">
        <f>SUMIF('Fleet Calc'!$AE$3:$AE$1600,CONCATENATE(NOx_Calc!$E18,NOx_Calc!M$2,"L"),'Fleet Calc'!$AI$3:$AI$1600)</f>
        <v>0</v>
      </c>
      <c r="CG18" s="128">
        <f>SUMIF('Fleet Calc'!$AE$3:$AE$1600,CONCATENATE(NOx_Calc!$E18,NOx_Calc!N$2,"L"),'Fleet Calc'!$AI$3:$AI$1600)</f>
        <v>0</v>
      </c>
      <c r="CH18" s="128">
        <f>SUMIF('Fleet Calc'!$AE$3:$AE$1600,CONCATENATE(NOx_Calc!$E18,NOx_Calc!O$2,"L"),'Fleet Calc'!$AI$3:$AI$1600)</f>
        <v>0</v>
      </c>
      <c r="CI18" s="128">
        <f>SUMIF('Fleet Calc'!$AE$3:$AE$1600,CONCATENATE(NOx_Calc!$E18,NOx_Calc!P$2,"L"),'Fleet Calc'!$AI$3:$AI$1600)</f>
        <v>0</v>
      </c>
      <c r="CJ18" s="128"/>
      <c r="CK18" s="128">
        <f>SUMIF('Fleet Calc'!$AE$3:$AE$1600,CONCATENATE(NOx_Calc!$E18,NOx_Calc!J$2,"A"),'Fleet Calc'!$AI$3:$AI$1600)</f>
        <v>0</v>
      </c>
      <c r="CL18" s="128">
        <f>SUMIF('Fleet Calc'!$AE$3:$AE$1600,CONCATENATE(NOx_Calc!$E18,NOx_Calc!K$2,"A"),'Fleet Calc'!$AI$3:$AI$1600)</f>
        <v>0</v>
      </c>
      <c r="CM18" s="128">
        <f>SUMIF('Fleet Calc'!$AE$3:$AE$1600,CONCATENATE(NOx_Calc!$E18,NOx_Calc!L$2,"A"),'Fleet Calc'!$AI$3:$AI$1600)</f>
        <v>0</v>
      </c>
      <c r="CN18" s="128">
        <f>SUMIF('Fleet Calc'!$AE$3:$AE$1600,CONCATENATE(NOx_Calc!$E18,NOx_Calc!M$2,"A"),'Fleet Calc'!$AI$3:$AI$1600)</f>
        <v>0</v>
      </c>
      <c r="CO18" s="128">
        <f>SUMIF('Fleet Calc'!$AE$3:$AE$1600,CONCATENATE(NOx_Calc!$E18,NOx_Calc!N$2,"A"),'Fleet Calc'!$AI$3:$AI$1600)</f>
        <v>0</v>
      </c>
      <c r="CP18" s="128">
        <f>SUMIF('Fleet Calc'!$AE$3:$AE$1600,CONCATENATE(NOx_Calc!$E18,NOx_Calc!O$2,"A"),'Fleet Calc'!$AI$3:$AI$1600)</f>
        <v>0</v>
      </c>
      <c r="CQ18" s="128">
        <f>SUMIF('Fleet Calc'!$AE$3:$AE$1600,CONCATENATE(NOx_Calc!$E18,NOx_Calc!P$2,"A"),'Fleet Calc'!$AI$3:$AI$1600)</f>
        <v>0</v>
      </c>
      <c r="CR18" s="128"/>
      <c r="CS18" s="128">
        <f>IF(T18&lt;&gt;"",(CC18*1.609344*VLOOKUP(T18,'NOx Emission Factors'!$V$7:$X$271,2,FALSE))/1000000,0)</f>
        <v>0</v>
      </c>
      <c r="CT18" s="128">
        <f>IF(U18&lt;&gt;"",(CD18*1.609344*VLOOKUP(U18,'NOx Emission Factors'!$V$7:$X$271,2,FALSE))/1000000,0)</f>
        <v>0</v>
      </c>
      <c r="CU18" s="128">
        <f>IF(V18&lt;&gt;"",(CE18*1.609344*VLOOKUP(V18,'NOx Emission Factors'!$V$7:$X$271,2,FALSE))/1000000,0)</f>
        <v>0</v>
      </c>
      <c r="CV18" s="128">
        <f>IF(W18&lt;&gt;"",(CF18*1.609344*VLOOKUP(W18,'NOx Emission Factors'!$V$7:$X$271,2,FALSE))/1000000,0)</f>
        <v>0</v>
      </c>
      <c r="CW18" s="128">
        <f>IF(X18&lt;&gt;"",(CG18*1.609344*VLOOKUP(X18,'NOx Emission Factors'!$V$7:$X$271,2,FALSE))/1000000,0)</f>
        <v>0</v>
      </c>
      <c r="CX18" s="128">
        <f>IF(Y18&lt;&gt;"",(CH18*1.609344*VLOOKUP(Y18,'NOx Emission Factors'!$V$7:$X$271,2,FALSE))/1000000,0)</f>
        <v>0</v>
      </c>
      <c r="CY18" s="128">
        <f>IF(Z18&lt;&gt;"",(CI18*1.609344*VLOOKUP(Z18,'NOx Emission Factors'!$V$7:$X$271,2,FALSE))/1000000,0)</f>
        <v>0</v>
      </c>
      <c r="CZ18" s="128"/>
      <c r="DA18" s="128">
        <f>IF(T18&lt;&gt;"",(CK18*1.609344*VLOOKUP(T18,'NOx Emission Factors'!$V$7:$X$271,3,FALSE))/1000000,0)</f>
        <v>0</v>
      </c>
      <c r="DB18" s="128">
        <f>IF(U18&lt;&gt;"",(CL18*1.609344*VLOOKUP(U18,'NOx Emission Factors'!$V$7:$X$271,3,FALSE))/1000000,0)</f>
        <v>0</v>
      </c>
      <c r="DC18" s="128">
        <f>IF(V18&lt;&gt;"",(CM18*1.609344*VLOOKUP(V18,'NOx Emission Factors'!$V$7:$X$271,3,FALSE))/1000000,0)</f>
        <v>0</v>
      </c>
      <c r="DD18" s="128">
        <f>IF(W18&lt;&gt;"",(CN18*1.609344*VLOOKUP(W18,'NOx Emission Factors'!$V$7:$X$271,3,FALSE))/1000000,0)</f>
        <v>0</v>
      </c>
      <c r="DE18" s="128">
        <f>IF(X18&lt;&gt;"",(CO18*1.609344*VLOOKUP(X18,'NOx Emission Factors'!$V$7:$X$271,3,FALSE))/1000000,0)</f>
        <v>0</v>
      </c>
      <c r="DF18" s="128">
        <f>IF(Y18&lt;&gt;"",(CP18*1.609344*VLOOKUP(Y18,'NOx Emission Factors'!$V$7:$X$271,3,FALSE))/1000000,0)</f>
        <v>0</v>
      </c>
      <c r="DG18" s="128">
        <f>IF(Z18&lt;&gt;"",(CQ18*1.609344*VLOOKUP(Z18,'NOx Emission Factors'!$V$7:$X$271,3,FALSE))/1000000,0)</f>
        <v>0</v>
      </c>
      <c r="DH18" s="128"/>
      <c r="DI18" s="128">
        <f>SUMIF('Fleet Calc'!$AE$3:$AE$1600,CONCATENATE(NOx_Calc!$E18,NOx_Calc!J$2,"L"),'Fleet Calc'!$AG$3:$AG$1600)</f>
        <v>0</v>
      </c>
      <c r="DJ18" s="128">
        <f>SUMIF('Fleet Calc'!$AE$3:$AE$1600,CONCATENATE(NOx_Calc!$E18,NOx_Calc!K$2,"L"),'Fleet Calc'!$AG$3:$AG$1600)</f>
        <v>0</v>
      </c>
      <c r="DK18" s="128">
        <f>SUMIF('Fleet Calc'!$AE$3:$AE$1600,CONCATENATE(NOx_Calc!$E18,NOx_Calc!L$2,"L"),'Fleet Calc'!$AG$3:$AG$1600)</f>
        <v>0</v>
      </c>
      <c r="DL18" s="128">
        <f>SUMIF('Fleet Calc'!$AE$3:$AE$1600,CONCATENATE(NOx_Calc!$E18,NOx_Calc!M$2,"L"),'Fleet Calc'!$AG$3:$AG$1600)</f>
        <v>0</v>
      </c>
      <c r="DM18" s="128">
        <f>SUMIF('Fleet Calc'!$AE$3:$AE$1600,CONCATENATE(NOx_Calc!$E18,NOx_Calc!N$2,"L"),'Fleet Calc'!$AG$3:$AG$1600)</f>
        <v>0</v>
      </c>
      <c r="DN18" s="128">
        <f>SUMIF('Fleet Calc'!$AE$3:$AE$1600,CONCATENATE(NOx_Calc!$E18,NOx_Calc!O$2,"L"),'Fleet Calc'!$AG$3:$AG$1600)</f>
        <v>0</v>
      </c>
      <c r="DO18" s="128">
        <f>SUMIF('Fleet Calc'!$AE$3:$AE$1600,CONCATENATE(NOx_Calc!$E18,NOx_Calc!P$2,"L"),'Fleet Calc'!$AG$3:$AG$1600)</f>
        <v>0</v>
      </c>
      <c r="DP18" s="128"/>
      <c r="DQ18" s="128">
        <f>SUMIF('Fleet Calc'!$AE$3:$AE$1600,CONCATENATE(NOx_Calc!$E18,NOx_Calc!J$2,"A"),'Fleet Calc'!$AG$3:$AG$1600)</f>
        <v>0</v>
      </c>
      <c r="DR18" s="128">
        <f>SUMIF('Fleet Calc'!$AE$3:$AE$1600,CONCATENATE(NOx_Calc!$E18,NOx_Calc!K$2,"A"),'Fleet Calc'!$AG$3:$AG$1600)</f>
        <v>0</v>
      </c>
      <c r="DS18" s="128">
        <f>SUMIF('Fleet Calc'!$AE$3:$AE$1600,CONCATENATE(NOx_Calc!$E18,NOx_Calc!L$2,"A"),'Fleet Calc'!$AG$3:$AG$1600)</f>
        <v>0</v>
      </c>
      <c r="DT18" s="128">
        <f>SUMIF('Fleet Calc'!$AE$3:$AE$1600,CONCATENATE(NOx_Calc!$E18,NOx_Calc!M$2,"A"),'Fleet Calc'!$AG$3:$AG$1600)</f>
        <v>0</v>
      </c>
      <c r="DU18" s="128">
        <f>SUMIF('Fleet Calc'!$AE$3:$AE$1600,CONCATENATE(NOx_Calc!$E18,NOx_Calc!N$2,"A"),'Fleet Calc'!$AG$3:$AG$1600)</f>
        <v>0</v>
      </c>
      <c r="DV18" s="128">
        <f>SUMIF('Fleet Calc'!$AE$3:$AE$1600,CONCATENATE(NOx_Calc!$E18,NOx_Calc!O$2,"A"),'Fleet Calc'!$AG$3:$AG$1600)</f>
        <v>0</v>
      </c>
      <c r="DW18" s="128">
        <f>SUMIF('Fleet Calc'!$AE$3:$AE$1600,CONCATENATE(NOx_Calc!$E18,NOx_Calc!P$2,"A"),'Fleet Calc'!$AG$3:$AG$1600)</f>
        <v>0</v>
      </c>
      <c r="DX18" s="128">
        <f>SUMIF('Fleet Calc'!$AE$3:$AE$1600,CONCATENATE(NOx_Calc!$E18,NOx_Calc!R$2,"A"),'Fleet Calc'!$AG$3:$AG$1600)</f>
        <v>0</v>
      </c>
      <c r="DY18" s="128">
        <f>SUMIF('Fleet Calc'!$AE$3:$AE$1600,CONCATENATE(NOx_Calc!$E18,NOx_Calc!S$2,"A"),'Fleet Calc'!$AG$3:$AG$1600)</f>
        <v>0</v>
      </c>
      <c r="DZ18" s="128">
        <f>SUMIF('Fleet Calc'!$AE$3:$AE$1600,CONCATENATE(NOx_Calc!$E18,NOx_Calc!T$2,"A"),'Fleet Calc'!$AG$3:$AG$1600)</f>
        <v>0</v>
      </c>
      <c r="EA18" s="128"/>
      <c r="EB18" s="130">
        <f>IF(J18&lt;&gt;"",(DI18*VLOOKUP(J18,'NOx Emission Factors'!$V$7:$Z$271,5,FALSE))/1000000,0)</f>
        <v>0</v>
      </c>
      <c r="EC18" s="130">
        <f>IF(K18&lt;&gt;"",(DJ18*VLOOKUP(K18,'NOx Emission Factors'!$V$7:$Z$271,5,FALSE))/1000000,0)</f>
        <v>0</v>
      </c>
      <c r="ED18" s="130">
        <f>IF(L18&lt;&gt;"",(DK18*VLOOKUP(L18,'NOx Emission Factors'!$V$7:$Z$271,5,FALSE))/1000000,0)</f>
        <v>0</v>
      </c>
      <c r="EE18" s="130">
        <f>IF(M18&lt;&gt;"",(DL18*VLOOKUP(M18,'NOx Emission Factors'!$V$7:$Z$271,5,FALSE))/1000000,0)</f>
        <v>0</v>
      </c>
      <c r="EF18" s="130">
        <f>IF(N18&lt;&gt;"",(DM18*VLOOKUP(N18,'NOx Emission Factors'!$V$7:$Z$271,5,FALSE))/1000000,0)</f>
        <v>0</v>
      </c>
      <c r="EG18" s="130">
        <f>IF(O18&lt;&gt;"",(DN18*VLOOKUP(O18,'NOx Emission Factors'!$V$7:$Z$271,5,FALSE))/1000000,0)</f>
        <v>0</v>
      </c>
      <c r="EH18" s="130">
        <f>IF(P18&lt;&gt;"",(DO18*VLOOKUP(P18,'NOx Emission Factors'!$V$7:$Z$271,5,FALSE))/1000000,0)</f>
        <v>0</v>
      </c>
      <c r="EI18" s="128"/>
      <c r="EJ18" s="130">
        <f>IF(J18&lt;&gt;"",(DQ18*VLOOKUP(J18,'NOx Emission Factors'!$V$7:$Z$271,5,FALSE))/1000000,0)</f>
        <v>0</v>
      </c>
      <c r="EK18" s="130">
        <f>IF(K18&lt;&gt;"",(DR18*VLOOKUP(K18,'NOx Emission Factors'!$V$7:$Z$271,5,FALSE))/1000000,0)</f>
        <v>0</v>
      </c>
      <c r="EL18" s="130">
        <f>IF(L18&lt;&gt;"",(DS18*VLOOKUP(L18,'NOx Emission Factors'!$V$7:$Z$271,5,FALSE))/1000000,0)</f>
        <v>0</v>
      </c>
      <c r="EM18" s="130">
        <f>IF(M18&lt;&gt;"",(DT18*VLOOKUP(M18,'NOx Emission Factors'!$V$7:$Z$271,5,FALSE))/1000000,0)</f>
        <v>0</v>
      </c>
      <c r="EN18" s="130">
        <f>IF(N18&lt;&gt;"",(DU18*VLOOKUP(N18,'NOx Emission Factors'!$V$7:$Z$271,5,FALSE))/1000000,0)</f>
        <v>0</v>
      </c>
      <c r="EO18" s="130">
        <f>IF(O18&lt;&gt;"",(DV18*VLOOKUP(O18,'NOx Emission Factors'!$V$7:$Z$271,5,FALSE))/1000000,0)</f>
        <v>0</v>
      </c>
      <c r="EP18" s="130">
        <f>IF(P18&lt;&gt;"",(DW18*VLOOKUP(P18,'NOx Emission Factors'!$V$7:$Z$271,5,FALSE))/1000000,0)</f>
        <v>0</v>
      </c>
      <c r="EQ18" s="128"/>
      <c r="ER18" s="130">
        <f t="shared" si="10"/>
        <v>0</v>
      </c>
      <c r="ES18" s="130">
        <f t="shared" si="11"/>
        <v>0</v>
      </c>
      <c r="ET18" s="130">
        <f t="shared" si="12"/>
        <v>0</v>
      </c>
      <c r="EU18" s="130">
        <f t="shared" si="13"/>
        <v>0</v>
      </c>
      <c r="EV18" s="130">
        <f t="shared" si="14"/>
        <v>0</v>
      </c>
      <c r="EW18" s="130">
        <f t="shared" si="15"/>
        <v>0</v>
      </c>
      <c r="EX18" s="130">
        <f t="shared" si="16"/>
        <v>0</v>
      </c>
      <c r="EY18" s="130"/>
      <c r="EZ18" s="130">
        <f t="shared" si="17"/>
        <v>0</v>
      </c>
      <c r="FA18" s="130">
        <f t="shared" si="18"/>
        <v>0</v>
      </c>
      <c r="FB18" s="130">
        <f t="shared" si="19"/>
        <v>0</v>
      </c>
      <c r="FC18" s="130">
        <f t="shared" si="20"/>
        <v>0</v>
      </c>
      <c r="FD18" s="130">
        <f t="shared" si="21"/>
        <v>0</v>
      </c>
      <c r="FE18" s="130">
        <f t="shared" si="22"/>
        <v>0</v>
      </c>
      <c r="FF18" s="130">
        <f t="shared" si="23"/>
        <v>0</v>
      </c>
      <c r="FG18" s="128"/>
      <c r="FH18" s="128">
        <f t="shared" si="2"/>
        <v>0</v>
      </c>
      <c r="FI18" s="128"/>
      <c r="FJ18" s="128">
        <f t="shared" si="24"/>
        <v>0</v>
      </c>
      <c r="FK18" s="128">
        <f t="shared" si="25"/>
        <v>0</v>
      </c>
      <c r="FL18" s="128">
        <f t="shared" si="26"/>
        <v>0</v>
      </c>
      <c r="FM18" s="128">
        <f t="shared" si="27"/>
        <v>0</v>
      </c>
      <c r="FN18" s="128">
        <f t="shared" si="28"/>
        <v>0</v>
      </c>
      <c r="FO18" s="128">
        <f t="shared" si="29"/>
        <v>0</v>
      </c>
      <c r="FP18" s="128">
        <f t="shared" si="30"/>
        <v>0</v>
      </c>
      <c r="FR18">
        <f t="shared" si="31"/>
        <v>0</v>
      </c>
      <c r="FS18">
        <f t="shared" si="32"/>
        <v>0</v>
      </c>
      <c r="FT18">
        <f t="shared" si="33"/>
        <v>0</v>
      </c>
      <c r="FU18">
        <f t="shared" si="34"/>
        <v>0</v>
      </c>
      <c r="FV18">
        <f t="shared" si="35"/>
        <v>0</v>
      </c>
      <c r="FW18">
        <f t="shared" si="36"/>
        <v>0</v>
      </c>
      <c r="FX18">
        <f t="shared" si="37"/>
        <v>0</v>
      </c>
      <c r="FZ18">
        <f t="shared" si="38"/>
        <v>0</v>
      </c>
      <c r="GA18">
        <f t="shared" si="39"/>
        <v>0</v>
      </c>
      <c r="GB18">
        <f t="shared" si="40"/>
        <v>0</v>
      </c>
      <c r="GC18">
        <f t="shared" si="41"/>
        <v>0</v>
      </c>
      <c r="GD18">
        <f t="shared" si="42"/>
        <v>0</v>
      </c>
      <c r="GE18">
        <f t="shared" si="43"/>
        <v>0</v>
      </c>
      <c r="GF18">
        <f t="shared" si="44"/>
        <v>0</v>
      </c>
      <c r="GH18">
        <f t="shared" si="45"/>
        <v>0</v>
      </c>
      <c r="GI18">
        <f t="shared" si="46"/>
        <v>0</v>
      </c>
      <c r="GJ18">
        <f t="shared" si="47"/>
        <v>0</v>
      </c>
      <c r="GK18">
        <f t="shared" si="48"/>
        <v>0</v>
      </c>
      <c r="GL18">
        <f t="shared" si="49"/>
        <v>0</v>
      </c>
      <c r="GM18">
        <f t="shared" si="50"/>
        <v>0</v>
      </c>
      <c r="GN18">
        <f t="shared" si="51"/>
        <v>0</v>
      </c>
      <c r="GP18">
        <f t="shared" si="52"/>
        <v>0</v>
      </c>
      <c r="GQ18">
        <f t="shared" si="53"/>
        <v>0</v>
      </c>
      <c r="GR18">
        <f t="shared" si="54"/>
        <v>0</v>
      </c>
      <c r="GS18">
        <f t="shared" si="55"/>
        <v>0</v>
      </c>
      <c r="GT18">
        <f t="shared" si="56"/>
        <v>0</v>
      </c>
      <c r="GU18">
        <f t="shared" si="57"/>
        <v>0</v>
      </c>
      <c r="GV18">
        <f t="shared" si="58"/>
        <v>0</v>
      </c>
      <c r="GX18">
        <f t="shared" si="59"/>
        <v>0</v>
      </c>
      <c r="GY18">
        <f t="shared" si="60"/>
        <v>0</v>
      </c>
      <c r="GZ18">
        <f t="shared" si="61"/>
        <v>0</v>
      </c>
      <c r="HA18">
        <f t="shared" si="62"/>
        <v>0</v>
      </c>
      <c r="HB18">
        <f t="shared" si="63"/>
        <v>0</v>
      </c>
      <c r="HC18">
        <f t="shared" si="64"/>
        <v>0</v>
      </c>
      <c r="HD18">
        <f t="shared" si="65"/>
        <v>0</v>
      </c>
    </row>
    <row r="19" spans="1:212" x14ac:dyDescent="0.2">
      <c r="B19" t="s">
        <v>63</v>
      </c>
      <c r="C19" t="s">
        <v>82</v>
      </c>
      <c r="D19" t="s">
        <v>91</v>
      </c>
      <c r="E19" t="str">
        <f t="shared" si="9"/>
        <v>RR4</v>
      </c>
      <c r="G19" s="129">
        <v>0</v>
      </c>
      <c r="H19" s="129">
        <v>0</v>
      </c>
      <c r="I19" s="127"/>
      <c r="J19" s="127">
        <f t="shared" si="74"/>
        <v>133</v>
      </c>
      <c r="K19" s="127">
        <f t="shared" ref="K19:P19" si="77">J19+1</f>
        <v>134</v>
      </c>
      <c r="L19" s="127">
        <f t="shared" si="77"/>
        <v>135</v>
      </c>
      <c r="M19" s="127">
        <f t="shared" si="77"/>
        <v>136</v>
      </c>
      <c r="N19" s="127">
        <f t="shared" si="77"/>
        <v>137</v>
      </c>
      <c r="O19" s="127">
        <f t="shared" si="77"/>
        <v>138</v>
      </c>
      <c r="P19" s="127">
        <f t="shared" si="77"/>
        <v>139</v>
      </c>
      <c r="Q19" s="127"/>
      <c r="R19" s="127"/>
      <c r="S19" s="127"/>
      <c r="T19" s="127"/>
      <c r="U19" s="127"/>
      <c r="V19" s="127"/>
      <c r="W19" s="127"/>
      <c r="X19" s="127"/>
      <c r="Y19" s="127"/>
      <c r="Z19" s="127"/>
      <c r="AA19" s="127"/>
      <c r="AC19" s="128">
        <f>COUNTIF('Fleet Calc'!$AE$3:$AE$1600,CONCATENATE(NOx_Calc!$E19,NOx_Calc!J$2,"L"))</f>
        <v>0</v>
      </c>
      <c r="AD19" s="128">
        <f>COUNTIF('Fleet Calc'!$AE$3:$AE$1600,CONCATENATE(NOx_Calc!$E19,NOx_Calc!K$2,"L"))</f>
        <v>0</v>
      </c>
      <c r="AE19" s="128">
        <f>COUNTIF('Fleet Calc'!$AE$3:$AE$1600,CONCATENATE(NOx_Calc!$E19,NOx_Calc!L$2,"L"))</f>
        <v>0</v>
      </c>
      <c r="AF19" s="128">
        <f>COUNTIF('Fleet Calc'!$AE$3:$AE$1600,CONCATENATE(NOx_Calc!$E19,NOx_Calc!M$2,"L"))</f>
        <v>0</v>
      </c>
      <c r="AG19" s="128">
        <f>COUNTIF('Fleet Calc'!$AE$3:$AE$1600,CONCATENATE(NOx_Calc!$E19,NOx_Calc!N$2,"L"))</f>
        <v>0</v>
      </c>
      <c r="AH19" s="128">
        <f>COUNTIF('Fleet Calc'!$AE$3:$AE$1600,CONCATENATE(NOx_Calc!$E19,NOx_Calc!O$2,"L"))</f>
        <v>0</v>
      </c>
      <c r="AI19" s="128">
        <f>COUNTIF('Fleet Calc'!$AE$3:$AE$1600,CONCATENATE(NOx_Calc!$E19,NOx_Calc!P$2,"L"))</f>
        <v>0</v>
      </c>
      <c r="AJ19" s="128">
        <f>COUNTIF('Fleet Calc'!$AE$3:$AE$1600,CONCATENATE(NOx_Calc!$E19,NOx_Calc!Q$2,"L"))</f>
        <v>0</v>
      </c>
      <c r="AK19" s="128"/>
      <c r="AL19" s="128">
        <f>COUNTIF('Fleet Calc'!$AE$3:$AE$1600,CONCATENATE(NOx_Calc!$E19,NOx_Calc!J$2,"A"))</f>
        <v>0</v>
      </c>
      <c r="AM19" s="128">
        <f>COUNTIF('Fleet Calc'!$AE$3:$AE$1600,CONCATENATE(NOx_Calc!$E19,NOx_Calc!K$2,"A"))</f>
        <v>0</v>
      </c>
      <c r="AN19" s="128">
        <f>COUNTIF('Fleet Calc'!$AE$3:$AE$1600,CONCATENATE(NOx_Calc!$E19,NOx_Calc!L$2,"A"))</f>
        <v>0</v>
      </c>
      <c r="AO19" s="128">
        <f>COUNTIF('Fleet Calc'!$AE$3:$AE$1600,CONCATENATE(NOx_Calc!$E19,NOx_Calc!M$2,"A"))</f>
        <v>0</v>
      </c>
      <c r="AP19" s="128">
        <f>COUNTIF('Fleet Calc'!$AE$3:$AE$1600,CONCATENATE(NOx_Calc!$E19,NOx_Calc!N$2,"A"))</f>
        <v>0</v>
      </c>
      <c r="AQ19" s="128">
        <f>COUNTIF('Fleet Calc'!$AE$3:$AE$1600,CONCATENATE(NOx_Calc!$E19,NOx_Calc!O$2,"A"))</f>
        <v>0</v>
      </c>
      <c r="AR19" s="128">
        <f>COUNTIF('Fleet Calc'!$AE$3:$AE$1600,CONCATENATE(NOx_Calc!$E19,NOx_Calc!P$2,"A"))</f>
        <v>0</v>
      </c>
      <c r="AS19" s="128">
        <f>COUNTIF('Fleet Calc'!$AE$3:$AE$1600,CONCATENATE(NOx_Calc!$E19,NOx_Calc!Q$2,"A"))</f>
        <v>0</v>
      </c>
      <c r="AT19" s="128"/>
      <c r="AU19" s="128">
        <f>SUMIF('Fleet Calc'!$AE$3:$AE$1600,CONCATENATE(NOx_Calc!$E19,NOx_Calc!J$2,"L"),'Fleet Calc'!$AK$3:$AK$1600)</f>
        <v>0</v>
      </c>
      <c r="AV19" s="128">
        <f>SUMIF('Fleet Calc'!$AE$3:$AE$1600,CONCATENATE(NOx_Calc!$E19,NOx_Calc!K$2,"L"),'Fleet Calc'!$AK$3:$AK$1600)</f>
        <v>0</v>
      </c>
      <c r="AW19" s="128">
        <f>SUMIF('Fleet Calc'!$AE$3:$AE$1600,CONCATENATE(NOx_Calc!$E19,NOx_Calc!L$2,"L"),'Fleet Calc'!$AK$3:$AK$1600)</f>
        <v>0</v>
      </c>
      <c r="AX19" s="128">
        <f>SUMIF('Fleet Calc'!$AE$3:$AE$1600,CONCATENATE(NOx_Calc!$E19,NOx_Calc!M$2,"L"),'Fleet Calc'!$AK$3:$AK$1600)</f>
        <v>0</v>
      </c>
      <c r="AY19" s="128">
        <f>SUMIF('Fleet Calc'!$AE$3:$AE$1600,CONCATENATE(NOx_Calc!$E19,NOx_Calc!N$2,"L"),'Fleet Calc'!$AK$3:$AK$1600)</f>
        <v>0</v>
      </c>
      <c r="AZ19" s="128">
        <f>SUMIF('Fleet Calc'!$AE$3:$AE$1600,CONCATENATE(NOx_Calc!$E19,NOx_Calc!O$2,"L"),'Fleet Calc'!$AK$3:$AK$1600)</f>
        <v>0</v>
      </c>
      <c r="BA19" s="128">
        <f>SUMIF('Fleet Calc'!$AE$3:$AE$1600,CONCATENATE(NOx_Calc!$E19,NOx_Calc!P$2,"L"),'Fleet Calc'!$AK$3:$AK$1600)</f>
        <v>0</v>
      </c>
      <c r="BB19" s="128">
        <f>SUMIF('Fleet Calc'!$AE$3:$AE$1600,CONCATENATE(NOx_Calc!$E19,NOx_Calc!Q$2,"L"),'Fleet Calc'!$AK$3:$AK$1600)</f>
        <v>0</v>
      </c>
      <c r="BC19" s="128"/>
      <c r="BD19" s="128">
        <f>SUMIF('Fleet Calc'!$AE$3:$AE$1600,CONCATENATE(NOx_Calc!$E19,NOx_Calc!J$2,"A"),'Fleet Calc'!$AK$3:$AK$1600)</f>
        <v>0</v>
      </c>
      <c r="BE19" s="128">
        <f>SUMIF('Fleet Calc'!$AE$3:$AE$1600,CONCATENATE(NOx_Calc!$E19,NOx_Calc!K$2,"A"),'Fleet Calc'!$AK$3:$AK$1600)</f>
        <v>0</v>
      </c>
      <c r="BF19" s="128">
        <f>SUMIF('Fleet Calc'!$AE$3:$AE$1600,CONCATENATE(NOx_Calc!$E19,NOx_Calc!L$2,"A"),'Fleet Calc'!$AK$3:$AK$1600)</f>
        <v>0</v>
      </c>
      <c r="BG19" s="128">
        <f>SUMIF('Fleet Calc'!$AE$3:$AE$1600,CONCATENATE(NOx_Calc!$E19,NOx_Calc!M$2,"A"),'Fleet Calc'!$AK$3:$AK$1600)</f>
        <v>0</v>
      </c>
      <c r="BH19" s="128">
        <f>SUMIF('Fleet Calc'!$AE$3:$AE$1600,CONCATENATE(NOx_Calc!$E19,NOx_Calc!N$2,"A"),'Fleet Calc'!$AK$3:$AK$1600)</f>
        <v>0</v>
      </c>
      <c r="BI19" s="128">
        <f>SUMIF('Fleet Calc'!$AE$3:$AE$1600,CONCATENATE(NOx_Calc!$E19,NOx_Calc!O$2,"A"),'Fleet Calc'!$AK$3:$AK$1600)</f>
        <v>0</v>
      </c>
      <c r="BJ19" s="128">
        <f>SUMIF('Fleet Calc'!$AE$3:$AE$1600,CONCATENATE(NOx_Calc!$E19,NOx_Calc!P$2,"A"),'Fleet Calc'!$AK$3:$AK$1600)</f>
        <v>0</v>
      </c>
      <c r="BK19" s="128">
        <f>SUMIF('Fleet Calc'!$AE$3:$AE$1600,CONCATENATE(NOx_Calc!$E19,NOx_Calc!Q$2,"A"),'Fleet Calc'!$AK$3:$AK$1600)</f>
        <v>0</v>
      </c>
      <c r="BL19" s="128"/>
      <c r="BM19" s="128">
        <f>IF(J19&lt;&gt;"",(AU19*1.609344*VLOOKUP(J19,'NOx Emission Factors'!$V$7:$X$271,2,FALSE))/1000000,0)</f>
        <v>0</v>
      </c>
      <c r="BN19" s="128">
        <f>IF(K19&lt;&gt;"",(AV19*1.609344*VLOOKUP(K19,'NOx Emission Factors'!$V$7:$X$271,2,FALSE))/1000000,0)</f>
        <v>0</v>
      </c>
      <c r="BO19" s="128">
        <f>IF(L19&lt;&gt;"",(AW19*1.609344*VLOOKUP(L19,'NOx Emission Factors'!$V$7:$X$271,2,FALSE))/1000000,0)</f>
        <v>0</v>
      </c>
      <c r="BP19" s="128">
        <f>IF(M19&lt;&gt;"",(AX19*1.609344*VLOOKUP(M19,'NOx Emission Factors'!$V$7:$X$271,2,FALSE))/1000000,0)</f>
        <v>0</v>
      </c>
      <c r="BQ19" s="128">
        <f>IF(N19&lt;&gt;"",(AY19*1.609344*VLOOKUP(N19,'NOx Emission Factors'!$V$7:$X$271,2,FALSE))/1000000,0)</f>
        <v>0</v>
      </c>
      <c r="BR19" s="128">
        <f>IF(O19&lt;&gt;"",(AZ19*1.609344*VLOOKUP(O19,'NOx Emission Factors'!$V$7:$X$271,2,FALSE))/1000000,0)</f>
        <v>0</v>
      </c>
      <c r="BS19" s="128">
        <f>IF(P19&lt;&gt;"",(BA19*1.609344*VLOOKUP(P19,'NOx Emission Factors'!$V$7:$X$271,2,FALSE))/1000000,0)</f>
        <v>0</v>
      </c>
      <c r="BT19" s="128"/>
      <c r="BU19" s="128">
        <f>IF(J19&lt;&gt;"",(BD19*1.609344*VLOOKUP(J19,'NOx Emission Factors'!$V$7:$X$271,3,FALSE))/1000000,0)</f>
        <v>0</v>
      </c>
      <c r="BV19" s="128">
        <f>IF(K19&lt;&gt;"",(BE19*1.609344*VLOOKUP(K19,'NOx Emission Factors'!$V$7:$X$271,3,FALSE))/1000000,0)</f>
        <v>0</v>
      </c>
      <c r="BW19" s="128">
        <f>IF(L19&lt;&gt;"",(BF19*1.609344*VLOOKUP(L19,'NOx Emission Factors'!$V$7:$X$271,3,FALSE))/1000000,0)</f>
        <v>0</v>
      </c>
      <c r="BX19" s="128">
        <f>IF(M19&lt;&gt;"",(BG19*1.609344*VLOOKUP(M19,'NOx Emission Factors'!$V$7:$X$271,3,FALSE))/1000000,0)</f>
        <v>0</v>
      </c>
      <c r="BY19" s="128">
        <f>IF(N19&lt;&gt;"",(BH19*1.609344*VLOOKUP(N19,'NOx Emission Factors'!$V$7:$X$271,3,FALSE))/1000000,0)</f>
        <v>0</v>
      </c>
      <c r="BZ19" s="128">
        <f>IF(O19&lt;&gt;"",(BI19*1.609344*VLOOKUP(O19,'NOx Emission Factors'!$V$7:$X$271,3,FALSE))/1000000,0)</f>
        <v>0</v>
      </c>
      <c r="CA19" s="128">
        <f>IF(P19&lt;&gt;"",(BJ19*1.609344*VLOOKUP(P19,'NOx Emission Factors'!$V$7:$X$271,3,FALSE))/1000000,0)</f>
        <v>0</v>
      </c>
      <c r="CB19" s="128"/>
      <c r="CC19" s="128">
        <f>SUMIF('Fleet Calc'!$AE$3:$AE$1600,CONCATENATE(NOx_Calc!$E19,NOx_Calc!J$2,"L"),'Fleet Calc'!$AI$3:$AI$1600)</f>
        <v>0</v>
      </c>
      <c r="CD19" s="128">
        <f>SUMIF('Fleet Calc'!$AE$3:$AE$1600,CONCATENATE(NOx_Calc!$E19,NOx_Calc!K$2,"L"),'Fleet Calc'!$AI$3:$AI$1600)</f>
        <v>0</v>
      </c>
      <c r="CE19" s="128">
        <f>SUMIF('Fleet Calc'!$AE$3:$AE$1600,CONCATENATE(NOx_Calc!$E19,NOx_Calc!L$2,"L"),'Fleet Calc'!$AI$3:$AI$1600)</f>
        <v>0</v>
      </c>
      <c r="CF19" s="128">
        <f>SUMIF('Fleet Calc'!$AE$3:$AE$1600,CONCATENATE(NOx_Calc!$E19,NOx_Calc!M$2,"L"),'Fleet Calc'!$AI$3:$AI$1600)</f>
        <v>0</v>
      </c>
      <c r="CG19" s="128">
        <f>SUMIF('Fleet Calc'!$AE$3:$AE$1600,CONCATENATE(NOx_Calc!$E19,NOx_Calc!N$2,"L"),'Fleet Calc'!$AI$3:$AI$1600)</f>
        <v>0</v>
      </c>
      <c r="CH19" s="128">
        <f>SUMIF('Fleet Calc'!$AE$3:$AE$1600,CONCATENATE(NOx_Calc!$E19,NOx_Calc!O$2,"L"),'Fleet Calc'!$AI$3:$AI$1600)</f>
        <v>0</v>
      </c>
      <c r="CI19" s="128">
        <f>SUMIF('Fleet Calc'!$AE$3:$AE$1600,CONCATENATE(NOx_Calc!$E19,NOx_Calc!P$2,"L"),'Fleet Calc'!$AI$3:$AI$1600)</f>
        <v>0</v>
      </c>
      <c r="CJ19" s="128"/>
      <c r="CK19" s="128">
        <f>SUMIF('Fleet Calc'!$AE$3:$AE$1600,CONCATENATE(NOx_Calc!$E19,NOx_Calc!J$2,"A"),'Fleet Calc'!$AI$3:$AI$1600)</f>
        <v>0</v>
      </c>
      <c r="CL19" s="128">
        <f>SUMIF('Fleet Calc'!$AE$3:$AE$1600,CONCATENATE(NOx_Calc!$E19,NOx_Calc!K$2,"A"),'Fleet Calc'!$AI$3:$AI$1600)</f>
        <v>0</v>
      </c>
      <c r="CM19" s="128">
        <f>SUMIF('Fleet Calc'!$AE$3:$AE$1600,CONCATENATE(NOx_Calc!$E19,NOx_Calc!L$2,"A"),'Fleet Calc'!$AI$3:$AI$1600)</f>
        <v>0</v>
      </c>
      <c r="CN19" s="128">
        <f>SUMIF('Fleet Calc'!$AE$3:$AE$1600,CONCATENATE(NOx_Calc!$E19,NOx_Calc!M$2,"A"),'Fleet Calc'!$AI$3:$AI$1600)</f>
        <v>0</v>
      </c>
      <c r="CO19" s="128">
        <f>SUMIF('Fleet Calc'!$AE$3:$AE$1600,CONCATENATE(NOx_Calc!$E19,NOx_Calc!N$2,"A"),'Fleet Calc'!$AI$3:$AI$1600)</f>
        <v>0</v>
      </c>
      <c r="CP19" s="128">
        <f>SUMIF('Fleet Calc'!$AE$3:$AE$1600,CONCATENATE(NOx_Calc!$E19,NOx_Calc!O$2,"A"),'Fleet Calc'!$AI$3:$AI$1600)</f>
        <v>0</v>
      </c>
      <c r="CQ19" s="128">
        <f>SUMIF('Fleet Calc'!$AE$3:$AE$1600,CONCATENATE(NOx_Calc!$E19,NOx_Calc!P$2,"A"),'Fleet Calc'!$AI$3:$AI$1600)</f>
        <v>0</v>
      </c>
      <c r="CR19" s="128"/>
      <c r="CS19" s="128">
        <f>IF(T19&lt;&gt;"",(CC19*1.609344*VLOOKUP(T19,'NOx Emission Factors'!$V$7:$X$271,2,FALSE))/1000000,0)</f>
        <v>0</v>
      </c>
      <c r="CT19" s="128">
        <f>IF(U19&lt;&gt;"",(CD19*1.609344*VLOOKUP(U19,'NOx Emission Factors'!$V$7:$X$271,2,FALSE))/1000000,0)</f>
        <v>0</v>
      </c>
      <c r="CU19" s="128">
        <f>IF(V19&lt;&gt;"",(CE19*1.609344*VLOOKUP(V19,'NOx Emission Factors'!$V$7:$X$271,2,FALSE))/1000000,0)</f>
        <v>0</v>
      </c>
      <c r="CV19" s="128">
        <f>IF(W19&lt;&gt;"",(CF19*1.609344*VLOOKUP(W19,'NOx Emission Factors'!$V$7:$X$271,2,FALSE))/1000000,0)</f>
        <v>0</v>
      </c>
      <c r="CW19" s="128">
        <f>IF(X19&lt;&gt;"",(CG19*1.609344*VLOOKUP(X19,'NOx Emission Factors'!$V$7:$X$271,2,FALSE))/1000000,0)</f>
        <v>0</v>
      </c>
      <c r="CX19" s="128">
        <f>IF(Y19&lt;&gt;"",(CH19*1.609344*VLOOKUP(Y19,'NOx Emission Factors'!$V$7:$X$271,2,FALSE))/1000000,0)</f>
        <v>0</v>
      </c>
      <c r="CY19" s="128">
        <f>IF(Z19&lt;&gt;"",(CI19*1.609344*VLOOKUP(Z19,'NOx Emission Factors'!$V$7:$X$271,2,FALSE))/1000000,0)</f>
        <v>0</v>
      </c>
      <c r="CZ19" s="128"/>
      <c r="DA19" s="128">
        <f>IF(T19&lt;&gt;"",(CK19*1.609344*VLOOKUP(T19,'NOx Emission Factors'!$V$7:$X$271,3,FALSE))/1000000,0)</f>
        <v>0</v>
      </c>
      <c r="DB19" s="128">
        <f>IF(U19&lt;&gt;"",(CL19*1.609344*VLOOKUP(U19,'NOx Emission Factors'!$V$7:$X$271,3,FALSE))/1000000,0)</f>
        <v>0</v>
      </c>
      <c r="DC19" s="128">
        <f>IF(V19&lt;&gt;"",(CM19*1.609344*VLOOKUP(V19,'NOx Emission Factors'!$V$7:$X$271,3,FALSE))/1000000,0)</f>
        <v>0</v>
      </c>
      <c r="DD19" s="128">
        <f>IF(W19&lt;&gt;"",(CN19*1.609344*VLOOKUP(W19,'NOx Emission Factors'!$V$7:$X$271,3,FALSE))/1000000,0)</f>
        <v>0</v>
      </c>
      <c r="DE19" s="128">
        <f>IF(X19&lt;&gt;"",(CO19*1.609344*VLOOKUP(X19,'NOx Emission Factors'!$V$7:$X$271,3,FALSE))/1000000,0)</f>
        <v>0</v>
      </c>
      <c r="DF19" s="128">
        <f>IF(Y19&lt;&gt;"",(CP19*1.609344*VLOOKUP(Y19,'NOx Emission Factors'!$V$7:$X$271,3,FALSE))/1000000,0)</f>
        <v>0</v>
      </c>
      <c r="DG19" s="128">
        <f>IF(Z19&lt;&gt;"",(CQ19*1.609344*VLOOKUP(Z19,'NOx Emission Factors'!$V$7:$X$271,3,FALSE))/1000000,0)</f>
        <v>0</v>
      </c>
      <c r="DH19" s="128"/>
      <c r="DI19" s="128">
        <f>SUMIF('Fleet Calc'!$AE$3:$AE$1600,CONCATENATE(NOx_Calc!$E19,NOx_Calc!J$2,"L"),'Fleet Calc'!$AG$3:$AG$1600)</f>
        <v>0</v>
      </c>
      <c r="DJ19" s="128">
        <f>SUMIF('Fleet Calc'!$AE$3:$AE$1600,CONCATENATE(NOx_Calc!$E19,NOx_Calc!K$2,"L"),'Fleet Calc'!$AG$3:$AG$1600)</f>
        <v>0</v>
      </c>
      <c r="DK19" s="128">
        <f>SUMIF('Fleet Calc'!$AE$3:$AE$1600,CONCATENATE(NOx_Calc!$E19,NOx_Calc!L$2,"L"),'Fleet Calc'!$AG$3:$AG$1600)</f>
        <v>0</v>
      </c>
      <c r="DL19" s="128">
        <f>SUMIF('Fleet Calc'!$AE$3:$AE$1600,CONCATENATE(NOx_Calc!$E19,NOx_Calc!M$2,"L"),'Fleet Calc'!$AG$3:$AG$1600)</f>
        <v>0</v>
      </c>
      <c r="DM19" s="128">
        <f>SUMIF('Fleet Calc'!$AE$3:$AE$1600,CONCATENATE(NOx_Calc!$E19,NOx_Calc!N$2,"L"),'Fleet Calc'!$AG$3:$AG$1600)</f>
        <v>0</v>
      </c>
      <c r="DN19" s="128">
        <f>SUMIF('Fleet Calc'!$AE$3:$AE$1600,CONCATENATE(NOx_Calc!$E19,NOx_Calc!O$2,"L"),'Fleet Calc'!$AG$3:$AG$1600)</f>
        <v>0</v>
      </c>
      <c r="DO19" s="128">
        <f>SUMIF('Fleet Calc'!$AE$3:$AE$1600,CONCATENATE(NOx_Calc!$E19,NOx_Calc!P$2,"L"),'Fleet Calc'!$AG$3:$AG$1600)</f>
        <v>0</v>
      </c>
      <c r="DP19" s="128"/>
      <c r="DQ19" s="128">
        <f>SUMIF('Fleet Calc'!$AE$3:$AE$1600,CONCATENATE(NOx_Calc!$E19,NOx_Calc!J$2,"A"),'Fleet Calc'!$AG$3:$AG$1600)</f>
        <v>0</v>
      </c>
      <c r="DR19" s="128">
        <f>SUMIF('Fleet Calc'!$AE$3:$AE$1600,CONCATENATE(NOx_Calc!$E19,NOx_Calc!K$2,"A"),'Fleet Calc'!$AG$3:$AG$1600)</f>
        <v>0</v>
      </c>
      <c r="DS19" s="128">
        <f>SUMIF('Fleet Calc'!$AE$3:$AE$1600,CONCATENATE(NOx_Calc!$E19,NOx_Calc!L$2,"A"),'Fleet Calc'!$AG$3:$AG$1600)</f>
        <v>0</v>
      </c>
      <c r="DT19" s="128">
        <f>SUMIF('Fleet Calc'!$AE$3:$AE$1600,CONCATENATE(NOx_Calc!$E19,NOx_Calc!M$2,"A"),'Fleet Calc'!$AG$3:$AG$1600)</f>
        <v>0</v>
      </c>
      <c r="DU19" s="128">
        <f>SUMIF('Fleet Calc'!$AE$3:$AE$1600,CONCATENATE(NOx_Calc!$E19,NOx_Calc!N$2,"A"),'Fleet Calc'!$AG$3:$AG$1600)</f>
        <v>0</v>
      </c>
      <c r="DV19" s="128">
        <f>SUMIF('Fleet Calc'!$AE$3:$AE$1600,CONCATENATE(NOx_Calc!$E19,NOx_Calc!O$2,"A"),'Fleet Calc'!$AG$3:$AG$1600)</f>
        <v>0</v>
      </c>
      <c r="DW19" s="128">
        <f>SUMIF('Fleet Calc'!$AE$3:$AE$1600,CONCATENATE(NOx_Calc!$E19,NOx_Calc!P$2,"A"),'Fleet Calc'!$AG$3:$AG$1600)</f>
        <v>0</v>
      </c>
      <c r="DX19" s="128">
        <f>SUMIF('Fleet Calc'!$AE$3:$AE$1600,CONCATENATE(NOx_Calc!$E19,NOx_Calc!R$2,"A"),'Fleet Calc'!$AG$3:$AG$1600)</f>
        <v>0</v>
      </c>
      <c r="DY19" s="128">
        <f>SUMIF('Fleet Calc'!$AE$3:$AE$1600,CONCATENATE(NOx_Calc!$E19,NOx_Calc!S$2,"A"),'Fleet Calc'!$AG$3:$AG$1600)</f>
        <v>0</v>
      </c>
      <c r="DZ19" s="128">
        <f>SUMIF('Fleet Calc'!$AE$3:$AE$1600,CONCATENATE(NOx_Calc!$E19,NOx_Calc!T$2,"A"),'Fleet Calc'!$AG$3:$AG$1600)</f>
        <v>0</v>
      </c>
      <c r="EA19" s="128"/>
      <c r="EB19" s="130">
        <f>IF(J19&lt;&gt;"",(DI19*VLOOKUP(J19,'NOx Emission Factors'!$V$7:$Z$271,5,FALSE))/1000000,0)</f>
        <v>0</v>
      </c>
      <c r="EC19" s="130">
        <f>IF(K19&lt;&gt;"",(DJ19*VLOOKUP(K19,'NOx Emission Factors'!$V$7:$Z$271,5,FALSE))/1000000,0)</f>
        <v>0</v>
      </c>
      <c r="ED19" s="130">
        <f>IF(L19&lt;&gt;"",(DK19*VLOOKUP(L19,'NOx Emission Factors'!$V$7:$Z$271,5,FALSE))/1000000,0)</f>
        <v>0</v>
      </c>
      <c r="EE19" s="130">
        <f>IF(M19&lt;&gt;"",(DL19*VLOOKUP(M19,'NOx Emission Factors'!$V$7:$Z$271,5,FALSE))/1000000,0)</f>
        <v>0</v>
      </c>
      <c r="EF19" s="130">
        <f>IF(N19&lt;&gt;"",(DM19*VLOOKUP(N19,'NOx Emission Factors'!$V$7:$Z$271,5,FALSE))/1000000,0)</f>
        <v>0</v>
      </c>
      <c r="EG19" s="130">
        <f>IF(O19&lt;&gt;"",(DN19*VLOOKUP(O19,'NOx Emission Factors'!$V$7:$Z$271,5,FALSE))/1000000,0)</f>
        <v>0</v>
      </c>
      <c r="EH19" s="130">
        <f>IF(P19&lt;&gt;"",(DO19*VLOOKUP(P19,'NOx Emission Factors'!$V$7:$Z$271,5,FALSE))/1000000,0)</f>
        <v>0</v>
      </c>
      <c r="EI19" s="128"/>
      <c r="EJ19" s="130">
        <f>IF(J19&lt;&gt;"",(DQ19*VLOOKUP(J19,'NOx Emission Factors'!$V$7:$Z$271,5,FALSE))/1000000,0)</f>
        <v>0</v>
      </c>
      <c r="EK19" s="130">
        <f>IF(K19&lt;&gt;"",(DR19*VLOOKUP(K19,'NOx Emission Factors'!$V$7:$Z$271,5,FALSE))/1000000,0)</f>
        <v>0</v>
      </c>
      <c r="EL19" s="130">
        <f>IF(L19&lt;&gt;"",(DS19*VLOOKUP(L19,'NOx Emission Factors'!$V$7:$Z$271,5,FALSE))/1000000,0)</f>
        <v>0</v>
      </c>
      <c r="EM19" s="130">
        <f>IF(M19&lt;&gt;"",(DT19*VLOOKUP(M19,'NOx Emission Factors'!$V$7:$Z$271,5,FALSE))/1000000,0)</f>
        <v>0</v>
      </c>
      <c r="EN19" s="130">
        <f>IF(N19&lt;&gt;"",(DU19*VLOOKUP(N19,'NOx Emission Factors'!$V$7:$Z$271,5,FALSE))/1000000,0)</f>
        <v>0</v>
      </c>
      <c r="EO19" s="130">
        <f>IF(O19&lt;&gt;"",(DV19*VLOOKUP(O19,'NOx Emission Factors'!$V$7:$Z$271,5,FALSE))/1000000,0)</f>
        <v>0</v>
      </c>
      <c r="EP19" s="130">
        <f>IF(P19&lt;&gt;"",(DW19*VLOOKUP(P19,'NOx Emission Factors'!$V$7:$Z$271,5,FALSE))/1000000,0)</f>
        <v>0</v>
      </c>
      <c r="EQ19" s="128"/>
      <c r="ER19" s="130">
        <f t="shared" si="10"/>
        <v>0</v>
      </c>
      <c r="ES19" s="130">
        <f t="shared" si="11"/>
        <v>0</v>
      </c>
      <c r="ET19" s="130">
        <f t="shared" si="12"/>
        <v>0</v>
      </c>
      <c r="EU19" s="130">
        <f t="shared" si="13"/>
        <v>0</v>
      </c>
      <c r="EV19" s="130">
        <f t="shared" si="14"/>
        <v>0</v>
      </c>
      <c r="EW19" s="130">
        <f t="shared" si="15"/>
        <v>0</v>
      </c>
      <c r="EX19" s="130">
        <f t="shared" si="16"/>
        <v>0</v>
      </c>
      <c r="EY19" s="130"/>
      <c r="EZ19" s="130">
        <f t="shared" si="17"/>
        <v>0</v>
      </c>
      <c r="FA19" s="130">
        <f t="shared" si="18"/>
        <v>0</v>
      </c>
      <c r="FB19" s="130">
        <f t="shared" si="19"/>
        <v>0</v>
      </c>
      <c r="FC19" s="130">
        <f t="shared" si="20"/>
        <v>0</v>
      </c>
      <c r="FD19" s="130">
        <f t="shared" si="21"/>
        <v>0</v>
      </c>
      <c r="FE19" s="130">
        <f t="shared" si="22"/>
        <v>0</v>
      </c>
      <c r="FF19" s="130">
        <f t="shared" si="23"/>
        <v>0</v>
      </c>
      <c r="FG19" s="128"/>
      <c r="FH19" s="128">
        <f t="shared" si="2"/>
        <v>0</v>
      </c>
      <c r="FI19" s="128"/>
      <c r="FJ19" s="128">
        <f t="shared" si="24"/>
        <v>0</v>
      </c>
      <c r="FK19" s="128">
        <f t="shared" si="25"/>
        <v>0</v>
      </c>
      <c r="FL19" s="128">
        <f t="shared" si="26"/>
        <v>0</v>
      </c>
      <c r="FM19" s="128">
        <f t="shared" si="27"/>
        <v>0</v>
      </c>
      <c r="FN19" s="128">
        <f t="shared" si="28"/>
        <v>0</v>
      </c>
      <c r="FO19" s="128">
        <f t="shared" si="29"/>
        <v>0</v>
      </c>
      <c r="FP19" s="128">
        <f t="shared" si="30"/>
        <v>0</v>
      </c>
      <c r="FR19">
        <f t="shared" si="31"/>
        <v>0</v>
      </c>
      <c r="FS19">
        <f t="shared" si="32"/>
        <v>0</v>
      </c>
      <c r="FT19">
        <f t="shared" si="33"/>
        <v>0</v>
      </c>
      <c r="FU19">
        <f t="shared" si="34"/>
        <v>0</v>
      </c>
      <c r="FV19">
        <f t="shared" si="35"/>
        <v>0</v>
      </c>
      <c r="FW19">
        <f t="shared" si="36"/>
        <v>0</v>
      </c>
      <c r="FX19">
        <f t="shared" si="37"/>
        <v>0</v>
      </c>
      <c r="FZ19">
        <f t="shared" si="38"/>
        <v>0</v>
      </c>
      <c r="GA19">
        <f t="shared" si="39"/>
        <v>0</v>
      </c>
      <c r="GB19">
        <f t="shared" si="40"/>
        <v>0</v>
      </c>
      <c r="GC19">
        <f t="shared" si="41"/>
        <v>0</v>
      </c>
      <c r="GD19">
        <f t="shared" si="42"/>
        <v>0</v>
      </c>
      <c r="GE19">
        <f t="shared" si="43"/>
        <v>0</v>
      </c>
      <c r="GF19">
        <f t="shared" si="44"/>
        <v>0</v>
      </c>
      <c r="GH19">
        <f t="shared" si="45"/>
        <v>0</v>
      </c>
      <c r="GI19">
        <f t="shared" si="46"/>
        <v>0</v>
      </c>
      <c r="GJ19">
        <f t="shared" si="47"/>
        <v>0</v>
      </c>
      <c r="GK19">
        <f t="shared" si="48"/>
        <v>0</v>
      </c>
      <c r="GL19">
        <f t="shared" si="49"/>
        <v>0</v>
      </c>
      <c r="GM19">
        <f t="shared" si="50"/>
        <v>0</v>
      </c>
      <c r="GN19">
        <f t="shared" si="51"/>
        <v>0</v>
      </c>
      <c r="GP19">
        <f t="shared" si="52"/>
        <v>0</v>
      </c>
      <c r="GQ19">
        <f t="shared" si="53"/>
        <v>0</v>
      </c>
      <c r="GR19">
        <f t="shared" si="54"/>
        <v>0</v>
      </c>
      <c r="GS19">
        <f t="shared" si="55"/>
        <v>0</v>
      </c>
      <c r="GT19">
        <f t="shared" si="56"/>
        <v>0</v>
      </c>
      <c r="GU19">
        <f t="shared" si="57"/>
        <v>0</v>
      </c>
      <c r="GV19">
        <f t="shared" si="58"/>
        <v>0</v>
      </c>
      <c r="GX19">
        <f t="shared" si="59"/>
        <v>0</v>
      </c>
      <c r="GY19">
        <f t="shared" si="60"/>
        <v>0</v>
      </c>
      <c r="GZ19">
        <f t="shared" si="61"/>
        <v>0</v>
      </c>
      <c r="HA19">
        <f t="shared" si="62"/>
        <v>0</v>
      </c>
      <c r="HB19">
        <f t="shared" si="63"/>
        <v>0</v>
      </c>
      <c r="HC19">
        <f t="shared" si="64"/>
        <v>0</v>
      </c>
      <c r="HD19">
        <f t="shared" si="65"/>
        <v>0</v>
      </c>
    </row>
    <row r="20" spans="1:212" x14ac:dyDescent="0.2">
      <c r="B20" t="s">
        <v>64</v>
      </c>
      <c r="C20" t="s">
        <v>82</v>
      </c>
      <c r="D20" t="s">
        <v>103</v>
      </c>
      <c r="E20" t="str">
        <f t="shared" si="9"/>
        <v>RR5</v>
      </c>
      <c r="G20" s="129">
        <v>0</v>
      </c>
      <c r="H20" s="129">
        <v>0</v>
      </c>
      <c r="I20" s="127"/>
      <c r="J20" s="127">
        <f t="shared" si="74"/>
        <v>140</v>
      </c>
      <c r="K20" s="127">
        <f t="shared" ref="K20:P20" si="78">J20+1</f>
        <v>141</v>
      </c>
      <c r="L20" s="127">
        <f t="shared" si="78"/>
        <v>142</v>
      </c>
      <c r="M20" s="127">
        <f t="shared" si="78"/>
        <v>143</v>
      </c>
      <c r="N20" s="127">
        <f t="shared" si="78"/>
        <v>144</v>
      </c>
      <c r="O20" s="127">
        <f t="shared" si="78"/>
        <v>145</v>
      </c>
      <c r="P20" s="127">
        <f t="shared" si="78"/>
        <v>146</v>
      </c>
      <c r="Q20" s="127"/>
      <c r="R20" s="127"/>
      <c r="S20" s="127"/>
      <c r="T20" s="127"/>
      <c r="U20" s="127"/>
      <c r="V20" s="127"/>
      <c r="W20" s="127"/>
      <c r="X20" s="127"/>
      <c r="Y20" s="127"/>
      <c r="Z20" s="127"/>
      <c r="AA20" s="127"/>
      <c r="AC20" s="128">
        <f>COUNTIF('Fleet Calc'!$AE$3:$AE$1600,CONCATENATE(NOx_Calc!$E20,NOx_Calc!J$2,"L"))</f>
        <v>0</v>
      </c>
      <c r="AD20" s="128">
        <f>COUNTIF('Fleet Calc'!$AE$3:$AE$1600,CONCATENATE(NOx_Calc!$E20,NOx_Calc!K$2,"L"))</f>
        <v>0</v>
      </c>
      <c r="AE20" s="128">
        <f>COUNTIF('Fleet Calc'!$AE$3:$AE$1600,CONCATENATE(NOx_Calc!$E20,NOx_Calc!L$2,"L"))</f>
        <v>0</v>
      </c>
      <c r="AF20" s="128">
        <f>COUNTIF('Fleet Calc'!$AE$3:$AE$1600,CONCATENATE(NOx_Calc!$E20,NOx_Calc!M$2,"L"))</f>
        <v>0</v>
      </c>
      <c r="AG20" s="128">
        <f>COUNTIF('Fleet Calc'!$AE$3:$AE$1600,CONCATENATE(NOx_Calc!$E20,NOx_Calc!N$2,"L"))</f>
        <v>0</v>
      </c>
      <c r="AH20" s="128">
        <f>COUNTIF('Fleet Calc'!$AE$3:$AE$1600,CONCATENATE(NOx_Calc!$E20,NOx_Calc!O$2,"L"))</f>
        <v>0</v>
      </c>
      <c r="AI20" s="128">
        <f>COUNTIF('Fleet Calc'!$AE$3:$AE$1600,CONCATENATE(NOx_Calc!$E20,NOx_Calc!P$2,"L"))</f>
        <v>0</v>
      </c>
      <c r="AJ20" s="128">
        <f>COUNTIF('Fleet Calc'!$AE$3:$AE$1600,CONCATENATE(NOx_Calc!$E20,NOx_Calc!Q$2,"L"))</f>
        <v>0</v>
      </c>
      <c r="AK20" s="128"/>
      <c r="AL20" s="128">
        <f>COUNTIF('Fleet Calc'!$AE$3:$AE$1600,CONCATENATE(NOx_Calc!$E20,NOx_Calc!J$2,"A"))</f>
        <v>0</v>
      </c>
      <c r="AM20" s="128">
        <f>COUNTIF('Fleet Calc'!$AE$3:$AE$1600,CONCATENATE(NOx_Calc!$E20,NOx_Calc!K$2,"A"))</f>
        <v>0</v>
      </c>
      <c r="AN20" s="128">
        <f>COUNTIF('Fleet Calc'!$AE$3:$AE$1600,CONCATENATE(NOx_Calc!$E20,NOx_Calc!L$2,"A"))</f>
        <v>0</v>
      </c>
      <c r="AO20" s="128">
        <f>COUNTIF('Fleet Calc'!$AE$3:$AE$1600,CONCATENATE(NOx_Calc!$E20,NOx_Calc!M$2,"A"))</f>
        <v>0</v>
      </c>
      <c r="AP20" s="128">
        <f>COUNTIF('Fleet Calc'!$AE$3:$AE$1600,CONCATENATE(NOx_Calc!$E20,NOx_Calc!N$2,"A"))</f>
        <v>0</v>
      </c>
      <c r="AQ20" s="128">
        <f>COUNTIF('Fleet Calc'!$AE$3:$AE$1600,CONCATENATE(NOx_Calc!$E20,NOx_Calc!O$2,"A"))</f>
        <v>0</v>
      </c>
      <c r="AR20" s="128">
        <f>COUNTIF('Fleet Calc'!$AE$3:$AE$1600,CONCATENATE(NOx_Calc!$E20,NOx_Calc!P$2,"A"))</f>
        <v>0</v>
      </c>
      <c r="AS20" s="128">
        <f>COUNTIF('Fleet Calc'!$AE$3:$AE$1600,CONCATENATE(NOx_Calc!$E20,NOx_Calc!Q$2,"A"))</f>
        <v>0</v>
      </c>
      <c r="AT20" s="128"/>
      <c r="AU20" s="128">
        <f>SUMIF('Fleet Calc'!$AE$3:$AE$1600,CONCATENATE(NOx_Calc!$E20,NOx_Calc!J$2,"L"),'Fleet Calc'!$AK$3:$AK$1600)</f>
        <v>0</v>
      </c>
      <c r="AV20" s="128">
        <f>SUMIF('Fleet Calc'!$AE$3:$AE$1600,CONCATENATE(NOx_Calc!$E20,NOx_Calc!K$2,"L"),'Fleet Calc'!$AK$3:$AK$1600)</f>
        <v>0</v>
      </c>
      <c r="AW20" s="128">
        <f>SUMIF('Fleet Calc'!$AE$3:$AE$1600,CONCATENATE(NOx_Calc!$E20,NOx_Calc!L$2,"L"),'Fleet Calc'!$AK$3:$AK$1600)</f>
        <v>0</v>
      </c>
      <c r="AX20" s="128">
        <f>SUMIF('Fleet Calc'!$AE$3:$AE$1600,CONCATENATE(NOx_Calc!$E20,NOx_Calc!M$2,"L"),'Fleet Calc'!$AK$3:$AK$1600)</f>
        <v>0</v>
      </c>
      <c r="AY20" s="128">
        <f>SUMIF('Fleet Calc'!$AE$3:$AE$1600,CONCATENATE(NOx_Calc!$E20,NOx_Calc!N$2,"L"),'Fleet Calc'!$AK$3:$AK$1600)</f>
        <v>0</v>
      </c>
      <c r="AZ20" s="128">
        <f>SUMIF('Fleet Calc'!$AE$3:$AE$1600,CONCATENATE(NOx_Calc!$E20,NOx_Calc!O$2,"L"),'Fleet Calc'!$AK$3:$AK$1600)</f>
        <v>0</v>
      </c>
      <c r="BA20" s="128">
        <f>SUMIF('Fleet Calc'!$AE$3:$AE$1600,CONCATENATE(NOx_Calc!$E20,NOx_Calc!P$2,"L"),'Fleet Calc'!$AK$3:$AK$1600)</f>
        <v>0</v>
      </c>
      <c r="BB20" s="128">
        <f>SUMIF('Fleet Calc'!$AE$3:$AE$1600,CONCATENATE(NOx_Calc!$E20,NOx_Calc!Q$2,"L"),'Fleet Calc'!$AK$3:$AK$1600)</f>
        <v>0</v>
      </c>
      <c r="BC20" s="128"/>
      <c r="BD20" s="128">
        <f>SUMIF('Fleet Calc'!$AE$3:$AE$1600,CONCATENATE(NOx_Calc!$E20,NOx_Calc!J$2,"A"),'Fleet Calc'!$AK$3:$AK$1600)</f>
        <v>0</v>
      </c>
      <c r="BE20" s="128">
        <f>SUMIF('Fleet Calc'!$AE$3:$AE$1600,CONCATENATE(NOx_Calc!$E20,NOx_Calc!K$2,"A"),'Fleet Calc'!$AK$3:$AK$1600)</f>
        <v>0</v>
      </c>
      <c r="BF20" s="128">
        <f>SUMIF('Fleet Calc'!$AE$3:$AE$1600,CONCATENATE(NOx_Calc!$E20,NOx_Calc!L$2,"A"),'Fleet Calc'!$AK$3:$AK$1600)</f>
        <v>0</v>
      </c>
      <c r="BG20" s="128">
        <f>SUMIF('Fleet Calc'!$AE$3:$AE$1600,CONCATENATE(NOx_Calc!$E20,NOx_Calc!M$2,"A"),'Fleet Calc'!$AK$3:$AK$1600)</f>
        <v>0</v>
      </c>
      <c r="BH20" s="128">
        <f>SUMIF('Fleet Calc'!$AE$3:$AE$1600,CONCATENATE(NOx_Calc!$E20,NOx_Calc!N$2,"A"),'Fleet Calc'!$AK$3:$AK$1600)</f>
        <v>0</v>
      </c>
      <c r="BI20" s="128">
        <f>SUMIF('Fleet Calc'!$AE$3:$AE$1600,CONCATENATE(NOx_Calc!$E20,NOx_Calc!O$2,"A"),'Fleet Calc'!$AK$3:$AK$1600)</f>
        <v>0</v>
      </c>
      <c r="BJ20" s="128">
        <f>SUMIF('Fleet Calc'!$AE$3:$AE$1600,CONCATENATE(NOx_Calc!$E20,NOx_Calc!P$2,"A"),'Fleet Calc'!$AK$3:$AK$1600)</f>
        <v>0</v>
      </c>
      <c r="BK20" s="128">
        <f>SUMIF('Fleet Calc'!$AE$3:$AE$1600,CONCATENATE(NOx_Calc!$E20,NOx_Calc!Q$2,"A"),'Fleet Calc'!$AK$3:$AK$1600)</f>
        <v>0</v>
      </c>
      <c r="BL20" s="128"/>
      <c r="BM20" s="128">
        <f>IF(J20&lt;&gt;"",(AU20*1.609344*VLOOKUP(J20,'NOx Emission Factors'!$V$7:$X$271,2,FALSE))/1000000,0)</f>
        <v>0</v>
      </c>
      <c r="BN20" s="128">
        <f>IF(K20&lt;&gt;"",(AV20*1.609344*VLOOKUP(K20,'NOx Emission Factors'!$V$7:$X$271,2,FALSE))/1000000,0)</f>
        <v>0</v>
      </c>
      <c r="BO20" s="128">
        <f>IF(L20&lt;&gt;"",(AW20*1.609344*VLOOKUP(L20,'NOx Emission Factors'!$V$7:$X$271,2,FALSE))/1000000,0)</f>
        <v>0</v>
      </c>
      <c r="BP20" s="128">
        <f>IF(M20&lt;&gt;"",(AX20*1.609344*VLOOKUP(M20,'NOx Emission Factors'!$V$7:$X$271,2,FALSE))/1000000,0)</f>
        <v>0</v>
      </c>
      <c r="BQ20" s="128">
        <f>IF(N20&lt;&gt;"",(AY20*1.609344*VLOOKUP(N20,'NOx Emission Factors'!$V$7:$X$271,2,FALSE))/1000000,0)</f>
        <v>0</v>
      </c>
      <c r="BR20" s="128">
        <f>IF(O20&lt;&gt;"",(AZ20*1.609344*VLOOKUP(O20,'NOx Emission Factors'!$V$7:$X$271,2,FALSE))/1000000,0)</f>
        <v>0</v>
      </c>
      <c r="BS20" s="128">
        <f>IF(P20&lt;&gt;"",(BA20*1.609344*VLOOKUP(P20,'NOx Emission Factors'!$V$7:$X$271,2,FALSE))/1000000,0)</f>
        <v>0</v>
      </c>
      <c r="BT20" s="128"/>
      <c r="BU20" s="128">
        <f>IF(J20&lt;&gt;"",(BD20*1.609344*VLOOKUP(J20,'NOx Emission Factors'!$V$7:$X$271,3,FALSE))/1000000,0)</f>
        <v>0</v>
      </c>
      <c r="BV20" s="128">
        <f>IF(K20&lt;&gt;"",(BE20*1.609344*VLOOKUP(K20,'NOx Emission Factors'!$V$7:$X$271,3,FALSE))/1000000,0)</f>
        <v>0</v>
      </c>
      <c r="BW20" s="128">
        <f>IF(L20&lt;&gt;"",(BF20*1.609344*VLOOKUP(L20,'NOx Emission Factors'!$V$7:$X$271,3,FALSE))/1000000,0)</f>
        <v>0</v>
      </c>
      <c r="BX20" s="128">
        <f>IF(M20&lt;&gt;"",(BG20*1.609344*VLOOKUP(M20,'NOx Emission Factors'!$V$7:$X$271,3,FALSE))/1000000,0)</f>
        <v>0</v>
      </c>
      <c r="BY20" s="128">
        <f>IF(N20&lt;&gt;"",(BH20*1.609344*VLOOKUP(N20,'NOx Emission Factors'!$V$7:$X$271,3,FALSE))/1000000,0)</f>
        <v>0</v>
      </c>
      <c r="BZ20" s="128">
        <f>IF(O20&lt;&gt;"",(BI20*1.609344*VLOOKUP(O20,'NOx Emission Factors'!$V$7:$X$271,3,FALSE))/1000000,0)</f>
        <v>0</v>
      </c>
      <c r="CA20" s="128">
        <f>IF(P20&lt;&gt;"",(BJ20*1.609344*VLOOKUP(P20,'NOx Emission Factors'!$V$7:$X$271,3,FALSE))/1000000,0)</f>
        <v>0</v>
      </c>
      <c r="CB20" s="128"/>
      <c r="CC20" s="128">
        <f>SUMIF('Fleet Calc'!$AE$3:$AE$1600,CONCATENATE(NOx_Calc!$E20,NOx_Calc!J$2,"L"),'Fleet Calc'!$AI$3:$AI$1600)</f>
        <v>0</v>
      </c>
      <c r="CD20" s="128">
        <f>SUMIF('Fleet Calc'!$AE$3:$AE$1600,CONCATENATE(NOx_Calc!$E20,NOx_Calc!K$2,"L"),'Fleet Calc'!$AI$3:$AI$1600)</f>
        <v>0</v>
      </c>
      <c r="CE20" s="128">
        <f>SUMIF('Fleet Calc'!$AE$3:$AE$1600,CONCATENATE(NOx_Calc!$E20,NOx_Calc!L$2,"L"),'Fleet Calc'!$AI$3:$AI$1600)</f>
        <v>0</v>
      </c>
      <c r="CF20" s="128">
        <f>SUMIF('Fleet Calc'!$AE$3:$AE$1600,CONCATENATE(NOx_Calc!$E20,NOx_Calc!M$2,"L"),'Fleet Calc'!$AI$3:$AI$1600)</f>
        <v>0</v>
      </c>
      <c r="CG20" s="128">
        <f>SUMIF('Fleet Calc'!$AE$3:$AE$1600,CONCATENATE(NOx_Calc!$E20,NOx_Calc!N$2,"L"),'Fleet Calc'!$AI$3:$AI$1600)</f>
        <v>0</v>
      </c>
      <c r="CH20" s="128">
        <f>SUMIF('Fleet Calc'!$AE$3:$AE$1600,CONCATENATE(NOx_Calc!$E20,NOx_Calc!O$2,"L"),'Fleet Calc'!$AI$3:$AI$1600)</f>
        <v>0</v>
      </c>
      <c r="CI20" s="128">
        <f>SUMIF('Fleet Calc'!$AE$3:$AE$1600,CONCATENATE(NOx_Calc!$E20,NOx_Calc!P$2,"L"),'Fleet Calc'!$AI$3:$AI$1600)</f>
        <v>0</v>
      </c>
      <c r="CJ20" s="128"/>
      <c r="CK20" s="128">
        <f>SUMIF('Fleet Calc'!$AE$3:$AE$1600,CONCATENATE(NOx_Calc!$E20,NOx_Calc!J$2,"A"),'Fleet Calc'!$AI$3:$AI$1600)</f>
        <v>0</v>
      </c>
      <c r="CL20" s="128">
        <f>SUMIF('Fleet Calc'!$AE$3:$AE$1600,CONCATENATE(NOx_Calc!$E20,NOx_Calc!K$2,"A"),'Fleet Calc'!$AI$3:$AI$1600)</f>
        <v>0</v>
      </c>
      <c r="CM20" s="128">
        <f>SUMIF('Fleet Calc'!$AE$3:$AE$1600,CONCATENATE(NOx_Calc!$E20,NOx_Calc!L$2,"A"),'Fleet Calc'!$AI$3:$AI$1600)</f>
        <v>0</v>
      </c>
      <c r="CN20" s="128">
        <f>SUMIF('Fleet Calc'!$AE$3:$AE$1600,CONCATENATE(NOx_Calc!$E20,NOx_Calc!M$2,"A"),'Fleet Calc'!$AI$3:$AI$1600)</f>
        <v>0</v>
      </c>
      <c r="CO20" s="128">
        <f>SUMIF('Fleet Calc'!$AE$3:$AE$1600,CONCATENATE(NOx_Calc!$E20,NOx_Calc!N$2,"A"),'Fleet Calc'!$AI$3:$AI$1600)</f>
        <v>0</v>
      </c>
      <c r="CP20" s="128">
        <f>SUMIF('Fleet Calc'!$AE$3:$AE$1600,CONCATENATE(NOx_Calc!$E20,NOx_Calc!O$2,"A"),'Fleet Calc'!$AI$3:$AI$1600)</f>
        <v>0</v>
      </c>
      <c r="CQ20" s="128">
        <f>SUMIF('Fleet Calc'!$AE$3:$AE$1600,CONCATENATE(NOx_Calc!$E20,NOx_Calc!P$2,"A"),'Fleet Calc'!$AI$3:$AI$1600)</f>
        <v>0</v>
      </c>
      <c r="CR20" s="128"/>
      <c r="CS20" s="128">
        <f>IF(T20&lt;&gt;"",(CC20*1.609344*VLOOKUP(T20,'NOx Emission Factors'!$V$7:$X$271,2,FALSE))/1000000,0)</f>
        <v>0</v>
      </c>
      <c r="CT20" s="128">
        <f>IF(U20&lt;&gt;"",(CD20*1.609344*VLOOKUP(U20,'NOx Emission Factors'!$V$7:$X$271,2,FALSE))/1000000,0)</f>
        <v>0</v>
      </c>
      <c r="CU20" s="128">
        <f>IF(V20&lt;&gt;"",(CE20*1.609344*VLOOKUP(V20,'NOx Emission Factors'!$V$7:$X$271,2,FALSE))/1000000,0)</f>
        <v>0</v>
      </c>
      <c r="CV20" s="128">
        <f>IF(W20&lt;&gt;"",(CF20*1.609344*VLOOKUP(W20,'NOx Emission Factors'!$V$7:$X$271,2,FALSE))/1000000,0)</f>
        <v>0</v>
      </c>
      <c r="CW20" s="128">
        <f>IF(X20&lt;&gt;"",(CG20*1.609344*VLOOKUP(X20,'NOx Emission Factors'!$V$7:$X$271,2,FALSE))/1000000,0)</f>
        <v>0</v>
      </c>
      <c r="CX20" s="128">
        <f>IF(Y20&lt;&gt;"",(CH20*1.609344*VLOOKUP(Y20,'NOx Emission Factors'!$V$7:$X$271,2,FALSE))/1000000,0)</f>
        <v>0</v>
      </c>
      <c r="CY20" s="128">
        <f>IF(Z20&lt;&gt;"",(CI20*1.609344*VLOOKUP(Z20,'NOx Emission Factors'!$V$7:$X$271,2,FALSE))/1000000,0)</f>
        <v>0</v>
      </c>
      <c r="CZ20" s="128"/>
      <c r="DA20" s="128">
        <f>IF(T20&lt;&gt;"",(CK20*1.609344*VLOOKUP(T20,'NOx Emission Factors'!$V$7:$X$271,3,FALSE))/1000000,0)</f>
        <v>0</v>
      </c>
      <c r="DB20" s="128">
        <f>IF(U20&lt;&gt;"",(CL20*1.609344*VLOOKUP(U20,'NOx Emission Factors'!$V$7:$X$271,3,FALSE))/1000000,0)</f>
        <v>0</v>
      </c>
      <c r="DC20" s="128">
        <f>IF(V20&lt;&gt;"",(CM20*1.609344*VLOOKUP(V20,'NOx Emission Factors'!$V$7:$X$271,3,FALSE))/1000000,0)</f>
        <v>0</v>
      </c>
      <c r="DD20" s="128">
        <f>IF(W20&lt;&gt;"",(CN20*1.609344*VLOOKUP(W20,'NOx Emission Factors'!$V$7:$X$271,3,FALSE))/1000000,0)</f>
        <v>0</v>
      </c>
      <c r="DE20" s="128">
        <f>IF(X20&lt;&gt;"",(CO20*1.609344*VLOOKUP(X20,'NOx Emission Factors'!$V$7:$X$271,3,FALSE))/1000000,0)</f>
        <v>0</v>
      </c>
      <c r="DF20" s="128">
        <f>IF(Y20&lt;&gt;"",(CP20*1.609344*VLOOKUP(Y20,'NOx Emission Factors'!$V$7:$X$271,3,FALSE))/1000000,0)</f>
        <v>0</v>
      </c>
      <c r="DG20" s="128">
        <f>IF(Z20&lt;&gt;"",(CQ20*1.609344*VLOOKUP(Z20,'NOx Emission Factors'!$V$7:$X$271,3,FALSE))/1000000,0)</f>
        <v>0</v>
      </c>
      <c r="DH20" s="128"/>
      <c r="DI20" s="128">
        <f>SUMIF('Fleet Calc'!$AE$3:$AE$1600,CONCATENATE(NOx_Calc!$E20,NOx_Calc!J$2,"L"),'Fleet Calc'!$AG$3:$AG$1600)</f>
        <v>0</v>
      </c>
      <c r="DJ20" s="128">
        <f>SUMIF('Fleet Calc'!$AE$3:$AE$1600,CONCATENATE(NOx_Calc!$E20,NOx_Calc!K$2,"L"),'Fleet Calc'!$AG$3:$AG$1600)</f>
        <v>0</v>
      </c>
      <c r="DK20" s="128">
        <f>SUMIF('Fleet Calc'!$AE$3:$AE$1600,CONCATENATE(NOx_Calc!$E20,NOx_Calc!L$2,"L"),'Fleet Calc'!$AG$3:$AG$1600)</f>
        <v>0</v>
      </c>
      <c r="DL20" s="128">
        <f>SUMIF('Fleet Calc'!$AE$3:$AE$1600,CONCATENATE(NOx_Calc!$E20,NOx_Calc!M$2,"L"),'Fleet Calc'!$AG$3:$AG$1600)</f>
        <v>0</v>
      </c>
      <c r="DM20" s="128">
        <f>SUMIF('Fleet Calc'!$AE$3:$AE$1600,CONCATENATE(NOx_Calc!$E20,NOx_Calc!N$2,"L"),'Fleet Calc'!$AG$3:$AG$1600)</f>
        <v>0</v>
      </c>
      <c r="DN20" s="128">
        <f>SUMIF('Fleet Calc'!$AE$3:$AE$1600,CONCATENATE(NOx_Calc!$E20,NOx_Calc!O$2,"L"),'Fleet Calc'!$AG$3:$AG$1600)</f>
        <v>0</v>
      </c>
      <c r="DO20" s="128">
        <f>SUMIF('Fleet Calc'!$AE$3:$AE$1600,CONCATENATE(NOx_Calc!$E20,NOx_Calc!P$2,"L"),'Fleet Calc'!$AG$3:$AG$1600)</f>
        <v>0</v>
      </c>
      <c r="DP20" s="128"/>
      <c r="DQ20" s="128">
        <f>SUMIF('Fleet Calc'!$AE$3:$AE$1600,CONCATENATE(NOx_Calc!$E20,NOx_Calc!J$2,"A"),'Fleet Calc'!$AG$3:$AG$1600)</f>
        <v>0</v>
      </c>
      <c r="DR20" s="128">
        <f>SUMIF('Fleet Calc'!$AE$3:$AE$1600,CONCATENATE(NOx_Calc!$E20,NOx_Calc!K$2,"A"),'Fleet Calc'!$AG$3:$AG$1600)</f>
        <v>0</v>
      </c>
      <c r="DS20" s="128">
        <f>SUMIF('Fleet Calc'!$AE$3:$AE$1600,CONCATENATE(NOx_Calc!$E20,NOx_Calc!L$2,"A"),'Fleet Calc'!$AG$3:$AG$1600)</f>
        <v>0</v>
      </c>
      <c r="DT20" s="128">
        <f>SUMIF('Fleet Calc'!$AE$3:$AE$1600,CONCATENATE(NOx_Calc!$E20,NOx_Calc!M$2,"A"),'Fleet Calc'!$AG$3:$AG$1600)</f>
        <v>0</v>
      </c>
      <c r="DU20" s="128">
        <f>SUMIF('Fleet Calc'!$AE$3:$AE$1600,CONCATENATE(NOx_Calc!$E20,NOx_Calc!N$2,"A"),'Fleet Calc'!$AG$3:$AG$1600)</f>
        <v>0</v>
      </c>
      <c r="DV20" s="128">
        <f>SUMIF('Fleet Calc'!$AE$3:$AE$1600,CONCATENATE(NOx_Calc!$E20,NOx_Calc!O$2,"A"),'Fleet Calc'!$AG$3:$AG$1600)</f>
        <v>0</v>
      </c>
      <c r="DW20" s="128">
        <f>SUMIF('Fleet Calc'!$AE$3:$AE$1600,CONCATENATE(NOx_Calc!$E20,NOx_Calc!P$2,"A"),'Fleet Calc'!$AG$3:$AG$1600)</f>
        <v>0</v>
      </c>
      <c r="DX20" s="128">
        <f>SUMIF('Fleet Calc'!$AE$3:$AE$1600,CONCATENATE(NOx_Calc!$E20,NOx_Calc!R$2,"A"),'Fleet Calc'!$AG$3:$AG$1600)</f>
        <v>0</v>
      </c>
      <c r="DY20" s="128">
        <f>SUMIF('Fleet Calc'!$AE$3:$AE$1600,CONCATENATE(NOx_Calc!$E20,NOx_Calc!S$2,"A"),'Fleet Calc'!$AG$3:$AG$1600)</f>
        <v>0</v>
      </c>
      <c r="DZ20" s="128">
        <f>SUMIF('Fleet Calc'!$AE$3:$AE$1600,CONCATENATE(NOx_Calc!$E20,NOx_Calc!T$2,"A"),'Fleet Calc'!$AG$3:$AG$1600)</f>
        <v>0</v>
      </c>
      <c r="EA20" s="128"/>
      <c r="EB20" s="130">
        <f>IF(J20&lt;&gt;"",(DI20*VLOOKUP(J20,'NOx Emission Factors'!$V$7:$Z$271,5,FALSE))/1000000,0)</f>
        <v>0</v>
      </c>
      <c r="EC20" s="130">
        <f>IF(K20&lt;&gt;"",(DJ20*VLOOKUP(K20,'NOx Emission Factors'!$V$7:$Z$271,5,FALSE))/1000000,0)</f>
        <v>0</v>
      </c>
      <c r="ED20" s="130">
        <f>IF(L20&lt;&gt;"",(DK20*VLOOKUP(L20,'NOx Emission Factors'!$V$7:$Z$271,5,FALSE))/1000000,0)</f>
        <v>0</v>
      </c>
      <c r="EE20" s="130">
        <f>IF(M20&lt;&gt;"",(DL20*VLOOKUP(M20,'NOx Emission Factors'!$V$7:$Z$271,5,FALSE))/1000000,0)</f>
        <v>0</v>
      </c>
      <c r="EF20" s="130">
        <f>IF(N20&lt;&gt;"",(DM20*VLOOKUP(N20,'NOx Emission Factors'!$V$7:$Z$271,5,FALSE))/1000000,0)</f>
        <v>0</v>
      </c>
      <c r="EG20" s="130">
        <f>IF(O20&lt;&gt;"",(DN20*VLOOKUP(O20,'NOx Emission Factors'!$V$7:$Z$271,5,FALSE))/1000000,0)</f>
        <v>0</v>
      </c>
      <c r="EH20" s="130">
        <f>IF(P20&lt;&gt;"",(DO20*VLOOKUP(P20,'NOx Emission Factors'!$V$7:$Z$271,5,FALSE))/1000000,0)</f>
        <v>0</v>
      </c>
      <c r="EI20" s="128"/>
      <c r="EJ20" s="130">
        <f>IF(J20&lt;&gt;"",(DQ20*VLOOKUP(J20,'NOx Emission Factors'!$V$7:$Z$271,5,FALSE))/1000000,0)</f>
        <v>0</v>
      </c>
      <c r="EK20" s="130">
        <f>IF(K20&lt;&gt;"",(DR20*VLOOKUP(K20,'NOx Emission Factors'!$V$7:$Z$271,5,FALSE))/1000000,0)</f>
        <v>0</v>
      </c>
      <c r="EL20" s="130">
        <f>IF(L20&lt;&gt;"",(DS20*VLOOKUP(L20,'NOx Emission Factors'!$V$7:$Z$271,5,FALSE))/1000000,0)</f>
        <v>0</v>
      </c>
      <c r="EM20" s="130">
        <f>IF(M20&lt;&gt;"",(DT20*VLOOKUP(M20,'NOx Emission Factors'!$V$7:$Z$271,5,FALSE))/1000000,0)</f>
        <v>0</v>
      </c>
      <c r="EN20" s="130">
        <f>IF(N20&lt;&gt;"",(DU20*VLOOKUP(N20,'NOx Emission Factors'!$V$7:$Z$271,5,FALSE))/1000000,0)</f>
        <v>0</v>
      </c>
      <c r="EO20" s="130">
        <f>IF(O20&lt;&gt;"",(DV20*VLOOKUP(O20,'NOx Emission Factors'!$V$7:$Z$271,5,FALSE))/1000000,0)</f>
        <v>0</v>
      </c>
      <c r="EP20" s="130">
        <f>IF(P20&lt;&gt;"",(DW20*VLOOKUP(P20,'NOx Emission Factors'!$V$7:$Z$271,5,FALSE))/1000000,0)</f>
        <v>0</v>
      </c>
      <c r="EQ20" s="128"/>
      <c r="ER20" s="130">
        <f t="shared" si="10"/>
        <v>0</v>
      </c>
      <c r="ES20" s="130">
        <f t="shared" si="11"/>
        <v>0</v>
      </c>
      <c r="ET20" s="130">
        <f t="shared" si="12"/>
        <v>0</v>
      </c>
      <c r="EU20" s="130">
        <f t="shared" si="13"/>
        <v>0</v>
      </c>
      <c r="EV20" s="130">
        <f t="shared" si="14"/>
        <v>0</v>
      </c>
      <c r="EW20" s="130">
        <f t="shared" si="15"/>
        <v>0</v>
      </c>
      <c r="EX20" s="130">
        <f t="shared" si="16"/>
        <v>0</v>
      </c>
      <c r="EY20" s="130"/>
      <c r="EZ20" s="130">
        <f t="shared" si="17"/>
        <v>0</v>
      </c>
      <c r="FA20" s="130">
        <f t="shared" si="18"/>
        <v>0</v>
      </c>
      <c r="FB20" s="130">
        <f t="shared" si="19"/>
        <v>0</v>
      </c>
      <c r="FC20" s="130">
        <f t="shared" si="20"/>
        <v>0</v>
      </c>
      <c r="FD20" s="130">
        <f t="shared" si="21"/>
        <v>0</v>
      </c>
      <c r="FE20" s="130">
        <f t="shared" si="22"/>
        <v>0</v>
      </c>
      <c r="FF20" s="130">
        <f t="shared" si="23"/>
        <v>0</v>
      </c>
      <c r="FG20" s="128"/>
      <c r="FH20" s="128">
        <f t="shared" si="2"/>
        <v>0</v>
      </c>
      <c r="FI20" s="128"/>
      <c r="FJ20" s="128">
        <f t="shared" si="24"/>
        <v>0</v>
      </c>
      <c r="FK20" s="128">
        <f t="shared" si="25"/>
        <v>0</v>
      </c>
      <c r="FL20" s="128">
        <f t="shared" si="26"/>
        <v>0</v>
      </c>
      <c r="FM20" s="128">
        <f t="shared" si="27"/>
        <v>0</v>
      </c>
      <c r="FN20" s="128">
        <f t="shared" si="28"/>
        <v>0</v>
      </c>
      <c r="FO20" s="128">
        <f t="shared" si="29"/>
        <v>0</v>
      </c>
      <c r="FP20" s="128">
        <f t="shared" si="30"/>
        <v>0</v>
      </c>
      <c r="FR20">
        <f t="shared" si="31"/>
        <v>0</v>
      </c>
      <c r="FS20">
        <f t="shared" si="32"/>
        <v>0</v>
      </c>
      <c r="FT20">
        <f t="shared" si="33"/>
        <v>0</v>
      </c>
      <c r="FU20">
        <f t="shared" si="34"/>
        <v>0</v>
      </c>
      <c r="FV20">
        <f t="shared" si="35"/>
        <v>0</v>
      </c>
      <c r="FW20">
        <f t="shared" si="36"/>
        <v>0</v>
      </c>
      <c r="FX20">
        <f t="shared" si="37"/>
        <v>0</v>
      </c>
      <c r="FZ20">
        <f t="shared" si="38"/>
        <v>0</v>
      </c>
      <c r="GA20">
        <f t="shared" si="39"/>
        <v>0</v>
      </c>
      <c r="GB20">
        <f t="shared" si="40"/>
        <v>0</v>
      </c>
      <c r="GC20">
        <f t="shared" si="41"/>
        <v>0</v>
      </c>
      <c r="GD20">
        <f t="shared" si="42"/>
        <v>0</v>
      </c>
      <c r="GE20">
        <f t="shared" si="43"/>
        <v>0</v>
      </c>
      <c r="GF20">
        <f t="shared" si="44"/>
        <v>0</v>
      </c>
      <c r="GH20">
        <f t="shared" si="45"/>
        <v>0</v>
      </c>
      <c r="GI20">
        <f t="shared" si="46"/>
        <v>0</v>
      </c>
      <c r="GJ20">
        <f t="shared" si="47"/>
        <v>0</v>
      </c>
      <c r="GK20">
        <f t="shared" si="48"/>
        <v>0</v>
      </c>
      <c r="GL20">
        <f t="shared" si="49"/>
        <v>0</v>
      </c>
      <c r="GM20">
        <f t="shared" si="50"/>
        <v>0</v>
      </c>
      <c r="GN20">
        <f t="shared" si="51"/>
        <v>0</v>
      </c>
      <c r="GP20">
        <f t="shared" si="52"/>
        <v>0</v>
      </c>
      <c r="GQ20">
        <f t="shared" si="53"/>
        <v>0</v>
      </c>
      <c r="GR20">
        <f t="shared" si="54"/>
        <v>0</v>
      </c>
      <c r="GS20">
        <f t="shared" si="55"/>
        <v>0</v>
      </c>
      <c r="GT20">
        <f t="shared" si="56"/>
        <v>0</v>
      </c>
      <c r="GU20">
        <f t="shared" si="57"/>
        <v>0</v>
      </c>
      <c r="GV20">
        <f t="shared" si="58"/>
        <v>0</v>
      </c>
      <c r="GX20">
        <f t="shared" si="59"/>
        <v>0</v>
      </c>
      <c r="GY20">
        <f t="shared" si="60"/>
        <v>0</v>
      </c>
      <c r="GZ20">
        <f t="shared" si="61"/>
        <v>0</v>
      </c>
      <c r="HA20">
        <f t="shared" si="62"/>
        <v>0</v>
      </c>
      <c r="HB20">
        <f t="shared" si="63"/>
        <v>0</v>
      </c>
      <c r="HC20">
        <f t="shared" si="64"/>
        <v>0</v>
      </c>
      <c r="HD20">
        <f t="shared" si="65"/>
        <v>0</v>
      </c>
    </row>
    <row r="21" spans="1:212" x14ac:dyDescent="0.2">
      <c r="B21" t="s">
        <v>65</v>
      </c>
      <c r="C21" t="s">
        <v>82</v>
      </c>
      <c r="D21" t="s">
        <v>303</v>
      </c>
      <c r="E21" t="str">
        <f t="shared" si="9"/>
        <v>RR6</v>
      </c>
      <c r="G21" s="129">
        <v>0</v>
      </c>
      <c r="H21" s="129">
        <v>0</v>
      </c>
      <c r="I21" s="127"/>
      <c r="J21" s="127">
        <f t="shared" si="74"/>
        <v>147</v>
      </c>
      <c r="K21" s="127">
        <f t="shared" ref="K21:P21" si="79">J21+1</f>
        <v>148</v>
      </c>
      <c r="L21" s="127">
        <f t="shared" si="79"/>
        <v>149</v>
      </c>
      <c r="M21" s="127">
        <f t="shared" si="79"/>
        <v>150</v>
      </c>
      <c r="N21" s="127">
        <f t="shared" si="79"/>
        <v>151</v>
      </c>
      <c r="O21" s="127">
        <f t="shared" si="79"/>
        <v>152</v>
      </c>
      <c r="P21" s="127">
        <f t="shared" si="79"/>
        <v>153</v>
      </c>
      <c r="Q21" s="127"/>
      <c r="R21" s="127"/>
      <c r="S21" s="127"/>
      <c r="T21" s="127"/>
      <c r="U21" s="127"/>
      <c r="V21" s="127"/>
      <c r="W21" s="127"/>
      <c r="X21" s="127"/>
      <c r="Y21" s="127"/>
      <c r="Z21" s="127"/>
      <c r="AA21" s="127"/>
      <c r="AC21" s="128">
        <f>COUNTIF('Fleet Calc'!$AE$3:$AE$1600,CONCATENATE(NOx_Calc!$E21,NOx_Calc!J$2,"L"))</f>
        <v>0</v>
      </c>
      <c r="AD21" s="128">
        <f>COUNTIF('Fleet Calc'!$AE$3:$AE$1600,CONCATENATE(NOx_Calc!$E21,NOx_Calc!K$2,"L"))</f>
        <v>0</v>
      </c>
      <c r="AE21" s="128">
        <f>COUNTIF('Fleet Calc'!$AE$3:$AE$1600,CONCATENATE(NOx_Calc!$E21,NOx_Calc!L$2,"L"))</f>
        <v>0</v>
      </c>
      <c r="AF21" s="128">
        <f>COUNTIF('Fleet Calc'!$AE$3:$AE$1600,CONCATENATE(NOx_Calc!$E21,NOx_Calc!M$2,"L"))</f>
        <v>0</v>
      </c>
      <c r="AG21" s="128">
        <f>COUNTIF('Fleet Calc'!$AE$3:$AE$1600,CONCATENATE(NOx_Calc!$E21,NOx_Calc!N$2,"L"))</f>
        <v>0</v>
      </c>
      <c r="AH21" s="128">
        <f>COUNTIF('Fleet Calc'!$AE$3:$AE$1600,CONCATENATE(NOx_Calc!$E21,NOx_Calc!O$2,"L"))</f>
        <v>0</v>
      </c>
      <c r="AI21" s="128">
        <f>COUNTIF('Fleet Calc'!$AE$3:$AE$1600,CONCATENATE(NOx_Calc!$E21,NOx_Calc!P$2,"L"))</f>
        <v>0</v>
      </c>
      <c r="AJ21" s="128">
        <f>COUNTIF('Fleet Calc'!$AE$3:$AE$1600,CONCATENATE(NOx_Calc!$E21,NOx_Calc!Q$2,"L"))</f>
        <v>0</v>
      </c>
      <c r="AK21" s="128"/>
      <c r="AL21" s="128">
        <f>COUNTIF('Fleet Calc'!$AE$3:$AE$1600,CONCATENATE(NOx_Calc!$E21,NOx_Calc!J$2,"A"))</f>
        <v>0</v>
      </c>
      <c r="AM21" s="128">
        <f>COUNTIF('Fleet Calc'!$AE$3:$AE$1600,CONCATENATE(NOx_Calc!$E21,NOx_Calc!K$2,"A"))</f>
        <v>0</v>
      </c>
      <c r="AN21" s="128">
        <f>COUNTIF('Fleet Calc'!$AE$3:$AE$1600,CONCATENATE(NOx_Calc!$E21,NOx_Calc!L$2,"A"))</f>
        <v>0</v>
      </c>
      <c r="AO21" s="128">
        <f>COUNTIF('Fleet Calc'!$AE$3:$AE$1600,CONCATENATE(NOx_Calc!$E21,NOx_Calc!M$2,"A"))</f>
        <v>0</v>
      </c>
      <c r="AP21" s="128">
        <f>COUNTIF('Fleet Calc'!$AE$3:$AE$1600,CONCATENATE(NOx_Calc!$E21,NOx_Calc!N$2,"A"))</f>
        <v>0</v>
      </c>
      <c r="AQ21" s="128">
        <f>COUNTIF('Fleet Calc'!$AE$3:$AE$1600,CONCATENATE(NOx_Calc!$E21,NOx_Calc!O$2,"A"))</f>
        <v>0</v>
      </c>
      <c r="AR21" s="128">
        <f>COUNTIF('Fleet Calc'!$AE$3:$AE$1600,CONCATENATE(NOx_Calc!$E21,NOx_Calc!P$2,"A"))</f>
        <v>0</v>
      </c>
      <c r="AS21" s="128">
        <f>COUNTIF('Fleet Calc'!$AE$3:$AE$1600,CONCATENATE(NOx_Calc!$E21,NOx_Calc!Q$2,"A"))</f>
        <v>0</v>
      </c>
      <c r="AT21" s="128"/>
      <c r="AU21" s="128">
        <f>SUMIF('Fleet Calc'!$AE$3:$AE$1600,CONCATENATE(NOx_Calc!$E21,NOx_Calc!J$2,"L"),'Fleet Calc'!$AK$3:$AK$1600)</f>
        <v>0</v>
      </c>
      <c r="AV21" s="128">
        <f>SUMIF('Fleet Calc'!$AE$3:$AE$1600,CONCATENATE(NOx_Calc!$E21,NOx_Calc!K$2,"L"),'Fleet Calc'!$AK$3:$AK$1600)</f>
        <v>0</v>
      </c>
      <c r="AW21" s="128">
        <f>SUMIF('Fleet Calc'!$AE$3:$AE$1600,CONCATENATE(NOx_Calc!$E21,NOx_Calc!L$2,"L"),'Fleet Calc'!$AK$3:$AK$1600)</f>
        <v>0</v>
      </c>
      <c r="AX21" s="128">
        <f>SUMIF('Fleet Calc'!$AE$3:$AE$1600,CONCATENATE(NOx_Calc!$E21,NOx_Calc!M$2,"L"),'Fleet Calc'!$AK$3:$AK$1600)</f>
        <v>0</v>
      </c>
      <c r="AY21" s="128">
        <f>SUMIF('Fleet Calc'!$AE$3:$AE$1600,CONCATENATE(NOx_Calc!$E21,NOx_Calc!N$2,"L"),'Fleet Calc'!$AK$3:$AK$1600)</f>
        <v>0</v>
      </c>
      <c r="AZ21" s="128">
        <f>SUMIF('Fleet Calc'!$AE$3:$AE$1600,CONCATENATE(NOx_Calc!$E21,NOx_Calc!O$2,"L"),'Fleet Calc'!$AK$3:$AK$1600)</f>
        <v>0</v>
      </c>
      <c r="BA21" s="128">
        <f>SUMIF('Fleet Calc'!$AE$3:$AE$1600,CONCATENATE(NOx_Calc!$E21,NOx_Calc!P$2,"L"),'Fleet Calc'!$AK$3:$AK$1600)</f>
        <v>0</v>
      </c>
      <c r="BB21" s="128">
        <f>SUMIF('Fleet Calc'!$AE$3:$AE$1600,CONCATENATE(NOx_Calc!$E21,NOx_Calc!Q$2,"L"),'Fleet Calc'!$AK$3:$AK$1600)</f>
        <v>0</v>
      </c>
      <c r="BC21" s="128"/>
      <c r="BD21" s="128">
        <f>SUMIF('Fleet Calc'!$AE$3:$AE$1600,CONCATENATE(NOx_Calc!$E21,NOx_Calc!J$2,"A"),'Fleet Calc'!$AK$3:$AK$1600)</f>
        <v>0</v>
      </c>
      <c r="BE21" s="128">
        <f>SUMIF('Fleet Calc'!$AE$3:$AE$1600,CONCATENATE(NOx_Calc!$E21,NOx_Calc!K$2,"A"),'Fleet Calc'!$AK$3:$AK$1600)</f>
        <v>0</v>
      </c>
      <c r="BF21" s="128">
        <f>SUMIF('Fleet Calc'!$AE$3:$AE$1600,CONCATENATE(NOx_Calc!$E21,NOx_Calc!L$2,"A"),'Fleet Calc'!$AK$3:$AK$1600)</f>
        <v>0</v>
      </c>
      <c r="BG21" s="128">
        <f>SUMIF('Fleet Calc'!$AE$3:$AE$1600,CONCATENATE(NOx_Calc!$E21,NOx_Calc!M$2,"A"),'Fleet Calc'!$AK$3:$AK$1600)</f>
        <v>0</v>
      </c>
      <c r="BH21" s="128">
        <f>SUMIF('Fleet Calc'!$AE$3:$AE$1600,CONCATENATE(NOx_Calc!$E21,NOx_Calc!N$2,"A"),'Fleet Calc'!$AK$3:$AK$1600)</f>
        <v>0</v>
      </c>
      <c r="BI21" s="128">
        <f>SUMIF('Fleet Calc'!$AE$3:$AE$1600,CONCATENATE(NOx_Calc!$E21,NOx_Calc!O$2,"A"),'Fleet Calc'!$AK$3:$AK$1600)</f>
        <v>0</v>
      </c>
      <c r="BJ21" s="128">
        <f>SUMIF('Fleet Calc'!$AE$3:$AE$1600,CONCATENATE(NOx_Calc!$E21,NOx_Calc!P$2,"A"),'Fleet Calc'!$AK$3:$AK$1600)</f>
        <v>0</v>
      </c>
      <c r="BK21" s="128">
        <f>SUMIF('Fleet Calc'!$AE$3:$AE$1600,CONCATENATE(NOx_Calc!$E21,NOx_Calc!Q$2,"A"),'Fleet Calc'!$AK$3:$AK$1600)</f>
        <v>0</v>
      </c>
      <c r="BL21" s="128"/>
      <c r="BM21" s="128">
        <f>IF(J21&lt;&gt;"",(AU21*1.609344*VLOOKUP(J21,'NOx Emission Factors'!$V$7:$X$271,2,FALSE))/1000000,0)</f>
        <v>0</v>
      </c>
      <c r="BN21" s="128">
        <f>IF(K21&lt;&gt;"",(AV21*1.609344*VLOOKUP(K21,'NOx Emission Factors'!$V$7:$X$271,2,FALSE))/1000000,0)</f>
        <v>0</v>
      </c>
      <c r="BO21" s="128">
        <f>IF(L21&lt;&gt;"",(AW21*1.609344*VLOOKUP(L21,'NOx Emission Factors'!$V$7:$X$271,2,FALSE))/1000000,0)</f>
        <v>0</v>
      </c>
      <c r="BP21" s="128">
        <f>IF(M21&lt;&gt;"",(AX21*1.609344*VLOOKUP(M21,'NOx Emission Factors'!$V$7:$X$271,2,FALSE))/1000000,0)</f>
        <v>0</v>
      </c>
      <c r="BQ21" s="128">
        <f>IF(N21&lt;&gt;"",(AY21*1.609344*VLOOKUP(N21,'NOx Emission Factors'!$V$7:$X$271,2,FALSE))/1000000,0)</f>
        <v>0</v>
      </c>
      <c r="BR21" s="128">
        <f>IF(O21&lt;&gt;"",(AZ21*1.609344*VLOOKUP(O21,'NOx Emission Factors'!$V$7:$X$271,2,FALSE))/1000000,0)</f>
        <v>0</v>
      </c>
      <c r="BS21" s="128">
        <f>IF(P21&lt;&gt;"",(BA21*1.609344*VLOOKUP(P21,'NOx Emission Factors'!$V$7:$X$271,2,FALSE))/1000000,0)</f>
        <v>0</v>
      </c>
      <c r="BT21" s="128"/>
      <c r="BU21" s="128">
        <f>IF(J21&lt;&gt;"",(BD21*1.609344*VLOOKUP(J21,'NOx Emission Factors'!$V$7:$X$271,3,FALSE))/1000000,0)</f>
        <v>0</v>
      </c>
      <c r="BV21" s="128">
        <f>IF(K21&lt;&gt;"",(BE21*1.609344*VLOOKUP(K21,'NOx Emission Factors'!$V$7:$X$271,3,FALSE))/1000000,0)</f>
        <v>0</v>
      </c>
      <c r="BW21" s="128">
        <f>IF(L21&lt;&gt;"",(BF21*1.609344*VLOOKUP(L21,'NOx Emission Factors'!$V$7:$X$271,3,FALSE))/1000000,0)</f>
        <v>0</v>
      </c>
      <c r="BX21" s="128">
        <f>IF(M21&lt;&gt;"",(BG21*1.609344*VLOOKUP(M21,'NOx Emission Factors'!$V$7:$X$271,3,FALSE))/1000000,0)</f>
        <v>0</v>
      </c>
      <c r="BY21" s="128">
        <f>IF(N21&lt;&gt;"",(BH21*1.609344*VLOOKUP(N21,'NOx Emission Factors'!$V$7:$X$271,3,FALSE))/1000000,0)</f>
        <v>0</v>
      </c>
      <c r="BZ21" s="128">
        <f>IF(O21&lt;&gt;"",(BI21*1.609344*VLOOKUP(O21,'NOx Emission Factors'!$V$7:$X$271,3,FALSE))/1000000,0)</f>
        <v>0</v>
      </c>
      <c r="CA21" s="128">
        <f>IF(P21&lt;&gt;"",(BJ21*1.609344*VLOOKUP(P21,'NOx Emission Factors'!$V$7:$X$271,3,FALSE))/1000000,0)</f>
        <v>0</v>
      </c>
      <c r="CB21" s="128"/>
      <c r="CC21" s="128">
        <f>SUMIF('Fleet Calc'!$AE$3:$AE$1600,CONCATENATE(NOx_Calc!$E21,NOx_Calc!J$2,"L"),'Fleet Calc'!$AI$3:$AI$1600)</f>
        <v>0</v>
      </c>
      <c r="CD21" s="128">
        <f>SUMIF('Fleet Calc'!$AE$3:$AE$1600,CONCATENATE(NOx_Calc!$E21,NOx_Calc!K$2,"L"),'Fleet Calc'!$AI$3:$AI$1600)</f>
        <v>0</v>
      </c>
      <c r="CE21" s="128">
        <f>SUMIF('Fleet Calc'!$AE$3:$AE$1600,CONCATENATE(NOx_Calc!$E21,NOx_Calc!L$2,"L"),'Fleet Calc'!$AI$3:$AI$1600)</f>
        <v>0</v>
      </c>
      <c r="CF21" s="128">
        <f>SUMIF('Fleet Calc'!$AE$3:$AE$1600,CONCATENATE(NOx_Calc!$E21,NOx_Calc!M$2,"L"),'Fleet Calc'!$AI$3:$AI$1600)</f>
        <v>0</v>
      </c>
      <c r="CG21" s="128">
        <f>SUMIF('Fleet Calc'!$AE$3:$AE$1600,CONCATENATE(NOx_Calc!$E21,NOx_Calc!N$2,"L"),'Fleet Calc'!$AI$3:$AI$1600)</f>
        <v>0</v>
      </c>
      <c r="CH21" s="128">
        <f>SUMIF('Fleet Calc'!$AE$3:$AE$1600,CONCATENATE(NOx_Calc!$E21,NOx_Calc!O$2,"L"),'Fleet Calc'!$AI$3:$AI$1600)</f>
        <v>0</v>
      </c>
      <c r="CI21" s="128">
        <f>SUMIF('Fleet Calc'!$AE$3:$AE$1600,CONCATENATE(NOx_Calc!$E21,NOx_Calc!P$2,"L"),'Fleet Calc'!$AI$3:$AI$1600)</f>
        <v>0</v>
      </c>
      <c r="CJ21" s="128"/>
      <c r="CK21" s="128">
        <f>SUMIF('Fleet Calc'!$AE$3:$AE$1600,CONCATENATE(NOx_Calc!$E21,NOx_Calc!J$2,"A"),'Fleet Calc'!$AI$3:$AI$1600)</f>
        <v>0</v>
      </c>
      <c r="CL21" s="128">
        <f>SUMIF('Fleet Calc'!$AE$3:$AE$1600,CONCATENATE(NOx_Calc!$E21,NOx_Calc!K$2,"A"),'Fleet Calc'!$AI$3:$AI$1600)</f>
        <v>0</v>
      </c>
      <c r="CM21" s="128">
        <f>SUMIF('Fleet Calc'!$AE$3:$AE$1600,CONCATENATE(NOx_Calc!$E21,NOx_Calc!L$2,"A"),'Fleet Calc'!$AI$3:$AI$1600)</f>
        <v>0</v>
      </c>
      <c r="CN21" s="128">
        <f>SUMIF('Fleet Calc'!$AE$3:$AE$1600,CONCATENATE(NOx_Calc!$E21,NOx_Calc!M$2,"A"),'Fleet Calc'!$AI$3:$AI$1600)</f>
        <v>0</v>
      </c>
      <c r="CO21" s="128">
        <f>SUMIF('Fleet Calc'!$AE$3:$AE$1600,CONCATENATE(NOx_Calc!$E21,NOx_Calc!N$2,"A"),'Fleet Calc'!$AI$3:$AI$1600)</f>
        <v>0</v>
      </c>
      <c r="CP21" s="128">
        <f>SUMIF('Fleet Calc'!$AE$3:$AE$1600,CONCATENATE(NOx_Calc!$E21,NOx_Calc!O$2,"A"),'Fleet Calc'!$AI$3:$AI$1600)</f>
        <v>0</v>
      </c>
      <c r="CQ21" s="128">
        <f>SUMIF('Fleet Calc'!$AE$3:$AE$1600,CONCATENATE(NOx_Calc!$E21,NOx_Calc!P$2,"A"),'Fleet Calc'!$AI$3:$AI$1600)</f>
        <v>0</v>
      </c>
      <c r="CR21" s="128"/>
      <c r="CS21" s="128">
        <f>IF(T21&lt;&gt;"",(CC21*1.609344*VLOOKUP(T21,'NOx Emission Factors'!$V$7:$X$271,2,FALSE))/1000000,0)</f>
        <v>0</v>
      </c>
      <c r="CT21" s="128">
        <f>IF(U21&lt;&gt;"",(CD21*1.609344*VLOOKUP(U21,'NOx Emission Factors'!$V$7:$X$271,2,FALSE))/1000000,0)</f>
        <v>0</v>
      </c>
      <c r="CU21" s="128">
        <f>IF(V21&lt;&gt;"",(CE21*1.609344*VLOOKUP(V21,'NOx Emission Factors'!$V$7:$X$271,2,FALSE))/1000000,0)</f>
        <v>0</v>
      </c>
      <c r="CV21" s="128">
        <f>IF(W21&lt;&gt;"",(CF21*1.609344*VLOOKUP(W21,'NOx Emission Factors'!$V$7:$X$271,2,FALSE))/1000000,0)</f>
        <v>0</v>
      </c>
      <c r="CW21" s="128">
        <f>IF(X21&lt;&gt;"",(CG21*1.609344*VLOOKUP(X21,'NOx Emission Factors'!$V$7:$X$271,2,FALSE))/1000000,0)</f>
        <v>0</v>
      </c>
      <c r="CX21" s="128">
        <f>IF(Y21&lt;&gt;"",(CH21*1.609344*VLOOKUP(Y21,'NOx Emission Factors'!$V$7:$X$271,2,FALSE))/1000000,0)</f>
        <v>0</v>
      </c>
      <c r="CY21" s="128">
        <f>IF(Z21&lt;&gt;"",(CI21*1.609344*VLOOKUP(Z21,'NOx Emission Factors'!$V$7:$X$271,2,FALSE))/1000000,0)</f>
        <v>0</v>
      </c>
      <c r="CZ21" s="128"/>
      <c r="DA21" s="128">
        <f>IF(T21&lt;&gt;"",(CK21*1.609344*VLOOKUP(T21,'NOx Emission Factors'!$V$7:$X$271,3,FALSE))/1000000,0)</f>
        <v>0</v>
      </c>
      <c r="DB21" s="128">
        <f>IF(U21&lt;&gt;"",(CL21*1.609344*VLOOKUP(U21,'NOx Emission Factors'!$V$7:$X$271,3,FALSE))/1000000,0)</f>
        <v>0</v>
      </c>
      <c r="DC21" s="128">
        <f>IF(V21&lt;&gt;"",(CM21*1.609344*VLOOKUP(V21,'NOx Emission Factors'!$V$7:$X$271,3,FALSE))/1000000,0)</f>
        <v>0</v>
      </c>
      <c r="DD21" s="128">
        <f>IF(W21&lt;&gt;"",(CN21*1.609344*VLOOKUP(W21,'NOx Emission Factors'!$V$7:$X$271,3,FALSE))/1000000,0)</f>
        <v>0</v>
      </c>
      <c r="DE21" s="128">
        <f>IF(X21&lt;&gt;"",(CO21*1.609344*VLOOKUP(X21,'NOx Emission Factors'!$V$7:$X$271,3,FALSE))/1000000,0)</f>
        <v>0</v>
      </c>
      <c r="DF21" s="128">
        <f>IF(Y21&lt;&gt;"",(CP21*1.609344*VLOOKUP(Y21,'NOx Emission Factors'!$V$7:$X$271,3,FALSE))/1000000,0)</f>
        <v>0</v>
      </c>
      <c r="DG21" s="128">
        <f>IF(Z21&lt;&gt;"",(CQ21*1.609344*VLOOKUP(Z21,'NOx Emission Factors'!$V$7:$X$271,3,FALSE))/1000000,0)</f>
        <v>0</v>
      </c>
      <c r="DH21" s="128"/>
      <c r="DI21" s="128">
        <f>SUMIF('Fleet Calc'!$AE$3:$AE$1600,CONCATENATE(NOx_Calc!$E21,NOx_Calc!J$2,"L"),'Fleet Calc'!$AG$3:$AG$1600)</f>
        <v>0</v>
      </c>
      <c r="DJ21" s="128">
        <f>SUMIF('Fleet Calc'!$AE$3:$AE$1600,CONCATENATE(NOx_Calc!$E21,NOx_Calc!K$2,"L"),'Fleet Calc'!$AG$3:$AG$1600)</f>
        <v>0</v>
      </c>
      <c r="DK21" s="128">
        <f>SUMIF('Fleet Calc'!$AE$3:$AE$1600,CONCATENATE(NOx_Calc!$E21,NOx_Calc!L$2,"L"),'Fleet Calc'!$AG$3:$AG$1600)</f>
        <v>0</v>
      </c>
      <c r="DL21" s="128">
        <f>SUMIF('Fleet Calc'!$AE$3:$AE$1600,CONCATENATE(NOx_Calc!$E21,NOx_Calc!M$2,"L"),'Fleet Calc'!$AG$3:$AG$1600)</f>
        <v>0</v>
      </c>
      <c r="DM21" s="128">
        <f>SUMIF('Fleet Calc'!$AE$3:$AE$1600,CONCATENATE(NOx_Calc!$E21,NOx_Calc!N$2,"L"),'Fleet Calc'!$AG$3:$AG$1600)</f>
        <v>0</v>
      </c>
      <c r="DN21" s="128">
        <f>SUMIF('Fleet Calc'!$AE$3:$AE$1600,CONCATENATE(NOx_Calc!$E21,NOx_Calc!O$2,"L"),'Fleet Calc'!$AG$3:$AG$1600)</f>
        <v>0</v>
      </c>
      <c r="DO21" s="128">
        <f>SUMIF('Fleet Calc'!$AE$3:$AE$1600,CONCATENATE(NOx_Calc!$E21,NOx_Calc!P$2,"L"),'Fleet Calc'!$AG$3:$AG$1600)</f>
        <v>0</v>
      </c>
      <c r="DP21" s="128"/>
      <c r="DQ21" s="128">
        <f>SUMIF('Fleet Calc'!$AE$3:$AE$1600,CONCATENATE(NOx_Calc!$E21,NOx_Calc!J$2,"A"),'Fleet Calc'!$AG$3:$AG$1600)</f>
        <v>0</v>
      </c>
      <c r="DR21" s="128">
        <f>SUMIF('Fleet Calc'!$AE$3:$AE$1600,CONCATENATE(NOx_Calc!$E21,NOx_Calc!K$2,"A"),'Fleet Calc'!$AG$3:$AG$1600)</f>
        <v>0</v>
      </c>
      <c r="DS21" s="128">
        <f>SUMIF('Fleet Calc'!$AE$3:$AE$1600,CONCATENATE(NOx_Calc!$E21,NOx_Calc!L$2,"A"),'Fleet Calc'!$AG$3:$AG$1600)</f>
        <v>0</v>
      </c>
      <c r="DT21" s="128">
        <f>SUMIF('Fleet Calc'!$AE$3:$AE$1600,CONCATENATE(NOx_Calc!$E21,NOx_Calc!M$2,"A"),'Fleet Calc'!$AG$3:$AG$1600)</f>
        <v>0</v>
      </c>
      <c r="DU21" s="128">
        <f>SUMIF('Fleet Calc'!$AE$3:$AE$1600,CONCATENATE(NOx_Calc!$E21,NOx_Calc!N$2,"A"),'Fleet Calc'!$AG$3:$AG$1600)</f>
        <v>0</v>
      </c>
      <c r="DV21" s="128">
        <f>SUMIF('Fleet Calc'!$AE$3:$AE$1600,CONCATENATE(NOx_Calc!$E21,NOx_Calc!O$2,"A"),'Fleet Calc'!$AG$3:$AG$1600)</f>
        <v>0</v>
      </c>
      <c r="DW21" s="128">
        <f>SUMIF('Fleet Calc'!$AE$3:$AE$1600,CONCATENATE(NOx_Calc!$E21,NOx_Calc!P$2,"A"),'Fleet Calc'!$AG$3:$AG$1600)</f>
        <v>0</v>
      </c>
      <c r="DX21" s="128">
        <f>SUMIF('Fleet Calc'!$AE$3:$AE$1600,CONCATENATE(NOx_Calc!$E21,NOx_Calc!R$2,"A"),'Fleet Calc'!$AG$3:$AG$1600)</f>
        <v>0</v>
      </c>
      <c r="DY21" s="128">
        <f>SUMIF('Fleet Calc'!$AE$3:$AE$1600,CONCATENATE(NOx_Calc!$E21,NOx_Calc!S$2,"A"),'Fleet Calc'!$AG$3:$AG$1600)</f>
        <v>0</v>
      </c>
      <c r="DZ21" s="128">
        <f>SUMIF('Fleet Calc'!$AE$3:$AE$1600,CONCATENATE(NOx_Calc!$E21,NOx_Calc!T$2,"A"),'Fleet Calc'!$AG$3:$AG$1600)</f>
        <v>0</v>
      </c>
      <c r="EA21" s="128"/>
      <c r="EB21" s="130">
        <f>IF(J21&lt;&gt;"",(DI21*VLOOKUP(J21,'NOx Emission Factors'!$V$7:$Z$271,5,FALSE))/1000000,0)</f>
        <v>0</v>
      </c>
      <c r="EC21" s="130">
        <f>IF(K21&lt;&gt;"",(DJ21*VLOOKUP(K21,'NOx Emission Factors'!$V$7:$Z$271,5,FALSE))/1000000,0)</f>
        <v>0</v>
      </c>
      <c r="ED21" s="130">
        <f>IF(L21&lt;&gt;"",(DK21*VLOOKUP(L21,'NOx Emission Factors'!$V$7:$Z$271,5,FALSE))/1000000,0)</f>
        <v>0</v>
      </c>
      <c r="EE21" s="130">
        <f>IF(M21&lt;&gt;"",(DL21*VLOOKUP(M21,'NOx Emission Factors'!$V$7:$Z$271,5,FALSE))/1000000,0)</f>
        <v>0</v>
      </c>
      <c r="EF21" s="130">
        <f>IF(N21&lt;&gt;"",(DM21*VLOOKUP(N21,'NOx Emission Factors'!$V$7:$Z$271,5,FALSE))/1000000,0)</f>
        <v>0</v>
      </c>
      <c r="EG21" s="130">
        <f>IF(O21&lt;&gt;"",(DN21*VLOOKUP(O21,'NOx Emission Factors'!$V$7:$Z$271,5,FALSE))/1000000,0)</f>
        <v>0</v>
      </c>
      <c r="EH21" s="130">
        <f>IF(P21&lt;&gt;"",(DO21*VLOOKUP(P21,'NOx Emission Factors'!$V$7:$Z$271,5,FALSE))/1000000,0)</f>
        <v>0</v>
      </c>
      <c r="EI21" s="128"/>
      <c r="EJ21" s="130">
        <f>IF(J21&lt;&gt;"",(DQ21*VLOOKUP(J21,'NOx Emission Factors'!$V$7:$Z$271,5,FALSE))/1000000,0)</f>
        <v>0</v>
      </c>
      <c r="EK21" s="130">
        <f>IF(K21&lt;&gt;"",(DR21*VLOOKUP(K21,'NOx Emission Factors'!$V$7:$Z$271,5,FALSE))/1000000,0)</f>
        <v>0</v>
      </c>
      <c r="EL21" s="130">
        <f>IF(L21&lt;&gt;"",(DS21*VLOOKUP(L21,'NOx Emission Factors'!$V$7:$Z$271,5,FALSE))/1000000,0)</f>
        <v>0</v>
      </c>
      <c r="EM21" s="130">
        <f>IF(M21&lt;&gt;"",(DT21*VLOOKUP(M21,'NOx Emission Factors'!$V$7:$Z$271,5,FALSE))/1000000,0)</f>
        <v>0</v>
      </c>
      <c r="EN21" s="130">
        <f>IF(N21&lt;&gt;"",(DU21*VLOOKUP(N21,'NOx Emission Factors'!$V$7:$Z$271,5,FALSE))/1000000,0)</f>
        <v>0</v>
      </c>
      <c r="EO21" s="130">
        <f>IF(O21&lt;&gt;"",(DV21*VLOOKUP(O21,'NOx Emission Factors'!$V$7:$Z$271,5,FALSE))/1000000,0)</f>
        <v>0</v>
      </c>
      <c r="EP21" s="130">
        <f>IF(P21&lt;&gt;"",(DW21*VLOOKUP(P21,'NOx Emission Factors'!$V$7:$Z$271,5,FALSE))/1000000,0)</f>
        <v>0</v>
      </c>
      <c r="EQ21" s="128"/>
      <c r="ER21" s="130">
        <f t="shared" si="10"/>
        <v>0</v>
      </c>
      <c r="ES21" s="130">
        <f t="shared" si="11"/>
        <v>0</v>
      </c>
      <c r="ET21" s="130">
        <f t="shared" si="12"/>
        <v>0</v>
      </c>
      <c r="EU21" s="130">
        <f t="shared" si="13"/>
        <v>0</v>
      </c>
      <c r="EV21" s="130">
        <f t="shared" si="14"/>
        <v>0</v>
      </c>
      <c r="EW21" s="130">
        <f t="shared" si="15"/>
        <v>0</v>
      </c>
      <c r="EX21" s="130">
        <f t="shared" si="16"/>
        <v>0</v>
      </c>
      <c r="EY21" s="130"/>
      <c r="EZ21" s="130">
        <f t="shared" si="17"/>
        <v>0</v>
      </c>
      <c r="FA21" s="130">
        <f t="shared" si="18"/>
        <v>0</v>
      </c>
      <c r="FB21" s="130">
        <f t="shared" si="19"/>
        <v>0</v>
      </c>
      <c r="FC21" s="130">
        <f t="shared" si="20"/>
        <v>0</v>
      </c>
      <c r="FD21" s="130">
        <f t="shared" si="21"/>
        <v>0</v>
      </c>
      <c r="FE21" s="130">
        <f t="shared" si="22"/>
        <v>0</v>
      </c>
      <c r="FF21" s="130">
        <f t="shared" si="23"/>
        <v>0</v>
      </c>
      <c r="FG21" s="128"/>
      <c r="FH21" s="128">
        <f t="shared" si="2"/>
        <v>0</v>
      </c>
      <c r="FI21" s="128"/>
      <c r="FJ21" s="128">
        <f t="shared" si="24"/>
        <v>0</v>
      </c>
      <c r="FK21" s="128">
        <f t="shared" si="25"/>
        <v>0</v>
      </c>
      <c r="FL21" s="128">
        <f t="shared" si="26"/>
        <v>0</v>
      </c>
      <c r="FM21" s="128">
        <f t="shared" si="27"/>
        <v>0</v>
      </c>
      <c r="FN21" s="128">
        <f t="shared" si="28"/>
        <v>0</v>
      </c>
      <c r="FO21" s="128">
        <f t="shared" si="29"/>
        <v>0</v>
      </c>
      <c r="FP21" s="128">
        <f t="shared" si="30"/>
        <v>0</v>
      </c>
      <c r="FR21">
        <f t="shared" si="31"/>
        <v>0</v>
      </c>
      <c r="FS21">
        <f t="shared" si="32"/>
        <v>0</v>
      </c>
      <c r="FT21">
        <f t="shared" si="33"/>
        <v>0</v>
      </c>
      <c r="FU21">
        <f t="shared" si="34"/>
        <v>0</v>
      </c>
      <c r="FV21">
        <f t="shared" si="35"/>
        <v>0</v>
      </c>
      <c r="FW21">
        <f t="shared" si="36"/>
        <v>0</v>
      </c>
      <c r="FX21">
        <f t="shared" si="37"/>
        <v>0</v>
      </c>
      <c r="FZ21">
        <f t="shared" si="38"/>
        <v>0</v>
      </c>
      <c r="GA21">
        <f t="shared" si="39"/>
        <v>0</v>
      </c>
      <c r="GB21">
        <f t="shared" si="40"/>
        <v>0</v>
      </c>
      <c r="GC21">
        <f t="shared" si="41"/>
        <v>0</v>
      </c>
      <c r="GD21">
        <f t="shared" si="42"/>
        <v>0</v>
      </c>
      <c r="GE21">
        <f t="shared" si="43"/>
        <v>0</v>
      </c>
      <c r="GF21">
        <f t="shared" si="44"/>
        <v>0</v>
      </c>
      <c r="GH21">
        <f t="shared" si="45"/>
        <v>0</v>
      </c>
      <c r="GI21">
        <f t="shared" si="46"/>
        <v>0</v>
      </c>
      <c r="GJ21">
        <f t="shared" si="47"/>
        <v>0</v>
      </c>
      <c r="GK21">
        <f t="shared" si="48"/>
        <v>0</v>
      </c>
      <c r="GL21">
        <f t="shared" si="49"/>
        <v>0</v>
      </c>
      <c r="GM21">
        <f t="shared" si="50"/>
        <v>0</v>
      </c>
      <c r="GN21">
        <f t="shared" si="51"/>
        <v>0</v>
      </c>
      <c r="GP21">
        <f t="shared" si="52"/>
        <v>0</v>
      </c>
      <c r="GQ21">
        <f t="shared" si="53"/>
        <v>0</v>
      </c>
      <c r="GR21">
        <f t="shared" si="54"/>
        <v>0</v>
      </c>
      <c r="GS21">
        <f t="shared" si="55"/>
        <v>0</v>
      </c>
      <c r="GT21">
        <f t="shared" si="56"/>
        <v>0</v>
      </c>
      <c r="GU21">
        <f t="shared" si="57"/>
        <v>0</v>
      </c>
      <c r="GV21">
        <f t="shared" si="58"/>
        <v>0</v>
      </c>
      <c r="GX21">
        <f t="shared" si="59"/>
        <v>0</v>
      </c>
      <c r="GY21">
        <f t="shared" si="60"/>
        <v>0</v>
      </c>
      <c r="GZ21">
        <f t="shared" si="61"/>
        <v>0</v>
      </c>
      <c r="HA21">
        <f t="shared" si="62"/>
        <v>0</v>
      </c>
      <c r="HB21">
        <f t="shared" si="63"/>
        <v>0</v>
      </c>
      <c r="HC21">
        <f t="shared" si="64"/>
        <v>0</v>
      </c>
      <c r="HD21">
        <f t="shared" si="65"/>
        <v>0</v>
      </c>
    </row>
    <row r="22" spans="1:212" x14ac:dyDescent="0.2">
      <c r="B22" t="s">
        <v>66</v>
      </c>
      <c r="C22" t="s">
        <v>82</v>
      </c>
      <c r="D22" t="s">
        <v>94</v>
      </c>
      <c r="E22" t="str">
        <f t="shared" si="9"/>
        <v>RR7</v>
      </c>
      <c r="G22" s="129">
        <v>0</v>
      </c>
      <c r="H22" s="129">
        <v>0</v>
      </c>
      <c r="I22" s="127"/>
      <c r="J22" s="127">
        <f t="shared" si="74"/>
        <v>154</v>
      </c>
      <c r="K22" s="127">
        <f t="shared" ref="K22:P22" si="80">J22+1</f>
        <v>155</v>
      </c>
      <c r="L22" s="127">
        <f t="shared" si="80"/>
        <v>156</v>
      </c>
      <c r="M22" s="127">
        <f t="shared" si="80"/>
        <v>157</v>
      </c>
      <c r="N22" s="127">
        <f t="shared" si="80"/>
        <v>158</v>
      </c>
      <c r="O22" s="127">
        <f t="shared" si="80"/>
        <v>159</v>
      </c>
      <c r="P22" s="127">
        <f t="shared" si="80"/>
        <v>160</v>
      </c>
      <c r="Q22" s="127"/>
      <c r="R22" s="127"/>
      <c r="S22" s="127"/>
      <c r="T22" s="127"/>
      <c r="U22" s="127"/>
      <c r="V22" s="127"/>
      <c r="W22" s="127"/>
      <c r="X22" s="127"/>
      <c r="Y22" s="127"/>
      <c r="Z22" s="127"/>
      <c r="AA22" s="127"/>
      <c r="AC22" s="128">
        <f>COUNTIF('Fleet Calc'!$AE$3:$AE$1600,CONCATENATE(NOx_Calc!$E22,NOx_Calc!J$2,"L"))</f>
        <v>0</v>
      </c>
      <c r="AD22" s="128">
        <f>COUNTIF('Fleet Calc'!$AE$3:$AE$1600,CONCATENATE(NOx_Calc!$E22,NOx_Calc!K$2,"L"))</f>
        <v>0</v>
      </c>
      <c r="AE22" s="128">
        <f>COUNTIF('Fleet Calc'!$AE$3:$AE$1600,CONCATENATE(NOx_Calc!$E22,NOx_Calc!L$2,"L"))</f>
        <v>0</v>
      </c>
      <c r="AF22" s="128">
        <f>COUNTIF('Fleet Calc'!$AE$3:$AE$1600,CONCATENATE(NOx_Calc!$E22,NOx_Calc!M$2,"L"))</f>
        <v>0</v>
      </c>
      <c r="AG22" s="128">
        <f>COUNTIF('Fleet Calc'!$AE$3:$AE$1600,CONCATENATE(NOx_Calc!$E22,NOx_Calc!N$2,"L"))</f>
        <v>0</v>
      </c>
      <c r="AH22" s="128">
        <f>COUNTIF('Fleet Calc'!$AE$3:$AE$1600,CONCATENATE(NOx_Calc!$E22,NOx_Calc!O$2,"L"))</f>
        <v>0</v>
      </c>
      <c r="AI22" s="128">
        <f>COUNTIF('Fleet Calc'!$AE$3:$AE$1600,CONCATENATE(NOx_Calc!$E22,NOx_Calc!P$2,"L"))</f>
        <v>0</v>
      </c>
      <c r="AJ22" s="128">
        <f>COUNTIF('Fleet Calc'!$AE$3:$AE$1600,CONCATENATE(NOx_Calc!$E22,NOx_Calc!Q$2,"L"))</f>
        <v>0</v>
      </c>
      <c r="AK22" s="128"/>
      <c r="AL22" s="128">
        <f>COUNTIF('Fleet Calc'!$AE$3:$AE$1600,CONCATENATE(NOx_Calc!$E22,NOx_Calc!J$2,"A"))</f>
        <v>0</v>
      </c>
      <c r="AM22" s="128">
        <f>COUNTIF('Fleet Calc'!$AE$3:$AE$1600,CONCATENATE(NOx_Calc!$E22,NOx_Calc!K$2,"A"))</f>
        <v>0</v>
      </c>
      <c r="AN22" s="128">
        <f>COUNTIF('Fleet Calc'!$AE$3:$AE$1600,CONCATENATE(NOx_Calc!$E22,NOx_Calc!L$2,"A"))</f>
        <v>0</v>
      </c>
      <c r="AO22" s="128">
        <f>COUNTIF('Fleet Calc'!$AE$3:$AE$1600,CONCATENATE(NOx_Calc!$E22,NOx_Calc!M$2,"A"))</f>
        <v>0</v>
      </c>
      <c r="AP22" s="128">
        <f>COUNTIF('Fleet Calc'!$AE$3:$AE$1600,CONCATENATE(NOx_Calc!$E22,NOx_Calc!N$2,"A"))</f>
        <v>0</v>
      </c>
      <c r="AQ22" s="128">
        <f>COUNTIF('Fleet Calc'!$AE$3:$AE$1600,CONCATENATE(NOx_Calc!$E22,NOx_Calc!O$2,"A"))</f>
        <v>0</v>
      </c>
      <c r="AR22" s="128">
        <f>COUNTIF('Fleet Calc'!$AE$3:$AE$1600,CONCATENATE(NOx_Calc!$E22,NOx_Calc!P$2,"A"))</f>
        <v>0</v>
      </c>
      <c r="AS22" s="128">
        <f>COUNTIF('Fleet Calc'!$AE$3:$AE$1600,CONCATENATE(NOx_Calc!$E22,NOx_Calc!Q$2,"A"))</f>
        <v>0</v>
      </c>
      <c r="AT22" s="128"/>
      <c r="AU22" s="128">
        <f>SUMIF('Fleet Calc'!$AE$3:$AE$1600,CONCATENATE(NOx_Calc!$E22,NOx_Calc!J$2,"L"),'Fleet Calc'!$AK$3:$AK$1600)</f>
        <v>0</v>
      </c>
      <c r="AV22" s="128">
        <f>SUMIF('Fleet Calc'!$AE$3:$AE$1600,CONCATENATE(NOx_Calc!$E22,NOx_Calc!K$2,"L"),'Fleet Calc'!$AK$3:$AK$1600)</f>
        <v>0</v>
      </c>
      <c r="AW22" s="128">
        <f>SUMIF('Fleet Calc'!$AE$3:$AE$1600,CONCATENATE(NOx_Calc!$E22,NOx_Calc!L$2,"L"),'Fleet Calc'!$AK$3:$AK$1600)</f>
        <v>0</v>
      </c>
      <c r="AX22" s="128">
        <f>SUMIF('Fleet Calc'!$AE$3:$AE$1600,CONCATENATE(NOx_Calc!$E22,NOx_Calc!M$2,"L"),'Fleet Calc'!$AK$3:$AK$1600)</f>
        <v>0</v>
      </c>
      <c r="AY22" s="128">
        <f>SUMIF('Fleet Calc'!$AE$3:$AE$1600,CONCATENATE(NOx_Calc!$E22,NOx_Calc!N$2,"L"),'Fleet Calc'!$AK$3:$AK$1600)</f>
        <v>0</v>
      </c>
      <c r="AZ22" s="128">
        <f>SUMIF('Fleet Calc'!$AE$3:$AE$1600,CONCATENATE(NOx_Calc!$E22,NOx_Calc!O$2,"L"),'Fleet Calc'!$AK$3:$AK$1600)</f>
        <v>0</v>
      </c>
      <c r="BA22" s="128">
        <f>SUMIF('Fleet Calc'!$AE$3:$AE$1600,CONCATENATE(NOx_Calc!$E22,NOx_Calc!P$2,"L"),'Fleet Calc'!$AK$3:$AK$1600)</f>
        <v>0</v>
      </c>
      <c r="BB22" s="128">
        <f>SUMIF('Fleet Calc'!$AE$3:$AE$1600,CONCATENATE(NOx_Calc!$E22,NOx_Calc!Q$2,"L"),'Fleet Calc'!$AK$3:$AK$1600)</f>
        <v>0</v>
      </c>
      <c r="BC22" s="128"/>
      <c r="BD22" s="128">
        <f>SUMIF('Fleet Calc'!$AE$3:$AE$1600,CONCATENATE(NOx_Calc!$E22,NOx_Calc!J$2,"A"),'Fleet Calc'!$AK$3:$AK$1600)</f>
        <v>0</v>
      </c>
      <c r="BE22" s="128">
        <f>SUMIF('Fleet Calc'!$AE$3:$AE$1600,CONCATENATE(NOx_Calc!$E22,NOx_Calc!K$2,"A"),'Fleet Calc'!$AK$3:$AK$1600)</f>
        <v>0</v>
      </c>
      <c r="BF22" s="128">
        <f>SUMIF('Fleet Calc'!$AE$3:$AE$1600,CONCATENATE(NOx_Calc!$E22,NOx_Calc!L$2,"A"),'Fleet Calc'!$AK$3:$AK$1600)</f>
        <v>0</v>
      </c>
      <c r="BG22" s="128">
        <f>SUMIF('Fleet Calc'!$AE$3:$AE$1600,CONCATENATE(NOx_Calc!$E22,NOx_Calc!M$2,"A"),'Fleet Calc'!$AK$3:$AK$1600)</f>
        <v>0</v>
      </c>
      <c r="BH22" s="128">
        <f>SUMIF('Fleet Calc'!$AE$3:$AE$1600,CONCATENATE(NOx_Calc!$E22,NOx_Calc!N$2,"A"),'Fleet Calc'!$AK$3:$AK$1600)</f>
        <v>0</v>
      </c>
      <c r="BI22" s="128">
        <f>SUMIF('Fleet Calc'!$AE$3:$AE$1600,CONCATENATE(NOx_Calc!$E22,NOx_Calc!O$2,"A"),'Fleet Calc'!$AK$3:$AK$1600)</f>
        <v>0</v>
      </c>
      <c r="BJ22" s="128">
        <f>SUMIF('Fleet Calc'!$AE$3:$AE$1600,CONCATENATE(NOx_Calc!$E22,NOx_Calc!P$2,"A"),'Fleet Calc'!$AK$3:$AK$1600)</f>
        <v>0</v>
      </c>
      <c r="BK22" s="128">
        <f>SUMIF('Fleet Calc'!$AE$3:$AE$1600,CONCATENATE(NOx_Calc!$E22,NOx_Calc!Q$2,"A"),'Fleet Calc'!$AK$3:$AK$1600)</f>
        <v>0</v>
      </c>
      <c r="BL22" s="128"/>
      <c r="BM22" s="128">
        <f>IF(J22&lt;&gt;"",(AU22*1.609344*VLOOKUP(J22,'NOx Emission Factors'!$V$7:$X$271,2,FALSE))/1000000,0)</f>
        <v>0</v>
      </c>
      <c r="BN22" s="128">
        <f>IF(K22&lt;&gt;"",(AV22*1.609344*VLOOKUP(K22,'NOx Emission Factors'!$V$7:$X$271,2,FALSE))/1000000,0)</f>
        <v>0</v>
      </c>
      <c r="BO22" s="128">
        <f>IF(L22&lt;&gt;"",(AW22*1.609344*VLOOKUP(L22,'NOx Emission Factors'!$V$7:$X$271,2,FALSE))/1000000,0)</f>
        <v>0</v>
      </c>
      <c r="BP22" s="128">
        <f>IF(M22&lt;&gt;"",(AX22*1.609344*VLOOKUP(M22,'NOx Emission Factors'!$V$7:$X$271,2,FALSE))/1000000,0)</f>
        <v>0</v>
      </c>
      <c r="BQ22" s="128">
        <f>IF(N22&lt;&gt;"",(AY22*1.609344*VLOOKUP(N22,'NOx Emission Factors'!$V$7:$X$271,2,FALSE))/1000000,0)</f>
        <v>0</v>
      </c>
      <c r="BR22" s="128">
        <f>IF(O22&lt;&gt;"",(AZ22*1.609344*VLOOKUP(O22,'NOx Emission Factors'!$V$7:$X$271,2,FALSE))/1000000,0)</f>
        <v>0</v>
      </c>
      <c r="BS22" s="128">
        <f>IF(P22&lt;&gt;"",(BA22*1.609344*VLOOKUP(P22,'NOx Emission Factors'!$V$7:$X$271,2,FALSE))/1000000,0)</f>
        <v>0</v>
      </c>
      <c r="BT22" s="128"/>
      <c r="BU22" s="128">
        <f>IF(J22&lt;&gt;"",(BD22*1.609344*VLOOKUP(J22,'NOx Emission Factors'!$V$7:$X$271,3,FALSE))/1000000,0)</f>
        <v>0</v>
      </c>
      <c r="BV22" s="128">
        <f>IF(K22&lt;&gt;"",(BE22*1.609344*VLOOKUP(K22,'NOx Emission Factors'!$V$7:$X$271,3,FALSE))/1000000,0)</f>
        <v>0</v>
      </c>
      <c r="BW22" s="128">
        <f>IF(L22&lt;&gt;"",(BF22*1.609344*VLOOKUP(L22,'NOx Emission Factors'!$V$7:$X$271,3,FALSE))/1000000,0)</f>
        <v>0</v>
      </c>
      <c r="BX22" s="128">
        <f>IF(M22&lt;&gt;"",(BG22*1.609344*VLOOKUP(M22,'NOx Emission Factors'!$V$7:$X$271,3,FALSE))/1000000,0)</f>
        <v>0</v>
      </c>
      <c r="BY22" s="128">
        <f>IF(N22&lt;&gt;"",(BH22*1.609344*VLOOKUP(N22,'NOx Emission Factors'!$V$7:$X$271,3,FALSE))/1000000,0)</f>
        <v>0</v>
      </c>
      <c r="BZ22" s="128">
        <f>IF(O22&lt;&gt;"",(BI22*1.609344*VLOOKUP(O22,'NOx Emission Factors'!$V$7:$X$271,3,FALSE))/1000000,0)</f>
        <v>0</v>
      </c>
      <c r="CA22" s="128">
        <f>IF(P22&lt;&gt;"",(BJ22*1.609344*VLOOKUP(P22,'NOx Emission Factors'!$V$7:$X$271,3,FALSE))/1000000,0)</f>
        <v>0</v>
      </c>
      <c r="CB22" s="128"/>
      <c r="CC22" s="128">
        <f>SUMIF('Fleet Calc'!$AE$3:$AE$1600,CONCATENATE(NOx_Calc!$E22,NOx_Calc!J$2,"L"),'Fleet Calc'!$AI$3:$AI$1600)</f>
        <v>0</v>
      </c>
      <c r="CD22" s="128">
        <f>SUMIF('Fleet Calc'!$AE$3:$AE$1600,CONCATENATE(NOx_Calc!$E22,NOx_Calc!K$2,"L"),'Fleet Calc'!$AI$3:$AI$1600)</f>
        <v>0</v>
      </c>
      <c r="CE22" s="128">
        <f>SUMIF('Fleet Calc'!$AE$3:$AE$1600,CONCATENATE(NOx_Calc!$E22,NOx_Calc!L$2,"L"),'Fleet Calc'!$AI$3:$AI$1600)</f>
        <v>0</v>
      </c>
      <c r="CF22" s="128">
        <f>SUMIF('Fleet Calc'!$AE$3:$AE$1600,CONCATENATE(NOx_Calc!$E22,NOx_Calc!M$2,"L"),'Fleet Calc'!$AI$3:$AI$1600)</f>
        <v>0</v>
      </c>
      <c r="CG22" s="128">
        <f>SUMIF('Fleet Calc'!$AE$3:$AE$1600,CONCATENATE(NOx_Calc!$E22,NOx_Calc!N$2,"L"),'Fleet Calc'!$AI$3:$AI$1600)</f>
        <v>0</v>
      </c>
      <c r="CH22" s="128">
        <f>SUMIF('Fleet Calc'!$AE$3:$AE$1600,CONCATENATE(NOx_Calc!$E22,NOx_Calc!O$2,"L"),'Fleet Calc'!$AI$3:$AI$1600)</f>
        <v>0</v>
      </c>
      <c r="CI22" s="128">
        <f>SUMIF('Fleet Calc'!$AE$3:$AE$1600,CONCATENATE(NOx_Calc!$E22,NOx_Calc!P$2,"L"),'Fleet Calc'!$AI$3:$AI$1600)</f>
        <v>0</v>
      </c>
      <c r="CJ22" s="128"/>
      <c r="CK22" s="128">
        <f>SUMIF('Fleet Calc'!$AE$3:$AE$1600,CONCATENATE(NOx_Calc!$E22,NOx_Calc!J$2,"A"),'Fleet Calc'!$AI$3:$AI$1600)</f>
        <v>0</v>
      </c>
      <c r="CL22" s="128">
        <f>SUMIF('Fleet Calc'!$AE$3:$AE$1600,CONCATENATE(NOx_Calc!$E22,NOx_Calc!K$2,"A"),'Fleet Calc'!$AI$3:$AI$1600)</f>
        <v>0</v>
      </c>
      <c r="CM22" s="128">
        <f>SUMIF('Fleet Calc'!$AE$3:$AE$1600,CONCATENATE(NOx_Calc!$E22,NOx_Calc!L$2,"A"),'Fleet Calc'!$AI$3:$AI$1600)</f>
        <v>0</v>
      </c>
      <c r="CN22" s="128">
        <f>SUMIF('Fleet Calc'!$AE$3:$AE$1600,CONCATENATE(NOx_Calc!$E22,NOx_Calc!M$2,"A"),'Fleet Calc'!$AI$3:$AI$1600)</f>
        <v>0</v>
      </c>
      <c r="CO22" s="128">
        <f>SUMIF('Fleet Calc'!$AE$3:$AE$1600,CONCATENATE(NOx_Calc!$E22,NOx_Calc!N$2,"A"),'Fleet Calc'!$AI$3:$AI$1600)</f>
        <v>0</v>
      </c>
      <c r="CP22" s="128">
        <f>SUMIF('Fleet Calc'!$AE$3:$AE$1600,CONCATENATE(NOx_Calc!$E22,NOx_Calc!O$2,"A"),'Fleet Calc'!$AI$3:$AI$1600)</f>
        <v>0</v>
      </c>
      <c r="CQ22" s="128">
        <f>SUMIF('Fleet Calc'!$AE$3:$AE$1600,CONCATENATE(NOx_Calc!$E22,NOx_Calc!P$2,"A"),'Fleet Calc'!$AI$3:$AI$1600)</f>
        <v>0</v>
      </c>
      <c r="CR22" s="128"/>
      <c r="CS22" s="128">
        <f>IF(T22&lt;&gt;"",(CC22*1.609344*VLOOKUP(T22,'NOx Emission Factors'!$V$7:$X$271,2,FALSE))/1000000,0)</f>
        <v>0</v>
      </c>
      <c r="CT22" s="128">
        <f>IF(U22&lt;&gt;"",(CD22*1.609344*VLOOKUP(U22,'NOx Emission Factors'!$V$7:$X$271,2,FALSE))/1000000,0)</f>
        <v>0</v>
      </c>
      <c r="CU22" s="128">
        <f>IF(V22&lt;&gt;"",(CE22*1.609344*VLOOKUP(V22,'NOx Emission Factors'!$V$7:$X$271,2,FALSE))/1000000,0)</f>
        <v>0</v>
      </c>
      <c r="CV22" s="128">
        <f>IF(W22&lt;&gt;"",(CF22*1.609344*VLOOKUP(W22,'NOx Emission Factors'!$V$7:$X$271,2,FALSE))/1000000,0)</f>
        <v>0</v>
      </c>
      <c r="CW22" s="128">
        <f>IF(X22&lt;&gt;"",(CG22*1.609344*VLOOKUP(X22,'NOx Emission Factors'!$V$7:$X$271,2,FALSE))/1000000,0)</f>
        <v>0</v>
      </c>
      <c r="CX22" s="128">
        <f>IF(Y22&lt;&gt;"",(CH22*1.609344*VLOOKUP(Y22,'NOx Emission Factors'!$V$7:$X$271,2,FALSE))/1000000,0)</f>
        <v>0</v>
      </c>
      <c r="CY22" s="128">
        <f>IF(Z22&lt;&gt;"",(CI22*1.609344*VLOOKUP(Z22,'NOx Emission Factors'!$V$7:$X$271,2,FALSE))/1000000,0)</f>
        <v>0</v>
      </c>
      <c r="CZ22" s="128"/>
      <c r="DA22" s="128">
        <f>IF(T22&lt;&gt;"",(CK22*1.609344*VLOOKUP(T22,'NOx Emission Factors'!$V$7:$X$271,3,FALSE))/1000000,0)</f>
        <v>0</v>
      </c>
      <c r="DB22" s="128">
        <f>IF(U22&lt;&gt;"",(CL22*1.609344*VLOOKUP(U22,'NOx Emission Factors'!$V$7:$X$271,3,FALSE))/1000000,0)</f>
        <v>0</v>
      </c>
      <c r="DC22" s="128">
        <f>IF(V22&lt;&gt;"",(CM22*1.609344*VLOOKUP(V22,'NOx Emission Factors'!$V$7:$X$271,3,FALSE))/1000000,0)</f>
        <v>0</v>
      </c>
      <c r="DD22" s="128">
        <f>IF(W22&lt;&gt;"",(CN22*1.609344*VLOOKUP(W22,'NOx Emission Factors'!$V$7:$X$271,3,FALSE))/1000000,0)</f>
        <v>0</v>
      </c>
      <c r="DE22" s="128">
        <f>IF(X22&lt;&gt;"",(CO22*1.609344*VLOOKUP(X22,'NOx Emission Factors'!$V$7:$X$271,3,FALSE))/1000000,0)</f>
        <v>0</v>
      </c>
      <c r="DF22" s="128">
        <f>IF(Y22&lt;&gt;"",(CP22*1.609344*VLOOKUP(Y22,'NOx Emission Factors'!$V$7:$X$271,3,FALSE))/1000000,0)</f>
        <v>0</v>
      </c>
      <c r="DG22" s="128">
        <f>IF(Z22&lt;&gt;"",(CQ22*1.609344*VLOOKUP(Z22,'NOx Emission Factors'!$V$7:$X$271,3,FALSE))/1000000,0)</f>
        <v>0</v>
      </c>
      <c r="DH22" s="128"/>
      <c r="DI22" s="128">
        <f>SUMIF('Fleet Calc'!$AE$3:$AE$1600,CONCATENATE(NOx_Calc!$E22,NOx_Calc!J$2,"L"),'Fleet Calc'!$AG$3:$AG$1600)</f>
        <v>0</v>
      </c>
      <c r="DJ22" s="128">
        <f>SUMIF('Fleet Calc'!$AE$3:$AE$1600,CONCATENATE(NOx_Calc!$E22,NOx_Calc!K$2,"L"),'Fleet Calc'!$AG$3:$AG$1600)</f>
        <v>0</v>
      </c>
      <c r="DK22" s="128">
        <f>SUMIF('Fleet Calc'!$AE$3:$AE$1600,CONCATENATE(NOx_Calc!$E22,NOx_Calc!L$2,"L"),'Fleet Calc'!$AG$3:$AG$1600)</f>
        <v>0</v>
      </c>
      <c r="DL22" s="128">
        <f>SUMIF('Fleet Calc'!$AE$3:$AE$1600,CONCATENATE(NOx_Calc!$E22,NOx_Calc!M$2,"L"),'Fleet Calc'!$AG$3:$AG$1600)</f>
        <v>0</v>
      </c>
      <c r="DM22" s="128">
        <f>SUMIF('Fleet Calc'!$AE$3:$AE$1600,CONCATENATE(NOx_Calc!$E22,NOx_Calc!N$2,"L"),'Fleet Calc'!$AG$3:$AG$1600)</f>
        <v>0</v>
      </c>
      <c r="DN22" s="128">
        <f>SUMIF('Fleet Calc'!$AE$3:$AE$1600,CONCATENATE(NOx_Calc!$E22,NOx_Calc!O$2,"L"),'Fleet Calc'!$AG$3:$AG$1600)</f>
        <v>0</v>
      </c>
      <c r="DO22" s="128">
        <f>SUMIF('Fleet Calc'!$AE$3:$AE$1600,CONCATENATE(NOx_Calc!$E22,NOx_Calc!P$2,"L"),'Fleet Calc'!$AG$3:$AG$1600)</f>
        <v>0</v>
      </c>
      <c r="DP22" s="128"/>
      <c r="DQ22" s="128">
        <f>SUMIF('Fleet Calc'!$AE$3:$AE$1600,CONCATENATE(NOx_Calc!$E22,NOx_Calc!J$2,"A"),'Fleet Calc'!$AG$3:$AG$1600)</f>
        <v>0</v>
      </c>
      <c r="DR22" s="128">
        <f>SUMIF('Fleet Calc'!$AE$3:$AE$1600,CONCATENATE(NOx_Calc!$E22,NOx_Calc!K$2,"A"),'Fleet Calc'!$AG$3:$AG$1600)</f>
        <v>0</v>
      </c>
      <c r="DS22" s="128">
        <f>SUMIF('Fleet Calc'!$AE$3:$AE$1600,CONCATENATE(NOx_Calc!$E22,NOx_Calc!L$2,"A"),'Fleet Calc'!$AG$3:$AG$1600)</f>
        <v>0</v>
      </c>
      <c r="DT22" s="128">
        <f>SUMIF('Fleet Calc'!$AE$3:$AE$1600,CONCATENATE(NOx_Calc!$E22,NOx_Calc!M$2,"A"),'Fleet Calc'!$AG$3:$AG$1600)</f>
        <v>0</v>
      </c>
      <c r="DU22" s="128">
        <f>SUMIF('Fleet Calc'!$AE$3:$AE$1600,CONCATENATE(NOx_Calc!$E22,NOx_Calc!N$2,"A"),'Fleet Calc'!$AG$3:$AG$1600)</f>
        <v>0</v>
      </c>
      <c r="DV22" s="128">
        <f>SUMIF('Fleet Calc'!$AE$3:$AE$1600,CONCATENATE(NOx_Calc!$E22,NOx_Calc!O$2,"A"),'Fleet Calc'!$AG$3:$AG$1600)</f>
        <v>0</v>
      </c>
      <c r="DW22" s="128">
        <f>SUMIF('Fleet Calc'!$AE$3:$AE$1600,CONCATENATE(NOx_Calc!$E22,NOx_Calc!P$2,"A"),'Fleet Calc'!$AG$3:$AG$1600)</f>
        <v>0</v>
      </c>
      <c r="DX22" s="128">
        <f>SUMIF('Fleet Calc'!$AE$3:$AE$1600,CONCATENATE(NOx_Calc!$E22,NOx_Calc!R$2,"A"),'Fleet Calc'!$AG$3:$AG$1600)</f>
        <v>0</v>
      </c>
      <c r="DY22" s="128">
        <f>SUMIF('Fleet Calc'!$AE$3:$AE$1600,CONCATENATE(NOx_Calc!$E22,NOx_Calc!S$2,"A"),'Fleet Calc'!$AG$3:$AG$1600)</f>
        <v>0</v>
      </c>
      <c r="DZ22" s="128">
        <f>SUMIF('Fleet Calc'!$AE$3:$AE$1600,CONCATENATE(NOx_Calc!$E22,NOx_Calc!T$2,"A"),'Fleet Calc'!$AG$3:$AG$1600)</f>
        <v>0</v>
      </c>
      <c r="EA22" s="128"/>
      <c r="EB22" s="130">
        <f>IF(J22&lt;&gt;"",(DI22*VLOOKUP(J22,'NOx Emission Factors'!$V$7:$Z$271,5,FALSE))/1000000,0)</f>
        <v>0</v>
      </c>
      <c r="EC22" s="130">
        <f>IF(K22&lt;&gt;"",(DJ22*VLOOKUP(K22,'NOx Emission Factors'!$V$7:$Z$271,5,FALSE))/1000000,0)</f>
        <v>0</v>
      </c>
      <c r="ED22" s="130">
        <f>IF(L22&lt;&gt;"",(DK22*VLOOKUP(L22,'NOx Emission Factors'!$V$7:$Z$271,5,FALSE))/1000000,0)</f>
        <v>0</v>
      </c>
      <c r="EE22" s="130">
        <f>IF(M22&lt;&gt;"",(DL22*VLOOKUP(M22,'NOx Emission Factors'!$V$7:$Z$271,5,FALSE))/1000000,0)</f>
        <v>0</v>
      </c>
      <c r="EF22" s="130">
        <f>IF(N22&lt;&gt;"",(DM22*VLOOKUP(N22,'NOx Emission Factors'!$V$7:$Z$271,5,FALSE))/1000000,0)</f>
        <v>0</v>
      </c>
      <c r="EG22" s="130">
        <f>IF(O22&lt;&gt;"",(DN22*VLOOKUP(O22,'NOx Emission Factors'!$V$7:$Z$271,5,FALSE))/1000000,0)</f>
        <v>0</v>
      </c>
      <c r="EH22" s="130">
        <f>IF(P22&lt;&gt;"",(DO22*VLOOKUP(P22,'NOx Emission Factors'!$V$7:$Z$271,5,FALSE))/1000000,0)</f>
        <v>0</v>
      </c>
      <c r="EI22" s="128"/>
      <c r="EJ22" s="130">
        <f>IF(J22&lt;&gt;"",(DQ22*VLOOKUP(J22,'NOx Emission Factors'!$V$7:$Z$271,5,FALSE))/1000000,0)</f>
        <v>0</v>
      </c>
      <c r="EK22" s="130">
        <f>IF(K22&lt;&gt;"",(DR22*VLOOKUP(K22,'NOx Emission Factors'!$V$7:$Z$271,5,FALSE))/1000000,0)</f>
        <v>0</v>
      </c>
      <c r="EL22" s="130">
        <f>IF(L22&lt;&gt;"",(DS22*VLOOKUP(L22,'NOx Emission Factors'!$V$7:$Z$271,5,FALSE))/1000000,0)</f>
        <v>0</v>
      </c>
      <c r="EM22" s="130">
        <f>IF(M22&lt;&gt;"",(DT22*VLOOKUP(M22,'NOx Emission Factors'!$V$7:$Z$271,5,FALSE))/1000000,0)</f>
        <v>0</v>
      </c>
      <c r="EN22" s="130">
        <f>IF(N22&lt;&gt;"",(DU22*VLOOKUP(N22,'NOx Emission Factors'!$V$7:$Z$271,5,FALSE))/1000000,0)</f>
        <v>0</v>
      </c>
      <c r="EO22" s="130">
        <f>IF(O22&lt;&gt;"",(DV22*VLOOKUP(O22,'NOx Emission Factors'!$V$7:$Z$271,5,FALSE))/1000000,0)</f>
        <v>0</v>
      </c>
      <c r="EP22" s="130">
        <f>IF(P22&lt;&gt;"",(DW22*VLOOKUP(P22,'NOx Emission Factors'!$V$7:$Z$271,5,FALSE))/1000000,0)</f>
        <v>0</v>
      </c>
      <c r="EQ22" s="128"/>
      <c r="ER22" s="130">
        <f t="shared" si="10"/>
        <v>0</v>
      </c>
      <c r="ES22" s="130">
        <f t="shared" si="11"/>
        <v>0</v>
      </c>
      <c r="ET22" s="130">
        <f t="shared" si="12"/>
        <v>0</v>
      </c>
      <c r="EU22" s="130">
        <f t="shared" si="13"/>
        <v>0</v>
      </c>
      <c r="EV22" s="130">
        <f t="shared" si="14"/>
        <v>0</v>
      </c>
      <c r="EW22" s="130">
        <f t="shared" si="15"/>
        <v>0</v>
      </c>
      <c r="EX22" s="130">
        <f t="shared" si="16"/>
        <v>0</v>
      </c>
      <c r="EY22" s="130"/>
      <c r="EZ22" s="130">
        <f t="shared" si="17"/>
        <v>0</v>
      </c>
      <c r="FA22" s="130">
        <f t="shared" si="18"/>
        <v>0</v>
      </c>
      <c r="FB22" s="130">
        <f t="shared" si="19"/>
        <v>0</v>
      </c>
      <c r="FC22" s="130">
        <f t="shared" si="20"/>
        <v>0</v>
      </c>
      <c r="FD22" s="130">
        <f t="shared" si="21"/>
        <v>0</v>
      </c>
      <c r="FE22" s="130">
        <f t="shared" si="22"/>
        <v>0</v>
      </c>
      <c r="FF22" s="130">
        <f t="shared" si="23"/>
        <v>0</v>
      </c>
      <c r="FG22" s="128"/>
      <c r="FH22" s="128">
        <f t="shared" si="2"/>
        <v>0</v>
      </c>
      <c r="FI22" s="128"/>
      <c r="FJ22" s="128">
        <f t="shared" si="24"/>
        <v>0</v>
      </c>
      <c r="FK22" s="128">
        <f t="shared" si="25"/>
        <v>0</v>
      </c>
      <c r="FL22" s="128">
        <f t="shared" si="26"/>
        <v>0</v>
      </c>
      <c r="FM22" s="128">
        <f t="shared" si="27"/>
        <v>0</v>
      </c>
      <c r="FN22" s="128">
        <f t="shared" si="28"/>
        <v>0</v>
      </c>
      <c r="FO22" s="128">
        <f t="shared" si="29"/>
        <v>0</v>
      </c>
      <c r="FP22" s="128">
        <f t="shared" si="30"/>
        <v>0</v>
      </c>
      <c r="FR22">
        <f t="shared" si="31"/>
        <v>0</v>
      </c>
      <c r="FS22">
        <f t="shared" si="32"/>
        <v>0</v>
      </c>
      <c r="FT22">
        <f t="shared" si="33"/>
        <v>0</v>
      </c>
      <c r="FU22">
        <f t="shared" si="34"/>
        <v>0</v>
      </c>
      <c r="FV22">
        <f t="shared" si="35"/>
        <v>0</v>
      </c>
      <c r="FW22">
        <f t="shared" si="36"/>
        <v>0</v>
      </c>
      <c r="FX22">
        <f t="shared" si="37"/>
        <v>0</v>
      </c>
      <c r="FZ22">
        <f t="shared" si="38"/>
        <v>0</v>
      </c>
      <c r="GA22">
        <f t="shared" si="39"/>
        <v>0</v>
      </c>
      <c r="GB22">
        <f t="shared" si="40"/>
        <v>0</v>
      </c>
      <c r="GC22">
        <f t="shared" si="41"/>
        <v>0</v>
      </c>
      <c r="GD22">
        <f t="shared" si="42"/>
        <v>0</v>
      </c>
      <c r="GE22">
        <f t="shared" si="43"/>
        <v>0</v>
      </c>
      <c r="GF22">
        <f t="shared" si="44"/>
        <v>0</v>
      </c>
      <c r="GH22">
        <f t="shared" si="45"/>
        <v>0</v>
      </c>
      <c r="GI22">
        <f t="shared" si="46"/>
        <v>0</v>
      </c>
      <c r="GJ22">
        <f t="shared" si="47"/>
        <v>0</v>
      </c>
      <c r="GK22">
        <f t="shared" si="48"/>
        <v>0</v>
      </c>
      <c r="GL22">
        <f t="shared" si="49"/>
        <v>0</v>
      </c>
      <c r="GM22">
        <f t="shared" si="50"/>
        <v>0</v>
      </c>
      <c r="GN22">
        <f t="shared" si="51"/>
        <v>0</v>
      </c>
      <c r="GP22">
        <f t="shared" si="52"/>
        <v>0</v>
      </c>
      <c r="GQ22">
        <f t="shared" si="53"/>
        <v>0</v>
      </c>
      <c r="GR22">
        <f t="shared" si="54"/>
        <v>0</v>
      </c>
      <c r="GS22">
        <f t="shared" si="55"/>
        <v>0</v>
      </c>
      <c r="GT22">
        <f t="shared" si="56"/>
        <v>0</v>
      </c>
      <c r="GU22">
        <f t="shared" si="57"/>
        <v>0</v>
      </c>
      <c r="GV22">
        <f t="shared" si="58"/>
        <v>0</v>
      </c>
      <c r="GX22">
        <f t="shared" si="59"/>
        <v>0</v>
      </c>
      <c r="GY22">
        <f t="shared" si="60"/>
        <v>0</v>
      </c>
      <c r="GZ22">
        <f t="shared" si="61"/>
        <v>0</v>
      </c>
      <c r="HA22">
        <f t="shared" si="62"/>
        <v>0</v>
      </c>
      <c r="HB22">
        <f t="shared" si="63"/>
        <v>0</v>
      </c>
      <c r="HC22">
        <f t="shared" si="64"/>
        <v>0</v>
      </c>
      <c r="HD22">
        <f t="shared" si="65"/>
        <v>0</v>
      </c>
    </row>
    <row r="23" spans="1:212" x14ac:dyDescent="0.2">
      <c r="B23" t="s">
        <v>18</v>
      </c>
      <c r="C23" t="s">
        <v>82</v>
      </c>
      <c r="D23" t="s">
        <v>93</v>
      </c>
      <c r="E23" t="str">
        <f t="shared" si="9"/>
        <v>RR8</v>
      </c>
      <c r="G23" s="129">
        <v>0</v>
      </c>
      <c r="H23" s="129">
        <v>0</v>
      </c>
      <c r="I23" s="127"/>
      <c r="J23" s="127">
        <f t="shared" si="74"/>
        <v>161</v>
      </c>
      <c r="K23" s="127">
        <f t="shared" ref="K23:P23" si="81">J23+1</f>
        <v>162</v>
      </c>
      <c r="L23" s="127">
        <f t="shared" si="81"/>
        <v>163</v>
      </c>
      <c r="M23" s="127">
        <f t="shared" si="81"/>
        <v>164</v>
      </c>
      <c r="N23" s="127">
        <f t="shared" si="81"/>
        <v>165</v>
      </c>
      <c r="O23" s="127">
        <f t="shared" si="81"/>
        <v>166</v>
      </c>
      <c r="P23" s="127">
        <f t="shared" si="81"/>
        <v>167</v>
      </c>
      <c r="Q23" s="127"/>
      <c r="R23" s="127"/>
      <c r="S23" s="127"/>
      <c r="T23" s="127"/>
      <c r="U23" s="127"/>
      <c r="V23" s="127"/>
      <c r="W23" s="127"/>
      <c r="X23" s="127"/>
      <c r="Y23" s="127"/>
      <c r="Z23" s="127"/>
      <c r="AA23" s="127"/>
      <c r="AC23" s="128">
        <f>COUNTIF('Fleet Calc'!$AE$3:$AE$1600,CONCATENATE(NOx_Calc!$E23,NOx_Calc!J$2,"L"))</f>
        <v>0</v>
      </c>
      <c r="AD23" s="128">
        <f>COUNTIF('Fleet Calc'!$AE$3:$AE$1600,CONCATENATE(NOx_Calc!$E23,NOx_Calc!K$2,"L"))</f>
        <v>0</v>
      </c>
      <c r="AE23" s="128">
        <f>COUNTIF('Fleet Calc'!$AE$3:$AE$1600,CONCATENATE(NOx_Calc!$E23,NOx_Calc!L$2,"L"))</f>
        <v>0</v>
      </c>
      <c r="AF23" s="128">
        <f>COUNTIF('Fleet Calc'!$AE$3:$AE$1600,CONCATENATE(NOx_Calc!$E23,NOx_Calc!M$2,"L"))</f>
        <v>0</v>
      </c>
      <c r="AG23" s="128">
        <f>COUNTIF('Fleet Calc'!$AE$3:$AE$1600,CONCATENATE(NOx_Calc!$E23,NOx_Calc!N$2,"L"))</f>
        <v>0</v>
      </c>
      <c r="AH23" s="128">
        <f>COUNTIF('Fleet Calc'!$AE$3:$AE$1600,CONCATENATE(NOx_Calc!$E23,NOx_Calc!O$2,"L"))</f>
        <v>0</v>
      </c>
      <c r="AI23" s="128">
        <f>COUNTIF('Fleet Calc'!$AE$3:$AE$1600,CONCATENATE(NOx_Calc!$E23,NOx_Calc!P$2,"L"))</f>
        <v>0</v>
      </c>
      <c r="AJ23" s="128">
        <f>COUNTIF('Fleet Calc'!$AE$3:$AE$1600,CONCATENATE(NOx_Calc!$E23,NOx_Calc!Q$2,"L"))</f>
        <v>0</v>
      </c>
      <c r="AK23" s="128"/>
      <c r="AL23" s="128">
        <f>COUNTIF('Fleet Calc'!$AE$3:$AE$1600,CONCATENATE(NOx_Calc!$E23,NOx_Calc!J$2,"A"))</f>
        <v>0</v>
      </c>
      <c r="AM23" s="128">
        <f>COUNTIF('Fleet Calc'!$AE$3:$AE$1600,CONCATENATE(NOx_Calc!$E23,NOx_Calc!K$2,"A"))</f>
        <v>0</v>
      </c>
      <c r="AN23" s="128">
        <f>COUNTIF('Fleet Calc'!$AE$3:$AE$1600,CONCATENATE(NOx_Calc!$E23,NOx_Calc!L$2,"A"))</f>
        <v>0</v>
      </c>
      <c r="AO23" s="128">
        <f>COUNTIF('Fleet Calc'!$AE$3:$AE$1600,CONCATENATE(NOx_Calc!$E23,NOx_Calc!M$2,"A"))</f>
        <v>0</v>
      </c>
      <c r="AP23" s="128">
        <f>COUNTIF('Fleet Calc'!$AE$3:$AE$1600,CONCATENATE(NOx_Calc!$E23,NOx_Calc!N$2,"A"))</f>
        <v>0</v>
      </c>
      <c r="AQ23" s="128">
        <f>COUNTIF('Fleet Calc'!$AE$3:$AE$1600,CONCATENATE(NOx_Calc!$E23,NOx_Calc!O$2,"A"))</f>
        <v>0</v>
      </c>
      <c r="AR23" s="128">
        <f>COUNTIF('Fleet Calc'!$AE$3:$AE$1600,CONCATENATE(NOx_Calc!$E23,NOx_Calc!P$2,"A"))</f>
        <v>0</v>
      </c>
      <c r="AS23" s="128">
        <f>COUNTIF('Fleet Calc'!$AE$3:$AE$1600,CONCATENATE(NOx_Calc!$E23,NOx_Calc!Q$2,"A"))</f>
        <v>0</v>
      </c>
      <c r="AT23" s="128"/>
      <c r="AU23" s="128">
        <f>SUMIF('Fleet Calc'!$AE$3:$AE$1600,CONCATENATE(NOx_Calc!$E23,NOx_Calc!J$2,"L"),'Fleet Calc'!$AK$3:$AK$1600)</f>
        <v>0</v>
      </c>
      <c r="AV23" s="128">
        <f>SUMIF('Fleet Calc'!$AE$3:$AE$1600,CONCATENATE(NOx_Calc!$E23,NOx_Calc!K$2,"L"),'Fleet Calc'!$AK$3:$AK$1600)</f>
        <v>0</v>
      </c>
      <c r="AW23" s="128">
        <f>SUMIF('Fleet Calc'!$AE$3:$AE$1600,CONCATENATE(NOx_Calc!$E23,NOx_Calc!L$2,"L"),'Fleet Calc'!$AK$3:$AK$1600)</f>
        <v>0</v>
      </c>
      <c r="AX23" s="128">
        <f>SUMIF('Fleet Calc'!$AE$3:$AE$1600,CONCATENATE(NOx_Calc!$E23,NOx_Calc!M$2,"L"),'Fleet Calc'!$AK$3:$AK$1600)</f>
        <v>0</v>
      </c>
      <c r="AY23" s="128">
        <f>SUMIF('Fleet Calc'!$AE$3:$AE$1600,CONCATENATE(NOx_Calc!$E23,NOx_Calc!N$2,"L"),'Fleet Calc'!$AK$3:$AK$1600)</f>
        <v>0</v>
      </c>
      <c r="AZ23" s="128">
        <f>SUMIF('Fleet Calc'!$AE$3:$AE$1600,CONCATENATE(NOx_Calc!$E23,NOx_Calc!O$2,"L"),'Fleet Calc'!$AK$3:$AK$1600)</f>
        <v>0</v>
      </c>
      <c r="BA23" s="128">
        <f>SUMIF('Fleet Calc'!$AE$3:$AE$1600,CONCATENATE(NOx_Calc!$E23,NOx_Calc!P$2,"L"),'Fleet Calc'!$AK$3:$AK$1600)</f>
        <v>0</v>
      </c>
      <c r="BB23" s="128">
        <f>SUMIF('Fleet Calc'!$AE$3:$AE$1600,CONCATENATE(NOx_Calc!$E23,NOx_Calc!Q$2,"L"),'Fleet Calc'!$AK$3:$AK$1600)</f>
        <v>0</v>
      </c>
      <c r="BC23" s="128"/>
      <c r="BD23" s="128">
        <f>SUMIF('Fleet Calc'!$AE$3:$AE$1600,CONCATENATE(NOx_Calc!$E23,NOx_Calc!J$2,"A"),'Fleet Calc'!$AK$3:$AK$1600)</f>
        <v>0</v>
      </c>
      <c r="BE23" s="128">
        <f>SUMIF('Fleet Calc'!$AE$3:$AE$1600,CONCATENATE(NOx_Calc!$E23,NOx_Calc!K$2,"A"),'Fleet Calc'!$AK$3:$AK$1600)</f>
        <v>0</v>
      </c>
      <c r="BF23" s="128">
        <f>SUMIF('Fleet Calc'!$AE$3:$AE$1600,CONCATENATE(NOx_Calc!$E23,NOx_Calc!L$2,"A"),'Fleet Calc'!$AK$3:$AK$1600)</f>
        <v>0</v>
      </c>
      <c r="BG23" s="128">
        <f>SUMIF('Fleet Calc'!$AE$3:$AE$1600,CONCATENATE(NOx_Calc!$E23,NOx_Calc!M$2,"A"),'Fleet Calc'!$AK$3:$AK$1600)</f>
        <v>0</v>
      </c>
      <c r="BH23" s="128">
        <f>SUMIF('Fleet Calc'!$AE$3:$AE$1600,CONCATENATE(NOx_Calc!$E23,NOx_Calc!N$2,"A"),'Fleet Calc'!$AK$3:$AK$1600)</f>
        <v>0</v>
      </c>
      <c r="BI23" s="128">
        <f>SUMIF('Fleet Calc'!$AE$3:$AE$1600,CONCATENATE(NOx_Calc!$E23,NOx_Calc!O$2,"A"),'Fleet Calc'!$AK$3:$AK$1600)</f>
        <v>0</v>
      </c>
      <c r="BJ23" s="128">
        <f>SUMIF('Fleet Calc'!$AE$3:$AE$1600,CONCATENATE(NOx_Calc!$E23,NOx_Calc!P$2,"A"),'Fleet Calc'!$AK$3:$AK$1600)</f>
        <v>0</v>
      </c>
      <c r="BK23" s="128">
        <f>SUMIF('Fleet Calc'!$AE$3:$AE$1600,CONCATENATE(NOx_Calc!$E23,NOx_Calc!Q$2,"A"),'Fleet Calc'!$AK$3:$AK$1600)</f>
        <v>0</v>
      </c>
      <c r="BL23" s="128"/>
      <c r="BM23" s="128">
        <f>IF(J23&lt;&gt;"",(AU23*1.609344*VLOOKUP(J23,'NOx Emission Factors'!$V$7:$X$271,2,FALSE))/1000000,0)</f>
        <v>0</v>
      </c>
      <c r="BN23" s="128">
        <f>IF(K23&lt;&gt;"",(AV23*1.609344*VLOOKUP(K23,'NOx Emission Factors'!$V$7:$X$271,2,FALSE))/1000000,0)</f>
        <v>0</v>
      </c>
      <c r="BO23" s="128">
        <f>IF(L23&lt;&gt;"",(AW23*1.609344*VLOOKUP(L23,'NOx Emission Factors'!$V$7:$X$271,2,FALSE))/1000000,0)</f>
        <v>0</v>
      </c>
      <c r="BP23" s="128">
        <f>IF(M23&lt;&gt;"",(AX23*1.609344*VLOOKUP(M23,'NOx Emission Factors'!$V$7:$X$271,2,FALSE))/1000000,0)</f>
        <v>0</v>
      </c>
      <c r="BQ23" s="128">
        <f>IF(N23&lt;&gt;"",(AY23*1.609344*VLOOKUP(N23,'NOx Emission Factors'!$V$7:$X$271,2,FALSE))/1000000,0)</f>
        <v>0</v>
      </c>
      <c r="BR23" s="128">
        <f>IF(O23&lt;&gt;"",(AZ23*1.609344*VLOOKUP(O23,'NOx Emission Factors'!$V$7:$X$271,2,FALSE))/1000000,0)</f>
        <v>0</v>
      </c>
      <c r="BS23" s="128">
        <f>IF(P23&lt;&gt;"",(BA23*1.609344*VLOOKUP(P23,'NOx Emission Factors'!$V$7:$X$271,2,FALSE))/1000000,0)</f>
        <v>0</v>
      </c>
      <c r="BT23" s="128"/>
      <c r="BU23" s="128">
        <f>IF(J23&lt;&gt;"",(BD23*1.609344*VLOOKUP(J23,'NOx Emission Factors'!$V$7:$X$271,3,FALSE))/1000000,0)</f>
        <v>0</v>
      </c>
      <c r="BV23" s="128">
        <f>IF(K23&lt;&gt;"",(BE23*1.609344*VLOOKUP(K23,'NOx Emission Factors'!$V$7:$X$271,3,FALSE))/1000000,0)</f>
        <v>0</v>
      </c>
      <c r="BW23" s="128">
        <f>IF(L23&lt;&gt;"",(BF23*1.609344*VLOOKUP(L23,'NOx Emission Factors'!$V$7:$X$271,3,FALSE))/1000000,0)</f>
        <v>0</v>
      </c>
      <c r="BX23" s="128">
        <f>IF(M23&lt;&gt;"",(BG23*1.609344*VLOOKUP(M23,'NOx Emission Factors'!$V$7:$X$271,3,FALSE))/1000000,0)</f>
        <v>0</v>
      </c>
      <c r="BY23" s="128">
        <f>IF(N23&lt;&gt;"",(BH23*1.609344*VLOOKUP(N23,'NOx Emission Factors'!$V$7:$X$271,3,FALSE))/1000000,0)</f>
        <v>0</v>
      </c>
      <c r="BZ23" s="128">
        <f>IF(O23&lt;&gt;"",(BI23*1.609344*VLOOKUP(O23,'NOx Emission Factors'!$V$7:$X$271,3,FALSE))/1000000,0)</f>
        <v>0</v>
      </c>
      <c r="CA23" s="128">
        <f>IF(P23&lt;&gt;"",(BJ23*1.609344*VLOOKUP(P23,'NOx Emission Factors'!$V$7:$X$271,3,FALSE))/1000000,0)</f>
        <v>0</v>
      </c>
      <c r="CB23" s="128"/>
      <c r="CC23" s="128">
        <f>SUMIF('Fleet Calc'!$AE$3:$AE$1600,CONCATENATE(NOx_Calc!$E23,NOx_Calc!J$2,"L"),'Fleet Calc'!$AI$3:$AI$1600)</f>
        <v>0</v>
      </c>
      <c r="CD23" s="128">
        <f>SUMIF('Fleet Calc'!$AE$3:$AE$1600,CONCATENATE(NOx_Calc!$E23,NOx_Calc!K$2,"L"),'Fleet Calc'!$AI$3:$AI$1600)</f>
        <v>0</v>
      </c>
      <c r="CE23" s="128">
        <f>SUMIF('Fleet Calc'!$AE$3:$AE$1600,CONCATENATE(NOx_Calc!$E23,NOx_Calc!L$2,"L"),'Fleet Calc'!$AI$3:$AI$1600)</f>
        <v>0</v>
      </c>
      <c r="CF23" s="128">
        <f>SUMIF('Fleet Calc'!$AE$3:$AE$1600,CONCATENATE(NOx_Calc!$E23,NOx_Calc!M$2,"L"),'Fleet Calc'!$AI$3:$AI$1600)</f>
        <v>0</v>
      </c>
      <c r="CG23" s="128">
        <f>SUMIF('Fleet Calc'!$AE$3:$AE$1600,CONCATENATE(NOx_Calc!$E23,NOx_Calc!N$2,"L"),'Fleet Calc'!$AI$3:$AI$1600)</f>
        <v>0</v>
      </c>
      <c r="CH23" s="128">
        <f>SUMIF('Fleet Calc'!$AE$3:$AE$1600,CONCATENATE(NOx_Calc!$E23,NOx_Calc!O$2,"L"),'Fleet Calc'!$AI$3:$AI$1600)</f>
        <v>0</v>
      </c>
      <c r="CI23" s="128">
        <f>SUMIF('Fleet Calc'!$AE$3:$AE$1600,CONCATENATE(NOx_Calc!$E23,NOx_Calc!P$2,"L"),'Fleet Calc'!$AI$3:$AI$1600)</f>
        <v>0</v>
      </c>
      <c r="CJ23" s="128"/>
      <c r="CK23" s="128">
        <f>SUMIF('Fleet Calc'!$AE$3:$AE$1600,CONCATENATE(NOx_Calc!$E23,NOx_Calc!J$2,"A"),'Fleet Calc'!$AI$3:$AI$1600)</f>
        <v>0</v>
      </c>
      <c r="CL23" s="128">
        <f>SUMIF('Fleet Calc'!$AE$3:$AE$1600,CONCATENATE(NOx_Calc!$E23,NOx_Calc!K$2,"A"),'Fleet Calc'!$AI$3:$AI$1600)</f>
        <v>0</v>
      </c>
      <c r="CM23" s="128">
        <f>SUMIF('Fleet Calc'!$AE$3:$AE$1600,CONCATENATE(NOx_Calc!$E23,NOx_Calc!L$2,"A"),'Fleet Calc'!$AI$3:$AI$1600)</f>
        <v>0</v>
      </c>
      <c r="CN23" s="128">
        <f>SUMIF('Fleet Calc'!$AE$3:$AE$1600,CONCATENATE(NOx_Calc!$E23,NOx_Calc!M$2,"A"),'Fleet Calc'!$AI$3:$AI$1600)</f>
        <v>0</v>
      </c>
      <c r="CO23" s="128">
        <f>SUMIF('Fleet Calc'!$AE$3:$AE$1600,CONCATENATE(NOx_Calc!$E23,NOx_Calc!N$2,"A"),'Fleet Calc'!$AI$3:$AI$1600)</f>
        <v>0</v>
      </c>
      <c r="CP23" s="128">
        <f>SUMIF('Fleet Calc'!$AE$3:$AE$1600,CONCATENATE(NOx_Calc!$E23,NOx_Calc!O$2,"A"),'Fleet Calc'!$AI$3:$AI$1600)</f>
        <v>0</v>
      </c>
      <c r="CQ23" s="128">
        <f>SUMIF('Fleet Calc'!$AE$3:$AE$1600,CONCATENATE(NOx_Calc!$E23,NOx_Calc!P$2,"A"),'Fleet Calc'!$AI$3:$AI$1600)</f>
        <v>0</v>
      </c>
      <c r="CR23" s="128"/>
      <c r="CS23" s="128">
        <f>IF(T23&lt;&gt;"",(CC23*1.609344*VLOOKUP(T23,'NOx Emission Factors'!$V$7:$X$271,2,FALSE))/1000000,0)</f>
        <v>0</v>
      </c>
      <c r="CT23" s="128">
        <f>IF(U23&lt;&gt;"",(CD23*1.609344*VLOOKUP(U23,'NOx Emission Factors'!$V$7:$X$271,2,FALSE))/1000000,0)</f>
        <v>0</v>
      </c>
      <c r="CU23" s="128">
        <f>IF(V23&lt;&gt;"",(CE23*1.609344*VLOOKUP(V23,'NOx Emission Factors'!$V$7:$X$271,2,FALSE))/1000000,0)</f>
        <v>0</v>
      </c>
      <c r="CV23" s="128">
        <f>IF(W23&lt;&gt;"",(CF23*1.609344*VLOOKUP(W23,'NOx Emission Factors'!$V$7:$X$271,2,FALSE))/1000000,0)</f>
        <v>0</v>
      </c>
      <c r="CW23" s="128">
        <f>IF(X23&lt;&gt;"",(CG23*1.609344*VLOOKUP(X23,'NOx Emission Factors'!$V$7:$X$271,2,FALSE))/1000000,0)</f>
        <v>0</v>
      </c>
      <c r="CX23" s="128">
        <f>IF(Y23&lt;&gt;"",(CH23*1.609344*VLOOKUP(Y23,'NOx Emission Factors'!$V$7:$X$271,2,FALSE))/1000000,0)</f>
        <v>0</v>
      </c>
      <c r="CY23" s="128">
        <f>IF(Z23&lt;&gt;"",(CI23*1.609344*VLOOKUP(Z23,'NOx Emission Factors'!$V$7:$X$271,2,FALSE))/1000000,0)</f>
        <v>0</v>
      </c>
      <c r="CZ23" s="128"/>
      <c r="DA23" s="128">
        <f>IF(T23&lt;&gt;"",(CK23*1.609344*VLOOKUP(T23,'NOx Emission Factors'!$V$7:$X$271,3,FALSE))/1000000,0)</f>
        <v>0</v>
      </c>
      <c r="DB23" s="128">
        <f>IF(U23&lt;&gt;"",(CL23*1.609344*VLOOKUP(U23,'NOx Emission Factors'!$V$7:$X$271,3,FALSE))/1000000,0)</f>
        <v>0</v>
      </c>
      <c r="DC23" s="128">
        <f>IF(V23&lt;&gt;"",(CM23*1.609344*VLOOKUP(V23,'NOx Emission Factors'!$V$7:$X$271,3,FALSE))/1000000,0)</f>
        <v>0</v>
      </c>
      <c r="DD23" s="128">
        <f>IF(W23&lt;&gt;"",(CN23*1.609344*VLOOKUP(W23,'NOx Emission Factors'!$V$7:$X$271,3,FALSE))/1000000,0)</f>
        <v>0</v>
      </c>
      <c r="DE23" s="128">
        <f>IF(X23&lt;&gt;"",(CO23*1.609344*VLOOKUP(X23,'NOx Emission Factors'!$V$7:$X$271,3,FALSE))/1000000,0)</f>
        <v>0</v>
      </c>
      <c r="DF23" s="128">
        <f>IF(Y23&lt;&gt;"",(CP23*1.609344*VLOOKUP(Y23,'NOx Emission Factors'!$V$7:$X$271,3,FALSE))/1000000,0)</f>
        <v>0</v>
      </c>
      <c r="DG23" s="128">
        <f>IF(Z23&lt;&gt;"",(CQ23*1.609344*VLOOKUP(Z23,'NOx Emission Factors'!$V$7:$X$271,3,FALSE))/1000000,0)</f>
        <v>0</v>
      </c>
      <c r="DH23" s="128"/>
      <c r="DI23" s="128">
        <f>SUMIF('Fleet Calc'!$AE$3:$AE$1600,CONCATENATE(NOx_Calc!$E23,NOx_Calc!J$2,"L"),'Fleet Calc'!$AG$3:$AG$1600)</f>
        <v>0</v>
      </c>
      <c r="DJ23" s="128">
        <f>SUMIF('Fleet Calc'!$AE$3:$AE$1600,CONCATENATE(NOx_Calc!$E23,NOx_Calc!K$2,"L"),'Fleet Calc'!$AG$3:$AG$1600)</f>
        <v>0</v>
      </c>
      <c r="DK23" s="128">
        <f>SUMIF('Fleet Calc'!$AE$3:$AE$1600,CONCATENATE(NOx_Calc!$E23,NOx_Calc!L$2,"L"),'Fleet Calc'!$AG$3:$AG$1600)</f>
        <v>0</v>
      </c>
      <c r="DL23" s="128">
        <f>SUMIF('Fleet Calc'!$AE$3:$AE$1600,CONCATENATE(NOx_Calc!$E23,NOx_Calc!M$2,"L"),'Fleet Calc'!$AG$3:$AG$1600)</f>
        <v>0</v>
      </c>
      <c r="DM23" s="128">
        <f>SUMIF('Fleet Calc'!$AE$3:$AE$1600,CONCATENATE(NOx_Calc!$E23,NOx_Calc!N$2,"L"),'Fleet Calc'!$AG$3:$AG$1600)</f>
        <v>0</v>
      </c>
      <c r="DN23" s="128">
        <f>SUMIF('Fleet Calc'!$AE$3:$AE$1600,CONCATENATE(NOx_Calc!$E23,NOx_Calc!O$2,"L"),'Fleet Calc'!$AG$3:$AG$1600)</f>
        <v>0</v>
      </c>
      <c r="DO23" s="128">
        <f>SUMIF('Fleet Calc'!$AE$3:$AE$1600,CONCATENATE(NOx_Calc!$E23,NOx_Calc!P$2,"L"),'Fleet Calc'!$AG$3:$AG$1600)</f>
        <v>0</v>
      </c>
      <c r="DP23" s="128"/>
      <c r="DQ23" s="128">
        <f>SUMIF('Fleet Calc'!$AE$3:$AE$1600,CONCATENATE(NOx_Calc!$E23,NOx_Calc!J$2,"A"),'Fleet Calc'!$AG$3:$AG$1600)</f>
        <v>0</v>
      </c>
      <c r="DR23" s="128">
        <f>SUMIF('Fleet Calc'!$AE$3:$AE$1600,CONCATENATE(NOx_Calc!$E23,NOx_Calc!K$2,"A"),'Fleet Calc'!$AG$3:$AG$1600)</f>
        <v>0</v>
      </c>
      <c r="DS23" s="128">
        <f>SUMIF('Fleet Calc'!$AE$3:$AE$1600,CONCATENATE(NOx_Calc!$E23,NOx_Calc!L$2,"A"),'Fleet Calc'!$AG$3:$AG$1600)</f>
        <v>0</v>
      </c>
      <c r="DT23" s="128">
        <f>SUMIF('Fleet Calc'!$AE$3:$AE$1600,CONCATENATE(NOx_Calc!$E23,NOx_Calc!M$2,"A"),'Fleet Calc'!$AG$3:$AG$1600)</f>
        <v>0</v>
      </c>
      <c r="DU23" s="128">
        <f>SUMIF('Fleet Calc'!$AE$3:$AE$1600,CONCATENATE(NOx_Calc!$E23,NOx_Calc!N$2,"A"),'Fleet Calc'!$AG$3:$AG$1600)</f>
        <v>0</v>
      </c>
      <c r="DV23" s="128">
        <f>SUMIF('Fleet Calc'!$AE$3:$AE$1600,CONCATENATE(NOx_Calc!$E23,NOx_Calc!O$2,"A"),'Fleet Calc'!$AG$3:$AG$1600)</f>
        <v>0</v>
      </c>
      <c r="DW23" s="128">
        <f>SUMIF('Fleet Calc'!$AE$3:$AE$1600,CONCATENATE(NOx_Calc!$E23,NOx_Calc!P$2,"A"),'Fleet Calc'!$AG$3:$AG$1600)</f>
        <v>0</v>
      </c>
      <c r="DX23" s="128">
        <f>SUMIF('Fleet Calc'!$AE$3:$AE$1600,CONCATENATE(NOx_Calc!$E23,NOx_Calc!R$2,"A"),'Fleet Calc'!$AG$3:$AG$1600)</f>
        <v>0</v>
      </c>
      <c r="DY23" s="128">
        <f>SUMIF('Fleet Calc'!$AE$3:$AE$1600,CONCATENATE(NOx_Calc!$E23,NOx_Calc!S$2,"A"),'Fleet Calc'!$AG$3:$AG$1600)</f>
        <v>0</v>
      </c>
      <c r="DZ23" s="128">
        <f>SUMIF('Fleet Calc'!$AE$3:$AE$1600,CONCATENATE(NOx_Calc!$E23,NOx_Calc!T$2,"A"),'Fleet Calc'!$AG$3:$AG$1600)</f>
        <v>0</v>
      </c>
      <c r="EA23" s="128"/>
      <c r="EB23" s="130">
        <f>IF(J23&lt;&gt;"",(DI23*VLOOKUP(J23,'NOx Emission Factors'!$V$7:$Z$271,5,FALSE))/1000000,0)</f>
        <v>0</v>
      </c>
      <c r="EC23" s="130">
        <f>IF(K23&lt;&gt;"",(DJ23*VLOOKUP(K23,'NOx Emission Factors'!$V$7:$Z$271,5,FALSE))/1000000,0)</f>
        <v>0</v>
      </c>
      <c r="ED23" s="130">
        <f>IF(L23&lt;&gt;"",(DK23*VLOOKUP(L23,'NOx Emission Factors'!$V$7:$Z$271,5,FALSE))/1000000,0)</f>
        <v>0</v>
      </c>
      <c r="EE23" s="130">
        <f>IF(M23&lt;&gt;"",(DL23*VLOOKUP(M23,'NOx Emission Factors'!$V$7:$Z$271,5,FALSE))/1000000,0)</f>
        <v>0</v>
      </c>
      <c r="EF23" s="130">
        <f>IF(N23&lt;&gt;"",(DM23*VLOOKUP(N23,'NOx Emission Factors'!$V$7:$Z$271,5,FALSE))/1000000,0)</f>
        <v>0</v>
      </c>
      <c r="EG23" s="130">
        <f>IF(O23&lt;&gt;"",(DN23*VLOOKUP(O23,'NOx Emission Factors'!$V$7:$Z$271,5,FALSE))/1000000,0)</f>
        <v>0</v>
      </c>
      <c r="EH23" s="130">
        <f>IF(P23&lt;&gt;"",(DO23*VLOOKUP(P23,'NOx Emission Factors'!$V$7:$Z$271,5,FALSE))/1000000,0)</f>
        <v>0</v>
      </c>
      <c r="EI23" s="128"/>
      <c r="EJ23" s="130">
        <f>IF(J23&lt;&gt;"",(DQ23*VLOOKUP(J23,'NOx Emission Factors'!$V$7:$Z$271,5,FALSE))/1000000,0)</f>
        <v>0</v>
      </c>
      <c r="EK23" s="130">
        <f>IF(K23&lt;&gt;"",(DR23*VLOOKUP(K23,'NOx Emission Factors'!$V$7:$Z$271,5,FALSE))/1000000,0)</f>
        <v>0</v>
      </c>
      <c r="EL23" s="130">
        <f>IF(L23&lt;&gt;"",(DS23*VLOOKUP(L23,'NOx Emission Factors'!$V$7:$Z$271,5,FALSE))/1000000,0)</f>
        <v>0</v>
      </c>
      <c r="EM23" s="130">
        <f>IF(M23&lt;&gt;"",(DT23*VLOOKUP(M23,'NOx Emission Factors'!$V$7:$Z$271,5,FALSE))/1000000,0)</f>
        <v>0</v>
      </c>
      <c r="EN23" s="130">
        <f>IF(N23&lt;&gt;"",(DU23*VLOOKUP(N23,'NOx Emission Factors'!$V$7:$Z$271,5,FALSE))/1000000,0)</f>
        <v>0</v>
      </c>
      <c r="EO23" s="130">
        <f>IF(O23&lt;&gt;"",(DV23*VLOOKUP(O23,'NOx Emission Factors'!$V$7:$Z$271,5,FALSE))/1000000,0)</f>
        <v>0</v>
      </c>
      <c r="EP23" s="130">
        <f>IF(P23&lt;&gt;"",(DW23*VLOOKUP(P23,'NOx Emission Factors'!$V$7:$Z$271,5,FALSE))/1000000,0)</f>
        <v>0</v>
      </c>
      <c r="EQ23" s="128"/>
      <c r="ER23" s="130">
        <f t="shared" si="10"/>
        <v>0</v>
      </c>
      <c r="ES23" s="130">
        <f t="shared" si="11"/>
        <v>0</v>
      </c>
      <c r="ET23" s="130">
        <f t="shared" si="12"/>
        <v>0</v>
      </c>
      <c r="EU23" s="130">
        <f t="shared" si="13"/>
        <v>0</v>
      </c>
      <c r="EV23" s="130">
        <f t="shared" si="14"/>
        <v>0</v>
      </c>
      <c r="EW23" s="130">
        <f t="shared" si="15"/>
        <v>0</v>
      </c>
      <c r="EX23" s="130">
        <f t="shared" si="16"/>
        <v>0</v>
      </c>
      <c r="EY23" s="130"/>
      <c r="EZ23" s="130">
        <f t="shared" si="17"/>
        <v>0</v>
      </c>
      <c r="FA23" s="130">
        <f t="shared" si="18"/>
        <v>0</v>
      </c>
      <c r="FB23" s="130">
        <f t="shared" si="19"/>
        <v>0</v>
      </c>
      <c r="FC23" s="130">
        <f t="shared" si="20"/>
        <v>0</v>
      </c>
      <c r="FD23" s="130">
        <f t="shared" si="21"/>
        <v>0</v>
      </c>
      <c r="FE23" s="130">
        <f t="shared" si="22"/>
        <v>0</v>
      </c>
      <c r="FF23" s="130">
        <f t="shared" si="23"/>
        <v>0</v>
      </c>
      <c r="FG23" s="128"/>
      <c r="FH23" s="128">
        <f t="shared" si="2"/>
        <v>0</v>
      </c>
      <c r="FI23" s="128"/>
      <c r="FJ23" s="128">
        <f t="shared" si="24"/>
        <v>0</v>
      </c>
      <c r="FK23" s="128">
        <f t="shared" si="25"/>
        <v>0</v>
      </c>
      <c r="FL23" s="128">
        <f t="shared" si="26"/>
        <v>0</v>
      </c>
      <c r="FM23" s="128">
        <f t="shared" si="27"/>
        <v>0</v>
      </c>
      <c r="FN23" s="128">
        <f t="shared" si="28"/>
        <v>0</v>
      </c>
      <c r="FO23" s="128">
        <f t="shared" si="29"/>
        <v>0</v>
      </c>
      <c r="FP23" s="128">
        <f t="shared" si="30"/>
        <v>0</v>
      </c>
      <c r="FR23">
        <f t="shared" si="31"/>
        <v>0</v>
      </c>
      <c r="FS23">
        <f t="shared" si="32"/>
        <v>0</v>
      </c>
      <c r="FT23">
        <f t="shared" si="33"/>
        <v>0</v>
      </c>
      <c r="FU23">
        <f t="shared" si="34"/>
        <v>0</v>
      </c>
      <c r="FV23">
        <f t="shared" si="35"/>
        <v>0</v>
      </c>
      <c r="FW23">
        <f t="shared" si="36"/>
        <v>0</v>
      </c>
      <c r="FX23">
        <f t="shared" si="37"/>
        <v>0</v>
      </c>
      <c r="FZ23">
        <f t="shared" si="38"/>
        <v>0</v>
      </c>
      <c r="GA23">
        <f t="shared" si="39"/>
        <v>0</v>
      </c>
      <c r="GB23">
        <f t="shared" si="40"/>
        <v>0</v>
      </c>
      <c r="GC23">
        <f t="shared" si="41"/>
        <v>0</v>
      </c>
      <c r="GD23">
        <f t="shared" si="42"/>
        <v>0</v>
      </c>
      <c r="GE23">
        <f t="shared" si="43"/>
        <v>0</v>
      </c>
      <c r="GF23">
        <f t="shared" si="44"/>
        <v>0</v>
      </c>
      <c r="GH23">
        <f t="shared" si="45"/>
        <v>0</v>
      </c>
      <c r="GI23">
        <f t="shared" si="46"/>
        <v>0</v>
      </c>
      <c r="GJ23">
        <f t="shared" si="47"/>
        <v>0</v>
      </c>
      <c r="GK23">
        <f t="shared" si="48"/>
        <v>0</v>
      </c>
      <c r="GL23">
        <f t="shared" si="49"/>
        <v>0</v>
      </c>
      <c r="GM23">
        <f t="shared" si="50"/>
        <v>0</v>
      </c>
      <c r="GN23">
        <f t="shared" si="51"/>
        <v>0</v>
      </c>
      <c r="GP23">
        <f t="shared" si="52"/>
        <v>0</v>
      </c>
      <c r="GQ23">
        <f t="shared" si="53"/>
        <v>0</v>
      </c>
      <c r="GR23">
        <f t="shared" si="54"/>
        <v>0</v>
      </c>
      <c r="GS23">
        <f t="shared" si="55"/>
        <v>0</v>
      </c>
      <c r="GT23">
        <f t="shared" si="56"/>
        <v>0</v>
      </c>
      <c r="GU23">
        <f t="shared" si="57"/>
        <v>0</v>
      </c>
      <c r="GV23">
        <f t="shared" si="58"/>
        <v>0</v>
      </c>
      <c r="GX23">
        <f t="shared" si="59"/>
        <v>0</v>
      </c>
      <c r="GY23">
        <f t="shared" si="60"/>
        <v>0</v>
      </c>
      <c r="GZ23">
        <f t="shared" si="61"/>
        <v>0</v>
      </c>
      <c r="HA23">
        <f t="shared" si="62"/>
        <v>0</v>
      </c>
      <c r="HB23">
        <f t="shared" si="63"/>
        <v>0</v>
      </c>
      <c r="HC23">
        <f t="shared" si="64"/>
        <v>0</v>
      </c>
      <c r="HD23">
        <f t="shared" si="65"/>
        <v>0</v>
      </c>
    </row>
    <row r="24" spans="1:212" x14ac:dyDescent="0.2">
      <c r="A24" t="s">
        <v>73</v>
      </c>
      <c r="B24" t="s">
        <v>63</v>
      </c>
      <c r="C24" t="s">
        <v>14</v>
      </c>
      <c r="D24" t="s">
        <v>102</v>
      </c>
      <c r="E24" t="str">
        <f t="shared" si="9"/>
        <v>AA1</v>
      </c>
      <c r="G24" s="129">
        <v>0</v>
      </c>
      <c r="H24" s="129">
        <v>0</v>
      </c>
      <c r="I24" s="127"/>
      <c r="J24" s="127">
        <f t="shared" si="74"/>
        <v>168</v>
      </c>
      <c r="K24" s="127">
        <f t="shared" ref="K24:P24" si="82">J24+1</f>
        <v>169</v>
      </c>
      <c r="L24" s="127">
        <f t="shared" si="82"/>
        <v>170</v>
      </c>
      <c r="M24" s="127">
        <f t="shared" si="82"/>
        <v>171</v>
      </c>
      <c r="N24" s="127">
        <f t="shared" si="82"/>
        <v>172</v>
      </c>
      <c r="O24" s="127">
        <f t="shared" si="82"/>
        <v>173</v>
      </c>
      <c r="P24" s="127">
        <f t="shared" si="82"/>
        <v>174</v>
      </c>
      <c r="Q24" s="127"/>
      <c r="R24" s="127"/>
      <c r="S24" s="127"/>
      <c r="T24" s="127"/>
      <c r="U24" s="127"/>
      <c r="V24" s="127"/>
      <c r="W24" s="127"/>
      <c r="X24" s="127"/>
      <c r="Y24" s="127"/>
      <c r="Z24" s="127"/>
      <c r="AA24" s="127"/>
      <c r="AC24" s="128">
        <f>COUNTIF('Fleet Calc'!$AE$3:$AE$1600,CONCATENATE(NOx_Calc!$E24,NOx_Calc!J$2,"L"))</f>
        <v>0</v>
      </c>
      <c r="AD24" s="128">
        <f>COUNTIF('Fleet Calc'!$AE$3:$AE$1600,CONCATENATE(NOx_Calc!$E24,NOx_Calc!K$2,"L"))</f>
        <v>0</v>
      </c>
      <c r="AE24" s="128">
        <f>COUNTIF('Fleet Calc'!$AE$3:$AE$1600,CONCATENATE(NOx_Calc!$E24,NOx_Calc!L$2,"L"))</f>
        <v>0</v>
      </c>
      <c r="AF24" s="128">
        <f>COUNTIF('Fleet Calc'!$AE$3:$AE$1600,CONCATENATE(NOx_Calc!$E24,NOx_Calc!M$2,"L"))</f>
        <v>0</v>
      </c>
      <c r="AG24" s="128">
        <f>COUNTIF('Fleet Calc'!$AE$3:$AE$1600,CONCATENATE(NOx_Calc!$E24,NOx_Calc!N$2,"L"))</f>
        <v>0</v>
      </c>
      <c r="AH24" s="128">
        <f>COUNTIF('Fleet Calc'!$AE$3:$AE$1600,CONCATENATE(NOx_Calc!$E24,NOx_Calc!O$2,"L"))</f>
        <v>0</v>
      </c>
      <c r="AI24" s="128">
        <f>COUNTIF('Fleet Calc'!$AE$3:$AE$1600,CONCATENATE(NOx_Calc!$E24,NOx_Calc!P$2,"L"))</f>
        <v>0</v>
      </c>
      <c r="AJ24" s="128">
        <f>COUNTIF('Fleet Calc'!$AE$3:$AE$1600,CONCATENATE(NOx_Calc!$E24,NOx_Calc!Q$2,"L"))</f>
        <v>0</v>
      </c>
      <c r="AK24" s="128"/>
      <c r="AL24" s="128">
        <f>COUNTIF('Fleet Calc'!$AE$3:$AE$1600,CONCATENATE(NOx_Calc!$E24,NOx_Calc!J$2,"A"))</f>
        <v>0</v>
      </c>
      <c r="AM24" s="128">
        <f>COUNTIF('Fleet Calc'!$AE$3:$AE$1600,CONCATENATE(NOx_Calc!$E24,NOx_Calc!K$2,"A"))</f>
        <v>0</v>
      </c>
      <c r="AN24" s="128">
        <f>COUNTIF('Fleet Calc'!$AE$3:$AE$1600,CONCATENATE(NOx_Calc!$E24,NOx_Calc!L$2,"A"))</f>
        <v>0</v>
      </c>
      <c r="AO24" s="128">
        <f>COUNTIF('Fleet Calc'!$AE$3:$AE$1600,CONCATENATE(NOx_Calc!$E24,NOx_Calc!M$2,"A"))</f>
        <v>0</v>
      </c>
      <c r="AP24" s="128">
        <f>COUNTIF('Fleet Calc'!$AE$3:$AE$1600,CONCATENATE(NOx_Calc!$E24,NOx_Calc!N$2,"A"))</f>
        <v>0</v>
      </c>
      <c r="AQ24" s="128">
        <f>COUNTIF('Fleet Calc'!$AE$3:$AE$1600,CONCATENATE(NOx_Calc!$E24,NOx_Calc!O$2,"A"))</f>
        <v>0</v>
      </c>
      <c r="AR24" s="128">
        <f>COUNTIF('Fleet Calc'!$AE$3:$AE$1600,CONCATENATE(NOx_Calc!$E24,NOx_Calc!P$2,"A"))</f>
        <v>0</v>
      </c>
      <c r="AS24" s="128">
        <f>COUNTIF('Fleet Calc'!$AE$3:$AE$1600,CONCATENATE(NOx_Calc!$E24,NOx_Calc!Q$2,"A"))</f>
        <v>0</v>
      </c>
      <c r="AT24" s="128"/>
      <c r="AU24" s="128">
        <f>SUMIF('Fleet Calc'!$AE$3:$AE$1600,CONCATENATE(NOx_Calc!$E24,NOx_Calc!J$2,"L"),'Fleet Calc'!$AK$3:$AK$1600)</f>
        <v>0</v>
      </c>
      <c r="AV24" s="128">
        <f>SUMIF('Fleet Calc'!$AE$3:$AE$1600,CONCATENATE(NOx_Calc!$E24,NOx_Calc!K$2,"L"),'Fleet Calc'!$AK$3:$AK$1600)</f>
        <v>0</v>
      </c>
      <c r="AW24" s="128">
        <f>SUMIF('Fleet Calc'!$AE$3:$AE$1600,CONCATENATE(NOx_Calc!$E24,NOx_Calc!L$2,"L"),'Fleet Calc'!$AK$3:$AK$1600)</f>
        <v>0</v>
      </c>
      <c r="AX24" s="128">
        <f>SUMIF('Fleet Calc'!$AE$3:$AE$1600,CONCATENATE(NOx_Calc!$E24,NOx_Calc!M$2,"L"),'Fleet Calc'!$AK$3:$AK$1600)</f>
        <v>0</v>
      </c>
      <c r="AY24" s="128">
        <f>SUMIF('Fleet Calc'!$AE$3:$AE$1600,CONCATENATE(NOx_Calc!$E24,NOx_Calc!N$2,"L"),'Fleet Calc'!$AK$3:$AK$1600)</f>
        <v>0</v>
      </c>
      <c r="AZ24" s="128">
        <f>SUMIF('Fleet Calc'!$AE$3:$AE$1600,CONCATENATE(NOx_Calc!$E24,NOx_Calc!O$2,"L"),'Fleet Calc'!$AK$3:$AK$1600)</f>
        <v>0</v>
      </c>
      <c r="BA24" s="128">
        <f>SUMIF('Fleet Calc'!$AE$3:$AE$1600,CONCATENATE(NOx_Calc!$E24,NOx_Calc!P$2,"L"),'Fleet Calc'!$AK$3:$AK$1600)</f>
        <v>0</v>
      </c>
      <c r="BB24" s="128">
        <f>SUMIF('Fleet Calc'!$AE$3:$AE$1600,CONCATENATE(NOx_Calc!$E24,NOx_Calc!Q$2,"L"),'Fleet Calc'!$AK$3:$AK$1600)</f>
        <v>0</v>
      </c>
      <c r="BC24" s="128"/>
      <c r="BD24" s="128">
        <f>SUMIF('Fleet Calc'!$AE$3:$AE$1600,CONCATENATE(NOx_Calc!$E24,NOx_Calc!J$2,"A"),'Fleet Calc'!$AK$3:$AK$1600)</f>
        <v>0</v>
      </c>
      <c r="BE24" s="128">
        <f>SUMIF('Fleet Calc'!$AE$3:$AE$1600,CONCATENATE(NOx_Calc!$E24,NOx_Calc!K$2,"A"),'Fleet Calc'!$AK$3:$AK$1600)</f>
        <v>0</v>
      </c>
      <c r="BF24" s="128">
        <f>SUMIF('Fleet Calc'!$AE$3:$AE$1600,CONCATENATE(NOx_Calc!$E24,NOx_Calc!L$2,"A"),'Fleet Calc'!$AK$3:$AK$1600)</f>
        <v>0</v>
      </c>
      <c r="BG24" s="128">
        <f>SUMIF('Fleet Calc'!$AE$3:$AE$1600,CONCATENATE(NOx_Calc!$E24,NOx_Calc!M$2,"A"),'Fleet Calc'!$AK$3:$AK$1600)</f>
        <v>0</v>
      </c>
      <c r="BH24" s="128">
        <f>SUMIF('Fleet Calc'!$AE$3:$AE$1600,CONCATENATE(NOx_Calc!$E24,NOx_Calc!N$2,"A"),'Fleet Calc'!$AK$3:$AK$1600)</f>
        <v>0</v>
      </c>
      <c r="BI24" s="128">
        <f>SUMIF('Fleet Calc'!$AE$3:$AE$1600,CONCATENATE(NOx_Calc!$E24,NOx_Calc!O$2,"A"),'Fleet Calc'!$AK$3:$AK$1600)</f>
        <v>0</v>
      </c>
      <c r="BJ24" s="128">
        <f>SUMIF('Fleet Calc'!$AE$3:$AE$1600,CONCATENATE(NOx_Calc!$E24,NOx_Calc!P$2,"A"),'Fleet Calc'!$AK$3:$AK$1600)</f>
        <v>0</v>
      </c>
      <c r="BK24" s="128">
        <f>SUMIF('Fleet Calc'!$AE$3:$AE$1600,CONCATENATE(NOx_Calc!$E24,NOx_Calc!Q$2,"A"),'Fleet Calc'!$AK$3:$AK$1600)</f>
        <v>0</v>
      </c>
      <c r="BL24" s="128"/>
      <c r="BM24" s="128">
        <f>IF(J24&lt;&gt;"",(AU24*1.609344*VLOOKUP(J24,'NOx Emission Factors'!$V$7:$X$271,2,FALSE))/1000000,0)</f>
        <v>0</v>
      </c>
      <c r="BN24" s="128">
        <f>IF(K24&lt;&gt;"",(AV24*1.609344*VLOOKUP(K24,'NOx Emission Factors'!$V$7:$X$271,2,FALSE))/1000000,0)</f>
        <v>0</v>
      </c>
      <c r="BO24" s="128">
        <f>IF(L24&lt;&gt;"",(AW24*1.609344*VLOOKUP(L24,'NOx Emission Factors'!$V$7:$X$271,2,FALSE))/1000000,0)</f>
        <v>0</v>
      </c>
      <c r="BP24" s="128">
        <f>IF(M24&lt;&gt;"",(AX24*1.609344*VLOOKUP(M24,'NOx Emission Factors'!$V$7:$X$271,2,FALSE))/1000000,0)</f>
        <v>0</v>
      </c>
      <c r="BQ24" s="128">
        <f>IF(N24&lt;&gt;"",(AY24*1.609344*VLOOKUP(N24,'NOx Emission Factors'!$V$7:$X$271,2,FALSE))/1000000,0)</f>
        <v>0</v>
      </c>
      <c r="BR24" s="128">
        <f>IF(O24&lt;&gt;"",(AZ24*1.609344*VLOOKUP(O24,'NOx Emission Factors'!$V$7:$X$271,2,FALSE))/1000000,0)</f>
        <v>0</v>
      </c>
      <c r="BS24" s="128">
        <f>IF(P24&lt;&gt;"",(BA24*1.609344*VLOOKUP(P24,'NOx Emission Factors'!$V$7:$X$271,2,FALSE))/1000000,0)</f>
        <v>0</v>
      </c>
      <c r="BT24" s="128"/>
      <c r="BU24" s="128">
        <f>IF(J24&lt;&gt;"",(BD24*1.609344*VLOOKUP(J24,'NOx Emission Factors'!$V$7:$X$271,3,FALSE))/1000000,0)</f>
        <v>0</v>
      </c>
      <c r="BV24" s="128">
        <f>IF(K24&lt;&gt;"",(BE24*1.609344*VLOOKUP(K24,'NOx Emission Factors'!$V$7:$X$271,3,FALSE))/1000000,0)</f>
        <v>0</v>
      </c>
      <c r="BW24" s="128">
        <f>IF(L24&lt;&gt;"",(BF24*1.609344*VLOOKUP(L24,'NOx Emission Factors'!$V$7:$X$271,3,FALSE))/1000000,0)</f>
        <v>0</v>
      </c>
      <c r="BX24" s="128">
        <f>IF(M24&lt;&gt;"",(BG24*1.609344*VLOOKUP(M24,'NOx Emission Factors'!$V$7:$X$271,3,FALSE))/1000000,0)</f>
        <v>0</v>
      </c>
      <c r="BY24" s="128">
        <f>IF(N24&lt;&gt;"",(BH24*1.609344*VLOOKUP(N24,'NOx Emission Factors'!$V$7:$X$271,3,FALSE))/1000000,0)</f>
        <v>0</v>
      </c>
      <c r="BZ24" s="128">
        <f>IF(O24&lt;&gt;"",(BI24*1.609344*VLOOKUP(O24,'NOx Emission Factors'!$V$7:$X$271,3,FALSE))/1000000,0)</f>
        <v>0</v>
      </c>
      <c r="CA24" s="128">
        <f>IF(P24&lt;&gt;"",(BJ24*1.609344*VLOOKUP(P24,'NOx Emission Factors'!$V$7:$X$271,3,FALSE))/1000000,0)</f>
        <v>0</v>
      </c>
      <c r="CB24" s="128"/>
      <c r="CC24" s="128">
        <f>SUMIF('Fleet Calc'!$AE$3:$AE$1600,CONCATENATE(NOx_Calc!$E24,NOx_Calc!J$2,"L"),'Fleet Calc'!$AI$3:$AI$1600)</f>
        <v>0</v>
      </c>
      <c r="CD24" s="128">
        <f>SUMIF('Fleet Calc'!$AE$3:$AE$1600,CONCATENATE(NOx_Calc!$E24,NOx_Calc!K$2,"L"),'Fleet Calc'!$AI$3:$AI$1600)</f>
        <v>0</v>
      </c>
      <c r="CE24" s="128">
        <f>SUMIF('Fleet Calc'!$AE$3:$AE$1600,CONCATENATE(NOx_Calc!$E24,NOx_Calc!L$2,"L"),'Fleet Calc'!$AI$3:$AI$1600)</f>
        <v>0</v>
      </c>
      <c r="CF24" s="128">
        <f>SUMIF('Fleet Calc'!$AE$3:$AE$1600,CONCATENATE(NOx_Calc!$E24,NOx_Calc!M$2,"L"),'Fleet Calc'!$AI$3:$AI$1600)</f>
        <v>0</v>
      </c>
      <c r="CG24" s="128">
        <f>SUMIF('Fleet Calc'!$AE$3:$AE$1600,CONCATENATE(NOx_Calc!$E24,NOx_Calc!N$2,"L"),'Fleet Calc'!$AI$3:$AI$1600)</f>
        <v>0</v>
      </c>
      <c r="CH24" s="128">
        <f>SUMIF('Fleet Calc'!$AE$3:$AE$1600,CONCATENATE(NOx_Calc!$E24,NOx_Calc!O$2,"L"),'Fleet Calc'!$AI$3:$AI$1600)</f>
        <v>0</v>
      </c>
      <c r="CI24" s="128">
        <f>SUMIF('Fleet Calc'!$AE$3:$AE$1600,CONCATENATE(NOx_Calc!$E24,NOx_Calc!P$2,"L"),'Fleet Calc'!$AI$3:$AI$1600)</f>
        <v>0</v>
      </c>
      <c r="CJ24" s="128"/>
      <c r="CK24" s="128">
        <f>SUMIF('Fleet Calc'!$AE$3:$AE$1600,CONCATENATE(NOx_Calc!$E24,NOx_Calc!J$2,"A"),'Fleet Calc'!$AI$3:$AI$1600)</f>
        <v>0</v>
      </c>
      <c r="CL24" s="128">
        <f>SUMIF('Fleet Calc'!$AE$3:$AE$1600,CONCATENATE(NOx_Calc!$E24,NOx_Calc!K$2,"A"),'Fleet Calc'!$AI$3:$AI$1600)</f>
        <v>0</v>
      </c>
      <c r="CM24" s="128">
        <f>SUMIF('Fleet Calc'!$AE$3:$AE$1600,CONCATENATE(NOx_Calc!$E24,NOx_Calc!L$2,"A"),'Fleet Calc'!$AI$3:$AI$1600)</f>
        <v>0</v>
      </c>
      <c r="CN24" s="128">
        <f>SUMIF('Fleet Calc'!$AE$3:$AE$1600,CONCATENATE(NOx_Calc!$E24,NOx_Calc!M$2,"A"),'Fleet Calc'!$AI$3:$AI$1600)</f>
        <v>0</v>
      </c>
      <c r="CO24" s="128">
        <f>SUMIF('Fleet Calc'!$AE$3:$AE$1600,CONCATENATE(NOx_Calc!$E24,NOx_Calc!N$2,"A"),'Fleet Calc'!$AI$3:$AI$1600)</f>
        <v>0</v>
      </c>
      <c r="CP24" s="128">
        <f>SUMIF('Fleet Calc'!$AE$3:$AE$1600,CONCATENATE(NOx_Calc!$E24,NOx_Calc!O$2,"A"),'Fleet Calc'!$AI$3:$AI$1600)</f>
        <v>0</v>
      </c>
      <c r="CQ24" s="128">
        <f>SUMIF('Fleet Calc'!$AE$3:$AE$1600,CONCATENATE(NOx_Calc!$E24,NOx_Calc!P$2,"A"),'Fleet Calc'!$AI$3:$AI$1600)</f>
        <v>0</v>
      </c>
      <c r="CR24" s="128"/>
      <c r="CS24" s="128">
        <f>IF(T24&lt;&gt;"",(CC24*1.609344*VLOOKUP(T24,'NOx Emission Factors'!$V$7:$X$271,2,FALSE))/1000000,0)</f>
        <v>0</v>
      </c>
      <c r="CT24" s="128">
        <f>IF(U24&lt;&gt;"",(CD24*1.609344*VLOOKUP(U24,'NOx Emission Factors'!$V$7:$X$271,2,FALSE))/1000000,0)</f>
        <v>0</v>
      </c>
      <c r="CU24" s="128">
        <f>IF(V24&lt;&gt;"",(CE24*1.609344*VLOOKUP(V24,'NOx Emission Factors'!$V$7:$X$271,2,FALSE))/1000000,0)</f>
        <v>0</v>
      </c>
      <c r="CV24" s="128">
        <f>IF(W24&lt;&gt;"",(CF24*1.609344*VLOOKUP(W24,'NOx Emission Factors'!$V$7:$X$271,2,FALSE))/1000000,0)</f>
        <v>0</v>
      </c>
      <c r="CW24" s="128">
        <f>IF(X24&lt;&gt;"",(CG24*1.609344*VLOOKUP(X24,'NOx Emission Factors'!$V$7:$X$271,2,FALSE))/1000000,0)</f>
        <v>0</v>
      </c>
      <c r="CX24" s="128">
        <f>IF(Y24&lt;&gt;"",(CH24*1.609344*VLOOKUP(Y24,'NOx Emission Factors'!$V$7:$X$271,2,FALSE))/1000000,0)</f>
        <v>0</v>
      </c>
      <c r="CY24" s="128">
        <f>IF(Z24&lt;&gt;"",(CI24*1.609344*VLOOKUP(Z24,'NOx Emission Factors'!$V$7:$X$271,2,FALSE))/1000000,0)</f>
        <v>0</v>
      </c>
      <c r="CZ24" s="128"/>
      <c r="DA24" s="128">
        <f>IF(T24&lt;&gt;"",(CK24*1.609344*VLOOKUP(T24,'NOx Emission Factors'!$V$7:$X$271,3,FALSE))/1000000,0)</f>
        <v>0</v>
      </c>
      <c r="DB24" s="128">
        <f>IF(U24&lt;&gt;"",(CL24*1.609344*VLOOKUP(U24,'NOx Emission Factors'!$V$7:$X$271,3,FALSE))/1000000,0)</f>
        <v>0</v>
      </c>
      <c r="DC24" s="128">
        <f>IF(V24&lt;&gt;"",(CM24*1.609344*VLOOKUP(V24,'NOx Emission Factors'!$V$7:$X$271,3,FALSE))/1000000,0)</f>
        <v>0</v>
      </c>
      <c r="DD24" s="128">
        <f>IF(W24&lt;&gt;"",(CN24*1.609344*VLOOKUP(W24,'NOx Emission Factors'!$V$7:$X$271,3,FALSE))/1000000,0)</f>
        <v>0</v>
      </c>
      <c r="DE24" s="128">
        <f>IF(X24&lt;&gt;"",(CO24*1.609344*VLOOKUP(X24,'NOx Emission Factors'!$V$7:$X$271,3,FALSE))/1000000,0)</f>
        <v>0</v>
      </c>
      <c r="DF24" s="128">
        <f>IF(Y24&lt;&gt;"",(CP24*1.609344*VLOOKUP(Y24,'NOx Emission Factors'!$V$7:$X$271,3,FALSE))/1000000,0)</f>
        <v>0</v>
      </c>
      <c r="DG24" s="128">
        <f>IF(Z24&lt;&gt;"",(CQ24*1.609344*VLOOKUP(Z24,'NOx Emission Factors'!$V$7:$X$271,3,FALSE))/1000000,0)</f>
        <v>0</v>
      </c>
      <c r="DH24" s="128"/>
      <c r="DI24" s="128">
        <f>SUMIF('Fleet Calc'!$AE$3:$AE$1600,CONCATENATE(NOx_Calc!$E24,NOx_Calc!J$2,"L"),'Fleet Calc'!$AG$3:$AG$1600)</f>
        <v>0</v>
      </c>
      <c r="DJ24" s="128">
        <f>SUMIF('Fleet Calc'!$AE$3:$AE$1600,CONCATENATE(NOx_Calc!$E24,NOx_Calc!K$2,"L"),'Fleet Calc'!$AG$3:$AG$1600)</f>
        <v>0</v>
      </c>
      <c r="DK24" s="128">
        <f>SUMIF('Fleet Calc'!$AE$3:$AE$1600,CONCATENATE(NOx_Calc!$E24,NOx_Calc!L$2,"L"),'Fleet Calc'!$AG$3:$AG$1600)</f>
        <v>0</v>
      </c>
      <c r="DL24" s="128">
        <f>SUMIF('Fleet Calc'!$AE$3:$AE$1600,CONCATENATE(NOx_Calc!$E24,NOx_Calc!M$2,"L"),'Fleet Calc'!$AG$3:$AG$1600)</f>
        <v>0</v>
      </c>
      <c r="DM24" s="128">
        <f>SUMIF('Fleet Calc'!$AE$3:$AE$1600,CONCATENATE(NOx_Calc!$E24,NOx_Calc!N$2,"L"),'Fleet Calc'!$AG$3:$AG$1600)</f>
        <v>0</v>
      </c>
      <c r="DN24" s="128">
        <f>SUMIF('Fleet Calc'!$AE$3:$AE$1600,CONCATENATE(NOx_Calc!$E24,NOx_Calc!O$2,"L"),'Fleet Calc'!$AG$3:$AG$1600)</f>
        <v>0</v>
      </c>
      <c r="DO24" s="128">
        <f>SUMIF('Fleet Calc'!$AE$3:$AE$1600,CONCATENATE(NOx_Calc!$E24,NOx_Calc!P$2,"L"),'Fleet Calc'!$AG$3:$AG$1600)</f>
        <v>0</v>
      </c>
      <c r="DP24" s="128"/>
      <c r="DQ24" s="128">
        <f>SUMIF('Fleet Calc'!$AE$3:$AE$1600,CONCATENATE(NOx_Calc!$E24,NOx_Calc!J$2,"A"),'Fleet Calc'!$AG$3:$AG$1600)</f>
        <v>0</v>
      </c>
      <c r="DR24" s="128">
        <f>SUMIF('Fleet Calc'!$AE$3:$AE$1600,CONCATENATE(NOx_Calc!$E24,NOx_Calc!K$2,"A"),'Fleet Calc'!$AG$3:$AG$1600)</f>
        <v>0</v>
      </c>
      <c r="DS24" s="128">
        <f>SUMIF('Fleet Calc'!$AE$3:$AE$1600,CONCATENATE(NOx_Calc!$E24,NOx_Calc!L$2,"A"),'Fleet Calc'!$AG$3:$AG$1600)</f>
        <v>0</v>
      </c>
      <c r="DT24" s="128">
        <f>SUMIF('Fleet Calc'!$AE$3:$AE$1600,CONCATENATE(NOx_Calc!$E24,NOx_Calc!M$2,"A"),'Fleet Calc'!$AG$3:$AG$1600)</f>
        <v>0</v>
      </c>
      <c r="DU24" s="128">
        <f>SUMIF('Fleet Calc'!$AE$3:$AE$1600,CONCATENATE(NOx_Calc!$E24,NOx_Calc!N$2,"A"),'Fleet Calc'!$AG$3:$AG$1600)</f>
        <v>0</v>
      </c>
      <c r="DV24" s="128">
        <f>SUMIF('Fleet Calc'!$AE$3:$AE$1600,CONCATENATE(NOx_Calc!$E24,NOx_Calc!O$2,"A"),'Fleet Calc'!$AG$3:$AG$1600)</f>
        <v>0</v>
      </c>
      <c r="DW24" s="128">
        <f>SUMIF('Fleet Calc'!$AE$3:$AE$1600,CONCATENATE(NOx_Calc!$E24,NOx_Calc!P$2,"A"),'Fleet Calc'!$AG$3:$AG$1600)</f>
        <v>0</v>
      </c>
      <c r="DX24" s="128">
        <f>SUMIF('Fleet Calc'!$AE$3:$AE$1600,CONCATENATE(NOx_Calc!$E24,NOx_Calc!R$2,"A"),'Fleet Calc'!$AG$3:$AG$1600)</f>
        <v>0</v>
      </c>
      <c r="DY24" s="128">
        <f>SUMIF('Fleet Calc'!$AE$3:$AE$1600,CONCATENATE(NOx_Calc!$E24,NOx_Calc!S$2,"A"),'Fleet Calc'!$AG$3:$AG$1600)</f>
        <v>0</v>
      </c>
      <c r="DZ24" s="128">
        <f>SUMIF('Fleet Calc'!$AE$3:$AE$1600,CONCATENATE(NOx_Calc!$E24,NOx_Calc!T$2,"A"),'Fleet Calc'!$AG$3:$AG$1600)</f>
        <v>0</v>
      </c>
      <c r="EA24" s="128"/>
      <c r="EB24" s="130">
        <f>IF(J24&lt;&gt;"",(DI24*VLOOKUP(J24,'NOx Emission Factors'!$V$7:$Z$271,5,FALSE))/1000000,0)</f>
        <v>0</v>
      </c>
      <c r="EC24" s="130">
        <f>IF(K24&lt;&gt;"",(DJ24*VLOOKUP(K24,'NOx Emission Factors'!$V$7:$Z$271,5,FALSE))/1000000,0)</f>
        <v>0</v>
      </c>
      <c r="ED24" s="130">
        <f>IF(L24&lt;&gt;"",(DK24*VLOOKUP(L24,'NOx Emission Factors'!$V$7:$Z$271,5,FALSE))/1000000,0)</f>
        <v>0</v>
      </c>
      <c r="EE24" s="130">
        <f>IF(M24&lt;&gt;"",(DL24*VLOOKUP(M24,'NOx Emission Factors'!$V$7:$Z$271,5,FALSE))/1000000,0)</f>
        <v>0</v>
      </c>
      <c r="EF24" s="130">
        <f>IF(N24&lt;&gt;"",(DM24*VLOOKUP(N24,'NOx Emission Factors'!$V$7:$Z$271,5,FALSE))/1000000,0)</f>
        <v>0</v>
      </c>
      <c r="EG24" s="130">
        <f>IF(O24&lt;&gt;"",(DN24*VLOOKUP(O24,'NOx Emission Factors'!$V$7:$Z$271,5,FALSE))/1000000,0)</f>
        <v>0</v>
      </c>
      <c r="EH24" s="130">
        <f>IF(P24&lt;&gt;"",(DO24*VLOOKUP(P24,'NOx Emission Factors'!$V$7:$Z$271,5,FALSE))/1000000,0)</f>
        <v>0</v>
      </c>
      <c r="EI24" s="128"/>
      <c r="EJ24" s="130">
        <f>IF(J24&lt;&gt;"",(DQ24*VLOOKUP(J24,'NOx Emission Factors'!$V$7:$Z$271,5,FALSE))/1000000,0)</f>
        <v>0</v>
      </c>
      <c r="EK24" s="130">
        <f>IF(K24&lt;&gt;"",(DR24*VLOOKUP(K24,'NOx Emission Factors'!$V$7:$Z$271,5,FALSE))/1000000,0)</f>
        <v>0</v>
      </c>
      <c r="EL24" s="130">
        <f>IF(L24&lt;&gt;"",(DS24*VLOOKUP(L24,'NOx Emission Factors'!$V$7:$Z$271,5,FALSE))/1000000,0)</f>
        <v>0</v>
      </c>
      <c r="EM24" s="130">
        <f>IF(M24&lt;&gt;"",(DT24*VLOOKUP(M24,'NOx Emission Factors'!$V$7:$Z$271,5,FALSE))/1000000,0)</f>
        <v>0</v>
      </c>
      <c r="EN24" s="130">
        <f>IF(N24&lt;&gt;"",(DU24*VLOOKUP(N24,'NOx Emission Factors'!$V$7:$Z$271,5,FALSE))/1000000,0)</f>
        <v>0</v>
      </c>
      <c r="EO24" s="130">
        <f>IF(O24&lt;&gt;"",(DV24*VLOOKUP(O24,'NOx Emission Factors'!$V$7:$Z$271,5,FALSE))/1000000,0)</f>
        <v>0</v>
      </c>
      <c r="EP24" s="130">
        <f>IF(P24&lt;&gt;"",(DW24*VLOOKUP(P24,'NOx Emission Factors'!$V$7:$Z$271,5,FALSE))/1000000,0)</f>
        <v>0</v>
      </c>
      <c r="EQ24" s="128"/>
      <c r="ER24" s="130">
        <f t="shared" si="10"/>
        <v>0</v>
      </c>
      <c r="ES24" s="130">
        <f t="shared" si="11"/>
        <v>0</v>
      </c>
      <c r="ET24" s="130">
        <f t="shared" si="12"/>
        <v>0</v>
      </c>
      <c r="EU24" s="130">
        <f t="shared" si="13"/>
        <v>0</v>
      </c>
      <c r="EV24" s="130">
        <f t="shared" si="14"/>
        <v>0</v>
      </c>
      <c r="EW24" s="130">
        <f t="shared" si="15"/>
        <v>0</v>
      </c>
      <c r="EX24" s="130">
        <f t="shared" si="16"/>
        <v>0</v>
      </c>
      <c r="EY24" s="130"/>
      <c r="EZ24" s="130">
        <f t="shared" si="17"/>
        <v>0</v>
      </c>
      <c r="FA24" s="130">
        <f t="shared" si="18"/>
        <v>0</v>
      </c>
      <c r="FB24" s="130">
        <f t="shared" si="19"/>
        <v>0</v>
      </c>
      <c r="FC24" s="130">
        <f t="shared" si="20"/>
        <v>0</v>
      </c>
      <c r="FD24" s="130">
        <f t="shared" si="21"/>
        <v>0</v>
      </c>
      <c r="FE24" s="130">
        <f t="shared" si="22"/>
        <v>0</v>
      </c>
      <c r="FF24" s="130">
        <f t="shared" si="23"/>
        <v>0</v>
      </c>
      <c r="FG24" s="128"/>
      <c r="FH24" s="128">
        <f t="shared" si="2"/>
        <v>0</v>
      </c>
      <c r="FI24" s="128"/>
      <c r="FJ24" s="128">
        <f t="shared" si="24"/>
        <v>0</v>
      </c>
      <c r="FK24" s="128">
        <f t="shared" si="25"/>
        <v>0</v>
      </c>
      <c r="FL24" s="128">
        <f t="shared" si="26"/>
        <v>0</v>
      </c>
      <c r="FM24" s="128">
        <f t="shared" si="27"/>
        <v>0</v>
      </c>
      <c r="FN24" s="128">
        <f t="shared" si="28"/>
        <v>0</v>
      </c>
      <c r="FO24" s="128">
        <f t="shared" si="29"/>
        <v>0</v>
      </c>
      <c r="FP24" s="128">
        <f t="shared" si="30"/>
        <v>0</v>
      </c>
      <c r="FR24">
        <f t="shared" si="31"/>
        <v>0</v>
      </c>
      <c r="FS24">
        <f t="shared" si="32"/>
        <v>0</v>
      </c>
      <c r="FT24">
        <f t="shared" si="33"/>
        <v>0</v>
      </c>
      <c r="FU24">
        <f t="shared" si="34"/>
        <v>0</v>
      </c>
      <c r="FV24">
        <f t="shared" si="35"/>
        <v>0</v>
      </c>
      <c r="FW24">
        <f t="shared" si="36"/>
        <v>0</v>
      </c>
      <c r="FX24">
        <f t="shared" si="37"/>
        <v>0</v>
      </c>
      <c r="FZ24">
        <f t="shared" si="38"/>
        <v>0</v>
      </c>
      <c r="GA24">
        <f t="shared" si="39"/>
        <v>0</v>
      </c>
      <c r="GB24">
        <f t="shared" si="40"/>
        <v>0</v>
      </c>
      <c r="GC24">
        <f t="shared" si="41"/>
        <v>0</v>
      </c>
      <c r="GD24">
        <f t="shared" si="42"/>
        <v>0</v>
      </c>
      <c r="GE24">
        <f t="shared" si="43"/>
        <v>0</v>
      </c>
      <c r="GF24">
        <f t="shared" si="44"/>
        <v>0</v>
      </c>
      <c r="GH24">
        <f t="shared" si="45"/>
        <v>0</v>
      </c>
      <c r="GI24">
        <f t="shared" si="46"/>
        <v>0</v>
      </c>
      <c r="GJ24">
        <f t="shared" si="47"/>
        <v>0</v>
      </c>
      <c r="GK24">
        <f t="shared" si="48"/>
        <v>0</v>
      </c>
      <c r="GL24">
        <f t="shared" si="49"/>
        <v>0</v>
      </c>
      <c r="GM24">
        <f t="shared" si="50"/>
        <v>0</v>
      </c>
      <c r="GN24">
        <f t="shared" si="51"/>
        <v>0</v>
      </c>
      <c r="GP24">
        <f t="shared" si="52"/>
        <v>0</v>
      </c>
      <c r="GQ24">
        <f t="shared" si="53"/>
        <v>0</v>
      </c>
      <c r="GR24">
        <f t="shared" si="54"/>
        <v>0</v>
      </c>
      <c r="GS24">
        <f t="shared" si="55"/>
        <v>0</v>
      </c>
      <c r="GT24">
        <f t="shared" si="56"/>
        <v>0</v>
      </c>
      <c r="GU24">
        <f t="shared" si="57"/>
        <v>0</v>
      </c>
      <c r="GV24">
        <f t="shared" si="58"/>
        <v>0</v>
      </c>
      <c r="GX24">
        <f t="shared" si="59"/>
        <v>0</v>
      </c>
      <c r="GY24">
        <f t="shared" si="60"/>
        <v>0</v>
      </c>
      <c r="GZ24">
        <f t="shared" si="61"/>
        <v>0</v>
      </c>
      <c r="HA24">
        <f t="shared" si="62"/>
        <v>0</v>
      </c>
      <c r="HB24">
        <f t="shared" si="63"/>
        <v>0</v>
      </c>
      <c r="HC24">
        <f t="shared" si="64"/>
        <v>0</v>
      </c>
      <c r="HD24">
        <f t="shared" si="65"/>
        <v>0</v>
      </c>
    </row>
    <row r="25" spans="1:212" x14ac:dyDescent="0.2">
      <c r="B25" t="s">
        <v>67</v>
      </c>
      <c r="C25" t="s">
        <v>14</v>
      </c>
      <c r="D25" t="s">
        <v>304</v>
      </c>
      <c r="E25" t="str">
        <f t="shared" si="9"/>
        <v>AA2</v>
      </c>
      <c r="G25" s="129">
        <v>0</v>
      </c>
      <c r="H25" s="129">
        <v>0</v>
      </c>
      <c r="I25" s="127"/>
      <c r="J25" s="127">
        <f t="shared" si="74"/>
        <v>175</v>
      </c>
      <c r="K25" s="127">
        <f t="shared" ref="K25:P25" si="83">J25+1</f>
        <v>176</v>
      </c>
      <c r="L25" s="127">
        <f t="shared" si="83"/>
        <v>177</v>
      </c>
      <c r="M25" s="127">
        <f t="shared" si="83"/>
        <v>178</v>
      </c>
      <c r="N25" s="127">
        <f t="shared" si="83"/>
        <v>179</v>
      </c>
      <c r="O25" s="127">
        <f t="shared" si="83"/>
        <v>180</v>
      </c>
      <c r="P25" s="127">
        <f t="shared" si="83"/>
        <v>181</v>
      </c>
      <c r="Q25" s="127"/>
      <c r="R25" s="127"/>
      <c r="S25" s="127"/>
      <c r="T25" s="127"/>
      <c r="U25" s="127"/>
      <c r="V25" s="127"/>
      <c r="W25" s="127"/>
      <c r="X25" s="127"/>
      <c r="Y25" s="127"/>
      <c r="Z25" s="127"/>
      <c r="AA25" s="127"/>
      <c r="AC25" s="128">
        <f>COUNTIF('Fleet Calc'!$AE$3:$AE$1600,CONCATENATE(NOx_Calc!$E25,NOx_Calc!J$2,"L"))</f>
        <v>0</v>
      </c>
      <c r="AD25" s="128">
        <f>COUNTIF('Fleet Calc'!$AE$3:$AE$1600,CONCATENATE(NOx_Calc!$E25,NOx_Calc!K$2,"L"))</f>
        <v>0</v>
      </c>
      <c r="AE25" s="128">
        <f>COUNTIF('Fleet Calc'!$AE$3:$AE$1600,CONCATENATE(NOx_Calc!$E25,NOx_Calc!L$2,"L"))</f>
        <v>0</v>
      </c>
      <c r="AF25" s="128">
        <f>COUNTIF('Fleet Calc'!$AE$3:$AE$1600,CONCATENATE(NOx_Calc!$E25,NOx_Calc!M$2,"L"))</f>
        <v>0</v>
      </c>
      <c r="AG25" s="128">
        <f>COUNTIF('Fleet Calc'!$AE$3:$AE$1600,CONCATENATE(NOx_Calc!$E25,NOx_Calc!N$2,"L"))</f>
        <v>0</v>
      </c>
      <c r="AH25" s="128">
        <f>COUNTIF('Fleet Calc'!$AE$3:$AE$1600,CONCATENATE(NOx_Calc!$E25,NOx_Calc!O$2,"L"))</f>
        <v>0</v>
      </c>
      <c r="AI25" s="128">
        <f>COUNTIF('Fleet Calc'!$AE$3:$AE$1600,CONCATENATE(NOx_Calc!$E25,NOx_Calc!P$2,"L"))</f>
        <v>0</v>
      </c>
      <c r="AJ25" s="128">
        <f>COUNTIF('Fleet Calc'!$AE$3:$AE$1600,CONCATENATE(NOx_Calc!$E25,NOx_Calc!Q$2,"L"))</f>
        <v>0</v>
      </c>
      <c r="AK25" s="128"/>
      <c r="AL25" s="128">
        <f>COUNTIF('Fleet Calc'!$AE$3:$AE$1600,CONCATENATE(NOx_Calc!$E25,NOx_Calc!J$2,"A"))</f>
        <v>0</v>
      </c>
      <c r="AM25" s="128">
        <f>COUNTIF('Fleet Calc'!$AE$3:$AE$1600,CONCATENATE(NOx_Calc!$E25,NOx_Calc!K$2,"A"))</f>
        <v>0</v>
      </c>
      <c r="AN25" s="128">
        <f>COUNTIF('Fleet Calc'!$AE$3:$AE$1600,CONCATENATE(NOx_Calc!$E25,NOx_Calc!L$2,"A"))</f>
        <v>0</v>
      </c>
      <c r="AO25" s="128">
        <f>COUNTIF('Fleet Calc'!$AE$3:$AE$1600,CONCATENATE(NOx_Calc!$E25,NOx_Calc!M$2,"A"))</f>
        <v>0</v>
      </c>
      <c r="AP25" s="128">
        <f>COUNTIF('Fleet Calc'!$AE$3:$AE$1600,CONCATENATE(NOx_Calc!$E25,NOx_Calc!N$2,"A"))</f>
        <v>0</v>
      </c>
      <c r="AQ25" s="128">
        <f>COUNTIF('Fleet Calc'!$AE$3:$AE$1600,CONCATENATE(NOx_Calc!$E25,NOx_Calc!O$2,"A"))</f>
        <v>0</v>
      </c>
      <c r="AR25" s="128">
        <f>COUNTIF('Fleet Calc'!$AE$3:$AE$1600,CONCATENATE(NOx_Calc!$E25,NOx_Calc!P$2,"A"))</f>
        <v>0</v>
      </c>
      <c r="AS25" s="128">
        <f>COUNTIF('Fleet Calc'!$AE$3:$AE$1600,CONCATENATE(NOx_Calc!$E25,NOx_Calc!Q$2,"A"))</f>
        <v>0</v>
      </c>
      <c r="AT25" s="128"/>
      <c r="AU25" s="128">
        <f>SUMIF('Fleet Calc'!$AE$3:$AE$1600,CONCATENATE(NOx_Calc!$E25,NOx_Calc!J$2,"L"),'Fleet Calc'!$AK$3:$AK$1600)</f>
        <v>0</v>
      </c>
      <c r="AV25" s="128">
        <f>SUMIF('Fleet Calc'!$AE$3:$AE$1600,CONCATENATE(NOx_Calc!$E25,NOx_Calc!K$2,"L"),'Fleet Calc'!$AK$3:$AK$1600)</f>
        <v>0</v>
      </c>
      <c r="AW25" s="128">
        <f>SUMIF('Fleet Calc'!$AE$3:$AE$1600,CONCATENATE(NOx_Calc!$E25,NOx_Calc!L$2,"L"),'Fleet Calc'!$AK$3:$AK$1600)</f>
        <v>0</v>
      </c>
      <c r="AX25" s="128">
        <f>SUMIF('Fleet Calc'!$AE$3:$AE$1600,CONCATENATE(NOx_Calc!$E25,NOx_Calc!M$2,"L"),'Fleet Calc'!$AK$3:$AK$1600)</f>
        <v>0</v>
      </c>
      <c r="AY25" s="128">
        <f>SUMIF('Fleet Calc'!$AE$3:$AE$1600,CONCATENATE(NOx_Calc!$E25,NOx_Calc!N$2,"L"),'Fleet Calc'!$AK$3:$AK$1600)</f>
        <v>0</v>
      </c>
      <c r="AZ25" s="128">
        <f>SUMIF('Fleet Calc'!$AE$3:$AE$1600,CONCATENATE(NOx_Calc!$E25,NOx_Calc!O$2,"L"),'Fleet Calc'!$AK$3:$AK$1600)</f>
        <v>0</v>
      </c>
      <c r="BA25" s="128">
        <f>SUMIF('Fleet Calc'!$AE$3:$AE$1600,CONCATENATE(NOx_Calc!$E25,NOx_Calc!P$2,"L"),'Fleet Calc'!$AK$3:$AK$1600)</f>
        <v>0</v>
      </c>
      <c r="BB25" s="128">
        <f>SUMIF('Fleet Calc'!$AE$3:$AE$1600,CONCATENATE(NOx_Calc!$E25,NOx_Calc!Q$2,"L"),'Fleet Calc'!$AK$3:$AK$1600)</f>
        <v>0</v>
      </c>
      <c r="BC25" s="128"/>
      <c r="BD25" s="128">
        <f>SUMIF('Fleet Calc'!$AE$3:$AE$1600,CONCATENATE(NOx_Calc!$E25,NOx_Calc!J$2,"A"),'Fleet Calc'!$AK$3:$AK$1600)</f>
        <v>0</v>
      </c>
      <c r="BE25" s="128">
        <f>SUMIF('Fleet Calc'!$AE$3:$AE$1600,CONCATENATE(NOx_Calc!$E25,NOx_Calc!K$2,"A"),'Fleet Calc'!$AK$3:$AK$1600)</f>
        <v>0</v>
      </c>
      <c r="BF25" s="128">
        <f>SUMIF('Fleet Calc'!$AE$3:$AE$1600,CONCATENATE(NOx_Calc!$E25,NOx_Calc!L$2,"A"),'Fleet Calc'!$AK$3:$AK$1600)</f>
        <v>0</v>
      </c>
      <c r="BG25" s="128">
        <f>SUMIF('Fleet Calc'!$AE$3:$AE$1600,CONCATENATE(NOx_Calc!$E25,NOx_Calc!M$2,"A"),'Fleet Calc'!$AK$3:$AK$1600)</f>
        <v>0</v>
      </c>
      <c r="BH25" s="128">
        <f>SUMIF('Fleet Calc'!$AE$3:$AE$1600,CONCATENATE(NOx_Calc!$E25,NOx_Calc!N$2,"A"),'Fleet Calc'!$AK$3:$AK$1600)</f>
        <v>0</v>
      </c>
      <c r="BI25" s="128">
        <f>SUMIF('Fleet Calc'!$AE$3:$AE$1600,CONCATENATE(NOx_Calc!$E25,NOx_Calc!O$2,"A"),'Fleet Calc'!$AK$3:$AK$1600)</f>
        <v>0</v>
      </c>
      <c r="BJ25" s="128">
        <f>SUMIF('Fleet Calc'!$AE$3:$AE$1600,CONCATENATE(NOx_Calc!$E25,NOx_Calc!P$2,"A"),'Fleet Calc'!$AK$3:$AK$1600)</f>
        <v>0</v>
      </c>
      <c r="BK25" s="128">
        <f>SUMIF('Fleet Calc'!$AE$3:$AE$1600,CONCATENATE(NOx_Calc!$E25,NOx_Calc!Q$2,"A"),'Fleet Calc'!$AK$3:$AK$1600)</f>
        <v>0</v>
      </c>
      <c r="BL25" s="128"/>
      <c r="BM25" s="128">
        <f>IF(J25&lt;&gt;"",(AU25*1.609344*VLOOKUP(J25,'NOx Emission Factors'!$V$7:$X$271,2,FALSE))/1000000,0)</f>
        <v>0</v>
      </c>
      <c r="BN25" s="128">
        <f>IF(K25&lt;&gt;"",(AV25*1.609344*VLOOKUP(K25,'NOx Emission Factors'!$V$7:$X$271,2,FALSE))/1000000,0)</f>
        <v>0</v>
      </c>
      <c r="BO25" s="128">
        <f>IF(L25&lt;&gt;"",(AW25*1.609344*VLOOKUP(L25,'NOx Emission Factors'!$V$7:$X$271,2,FALSE))/1000000,0)</f>
        <v>0</v>
      </c>
      <c r="BP25" s="128">
        <f>IF(M25&lt;&gt;"",(AX25*1.609344*VLOOKUP(M25,'NOx Emission Factors'!$V$7:$X$271,2,FALSE))/1000000,0)</f>
        <v>0</v>
      </c>
      <c r="BQ25" s="128">
        <f>IF(N25&lt;&gt;"",(AY25*1.609344*VLOOKUP(N25,'NOx Emission Factors'!$V$7:$X$271,2,FALSE))/1000000,0)</f>
        <v>0</v>
      </c>
      <c r="BR25" s="128">
        <f>IF(O25&lt;&gt;"",(AZ25*1.609344*VLOOKUP(O25,'NOx Emission Factors'!$V$7:$X$271,2,FALSE))/1000000,0)</f>
        <v>0</v>
      </c>
      <c r="BS25" s="128">
        <f>IF(P25&lt;&gt;"",(BA25*1.609344*VLOOKUP(P25,'NOx Emission Factors'!$V$7:$X$271,2,FALSE))/1000000,0)</f>
        <v>0</v>
      </c>
      <c r="BT25" s="128"/>
      <c r="BU25" s="128">
        <f>IF(J25&lt;&gt;"",(BD25*1.609344*VLOOKUP(J25,'NOx Emission Factors'!$V$7:$X$271,3,FALSE))/1000000,0)</f>
        <v>0</v>
      </c>
      <c r="BV25" s="128">
        <f>IF(K25&lt;&gt;"",(BE25*1.609344*VLOOKUP(K25,'NOx Emission Factors'!$V$7:$X$271,3,FALSE))/1000000,0)</f>
        <v>0</v>
      </c>
      <c r="BW25" s="128">
        <f>IF(L25&lt;&gt;"",(BF25*1.609344*VLOOKUP(L25,'NOx Emission Factors'!$V$7:$X$271,3,FALSE))/1000000,0)</f>
        <v>0</v>
      </c>
      <c r="BX25" s="128">
        <f>IF(M25&lt;&gt;"",(BG25*1.609344*VLOOKUP(M25,'NOx Emission Factors'!$V$7:$X$271,3,FALSE))/1000000,0)</f>
        <v>0</v>
      </c>
      <c r="BY25" s="128">
        <f>IF(N25&lt;&gt;"",(BH25*1.609344*VLOOKUP(N25,'NOx Emission Factors'!$V$7:$X$271,3,FALSE))/1000000,0)</f>
        <v>0</v>
      </c>
      <c r="BZ25" s="128">
        <f>IF(O25&lt;&gt;"",(BI25*1.609344*VLOOKUP(O25,'NOx Emission Factors'!$V$7:$X$271,3,FALSE))/1000000,0)</f>
        <v>0</v>
      </c>
      <c r="CA25" s="128">
        <f>IF(P25&lt;&gt;"",(BJ25*1.609344*VLOOKUP(P25,'NOx Emission Factors'!$V$7:$X$271,3,FALSE))/1000000,0)</f>
        <v>0</v>
      </c>
      <c r="CB25" s="128"/>
      <c r="CC25" s="128">
        <f>SUMIF('Fleet Calc'!$AE$3:$AE$1600,CONCATENATE(NOx_Calc!$E25,NOx_Calc!J$2,"L"),'Fleet Calc'!$AI$3:$AI$1600)</f>
        <v>0</v>
      </c>
      <c r="CD25" s="128">
        <f>SUMIF('Fleet Calc'!$AE$3:$AE$1600,CONCATENATE(NOx_Calc!$E25,NOx_Calc!K$2,"L"),'Fleet Calc'!$AI$3:$AI$1600)</f>
        <v>0</v>
      </c>
      <c r="CE25" s="128">
        <f>SUMIF('Fleet Calc'!$AE$3:$AE$1600,CONCATENATE(NOx_Calc!$E25,NOx_Calc!L$2,"L"),'Fleet Calc'!$AI$3:$AI$1600)</f>
        <v>0</v>
      </c>
      <c r="CF25" s="128">
        <f>SUMIF('Fleet Calc'!$AE$3:$AE$1600,CONCATENATE(NOx_Calc!$E25,NOx_Calc!M$2,"L"),'Fleet Calc'!$AI$3:$AI$1600)</f>
        <v>0</v>
      </c>
      <c r="CG25" s="128">
        <f>SUMIF('Fleet Calc'!$AE$3:$AE$1600,CONCATENATE(NOx_Calc!$E25,NOx_Calc!N$2,"L"),'Fleet Calc'!$AI$3:$AI$1600)</f>
        <v>0</v>
      </c>
      <c r="CH25" s="128">
        <f>SUMIF('Fleet Calc'!$AE$3:$AE$1600,CONCATENATE(NOx_Calc!$E25,NOx_Calc!O$2,"L"),'Fleet Calc'!$AI$3:$AI$1600)</f>
        <v>0</v>
      </c>
      <c r="CI25" s="128">
        <f>SUMIF('Fleet Calc'!$AE$3:$AE$1600,CONCATENATE(NOx_Calc!$E25,NOx_Calc!P$2,"L"),'Fleet Calc'!$AI$3:$AI$1600)</f>
        <v>0</v>
      </c>
      <c r="CJ25" s="128"/>
      <c r="CK25" s="128">
        <f>SUMIF('Fleet Calc'!$AE$3:$AE$1600,CONCATENATE(NOx_Calc!$E25,NOx_Calc!J$2,"A"),'Fleet Calc'!$AI$3:$AI$1600)</f>
        <v>0</v>
      </c>
      <c r="CL25" s="128">
        <f>SUMIF('Fleet Calc'!$AE$3:$AE$1600,CONCATENATE(NOx_Calc!$E25,NOx_Calc!K$2,"A"),'Fleet Calc'!$AI$3:$AI$1600)</f>
        <v>0</v>
      </c>
      <c r="CM25" s="128">
        <f>SUMIF('Fleet Calc'!$AE$3:$AE$1600,CONCATENATE(NOx_Calc!$E25,NOx_Calc!L$2,"A"),'Fleet Calc'!$AI$3:$AI$1600)</f>
        <v>0</v>
      </c>
      <c r="CN25" s="128">
        <f>SUMIF('Fleet Calc'!$AE$3:$AE$1600,CONCATENATE(NOx_Calc!$E25,NOx_Calc!M$2,"A"),'Fleet Calc'!$AI$3:$AI$1600)</f>
        <v>0</v>
      </c>
      <c r="CO25" s="128">
        <f>SUMIF('Fleet Calc'!$AE$3:$AE$1600,CONCATENATE(NOx_Calc!$E25,NOx_Calc!N$2,"A"),'Fleet Calc'!$AI$3:$AI$1600)</f>
        <v>0</v>
      </c>
      <c r="CP25" s="128">
        <f>SUMIF('Fleet Calc'!$AE$3:$AE$1600,CONCATENATE(NOx_Calc!$E25,NOx_Calc!O$2,"A"),'Fleet Calc'!$AI$3:$AI$1600)</f>
        <v>0</v>
      </c>
      <c r="CQ25" s="128">
        <f>SUMIF('Fleet Calc'!$AE$3:$AE$1600,CONCATENATE(NOx_Calc!$E25,NOx_Calc!P$2,"A"),'Fleet Calc'!$AI$3:$AI$1600)</f>
        <v>0</v>
      </c>
      <c r="CR25" s="128"/>
      <c r="CS25" s="128">
        <f>IF(T25&lt;&gt;"",(CC25*1.609344*VLOOKUP(T25,'NOx Emission Factors'!$V$7:$X$271,2,FALSE))/1000000,0)</f>
        <v>0</v>
      </c>
      <c r="CT25" s="128">
        <f>IF(U25&lt;&gt;"",(CD25*1.609344*VLOOKUP(U25,'NOx Emission Factors'!$V$7:$X$271,2,FALSE))/1000000,0)</f>
        <v>0</v>
      </c>
      <c r="CU25" s="128">
        <f>IF(V25&lt;&gt;"",(CE25*1.609344*VLOOKUP(V25,'NOx Emission Factors'!$V$7:$X$271,2,FALSE))/1000000,0)</f>
        <v>0</v>
      </c>
      <c r="CV25" s="128">
        <f>IF(W25&lt;&gt;"",(CF25*1.609344*VLOOKUP(W25,'NOx Emission Factors'!$V$7:$X$271,2,FALSE))/1000000,0)</f>
        <v>0</v>
      </c>
      <c r="CW25" s="128">
        <f>IF(X25&lt;&gt;"",(CG25*1.609344*VLOOKUP(X25,'NOx Emission Factors'!$V$7:$X$271,2,FALSE))/1000000,0)</f>
        <v>0</v>
      </c>
      <c r="CX25" s="128">
        <f>IF(Y25&lt;&gt;"",(CH25*1.609344*VLOOKUP(Y25,'NOx Emission Factors'!$V$7:$X$271,2,FALSE))/1000000,0)</f>
        <v>0</v>
      </c>
      <c r="CY25" s="128">
        <f>IF(Z25&lt;&gt;"",(CI25*1.609344*VLOOKUP(Z25,'NOx Emission Factors'!$V$7:$X$271,2,FALSE))/1000000,0)</f>
        <v>0</v>
      </c>
      <c r="CZ25" s="128"/>
      <c r="DA25" s="128">
        <f>IF(T25&lt;&gt;"",(CK25*1.609344*VLOOKUP(T25,'NOx Emission Factors'!$V$7:$X$271,3,FALSE))/1000000,0)</f>
        <v>0</v>
      </c>
      <c r="DB25" s="128">
        <f>IF(U25&lt;&gt;"",(CL25*1.609344*VLOOKUP(U25,'NOx Emission Factors'!$V$7:$X$271,3,FALSE))/1000000,0)</f>
        <v>0</v>
      </c>
      <c r="DC25" s="128">
        <f>IF(V25&lt;&gt;"",(CM25*1.609344*VLOOKUP(V25,'NOx Emission Factors'!$V$7:$X$271,3,FALSE))/1000000,0)</f>
        <v>0</v>
      </c>
      <c r="DD25" s="128">
        <f>IF(W25&lt;&gt;"",(CN25*1.609344*VLOOKUP(W25,'NOx Emission Factors'!$V$7:$X$271,3,FALSE))/1000000,0)</f>
        <v>0</v>
      </c>
      <c r="DE25" s="128">
        <f>IF(X25&lt;&gt;"",(CO25*1.609344*VLOOKUP(X25,'NOx Emission Factors'!$V$7:$X$271,3,FALSE))/1000000,0)</f>
        <v>0</v>
      </c>
      <c r="DF25" s="128">
        <f>IF(Y25&lt;&gt;"",(CP25*1.609344*VLOOKUP(Y25,'NOx Emission Factors'!$V$7:$X$271,3,FALSE))/1000000,0)</f>
        <v>0</v>
      </c>
      <c r="DG25" s="128">
        <f>IF(Z25&lt;&gt;"",(CQ25*1.609344*VLOOKUP(Z25,'NOx Emission Factors'!$V$7:$X$271,3,FALSE))/1000000,0)</f>
        <v>0</v>
      </c>
      <c r="DH25" s="128"/>
      <c r="DI25" s="128">
        <f>SUMIF('Fleet Calc'!$AE$3:$AE$1600,CONCATENATE(NOx_Calc!$E25,NOx_Calc!J$2,"L"),'Fleet Calc'!$AG$3:$AG$1600)</f>
        <v>0</v>
      </c>
      <c r="DJ25" s="128">
        <f>SUMIF('Fleet Calc'!$AE$3:$AE$1600,CONCATENATE(NOx_Calc!$E25,NOx_Calc!K$2,"L"),'Fleet Calc'!$AG$3:$AG$1600)</f>
        <v>0</v>
      </c>
      <c r="DK25" s="128">
        <f>SUMIF('Fleet Calc'!$AE$3:$AE$1600,CONCATENATE(NOx_Calc!$E25,NOx_Calc!L$2,"L"),'Fleet Calc'!$AG$3:$AG$1600)</f>
        <v>0</v>
      </c>
      <c r="DL25" s="128">
        <f>SUMIF('Fleet Calc'!$AE$3:$AE$1600,CONCATENATE(NOx_Calc!$E25,NOx_Calc!M$2,"L"),'Fleet Calc'!$AG$3:$AG$1600)</f>
        <v>0</v>
      </c>
      <c r="DM25" s="128">
        <f>SUMIF('Fleet Calc'!$AE$3:$AE$1600,CONCATENATE(NOx_Calc!$E25,NOx_Calc!N$2,"L"),'Fleet Calc'!$AG$3:$AG$1600)</f>
        <v>0</v>
      </c>
      <c r="DN25" s="128">
        <f>SUMIF('Fleet Calc'!$AE$3:$AE$1600,CONCATENATE(NOx_Calc!$E25,NOx_Calc!O$2,"L"),'Fleet Calc'!$AG$3:$AG$1600)</f>
        <v>0</v>
      </c>
      <c r="DO25" s="128">
        <f>SUMIF('Fleet Calc'!$AE$3:$AE$1600,CONCATENATE(NOx_Calc!$E25,NOx_Calc!P$2,"L"),'Fleet Calc'!$AG$3:$AG$1600)</f>
        <v>0</v>
      </c>
      <c r="DP25" s="128"/>
      <c r="DQ25" s="128">
        <f>SUMIF('Fleet Calc'!$AE$3:$AE$1600,CONCATENATE(NOx_Calc!$E25,NOx_Calc!J$2,"A"),'Fleet Calc'!$AG$3:$AG$1600)</f>
        <v>0</v>
      </c>
      <c r="DR25" s="128">
        <f>SUMIF('Fleet Calc'!$AE$3:$AE$1600,CONCATENATE(NOx_Calc!$E25,NOx_Calc!K$2,"A"),'Fleet Calc'!$AG$3:$AG$1600)</f>
        <v>0</v>
      </c>
      <c r="DS25" s="128">
        <f>SUMIF('Fleet Calc'!$AE$3:$AE$1600,CONCATENATE(NOx_Calc!$E25,NOx_Calc!L$2,"A"),'Fleet Calc'!$AG$3:$AG$1600)</f>
        <v>0</v>
      </c>
      <c r="DT25" s="128">
        <f>SUMIF('Fleet Calc'!$AE$3:$AE$1600,CONCATENATE(NOx_Calc!$E25,NOx_Calc!M$2,"A"),'Fleet Calc'!$AG$3:$AG$1600)</f>
        <v>0</v>
      </c>
      <c r="DU25" s="128">
        <f>SUMIF('Fleet Calc'!$AE$3:$AE$1600,CONCATENATE(NOx_Calc!$E25,NOx_Calc!N$2,"A"),'Fleet Calc'!$AG$3:$AG$1600)</f>
        <v>0</v>
      </c>
      <c r="DV25" s="128">
        <f>SUMIF('Fleet Calc'!$AE$3:$AE$1600,CONCATENATE(NOx_Calc!$E25,NOx_Calc!O$2,"A"),'Fleet Calc'!$AG$3:$AG$1600)</f>
        <v>0</v>
      </c>
      <c r="DW25" s="128">
        <f>SUMIF('Fleet Calc'!$AE$3:$AE$1600,CONCATENATE(NOx_Calc!$E25,NOx_Calc!P$2,"A"),'Fleet Calc'!$AG$3:$AG$1600)</f>
        <v>0</v>
      </c>
      <c r="DX25" s="128">
        <f>SUMIF('Fleet Calc'!$AE$3:$AE$1600,CONCATENATE(NOx_Calc!$E25,NOx_Calc!R$2,"A"),'Fleet Calc'!$AG$3:$AG$1600)</f>
        <v>0</v>
      </c>
      <c r="DY25" s="128">
        <f>SUMIF('Fleet Calc'!$AE$3:$AE$1600,CONCATENATE(NOx_Calc!$E25,NOx_Calc!S$2,"A"),'Fleet Calc'!$AG$3:$AG$1600)</f>
        <v>0</v>
      </c>
      <c r="DZ25" s="128">
        <f>SUMIF('Fleet Calc'!$AE$3:$AE$1600,CONCATENATE(NOx_Calc!$E25,NOx_Calc!T$2,"A"),'Fleet Calc'!$AG$3:$AG$1600)</f>
        <v>0</v>
      </c>
      <c r="EA25" s="128"/>
      <c r="EB25" s="130">
        <f>IF(J25&lt;&gt;"",(DI25*VLOOKUP(J25,'NOx Emission Factors'!$V$7:$Z$271,5,FALSE))/1000000,0)</f>
        <v>0</v>
      </c>
      <c r="EC25" s="130">
        <f>IF(K25&lt;&gt;"",(DJ25*VLOOKUP(K25,'NOx Emission Factors'!$V$7:$Z$271,5,FALSE))/1000000,0)</f>
        <v>0</v>
      </c>
      <c r="ED25" s="130">
        <f>IF(L25&lt;&gt;"",(DK25*VLOOKUP(L25,'NOx Emission Factors'!$V$7:$Z$271,5,FALSE))/1000000,0)</f>
        <v>0</v>
      </c>
      <c r="EE25" s="130">
        <f>IF(M25&lt;&gt;"",(DL25*VLOOKUP(M25,'NOx Emission Factors'!$V$7:$Z$271,5,FALSE))/1000000,0)</f>
        <v>0</v>
      </c>
      <c r="EF25" s="130">
        <f>IF(N25&lt;&gt;"",(DM25*VLOOKUP(N25,'NOx Emission Factors'!$V$7:$Z$271,5,FALSE))/1000000,0)</f>
        <v>0</v>
      </c>
      <c r="EG25" s="130">
        <f>IF(O25&lt;&gt;"",(DN25*VLOOKUP(O25,'NOx Emission Factors'!$V$7:$Z$271,5,FALSE))/1000000,0)</f>
        <v>0</v>
      </c>
      <c r="EH25" s="130">
        <f>IF(P25&lt;&gt;"",(DO25*VLOOKUP(P25,'NOx Emission Factors'!$V$7:$Z$271,5,FALSE))/1000000,0)</f>
        <v>0</v>
      </c>
      <c r="EI25" s="128"/>
      <c r="EJ25" s="130">
        <f>IF(J25&lt;&gt;"",(DQ25*VLOOKUP(J25,'NOx Emission Factors'!$V$7:$Z$271,5,FALSE))/1000000,0)</f>
        <v>0</v>
      </c>
      <c r="EK25" s="130">
        <f>IF(K25&lt;&gt;"",(DR25*VLOOKUP(K25,'NOx Emission Factors'!$V$7:$Z$271,5,FALSE))/1000000,0)</f>
        <v>0</v>
      </c>
      <c r="EL25" s="130">
        <f>IF(L25&lt;&gt;"",(DS25*VLOOKUP(L25,'NOx Emission Factors'!$V$7:$Z$271,5,FALSE))/1000000,0)</f>
        <v>0</v>
      </c>
      <c r="EM25" s="130">
        <f>IF(M25&lt;&gt;"",(DT25*VLOOKUP(M25,'NOx Emission Factors'!$V$7:$Z$271,5,FALSE))/1000000,0)</f>
        <v>0</v>
      </c>
      <c r="EN25" s="130">
        <f>IF(N25&lt;&gt;"",(DU25*VLOOKUP(N25,'NOx Emission Factors'!$V$7:$Z$271,5,FALSE))/1000000,0)</f>
        <v>0</v>
      </c>
      <c r="EO25" s="130">
        <f>IF(O25&lt;&gt;"",(DV25*VLOOKUP(O25,'NOx Emission Factors'!$V$7:$Z$271,5,FALSE))/1000000,0)</f>
        <v>0</v>
      </c>
      <c r="EP25" s="130">
        <f>IF(P25&lt;&gt;"",(DW25*VLOOKUP(P25,'NOx Emission Factors'!$V$7:$Z$271,5,FALSE))/1000000,0)</f>
        <v>0</v>
      </c>
      <c r="EQ25" s="128"/>
      <c r="ER25" s="130">
        <f t="shared" si="10"/>
        <v>0</v>
      </c>
      <c r="ES25" s="130">
        <f t="shared" si="11"/>
        <v>0</v>
      </c>
      <c r="ET25" s="130">
        <f t="shared" si="12"/>
        <v>0</v>
      </c>
      <c r="EU25" s="130">
        <f t="shared" si="13"/>
        <v>0</v>
      </c>
      <c r="EV25" s="130">
        <f t="shared" si="14"/>
        <v>0</v>
      </c>
      <c r="EW25" s="130">
        <f t="shared" si="15"/>
        <v>0</v>
      </c>
      <c r="EX25" s="130">
        <f t="shared" si="16"/>
        <v>0</v>
      </c>
      <c r="EY25" s="130"/>
      <c r="EZ25" s="130">
        <f t="shared" si="17"/>
        <v>0</v>
      </c>
      <c r="FA25" s="130">
        <f t="shared" si="18"/>
        <v>0</v>
      </c>
      <c r="FB25" s="130">
        <f t="shared" si="19"/>
        <v>0</v>
      </c>
      <c r="FC25" s="130">
        <f t="shared" si="20"/>
        <v>0</v>
      </c>
      <c r="FD25" s="130">
        <f t="shared" si="21"/>
        <v>0</v>
      </c>
      <c r="FE25" s="130">
        <f t="shared" si="22"/>
        <v>0</v>
      </c>
      <c r="FF25" s="130">
        <f t="shared" si="23"/>
        <v>0</v>
      </c>
      <c r="FG25" s="128"/>
      <c r="FH25" s="128">
        <f t="shared" si="2"/>
        <v>0</v>
      </c>
      <c r="FI25" s="128"/>
      <c r="FJ25" s="128">
        <f t="shared" si="24"/>
        <v>0</v>
      </c>
      <c r="FK25" s="128">
        <f t="shared" si="25"/>
        <v>0</v>
      </c>
      <c r="FL25" s="128">
        <f t="shared" si="26"/>
        <v>0</v>
      </c>
      <c r="FM25" s="128">
        <f t="shared" si="27"/>
        <v>0</v>
      </c>
      <c r="FN25" s="128">
        <f t="shared" si="28"/>
        <v>0</v>
      </c>
      <c r="FO25" s="128">
        <f t="shared" si="29"/>
        <v>0</v>
      </c>
      <c r="FP25" s="128">
        <f t="shared" si="30"/>
        <v>0</v>
      </c>
      <c r="FR25">
        <f t="shared" si="31"/>
        <v>0</v>
      </c>
      <c r="FS25">
        <f t="shared" si="32"/>
        <v>0</v>
      </c>
      <c r="FT25">
        <f t="shared" si="33"/>
        <v>0</v>
      </c>
      <c r="FU25">
        <f t="shared" si="34"/>
        <v>0</v>
      </c>
      <c r="FV25">
        <f t="shared" si="35"/>
        <v>0</v>
      </c>
      <c r="FW25">
        <f t="shared" si="36"/>
        <v>0</v>
      </c>
      <c r="FX25">
        <f t="shared" si="37"/>
        <v>0</v>
      </c>
      <c r="FZ25">
        <f t="shared" si="38"/>
        <v>0</v>
      </c>
      <c r="GA25">
        <f t="shared" si="39"/>
        <v>0</v>
      </c>
      <c r="GB25">
        <f t="shared" si="40"/>
        <v>0</v>
      </c>
      <c r="GC25">
        <f t="shared" si="41"/>
        <v>0</v>
      </c>
      <c r="GD25">
        <f t="shared" si="42"/>
        <v>0</v>
      </c>
      <c r="GE25">
        <f t="shared" si="43"/>
        <v>0</v>
      </c>
      <c r="GF25">
        <f t="shared" si="44"/>
        <v>0</v>
      </c>
      <c r="GH25">
        <f t="shared" si="45"/>
        <v>0</v>
      </c>
      <c r="GI25">
        <f t="shared" si="46"/>
        <v>0</v>
      </c>
      <c r="GJ25">
        <f t="shared" si="47"/>
        <v>0</v>
      </c>
      <c r="GK25">
        <f t="shared" si="48"/>
        <v>0</v>
      </c>
      <c r="GL25">
        <f t="shared" si="49"/>
        <v>0</v>
      </c>
      <c r="GM25">
        <f t="shared" si="50"/>
        <v>0</v>
      </c>
      <c r="GN25">
        <f t="shared" si="51"/>
        <v>0</v>
      </c>
      <c r="GP25">
        <f t="shared" si="52"/>
        <v>0</v>
      </c>
      <c r="GQ25">
        <f t="shared" si="53"/>
        <v>0</v>
      </c>
      <c r="GR25">
        <f t="shared" si="54"/>
        <v>0</v>
      </c>
      <c r="GS25">
        <f t="shared" si="55"/>
        <v>0</v>
      </c>
      <c r="GT25">
        <f t="shared" si="56"/>
        <v>0</v>
      </c>
      <c r="GU25">
        <f t="shared" si="57"/>
        <v>0</v>
      </c>
      <c r="GV25">
        <f t="shared" si="58"/>
        <v>0</v>
      </c>
      <c r="GX25">
        <f t="shared" si="59"/>
        <v>0</v>
      </c>
      <c r="GY25">
        <f t="shared" si="60"/>
        <v>0</v>
      </c>
      <c r="GZ25">
        <f t="shared" si="61"/>
        <v>0</v>
      </c>
      <c r="HA25">
        <f t="shared" si="62"/>
        <v>0</v>
      </c>
      <c r="HB25">
        <f t="shared" si="63"/>
        <v>0</v>
      </c>
      <c r="HC25">
        <f t="shared" si="64"/>
        <v>0</v>
      </c>
      <c r="HD25">
        <f t="shared" si="65"/>
        <v>0</v>
      </c>
    </row>
    <row r="26" spans="1:212" x14ac:dyDescent="0.2">
      <c r="B26" t="s">
        <v>68</v>
      </c>
      <c r="C26" t="s">
        <v>14</v>
      </c>
      <c r="D26" t="s">
        <v>305</v>
      </c>
      <c r="E26" t="str">
        <f t="shared" si="9"/>
        <v>AA3</v>
      </c>
      <c r="G26" s="129">
        <v>0</v>
      </c>
      <c r="H26" s="129">
        <v>0</v>
      </c>
      <c r="I26" s="127"/>
      <c r="J26" s="127">
        <f t="shared" si="74"/>
        <v>182</v>
      </c>
      <c r="K26" s="127">
        <f t="shared" ref="K26:P26" si="84">J26+1</f>
        <v>183</v>
      </c>
      <c r="L26" s="127">
        <f t="shared" si="84"/>
        <v>184</v>
      </c>
      <c r="M26" s="127">
        <f t="shared" si="84"/>
        <v>185</v>
      </c>
      <c r="N26" s="127">
        <f t="shared" si="84"/>
        <v>186</v>
      </c>
      <c r="O26" s="127">
        <f t="shared" si="84"/>
        <v>187</v>
      </c>
      <c r="P26" s="127">
        <f t="shared" si="84"/>
        <v>188</v>
      </c>
      <c r="Q26" s="127"/>
      <c r="R26" s="127"/>
      <c r="S26" s="127"/>
      <c r="T26" s="127"/>
      <c r="U26" s="127"/>
      <c r="V26" s="127"/>
      <c r="W26" s="127"/>
      <c r="X26" s="127"/>
      <c r="Y26" s="127"/>
      <c r="Z26" s="127"/>
      <c r="AA26" s="127"/>
      <c r="AC26" s="128">
        <f>COUNTIF('Fleet Calc'!$AE$3:$AE$1600,CONCATENATE(NOx_Calc!$E26,NOx_Calc!J$2,"L"))</f>
        <v>0</v>
      </c>
      <c r="AD26" s="128">
        <f>COUNTIF('Fleet Calc'!$AE$3:$AE$1600,CONCATENATE(NOx_Calc!$E26,NOx_Calc!K$2,"L"))</f>
        <v>0</v>
      </c>
      <c r="AE26" s="128">
        <f>COUNTIF('Fleet Calc'!$AE$3:$AE$1600,CONCATENATE(NOx_Calc!$E26,NOx_Calc!L$2,"L"))</f>
        <v>0</v>
      </c>
      <c r="AF26" s="128">
        <f>COUNTIF('Fleet Calc'!$AE$3:$AE$1600,CONCATENATE(NOx_Calc!$E26,NOx_Calc!M$2,"L"))</f>
        <v>0</v>
      </c>
      <c r="AG26" s="128">
        <f>COUNTIF('Fleet Calc'!$AE$3:$AE$1600,CONCATENATE(NOx_Calc!$E26,NOx_Calc!N$2,"L"))</f>
        <v>0</v>
      </c>
      <c r="AH26" s="128">
        <f>COUNTIF('Fleet Calc'!$AE$3:$AE$1600,CONCATENATE(NOx_Calc!$E26,NOx_Calc!O$2,"L"))</f>
        <v>0</v>
      </c>
      <c r="AI26" s="128">
        <f>COUNTIF('Fleet Calc'!$AE$3:$AE$1600,CONCATENATE(NOx_Calc!$E26,NOx_Calc!P$2,"L"))</f>
        <v>0</v>
      </c>
      <c r="AJ26" s="128">
        <f>COUNTIF('Fleet Calc'!$AE$3:$AE$1600,CONCATENATE(NOx_Calc!$E26,NOx_Calc!Q$2,"L"))</f>
        <v>0</v>
      </c>
      <c r="AK26" s="128"/>
      <c r="AL26" s="128">
        <f>COUNTIF('Fleet Calc'!$AE$3:$AE$1600,CONCATENATE(NOx_Calc!$E26,NOx_Calc!J$2,"A"))</f>
        <v>0</v>
      </c>
      <c r="AM26" s="128">
        <f>COUNTIF('Fleet Calc'!$AE$3:$AE$1600,CONCATENATE(NOx_Calc!$E26,NOx_Calc!K$2,"A"))</f>
        <v>0</v>
      </c>
      <c r="AN26" s="128">
        <f>COUNTIF('Fleet Calc'!$AE$3:$AE$1600,CONCATENATE(NOx_Calc!$E26,NOx_Calc!L$2,"A"))</f>
        <v>0</v>
      </c>
      <c r="AO26" s="128">
        <f>COUNTIF('Fleet Calc'!$AE$3:$AE$1600,CONCATENATE(NOx_Calc!$E26,NOx_Calc!M$2,"A"))</f>
        <v>0</v>
      </c>
      <c r="AP26" s="128">
        <f>COUNTIF('Fleet Calc'!$AE$3:$AE$1600,CONCATENATE(NOx_Calc!$E26,NOx_Calc!N$2,"A"))</f>
        <v>0</v>
      </c>
      <c r="AQ26" s="128">
        <f>COUNTIF('Fleet Calc'!$AE$3:$AE$1600,CONCATENATE(NOx_Calc!$E26,NOx_Calc!O$2,"A"))</f>
        <v>0</v>
      </c>
      <c r="AR26" s="128">
        <f>COUNTIF('Fleet Calc'!$AE$3:$AE$1600,CONCATENATE(NOx_Calc!$E26,NOx_Calc!P$2,"A"))</f>
        <v>0</v>
      </c>
      <c r="AS26" s="128">
        <f>COUNTIF('Fleet Calc'!$AE$3:$AE$1600,CONCATENATE(NOx_Calc!$E26,NOx_Calc!Q$2,"A"))</f>
        <v>0</v>
      </c>
      <c r="AT26" s="128"/>
      <c r="AU26" s="128">
        <f>SUMIF('Fleet Calc'!$AE$3:$AE$1600,CONCATENATE(NOx_Calc!$E26,NOx_Calc!J$2,"L"),'Fleet Calc'!$AK$3:$AK$1600)</f>
        <v>0</v>
      </c>
      <c r="AV26" s="128">
        <f>SUMIF('Fleet Calc'!$AE$3:$AE$1600,CONCATENATE(NOx_Calc!$E26,NOx_Calc!K$2,"L"),'Fleet Calc'!$AK$3:$AK$1600)</f>
        <v>0</v>
      </c>
      <c r="AW26" s="128">
        <f>SUMIF('Fleet Calc'!$AE$3:$AE$1600,CONCATENATE(NOx_Calc!$E26,NOx_Calc!L$2,"L"),'Fleet Calc'!$AK$3:$AK$1600)</f>
        <v>0</v>
      </c>
      <c r="AX26" s="128">
        <f>SUMIF('Fleet Calc'!$AE$3:$AE$1600,CONCATENATE(NOx_Calc!$E26,NOx_Calc!M$2,"L"),'Fleet Calc'!$AK$3:$AK$1600)</f>
        <v>0</v>
      </c>
      <c r="AY26" s="128">
        <f>SUMIF('Fleet Calc'!$AE$3:$AE$1600,CONCATENATE(NOx_Calc!$E26,NOx_Calc!N$2,"L"),'Fleet Calc'!$AK$3:$AK$1600)</f>
        <v>0</v>
      </c>
      <c r="AZ26" s="128">
        <f>SUMIF('Fleet Calc'!$AE$3:$AE$1600,CONCATENATE(NOx_Calc!$E26,NOx_Calc!O$2,"L"),'Fleet Calc'!$AK$3:$AK$1600)</f>
        <v>0</v>
      </c>
      <c r="BA26" s="128">
        <f>SUMIF('Fleet Calc'!$AE$3:$AE$1600,CONCATENATE(NOx_Calc!$E26,NOx_Calc!P$2,"L"),'Fleet Calc'!$AK$3:$AK$1600)</f>
        <v>0</v>
      </c>
      <c r="BB26" s="128">
        <f>SUMIF('Fleet Calc'!$AE$3:$AE$1600,CONCATENATE(NOx_Calc!$E26,NOx_Calc!Q$2,"L"),'Fleet Calc'!$AK$3:$AK$1600)</f>
        <v>0</v>
      </c>
      <c r="BC26" s="128"/>
      <c r="BD26" s="128">
        <f>SUMIF('Fleet Calc'!$AE$3:$AE$1600,CONCATENATE(NOx_Calc!$E26,NOx_Calc!J$2,"A"),'Fleet Calc'!$AK$3:$AK$1600)</f>
        <v>0</v>
      </c>
      <c r="BE26" s="128">
        <f>SUMIF('Fleet Calc'!$AE$3:$AE$1600,CONCATENATE(NOx_Calc!$E26,NOx_Calc!K$2,"A"),'Fleet Calc'!$AK$3:$AK$1600)</f>
        <v>0</v>
      </c>
      <c r="BF26" s="128">
        <f>SUMIF('Fleet Calc'!$AE$3:$AE$1600,CONCATENATE(NOx_Calc!$E26,NOx_Calc!L$2,"A"),'Fleet Calc'!$AK$3:$AK$1600)</f>
        <v>0</v>
      </c>
      <c r="BG26" s="128">
        <f>SUMIF('Fleet Calc'!$AE$3:$AE$1600,CONCATENATE(NOx_Calc!$E26,NOx_Calc!M$2,"A"),'Fleet Calc'!$AK$3:$AK$1600)</f>
        <v>0</v>
      </c>
      <c r="BH26" s="128">
        <f>SUMIF('Fleet Calc'!$AE$3:$AE$1600,CONCATENATE(NOx_Calc!$E26,NOx_Calc!N$2,"A"),'Fleet Calc'!$AK$3:$AK$1600)</f>
        <v>0</v>
      </c>
      <c r="BI26" s="128">
        <f>SUMIF('Fleet Calc'!$AE$3:$AE$1600,CONCATENATE(NOx_Calc!$E26,NOx_Calc!O$2,"A"),'Fleet Calc'!$AK$3:$AK$1600)</f>
        <v>0</v>
      </c>
      <c r="BJ26" s="128">
        <f>SUMIF('Fleet Calc'!$AE$3:$AE$1600,CONCATENATE(NOx_Calc!$E26,NOx_Calc!P$2,"A"),'Fleet Calc'!$AK$3:$AK$1600)</f>
        <v>0</v>
      </c>
      <c r="BK26" s="128">
        <f>SUMIF('Fleet Calc'!$AE$3:$AE$1600,CONCATENATE(NOx_Calc!$E26,NOx_Calc!Q$2,"A"),'Fleet Calc'!$AK$3:$AK$1600)</f>
        <v>0</v>
      </c>
      <c r="BL26" s="128"/>
      <c r="BM26" s="128">
        <f>IF(J26&lt;&gt;"",(AU26*1.609344*VLOOKUP(J26,'NOx Emission Factors'!$V$7:$X$271,2,FALSE))/1000000,0)</f>
        <v>0</v>
      </c>
      <c r="BN26" s="128">
        <f>IF(K26&lt;&gt;"",(AV26*1.609344*VLOOKUP(K26,'NOx Emission Factors'!$V$7:$X$271,2,FALSE))/1000000,0)</f>
        <v>0</v>
      </c>
      <c r="BO26" s="128">
        <f>IF(L26&lt;&gt;"",(AW26*1.609344*VLOOKUP(L26,'NOx Emission Factors'!$V$7:$X$271,2,FALSE))/1000000,0)</f>
        <v>0</v>
      </c>
      <c r="BP26" s="128">
        <f>IF(M26&lt;&gt;"",(AX26*1.609344*VLOOKUP(M26,'NOx Emission Factors'!$V$7:$X$271,2,FALSE))/1000000,0)</f>
        <v>0</v>
      </c>
      <c r="BQ26" s="128">
        <f>IF(N26&lt;&gt;"",(AY26*1.609344*VLOOKUP(N26,'NOx Emission Factors'!$V$7:$X$271,2,FALSE))/1000000,0)</f>
        <v>0</v>
      </c>
      <c r="BR26" s="128">
        <f>IF(O26&lt;&gt;"",(AZ26*1.609344*VLOOKUP(O26,'NOx Emission Factors'!$V$7:$X$271,2,FALSE))/1000000,0)</f>
        <v>0</v>
      </c>
      <c r="BS26" s="128">
        <f>IF(P26&lt;&gt;"",(BA26*1.609344*VLOOKUP(P26,'NOx Emission Factors'!$V$7:$X$271,2,FALSE))/1000000,0)</f>
        <v>0</v>
      </c>
      <c r="BT26" s="128"/>
      <c r="BU26" s="128">
        <f>IF(J26&lt;&gt;"",(BD26*1.609344*VLOOKUP(J26,'NOx Emission Factors'!$V$7:$X$271,3,FALSE))/1000000,0)</f>
        <v>0</v>
      </c>
      <c r="BV26" s="128">
        <f>IF(K26&lt;&gt;"",(BE26*1.609344*VLOOKUP(K26,'NOx Emission Factors'!$V$7:$X$271,3,FALSE))/1000000,0)</f>
        <v>0</v>
      </c>
      <c r="BW26" s="128">
        <f>IF(L26&lt;&gt;"",(BF26*1.609344*VLOOKUP(L26,'NOx Emission Factors'!$V$7:$X$271,3,FALSE))/1000000,0)</f>
        <v>0</v>
      </c>
      <c r="BX26" s="128">
        <f>IF(M26&lt;&gt;"",(BG26*1.609344*VLOOKUP(M26,'NOx Emission Factors'!$V$7:$X$271,3,FALSE))/1000000,0)</f>
        <v>0</v>
      </c>
      <c r="BY26" s="128">
        <f>IF(N26&lt;&gt;"",(BH26*1.609344*VLOOKUP(N26,'NOx Emission Factors'!$V$7:$X$271,3,FALSE))/1000000,0)</f>
        <v>0</v>
      </c>
      <c r="BZ26" s="128">
        <f>IF(O26&lt;&gt;"",(BI26*1.609344*VLOOKUP(O26,'NOx Emission Factors'!$V$7:$X$271,3,FALSE))/1000000,0)</f>
        <v>0</v>
      </c>
      <c r="CA26" s="128">
        <f>IF(P26&lt;&gt;"",(BJ26*1.609344*VLOOKUP(P26,'NOx Emission Factors'!$V$7:$X$271,3,FALSE))/1000000,0)</f>
        <v>0</v>
      </c>
      <c r="CB26" s="128"/>
      <c r="CC26" s="128">
        <f>SUMIF('Fleet Calc'!$AE$3:$AE$1600,CONCATENATE(NOx_Calc!$E26,NOx_Calc!J$2,"L"),'Fleet Calc'!$AI$3:$AI$1600)</f>
        <v>0</v>
      </c>
      <c r="CD26" s="128">
        <f>SUMIF('Fleet Calc'!$AE$3:$AE$1600,CONCATENATE(NOx_Calc!$E26,NOx_Calc!K$2,"L"),'Fleet Calc'!$AI$3:$AI$1600)</f>
        <v>0</v>
      </c>
      <c r="CE26" s="128">
        <f>SUMIF('Fleet Calc'!$AE$3:$AE$1600,CONCATENATE(NOx_Calc!$E26,NOx_Calc!L$2,"L"),'Fleet Calc'!$AI$3:$AI$1600)</f>
        <v>0</v>
      </c>
      <c r="CF26" s="128">
        <f>SUMIF('Fleet Calc'!$AE$3:$AE$1600,CONCATENATE(NOx_Calc!$E26,NOx_Calc!M$2,"L"),'Fleet Calc'!$AI$3:$AI$1600)</f>
        <v>0</v>
      </c>
      <c r="CG26" s="128">
        <f>SUMIF('Fleet Calc'!$AE$3:$AE$1600,CONCATENATE(NOx_Calc!$E26,NOx_Calc!N$2,"L"),'Fleet Calc'!$AI$3:$AI$1600)</f>
        <v>0</v>
      </c>
      <c r="CH26" s="128">
        <f>SUMIF('Fleet Calc'!$AE$3:$AE$1600,CONCATENATE(NOx_Calc!$E26,NOx_Calc!O$2,"L"),'Fleet Calc'!$AI$3:$AI$1600)</f>
        <v>0</v>
      </c>
      <c r="CI26" s="128">
        <f>SUMIF('Fleet Calc'!$AE$3:$AE$1600,CONCATENATE(NOx_Calc!$E26,NOx_Calc!P$2,"L"),'Fleet Calc'!$AI$3:$AI$1600)</f>
        <v>0</v>
      </c>
      <c r="CJ26" s="128"/>
      <c r="CK26" s="128">
        <f>SUMIF('Fleet Calc'!$AE$3:$AE$1600,CONCATENATE(NOx_Calc!$E26,NOx_Calc!J$2,"A"),'Fleet Calc'!$AI$3:$AI$1600)</f>
        <v>0</v>
      </c>
      <c r="CL26" s="128">
        <f>SUMIF('Fleet Calc'!$AE$3:$AE$1600,CONCATENATE(NOx_Calc!$E26,NOx_Calc!K$2,"A"),'Fleet Calc'!$AI$3:$AI$1600)</f>
        <v>0</v>
      </c>
      <c r="CM26" s="128">
        <f>SUMIF('Fleet Calc'!$AE$3:$AE$1600,CONCATENATE(NOx_Calc!$E26,NOx_Calc!L$2,"A"),'Fleet Calc'!$AI$3:$AI$1600)</f>
        <v>0</v>
      </c>
      <c r="CN26" s="128">
        <f>SUMIF('Fleet Calc'!$AE$3:$AE$1600,CONCATENATE(NOx_Calc!$E26,NOx_Calc!M$2,"A"),'Fleet Calc'!$AI$3:$AI$1600)</f>
        <v>0</v>
      </c>
      <c r="CO26" s="128">
        <f>SUMIF('Fleet Calc'!$AE$3:$AE$1600,CONCATENATE(NOx_Calc!$E26,NOx_Calc!N$2,"A"),'Fleet Calc'!$AI$3:$AI$1600)</f>
        <v>0</v>
      </c>
      <c r="CP26" s="128">
        <f>SUMIF('Fleet Calc'!$AE$3:$AE$1600,CONCATENATE(NOx_Calc!$E26,NOx_Calc!O$2,"A"),'Fleet Calc'!$AI$3:$AI$1600)</f>
        <v>0</v>
      </c>
      <c r="CQ26" s="128">
        <f>SUMIF('Fleet Calc'!$AE$3:$AE$1600,CONCATENATE(NOx_Calc!$E26,NOx_Calc!P$2,"A"),'Fleet Calc'!$AI$3:$AI$1600)</f>
        <v>0</v>
      </c>
      <c r="CR26" s="128"/>
      <c r="CS26" s="128">
        <f>IF(T26&lt;&gt;"",(CC26*1.609344*VLOOKUP(T26,'NOx Emission Factors'!$V$7:$X$271,2,FALSE))/1000000,0)</f>
        <v>0</v>
      </c>
      <c r="CT26" s="128">
        <f>IF(U26&lt;&gt;"",(CD26*1.609344*VLOOKUP(U26,'NOx Emission Factors'!$V$7:$X$271,2,FALSE))/1000000,0)</f>
        <v>0</v>
      </c>
      <c r="CU26" s="128">
        <f>IF(V26&lt;&gt;"",(CE26*1.609344*VLOOKUP(V26,'NOx Emission Factors'!$V$7:$X$271,2,FALSE))/1000000,0)</f>
        <v>0</v>
      </c>
      <c r="CV26" s="128">
        <f>IF(W26&lt;&gt;"",(CF26*1.609344*VLOOKUP(W26,'NOx Emission Factors'!$V$7:$X$271,2,FALSE))/1000000,0)</f>
        <v>0</v>
      </c>
      <c r="CW26" s="128">
        <f>IF(X26&lt;&gt;"",(CG26*1.609344*VLOOKUP(X26,'NOx Emission Factors'!$V$7:$X$271,2,FALSE))/1000000,0)</f>
        <v>0</v>
      </c>
      <c r="CX26" s="128">
        <f>IF(Y26&lt;&gt;"",(CH26*1.609344*VLOOKUP(Y26,'NOx Emission Factors'!$V$7:$X$271,2,FALSE))/1000000,0)</f>
        <v>0</v>
      </c>
      <c r="CY26" s="128">
        <f>IF(Z26&lt;&gt;"",(CI26*1.609344*VLOOKUP(Z26,'NOx Emission Factors'!$V$7:$X$271,2,FALSE))/1000000,0)</f>
        <v>0</v>
      </c>
      <c r="CZ26" s="128"/>
      <c r="DA26" s="128">
        <f>IF(T26&lt;&gt;"",(CK26*1.609344*VLOOKUP(T26,'NOx Emission Factors'!$V$7:$X$271,3,FALSE))/1000000,0)</f>
        <v>0</v>
      </c>
      <c r="DB26" s="128">
        <f>IF(U26&lt;&gt;"",(CL26*1.609344*VLOOKUP(U26,'NOx Emission Factors'!$V$7:$X$271,3,FALSE))/1000000,0)</f>
        <v>0</v>
      </c>
      <c r="DC26" s="128">
        <f>IF(V26&lt;&gt;"",(CM26*1.609344*VLOOKUP(V26,'NOx Emission Factors'!$V$7:$X$271,3,FALSE))/1000000,0)</f>
        <v>0</v>
      </c>
      <c r="DD26" s="128">
        <f>IF(W26&lt;&gt;"",(CN26*1.609344*VLOOKUP(W26,'NOx Emission Factors'!$V$7:$X$271,3,FALSE))/1000000,0)</f>
        <v>0</v>
      </c>
      <c r="DE26" s="128">
        <f>IF(X26&lt;&gt;"",(CO26*1.609344*VLOOKUP(X26,'NOx Emission Factors'!$V$7:$X$271,3,FALSE))/1000000,0)</f>
        <v>0</v>
      </c>
      <c r="DF26" s="128">
        <f>IF(Y26&lt;&gt;"",(CP26*1.609344*VLOOKUP(Y26,'NOx Emission Factors'!$V$7:$X$271,3,FALSE))/1000000,0)</f>
        <v>0</v>
      </c>
      <c r="DG26" s="128">
        <f>IF(Z26&lt;&gt;"",(CQ26*1.609344*VLOOKUP(Z26,'NOx Emission Factors'!$V$7:$X$271,3,FALSE))/1000000,0)</f>
        <v>0</v>
      </c>
      <c r="DH26" s="128"/>
      <c r="DI26" s="128">
        <f>SUMIF('Fleet Calc'!$AE$3:$AE$1600,CONCATENATE(NOx_Calc!$E26,NOx_Calc!J$2,"L"),'Fleet Calc'!$AG$3:$AG$1600)</f>
        <v>0</v>
      </c>
      <c r="DJ26" s="128">
        <f>SUMIF('Fleet Calc'!$AE$3:$AE$1600,CONCATENATE(NOx_Calc!$E26,NOx_Calc!K$2,"L"),'Fleet Calc'!$AG$3:$AG$1600)</f>
        <v>0</v>
      </c>
      <c r="DK26" s="128">
        <f>SUMIF('Fleet Calc'!$AE$3:$AE$1600,CONCATENATE(NOx_Calc!$E26,NOx_Calc!L$2,"L"),'Fleet Calc'!$AG$3:$AG$1600)</f>
        <v>0</v>
      </c>
      <c r="DL26" s="128">
        <f>SUMIF('Fleet Calc'!$AE$3:$AE$1600,CONCATENATE(NOx_Calc!$E26,NOx_Calc!M$2,"L"),'Fleet Calc'!$AG$3:$AG$1600)</f>
        <v>0</v>
      </c>
      <c r="DM26" s="128">
        <f>SUMIF('Fleet Calc'!$AE$3:$AE$1600,CONCATENATE(NOx_Calc!$E26,NOx_Calc!N$2,"L"),'Fleet Calc'!$AG$3:$AG$1600)</f>
        <v>0</v>
      </c>
      <c r="DN26" s="128">
        <f>SUMIF('Fleet Calc'!$AE$3:$AE$1600,CONCATENATE(NOx_Calc!$E26,NOx_Calc!O$2,"L"),'Fleet Calc'!$AG$3:$AG$1600)</f>
        <v>0</v>
      </c>
      <c r="DO26" s="128">
        <f>SUMIF('Fleet Calc'!$AE$3:$AE$1600,CONCATENATE(NOx_Calc!$E26,NOx_Calc!P$2,"L"),'Fleet Calc'!$AG$3:$AG$1600)</f>
        <v>0</v>
      </c>
      <c r="DP26" s="128"/>
      <c r="DQ26" s="128">
        <f>SUMIF('Fleet Calc'!$AE$3:$AE$1600,CONCATENATE(NOx_Calc!$E26,NOx_Calc!J$2,"A"),'Fleet Calc'!$AG$3:$AG$1600)</f>
        <v>0</v>
      </c>
      <c r="DR26" s="128">
        <f>SUMIF('Fleet Calc'!$AE$3:$AE$1600,CONCATENATE(NOx_Calc!$E26,NOx_Calc!K$2,"A"),'Fleet Calc'!$AG$3:$AG$1600)</f>
        <v>0</v>
      </c>
      <c r="DS26" s="128">
        <f>SUMIF('Fleet Calc'!$AE$3:$AE$1600,CONCATENATE(NOx_Calc!$E26,NOx_Calc!L$2,"A"),'Fleet Calc'!$AG$3:$AG$1600)</f>
        <v>0</v>
      </c>
      <c r="DT26" s="128">
        <f>SUMIF('Fleet Calc'!$AE$3:$AE$1600,CONCATENATE(NOx_Calc!$E26,NOx_Calc!M$2,"A"),'Fleet Calc'!$AG$3:$AG$1600)</f>
        <v>0</v>
      </c>
      <c r="DU26" s="128">
        <f>SUMIF('Fleet Calc'!$AE$3:$AE$1600,CONCATENATE(NOx_Calc!$E26,NOx_Calc!N$2,"A"),'Fleet Calc'!$AG$3:$AG$1600)</f>
        <v>0</v>
      </c>
      <c r="DV26" s="128">
        <f>SUMIF('Fleet Calc'!$AE$3:$AE$1600,CONCATENATE(NOx_Calc!$E26,NOx_Calc!O$2,"A"),'Fleet Calc'!$AG$3:$AG$1600)</f>
        <v>0</v>
      </c>
      <c r="DW26" s="128">
        <f>SUMIF('Fleet Calc'!$AE$3:$AE$1600,CONCATENATE(NOx_Calc!$E26,NOx_Calc!P$2,"A"),'Fleet Calc'!$AG$3:$AG$1600)</f>
        <v>0</v>
      </c>
      <c r="DX26" s="128">
        <f>SUMIF('Fleet Calc'!$AE$3:$AE$1600,CONCATENATE(NOx_Calc!$E26,NOx_Calc!R$2,"A"),'Fleet Calc'!$AG$3:$AG$1600)</f>
        <v>0</v>
      </c>
      <c r="DY26" s="128">
        <f>SUMIF('Fleet Calc'!$AE$3:$AE$1600,CONCATENATE(NOx_Calc!$E26,NOx_Calc!S$2,"A"),'Fleet Calc'!$AG$3:$AG$1600)</f>
        <v>0</v>
      </c>
      <c r="DZ26" s="128">
        <f>SUMIF('Fleet Calc'!$AE$3:$AE$1600,CONCATENATE(NOx_Calc!$E26,NOx_Calc!T$2,"A"),'Fleet Calc'!$AG$3:$AG$1600)</f>
        <v>0</v>
      </c>
      <c r="EA26" s="128"/>
      <c r="EB26" s="130">
        <f>IF(J26&lt;&gt;"",(DI26*VLOOKUP(J26,'NOx Emission Factors'!$V$7:$Z$271,5,FALSE))/1000000,0)</f>
        <v>0</v>
      </c>
      <c r="EC26" s="130">
        <f>IF(K26&lt;&gt;"",(DJ26*VLOOKUP(K26,'NOx Emission Factors'!$V$7:$Z$271,5,FALSE))/1000000,0)</f>
        <v>0</v>
      </c>
      <c r="ED26" s="130">
        <f>IF(L26&lt;&gt;"",(DK26*VLOOKUP(L26,'NOx Emission Factors'!$V$7:$Z$271,5,FALSE))/1000000,0)</f>
        <v>0</v>
      </c>
      <c r="EE26" s="130">
        <f>IF(M26&lt;&gt;"",(DL26*VLOOKUP(M26,'NOx Emission Factors'!$V$7:$Z$271,5,FALSE))/1000000,0)</f>
        <v>0</v>
      </c>
      <c r="EF26" s="130">
        <f>IF(N26&lt;&gt;"",(DM26*VLOOKUP(N26,'NOx Emission Factors'!$V$7:$Z$271,5,FALSE))/1000000,0)</f>
        <v>0</v>
      </c>
      <c r="EG26" s="130">
        <f>IF(O26&lt;&gt;"",(DN26*VLOOKUP(O26,'NOx Emission Factors'!$V$7:$Z$271,5,FALSE))/1000000,0)</f>
        <v>0</v>
      </c>
      <c r="EH26" s="130">
        <f>IF(P26&lt;&gt;"",(DO26*VLOOKUP(P26,'NOx Emission Factors'!$V$7:$Z$271,5,FALSE))/1000000,0)</f>
        <v>0</v>
      </c>
      <c r="EI26" s="128"/>
      <c r="EJ26" s="130">
        <f>IF(J26&lt;&gt;"",(DQ26*VLOOKUP(J26,'NOx Emission Factors'!$V$7:$Z$271,5,FALSE))/1000000,0)</f>
        <v>0</v>
      </c>
      <c r="EK26" s="130">
        <f>IF(K26&lt;&gt;"",(DR26*VLOOKUP(K26,'NOx Emission Factors'!$V$7:$Z$271,5,FALSE))/1000000,0)</f>
        <v>0</v>
      </c>
      <c r="EL26" s="130">
        <f>IF(L26&lt;&gt;"",(DS26*VLOOKUP(L26,'NOx Emission Factors'!$V$7:$Z$271,5,FALSE))/1000000,0)</f>
        <v>0</v>
      </c>
      <c r="EM26" s="130">
        <f>IF(M26&lt;&gt;"",(DT26*VLOOKUP(M26,'NOx Emission Factors'!$V$7:$Z$271,5,FALSE))/1000000,0)</f>
        <v>0</v>
      </c>
      <c r="EN26" s="130">
        <f>IF(N26&lt;&gt;"",(DU26*VLOOKUP(N26,'NOx Emission Factors'!$V$7:$Z$271,5,FALSE))/1000000,0)</f>
        <v>0</v>
      </c>
      <c r="EO26" s="130">
        <f>IF(O26&lt;&gt;"",(DV26*VLOOKUP(O26,'NOx Emission Factors'!$V$7:$Z$271,5,FALSE))/1000000,0)</f>
        <v>0</v>
      </c>
      <c r="EP26" s="130">
        <f>IF(P26&lt;&gt;"",(DW26*VLOOKUP(P26,'NOx Emission Factors'!$V$7:$Z$271,5,FALSE))/1000000,0)</f>
        <v>0</v>
      </c>
      <c r="EQ26" s="128"/>
      <c r="ER26" s="130">
        <f t="shared" si="10"/>
        <v>0</v>
      </c>
      <c r="ES26" s="130">
        <f t="shared" si="11"/>
        <v>0</v>
      </c>
      <c r="ET26" s="130">
        <f t="shared" si="12"/>
        <v>0</v>
      </c>
      <c r="EU26" s="130">
        <f t="shared" si="13"/>
        <v>0</v>
      </c>
      <c r="EV26" s="130">
        <f t="shared" si="14"/>
        <v>0</v>
      </c>
      <c r="EW26" s="130">
        <f t="shared" si="15"/>
        <v>0</v>
      </c>
      <c r="EX26" s="130">
        <f t="shared" si="16"/>
        <v>0</v>
      </c>
      <c r="EY26" s="130"/>
      <c r="EZ26" s="130">
        <f t="shared" si="17"/>
        <v>0</v>
      </c>
      <c r="FA26" s="130">
        <f t="shared" si="18"/>
        <v>0</v>
      </c>
      <c r="FB26" s="130">
        <f t="shared" si="19"/>
        <v>0</v>
      </c>
      <c r="FC26" s="130">
        <f t="shared" si="20"/>
        <v>0</v>
      </c>
      <c r="FD26" s="130">
        <f t="shared" si="21"/>
        <v>0</v>
      </c>
      <c r="FE26" s="130">
        <f t="shared" si="22"/>
        <v>0</v>
      </c>
      <c r="FF26" s="130">
        <f t="shared" si="23"/>
        <v>0</v>
      </c>
      <c r="FG26" s="128"/>
      <c r="FH26" s="128">
        <f t="shared" si="2"/>
        <v>0</v>
      </c>
      <c r="FI26" s="128"/>
      <c r="FJ26" s="128">
        <f t="shared" si="24"/>
        <v>0</v>
      </c>
      <c r="FK26" s="128">
        <f t="shared" si="25"/>
        <v>0</v>
      </c>
      <c r="FL26" s="128">
        <f t="shared" si="26"/>
        <v>0</v>
      </c>
      <c r="FM26" s="128">
        <f t="shared" si="27"/>
        <v>0</v>
      </c>
      <c r="FN26" s="128">
        <f t="shared" si="28"/>
        <v>0</v>
      </c>
      <c r="FO26" s="128">
        <f t="shared" si="29"/>
        <v>0</v>
      </c>
      <c r="FP26" s="128">
        <f t="shared" si="30"/>
        <v>0</v>
      </c>
      <c r="FR26">
        <f t="shared" si="31"/>
        <v>0</v>
      </c>
      <c r="FS26">
        <f t="shared" si="32"/>
        <v>0</v>
      </c>
      <c r="FT26">
        <f t="shared" si="33"/>
        <v>0</v>
      </c>
      <c r="FU26">
        <f t="shared" si="34"/>
        <v>0</v>
      </c>
      <c r="FV26">
        <f t="shared" si="35"/>
        <v>0</v>
      </c>
      <c r="FW26">
        <f t="shared" si="36"/>
        <v>0</v>
      </c>
      <c r="FX26">
        <f t="shared" si="37"/>
        <v>0</v>
      </c>
      <c r="FZ26">
        <f t="shared" si="38"/>
        <v>0</v>
      </c>
      <c r="GA26">
        <f t="shared" si="39"/>
        <v>0</v>
      </c>
      <c r="GB26">
        <f t="shared" si="40"/>
        <v>0</v>
      </c>
      <c r="GC26">
        <f t="shared" si="41"/>
        <v>0</v>
      </c>
      <c r="GD26">
        <f t="shared" si="42"/>
        <v>0</v>
      </c>
      <c r="GE26">
        <f t="shared" si="43"/>
        <v>0</v>
      </c>
      <c r="GF26">
        <f t="shared" si="44"/>
        <v>0</v>
      </c>
      <c r="GH26">
        <f t="shared" si="45"/>
        <v>0</v>
      </c>
      <c r="GI26">
        <f t="shared" si="46"/>
        <v>0</v>
      </c>
      <c r="GJ26">
        <f t="shared" si="47"/>
        <v>0</v>
      </c>
      <c r="GK26">
        <f t="shared" si="48"/>
        <v>0</v>
      </c>
      <c r="GL26">
        <f t="shared" si="49"/>
        <v>0</v>
      </c>
      <c r="GM26">
        <f t="shared" si="50"/>
        <v>0</v>
      </c>
      <c r="GN26">
        <f t="shared" si="51"/>
        <v>0</v>
      </c>
      <c r="GP26">
        <f t="shared" si="52"/>
        <v>0</v>
      </c>
      <c r="GQ26">
        <f t="shared" si="53"/>
        <v>0</v>
      </c>
      <c r="GR26">
        <f t="shared" si="54"/>
        <v>0</v>
      </c>
      <c r="GS26">
        <f t="shared" si="55"/>
        <v>0</v>
      </c>
      <c r="GT26">
        <f t="shared" si="56"/>
        <v>0</v>
      </c>
      <c r="GU26">
        <f t="shared" si="57"/>
        <v>0</v>
      </c>
      <c r="GV26">
        <f t="shared" si="58"/>
        <v>0</v>
      </c>
      <c r="GX26">
        <f t="shared" si="59"/>
        <v>0</v>
      </c>
      <c r="GY26">
        <f t="shared" si="60"/>
        <v>0</v>
      </c>
      <c r="GZ26">
        <f t="shared" si="61"/>
        <v>0</v>
      </c>
      <c r="HA26">
        <f t="shared" si="62"/>
        <v>0</v>
      </c>
      <c r="HB26">
        <f t="shared" si="63"/>
        <v>0</v>
      </c>
      <c r="HC26">
        <f t="shared" si="64"/>
        <v>0</v>
      </c>
      <c r="HD26">
        <f t="shared" si="65"/>
        <v>0</v>
      </c>
    </row>
    <row r="27" spans="1:212" x14ac:dyDescent="0.2">
      <c r="B27" t="s">
        <v>69</v>
      </c>
      <c r="C27" t="s">
        <v>14</v>
      </c>
      <c r="D27" t="s">
        <v>306</v>
      </c>
      <c r="E27" t="str">
        <f t="shared" si="9"/>
        <v>AA4</v>
      </c>
      <c r="G27" s="129">
        <v>0</v>
      </c>
      <c r="H27" s="129">
        <v>0</v>
      </c>
      <c r="I27" s="127"/>
      <c r="J27" s="127">
        <f t="shared" si="74"/>
        <v>189</v>
      </c>
      <c r="K27" s="127">
        <f t="shared" ref="K27:P27" si="85">J27+1</f>
        <v>190</v>
      </c>
      <c r="L27" s="127">
        <f t="shared" si="85"/>
        <v>191</v>
      </c>
      <c r="M27" s="127">
        <f t="shared" si="85"/>
        <v>192</v>
      </c>
      <c r="N27" s="127">
        <f t="shared" si="85"/>
        <v>193</v>
      </c>
      <c r="O27" s="127">
        <f t="shared" si="85"/>
        <v>194</v>
      </c>
      <c r="P27" s="127">
        <f t="shared" si="85"/>
        <v>195</v>
      </c>
      <c r="Q27" s="127"/>
      <c r="R27" s="127"/>
      <c r="S27" s="127"/>
      <c r="T27" s="127"/>
      <c r="U27" s="127"/>
      <c r="V27" s="127"/>
      <c r="W27" s="127"/>
      <c r="X27" s="127"/>
      <c r="Y27" s="127"/>
      <c r="Z27" s="127"/>
      <c r="AA27" s="127"/>
      <c r="AC27" s="128">
        <f>COUNTIF('Fleet Calc'!$AE$3:$AE$1600,CONCATENATE(NOx_Calc!$E27,NOx_Calc!J$2,"L"))</f>
        <v>0</v>
      </c>
      <c r="AD27" s="128">
        <f>COUNTIF('Fleet Calc'!$AE$3:$AE$1600,CONCATENATE(NOx_Calc!$E27,NOx_Calc!K$2,"L"))</f>
        <v>0</v>
      </c>
      <c r="AE27" s="128">
        <f>COUNTIF('Fleet Calc'!$AE$3:$AE$1600,CONCATENATE(NOx_Calc!$E27,NOx_Calc!L$2,"L"))</f>
        <v>0</v>
      </c>
      <c r="AF27" s="128">
        <f>COUNTIF('Fleet Calc'!$AE$3:$AE$1600,CONCATENATE(NOx_Calc!$E27,NOx_Calc!M$2,"L"))</f>
        <v>0</v>
      </c>
      <c r="AG27" s="128">
        <f>COUNTIF('Fleet Calc'!$AE$3:$AE$1600,CONCATENATE(NOx_Calc!$E27,NOx_Calc!N$2,"L"))</f>
        <v>0</v>
      </c>
      <c r="AH27" s="128">
        <f>COUNTIF('Fleet Calc'!$AE$3:$AE$1600,CONCATENATE(NOx_Calc!$E27,NOx_Calc!O$2,"L"))</f>
        <v>0</v>
      </c>
      <c r="AI27" s="128">
        <f>COUNTIF('Fleet Calc'!$AE$3:$AE$1600,CONCATENATE(NOx_Calc!$E27,NOx_Calc!P$2,"L"))</f>
        <v>0</v>
      </c>
      <c r="AJ27" s="128">
        <f>COUNTIF('Fleet Calc'!$AE$3:$AE$1600,CONCATENATE(NOx_Calc!$E27,NOx_Calc!Q$2,"L"))</f>
        <v>0</v>
      </c>
      <c r="AK27" s="128"/>
      <c r="AL27" s="128">
        <f>COUNTIF('Fleet Calc'!$AE$3:$AE$1600,CONCATENATE(NOx_Calc!$E27,NOx_Calc!J$2,"A"))</f>
        <v>0</v>
      </c>
      <c r="AM27" s="128">
        <f>COUNTIF('Fleet Calc'!$AE$3:$AE$1600,CONCATENATE(NOx_Calc!$E27,NOx_Calc!K$2,"A"))</f>
        <v>0</v>
      </c>
      <c r="AN27" s="128">
        <f>COUNTIF('Fleet Calc'!$AE$3:$AE$1600,CONCATENATE(NOx_Calc!$E27,NOx_Calc!L$2,"A"))</f>
        <v>0</v>
      </c>
      <c r="AO27" s="128">
        <f>COUNTIF('Fleet Calc'!$AE$3:$AE$1600,CONCATENATE(NOx_Calc!$E27,NOx_Calc!M$2,"A"))</f>
        <v>0</v>
      </c>
      <c r="AP27" s="128">
        <f>COUNTIF('Fleet Calc'!$AE$3:$AE$1600,CONCATENATE(NOx_Calc!$E27,NOx_Calc!N$2,"A"))</f>
        <v>0</v>
      </c>
      <c r="AQ27" s="128">
        <f>COUNTIF('Fleet Calc'!$AE$3:$AE$1600,CONCATENATE(NOx_Calc!$E27,NOx_Calc!O$2,"A"))</f>
        <v>0</v>
      </c>
      <c r="AR27" s="128">
        <f>COUNTIF('Fleet Calc'!$AE$3:$AE$1600,CONCATENATE(NOx_Calc!$E27,NOx_Calc!P$2,"A"))</f>
        <v>0</v>
      </c>
      <c r="AS27" s="128">
        <f>COUNTIF('Fleet Calc'!$AE$3:$AE$1600,CONCATENATE(NOx_Calc!$E27,NOx_Calc!Q$2,"A"))</f>
        <v>0</v>
      </c>
      <c r="AT27" s="128"/>
      <c r="AU27" s="128">
        <f>SUMIF('Fleet Calc'!$AE$3:$AE$1600,CONCATENATE(NOx_Calc!$E27,NOx_Calc!J$2,"L"),'Fleet Calc'!$AK$3:$AK$1600)</f>
        <v>0</v>
      </c>
      <c r="AV27" s="128">
        <f>SUMIF('Fleet Calc'!$AE$3:$AE$1600,CONCATENATE(NOx_Calc!$E27,NOx_Calc!K$2,"L"),'Fleet Calc'!$AK$3:$AK$1600)</f>
        <v>0</v>
      </c>
      <c r="AW27" s="128">
        <f>SUMIF('Fleet Calc'!$AE$3:$AE$1600,CONCATENATE(NOx_Calc!$E27,NOx_Calc!L$2,"L"),'Fleet Calc'!$AK$3:$AK$1600)</f>
        <v>0</v>
      </c>
      <c r="AX27" s="128">
        <f>SUMIF('Fleet Calc'!$AE$3:$AE$1600,CONCATENATE(NOx_Calc!$E27,NOx_Calc!M$2,"L"),'Fleet Calc'!$AK$3:$AK$1600)</f>
        <v>0</v>
      </c>
      <c r="AY27" s="128">
        <f>SUMIF('Fleet Calc'!$AE$3:$AE$1600,CONCATENATE(NOx_Calc!$E27,NOx_Calc!N$2,"L"),'Fleet Calc'!$AK$3:$AK$1600)</f>
        <v>0</v>
      </c>
      <c r="AZ27" s="128">
        <f>SUMIF('Fleet Calc'!$AE$3:$AE$1600,CONCATENATE(NOx_Calc!$E27,NOx_Calc!O$2,"L"),'Fleet Calc'!$AK$3:$AK$1600)</f>
        <v>0</v>
      </c>
      <c r="BA27" s="128">
        <f>SUMIF('Fleet Calc'!$AE$3:$AE$1600,CONCATENATE(NOx_Calc!$E27,NOx_Calc!P$2,"L"),'Fleet Calc'!$AK$3:$AK$1600)</f>
        <v>0</v>
      </c>
      <c r="BB27" s="128">
        <f>SUMIF('Fleet Calc'!$AE$3:$AE$1600,CONCATENATE(NOx_Calc!$E27,NOx_Calc!Q$2,"L"),'Fleet Calc'!$AK$3:$AK$1600)</f>
        <v>0</v>
      </c>
      <c r="BC27" s="128"/>
      <c r="BD27" s="128">
        <f>SUMIF('Fleet Calc'!$AE$3:$AE$1600,CONCATENATE(NOx_Calc!$E27,NOx_Calc!J$2,"A"),'Fleet Calc'!$AK$3:$AK$1600)</f>
        <v>0</v>
      </c>
      <c r="BE27" s="128">
        <f>SUMIF('Fleet Calc'!$AE$3:$AE$1600,CONCATENATE(NOx_Calc!$E27,NOx_Calc!K$2,"A"),'Fleet Calc'!$AK$3:$AK$1600)</f>
        <v>0</v>
      </c>
      <c r="BF27" s="128">
        <f>SUMIF('Fleet Calc'!$AE$3:$AE$1600,CONCATENATE(NOx_Calc!$E27,NOx_Calc!L$2,"A"),'Fleet Calc'!$AK$3:$AK$1600)</f>
        <v>0</v>
      </c>
      <c r="BG27" s="128">
        <f>SUMIF('Fleet Calc'!$AE$3:$AE$1600,CONCATENATE(NOx_Calc!$E27,NOx_Calc!M$2,"A"),'Fleet Calc'!$AK$3:$AK$1600)</f>
        <v>0</v>
      </c>
      <c r="BH27" s="128">
        <f>SUMIF('Fleet Calc'!$AE$3:$AE$1600,CONCATENATE(NOx_Calc!$E27,NOx_Calc!N$2,"A"),'Fleet Calc'!$AK$3:$AK$1600)</f>
        <v>0</v>
      </c>
      <c r="BI27" s="128">
        <f>SUMIF('Fleet Calc'!$AE$3:$AE$1600,CONCATENATE(NOx_Calc!$E27,NOx_Calc!O$2,"A"),'Fleet Calc'!$AK$3:$AK$1600)</f>
        <v>0</v>
      </c>
      <c r="BJ27" s="128">
        <f>SUMIF('Fleet Calc'!$AE$3:$AE$1600,CONCATENATE(NOx_Calc!$E27,NOx_Calc!P$2,"A"),'Fleet Calc'!$AK$3:$AK$1600)</f>
        <v>0</v>
      </c>
      <c r="BK27" s="128">
        <f>SUMIF('Fleet Calc'!$AE$3:$AE$1600,CONCATENATE(NOx_Calc!$E27,NOx_Calc!Q$2,"A"),'Fleet Calc'!$AK$3:$AK$1600)</f>
        <v>0</v>
      </c>
      <c r="BL27" s="128"/>
      <c r="BM27" s="128">
        <f>IF(J27&lt;&gt;"",(AU27*1.609344*VLOOKUP(J27,'NOx Emission Factors'!$V$7:$X$271,2,FALSE))/1000000,0)</f>
        <v>0</v>
      </c>
      <c r="BN27" s="128">
        <f>IF(K27&lt;&gt;"",(AV27*1.609344*VLOOKUP(K27,'NOx Emission Factors'!$V$7:$X$271,2,FALSE))/1000000,0)</f>
        <v>0</v>
      </c>
      <c r="BO27" s="128">
        <f>IF(L27&lt;&gt;"",(AW27*1.609344*VLOOKUP(L27,'NOx Emission Factors'!$V$7:$X$271,2,FALSE))/1000000,0)</f>
        <v>0</v>
      </c>
      <c r="BP27" s="128">
        <f>IF(M27&lt;&gt;"",(AX27*1.609344*VLOOKUP(M27,'NOx Emission Factors'!$V$7:$X$271,2,FALSE))/1000000,0)</f>
        <v>0</v>
      </c>
      <c r="BQ27" s="128">
        <f>IF(N27&lt;&gt;"",(AY27*1.609344*VLOOKUP(N27,'NOx Emission Factors'!$V$7:$X$271,2,FALSE))/1000000,0)</f>
        <v>0</v>
      </c>
      <c r="BR27" s="128">
        <f>IF(O27&lt;&gt;"",(AZ27*1.609344*VLOOKUP(O27,'NOx Emission Factors'!$V$7:$X$271,2,FALSE))/1000000,0)</f>
        <v>0</v>
      </c>
      <c r="BS27" s="128">
        <f>IF(P27&lt;&gt;"",(BA27*1.609344*VLOOKUP(P27,'NOx Emission Factors'!$V$7:$X$271,2,FALSE))/1000000,0)</f>
        <v>0</v>
      </c>
      <c r="BT27" s="128"/>
      <c r="BU27" s="128">
        <f>IF(J27&lt;&gt;"",(BD27*1.609344*VLOOKUP(J27,'NOx Emission Factors'!$V$7:$X$271,3,FALSE))/1000000,0)</f>
        <v>0</v>
      </c>
      <c r="BV27" s="128">
        <f>IF(K27&lt;&gt;"",(BE27*1.609344*VLOOKUP(K27,'NOx Emission Factors'!$V$7:$X$271,3,FALSE))/1000000,0)</f>
        <v>0</v>
      </c>
      <c r="BW27" s="128">
        <f>IF(L27&lt;&gt;"",(BF27*1.609344*VLOOKUP(L27,'NOx Emission Factors'!$V$7:$X$271,3,FALSE))/1000000,0)</f>
        <v>0</v>
      </c>
      <c r="BX27" s="128">
        <f>IF(M27&lt;&gt;"",(BG27*1.609344*VLOOKUP(M27,'NOx Emission Factors'!$V$7:$X$271,3,FALSE))/1000000,0)</f>
        <v>0</v>
      </c>
      <c r="BY27" s="128">
        <f>IF(N27&lt;&gt;"",(BH27*1.609344*VLOOKUP(N27,'NOx Emission Factors'!$V$7:$X$271,3,FALSE))/1000000,0)</f>
        <v>0</v>
      </c>
      <c r="BZ27" s="128">
        <f>IF(O27&lt;&gt;"",(BI27*1.609344*VLOOKUP(O27,'NOx Emission Factors'!$V$7:$X$271,3,FALSE))/1000000,0)</f>
        <v>0</v>
      </c>
      <c r="CA27" s="128">
        <f>IF(P27&lt;&gt;"",(BJ27*1.609344*VLOOKUP(P27,'NOx Emission Factors'!$V$7:$X$271,3,FALSE))/1000000,0)</f>
        <v>0</v>
      </c>
      <c r="CB27" s="128"/>
      <c r="CC27" s="128">
        <f>SUMIF('Fleet Calc'!$AE$3:$AE$1600,CONCATENATE(NOx_Calc!$E27,NOx_Calc!J$2,"L"),'Fleet Calc'!$AI$3:$AI$1600)</f>
        <v>0</v>
      </c>
      <c r="CD27" s="128">
        <f>SUMIF('Fleet Calc'!$AE$3:$AE$1600,CONCATENATE(NOx_Calc!$E27,NOx_Calc!K$2,"L"),'Fleet Calc'!$AI$3:$AI$1600)</f>
        <v>0</v>
      </c>
      <c r="CE27" s="128">
        <f>SUMIF('Fleet Calc'!$AE$3:$AE$1600,CONCATENATE(NOx_Calc!$E27,NOx_Calc!L$2,"L"),'Fleet Calc'!$AI$3:$AI$1600)</f>
        <v>0</v>
      </c>
      <c r="CF27" s="128">
        <f>SUMIF('Fleet Calc'!$AE$3:$AE$1600,CONCATENATE(NOx_Calc!$E27,NOx_Calc!M$2,"L"),'Fleet Calc'!$AI$3:$AI$1600)</f>
        <v>0</v>
      </c>
      <c r="CG27" s="128">
        <f>SUMIF('Fleet Calc'!$AE$3:$AE$1600,CONCATENATE(NOx_Calc!$E27,NOx_Calc!N$2,"L"),'Fleet Calc'!$AI$3:$AI$1600)</f>
        <v>0</v>
      </c>
      <c r="CH27" s="128">
        <f>SUMIF('Fleet Calc'!$AE$3:$AE$1600,CONCATENATE(NOx_Calc!$E27,NOx_Calc!O$2,"L"),'Fleet Calc'!$AI$3:$AI$1600)</f>
        <v>0</v>
      </c>
      <c r="CI27" s="128">
        <f>SUMIF('Fleet Calc'!$AE$3:$AE$1600,CONCATENATE(NOx_Calc!$E27,NOx_Calc!P$2,"L"),'Fleet Calc'!$AI$3:$AI$1600)</f>
        <v>0</v>
      </c>
      <c r="CJ27" s="128"/>
      <c r="CK27" s="128">
        <f>SUMIF('Fleet Calc'!$AE$3:$AE$1600,CONCATENATE(NOx_Calc!$E27,NOx_Calc!J$2,"A"),'Fleet Calc'!$AI$3:$AI$1600)</f>
        <v>0</v>
      </c>
      <c r="CL27" s="128">
        <f>SUMIF('Fleet Calc'!$AE$3:$AE$1600,CONCATENATE(NOx_Calc!$E27,NOx_Calc!K$2,"A"),'Fleet Calc'!$AI$3:$AI$1600)</f>
        <v>0</v>
      </c>
      <c r="CM27" s="128">
        <f>SUMIF('Fleet Calc'!$AE$3:$AE$1600,CONCATENATE(NOx_Calc!$E27,NOx_Calc!L$2,"A"),'Fleet Calc'!$AI$3:$AI$1600)</f>
        <v>0</v>
      </c>
      <c r="CN27" s="128">
        <f>SUMIF('Fleet Calc'!$AE$3:$AE$1600,CONCATENATE(NOx_Calc!$E27,NOx_Calc!M$2,"A"),'Fleet Calc'!$AI$3:$AI$1600)</f>
        <v>0</v>
      </c>
      <c r="CO27" s="128">
        <f>SUMIF('Fleet Calc'!$AE$3:$AE$1600,CONCATENATE(NOx_Calc!$E27,NOx_Calc!N$2,"A"),'Fleet Calc'!$AI$3:$AI$1600)</f>
        <v>0</v>
      </c>
      <c r="CP27" s="128">
        <f>SUMIF('Fleet Calc'!$AE$3:$AE$1600,CONCATENATE(NOx_Calc!$E27,NOx_Calc!O$2,"A"),'Fleet Calc'!$AI$3:$AI$1600)</f>
        <v>0</v>
      </c>
      <c r="CQ27" s="128">
        <f>SUMIF('Fleet Calc'!$AE$3:$AE$1600,CONCATENATE(NOx_Calc!$E27,NOx_Calc!P$2,"A"),'Fleet Calc'!$AI$3:$AI$1600)</f>
        <v>0</v>
      </c>
      <c r="CR27" s="128"/>
      <c r="CS27" s="128">
        <f>IF(T27&lt;&gt;"",(CC27*1.609344*VLOOKUP(T27,'NOx Emission Factors'!$V$7:$X$271,2,FALSE))/1000000,0)</f>
        <v>0</v>
      </c>
      <c r="CT27" s="128">
        <f>IF(U27&lt;&gt;"",(CD27*1.609344*VLOOKUP(U27,'NOx Emission Factors'!$V$7:$X$271,2,FALSE))/1000000,0)</f>
        <v>0</v>
      </c>
      <c r="CU27" s="128">
        <f>IF(V27&lt;&gt;"",(CE27*1.609344*VLOOKUP(V27,'NOx Emission Factors'!$V$7:$X$271,2,FALSE))/1000000,0)</f>
        <v>0</v>
      </c>
      <c r="CV27" s="128">
        <f>IF(W27&lt;&gt;"",(CF27*1.609344*VLOOKUP(W27,'NOx Emission Factors'!$V$7:$X$271,2,FALSE))/1000000,0)</f>
        <v>0</v>
      </c>
      <c r="CW27" s="128">
        <f>IF(X27&lt;&gt;"",(CG27*1.609344*VLOOKUP(X27,'NOx Emission Factors'!$V$7:$X$271,2,FALSE))/1000000,0)</f>
        <v>0</v>
      </c>
      <c r="CX27" s="128">
        <f>IF(Y27&lt;&gt;"",(CH27*1.609344*VLOOKUP(Y27,'NOx Emission Factors'!$V$7:$X$271,2,FALSE))/1000000,0)</f>
        <v>0</v>
      </c>
      <c r="CY27" s="128">
        <f>IF(Z27&lt;&gt;"",(CI27*1.609344*VLOOKUP(Z27,'NOx Emission Factors'!$V$7:$X$271,2,FALSE))/1000000,0)</f>
        <v>0</v>
      </c>
      <c r="CZ27" s="128"/>
      <c r="DA27" s="128">
        <f>IF(T27&lt;&gt;"",(CK27*1.609344*VLOOKUP(T27,'NOx Emission Factors'!$V$7:$X$271,3,FALSE))/1000000,0)</f>
        <v>0</v>
      </c>
      <c r="DB27" s="128">
        <f>IF(U27&lt;&gt;"",(CL27*1.609344*VLOOKUP(U27,'NOx Emission Factors'!$V$7:$X$271,3,FALSE))/1000000,0)</f>
        <v>0</v>
      </c>
      <c r="DC27" s="128">
        <f>IF(V27&lt;&gt;"",(CM27*1.609344*VLOOKUP(V27,'NOx Emission Factors'!$V$7:$X$271,3,FALSE))/1000000,0)</f>
        <v>0</v>
      </c>
      <c r="DD27" s="128">
        <f>IF(W27&lt;&gt;"",(CN27*1.609344*VLOOKUP(W27,'NOx Emission Factors'!$V$7:$X$271,3,FALSE))/1000000,0)</f>
        <v>0</v>
      </c>
      <c r="DE27" s="128">
        <f>IF(X27&lt;&gt;"",(CO27*1.609344*VLOOKUP(X27,'NOx Emission Factors'!$V$7:$X$271,3,FALSE))/1000000,0)</f>
        <v>0</v>
      </c>
      <c r="DF27" s="128">
        <f>IF(Y27&lt;&gt;"",(CP27*1.609344*VLOOKUP(Y27,'NOx Emission Factors'!$V$7:$X$271,3,FALSE))/1000000,0)</f>
        <v>0</v>
      </c>
      <c r="DG27" s="128">
        <f>IF(Z27&lt;&gt;"",(CQ27*1.609344*VLOOKUP(Z27,'NOx Emission Factors'!$V$7:$X$271,3,FALSE))/1000000,0)</f>
        <v>0</v>
      </c>
      <c r="DH27" s="128"/>
      <c r="DI27" s="128">
        <f>SUMIF('Fleet Calc'!$AE$3:$AE$1600,CONCATENATE(NOx_Calc!$E27,NOx_Calc!J$2,"L"),'Fleet Calc'!$AG$3:$AG$1600)</f>
        <v>0</v>
      </c>
      <c r="DJ27" s="128">
        <f>SUMIF('Fleet Calc'!$AE$3:$AE$1600,CONCATENATE(NOx_Calc!$E27,NOx_Calc!K$2,"L"),'Fleet Calc'!$AG$3:$AG$1600)</f>
        <v>0</v>
      </c>
      <c r="DK27" s="128">
        <f>SUMIF('Fleet Calc'!$AE$3:$AE$1600,CONCATENATE(NOx_Calc!$E27,NOx_Calc!L$2,"L"),'Fleet Calc'!$AG$3:$AG$1600)</f>
        <v>0</v>
      </c>
      <c r="DL27" s="128">
        <f>SUMIF('Fleet Calc'!$AE$3:$AE$1600,CONCATENATE(NOx_Calc!$E27,NOx_Calc!M$2,"L"),'Fleet Calc'!$AG$3:$AG$1600)</f>
        <v>0</v>
      </c>
      <c r="DM27" s="128">
        <f>SUMIF('Fleet Calc'!$AE$3:$AE$1600,CONCATENATE(NOx_Calc!$E27,NOx_Calc!N$2,"L"),'Fleet Calc'!$AG$3:$AG$1600)</f>
        <v>0</v>
      </c>
      <c r="DN27" s="128">
        <f>SUMIF('Fleet Calc'!$AE$3:$AE$1600,CONCATENATE(NOx_Calc!$E27,NOx_Calc!O$2,"L"),'Fleet Calc'!$AG$3:$AG$1600)</f>
        <v>0</v>
      </c>
      <c r="DO27" s="128">
        <f>SUMIF('Fleet Calc'!$AE$3:$AE$1600,CONCATENATE(NOx_Calc!$E27,NOx_Calc!P$2,"L"),'Fleet Calc'!$AG$3:$AG$1600)</f>
        <v>0</v>
      </c>
      <c r="DP27" s="128"/>
      <c r="DQ27" s="128">
        <f>SUMIF('Fleet Calc'!$AE$3:$AE$1600,CONCATENATE(NOx_Calc!$E27,NOx_Calc!J$2,"A"),'Fleet Calc'!$AG$3:$AG$1600)</f>
        <v>0</v>
      </c>
      <c r="DR27" s="128">
        <f>SUMIF('Fleet Calc'!$AE$3:$AE$1600,CONCATENATE(NOx_Calc!$E27,NOx_Calc!K$2,"A"),'Fleet Calc'!$AG$3:$AG$1600)</f>
        <v>0</v>
      </c>
      <c r="DS27" s="128">
        <f>SUMIF('Fleet Calc'!$AE$3:$AE$1600,CONCATENATE(NOx_Calc!$E27,NOx_Calc!L$2,"A"),'Fleet Calc'!$AG$3:$AG$1600)</f>
        <v>0</v>
      </c>
      <c r="DT27" s="128">
        <f>SUMIF('Fleet Calc'!$AE$3:$AE$1600,CONCATENATE(NOx_Calc!$E27,NOx_Calc!M$2,"A"),'Fleet Calc'!$AG$3:$AG$1600)</f>
        <v>0</v>
      </c>
      <c r="DU27" s="128">
        <f>SUMIF('Fleet Calc'!$AE$3:$AE$1600,CONCATENATE(NOx_Calc!$E27,NOx_Calc!N$2,"A"),'Fleet Calc'!$AG$3:$AG$1600)</f>
        <v>0</v>
      </c>
      <c r="DV27" s="128">
        <f>SUMIF('Fleet Calc'!$AE$3:$AE$1600,CONCATENATE(NOx_Calc!$E27,NOx_Calc!O$2,"A"),'Fleet Calc'!$AG$3:$AG$1600)</f>
        <v>0</v>
      </c>
      <c r="DW27" s="128">
        <f>SUMIF('Fleet Calc'!$AE$3:$AE$1600,CONCATENATE(NOx_Calc!$E27,NOx_Calc!P$2,"A"),'Fleet Calc'!$AG$3:$AG$1600)</f>
        <v>0</v>
      </c>
      <c r="DX27" s="128">
        <f>SUMIF('Fleet Calc'!$AE$3:$AE$1600,CONCATENATE(NOx_Calc!$E27,NOx_Calc!R$2,"A"),'Fleet Calc'!$AG$3:$AG$1600)</f>
        <v>0</v>
      </c>
      <c r="DY27" s="128">
        <f>SUMIF('Fleet Calc'!$AE$3:$AE$1600,CONCATENATE(NOx_Calc!$E27,NOx_Calc!S$2,"A"),'Fleet Calc'!$AG$3:$AG$1600)</f>
        <v>0</v>
      </c>
      <c r="DZ27" s="128">
        <f>SUMIF('Fleet Calc'!$AE$3:$AE$1600,CONCATENATE(NOx_Calc!$E27,NOx_Calc!T$2,"A"),'Fleet Calc'!$AG$3:$AG$1600)</f>
        <v>0</v>
      </c>
      <c r="EA27" s="128"/>
      <c r="EB27" s="130">
        <f>IF(J27&lt;&gt;"",(DI27*VLOOKUP(J27,'NOx Emission Factors'!$V$7:$Z$271,5,FALSE))/1000000,0)</f>
        <v>0</v>
      </c>
      <c r="EC27" s="130">
        <f>IF(K27&lt;&gt;"",(DJ27*VLOOKUP(K27,'NOx Emission Factors'!$V$7:$Z$271,5,FALSE))/1000000,0)</f>
        <v>0</v>
      </c>
      <c r="ED27" s="130">
        <f>IF(L27&lt;&gt;"",(DK27*VLOOKUP(L27,'NOx Emission Factors'!$V$7:$Z$271,5,FALSE))/1000000,0)</f>
        <v>0</v>
      </c>
      <c r="EE27" s="130">
        <f>IF(M27&lt;&gt;"",(DL27*VLOOKUP(M27,'NOx Emission Factors'!$V$7:$Z$271,5,FALSE))/1000000,0)</f>
        <v>0</v>
      </c>
      <c r="EF27" s="130">
        <f>IF(N27&lt;&gt;"",(DM27*VLOOKUP(N27,'NOx Emission Factors'!$V$7:$Z$271,5,FALSE))/1000000,0)</f>
        <v>0</v>
      </c>
      <c r="EG27" s="130">
        <f>IF(O27&lt;&gt;"",(DN27*VLOOKUP(O27,'NOx Emission Factors'!$V$7:$Z$271,5,FALSE))/1000000,0)</f>
        <v>0</v>
      </c>
      <c r="EH27" s="130">
        <f>IF(P27&lt;&gt;"",(DO27*VLOOKUP(P27,'NOx Emission Factors'!$V$7:$Z$271,5,FALSE))/1000000,0)</f>
        <v>0</v>
      </c>
      <c r="EI27" s="128"/>
      <c r="EJ27" s="130">
        <f>IF(J27&lt;&gt;"",(DQ27*VLOOKUP(J27,'NOx Emission Factors'!$V$7:$Z$271,5,FALSE))/1000000,0)</f>
        <v>0</v>
      </c>
      <c r="EK27" s="130">
        <f>IF(K27&lt;&gt;"",(DR27*VLOOKUP(K27,'NOx Emission Factors'!$V$7:$Z$271,5,FALSE))/1000000,0)</f>
        <v>0</v>
      </c>
      <c r="EL27" s="130">
        <f>IF(L27&lt;&gt;"",(DS27*VLOOKUP(L27,'NOx Emission Factors'!$V$7:$Z$271,5,FALSE))/1000000,0)</f>
        <v>0</v>
      </c>
      <c r="EM27" s="130">
        <f>IF(M27&lt;&gt;"",(DT27*VLOOKUP(M27,'NOx Emission Factors'!$V$7:$Z$271,5,FALSE))/1000000,0)</f>
        <v>0</v>
      </c>
      <c r="EN27" s="130">
        <f>IF(N27&lt;&gt;"",(DU27*VLOOKUP(N27,'NOx Emission Factors'!$V$7:$Z$271,5,FALSE))/1000000,0)</f>
        <v>0</v>
      </c>
      <c r="EO27" s="130">
        <f>IF(O27&lt;&gt;"",(DV27*VLOOKUP(O27,'NOx Emission Factors'!$V$7:$Z$271,5,FALSE))/1000000,0)</f>
        <v>0</v>
      </c>
      <c r="EP27" s="130">
        <f>IF(P27&lt;&gt;"",(DW27*VLOOKUP(P27,'NOx Emission Factors'!$V$7:$Z$271,5,FALSE))/1000000,0)</f>
        <v>0</v>
      </c>
      <c r="EQ27" s="128"/>
      <c r="ER27" s="130">
        <f t="shared" si="10"/>
        <v>0</v>
      </c>
      <c r="ES27" s="130">
        <f t="shared" si="11"/>
        <v>0</v>
      </c>
      <c r="ET27" s="130">
        <f t="shared" si="12"/>
        <v>0</v>
      </c>
      <c r="EU27" s="130">
        <f t="shared" si="13"/>
        <v>0</v>
      </c>
      <c r="EV27" s="130">
        <f t="shared" si="14"/>
        <v>0</v>
      </c>
      <c r="EW27" s="130">
        <f t="shared" si="15"/>
        <v>0</v>
      </c>
      <c r="EX27" s="130">
        <f t="shared" si="16"/>
        <v>0</v>
      </c>
      <c r="EY27" s="130"/>
      <c r="EZ27" s="130">
        <f t="shared" si="17"/>
        <v>0</v>
      </c>
      <c r="FA27" s="130">
        <f t="shared" si="18"/>
        <v>0</v>
      </c>
      <c r="FB27" s="130">
        <f t="shared" si="19"/>
        <v>0</v>
      </c>
      <c r="FC27" s="130">
        <f t="shared" si="20"/>
        <v>0</v>
      </c>
      <c r="FD27" s="130">
        <f t="shared" si="21"/>
        <v>0</v>
      </c>
      <c r="FE27" s="130">
        <f t="shared" si="22"/>
        <v>0</v>
      </c>
      <c r="FF27" s="130">
        <f t="shared" si="23"/>
        <v>0</v>
      </c>
      <c r="FG27" s="128"/>
      <c r="FH27" s="128">
        <f t="shared" si="2"/>
        <v>0</v>
      </c>
      <c r="FI27" s="128"/>
      <c r="FJ27" s="128">
        <f t="shared" si="24"/>
        <v>0</v>
      </c>
      <c r="FK27" s="128">
        <f t="shared" si="25"/>
        <v>0</v>
      </c>
      <c r="FL27" s="128">
        <f t="shared" si="26"/>
        <v>0</v>
      </c>
      <c r="FM27" s="128">
        <f t="shared" si="27"/>
        <v>0</v>
      </c>
      <c r="FN27" s="128">
        <f t="shared" si="28"/>
        <v>0</v>
      </c>
      <c r="FO27" s="128">
        <f t="shared" si="29"/>
        <v>0</v>
      </c>
      <c r="FP27" s="128">
        <f t="shared" si="30"/>
        <v>0</v>
      </c>
      <c r="FR27">
        <f t="shared" si="31"/>
        <v>0</v>
      </c>
      <c r="FS27">
        <f t="shared" si="32"/>
        <v>0</v>
      </c>
      <c r="FT27">
        <f t="shared" si="33"/>
        <v>0</v>
      </c>
      <c r="FU27">
        <f t="shared" si="34"/>
        <v>0</v>
      </c>
      <c r="FV27">
        <f t="shared" si="35"/>
        <v>0</v>
      </c>
      <c r="FW27">
        <f t="shared" si="36"/>
        <v>0</v>
      </c>
      <c r="FX27">
        <f t="shared" si="37"/>
        <v>0</v>
      </c>
      <c r="FZ27">
        <f t="shared" si="38"/>
        <v>0</v>
      </c>
      <c r="GA27">
        <f t="shared" si="39"/>
        <v>0</v>
      </c>
      <c r="GB27">
        <f t="shared" si="40"/>
        <v>0</v>
      </c>
      <c r="GC27">
        <f t="shared" si="41"/>
        <v>0</v>
      </c>
      <c r="GD27">
        <f t="shared" si="42"/>
        <v>0</v>
      </c>
      <c r="GE27">
        <f t="shared" si="43"/>
        <v>0</v>
      </c>
      <c r="GF27">
        <f t="shared" si="44"/>
        <v>0</v>
      </c>
      <c r="GH27">
        <f t="shared" si="45"/>
        <v>0</v>
      </c>
      <c r="GI27">
        <f t="shared" si="46"/>
        <v>0</v>
      </c>
      <c r="GJ27">
        <f t="shared" si="47"/>
        <v>0</v>
      </c>
      <c r="GK27">
        <f t="shared" si="48"/>
        <v>0</v>
      </c>
      <c r="GL27">
        <f t="shared" si="49"/>
        <v>0</v>
      </c>
      <c r="GM27">
        <f t="shared" si="50"/>
        <v>0</v>
      </c>
      <c r="GN27">
        <f t="shared" si="51"/>
        <v>0</v>
      </c>
      <c r="GP27">
        <f t="shared" si="52"/>
        <v>0</v>
      </c>
      <c r="GQ27">
        <f t="shared" si="53"/>
        <v>0</v>
      </c>
      <c r="GR27">
        <f t="shared" si="54"/>
        <v>0</v>
      </c>
      <c r="GS27">
        <f t="shared" si="55"/>
        <v>0</v>
      </c>
      <c r="GT27">
        <f t="shared" si="56"/>
        <v>0</v>
      </c>
      <c r="GU27">
        <f t="shared" si="57"/>
        <v>0</v>
      </c>
      <c r="GV27">
        <f t="shared" si="58"/>
        <v>0</v>
      </c>
      <c r="GX27">
        <f t="shared" si="59"/>
        <v>0</v>
      </c>
      <c r="GY27">
        <f t="shared" si="60"/>
        <v>0</v>
      </c>
      <c r="GZ27">
        <f t="shared" si="61"/>
        <v>0</v>
      </c>
      <c r="HA27">
        <f t="shared" si="62"/>
        <v>0</v>
      </c>
      <c r="HB27">
        <f t="shared" si="63"/>
        <v>0</v>
      </c>
      <c r="HC27">
        <f t="shared" si="64"/>
        <v>0</v>
      </c>
      <c r="HD27">
        <f t="shared" si="65"/>
        <v>0</v>
      </c>
    </row>
    <row r="28" spans="1:212" x14ac:dyDescent="0.2">
      <c r="B28" t="s">
        <v>70</v>
      </c>
      <c r="C28" t="s">
        <v>14</v>
      </c>
      <c r="D28" t="s">
        <v>307</v>
      </c>
      <c r="E28" t="str">
        <f t="shared" si="9"/>
        <v>AA5</v>
      </c>
      <c r="G28" s="129">
        <v>0</v>
      </c>
      <c r="H28" s="129">
        <v>0</v>
      </c>
      <c r="I28" s="127"/>
      <c r="J28" s="127">
        <f t="shared" si="74"/>
        <v>196</v>
      </c>
      <c r="K28" s="127">
        <f t="shared" ref="K28:P28" si="86">J28+1</f>
        <v>197</v>
      </c>
      <c r="L28" s="127">
        <f t="shared" si="86"/>
        <v>198</v>
      </c>
      <c r="M28" s="127">
        <f t="shared" si="86"/>
        <v>199</v>
      </c>
      <c r="N28" s="127">
        <f t="shared" si="86"/>
        <v>200</v>
      </c>
      <c r="O28" s="127">
        <f t="shared" si="86"/>
        <v>201</v>
      </c>
      <c r="P28" s="127">
        <f t="shared" si="86"/>
        <v>202</v>
      </c>
      <c r="Q28" s="127"/>
      <c r="R28" s="127"/>
      <c r="S28" s="127"/>
      <c r="T28" s="127"/>
      <c r="U28" s="127"/>
      <c r="V28" s="127"/>
      <c r="W28" s="127"/>
      <c r="X28" s="127"/>
      <c r="Y28" s="127"/>
      <c r="Z28" s="127"/>
      <c r="AA28" s="127"/>
      <c r="AC28" s="128">
        <f>COUNTIF('Fleet Calc'!$AE$3:$AE$1600,CONCATENATE(NOx_Calc!$E28,NOx_Calc!J$2,"L"))</f>
        <v>0</v>
      </c>
      <c r="AD28" s="128">
        <f>COUNTIF('Fleet Calc'!$AE$3:$AE$1600,CONCATENATE(NOx_Calc!$E28,NOx_Calc!K$2,"L"))</f>
        <v>0</v>
      </c>
      <c r="AE28" s="128">
        <f>COUNTIF('Fleet Calc'!$AE$3:$AE$1600,CONCATENATE(NOx_Calc!$E28,NOx_Calc!L$2,"L"))</f>
        <v>0</v>
      </c>
      <c r="AF28" s="128">
        <f>COUNTIF('Fleet Calc'!$AE$3:$AE$1600,CONCATENATE(NOx_Calc!$E28,NOx_Calc!M$2,"L"))</f>
        <v>0</v>
      </c>
      <c r="AG28" s="128">
        <f>COUNTIF('Fleet Calc'!$AE$3:$AE$1600,CONCATENATE(NOx_Calc!$E28,NOx_Calc!N$2,"L"))</f>
        <v>0</v>
      </c>
      <c r="AH28" s="128">
        <f>COUNTIF('Fleet Calc'!$AE$3:$AE$1600,CONCATENATE(NOx_Calc!$E28,NOx_Calc!O$2,"L"))</f>
        <v>0</v>
      </c>
      <c r="AI28" s="128">
        <f>COUNTIF('Fleet Calc'!$AE$3:$AE$1600,CONCATENATE(NOx_Calc!$E28,NOx_Calc!P$2,"L"))</f>
        <v>0</v>
      </c>
      <c r="AJ28" s="128">
        <f>COUNTIF('Fleet Calc'!$AE$3:$AE$1600,CONCATENATE(NOx_Calc!$E28,NOx_Calc!Q$2,"L"))</f>
        <v>0</v>
      </c>
      <c r="AK28" s="128"/>
      <c r="AL28" s="128">
        <f>COUNTIF('Fleet Calc'!$AE$3:$AE$1600,CONCATENATE(NOx_Calc!$E28,NOx_Calc!J$2,"A"))</f>
        <v>0</v>
      </c>
      <c r="AM28" s="128">
        <f>COUNTIF('Fleet Calc'!$AE$3:$AE$1600,CONCATENATE(NOx_Calc!$E28,NOx_Calc!K$2,"A"))</f>
        <v>0</v>
      </c>
      <c r="AN28" s="128">
        <f>COUNTIF('Fleet Calc'!$AE$3:$AE$1600,CONCATENATE(NOx_Calc!$E28,NOx_Calc!L$2,"A"))</f>
        <v>0</v>
      </c>
      <c r="AO28" s="128">
        <f>COUNTIF('Fleet Calc'!$AE$3:$AE$1600,CONCATENATE(NOx_Calc!$E28,NOx_Calc!M$2,"A"))</f>
        <v>0</v>
      </c>
      <c r="AP28" s="128">
        <f>COUNTIF('Fleet Calc'!$AE$3:$AE$1600,CONCATENATE(NOx_Calc!$E28,NOx_Calc!N$2,"A"))</f>
        <v>0</v>
      </c>
      <c r="AQ28" s="128">
        <f>COUNTIF('Fleet Calc'!$AE$3:$AE$1600,CONCATENATE(NOx_Calc!$E28,NOx_Calc!O$2,"A"))</f>
        <v>0</v>
      </c>
      <c r="AR28" s="128">
        <f>COUNTIF('Fleet Calc'!$AE$3:$AE$1600,CONCATENATE(NOx_Calc!$E28,NOx_Calc!P$2,"A"))</f>
        <v>0</v>
      </c>
      <c r="AS28" s="128">
        <f>COUNTIF('Fleet Calc'!$AE$3:$AE$1600,CONCATENATE(NOx_Calc!$E28,NOx_Calc!Q$2,"A"))</f>
        <v>0</v>
      </c>
      <c r="AT28" s="128"/>
      <c r="AU28" s="128">
        <f>SUMIF('Fleet Calc'!$AE$3:$AE$1600,CONCATENATE(NOx_Calc!$E28,NOx_Calc!J$2,"L"),'Fleet Calc'!$AK$3:$AK$1600)</f>
        <v>0</v>
      </c>
      <c r="AV28" s="128">
        <f>SUMIF('Fleet Calc'!$AE$3:$AE$1600,CONCATENATE(NOx_Calc!$E28,NOx_Calc!K$2,"L"),'Fleet Calc'!$AK$3:$AK$1600)</f>
        <v>0</v>
      </c>
      <c r="AW28" s="128">
        <f>SUMIF('Fleet Calc'!$AE$3:$AE$1600,CONCATENATE(NOx_Calc!$E28,NOx_Calc!L$2,"L"),'Fleet Calc'!$AK$3:$AK$1600)</f>
        <v>0</v>
      </c>
      <c r="AX28" s="128">
        <f>SUMIF('Fleet Calc'!$AE$3:$AE$1600,CONCATENATE(NOx_Calc!$E28,NOx_Calc!M$2,"L"),'Fleet Calc'!$AK$3:$AK$1600)</f>
        <v>0</v>
      </c>
      <c r="AY28" s="128">
        <f>SUMIF('Fleet Calc'!$AE$3:$AE$1600,CONCATENATE(NOx_Calc!$E28,NOx_Calc!N$2,"L"),'Fleet Calc'!$AK$3:$AK$1600)</f>
        <v>0</v>
      </c>
      <c r="AZ28" s="128">
        <f>SUMIF('Fleet Calc'!$AE$3:$AE$1600,CONCATENATE(NOx_Calc!$E28,NOx_Calc!O$2,"L"),'Fleet Calc'!$AK$3:$AK$1600)</f>
        <v>0</v>
      </c>
      <c r="BA28" s="128">
        <f>SUMIF('Fleet Calc'!$AE$3:$AE$1600,CONCATENATE(NOx_Calc!$E28,NOx_Calc!P$2,"L"),'Fleet Calc'!$AK$3:$AK$1600)</f>
        <v>0</v>
      </c>
      <c r="BB28" s="128">
        <f>SUMIF('Fleet Calc'!$AE$3:$AE$1600,CONCATENATE(NOx_Calc!$E28,NOx_Calc!Q$2,"L"),'Fleet Calc'!$AK$3:$AK$1600)</f>
        <v>0</v>
      </c>
      <c r="BC28" s="128"/>
      <c r="BD28" s="128">
        <f>SUMIF('Fleet Calc'!$AE$3:$AE$1600,CONCATENATE(NOx_Calc!$E28,NOx_Calc!J$2,"A"),'Fleet Calc'!$AK$3:$AK$1600)</f>
        <v>0</v>
      </c>
      <c r="BE28" s="128">
        <f>SUMIF('Fleet Calc'!$AE$3:$AE$1600,CONCATENATE(NOx_Calc!$E28,NOx_Calc!K$2,"A"),'Fleet Calc'!$AK$3:$AK$1600)</f>
        <v>0</v>
      </c>
      <c r="BF28" s="128">
        <f>SUMIF('Fleet Calc'!$AE$3:$AE$1600,CONCATENATE(NOx_Calc!$E28,NOx_Calc!L$2,"A"),'Fleet Calc'!$AK$3:$AK$1600)</f>
        <v>0</v>
      </c>
      <c r="BG28" s="128">
        <f>SUMIF('Fleet Calc'!$AE$3:$AE$1600,CONCATENATE(NOx_Calc!$E28,NOx_Calc!M$2,"A"),'Fleet Calc'!$AK$3:$AK$1600)</f>
        <v>0</v>
      </c>
      <c r="BH28" s="128">
        <f>SUMIF('Fleet Calc'!$AE$3:$AE$1600,CONCATENATE(NOx_Calc!$E28,NOx_Calc!N$2,"A"),'Fleet Calc'!$AK$3:$AK$1600)</f>
        <v>0</v>
      </c>
      <c r="BI28" s="128">
        <f>SUMIF('Fleet Calc'!$AE$3:$AE$1600,CONCATENATE(NOx_Calc!$E28,NOx_Calc!O$2,"A"),'Fleet Calc'!$AK$3:$AK$1600)</f>
        <v>0</v>
      </c>
      <c r="BJ28" s="128">
        <f>SUMIF('Fleet Calc'!$AE$3:$AE$1600,CONCATENATE(NOx_Calc!$E28,NOx_Calc!P$2,"A"),'Fleet Calc'!$AK$3:$AK$1600)</f>
        <v>0</v>
      </c>
      <c r="BK28" s="128">
        <f>SUMIF('Fleet Calc'!$AE$3:$AE$1600,CONCATENATE(NOx_Calc!$E28,NOx_Calc!Q$2,"A"),'Fleet Calc'!$AK$3:$AK$1600)</f>
        <v>0</v>
      </c>
      <c r="BL28" s="128"/>
      <c r="BM28" s="128">
        <f>IF(J28&lt;&gt;"",(AU28*1.609344*VLOOKUP(J28,'NOx Emission Factors'!$V$7:$X$271,2,FALSE))/1000000,0)</f>
        <v>0</v>
      </c>
      <c r="BN28" s="128">
        <f>IF(K28&lt;&gt;"",(AV28*1.609344*VLOOKUP(K28,'NOx Emission Factors'!$V$7:$X$271,2,FALSE))/1000000,0)</f>
        <v>0</v>
      </c>
      <c r="BO28" s="128">
        <f>IF(L28&lt;&gt;"",(AW28*1.609344*VLOOKUP(L28,'NOx Emission Factors'!$V$7:$X$271,2,FALSE))/1000000,0)</f>
        <v>0</v>
      </c>
      <c r="BP28" s="128">
        <f>IF(M28&lt;&gt;"",(AX28*1.609344*VLOOKUP(M28,'NOx Emission Factors'!$V$7:$X$271,2,FALSE))/1000000,0)</f>
        <v>0</v>
      </c>
      <c r="BQ28" s="128">
        <f>IF(N28&lt;&gt;"",(AY28*1.609344*VLOOKUP(N28,'NOx Emission Factors'!$V$7:$X$271,2,FALSE))/1000000,0)</f>
        <v>0</v>
      </c>
      <c r="BR28" s="128">
        <f>IF(O28&lt;&gt;"",(AZ28*1.609344*VLOOKUP(O28,'NOx Emission Factors'!$V$7:$X$271,2,FALSE))/1000000,0)</f>
        <v>0</v>
      </c>
      <c r="BS28" s="128">
        <f>IF(P28&lt;&gt;"",(BA28*1.609344*VLOOKUP(P28,'NOx Emission Factors'!$V$7:$X$271,2,FALSE))/1000000,0)</f>
        <v>0</v>
      </c>
      <c r="BT28" s="128"/>
      <c r="BU28" s="128">
        <f>IF(J28&lt;&gt;"",(BD28*1.609344*VLOOKUP(J28,'NOx Emission Factors'!$V$7:$X$271,3,FALSE))/1000000,0)</f>
        <v>0</v>
      </c>
      <c r="BV28" s="128">
        <f>IF(K28&lt;&gt;"",(BE28*1.609344*VLOOKUP(K28,'NOx Emission Factors'!$V$7:$X$271,3,FALSE))/1000000,0)</f>
        <v>0</v>
      </c>
      <c r="BW28" s="128">
        <f>IF(L28&lt;&gt;"",(BF28*1.609344*VLOOKUP(L28,'NOx Emission Factors'!$V$7:$X$271,3,FALSE))/1000000,0)</f>
        <v>0</v>
      </c>
      <c r="BX28" s="128">
        <f>IF(M28&lt;&gt;"",(BG28*1.609344*VLOOKUP(M28,'NOx Emission Factors'!$V$7:$X$271,3,FALSE))/1000000,0)</f>
        <v>0</v>
      </c>
      <c r="BY28" s="128">
        <f>IF(N28&lt;&gt;"",(BH28*1.609344*VLOOKUP(N28,'NOx Emission Factors'!$V$7:$X$271,3,FALSE))/1000000,0)</f>
        <v>0</v>
      </c>
      <c r="BZ28" s="128">
        <f>IF(O28&lt;&gt;"",(BI28*1.609344*VLOOKUP(O28,'NOx Emission Factors'!$V$7:$X$271,3,FALSE))/1000000,0)</f>
        <v>0</v>
      </c>
      <c r="CA28" s="128">
        <f>IF(P28&lt;&gt;"",(BJ28*1.609344*VLOOKUP(P28,'NOx Emission Factors'!$V$7:$X$271,3,FALSE))/1000000,0)</f>
        <v>0</v>
      </c>
      <c r="CB28" s="128"/>
      <c r="CC28" s="128">
        <f>SUMIF('Fleet Calc'!$AE$3:$AE$1600,CONCATENATE(NOx_Calc!$E28,NOx_Calc!J$2,"L"),'Fleet Calc'!$AI$3:$AI$1600)</f>
        <v>0</v>
      </c>
      <c r="CD28" s="128">
        <f>SUMIF('Fleet Calc'!$AE$3:$AE$1600,CONCATENATE(NOx_Calc!$E28,NOx_Calc!K$2,"L"),'Fleet Calc'!$AI$3:$AI$1600)</f>
        <v>0</v>
      </c>
      <c r="CE28" s="128">
        <f>SUMIF('Fleet Calc'!$AE$3:$AE$1600,CONCATENATE(NOx_Calc!$E28,NOx_Calc!L$2,"L"),'Fleet Calc'!$AI$3:$AI$1600)</f>
        <v>0</v>
      </c>
      <c r="CF28" s="128">
        <f>SUMIF('Fleet Calc'!$AE$3:$AE$1600,CONCATENATE(NOx_Calc!$E28,NOx_Calc!M$2,"L"),'Fleet Calc'!$AI$3:$AI$1600)</f>
        <v>0</v>
      </c>
      <c r="CG28" s="128">
        <f>SUMIF('Fleet Calc'!$AE$3:$AE$1600,CONCATENATE(NOx_Calc!$E28,NOx_Calc!N$2,"L"),'Fleet Calc'!$AI$3:$AI$1600)</f>
        <v>0</v>
      </c>
      <c r="CH28" s="128">
        <f>SUMIF('Fleet Calc'!$AE$3:$AE$1600,CONCATENATE(NOx_Calc!$E28,NOx_Calc!O$2,"L"),'Fleet Calc'!$AI$3:$AI$1600)</f>
        <v>0</v>
      </c>
      <c r="CI28" s="128">
        <f>SUMIF('Fleet Calc'!$AE$3:$AE$1600,CONCATENATE(NOx_Calc!$E28,NOx_Calc!P$2,"L"),'Fleet Calc'!$AI$3:$AI$1600)</f>
        <v>0</v>
      </c>
      <c r="CJ28" s="128"/>
      <c r="CK28" s="128">
        <f>SUMIF('Fleet Calc'!$AE$3:$AE$1600,CONCATENATE(NOx_Calc!$E28,NOx_Calc!J$2,"A"),'Fleet Calc'!$AI$3:$AI$1600)</f>
        <v>0</v>
      </c>
      <c r="CL28" s="128">
        <f>SUMIF('Fleet Calc'!$AE$3:$AE$1600,CONCATENATE(NOx_Calc!$E28,NOx_Calc!K$2,"A"),'Fleet Calc'!$AI$3:$AI$1600)</f>
        <v>0</v>
      </c>
      <c r="CM28" s="128">
        <f>SUMIF('Fleet Calc'!$AE$3:$AE$1600,CONCATENATE(NOx_Calc!$E28,NOx_Calc!L$2,"A"),'Fleet Calc'!$AI$3:$AI$1600)</f>
        <v>0</v>
      </c>
      <c r="CN28" s="128">
        <f>SUMIF('Fleet Calc'!$AE$3:$AE$1600,CONCATENATE(NOx_Calc!$E28,NOx_Calc!M$2,"A"),'Fleet Calc'!$AI$3:$AI$1600)</f>
        <v>0</v>
      </c>
      <c r="CO28" s="128">
        <f>SUMIF('Fleet Calc'!$AE$3:$AE$1600,CONCATENATE(NOx_Calc!$E28,NOx_Calc!N$2,"A"),'Fleet Calc'!$AI$3:$AI$1600)</f>
        <v>0</v>
      </c>
      <c r="CP28" s="128">
        <f>SUMIF('Fleet Calc'!$AE$3:$AE$1600,CONCATENATE(NOx_Calc!$E28,NOx_Calc!O$2,"A"),'Fleet Calc'!$AI$3:$AI$1600)</f>
        <v>0</v>
      </c>
      <c r="CQ28" s="128">
        <f>SUMIF('Fleet Calc'!$AE$3:$AE$1600,CONCATENATE(NOx_Calc!$E28,NOx_Calc!P$2,"A"),'Fleet Calc'!$AI$3:$AI$1600)</f>
        <v>0</v>
      </c>
      <c r="CR28" s="128"/>
      <c r="CS28" s="128">
        <f>IF(T28&lt;&gt;"",(CC28*1.609344*VLOOKUP(T28,'NOx Emission Factors'!$V$7:$X$271,2,FALSE))/1000000,0)</f>
        <v>0</v>
      </c>
      <c r="CT28" s="128">
        <f>IF(U28&lt;&gt;"",(CD28*1.609344*VLOOKUP(U28,'NOx Emission Factors'!$V$7:$X$271,2,FALSE))/1000000,0)</f>
        <v>0</v>
      </c>
      <c r="CU28" s="128">
        <f>IF(V28&lt;&gt;"",(CE28*1.609344*VLOOKUP(V28,'NOx Emission Factors'!$V$7:$X$271,2,FALSE))/1000000,0)</f>
        <v>0</v>
      </c>
      <c r="CV28" s="128">
        <f>IF(W28&lt;&gt;"",(CF28*1.609344*VLOOKUP(W28,'NOx Emission Factors'!$V$7:$X$271,2,FALSE))/1000000,0)</f>
        <v>0</v>
      </c>
      <c r="CW28" s="128">
        <f>IF(X28&lt;&gt;"",(CG28*1.609344*VLOOKUP(X28,'NOx Emission Factors'!$V$7:$X$271,2,FALSE))/1000000,0)</f>
        <v>0</v>
      </c>
      <c r="CX28" s="128">
        <f>IF(Y28&lt;&gt;"",(CH28*1.609344*VLOOKUP(Y28,'NOx Emission Factors'!$V$7:$X$271,2,FALSE))/1000000,0)</f>
        <v>0</v>
      </c>
      <c r="CY28" s="128">
        <f>IF(Z28&lt;&gt;"",(CI28*1.609344*VLOOKUP(Z28,'NOx Emission Factors'!$V$7:$X$271,2,FALSE))/1000000,0)</f>
        <v>0</v>
      </c>
      <c r="CZ28" s="128"/>
      <c r="DA28" s="128">
        <f>IF(T28&lt;&gt;"",(CK28*1.609344*VLOOKUP(T28,'NOx Emission Factors'!$V$7:$X$271,3,FALSE))/1000000,0)</f>
        <v>0</v>
      </c>
      <c r="DB28" s="128">
        <f>IF(U28&lt;&gt;"",(CL28*1.609344*VLOOKUP(U28,'NOx Emission Factors'!$V$7:$X$271,3,FALSE))/1000000,0)</f>
        <v>0</v>
      </c>
      <c r="DC28" s="128">
        <f>IF(V28&lt;&gt;"",(CM28*1.609344*VLOOKUP(V28,'NOx Emission Factors'!$V$7:$X$271,3,FALSE))/1000000,0)</f>
        <v>0</v>
      </c>
      <c r="DD28" s="128">
        <f>IF(W28&lt;&gt;"",(CN28*1.609344*VLOOKUP(W28,'NOx Emission Factors'!$V$7:$X$271,3,FALSE))/1000000,0)</f>
        <v>0</v>
      </c>
      <c r="DE28" s="128">
        <f>IF(X28&lt;&gt;"",(CO28*1.609344*VLOOKUP(X28,'NOx Emission Factors'!$V$7:$X$271,3,FALSE))/1000000,0)</f>
        <v>0</v>
      </c>
      <c r="DF28" s="128">
        <f>IF(Y28&lt;&gt;"",(CP28*1.609344*VLOOKUP(Y28,'NOx Emission Factors'!$V$7:$X$271,3,FALSE))/1000000,0)</f>
        <v>0</v>
      </c>
      <c r="DG28" s="128">
        <f>IF(Z28&lt;&gt;"",(CQ28*1.609344*VLOOKUP(Z28,'NOx Emission Factors'!$V$7:$X$271,3,FALSE))/1000000,0)</f>
        <v>0</v>
      </c>
      <c r="DH28" s="128"/>
      <c r="DI28" s="128">
        <f>SUMIF('Fleet Calc'!$AE$3:$AE$1600,CONCATENATE(NOx_Calc!$E28,NOx_Calc!J$2,"L"),'Fleet Calc'!$AG$3:$AG$1600)</f>
        <v>0</v>
      </c>
      <c r="DJ28" s="128">
        <f>SUMIF('Fleet Calc'!$AE$3:$AE$1600,CONCATENATE(NOx_Calc!$E28,NOx_Calc!K$2,"L"),'Fleet Calc'!$AG$3:$AG$1600)</f>
        <v>0</v>
      </c>
      <c r="DK28" s="128">
        <f>SUMIF('Fleet Calc'!$AE$3:$AE$1600,CONCATENATE(NOx_Calc!$E28,NOx_Calc!L$2,"L"),'Fleet Calc'!$AG$3:$AG$1600)</f>
        <v>0</v>
      </c>
      <c r="DL28" s="128">
        <f>SUMIF('Fleet Calc'!$AE$3:$AE$1600,CONCATENATE(NOx_Calc!$E28,NOx_Calc!M$2,"L"),'Fleet Calc'!$AG$3:$AG$1600)</f>
        <v>0</v>
      </c>
      <c r="DM28" s="128">
        <f>SUMIF('Fleet Calc'!$AE$3:$AE$1600,CONCATENATE(NOx_Calc!$E28,NOx_Calc!N$2,"L"),'Fleet Calc'!$AG$3:$AG$1600)</f>
        <v>0</v>
      </c>
      <c r="DN28" s="128">
        <f>SUMIF('Fleet Calc'!$AE$3:$AE$1600,CONCATENATE(NOx_Calc!$E28,NOx_Calc!O$2,"L"),'Fleet Calc'!$AG$3:$AG$1600)</f>
        <v>0</v>
      </c>
      <c r="DO28" s="128">
        <f>SUMIF('Fleet Calc'!$AE$3:$AE$1600,CONCATENATE(NOx_Calc!$E28,NOx_Calc!P$2,"L"),'Fleet Calc'!$AG$3:$AG$1600)</f>
        <v>0</v>
      </c>
      <c r="DP28" s="128"/>
      <c r="DQ28" s="128">
        <f>SUMIF('Fleet Calc'!$AE$3:$AE$1600,CONCATENATE(NOx_Calc!$E28,NOx_Calc!J$2,"A"),'Fleet Calc'!$AG$3:$AG$1600)</f>
        <v>0</v>
      </c>
      <c r="DR28" s="128">
        <f>SUMIF('Fleet Calc'!$AE$3:$AE$1600,CONCATENATE(NOx_Calc!$E28,NOx_Calc!K$2,"A"),'Fleet Calc'!$AG$3:$AG$1600)</f>
        <v>0</v>
      </c>
      <c r="DS28" s="128">
        <f>SUMIF('Fleet Calc'!$AE$3:$AE$1600,CONCATENATE(NOx_Calc!$E28,NOx_Calc!L$2,"A"),'Fleet Calc'!$AG$3:$AG$1600)</f>
        <v>0</v>
      </c>
      <c r="DT28" s="128">
        <f>SUMIF('Fleet Calc'!$AE$3:$AE$1600,CONCATENATE(NOx_Calc!$E28,NOx_Calc!M$2,"A"),'Fleet Calc'!$AG$3:$AG$1600)</f>
        <v>0</v>
      </c>
      <c r="DU28" s="128">
        <f>SUMIF('Fleet Calc'!$AE$3:$AE$1600,CONCATENATE(NOx_Calc!$E28,NOx_Calc!N$2,"A"),'Fleet Calc'!$AG$3:$AG$1600)</f>
        <v>0</v>
      </c>
      <c r="DV28" s="128">
        <f>SUMIF('Fleet Calc'!$AE$3:$AE$1600,CONCATENATE(NOx_Calc!$E28,NOx_Calc!O$2,"A"),'Fleet Calc'!$AG$3:$AG$1600)</f>
        <v>0</v>
      </c>
      <c r="DW28" s="128">
        <f>SUMIF('Fleet Calc'!$AE$3:$AE$1600,CONCATENATE(NOx_Calc!$E28,NOx_Calc!P$2,"A"),'Fleet Calc'!$AG$3:$AG$1600)</f>
        <v>0</v>
      </c>
      <c r="DX28" s="128">
        <f>SUMIF('Fleet Calc'!$AE$3:$AE$1600,CONCATENATE(NOx_Calc!$E28,NOx_Calc!R$2,"A"),'Fleet Calc'!$AG$3:$AG$1600)</f>
        <v>0</v>
      </c>
      <c r="DY28" s="128">
        <f>SUMIF('Fleet Calc'!$AE$3:$AE$1600,CONCATENATE(NOx_Calc!$E28,NOx_Calc!S$2,"A"),'Fleet Calc'!$AG$3:$AG$1600)</f>
        <v>0</v>
      </c>
      <c r="DZ28" s="128">
        <f>SUMIF('Fleet Calc'!$AE$3:$AE$1600,CONCATENATE(NOx_Calc!$E28,NOx_Calc!T$2,"A"),'Fleet Calc'!$AG$3:$AG$1600)</f>
        <v>0</v>
      </c>
      <c r="EA28" s="128"/>
      <c r="EB28" s="130">
        <f>IF(J28&lt;&gt;"",(DI28*VLOOKUP(J28,'NOx Emission Factors'!$V$7:$Z$271,5,FALSE))/1000000,0)</f>
        <v>0</v>
      </c>
      <c r="EC28" s="130">
        <f>IF(K28&lt;&gt;"",(DJ28*VLOOKUP(K28,'NOx Emission Factors'!$V$7:$Z$271,5,FALSE))/1000000,0)</f>
        <v>0</v>
      </c>
      <c r="ED28" s="130">
        <f>IF(L28&lt;&gt;"",(DK28*VLOOKUP(L28,'NOx Emission Factors'!$V$7:$Z$271,5,FALSE))/1000000,0)</f>
        <v>0</v>
      </c>
      <c r="EE28" s="130">
        <f>IF(M28&lt;&gt;"",(DL28*VLOOKUP(M28,'NOx Emission Factors'!$V$7:$Z$271,5,FALSE))/1000000,0)</f>
        <v>0</v>
      </c>
      <c r="EF28" s="130">
        <f>IF(N28&lt;&gt;"",(DM28*VLOOKUP(N28,'NOx Emission Factors'!$V$7:$Z$271,5,FALSE))/1000000,0)</f>
        <v>0</v>
      </c>
      <c r="EG28" s="130">
        <f>IF(O28&lt;&gt;"",(DN28*VLOOKUP(O28,'NOx Emission Factors'!$V$7:$Z$271,5,FALSE))/1000000,0)</f>
        <v>0</v>
      </c>
      <c r="EH28" s="130">
        <f>IF(P28&lt;&gt;"",(DO28*VLOOKUP(P28,'NOx Emission Factors'!$V$7:$Z$271,5,FALSE))/1000000,0)</f>
        <v>0</v>
      </c>
      <c r="EI28" s="128"/>
      <c r="EJ28" s="130">
        <f>IF(J28&lt;&gt;"",(DQ28*VLOOKUP(J28,'NOx Emission Factors'!$V$7:$Z$271,5,FALSE))/1000000,0)</f>
        <v>0</v>
      </c>
      <c r="EK28" s="130">
        <f>IF(K28&lt;&gt;"",(DR28*VLOOKUP(K28,'NOx Emission Factors'!$V$7:$Z$271,5,FALSE))/1000000,0)</f>
        <v>0</v>
      </c>
      <c r="EL28" s="130">
        <f>IF(L28&lt;&gt;"",(DS28*VLOOKUP(L28,'NOx Emission Factors'!$V$7:$Z$271,5,FALSE))/1000000,0)</f>
        <v>0</v>
      </c>
      <c r="EM28" s="130">
        <f>IF(M28&lt;&gt;"",(DT28*VLOOKUP(M28,'NOx Emission Factors'!$V$7:$Z$271,5,FALSE))/1000000,0)</f>
        <v>0</v>
      </c>
      <c r="EN28" s="130">
        <f>IF(N28&lt;&gt;"",(DU28*VLOOKUP(N28,'NOx Emission Factors'!$V$7:$Z$271,5,FALSE))/1000000,0)</f>
        <v>0</v>
      </c>
      <c r="EO28" s="130">
        <f>IF(O28&lt;&gt;"",(DV28*VLOOKUP(O28,'NOx Emission Factors'!$V$7:$Z$271,5,FALSE))/1000000,0)</f>
        <v>0</v>
      </c>
      <c r="EP28" s="130">
        <f>IF(P28&lt;&gt;"",(DW28*VLOOKUP(P28,'NOx Emission Factors'!$V$7:$Z$271,5,FALSE))/1000000,0)</f>
        <v>0</v>
      </c>
      <c r="EQ28" s="128"/>
      <c r="ER28" s="130">
        <f t="shared" si="10"/>
        <v>0</v>
      </c>
      <c r="ES28" s="130">
        <f t="shared" si="11"/>
        <v>0</v>
      </c>
      <c r="ET28" s="130">
        <f t="shared" si="12"/>
        <v>0</v>
      </c>
      <c r="EU28" s="130">
        <f t="shared" si="13"/>
        <v>0</v>
      </c>
      <c r="EV28" s="130">
        <f t="shared" si="14"/>
        <v>0</v>
      </c>
      <c r="EW28" s="130">
        <f t="shared" si="15"/>
        <v>0</v>
      </c>
      <c r="EX28" s="130">
        <f t="shared" si="16"/>
        <v>0</v>
      </c>
      <c r="EY28" s="130"/>
      <c r="EZ28" s="130">
        <f t="shared" si="17"/>
        <v>0</v>
      </c>
      <c r="FA28" s="130">
        <f t="shared" si="18"/>
        <v>0</v>
      </c>
      <c r="FB28" s="130">
        <f t="shared" si="19"/>
        <v>0</v>
      </c>
      <c r="FC28" s="130">
        <f t="shared" si="20"/>
        <v>0</v>
      </c>
      <c r="FD28" s="130">
        <f t="shared" si="21"/>
        <v>0</v>
      </c>
      <c r="FE28" s="130">
        <f t="shared" si="22"/>
        <v>0</v>
      </c>
      <c r="FF28" s="130">
        <f t="shared" si="23"/>
        <v>0</v>
      </c>
      <c r="FG28" s="128"/>
      <c r="FH28" s="128">
        <f t="shared" si="2"/>
        <v>0</v>
      </c>
      <c r="FI28" s="128"/>
      <c r="FJ28" s="128">
        <f t="shared" si="24"/>
        <v>0</v>
      </c>
      <c r="FK28" s="128">
        <f t="shared" si="25"/>
        <v>0</v>
      </c>
      <c r="FL28" s="128">
        <f t="shared" si="26"/>
        <v>0</v>
      </c>
      <c r="FM28" s="128">
        <f t="shared" si="27"/>
        <v>0</v>
      </c>
      <c r="FN28" s="128">
        <f t="shared" si="28"/>
        <v>0</v>
      </c>
      <c r="FO28" s="128">
        <f t="shared" si="29"/>
        <v>0</v>
      </c>
      <c r="FP28" s="128">
        <f t="shared" si="30"/>
        <v>0</v>
      </c>
      <c r="FR28">
        <f t="shared" si="31"/>
        <v>0</v>
      </c>
      <c r="FS28">
        <f t="shared" si="32"/>
        <v>0</v>
      </c>
      <c r="FT28">
        <f t="shared" si="33"/>
        <v>0</v>
      </c>
      <c r="FU28">
        <f t="shared" si="34"/>
        <v>0</v>
      </c>
      <c r="FV28">
        <f t="shared" si="35"/>
        <v>0</v>
      </c>
      <c r="FW28">
        <f t="shared" si="36"/>
        <v>0</v>
      </c>
      <c r="FX28">
        <f t="shared" si="37"/>
        <v>0</v>
      </c>
      <c r="FZ28">
        <f t="shared" si="38"/>
        <v>0</v>
      </c>
      <c r="GA28">
        <f t="shared" si="39"/>
        <v>0</v>
      </c>
      <c r="GB28">
        <f t="shared" si="40"/>
        <v>0</v>
      </c>
      <c r="GC28">
        <f t="shared" si="41"/>
        <v>0</v>
      </c>
      <c r="GD28">
        <f t="shared" si="42"/>
        <v>0</v>
      </c>
      <c r="GE28">
        <f t="shared" si="43"/>
        <v>0</v>
      </c>
      <c r="GF28">
        <f t="shared" si="44"/>
        <v>0</v>
      </c>
      <c r="GH28">
        <f t="shared" si="45"/>
        <v>0</v>
      </c>
      <c r="GI28">
        <f t="shared" si="46"/>
        <v>0</v>
      </c>
      <c r="GJ28">
        <f t="shared" si="47"/>
        <v>0</v>
      </c>
      <c r="GK28">
        <f t="shared" si="48"/>
        <v>0</v>
      </c>
      <c r="GL28">
        <f t="shared" si="49"/>
        <v>0</v>
      </c>
      <c r="GM28">
        <f t="shared" si="50"/>
        <v>0</v>
      </c>
      <c r="GN28">
        <f t="shared" si="51"/>
        <v>0</v>
      </c>
      <c r="GP28">
        <f t="shared" si="52"/>
        <v>0</v>
      </c>
      <c r="GQ28">
        <f t="shared" si="53"/>
        <v>0</v>
      </c>
      <c r="GR28">
        <f t="shared" si="54"/>
        <v>0</v>
      </c>
      <c r="GS28">
        <f t="shared" si="55"/>
        <v>0</v>
      </c>
      <c r="GT28">
        <f t="shared" si="56"/>
        <v>0</v>
      </c>
      <c r="GU28">
        <f t="shared" si="57"/>
        <v>0</v>
      </c>
      <c r="GV28">
        <f t="shared" si="58"/>
        <v>0</v>
      </c>
      <c r="GX28">
        <f t="shared" si="59"/>
        <v>0</v>
      </c>
      <c r="GY28">
        <f t="shared" si="60"/>
        <v>0</v>
      </c>
      <c r="GZ28">
        <f t="shared" si="61"/>
        <v>0</v>
      </c>
      <c r="HA28">
        <f t="shared" si="62"/>
        <v>0</v>
      </c>
      <c r="HB28">
        <f t="shared" si="63"/>
        <v>0</v>
      </c>
      <c r="HC28">
        <f t="shared" si="64"/>
        <v>0</v>
      </c>
      <c r="HD28">
        <f t="shared" si="65"/>
        <v>0</v>
      </c>
    </row>
    <row r="29" spans="1:212" x14ac:dyDescent="0.2">
      <c r="A29" t="s">
        <v>74</v>
      </c>
      <c r="B29" t="s">
        <v>77</v>
      </c>
      <c r="C29" t="s">
        <v>35</v>
      </c>
      <c r="D29" t="s">
        <v>308</v>
      </c>
      <c r="E29" t="str">
        <f t="shared" si="9"/>
        <v>BB1</v>
      </c>
      <c r="G29" s="129">
        <v>0</v>
      </c>
      <c r="H29" s="129">
        <v>0</v>
      </c>
      <c r="I29" s="127"/>
      <c r="J29" s="127">
        <f t="shared" si="74"/>
        <v>203</v>
      </c>
      <c r="K29" s="127">
        <f t="shared" ref="K29:P29" si="87">J29+1</f>
        <v>204</v>
      </c>
      <c r="L29" s="127">
        <f t="shared" si="87"/>
        <v>205</v>
      </c>
      <c r="M29" s="127">
        <f t="shared" si="87"/>
        <v>206</v>
      </c>
      <c r="N29" s="127">
        <f t="shared" si="87"/>
        <v>207</v>
      </c>
      <c r="O29" s="127">
        <f t="shared" si="87"/>
        <v>208</v>
      </c>
      <c r="P29" s="127">
        <f t="shared" si="87"/>
        <v>209</v>
      </c>
      <c r="Q29" s="127"/>
      <c r="R29" s="127"/>
      <c r="S29" s="127"/>
      <c r="T29" s="127"/>
      <c r="U29" s="127"/>
      <c r="V29" s="127"/>
      <c r="W29" s="127"/>
      <c r="X29" s="127"/>
      <c r="Y29" s="127"/>
      <c r="Z29" s="127"/>
      <c r="AA29" s="127"/>
      <c r="AC29" s="128">
        <f>COUNTIF('Fleet Calc'!$AE$3:$AE$1600,CONCATENATE(NOx_Calc!$E29,NOx_Calc!J$2,"L"))</f>
        <v>0</v>
      </c>
      <c r="AD29" s="128">
        <f>COUNTIF('Fleet Calc'!$AE$3:$AE$1600,CONCATENATE(NOx_Calc!$E29,NOx_Calc!K$2,"L"))</f>
        <v>0</v>
      </c>
      <c r="AE29" s="128">
        <f>COUNTIF('Fleet Calc'!$AE$3:$AE$1600,CONCATENATE(NOx_Calc!$E29,NOx_Calc!L$2,"L"))</f>
        <v>0</v>
      </c>
      <c r="AF29" s="128">
        <f>COUNTIF('Fleet Calc'!$AE$3:$AE$1600,CONCATENATE(NOx_Calc!$E29,NOx_Calc!M$2,"L"))</f>
        <v>0</v>
      </c>
      <c r="AG29" s="128">
        <f>COUNTIF('Fleet Calc'!$AE$3:$AE$1600,CONCATENATE(NOx_Calc!$E29,NOx_Calc!N$2,"L"))</f>
        <v>0</v>
      </c>
      <c r="AH29" s="128">
        <f>COUNTIF('Fleet Calc'!$AE$3:$AE$1600,CONCATENATE(NOx_Calc!$E29,NOx_Calc!O$2,"L"))</f>
        <v>0</v>
      </c>
      <c r="AI29" s="128">
        <f>COUNTIF('Fleet Calc'!$AE$3:$AE$1600,CONCATENATE(NOx_Calc!$E29,NOx_Calc!P$2,"L"))</f>
        <v>0</v>
      </c>
      <c r="AJ29" s="128">
        <f>COUNTIF('Fleet Calc'!$AE$3:$AE$1600,CONCATENATE(NOx_Calc!$E29,NOx_Calc!Q$2,"L"))</f>
        <v>0</v>
      </c>
      <c r="AK29" s="128"/>
      <c r="AL29" s="128">
        <f>COUNTIF('Fleet Calc'!$AE$3:$AE$1600,CONCATENATE(NOx_Calc!$E29,NOx_Calc!J$2,"A"))</f>
        <v>0</v>
      </c>
      <c r="AM29" s="128">
        <f>COUNTIF('Fleet Calc'!$AE$3:$AE$1600,CONCATENATE(NOx_Calc!$E29,NOx_Calc!K$2,"A"))</f>
        <v>0</v>
      </c>
      <c r="AN29" s="128">
        <f>COUNTIF('Fleet Calc'!$AE$3:$AE$1600,CONCATENATE(NOx_Calc!$E29,NOx_Calc!L$2,"A"))</f>
        <v>0</v>
      </c>
      <c r="AO29" s="128">
        <f>COUNTIF('Fleet Calc'!$AE$3:$AE$1600,CONCATENATE(NOx_Calc!$E29,NOx_Calc!M$2,"A"))</f>
        <v>0</v>
      </c>
      <c r="AP29" s="128">
        <f>COUNTIF('Fleet Calc'!$AE$3:$AE$1600,CONCATENATE(NOx_Calc!$E29,NOx_Calc!N$2,"A"))</f>
        <v>0</v>
      </c>
      <c r="AQ29" s="128">
        <f>COUNTIF('Fleet Calc'!$AE$3:$AE$1600,CONCATENATE(NOx_Calc!$E29,NOx_Calc!O$2,"A"))</f>
        <v>0</v>
      </c>
      <c r="AR29" s="128">
        <f>COUNTIF('Fleet Calc'!$AE$3:$AE$1600,CONCATENATE(NOx_Calc!$E29,NOx_Calc!P$2,"A"))</f>
        <v>0</v>
      </c>
      <c r="AS29" s="128">
        <f>COUNTIF('Fleet Calc'!$AE$3:$AE$1600,CONCATENATE(NOx_Calc!$E29,NOx_Calc!Q$2,"A"))</f>
        <v>0</v>
      </c>
      <c r="AT29" s="128"/>
      <c r="AU29" s="128">
        <f>SUMIF('Fleet Calc'!$AE$3:$AE$1600,CONCATENATE(NOx_Calc!$E29,NOx_Calc!J$2,"L"),'Fleet Calc'!$AK$3:$AK$1600)</f>
        <v>0</v>
      </c>
      <c r="AV29" s="128">
        <f>SUMIF('Fleet Calc'!$AE$3:$AE$1600,CONCATENATE(NOx_Calc!$E29,NOx_Calc!K$2,"L"),'Fleet Calc'!$AK$3:$AK$1600)</f>
        <v>0</v>
      </c>
      <c r="AW29" s="128">
        <f>SUMIF('Fleet Calc'!$AE$3:$AE$1600,CONCATENATE(NOx_Calc!$E29,NOx_Calc!L$2,"L"),'Fleet Calc'!$AK$3:$AK$1600)</f>
        <v>0</v>
      </c>
      <c r="AX29" s="128">
        <f>SUMIF('Fleet Calc'!$AE$3:$AE$1600,CONCATENATE(NOx_Calc!$E29,NOx_Calc!M$2,"L"),'Fleet Calc'!$AK$3:$AK$1600)</f>
        <v>0</v>
      </c>
      <c r="AY29" s="128">
        <f>SUMIF('Fleet Calc'!$AE$3:$AE$1600,CONCATENATE(NOx_Calc!$E29,NOx_Calc!N$2,"L"),'Fleet Calc'!$AK$3:$AK$1600)</f>
        <v>0</v>
      </c>
      <c r="AZ29" s="128">
        <f>SUMIF('Fleet Calc'!$AE$3:$AE$1600,CONCATENATE(NOx_Calc!$E29,NOx_Calc!O$2,"L"),'Fleet Calc'!$AK$3:$AK$1600)</f>
        <v>0</v>
      </c>
      <c r="BA29" s="128">
        <f>SUMIF('Fleet Calc'!$AE$3:$AE$1600,CONCATENATE(NOx_Calc!$E29,NOx_Calc!P$2,"L"),'Fleet Calc'!$AK$3:$AK$1600)</f>
        <v>0</v>
      </c>
      <c r="BB29" s="128">
        <f>SUMIF('Fleet Calc'!$AE$3:$AE$1600,CONCATENATE(NOx_Calc!$E29,NOx_Calc!Q$2,"L"),'Fleet Calc'!$AK$3:$AK$1600)</f>
        <v>0</v>
      </c>
      <c r="BC29" s="128"/>
      <c r="BD29" s="128">
        <f>SUMIF('Fleet Calc'!$AE$3:$AE$1600,CONCATENATE(NOx_Calc!$E29,NOx_Calc!J$2,"A"),'Fleet Calc'!$AK$3:$AK$1600)</f>
        <v>0</v>
      </c>
      <c r="BE29" s="128">
        <f>SUMIF('Fleet Calc'!$AE$3:$AE$1600,CONCATENATE(NOx_Calc!$E29,NOx_Calc!K$2,"A"),'Fleet Calc'!$AK$3:$AK$1600)</f>
        <v>0</v>
      </c>
      <c r="BF29" s="128">
        <f>SUMIF('Fleet Calc'!$AE$3:$AE$1600,CONCATENATE(NOx_Calc!$E29,NOx_Calc!L$2,"A"),'Fleet Calc'!$AK$3:$AK$1600)</f>
        <v>0</v>
      </c>
      <c r="BG29" s="128">
        <f>SUMIF('Fleet Calc'!$AE$3:$AE$1600,CONCATENATE(NOx_Calc!$E29,NOx_Calc!M$2,"A"),'Fleet Calc'!$AK$3:$AK$1600)</f>
        <v>0</v>
      </c>
      <c r="BH29" s="128">
        <f>SUMIF('Fleet Calc'!$AE$3:$AE$1600,CONCATENATE(NOx_Calc!$E29,NOx_Calc!N$2,"A"),'Fleet Calc'!$AK$3:$AK$1600)</f>
        <v>0</v>
      </c>
      <c r="BI29" s="128">
        <f>SUMIF('Fleet Calc'!$AE$3:$AE$1600,CONCATENATE(NOx_Calc!$E29,NOx_Calc!O$2,"A"),'Fleet Calc'!$AK$3:$AK$1600)</f>
        <v>0</v>
      </c>
      <c r="BJ29" s="128">
        <f>SUMIF('Fleet Calc'!$AE$3:$AE$1600,CONCATENATE(NOx_Calc!$E29,NOx_Calc!P$2,"A"),'Fleet Calc'!$AK$3:$AK$1600)</f>
        <v>0</v>
      </c>
      <c r="BK29" s="128">
        <f>SUMIF('Fleet Calc'!$AE$3:$AE$1600,CONCATENATE(NOx_Calc!$E29,NOx_Calc!Q$2,"A"),'Fleet Calc'!$AK$3:$AK$1600)</f>
        <v>0</v>
      </c>
      <c r="BL29" s="128"/>
      <c r="BM29" s="128">
        <f>IF(J29&lt;&gt;"",(AU29*1.609344*VLOOKUP(J29,'NOx Emission Factors'!$V$7:$X$271,2,FALSE))/1000000,0)</f>
        <v>0</v>
      </c>
      <c r="BN29" s="128">
        <f>IF(K29&lt;&gt;"",(AV29*1.609344*VLOOKUP(K29,'NOx Emission Factors'!$V$7:$X$271,2,FALSE))/1000000,0)</f>
        <v>0</v>
      </c>
      <c r="BO29" s="128">
        <f>IF(L29&lt;&gt;"",(AW29*1.609344*VLOOKUP(L29,'NOx Emission Factors'!$V$7:$X$271,2,FALSE))/1000000,0)</f>
        <v>0</v>
      </c>
      <c r="BP29" s="128">
        <f>IF(M29&lt;&gt;"",(AX29*1.609344*VLOOKUP(M29,'NOx Emission Factors'!$V$7:$X$271,2,FALSE))/1000000,0)</f>
        <v>0</v>
      </c>
      <c r="BQ29" s="128">
        <f>IF(N29&lt;&gt;"",(AY29*1.609344*VLOOKUP(N29,'NOx Emission Factors'!$V$7:$X$271,2,FALSE))/1000000,0)</f>
        <v>0</v>
      </c>
      <c r="BR29" s="128">
        <f>IF(O29&lt;&gt;"",(AZ29*1.609344*VLOOKUP(O29,'NOx Emission Factors'!$V$7:$X$271,2,FALSE))/1000000,0)</f>
        <v>0</v>
      </c>
      <c r="BS29" s="128">
        <f>IF(P29&lt;&gt;"",(BA29*1.609344*VLOOKUP(P29,'NOx Emission Factors'!$V$7:$X$271,2,FALSE))/1000000,0)</f>
        <v>0</v>
      </c>
      <c r="BT29" s="128"/>
      <c r="BU29" s="128">
        <f>IF(J29&lt;&gt;"",(BD29*1.609344*VLOOKUP(J29,'NOx Emission Factors'!$V$7:$X$271,3,FALSE))/1000000,0)</f>
        <v>0</v>
      </c>
      <c r="BV29" s="128">
        <f>IF(K29&lt;&gt;"",(BE29*1.609344*VLOOKUP(K29,'NOx Emission Factors'!$V$7:$X$271,3,FALSE))/1000000,0)</f>
        <v>0</v>
      </c>
      <c r="BW29" s="128">
        <f>IF(L29&lt;&gt;"",(BF29*1.609344*VLOOKUP(L29,'NOx Emission Factors'!$V$7:$X$271,3,FALSE))/1000000,0)</f>
        <v>0</v>
      </c>
      <c r="BX29" s="128">
        <f>IF(M29&lt;&gt;"",(BG29*1.609344*VLOOKUP(M29,'NOx Emission Factors'!$V$7:$X$271,3,FALSE))/1000000,0)</f>
        <v>0</v>
      </c>
      <c r="BY29" s="128">
        <f>IF(N29&lt;&gt;"",(BH29*1.609344*VLOOKUP(N29,'NOx Emission Factors'!$V$7:$X$271,3,FALSE))/1000000,0)</f>
        <v>0</v>
      </c>
      <c r="BZ29" s="128">
        <f>IF(O29&lt;&gt;"",(BI29*1.609344*VLOOKUP(O29,'NOx Emission Factors'!$V$7:$X$271,3,FALSE))/1000000,0)</f>
        <v>0</v>
      </c>
      <c r="CA29" s="128">
        <f>IF(P29&lt;&gt;"",(BJ29*1.609344*VLOOKUP(P29,'NOx Emission Factors'!$V$7:$X$271,3,FALSE))/1000000,0)</f>
        <v>0</v>
      </c>
      <c r="CB29" s="128"/>
      <c r="CC29" s="128">
        <f>SUMIF('Fleet Calc'!$AE$3:$AE$1600,CONCATENATE(NOx_Calc!$E29,NOx_Calc!J$2,"L"),'Fleet Calc'!$AI$3:$AI$1600)</f>
        <v>0</v>
      </c>
      <c r="CD29" s="128">
        <f>SUMIF('Fleet Calc'!$AE$3:$AE$1600,CONCATENATE(NOx_Calc!$E29,NOx_Calc!K$2,"L"),'Fleet Calc'!$AI$3:$AI$1600)</f>
        <v>0</v>
      </c>
      <c r="CE29" s="128">
        <f>SUMIF('Fleet Calc'!$AE$3:$AE$1600,CONCATENATE(NOx_Calc!$E29,NOx_Calc!L$2,"L"),'Fleet Calc'!$AI$3:$AI$1600)</f>
        <v>0</v>
      </c>
      <c r="CF29" s="128">
        <f>SUMIF('Fleet Calc'!$AE$3:$AE$1600,CONCATENATE(NOx_Calc!$E29,NOx_Calc!M$2,"L"),'Fleet Calc'!$AI$3:$AI$1600)</f>
        <v>0</v>
      </c>
      <c r="CG29" s="128">
        <f>SUMIF('Fleet Calc'!$AE$3:$AE$1600,CONCATENATE(NOx_Calc!$E29,NOx_Calc!N$2,"L"),'Fleet Calc'!$AI$3:$AI$1600)</f>
        <v>0</v>
      </c>
      <c r="CH29" s="128">
        <f>SUMIF('Fleet Calc'!$AE$3:$AE$1600,CONCATENATE(NOx_Calc!$E29,NOx_Calc!O$2,"L"),'Fleet Calc'!$AI$3:$AI$1600)</f>
        <v>0</v>
      </c>
      <c r="CI29" s="128">
        <f>SUMIF('Fleet Calc'!$AE$3:$AE$1600,CONCATENATE(NOx_Calc!$E29,NOx_Calc!P$2,"L"),'Fleet Calc'!$AI$3:$AI$1600)</f>
        <v>0</v>
      </c>
      <c r="CJ29" s="128"/>
      <c r="CK29" s="128">
        <f>SUMIF('Fleet Calc'!$AE$3:$AE$1600,CONCATENATE(NOx_Calc!$E29,NOx_Calc!J$2,"A"),'Fleet Calc'!$AI$3:$AI$1600)</f>
        <v>0</v>
      </c>
      <c r="CL29" s="128">
        <f>SUMIF('Fleet Calc'!$AE$3:$AE$1600,CONCATENATE(NOx_Calc!$E29,NOx_Calc!K$2,"A"),'Fleet Calc'!$AI$3:$AI$1600)</f>
        <v>0</v>
      </c>
      <c r="CM29" s="128">
        <f>SUMIF('Fleet Calc'!$AE$3:$AE$1600,CONCATENATE(NOx_Calc!$E29,NOx_Calc!L$2,"A"),'Fleet Calc'!$AI$3:$AI$1600)</f>
        <v>0</v>
      </c>
      <c r="CN29" s="128">
        <f>SUMIF('Fleet Calc'!$AE$3:$AE$1600,CONCATENATE(NOx_Calc!$E29,NOx_Calc!M$2,"A"),'Fleet Calc'!$AI$3:$AI$1600)</f>
        <v>0</v>
      </c>
      <c r="CO29" s="128">
        <f>SUMIF('Fleet Calc'!$AE$3:$AE$1600,CONCATENATE(NOx_Calc!$E29,NOx_Calc!N$2,"A"),'Fleet Calc'!$AI$3:$AI$1600)</f>
        <v>0</v>
      </c>
      <c r="CP29" s="128">
        <f>SUMIF('Fleet Calc'!$AE$3:$AE$1600,CONCATENATE(NOx_Calc!$E29,NOx_Calc!O$2,"A"),'Fleet Calc'!$AI$3:$AI$1600)</f>
        <v>0</v>
      </c>
      <c r="CQ29" s="128">
        <f>SUMIF('Fleet Calc'!$AE$3:$AE$1600,CONCATENATE(NOx_Calc!$E29,NOx_Calc!P$2,"A"),'Fleet Calc'!$AI$3:$AI$1600)</f>
        <v>0</v>
      </c>
      <c r="CR29" s="128"/>
      <c r="CS29" s="128">
        <f>IF(T29&lt;&gt;"",(CC29*1.609344*VLOOKUP(T29,'NOx Emission Factors'!$V$7:$X$271,2,FALSE))/1000000,0)</f>
        <v>0</v>
      </c>
      <c r="CT29" s="128">
        <f>IF(U29&lt;&gt;"",(CD29*1.609344*VLOOKUP(U29,'NOx Emission Factors'!$V$7:$X$271,2,FALSE))/1000000,0)</f>
        <v>0</v>
      </c>
      <c r="CU29" s="128">
        <f>IF(V29&lt;&gt;"",(CE29*1.609344*VLOOKUP(V29,'NOx Emission Factors'!$V$7:$X$271,2,FALSE))/1000000,0)</f>
        <v>0</v>
      </c>
      <c r="CV29" s="128">
        <f>IF(W29&lt;&gt;"",(CF29*1.609344*VLOOKUP(W29,'NOx Emission Factors'!$V$7:$X$271,2,FALSE))/1000000,0)</f>
        <v>0</v>
      </c>
      <c r="CW29" s="128">
        <f>IF(X29&lt;&gt;"",(CG29*1.609344*VLOOKUP(X29,'NOx Emission Factors'!$V$7:$X$271,2,FALSE))/1000000,0)</f>
        <v>0</v>
      </c>
      <c r="CX29" s="128">
        <f>IF(Y29&lt;&gt;"",(CH29*1.609344*VLOOKUP(Y29,'NOx Emission Factors'!$V$7:$X$271,2,FALSE))/1000000,0)</f>
        <v>0</v>
      </c>
      <c r="CY29" s="128">
        <f>IF(Z29&lt;&gt;"",(CI29*1.609344*VLOOKUP(Z29,'NOx Emission Factors'!$V$7:$X$271,2,FALSE))/1000000,0)</f>
        <v>0</v>
      </c>
      <c r="CZ29" s="128"/>
      <c r="DA29" s="128">
        <f>IF(T29&lt;&gt;"",(CK29*1.609344*VLOOKUP(T29,'NOx Emission Factors'!$V$7:$X$271,3,FALSE))/1000000,0)</f>
        <v>0</v>
      </c>
      <c r="DB29" s="128">
        <f>IF(U29&lt;&gt;"",(CL29*1.609344*VLOOKUP(U29,'NOx Emission Factors'!$V$7:$X$271,3,FALSE))/1000000,0)</f>
        <v>0</v>
      </c>
      <c r="DC29" s="128">
        <f>IF(V29&lt;&gt;"",(CM29*1.609344*VLOOKUP(V29,'NOx Emission Factors'!$V$7:$X$271,3,FALSE))/1000000,0)</f>
        <v>0</v>
      </c>
      <c r="DD29" s="128">
        <f>IF(W29&lt;&gt;"",(CN29*1.609344*VLOOKUP(W29,'NOx Emission Factors'!$V$7:$X$271,3,FALSE))/1000000,0)</f>
        <v>0</v>
      </c>
      <c r="DE29" s="128">
        <f>IF(X29&lt;&gt;"",(CO29*1.609344*VLOOKUP(X29,'NOx Emission Factors'!$V$7:$X$271,3,FALSE))/1000000,0)</f>
        <v>0</v>
      </c>
      <c r="DF29" s="128">
        <f>IF(Y29&lt;&gt;"",(CP29*1.609344*VLOOKUP(Y29,'NOx Emission Factors'!$V$7:$X$271,3,FALSE))/1000000,0)</f>
        <v>0</v>
      </c>
      <c r="DG29" s="128">
        <f>IF(Z29&lt;&gt;"",(CQ29*1.609344*VLOOKUP(Z29,'NOx Emission Factors'!$V$7:$X$271,3,FALSE))/1000000,0)</f>
        <v>0</v>
      </c>
      <c r="DH29" s="128"/>
      <c r="DI29" s="128">
        <f>SUMIF('Fleet Calc'!$AE$3:$AE$1600,CONCATENATE(NOx_Calc!$E29,NOx_Calc!J$2,"L"),'Fleet Calc'!$AG$3:$AG$1600)</f>
        <v>0</v>
      </c>
      <c r="DJ29" s="128">
        <f>SUMIF('Fleet Calc'!$AE$3:$AE$1600,CONCATENATE(NOx_Calc!$E29,NOx_Calc!K$2,"L"),'Fleet Calc'!$AG$3:$AG$1600)</f>
        <v>0</v>
      </c>
      <c r="DK29" s="128">
        <f>SUMIF('Fleet Calc'!$AE$3:$AE$1600,CONCATENATE(NOx_Calc!$E29,NOx_Calc!L$2,"L"),'Fleet Calc'!$AG$3:$AG$1600)</f>
        <v>0</v>
      </c>
      <c r="DL29" s="128">
        <f>SUMIF('Fleet Calc'!$AE$3:$AE$1600,CONCATENATE(NOx_Calc!$E29,NOx_Calc!M$2,"L"),'Fleet Calc'!$AG$3:$AG$1600)</f>
        <v>0</v>
      </c>
      <c r="DM29" s="128">
        <f>SUMIF('Fleet Calc'!$AE$3:$AE$1600,CONCATENATE(NOx_Calc!$E29,NOx_Calc!N$2,"L"),'Fleet Calc'!$AG$3:$AG$1600)</f>
        <v>0</v>
      </c>
      <c r="DN29" s="128">
        <f>SUMIF('Fleet Calc'!$AE$3:$AE$1600,CONCATENATE(NOx_Calc!$E29,NOx_Calc!O$2,"L"),'Fleet Calc'!$AG$3:$AG$1600)</f>
        <v>0</v>
      </c>
      <c r="DO29" s="128">
        <f>SUMIF('Fleet Calc'!$AE$3:$AE$1600,CONCATENATE(NOx_Calc!$E29,NOx_Calc!P$2,"L"),'Fleet Calc'!$AG$3:$AG$1600)</f>
        <v>0</v>
      </c>
      <c r="DP29" s="128"/>
      <c r="DQ29" s="128">
        <f>SUMIF('Fleet Calc'!$AE$3:$AE$1600,CONCATENATE(NOx_Calc!$E29,NOx_Calc!J$2,"A"),'Fleet Calc'!$AG$3:$AG$1600)</f>
        <v>0</v>
      </c>
      <c r="DR29" s="128">
        <f>SUMIF('Fleet Calc'!$AE$3:$AE$1600,CONCATENATE(NOx_Calc!$E29,NOx_Calc!K$2,"A"),'Fleet Calc'!$AG$3:$AG$1600)</f>
        <v>0</v>
      </c>
      <c r="DS29" s="128">
        <f>SUMIF('Fleet Calc'!$AE$3:$AE$1600,CONCATENATE(NOx_Calc!$E29,NOx_Calc!L$2,"A"),'Fleet Calc'!$AG$3:$AG$1600)</f>
        <v>0</v>
      </c>
      <c r="DT29" s="128">
        <f>SUMIF('Fleet Calc'!$AE$3:$AE$1600,CONCATENATE(NOx_Calc!$E29,NOx_Calc!M$2,"A"),'Fleet Calc'!$AG$3:$AG$1600)</f>
        <v>0</v>
      </c>
      <c r="DU29" s="128">
        <f>SUMIF('Fleet Calc'!$AE$3:$AE$1600,CONCATENATE(NOx_Calc!$E29,NOx_Calc!N$2,"A"),'Fleet Calc'!$AG$3:$AG$1600)</f>
        <v>0</v>
      </c>
      <c r="DV29" s="128">
        <f>SUMIF('Fleet Calc'!$AE$3:$AE$1600,CONCATENATE(NOx_Calc!$E29,NOx_Calc!O$2,"A"),'Fleet Calc'!$AG$3:$AG$1600)</f>
        <v>0</v>
      </c>
      <c r="DW29" s="128">
        <f>SUMIF('Fleet Calc'!$AE$3:$AE$1600,CONCATENATE(NOx_Calc!$E29,NOx_Calc!P$2,"A"),'Fleet Calc'!$AG$3:$AG$1600)</f>
        <v>0</v>
      </c>
      <c r="DX29" s="128">
        <f>SUMIF('Fleet Calc'!$AE$3:$AE$1600,CONCATENATE(NOx_Calc!$E29,NOx_Calc!R$2,"A"),'Fleet Calc'!$AG$3:$AG$1600)</f>
        <v>0</v>
      </c>
      <c r="DY29" s="128">
        <f>SUMIF('Fleet Calc'!$AE$3:$AE$1600,CONCATENATE(NOx_Calc!$E29,NOx_Calc!S$2,"A"),'Fleet Calc'!$AG$3:$AG$1600)</f>
        <v>0</v>
      </c>
      <c r="DZ29" s="128">
        <f>SUMIF('Fleet Calc'!$AE$3:$AE$1600,CONCATENATE(NOx_Calc!$E29,NOx_Calc!T$2,"A"),'Fleet Calc'!$AG$3:$AG$1600)</f>
        <v>0</v>
      </c>
      <c r="EA29" s="128"/>
      <c r="EB29" s="130">
        <f>IF(J29&lt;&gt;"",(DI29*VLOOKUP(J29,'NOx Emission Factors'!$V$7:$Z$271,5,FALSE))/1000000,0)</f>
        <v>0</v>
      </c>
      <c r="EC29" s="130">
        <f>IF(K29&lt;&gt;"",(DJ29*VLOOKUP(K29,'NOx Emission Factors'!$V$7:$Z$271,5,FALSE))/1000000,0)</f>
        <v>0</v>
      </c>
      <c r="ED29" s="130">
        <f>IF(L29&lt;&gt;"",(DK29*VLOOKUP(L29,'NOx Emission Factors'!$V$7:$Z$271,5,FALSE))/1000000,0)</f>
        <v>0</v>
      </c>
      <c r="EE29" s="130">
        <f>IF(M29&lt;&gt;"",(DL29*VLOOKUP(M29,'NOx Emission Factors'!$V$7:$Z$271,5,FALSE))/1000000,0)</f>
        <v>0</v>
      </c>
      <c r="EF29" s="130">
        <f>IF(N29&lt;&gt;"",(DM29*VLOOKUP(N29,'NOx Emission Factors'!$V$7:$Z$271,5,FALSE))/1000000,0)</f>
        <v>0</v>
      </c>
      <c r="EG29" s="130">
        <f>IF(O29&lt;&gt;"",(DN29*VLOOKUP(O29,'NOx Emission Factors'!$V$7:$Z$271,5,FALSE))/1000000,0)</f>
        <v>0</v>
      </c>
      <c r="EH29" s="130">
        <f>IF(P29&lt;&gt;"",(DO29*VLOOKUP(P29,'NOx Emission Factors'!$V$7:$Z$271,5,FALSE))/1000000,0)</f>
        <v>0</v>
      </c>
      <c r="EI29" s="128"/>
      <c r="EJ29" s="130">
        <f>IF(J29&lt;&gt;"",(DQ29*VLOOKUP(J29,'NOx Emission Factors'!$V$7:$Z$271,5,FALSE))/1000000,0)</f>
        <v>0</v>
      </c>
      <c r="EK29" s="130">
        <f>IF(K29&lt;&gt;"",(DR29*VLOOKUP(K29,'NOx Emission Factors'!$V$7:$Z$271,5,FALSE))/1000000,0)</f>
        <v>0</v>
      </c>
      <c r="EL29" s="130">
        <f>IF(L29&lt;&gt;"",(DS29*VLOOKUP(L29,'NOx Emission Factors'!$V$7:$Z$271,5,FALSE))/1000000,0)</f>
        <v>0</v>
      </c>
      <c r="EM29" s="130">
        <f>IF(M29&lt;&gt;"",(DT29*VLOOKUP(M29,'NOx Emission Factors'!$V$7:$Z$271,5,FALSE))/1000000,0)</f>
        <v>0</v>
      </c>
      <c r="EN29" s="130">
        <f>IF(N29&lt;&gt;"",(DU29*VLOOKUP(N29,'NOx Emission Factors'!$V$7:$Z$271,5,FALSE))/1000000,0)</f>
        <v>0</v>
      </c>
      <c r="EO29" s="130">
        <f>IF(O29&lt;&gt;"",(DV29*VLOOKUP(O29,'NOx Emission Factors'!$V$7:$Z$271,5,FALSE))/1000000,0)</f>
        <v>0</v>
      </c>
      <c r="EP29" s="130">
        <f>IF(P29&lt;&gt;"",(DW29*VLOOKUP(P29,'NOx Emission Factors'!$V$7:$Z$271,5,FALSE))/1000000,0)</f>
        <v>0</v>
      </c>
      <c r="EQ29" s="128"/>
      <c r="ER29" s="130">
        <f t="shared" si="10"/>
        <v>0</v>
      </c>
      <c r="ES29" s="130">
        <f t="shared" si="11"/>
        <v>0</v>
      </c>
      <c r="ET29" s="130">
        <f t="shared" si="12"/>
        <v>0</v>
      </c>
      <c r="EU29" s="130">
        <f t="shared" si="13"/>
        <v>0</v>
      </c>
      <c r="EV29" s="130">
        <f t="shared" si="14"/>
        <v>0</v>
      </c>
      <c r="EW29" s="130">
        <f t="shared" si="15"/>
        <v>0</v>
      </c>
      <c r="EX29" s="130">
        <f t="shared" si="16"/>
        <v>0</v>
      </c>
      <c r="EY29" s="130"/>
      <c r="EZ29" s="130">
        <f t="shared" si="17"/>
        <v>0</v>
      </c>
      <c r="FA29" s="130">
        <f t="shared" si="18"/>
        <v>0</v>
      </c>
      <c r="FB29" s="130">
        <f t="shared" si="19"/>
        <v>0</v>
      </c>
      <c r="FC29" s="130">
        <f t="shared" si="20"/>
        <v>0</v>
      </c>
      <c r="FD29" s="130">
        <f t="shared" si="21"/>
        <v>0</v>
      </c>
      <c r="FE29" s="130">
        <f t="shared" si="22"/>
        <v>0</v>
      </c>
      <c r="FF29" s="130">
        <f t="shared" si="23"/>
        <v>0</v>
      </c>
      <c r="FG29" s="128"/>
      <c r="FH29" s="128">
        <f t="shared" si="2"/>
        <v>0</v>
      </c>
      <c r="FI29" s="128"/>
      <c r="FJ29" s="128">
        <f t="shared" si="24"/>
        <v>0</v>
      </c>
      <c r="FK29" s="128">
        <f t="shared" si="25"/>
        <v>0</v>
      </c>
      <c r="FL29" s="128">
        <f t="shared" si="26"/>
        <v>0</v>
      </c>
      <c r="FM29" s="128">
        <f t="shared" si="27"/>
        <v>0</v>
      </c>
      <c r="FN29" s="128">
        <f t="shared" si="28"/>
        <v>0</v>
      </c>
      <c r="FO29" s="128">
        <f t="shared" si="29"/>
        <v>0</v>
      </c>
      <c r="FP29" s="128">
        <f t="shared" si="30"/>
        <v>0</v>
      </c>
      <c r="FR29">
        <f t="shared" si="31"/>
        <v>0</v>
      </c>
      <c r="FS29">
        <f t="shared" si="32"/>
        <v>0</v>
      </c>
      <c r="FT29">
        <f t="shared" si="33"/>
        <v>0</v>
      </c>
      <c r="FU29">
        <f t="shared" si="34"/>
        <v>0</v>
      </c>
      <c r="FV29">
        <f t="shared" si="35"/>
        <v>0</v>
      </c>
      <c r="FW29">
        <f t="shared" si="36"/>
        <v>0</v>
      </c>
      <c r="FX29">
        <f t="shared" si="37"/>
        <v>0</v>
      </c>
      <c r="FZ29">
        <f t="shared" si="38"/>
        <v>0</v>
      </c>
      <c r="GA29">
        <f t="shared" si="39"/>
        <v>0</v>
      </c>
      <c r="GB29">
        <f t="shared" si="40"/>
        <v>0</v>
      </c>
      <c r="GC29">
        <f t="shared" si="41"/>
        <v>0</v>
      </c>
      <c r="GD29">
        <f t="shared" si="42"/>
        <v>0</v>
      </c>
      <c r="GE29">
        <f t="shared" si="43"/>
        <v>0</v>
      </c>
      <c r="GF29">
        <f t="shared" si="44"/>
        <v>0</v>
      </c>
      <c r="GH29">
        <f t="shared" si="45"/>
        <v>0</v>
      </c>
      <c r="GI29">
        <f t="shared" si="46"/>
        <v>0</v>
      </c>
      <c r="GJ29">
        <f t="shared" si="47"/>
        <v>0</v>
      </c>
      <c r="GK29">
        <f t="shared" si="48"/>
        <v>0</v>
      </c>
      <c r="GL29">
        <f t="shared" si="49"/>
        <v>0</v>
      </c>
      <c r="GM29">
        <f t="shared" si="50"/>
        <v>0</v>
      </c>
      <c r="GN29">
        <f t="shared" si="51"/>
        <v>0</v>
      </c>
      <c r="GP29">
        <f t="shared" si="52"/>
        <v>0</v>
      </c>
      <c r="GQ29">
        <f t="shared" si="53"/>
        <v>0</v>
      </c>
      <c r="GR29">
        <f t="shared" si="54"/>
        <v>0</v>
      </c>
      <c r="GS29">
        <f t="shared" si="55"/>
        <v>0</v>
      </c>
      <c r="GT29">
        <f t="shared" si="56"/>
        <v>0</v>
      </c>
      <c r="GU29">
        <f t="shared" si="57"/>
        <v>0</v>
      </c>
      <c r="GV29">
        <f t="shared" si="58"/>
        <v>0</v>
      </c>
      <c r="GX29">
        <f t="shared" si="59"/>
        <v>0</v>
      </c>
      <c r="GY29">
        <f t="shared" si="60"/>
        <v>0</v>
      </c>
      <c r="GZ29">
        <f t="shared" si="61"/>
        <v>0</v>
      </c>
      <c r="HA29">
        <f t="shared" si="62"/>
        <v>0</v>
      </c>
      <c r="HB29">
        <f t="shared" si="63"/>
        <v>0</v>
      </c>
      <c r="HC29">
        <f t="shared" si="64"/>
        <v>0</v>
      </c>
      <c r="HD29">
        <f t="shared" si="65"/>
        <v>0</v>
      </c>
    </row>
    <row r="30" spans="1:212" x14ac:dyDescent="0.2">
      <c r="B30" t="s">
        <v>75</v>
      </c>
      <c r="C30" t="s">
        <v>35</v>
      </c>
      <c r="D30" t="s">
        <v>96</v>
      </c>
      <c r="E30" t="str">
        <f t="shared" si="9"/>
        <v>BB2</v>
      </c>
      <c r="G30" s="129">
        <v>0</v>
      </c>
      <c r="H30" s="129">
        <v>0</v>
      </c>
      <c r="I30" s="127"/>
      <c r="J30" s="127">
        <f t="shared" si="74"/>
        <v>210</v>
      </c>
      <c r="K30" s="127">
        <f t="shared" ref="K30:P30" si="88">J30+1</f>
        <v>211</v>
      </c>
      <c r="L30" s="127">
        <f t="shared" si="88"/>
        <v>212</v>
      </c>
      <c r="M30" s="127">
        <f t="shared" si="88"/>
        <v>213</v>
      </c>
      <c r="N30" s="127">
        <f t="shared" si="88"/>
        <v>214</v>
      </c>
      <c r="O30" s="127">
        <f t="shared" si="88"/>
        <v>215</v>
      </c>
      <c r="P30" s="127">
        <f t="shared" si="88"/>
        <v>216</v>
      </c>
      <c r="Q30" s="127"/>
      <c r="R30" s="127"/>
      <c r="S30" s="127"/>
      <c r="T30" s="127"/>
      <c r="U30" s="127"/>
      <c r="V30" s="127"/>
      <c r="W30" s="127"/>
      <c r="X30" s="127"/>
      <c r="Y30" s="127"/>
      <c r="Z30" s="127"/>
      <c r="AA30" s="127"/>
      <c r="AC30" s="128">
        <f>COUNTIF('Fleet Calc'!$AE$3:$AE$1600,CONCATENATE(NOx_Calc!$E30,NOx_Calc!J$2,"L"))</f>
        <v>0</v>
      </c>
      <c r="AD30" s="128">
        <f>COUNTIF('Fleet Calc'!$AE$3:$AE$1600,CONCATENATE(NOx_Calc!$E30,NOx_Calc!K$2,"L"))</f>
        <v>0</v>
      </c>
      <c r="AE30" s="128">
        <f>COUNTIF('Fleet Calc'!$AE$3:$AE$1600,CONCATENATE(NOx_Calc!$E30,NOx_Calc!L$2,"L"))</f>
        <v>0</v>
      </c>
      <c r="AF30" s="128">
        <f>COUNTIF('Fleet Calc'!$AE$3:$AE$1600,CONCATENATE(NOx_Calc!$E30,NOx_Calc!M$2,"L"))</f>
        <v>0</v>
      </c>
      <c r="AG30" s="128">
        <f>COUNTIF('Fleet Calc'!$AE$3:$AE$1600,CONCATENATE(NOx_Calc!$E30,NOx_Calc!N$2,"L"))</f>
        <v>0</v>
      </c>
      <c r="AH30" s="128">
        <f>COUNTIF('Fleet Calc'!$AE$3:$AE$1600,CONCATENATE(NOx_Calc!$E30,NOx_Calc!O$2,"L"))</f>
        <v>0</v>
      </c>
      <c r="AI30" s="128">
        <f>COUNTIF('Fleet Calc'!$AE$3:$AE$1600,CONCATENATE(NOx_Calc!$E30,NOx_Calc!P$2,"L"))</f>
        <v>0</v>
      </c>
      <c r="AJ30" s="128">
        <f>COUNTIF('Fleet Calc'!$AE$3:$AE$1600,CONCATENATE(NOx_Calc!$E30,NOx_Calc!Q$2,"L"))</f>
        <v>0</v>
      </c>
      <c r="AK30" s="128"/>
      <c r="AL30" s="128">
        <f>COUNTIF('Fleet Calc'!$AE$3:$AE$1600,CONCATENATE(NOx_Calc!$E30,NOx_Calc!J$2,"A"))</f>
        <v>0</v>
      </c>
      <c r="AM30" s="128">
        <f>COUNTIF('Fleet Calc'!$AE$3:$AE$1600,CONCATENATE(NOx_Calc!$E30,NOx_Calc!K$2,"A"))</f>
        <v>0</v>
      </c>
      <c r="AN30" s="128">
        <f>COUNTIF('Fleet Calc'!$AE$3:$AE$1600,CONCATENATE(NOx_Calc!$E30,NOx_Calc!L$2,"A"))</f>
        <v>0</v>
      </c>
      <c r="AO30" s="128">
        <f>COUNTIF('Fleet Calc'!$AE$3:$AE$1600,CONCATENATE(NOx_Calc!$E30,NOx_Calc!M$2,"A"))</f>
        <v>0</v>
      </c>
      <c r="AP30" s="128">
        <f>COUNTIF('Fleet Calc'!$AE$3:$AE$1600,CONCATENATE(NOx_Calc!$E30,NOx_Calc!N$2,"A"))</f>
        <v>0</v>
      </c>
      <c r="AQ30" s="128">
        <f>COUNTIF('Fleet Calc'!$AE$3:$AE$1600,CONCATENATE(NOx_Calc!$E30,NOx_Calc!O$2,"A"))</f>
        <v>0</v>
      </c>
      <c r="AR30" s="128">
        <f>COUNTIF('Fleet Calc'!$AE$3:$AE$1600,CONCATENATE(NOx_Calc!$E30,NOx_Calc!P$2,"A"))</f>
        <v>0</v>
      </c>
      <c r="AS30" s="128">
        <f>COUNTIF('Fleet Calc'!$AE$3:$AE$1600,CONCATENATE(NOx_Calc!$E30,NOx_Calc!Q$2,"A"))</f>
        <v>0</v>
      </c>
      <c r="AT30" s="128"/>
      <c r="AU30" s="128">
        <f>SUMIF('Fleet Calc'!$AE$3:$AE$1600,CONCATENATE(NOx_Calc!$E30,NOx_Calc!J$2,"L"),'Fleet Calc'!$AK$3:$AK$1600)</f>
        <v>0</v>
      </c>
      <c r="AV30" s="128">
        <f>SUMIF('Fleet Calc'!$AE$3:$AE$1600,CONCATENATE(NOx_Calc!$E30,NOx_Calc!K$2,"L"),'Fleet Calc'!$AK$3:$AK$1600)</f>
        <v>0</v>
      </c>
      <c r="AW30" s="128">
        <f>SUMIF('Fleet Calc'!$AE$3:$AE$1600,CONCATENATE(NOx_Calc!$E30,NOx_Calc!L$2,"L"),'Fleet Calc'!$AK$3:$AK$1600)</f>
        <v>0</v>
      </c>
      <c r="AX30" s="128">
        <f>SUMIF('Fleet Calc'!$AE$3:$AE$1600,CONCATENATE(NOx_Calc!$E30,NOx_Calc!M$2,"L"),'Fleet Calc'!$AK$3:$AK$1600)</f>
        <v>0</v>
      </c>
      <c r="AY30" s="128">
        <f>SUMIF('Fleet Calc'!$AE$3:$AE$1600,CONCATENATE(NOx_Calc!$E30,NOx_Calc!N$2,"L"),'Fleet Calc'!$AK$3:$AK$1600)</f>
        <v>0</v>
      </c>
      <c r="AZ30" s="128">
        <f>SUMIF('Fleet Calc'!$AE$3:$AE$1600,CONCATENATE(NOx_Calc!$E30,NOx_Calc!O$2,"L"),'Fleet Calc'!$AK$3:$AK$1600)</f>
        <v>0</v>
      </c>
      <c r="BA30" s="128">
        <f>SUMIF('Fleet Calc'!$AE$3:$AE$1600,CONCATENATE(NOx_Calc!$E30,NOx_Calc!P$2,"L"),'Fleet Calc'!$AK$3:$AK$1600)</f>
        <v>0</v>
      </c>
      <c r="BB30" s="128">
        <f>SUMIF('Fleet Calc'!$AE$3:$AE$1600,CONCATENATE(NOx_Calc!$E30,NOx_Calc!Q$2,"L"),'Fleet Calc'!$AK$3:$AK$1600)</f>
        <v>0</v>
      </c>
      <c r="BC30" s="128"/>
      <c r="BD30" s="128">
        <f>SUMIF('Fleet Calc'!$AE$3:$AE$1600,CONCATENATE(NOx_Calc!$E30,NOx_Calc!J$2,"A"),'Fleet Calc'!$AK$3:$AK$1600)</f>
        <v>0</v>
      </c>
      <c r="BE30" s="128">
        <f>SUMIF('Fleet Calc'!$AE$3:$AE$1600,CONCATENATE(NOx_Calc!$E30,NOx_Calc!K$2,"A"),'Fleet Calc'!$AK$3:$AK$1600)</f>
        <v>0</v>
      </c>
      <c r="BF30" s="128">
        <f>SUMIF('Fleet Calc'!$AE$3:$AE$1600,CONCATENATE(NOx_Calc!$E30,NOx_Calc!L$2,"A"),'Fleet Calc'!$AK$3:$AK$1600)</f>
        <v>0</v>
      </c>
      <c r="BG30" s="128">
        <f>SUMIF('Fleet Calc'!$AE$3:$AE$1600,CONCATENATE(NOx_Calc!$E30,NOx_Calc!M$2,"A"),'Fleet Calc'!$AK$3:$AK$1600)</f>
        <v>0</v>
      </c>
      <c r="BH30" s="128">
        <f>SUMIF('Fleet Calc'!$AE$3:$AE$1600,CONCATENATE(NOx_Calc!$E30,NOx_Calc!N$2,"A"),'Fleet Calc'!$AK$3:$AK$1600)</f>
        <v>0</v>
      </c>
      <c r="BI30" s="128">
        <f>SUMIF('Fleet Calc'!$AE$3:$AE$1600,CONCATENATE(NOx_Calc!$E30,NOx_Calc!O$2,"A"),'Fleet Calc'!$AK$3:$AK$1600)</f>
        <v>0</v>
      </c>
      <c r="BJ30" s="128">
        <f>SUMIF('Fleet Calc'!$AE$3:$AE$1600,CONCATENATE(NOx_Calc!$E30,NOx_Calc!P$2,"A"),'Fleet Calc'!$AK$3:$AK$1600)</f>
        <v>0</v>
      </c>
      <c r="BK30" s="128">
        <f>SUMIF('Fleet Calc'!$AE$3:$AE$1600,CONCATENATE(NOx_Calc!$E30,NOx_Calc!Q$2,"A"),'Fleet Calc'!$AK$3:$AK$1600)</f>
        <v>0</v>
      </c>
      <c r="BL30" s="128"/>
      <c r="BM30" s="128">
        <f>IF(J30&lt;&gt;"",(AU30*1.609344*VLOOKUP(J30,'NOx Emission Factors'!$V$7:$X$271,2,FALSE))/1000000,0)</f>
        <v>0</v>
      </c>
      <c r="BN30" s="128">
        <f>IF(K30&lt;&gt;"",(AV30*1.609344*VLOOKUP(K30,'NOx Emission Factors'!$V$7:$X$271,2,FALSE))/1000000,0)</f>
        <v>0</v>
      </c>
      <c r="BO30" s="128">
        <f>IF(L30&lt;&gt;"",(AW30*1.609344*VLOOKUP(L30,'NOx Emission Factors'!$V$7:$X$271,2,FALSE))/1000000,0)</f>
        <v>0</v>
      </c>
      <c r="BP30" s="128">
        <f>IF(M30&lt;&gt;"",(AX30*1.609344*VLOOKUP(M30,'NOx Emission Factors'!$V$7:$X$271,2,FALSE))/1000000,0)</f>
        <v>0</v>
      </c>
      <c r="BQ30" s="128">
        <f>IF(N30&lt;&gt;"",(AY30*1.609344*VLOOKUP(N30,'NOx Emission Factors'!$V$7:$X$271,2,FALSE))/1000000,0)</f>
        <v>0</v>
      </c>
      <c r="BR30" s="128">
        <f>IF(O30&lt;&gt;"",(AZ30*1.609344*VLOOKUP(O30,'NOx Emission Factors'!$V$7:$X$271,2,FALSE))/1000000,0)</f>
        <v>0</v>
      </c>
      <c r="BS30" s="128">
        <f>IF(P30&lt;&gt;"",(BA30*1.609344*VLOOKUP(P30,'NOx Emission Factors'!$V$7:$X$271,2,FALSE))/1000000,0)</f>
        <v>0</v>
      </c>
      <c r="BT30" s="128"/>
      <c r="BU30" s="128">
        <f>IF(J30&lt;&gt;"",(BD30*1.609344*VLOOKUP(J30,'NOx Emission Factors'!$V$7:$X$271,3,FALSE))/1000000,0)</f>
        <v>0</v>
      </c>
      <c r="BV30" s="128">
        <f>IF(K30&lt;&gt;"",(BE30*1.609344*VLOOKUP(K30,'NOx Emission Factors'!$V$7:$X$271,3,FALSE))/1000000,0)</f>
        <v>0</v>
      </c>
      <c r="BW30" s="128">
        <f>IF(L30&lt;&gt;"",(BF30*1.609344*VLOOKUP(L30,'NOx Emission Factors'!$V$7:$X$271,3,FALSE))/1000000,0)</f>
        <v>0</v>
      </c>
      <c r="BX30" s="128">
        <f>IF(M30&lt;&gt;"",(BG30*1.609344*VLOOKUP(M30,'NOx Emission Factors'!$V$7:$X$271,3,FALSE))/1000000,0)</f>
        <v>0</v>
      </c>
      <c r="BY30" s="128">
        <f>IF(N30&lt;&gt;"",(BH30*1.609344*VLOOKUP(N30,'NOx Emission Factors'!$V$7:$X$271,3,FALSE))/1000000,0)</f>
        <v>0</v>
      </c>
      <c r="BZ30" s="128">
        <f>IF(O30&lt;&gt;"",(BI30*1.609344*VLOOKUP(O30,'NOx Emission Factors'!$V$7:$X$271,3,FALSE))/1000000,0)</f>
        <v>0</v>
      </c>
      <c r="CA30" s="128">
        <f>IF(P30&lt;&gt;"",(BJ30*1.609344*VLOOKUP(P30,'NOx Emission Factors'!$V$7:$X$271,3,FALSE))/1000000,0)</f>
        <v>0</v>
      </c>
      <c r="CB30" s="128"/>
      <c r="CC30" s="128">
        <f>SUMIF('Fleet Calc'!$AE$3:$AE$1600,CONCATENATE(NOx_Calc!$E30,NOx_Calc!J$2,"L"),'Fleet Calc'!$AI$3:$AI$1600)</f>
        <v>0</v>
      </c>
      <c r="CD30" s="128">
        <f>SUMIF('Fleet Calc'!$AE$3:$AE$1600,CONCATENATE(NOx_Calc!$E30,NOx_Calc!K$2,"L"),'Fleet Calc'!$AI$3:$AI$1600)</f>
        <v>0</v>
      </c>
      <c r="CE30" s="128">
        <f>SUMIF('Fleet Calc'!$AE$3:$AE$1600,CONCATENATE(NOx_Calc!$E30,NOx_Calc!L$2,"L"),'Fleet Calc'!$AI$3:$AI$1600)</f>
        <v>0</v>
      </c>
      <c r="CF30" s="128">
        <f>SUMIF('Fleet Calc'!$AE$3:$AE$1600,CONCATENATE(NOx_Calc!$E30,NOx_Calc!M$2,"L"),'Fleet Calc'!$AI$3:$AI$1600)</f>
        <v>0</v>
      </c>
      <c r="CG30" s="128">
        <f>SUMIF('Fleet Calc'!$AE$3:$AE$1600,CONCATENATE(NOx_Calc!$E30,NOx_Calc!N$2,"L"),'Fleet Calc'!$AI$3:$AI$1600)</f>
        <v>0</v>
      </c>
      <c r="CH30" s="128">
        <f>SUMIF('Fleet Calc'!$AE$3:$AE$1600,CONCATENATE(NOx_Calc!$E30,NOx_Calc!O$2,"L"),'Fleet Calc'!$AI$3:$AI$1600)</f>
        <v>0</v>
      </c>
      <c r="CI30" s="128">
        <f>SUMIF('Fleet Calc'!$AE$3:$AE$1600,CONCATENATE(NOx_Calc!$E30,NOx_Calc!P$2,"L"),'Fleet Calc'!$AI$3:$AI$1600)</f>
        <v>0</v>
      </c>
      <c r="CJ30" s="128"/>
      <c r="CK30" s="128">
        <f>SUMIF('Fleet Calc'!$AE$3:$AE$1600,CONCATENATE(NOx_Calc!$E30,NOx_Calc!J$2,"A"),'Fleet Calc'!$AI$3:$AI$1600)</f>
        <v>0</v>
      </c>
      <c r="CL30" s="128">
        <f>SUMIF('Fleet Calc'!$AE$3:$AE$1600,CONCATENATE(NOx_Calc!$E30,NOx_Calc!K$2,"A"),'Fleet Calc'!$AI$3:$AI$1600)</f>
        <v>0</v>
      </c>
      <c r="CM30" s="128">
        <f>SUMIF('Fleet Calc'!$AE$3:$AE$1600,CONCATENATE(NOx_Calc!$E30,NOx_Calc!L$2,"A"),'Fleet Calc'!$AI$3:$AI$1600)</f>
        <v>0</v>
      </c>
      <c r="CN30" s="128">
        <f>SUMIF('Fleet Calc'!$AE$3:$AE$1600,CONCATENATE(NOx_Calc!$E30,NOx_Calc!M$2,"A"),'Fleet Calc'!$AI$3:$AI$1600)</f>
        <v>0</v>
      </c>
      <c r="CO30" s="128">
        <f>SUMIF('Fleet Calc'!$AE$3:$AE$1600,CONCATENATE(NOx_Calc!$E30,NOx_Calc!N$2,"A"),'Fleet Calc'!$AI$3:$AI$1600)</f>
        <v>0</v>
      </c>
      <c r="CP30" s="128">
        <f>SUMIF('Fleet Calc'!$AE$3:$AE$1600,CONCATENATE(NOx_Calc!$E30,NOx_Calc!O$2,"A"),'Fleet Calc'!$AI$3:$AI$1600)</f>
        <v>0</v>
      </c>
      <c r="CQ30" s="128">
        <f>SUMIF('Fleet Calc'!$AE$3:$AE$1600,CONCATENATE(NOx_Calc!$E30,NOx_Calc!P$2,"A"),'Fleet Calc'!$AI$3:$AI$1600)</f>
        <v>0</v>
      </c>
      <c r="CR30" s="128"/>
      <c r="CS30" s="128">
        <f>IF(T30&lt;&gt;"",(CC30*1.609344*VLOOKUP(T30,'NOx Emission Factors'!$V$7:$X$271,2,FALSE))/1000000,0)</f>
        <v>0</v>
      </c>
      <c r="CT30" s="128">
        <f>IF(U30&lt;&gt;"",(CD30*1.609344*VLOOKUP(U30,'NOx Emission Factors'!$V$7:$X$271,2,FALSE))/1000000,0)</f>
        <v>0</v>
      </c>
      <c r="CU30" s="128">
        <f>IF(V30&lt;&gt;"",(CE30*1.609344*VLOOKUP(V30,'NOx Emission Factors'!$V$7:$X$271,2,FALSE))/1000000,0)</f>
        <v>0</v>
      </c>
      <c r="CV30" s="128">
        <f>IF(W30&lt;&gt;"",(CF30*1.609344*VLOOKUP(W30,'NOx Emission Factors'!$V$7:$X$271,2,FALSE))/1000000,0)</f>
        <v>0</v>
      </c>
      <c r="CW30" s="128">
        <f>IF(X30&lt;&gt;"",(CG30*1.609344*VLOOKUP(X30,'NOx Emission Factors'!$V$7:$X$271,2,FALSE))/1000000,0)</f>
        <v>0</v>
      </c>
      <c r="CX30" s="128">
        <f>IF(Y30&lt;&gt;"",(CH30*1.609344*VLOOKUP(Y30,'NOx Emission Factors'!$V$7:$X$271,2,FALSE))/1000000,0)</f>
        <v>0</v>
      </c>
      <c r="CY30" s="128">
        <f>IF(Z30&lt;&gt;"",(CI30*1.609344*VLOOKUP(Z30,'NOx Emission Factors'!$V$7:$X$271,2,FALSE))/1000000,0)</f>
        <v>0</v>
      </c>
      <c r="CZ30" s="128"/>
      <c r="DA30" s="128">
        <f>IF(T30&lt;&gt;"",(CK30*1.609344*VLOOKUP(T30,'NOx Emission Factors'!$V$7:$X$271,3,FALSE))/1000000,0)</f>
        <v>0</v>
      </c>
      <c r="DB30" s="128">
        <f>IF(U30&lt;&gt;"",(CL30*1.609344*VLOOKUP(U30,'NOx Emission Factors'!$V$7:$X$271,3,FALSE))/1000000,0)</f>
        <v>0</v>
      </c>
      <c r="DC30" s="128">
        <f>IF(V30&lt;&gt;"",(CM30*1.609344*VLOOKUP(V30,'NOx Emission Factors'!$V$7:$X$271,3,FALSE))/1000000,0)</f>
        <v>0</v>
      </c>
      <c r="DD30" s="128">
        <f>IF(W30&lt;&gt;"",(CN30*1.609344*VLOOKUP(W30,'NOx Emission Factors'!$V$7:$X$271,3,FALSE))/1000000,0)</f>
        <v>0</v>
      </c>
      <c r="DE30" s="128">
        <f>IF(X30&lt;&gt;"",(CO30*1.609344*VLOOKUP(X30,'NOx Emission Factors'!$V$7:$X$271,3,FALSE))/1000000,0)</f>
        <v>0</v>
      </c>
      <c r="DF30" s="128">
        <f>IF(Y30&lt;&gt;"",(CP30*1.609344*VLOOKUP(Y30,'NOx Emission Factors'!$V$7:$X$271,3,FALSE))/1000000,0)</f>
        <v>0</v>
      </c>
      <c r="DG30" s="128">
        <f>IF(Z30&lt;&gt;"",(CQ30*1.609344*VLOOKUP(Z30,'NOx Emission Factors'!$V$7:$X$271,3,FALSE))/1000000,0)</f>
        <v>0</v>
      </c>
      <c r="DH30" s="128"/>
      <c r="DI30" s="128">
        <f>SUMIF('Fleet Calc'!$AE$3:$AE$1600,CONCATENATE(NOx_Calc!$E30,NOx_Calc!J$2,"L"),'Fleet Calc'!$AG$3:$AG$1600)</f>
        <v>0</v>
      </c>
      <c r="DJ30" s="128">
        <f>SUMIF('Fleet Calc'!$AE$3:$AE$1600,CONCATENATE(NOx_Calc!$E30,NOx_Calc!K$2,"L"),'Fleet Calc'!$AG$3:$AG$1600)</f>
        <v>0</v>
      </c>
      <c r="DK30" s="128">
        <f>SUMIF('Fleet Calc'!$AE$3:$AE$1600,CONCATENATE(NOx_Calc!$E30,NOx_Calc!L$2,"L"),'Fleet Calc'!$AG$3:$AG$1600)</f>
        <v>0</v>
      </c>
      <c r="DL30" s="128">
        <f>SUMIF('Fleet Calc'!$AE$3:$AE$1600,CONCATENATE(NOx_Calc!$E30,NOx_Calc!M$2,"L"),'Fleet Calc'!$AG$3:$AG$1600)</f>
        <v>0</v>
      </c>
      <c r="DM30" s="128">
        <f>SUMIF('Fleet Calc'!$AE$3:$AE$1600,CONCATENATE(NOx_Calc!$E30,NOx_Calc!N$2,"L"),'Fleet Calc'!$AG$3:$AG$1600)</f>
        <v>0</v>
      </c>
      <c r="DN30" s="128">
        <f>SUMIF('Fleet Calc'!$AE$3:$AE$1600,CONCATENATE(NOx_Calc!$E30,NOx_Calc!O$2,"L"),'Fleet Calc'!$AG$3:$AG$1600)</f>
        <v>0</v>
      </c>
      <c r="DO30" s="128">
        <f>SUMIF('Fleet Calc'!$AE$3:$AE$1600,CONCATENATE(NOx_Calc!$E30,NOx_Calc!P$2,"L"),'Fleet Calc'!$AG$3:$AG$1600)</f>
        <v>0</v>
      </c>
      <c r="DP30" s="128"/>
      <c r="DQ30" s="128">
        <f>SUMIF('Fleet Calc'!$AE$3:$AE$1600,CONCATENATE(NOx_Calc!$E30,NOx_Calc!J$2,"A"),'Fleet Calc'!$AG$3:$AG$1600)</f>
        <v>0</v>
      </c>
      <c r="DR30" s="128">
        <f>SUMIF('Fleet Calc'!$AE$3:$AE$1600,CONCATENATE(NOx_Calc!$E30,NOx_Calc!K$2,"A"),'Fleet Calc'!$AG$3:$AG$1600)</f>
        <v>0</v>
      </c>
      <c r="DS30" s="128">
        <f>SUMIF('Fleet Calc'!$AE$3:$AE$1600,CONCATENATE(NOx_Calc!$E30,NOx_Calc!L$2,"A"),'Fleet Calc'!$AG$3:$AG$1600)</f>
        <v>0</v>
      </c>
      <c r="DT30" s="128">
        <f>SUMIF('Fleet Calc'!$AE$3:$AE$1600,CONCATENATE(NOx_Calc!$E30,NOx_Calc!M$2,"A"),'Fleet Calc'!$AG$3:$AG$1600)</f>
        <v>0</v>
      </c>
      <c r="DU30" s="128">
        <f>SUMIF('Fleet Calc'!$AE$3:$AE$1600,CONCATENATE(NOx_Calc!$E30,NOx_Calc!N$2,"A"),'Fleet Calc'!$AG$3:$AG$1600)</f>
        <v>0</v>
      </c>
      <c r="DV30" s="128">
        <f>SUMIF('Fleet Calc'!$AE$3:$AE$1600,CONCATENATE(NOx_Calc!$E30,NOx_Calc!O$2,"A"),'Fleet Calc'!$AG$3:$AG$1600)</f>
        <v>0</v>
      </c>
      <c r="DW30" s="128">
        <f>SUMIF('Fleet Calc'!$AE$3:$AE$1600,CONCATENATE(NOx_Calc!$E30,NOx_Calc!P$2,"A"),'Fleet Calc'!$AG$3:$AG$1600)</f>
        <v>0</v>
      </c>
      <c r="DX30" s="128">
        <f>SUMIF('Fleet Calc'!$AE$3:$AE$1600,CONCATENATE(NOx_Calc!$E30,NOx_Calc!R$2,"A"),'Fleet Calc'!$AG$3:$AG$1600)</f>
        <v>0</v>
      </c>
      <c r="DY30" s="128">
        <f>SUMIF('Fleet Calc'!$AE$3:$AE$1600,CONCATENATE(NOx_Calc!$E30,NOx_Calc!S$2,"A"),'Fleet Calc'!$AG$3:$AG$1600)</f>
        <v>0</v>
      </c>
      <c r="DZ30" s="128">
        <f>SUMIF('Fleet Calc'!$AE$3:$AE$1600,CONCATENATE(NOx_Calc!$E30,NOx_Calc!T$2,"A"),'Fleet Calc'!$AG$3:$AG$1600)</f>
        <v>0</v>
      </c>
      <c r="EA30" s="128"/>
      <c r="EB30" s="130">
        <f>IF(J30&lt;&gt;"",(DI30*VLOOKUP(J30,'NOx Emission Factors'!$V$7:$Z$271,5,FALSE))/1000000,0)</f>
        <v>0</v>
      </c>
      <c r="EC30" s="130">
        <f>IF(K30&lt;&gt;"",(DJ30*VLOOKUP(K30,'NOx Emission Factors'!$V$7:$Z$271,5,FALSE))/1000000,0)</f>
        <v>0</v>
      </c>
      <c r="ED30" s="130">
        <f>IF(L30&lt;&gt;"",(DK30*VLOOKUP(L30,'NOx Emission Factors'!$V$7:$Z$271,5,FALSE))/1000000,0)</f>
        <v>0</v>
      </c>
      <c r="EE30" s="130">
        <f>IF(M30&lt;&gt;"",(DL30*VLOOKUP(M30,'NOx Emission Factors'!$V$7:$Z$271,5,FALSE))/1000000,0)</f>
        <v>0</v>
      </c>
      <c r="EF30" s="130">
        <f>IF(N30&lt;&gt;"",(DM30*VLOOKUP(N30,'NOx Emission Factors'!$V$7:$Z$271,5,FALSE))/1000000,0)</f>
        <v>0</v>
      </c>
      <c r="EG30" s="130">
        <f>IF(O30&lt;&gt;"",(DN30*VLOOKUP(O30,'NOx Emission Factors'!$V$7:$Z$271,5,FALSE))/1000000,0)</f>
        <v>0</v>
      </c>
      <c r="EH30" s="130">
        <f>IF(P30&lt;&gt;"",(DO30*VLOOKUP(P30,'NOx Emission Factors'!$V$7:$Z$271,5,FALSE))/1000000,0)</f>
        <v>0</v>
      </c>
      <c r="EI30" s="128"/>
      <c r="EJ30" s="130">
        <f>IF(J30&lt;&gt;"",(DQ30*VLOOKUP(J30,'NOx Emission Factors'!$V$7:$Z$271,5,FALSE))/1000000,0)</f>
        <v>0</v>
      </c>
      <c r="EK30" s="130">
        <f>IF(K30&lt;&gt;"",(DR30*VLOOKUP(K30,'NOx Emission Factors'!$V$7:$Z$271,5,FALSE))/1000000,0)</f>
        <v>0</v>
      </c>
      <c r="EL30" s="130">
        <f>IF(L30&lt;&gt;"",(DS30*VLOOKUP(L30,'NOx Emission Factors'!$V$7:$Z$271,5,FALSE))/1000000,0)</f>
        <v>0</v>
      </c>
      <c r="EM30" s="130">
        <f>IF(M30&lt;&gt;"",(DT30*VLOOKUP(M30,'NOx Emission Factors'!$V$7:$Z$271,5,FALSE))/1000000,0)</f>
        <v>0</v>
      </c>
      <c r="EN30" s="130">
        <f>IF(N30&lt;&gt;"",(DU30*VLOOKUP(N30,'NOx Emission Factors'!$V$7:$Z$271,5,FALSE))/1000000,0)</f>
        <v>0</v>
      </c>
      <c r="EO30" s="130">
        <f>IF(O30&lt;&gt;"",(DV30*VLOOKUP(O30,'NOx Emission Factors'!$V$7:$Z$271,5,FALSE))/1000000,0)</f>
        <v>0</v>
      </c>
      <c r="EP30" s="130">
        <f>IF(P30&lt;&gt;"",(DW30*VLOOKUP(P30,'NOx Emission Factors'!$V$7:$Z$271,5,FALSE))/1000000,0)</f>
        <v>0</v>
      </c>
      <c r="EQ30" s="128"/>
      <c r="ER30" s="130">
        <f t="shared" si="10"/>
        <v>0</v>
      </c>
      <c r="ES30" s="130">
        <f t="shared" si="11"/>
        <v>0</v>
      </c>
      <c r="ET30" s="130">
        <f t="shared" si="12"/>
        <v>0</v>
      </c>
      <c r="EU30" s="130">
        <f t="shared" si="13"/>
        <v>0</v>
      </c>
      <c r="EV30" s="130">
        <f t="shared" si="14"/>
        <v>0</v>
      </c>
      <c r="EW30" s="130">
        <f t="shared" si="15"/>
        <v>0</v>
      </c>
      <c r="EX30" s="130">
        <f t="shared" si="16"/>
        <v>0</v>
      </c>
      <c r="EY30" s="130"/>
      <c r="EZ30" s="130">
        <f t="shared" si="17"/>
        <v>0</v>
      </c>
      <c r="FA30" s="130">
        <f t="shared" si="18"/>
        <v>0</v>
      </c>
      <c r="FB30" s="130">
        <f t="shared" si="19"/>
        <v>0</v>
      </c>
      <c r="FC30" s="130">
        <f t="shared" si="20"/>
        <v>0</v>
      </c>
      <c r="FD30" s="130">
        <f t="shared" si="21"/>
        <v>0</v>
      </c>
      <c r="FE30" s="130">
        <f t="shared" si="22"/>
        <v>0</v>
      </c>
      <c r="FF30" s="130">
        <f t="shared" si="23"/>
        <v>0</v>
      </c>
      <c r="FG30" s="128"/>
      <c r="FH30" s="128">
        <f t="shared" si="2"/>
        <v>0</v>
      </c>
      <c r="FI30" s="128"/>
      <c r="FJ30" s="128">
        <f t="shared" si="24"/>
        <v>0</v>
      </c>
      <c r="FK30" s="128">
        <f t="shared" si="25"/>
        <v>0</v>
      </c>
      <c r="FL30" s="128">
        <f t="shared" si="26"/>
        <v>0</v>
      </c>
      <c r="FM30" s="128">
        <f t="shared" si="27"/>
        <v>0</v>
      </c>
      <c r="FN30" s="128">
        <f t="shared" si="28"/>
        <v>0</v>
      </c>
      <c r="FO30" s="128">
        <f t="shared" si="29"/>
        <v>0</v>
      </c>
      <c r="FP30" s="128">
        <f t="shared" si="30"/>
        <v>0</v>
      </c>
      <c r="FR30">
        <f t="shared" si="31"/>
        <v>0</v>
      </c>
      <c r="FS30">
        <f t="shared" si="32"/>
        <v>0</v>
      </c>
      <c r="FT30">
        <f t="shared" si="33"/>
        <v>0</v>
      </c>
      <c r="FU30">
        <f t="shared" si="34"/>
        <v>0</v>
      </c>
      <c r="FV30">
        <f t="shared" si="35"/>
        <v>0</v>
      </c>
      <c r="FW30">
        <f t="shared" si="36"/>
        <v>0</v>
      </c>
      <c r="FX30">
        <f t="shared" si="37"/>
        <v>0</v>
      </c>
      <c r="FZ30">
        <f t="shared" si="38"/>
        <v>0</v>
      </c>
      <c r="GA30">
        <f t="shared" si="39"/>
        <v>0</v>
      </c>
      <c r="GB30">
        <f t="shared" si="40"/>
        <v>0</v>
      </c>
      <c r="GC30">
        <f t="shared" si="41"/>
        <v>0</v>
      </c>
      <c r="GD30">
        <f t="shared" si="42"/>
        <v>0</v>
      </c>
      <c r="GE30">
        <f t="shared" si="43"/>
        <v>0</v>
      </c>
      <c r="GF30">
        <f t="shared" si="44"/>
        <v>0</v>
      </c>
      <c r="GH30">
        <f t="shared" si="45"/>
        <v>0</v>
      </c>
      <c r="GI30">
        <f t="shared" si="46"/>
        <v>0</v>
      </c>
      <c r="GJ30">
        <f t="shared" si="47"/>
        <v>0</v>
      </c>
      <c r="GK30">
        <f t="shared" si="48"/>
        <v>0</v>
      </c>
      <c r="GL30">
        <f t="shared" si="49"/>
        <v>0</v>
      </c>
      <c r="GM30">
        <f t="shared" si="50"/>
        <v>0</v>
      </c>
      <c r="GN30">
        <f t="shared" si="51"/>
        <v>0</v>
      </c>
      <c r="GP30">
        <f t="shared" si="52"/>
        <v>0</v>
      </c>
      <c r="GQ30">
        <f t="shared" si="53"/>
        <v>0</v>
      </c>
      <c r="GR30">
        <f t="shared" si="54"/>
        <v>0</v>
      </c>
      <c r="GS30">
        <f t="shared" si="55"/>
        <v>0</v>
      </c>
      <c r="GT30">
        <f t="shared" si="56"/>
        <v>0</v>
      </c>
      <c r="GU30">
        <f t="shared" si="57"/>
        <v>0</v>
      </c>
      <c r="GV30">
        <f t="shared" si="58"/>
        <v>0</v>
      </c>
      <c r="GX30">
        <f t="shared" si="59"/>
        <v>0</v>
      </c>
      <c r="GY30">
        <f t="shared" si="60"/>
        <v>0</v>
      </c>
      <c r="GZ30">
        <f t="shared" si="61"/>
        <v>0</v>
      </c>
      <c r="HA30">
        <f t="shared" si="62"/>
        <v>0</v>
      </c>
      <c r="HB30">
        <f t="shared" si="63"/>
        <v>0</v>
      </c>
      <c r="HC30">
        <f t="shared" si="64"/>
        <v>0</v>
      </c>
      <c r="HD30">
        <f t="shared" si="65"/>
        <v>0</v>
      </c>
    </row>
    <row r="31" spans="1:212" x14ac:dyDescent="0.2">
      <c r="B31" t="s">
        <v>76</v>
      </c>
      <c r="C31" t="s">
        <v>35</v>
      </c>
      <c r="D31" t="s">
        <v>97</v>
      </c>
      <c r="E31" t="str">
        <f t="shared" si="9"/>
        <v>BB3</v>
      </c>
      <c r="G31" s="129">
        <v>0</v>
      </c>
      <c r="H31" s="129">
        <v>0</v>
      </c>
      <c r="I31" s="127"/>
      <c r="J31" s="127">
        <f t="shared" si="74"/>
        <v>217</v>
      </c>
      <c r="K31" s="127">
        <f t="shared" ref="K31:P31" si="89">J31+1</f>
        <v>218</v>
      </c>
      <c r="L31" s="127">
        <f t="shared" si="89"/>
        <v>219</v>
      </c>
      <c r="M31" s="127">
        <f t="shared" si="89"/>
        <v>220</v>
      </c>
      <c r="N31" s="127">
        <f t="shared" si="89"/>
        <v>221</v>
      </c>
      <c r="O31" s="127">
        <f t="shared" si="89"/>
        <v>222</v>
      </c>
      <c r="P31" s="127">
        <f t="shared" si="89"/>
        <v>223</v>
      </c>
      <c r="Q31" s="127"/>
      <c r="R31" s="127"/>
      <c r="S31" s="127"/>
      <c r="T31" s="127"/>
      <c r="U31" s="127"/>
      <c r="V31" s="127"/>
      <c r="W31" s="127"/>
      <c r="X31" s="127"/>
      <c r="Y31" s="127"/>
      <c r="Z31" s="127"/>
      <c r="AA31" s="127"/>
      <c r="AC31" s="128">
        <f>COUNTIF('Fleet Calc'!$AE$3:$AE$1600,CONCATENATE(NOx_Calc!$E31,NOx_Calc!J$2,"L"))</f>
        <v>0</v>
      </c>
      <c r="AD31" s="128">
        <f>COUNTIF('Fleet Calc'!$AE$3:$AE$1600,CONCATENATE(NOx_Calc!$E31,NOx_Calc!K$2,"L"))</f>
        <v>0</v>
      </c>
      <c r="AE31" s="128">
        <f>COUNTIF('Fleet Calc'!$AE$3:$AE$1600,CONCATENATE(NOx_Calc!$E31,NOx_Calc!L$2,"L"))</f>
        <v>0</v>
      </c>
      <c r="AF31" s="128">
        <f>COUNTIF('Fleet Calc'!$AE$3:$AE$1600,CONCATENATE(NOx_Calc!$E31,NOx_Calc!M$2,"L"))</f>
        <v>0</v>
      </c>
      <c r="AG31" s="128">
        <f>COUNTIF('Fleet Calc'!$AE$3:$AE$1600,CONCATENATE(NOx_Calc!$E31,NOx_Calc!N$2,"L"))</f>
        <v>0</v>
      </c>
      <c r="AH31" s="128">
        <f>COUNTIF('Fleet Calc'!$AE$3:$AE$1600,CONCATENATE(NOx_Calc!$E31,NOx_Calc!O$2,"L"))</f>
        <v>0</v>
      </c>
      <c r="AI31" s="128">
        <f>COUNTIF('Fleet Calc'!$AE$3:$AE$1600,CONCATENATE(NOx_Calc!$E31,NOx_Calc!P$2,"L"))</f>
        <v>0</v>
      </c>
      <c r="AJ31" s="128">
        <f>COUNTIF('Fleet Calc'!$AE$3:$AE$1600,CONCATENATE(NOx_Calc!$E31,NOx_Calc!Q$2,"L"))</f>
        <v>0</v>
      </c>
      <c r="AK31" s="128"/>
      <c r="AL31" s="128">
        <f>COUNTIF('Fleet Calc'!$AE$3:$AE$1600,CONCATENATE(NOx_Calc!$E31,NOx_Calc!J$2,"A"))</f>
        <v>0</v>
      </c>
      <c r="AM31" s="128">
        <f>COUNTIF('Fleet Calc'!$AE$3:$AE$1600,CONCATENATE(NOx_Calc!$E31,NOx_Calc!K$2,"A"))</f>
        <v>0</v>
      </c>
      <c r="AN31" s="128">
        <f>COUNTIF('Fleet Calc'!$AE$3:$AE$1600,CONCATENATE(NOx_Calc!$E31,NOx_Calc!L$2,"A"))</f>
        <v>0</v>
      </c>
      <c r="AO31" s="128">
        <f>COUNTIF('Fleet Calc'!$AE$3:$AE$1600,CONCATENATE(NOx_Calc!$E31,NOx_Calc!M$2,"A"))</f>
        <v>0</v>
      </c>
      <c r="AP31" s="128">
        <f>COUNTIF('Fleet Calc'!$AE$3:$AE$1600,CONCATENATE(NOx_Calc!$E31,NOx_Calc!N$2,"A"))</f>
        <v>0</v>
      </c>
      <c r="AQ31" s="128">
        <f>COUNTIF('Fleet Calc'!$AE$3:$AE$1600,CONCATENATE(NOx_Calc!$E31,NOx_Calc!O$2,"A"))</f>
        <v>0</v>
      </c>
      <c r="AR31" s="128">
        <f>COUNTIF('Fleet Calc'!$AE$3:$AE$1600,CONCATENATE(NOx_Calc!$E31,NOx_Calc!P$2,"A"))</f>
        <v>0</v>
      </c>
      <c r="AS31" s="128">
        <f>COUNTIF('Fleet Calc'!$AE$3:$AE$1600,CONCATENATE(NOx_Calc!$E31,NOx_Calc!Q$2,"A"))</f>
        <v>0</v>
      </c>
      <c r="AT31" s="128"/>
      <c r="AU31" s="128">
        <f>SUMIF('Fleet Calc'!$AE$3:$AE$1600,CONCATENATE(NOx_Calc!$E31,NOx_Calc!J$2,"L"),'Fleet Calc'!$AK$3:$AK$1600)</f>
        <v>0</v>
      </c>
      <c r="AV31" s="128">
        <f>SUMIF('Fleet Calc'!$AE$3:$AE$1600,CONCATENATE(NOx_Calc!$E31,NOx_Calc!K$2,"L"),'Fleet Calc'!$AK$3:$AK$1600)</f>
        <v>0</v>
      </c>
      <c r="AW31" s="128">
        <f>SUMIF('Fleet Calc'!$AE$3:$AE$1600,CONCATENATE(NOx_Calc!$E31,NOx_Calc!L$2,"L"),'Fleet Calc'!$AK$3:$AK$1600)</f>
        <v>0</v>
      </c>
      <c r="AX31" s="128">
        <f>SUMIF('Fleet Calc'!$AE$3:$AE$1600,CONCATENATE(NOx_Calc!$E31,NOx_Calc!M$2,"L"),'Fleet Calc'!$AK$3:$AK$1600)</f>
        <v>0</v>
      </c>
      <c r="AY31" s="128">
        <f>SUMIF('Fleet Calc'!$AE$3:$AE$1600,CONCATENATE(NOx_Calc!$E31,NOx_Calc!N$2,"L"),'Fleet Calc'!$AK$3:$AK$1600)</f>
        <v>0</v>
      </c>
      <c r="AZ31" s="128">
        <f>SUMIF('Fleet Calc'!$AE$3:$AE$1600,CONCATENATE(NOx_Calc!$E31,NOx_Calc!O$2,"L"),'Fleet Calc'!$AK$3:$AK$1600)</f>
        <v>0</v>
      </c>
      <c r="BA31" s="128">
        <f>SUMIF('Fleet Calc'!$AE$3:$AE$1600,CONCATENATE(NOx_Calc!$E31,NOx_Calc!P$2,"L"),'Fleet Calc'!$AK$3:$AK$1600)</f>
        <v>0</v>
      </c>
      <c r="BB31" s="128">
        <f>SUMIF('Fleet Calc'!$AE$3:$AE$1600,CONCATENATE(NOx_Calc!$E31,NOx_Calc!Q$2,"L"),'Fleet Calc'!$AK$3:$AK$1600)</f>
        <v>0</v>
      </c>
      <c r="BC31" s="128"/>
      <c r="BD31" s="128">
        <f>SUMIF('Fleet Calc'!$AE$3:$AE$1600,CONCATENATE(NOx_Calc!$E31,NOx_Calc!J$2,"A"),'Fleet Calc'!$AK$3:$AK$1600)</f>
        <v>0</v>
      </c>
      <c r="BE31" s="128">
        <f>SUMIF('Fleet Calc'!$AE$3:$AE$1600,CONCATENATE(NOx_Calc!$E31,NOx_Calc!K$2,"A"),'Fleet Calc'!$AK$3:$AK$1600)</f>
        <v>0</v>
      </c>
      <c r="BF31" s="128">
        <f>SUMIF('Fleet Calc'!$AE$3:$AE$1600,CONCATENATE(NOx_Calc!$E31,NOx_Calc!L$2,"A"),'Fleet Calc'!$AK$3:$AK$1600)</f>
        <v>0</v>
      </c>
      <c r="BG31" s="128">
        <f>SUMIF('Fleet Calc'!$AE$3:$AE$1600,CONCATENATE(NOx_Calc!$E31,NOx_Calc!M$2,"A"),'Fleet Calc'!$AK$3:$AK$1600)</f>
        <v>0</v>
      </c>
      <c r="BH31" s="128">
        <f>SUMIF('Fleet Calc'!$AE$3:$AE$1600,CONCATENATE(NOx_Calc!$E31,NOx_Calc!N$2,"A"),'Fleet Calc'!$AK$3:$AK$1600)</f>
        <v>0</v>
      </c>
      <c r="BI31" s="128">
        <f>SUMIF('Fleet Calc'!$AE$3:$AE$1600,CONCATENATE(NOx_Calc!$E31,NOx_Calc!O$2,"A"),'Fleet Calc'!$AK$3:$AK$1600)</f>
        <v>0</v>
      </c>
      <c r="BJ31" s="128">
        <f>SUMIF('Fleet Calc'!$AE$3:$AE$1600,CONCATENATE(NOx_Calc!$E31,NOx_Calc!P$2,"A"),'Fleet Calc'!$AK$3:$AK$1600)</f>
        <v>0</v>
      </c>
      <c r="BK31" s="128">
        <f>SUMIF('Fleet Calc'!$AE$3:$AE$1600,CONCATENATE(NOx_Calc!$E31,NOx_Calc!Q$2,"A"),'Fleet Calc'!$AK$3:$AK$1600)</f>
        <v>0</v>
      </c>
      <c r="BL31" s="128"/>
      <c r="BM31" s="128">
        <f>IF(J31&lt;&gt;"",(AU31*1.609344*VLOOKUP(J31,'NOx Emission Factors'!$V$7:$X$271,2,FALSE))/1000000,0)</f>
        <v>0</v>
      </c>
      <c r="BN31" s="128">
        <f>IF(K31&lt;&gt;"",(AV31*1.609344*VLOOKUP(K31,'NOx Emission Factors'!$V$7:$X$271,2,FALSE))/1000000,0)</f>
        <v>0</v>
      </c>
      <c r="BO31" s="128">
        <f>IF(L31&lt;&gt;"",(AW31*1.609344*VLOOKUP(L31,'NOx Emission Factors'!$V$7:$X$271,2,FALSE))/1000000,0)</f>
        <v>0</v>
      </c>
      <c r="BP31" s="128">
        <f>IF(M31&lt;&gt;"",(AX31*1.609344*VLOOKUP(M31,'NOx Emission Factors'!$V$7:$X$271,2,FALSE))/1000000,0)</f>
        <v>0</v>
      </c>
      <c r="BQ31" s="128">
        <f>IF(N31&lt;&gt;"",(AY31*1.609344*VLOOKUP(N31,'NOx Emission Factors'!$V$7:$X$271,2,FALSE))/1000000,0)</f>
        <v>0</v>
      </c>
      <c r="BR31" s="128">
        <f>IF(O31&lt;&gt;"",(AZ31*1.609344*VLOOKUP(O31,'NOx Emission Factors'!$V$7:$X$271,2,FALSE))/1000000,0)</f>
        <v>0</v>
      </c>
      <c r="BS31" s="128">
        <f>IF(P31&lt;&gt;"",(BA31*1.609344*VLOOKUP(P31,'NOx Emission Factors'!$V$7:$X$271,2,FALSE))/1000000,0)</f>
        <v>0</v>
      </c>
      <c r="BT31" s="128"/>
      <c r="BU31" s="128">
        <f>IF(J31&lt;&gt;"",(BD31*1.609344*VLOOKUP(J31,'NOx Emission Factors'!$V$7:$X$271,3,FALSE))/1000000,0)</f>
        <v>0</v>
      </c>
      <c r="BV31" s="128">
        <f>IF(K31&lt;&gt;"",(BE31*1.609344*VLOOKUP(K31,'NOx Emission Factors'!$V$7:$X$271,3,FALSE))/1000000,0)</f>
        <v>0</v>
      </c>
      <c r="BW31" s="128">
        <f>IF(L31&lt;&gt;"",(BF31*1.609344*VLOOKUP(L31,'NOx Emission Factors'!$V$7:$X$271,3,FALSE))/1000000,0)</f>
        <v>0</v>
      </c>
      <c r="BX31" s="128">
        <f>IF(M31&lt;&gt;"",(BG31*1.609344*VLOOKUP(M31,'NOx Emission Factors'!$V$7:$X$271,3,FALSE))/1000000,0)</f>
        <v>0</v>
      </c>
      <c r="BY31" s="128">
        <f>IF(N31&lt;&gt;"",(BH31*1.609344*VLOOKUP(N31,'NOx Emission Factors'!$V$7:$X$271,3,FALSE))/1000000,0)</f>
        <v>0</v>
      </c>
      <c r="BZ31" s="128">
        <f>IF(O31&lt;&gt;"",(BI31*1.609344*VLOOKUP(O31,'NOx Emission Factors'!$V$7:$X$271,3,FALSE))/1000000,0)</f>
        <v>0</v>
      </c>
      <c r="CA31" s="128">
        <f>IF(P31&lt;&gt;"",(BJ31*1.609344*VLOOKUP(P31,'NOx Emission Factors'!$V$7:$X$271,3,FALSE))/1000000,0)</f>
        <v>0</v>
      </c>
      <c r="CB31" s="128"/>
      <c r="CC31" s="128">
        <f>SUMIF('Fleet Calc'!$AE$3:$AE$1600,CONCATENATE(NOx_Calc!$E31,NOx_Calc!J$2,"L"),'Fleet Calc'!$AI$3:$AI$1600)</f>
        <v>0</v>
      </c>
      <c r="CD31" s="128">
        <f>SUMIF('Fleet Calc'!$AE$3:$AE$1600,CONCATENATE(NOx_Calc!$E31,NOx_Calc!K$2,"L"),'Fleet Calc'!$AI$3:$AI$1600)</f>
        <v>0</v>
      </c>
      <c r="CE31" s="128">
        <f>SUMIF('Fleet Calc'!$AE$3:$AE$1600,CONCATENATE(NOx_Calc!$E31,NOx_Calc!L$2,"L"),'Fleet Calc'!$AI$3:$AI$1600)</f>
        <v>0</v>
      </c>
      <c r="CF31" s="128">
        <f>SUMIF('Fleet Calc'!$AE$3:$AE$1600,CONCATENATE(NOx_Calc!$E31,NOx_Calc!M$2,"L"),'Fleet Calc'!$AI$3:$AI$1600)</f>
        <v>0</v>
      </c>
      <c r="CG31" s="128">
        <f>SUMIF('Fleet Calc'!$AE$3:$AE$1600,CONCATENATE(NOx_Calc!$E31,NOx_Calc!N$2,"L"),'Fleet Calc'!$AI$3:$AI$1600)</f>
        <v>0</v>
      </c>
      <c r="CH31" s="128">
        <f>SUMIF('Fleet Calc'!$AE$3:$AE$1600,CONCATENATE(NOx_Calc!$E31,NOx_Calc!O$2,"L"),'Fleet Calc'!$AI$3:$AI$1600)</f>
        <v>0</v>
      </c>
      <c r="CI31" s="128">
        <f>SUMIF('Fleet Calc'!$AE$3:$AE$1600,CONCATENATE(NOx_Calc!$E31,NOx_Calc!P$2,"L"),'Fleet Calc'!$AI$3:$AI$1600)</f>
        <v>0</v>
      </c>
      <c r="CJ31" s="128"/>
      <c r="CK31" s="128">
        <f>SUMIF('Fleet Calc'!$AE$3:$AE$1600,CONCATENATE(NOx_Calc!$E31,NOx_Calc!J$2,"A"),'Fleet Calc'!$AI$3:$AI$1600)</f>
        <v>0</v>
      </c>
      <c r="CL31" s="128">
        <f>SUMIF('Fleet Calc'!$AE$3:$AE$1600,CONCATENATE(NOx_Calc!$E31,NOx_Calc!K$2,"A"),'Fleet Calc'!$AI$3:$AI$1600)</f>
        <v>0</v>
      </c>
      <c r="CM31" s="128">
        <f>SUMIF('Fleet Calc'!$AE$3:$AE$1600,CONCATENATE(NOx_Calc!$E31,NOx_Calc!L$2,"A"),'Fleet Calc'!$AI$3:$AI$1600)</f>
        <v>0</v>
      </c>
      <c r="CN31" s="128">
        <f>SUMIF('Fleet Calc'!$AE$3:$AE$1600,CONCATENATE(NOx_Calc!$E31,NOx_Calc!M$2,"A"),'Fleet Calc'!$AI$3:$AI$1600)</f>
        <v>0</v>
      </c>
      <c r="CO31" s="128">
        <f>SUMIF('Fleet Calc'!$AE$3:$AE$1600,CONCATENATE(NOx_Calc!$E31,NOx_Calc!N$2,"A"),'Fleet Calc'!$AI$3:$AI$1600)</f>
        <v>0</v>
      </c>
      <c r="CP31" s="128">
        <f>SUMIF('Fleet Calc'!$AE$3:$AE$1600,CONCATENATE(NOx_Calc!$E31,NOx_Calc!O$2,"A"),'Fleet Calc'!$AI$3:$AI$1600)</f>
        <v>0</v>
      </c>
      <c r="CQ31" s="128">
        <f>SUMIF('Fleet Calc'!$AE$3:$AE$1600,CONCATENATE(NOx_Calc!$E31,NOx_Calc!P$2,"A"),'Fleet Calc'!$AI$3:$AI$1600)</f>
        <v>0</v>
      </c>
      <c r="CR31" s="128"/>
      <c r="CS31" s="128">
        <f>IF(T31&lt;&gt;"",(CC31*1.609344*VLOOKUP(T31,'NOx Emission Factors'!$V$7:$X$271,2,FALSE))/1000000,0)</f>
        <v>0</v>
      </c>
      <c r="CT31" s="128">
        <f>IF(U31&lt;&gt;"",(CD31*1.609344*VLOOKUP(U31,'NOx Emission Factors'!$V$7:$X$271,2,FALSE))/1000000,0)</f>
        <v>0</v>
      </c>
      <c r="CU31" s="128">
        <f>IF(V31&lt;&gt;"",(CE31*1.609344*VLOOKUP(V31,'NOx Emission Factors'!$V$7:$X$271,2,FALSE))/1000000,0)</f>
        <v>0</v>
      </c>
      <c r="CV31" s="128">
        <f>IF(W31&lt;&gt;"",(CF31*1.609344*VLOOKUP(W31,'NOx Emission Factors'!$V$7:$X$271,2,FALSE))/1000000,0)</f>
        <v>0</v>
      </c>
      <c r="CW31" s="128">
        <f>IF(X31&lt;&gt;"",(CG31*1.609344*VLOOKUP(X31,'NOx Emission Factors'!$V$7:$X$271,2,FALSE))/1000000,0)</f>
        <v>0</v>
      </c>
      <c r="CX31" s="128">
        <f>IF(Y31&lt;&gt;"",(CH31*1.609344*VLOOKUP(Y31,'NOx Emission Factors'!$V$7:$X$271,2,FALSE))/1000000,0)</f>
        <v>0</v>
      </c>
      <c r="CY31" s="128">
        <f>IF(Z31&lt;&gt;"",(CI31*1.609344*VLOOKUP(Z31,'NOx Emission Factors'!$V$7:$X$271,2,FALSE))/1000000,0)</f>
        <v>0</v>
      </c>
      <c r="CZ31" s="128"/>
      <c r="DA31" s="128">
        <f>IF(T31&lt;&gt;"",(CK31*1.609344*VLOOKUP(T31,'NOx Emission Factors'!$V$7:$X$271,3,FALSE))/1000000,0)</f>
        <v>0</v>
      </c>
      <c r="DB31" s="128">
        <f>IF(U31&lt;&gt;"",(CL31*1.609344*VLOOKUP(U31,'NOx Emission Factors'!$V$7:$X$271,3,FALSE))/1000000,0)</f>
        <v>0</v>
      </c>
      <c r="DC31" s="128">
        <f>IF(V31&lt;&gt;"",(CM31*1.609344*VLOOKUP(V31,'NOx Emission Factors'!$V$7:$X$271,3,FALSE))/1000000,0)</f>
        <v>0</v>
      </c>
      <c r="DD31" s="128">
        <f>IF(W31&lt;&gt;"",(CN31*1.609344*VLOOKUP(W31,'NOx Emission Factors'!$V$7:$X$271,3,FALSE))/1000000,0)</f>
        <v>0</v>
      </c>
      <c r="DE31" s="128">
        <f>IF(X31&lt;&gt;"",(CO31*1.609344*VLOOKUP(X31,'NOx Emission Factors'!$V$7:$X$271,3,FALSE))/1000000,0)</f>
        <v>0</v>
      </c>
      <c r="DF31" s="128">
        <f>IF(Y31&lt;&gt;"",(CP31*1.609344*VLOOKUP(Y31,'NOx Emission Factors'!$V$7:$X$271,3,FALSE))/1000000,0)</f>
        <v>0</v>
      </c>
      <c r="DG31" s="128">
        <f>IF(Z31&lt;&gt;"",(CQ31*1.609344*VLOOKUP(Z31,'NOx Emission Factors'!$V$7:$X$271,3,FALSE))/1000000,0)</f>
        <v>0</v>
      </c>
      <c r="DH31" s="128"/>
      <c r="DI31" s="128">
        <f>SUMIF('Fleet Calc'!$AE$3:$AE$1600,CONCATENATE(NOx_Calc!$E31,NOx_Calc!J$2,"L"),'Fleet Calc'!$AG$3:$AG$1600)</f>
        <v>0</v>
      </c>
      <c r="DJ31" s="128">
        <f>SUMIF('Fleet Calc'!$AE$3:$AE$1600,CONCATENATE(NOx_Calc!$E31,NOx_Calc!K$2,"L"),'Fleet Calc'!$AG$3:$AG$1600)</f>
        <v>0</v>
      </c>
      <c r="DK31" s="128">
        <f>SUMIF('Fleet Calc'!$AE$3:$AE$1600,CONCATENATE(NOx_Calc!$E31,NOx_Calc!L$2,"L"),'Fleet Calc'!$AG$3:$AG$1600)</f>
        <v>0</v>
      </c>
      <c r="DL31" s="128">
        <f>SUMIF('Fleet Calc'!$AE$3:$AE$1600,CONCATENATE(NOx_Calc!$E31,NOx_Calc!M$2,"L"),'Fleet Calc'!$AG$3:$AG$1600)</f>
        <v>0</v>
      </c>
      <c r="DM31" s="128">
        <f>SUMIF('Fleet Calc'!$AE$3:$AE$1600,CONCATENATE(NOx_Calc!$E31,NOx_Calc!N$2,"L"),'Fleet Calc'!$AG$3:$AG$1600)</f>
        <v>0</v>
      </c>
      <c r="DN31" s="128">
        <f>SUMIF('Fleet Calc'!$AE$3:$AE$1600,CONCATENATE(NOx_Calc!$E31,NOx_Calc!O$2,"L"),'Fleet Calc'!$AG$3:$AG$1600)</f>
        <v>0</v>
      </c>
      <c r="DO31" s="128">
        <f>SUMIF('Fleet Calc'!$AE$3:$AE$1600,CONCATENATE(NOx_Calc!$E31,NOx_Calc!P$2,"L"),'Fleet Calc'!$AG$3:$AG$1600)</f>
        <v>0</v>
      </c>
      <c r="DP31" s="128"/>
      <c r="DQ31" s="128">
        <f>SUMIF('Fleet Calc'!$AE$3:$AE$1600,CONCATENATE(NOx_Calc!$E31,NOx_Calc!J$2,"A"),'Fleet Calc'!$AG$3:$AG$1600)</f>
        <v>0</v>
      </c>
      <c r="DR31" s="128">
        <f>SUMIF('Fleet Calc'!$AE$3:$AE$1600,CONCATENATE(NOx_Calc!$E31,NOx_Calc!K$2,"A"),'Fleet Calc'!$AG$3:$AG$1600)</f>
        <v>0</v>
      </c>
      <c r="DS31" s="128">
        <f>SUMIF('Fleet Calc'!$AE$3:$AE$1600,CONCATENATE(NOx_Calc!$E31,NOx_Calc!L$2,"A"),'Fleet Calc'!$AG$3:$AG$1600)</f>
        <v>0</v>
      </c>
      <c r="DT31" s="128">
        <f>SUMIF('Fleet Calc'!$AE$3:$AE$1600,CONCATENATE(NOx_Calc!$E31,NOx_Calc!M$2,"A"),'Fleet Calc'!$AG$3:$AG$1600)</f>
        <v>0</v>
      </c>
      <c r="DU31" s="128">
        <f>SUMIF('Fleet Calc'!$AE$3:$AE$1600,CONCATENATE(NOx_Calc!$E31,NOx_Calc!N$2,"A"),'Fleet Calc'!$AG$3:$AG$1600)</f>
        <v>0</v>
      </c>
      <c r="DV31" s="128">
        <f>SUMIF('Fleet Calc'!$AE$3:$AE$1600,CONCATENATE(NOx_Calc!$E31,NOx_Calc!O$2,"A"),'Fleet Calc'!$AG$3:$AG$1600)</f>
        <v>0</v>
      </c>
      <c r="DW31" s="128">
        <f>SUMIF('Fleet Calc'!$AE$3:$AE$1600,CONCATENATE(NOx_Calc!$E31,NOx_Calc!P$2,"A"),'Fleet Calc'!$AG$3:$AG$1600)</f>
        <v>0</v>
      </c>
      <c r="DX31" s="128">
        <f>SUMIF('Fleet Calc'!$AE$3:$AE$1600,CONCATENATE(NOx_Calc!$E31,NOx_Calc!R$2,"A"),'Fleet Calc'!$AG$3:$AG$1600)</f>
        <v>0</v>
      </c>
      <c r="DY31" s="128">
        <f>SUMIF('Fleet Calc'!$AE$3:$AE$1600,CONCATENATE(NOx_Calc!$E31,NOx_Calc!S$2,"A"),'Fleet Calc'!$AG$3:$AG$1600)</f>
        <v>0</v>
      </c>
      <c r="DZ31" s="128">
        <f>SUMIF('Fleet Calc'!$AE$3:$AE$1600,CONCATENATE(NOx_Calc!$E31,NOx_Calc!T$2,"A"),'Fleet Calc'!$AG$3:$AG$1600)</f>
        <v>0</v>
      </c>
      <c r="EA31" s="128"/>
      <c r="EB31" s="130">
        <f>IF(J31&lt;&gt;"",(DI31*VLOOKUP(J31,'NOx Emission Factors'!$V$7:$Z$271,5,FALSE))/1000000,0)</f>
        <v>0</v>
      </c>
      <c r="EC31" s="130">
        <f>IF(K31&lt;&gt;"",(DJ31*VLOOKUP(K31,'NOx Emission Factors'!$V$7:$Z$271,5,FALSE))/1000000,0)</f>
        <v>0</v>
      </c>
      <c r="ED31" s="130">
        <f>IF(L31&lt;&gt;"",(DK31*VLOOKUP(L31,'NOx Emission Factors'!$V$7:$Z$271,5,FALSE))/1000000,0)</f>
        <v>0</v>
      </c>
      <c r="EE31" s="130">
        <f>IF(M31&lt;&gt;"",(DL31*VLOOKUP(M31,'NOx Emission Factors'!$V$7:$Z$271,5,FALSE))/1000000,0)</f>
        <v>0</v>
      </c>
      <c r="EF31" s="130">
        <f>IF(N31&lt;&gt;"",(DM31*VLOOKUP(N31,'NOx Emission Factors'!$V$7:$Z$271,5,FALSE))/1000000,0)</f>
        <v>0</v>
      </c>
      <c r="EG31" s="130">
        <f>IF(O31&lt;&gt;"",(DN31*VLOOKUP(O31,'NOx Emission Factors'!$V$7:$Z$271,5,FALSE))/1000000,0)</f>
        <v>0</v>
      </c>
      <c r="EH31" s="130">
        <f>IF(P31&lt;&gt;"",(DO31*VLOOKUP(P31,'NOx Emission Factors'!$V$7:$Z$271,5,FALSE))/1000000,0)</f>
        <v>0</v>
      </c>
      <c r="EI31" s="128"/>
      <c r="EJ31" s="130">
        <f>IF(J31&lt;&gt;"",(DQ31*VLOOKUP(J31,'NOx Emission Factors'!$V$7:$Z$271,5,FALSE))/1000000,0)</f>
        <v>0</v>
      </c>
      <c r="EK31" s="130">
        <f>IF(K31&lt;&gt;"",(DR31*VLOOKUP(K31,'NOx Emission Factors'!$V$7:$Z$271,5,FALSE))/1000000,0)</f>
        <v>0</v>
      </c>
      <c r="EL31" s="130">
        <f>IF(L31&lt;&gt;"",(DS31*VLOOKUP(L31,'NOx Emission Factors'!$V$7:$Z$271,5,FALSE))/1000000,0)</f>
        <v>0</v>
      </c>
      <c r="EM31" s="130">
        <f>IF(M31&lt;&gt;"",(DT31*VLOOKUP(M31,'NOx Emission Factors'!$V$7:$Z$271,5,FALSE))/1000000,0)</f>
        <v>0</v>
      </c>
      <c r="EN31" s="130">
        <f>IF(N31&lt;&gt;"",(DU31*VLOOKUP(N31,'NOx Emission Factors'!$V$7:$Z$271,5,FALSE))/1000000,0)</f>
        <v>0</v>
      </c>
      <c r="EO31" s="130">
        <f>IF(O31&lt;&gt;"",(DV31*VLOOKUP(O31,'NOx Emission Factors'!$V$7:$Z$271,5,FALSE))/1000000,0)</f>
        <v>0</v>
      </c>
      <c r="EP31" s="130">
        <f>IF(P31&lt;&gt;"",(DW31*VLOOKUP(P31,'NOx Emission Factors'!$V$7:$Z$271,5,FALSE))/1000000,0)</f>
        <v>0</v>
      </c>
      <c r="EQ31" s="128"/>
      <c r="ER31" s="130">
        <f t="shared" si="10"/>
        <v>0</v>
      </c>
      <c r="ES31" s="130">
        <f t="shared" si="11"/>
        <v>0</v>
      </c>
      <c r="ET31" s="130">
        <f t="shared" si="12"/>
        <v>0</v>
      </c>
      <c r="EU31" s="130">
        <f t="shared" si="13"/>
        <v>0</v>
      </c>
      <c r="EV31" s="130">
        <f t="shared" si="14"/>
        <v>0</v>
      </c>
      <c r="EW31" s="130">
        <f t="shared" si="15"/>
        <v>0</v>
      </c>
      <c r="EX31" s="130">
        <f t="shared" si="16"/>
        <v>0</v>
      </c>
      <c r="EY31" s="130"/>
      <c r="EZ31" s="130">
        <f t="shared" si="17"/>
        <v>0</v>
      </c>
      <c r="FA31" s="130">
        <f t="shared" si="18"/>
        <v>0</v>
      </c>
      <c r="FB31" s="130">
        <f t="shared" si="19"/>
        <v>0</v>
      </c>
      <c r="FC31" s="130">
        <f t="shared" si="20"/>
        <v>0</v>
      </c>
      <c r="FD31" s="130">
        <f t="shared" si="21"/>
        <v>0</v>
      </c>
      <c r="FE31" s="130">
        <f t="shared" si="22"/>
        <v>0</v>
      </c>
      <c r="FF31" s="130">
        <f t="shared" si="23"/>
        <v>0</v>
      </c>
      <c r="FG31" s="128"/>
      <c r="FH31" s="128">
        <f t="shared" si="2"/>
        <v>0</v>
      </c>
      <c r="FI31" s="128"/>
      <c r="FJ31" s="128">
        <f t="shared" si="24"/>
        <v>0</v>
      </c>
      <c r="FK31" s="128">
        <f t="shared" si="25"/>
        <v>0</v>
      </c>
      <c r="FL31" s="128">
        <f t="shared" si="26"/>
        <v>0</v>
      </c>
      <c r="FM31" s="128">
        <f t="shared" si="27"/>
        <v>0</v>
      </c>
      <c r="FN31" s="128">
        <f t="shared" si="28"/>
        <v>0</v>
      </c>
      <c r="FO31" s="128">
        <f t="shared" si="29"/>
        <v>0</v>
      </c>
      <c r="FP31" s="128">
        <f t="shared" si="30"/>
        <v>0</v>
      </c>
      <c r="FR31">
        <f t="shared" si="31"/>
        <v>0</v>
      </c>
      <c r="FS31">
        <f t="shared" si="32"/>
        <v>0</v>
      </c>
      <c r="FT31">
        <f t="shared" si="33"/>
        <v>0</v>
      </c>
      <c r="FU31">
        <f t="shared" si="34"/>
        <v>0</v>
      </c>
      <c r="FV31">
        <f t="shared" si="35"/>
        <v>0</v>
      </c>
      <c r="FW31">
        <f t="shared" si="36"/>
        <v>0</v>
      </c>
      <c r="FX31">
        <f t="shared" si="37"/>
        <v>0</v>
      </c>
      <c r="FZ31">
        <f t="shared" si="38"/>
        <v>0</v>
      </c>
      <c r="GA31">
        <f t="shared" si="39"/>
        <v>0</v>
      </c>
      <c r="GB31">
        <f t="shared" si="40"/>
        <v>0</v>
      </c>
      <c r="GC31">
        <f t="shared" si="41"/>
        <v>0</v>
      </c>
      <c r="GD31">
        <f t="shared" si="42"/>
        <v>0</v>
      </c>
      <c r="GE31">
        <f t="shared" si="43"/>
        <v>0</v>
      </c>
      <c r="GF31">
        <f t="shared" si="44"/>
        <v>0</v>
      </c>
      <c r="GH31">
        <f t="shared" si="45"/>
        <v>0</v>
      </c>
      <c r="GI31">
        <f t="shared" si="46"/>
        <v>0</v>
      </c>
      <c r="GJ31">
        <f t="shared" si="47"/>
        <v>0</v>
      </c>
      <c r="GK31">
        <f t="shared" si="48"/>
        <v>0</v>
      </c>
      <c r="GL31">
        <f t="shared" si="49"/>
        <v>0</v>
      </c>
      <c r="GM31">
        <f t="shared" si="50"/>
        <v>0</v>
      </c>
      <c r="GN31">
        <f t="shared" si="51"/>
        <v>0</v>
      </c>
      <c r="GP31">
        <f t="shared" si="52"/>
        <v>0</v>
      </c>
      <c r="GQ31">
        <f t="shared" si="53"/>
        <v>0</v>
      </c>
      <c r="GR31">
        <f t="shared" si="54"/>
        <v>0</v>
      </c>
      <c r="GS31">
        <f t="shared" si="55"/>
        <v>0</v>
      </c>
      <c r="GT31">
        <f t="shared" si="56"/>
        <v>0</v>
      </c>
      <c r="GU31">
        <f t="shared" si="57"/>
        <v>0</v>
      </c>
      <c r="GV31">
        <f t="shared" si="58"/>
        <v>0</v>
      </c>
      <c r="GX31">
        <f t="shared" si="59"/>
        <v>0</v>
      </c>
      <c r="GY31">
        <f t="shared" si="60"/>
        <v>0</v>
      </c>
      <c r="GZ31">
        <f t="shared" si="61"/>
        <v>0</v>
      </c>
      <c r="HA31">
        <f t="shared" si="62"/>
        <v>0</v>
      </c>
      <c r="HB31">
        <f t="shared" si="63"/>
        <v>0</v>
      </c>
      <c r="HC31">
        <f t="shared" si="64"/>
        <v>0</v>
      </c>
      <c r="HD31">
        <f t="shared" si="65"/>
        <v>0</v>
      </c>
    </row>
    <row r="32" spans="1:212" x14ac:dyDescent="0.2">
      <c r="A32" t="s">
        <v>790</v>
      </c>
      <c r="B32" t="s">
        <v>297</v>
      </c>
      <c r="C32" t="s">
        <v>223</v>
      </c>
      <c r="E32" t="str">
        <f t="shared" si="9"/>
        <v>BT</v>
      </c>
      <c r="G32" s="129">
        <v>0</v>
      </c>
      <c r="H32" s="129">
        <v>50</v>
      </c>
      <c r="I32" s="127"/>
      <c r="J32" s="127"/>
      <c r="K32" s="127"/>
      <c r="L32" s="127"/>
      <c r="M32" s="127"/>
      <c r="N32" s="127"/>
      <c r="O32" s="127"/>
      <c r="P32" s="127"/>
      <c r="Q32" s="127"/>
      <c r="R32" s="127"/>
      <c r="S32" s="127"/>
      <c r="T32" s="127"/>
      <c r="U32" s="127"/>
      <c r="V32" s="127"/>
      <c r="W32" s="127"/>
      <c r="X32" s="127"/>
      <c r="Y32" s="127"/>
      <c r="Z32" s="127"/>
      <c r="AA32" s="127"/>
      <c r="AC32" s="128">
        <f>COUNTIF('Fleet Calc'!$AE$3:$AE$1600,CONCATENATE(NOx_Calc!$E32,NOx_Calc!J$2,"L"))</f>
        <v>0</v>
      </c>
      <c r="AD32" s="128">
        <f>COUNTIF('Fleet Calc'!$AE$3:$AE$1600,CONCATENATE(NOx_Calc!$E32,NOx_Calc!K$2,"L"))</f>
        <v>0</v>
      </c>
      <c r="AE32" s="128">
        <f>COUNTIF('Fleet Calc'!$AE$3:$AE$1600,CONCATENATE(NOx_Calc!$E32,NOx_Calc!L$2,"L"))</f>
        <v>0</v>
      </c>
      <c r="AF32" s="128">
        <f>COUNTIF('Fleet Calc'!$AE$3:$AE$1600,CONCATENATE(NOx_Calc!$E32,NOx_Calc!M$2,"L"))</f>
        <v>0</v>
      </c>
      <c r="AG32" s="128">
        <f>COUNTIF('Fleet Calc'!$AE$3:$AE$1600,CONCATENATE(NOx_Calc!$E32,NOx_Calc!N$2,"L"))</f>
        <v>0</v>
      </c>
      <c r="AH32" s="128">
        <f>COUNTIF('Fleet Calc'!$AE$3:$AE$1600,CONCATENATE(NOx_Calc!$E32,NOx_Calc!O$2,"L"))</f>
        <v>0</v>
      </c>
      <c r="AI32" s="128">
        <f>COUNTIF('Fleet Calc'!$AE$3:$AE$1600,CONCATENATE(NOx_Calc!$E32,NOx_Calc!P$2,"L"))</f>
        <v>0</v>
      </c>
      <c r="AJ32" s="128">
        <f>COUNTIF('Fleet Calc'!$AE$3:$AE$1600,CONCATENATE(NOx_Calc!$E32,NOx_Calc!Q$2,"L"))</f>
        <v>0</v>
      </c>
      <c r="AK32" s="128"/>
      <c r="AL32" s="128">
        <f>COUNTIF('Fleet Calc'!$AE$3:$AE$1600,CONCATENATE(NOx_Calc!$E32,NOx_Calc!J$2,"A"))</f>
        <v>0</v>
      </c>
      <c r="AM32" s="128">
        <f>COUNTIF('Fleet Calc'!$AE$3:$AE$1600,CONCATENATE(NOx_Calc!$E32,NOx_Calc!K$2,"A"))</f>
        <v>0</v>
      </c>
      <c r="AN32" s="128">
        <f>COUNTIF('Fleet Calc'!$AE$3:$AE$1600,CONCATENATE(NOx_Calc!$E32,NOx_Calc!L$2,"A"))</f>
        <v>0</v>
      </c>
      <c r="AO32" s="128">
        <f>COUNTIF('Fleet Calc'!$AE$3:$AE$1600,CONCATENATE(NOx_Calc!$E32,NOx_Calc!M$2,"A"))</f>
        <v>0</v>
      </c>
      <c r="AP32" s="128">
        <f>COUNTIF('Fleet Calc'!$AE$3:$AE$1600,CONCATENATE(NOx_Calc!$E32,NOx_Calc!N$2,"A"))</f>
        <v>0</v>
      </c>
      <c r="AQ32" s="128">
        <f>COUNTIF('Fleet Calc'!$AE$3:$AE$1600,CONCATENATE(NOx_Calc!$E32,NOx_Calc!O$2,"A"))</f>
        <v>0</v>
      </c>
      <c r="AR32" s="128">
        <f>COUNTIF('Fleet Calc'!$AE$3:$AE$1600,CONCATENATE(NOx_Calc!$E32,NOx_Calc!P$2,"A"))</f>
        <v>0</v>
      </c>
      <c r="AS32" s="128">
        <f>COUNTIF('Fleet Calc'!$AE$3:$AE$1600,CONCATENATE(NOx_Calc!$E32,NOx_Calc!Q$2,"A"))</f>
        <v>0</v>
      </c>
      <c r="AT32" s="128"/>
      <c r="AU32" s="128">
        <f>SUMIF('Fleet Calc'!$AE$3:$AE$1600,CONCATENATE(NOx_Calc!$E32,NOx_Calc!J$2,"L"),'Fleet Calc'!$AK$3:$AK$1600)</f>
        <v>0</v>
      </c>
      <c r="AV32" s="128">
        <f>SUMIF('Fleet Calc'!$AE$3:$AE$1600,CONCATENATE(NOx_Calc!$E32,NOx_Calc!K$2,"L"),'Fleet Calc'!$AK$3:$AK$1600)</f>
        <v>0</v>
      </c>
      <c r="AW32" s="128">
        <f>SUMIF('Fleet Calc'!$AE$3:$AE$1600,CONCATENATE(NOx_Calc!$E32,NOx_Calc!L$2,"L"),'Fleet Calc'!$AK$3:$AK$1600)</f>
        <v>0</v>
      </c>
      <c r="AX32" s="128">
        <f>SUMIF('Fleet Calc'!$AE$3:$AE$1600,CONCATENATE(NOx_Calc!$E32,NOx_Calc!M$2,"L"),'Fleet Calc'!$AK$3:$AK$1600)</f>
        <v>0</v>
      </c>
      <c r="AY32" s="128">
        <f>SUMIF('Fleet Calc'!$AE$3:$AE$1600,CONCATENATE(NOx_Calc!$E32,NOx_Calc!N$2,"L"),'Fleet Calc'!$AK$3:$AK$1600)</f>
        <v>0</v>
      </c>
      <c r="AZ32" s="128">
        <f>SUMIF('Fleet Calc'!$AE$3:$AE$1600,CONCATENATE(NOx_Calc!$E32,NOx_Calc!O$2,"L"),'Fleet Calc'!$AK$3:$AK$1600)</f>
        <v>0</v>
      </c>
      <c r="BA32" s="128">
        <f>SUMIF('Fleet Calc'!$AE$3:$AE$1600,CONCATENATE(NOx_Calc!$E32,NOx_Calc!P$2,"L"),'Fleet Calc'!$AK$3:$AK$1600)</f>
        <v>0</v>
      </c>
      <c r="BB32" s="128">
        <f>SUMIF('Fleet Calc'!$AE$3:$AE$1600,CONCATENATE(NOx_Calc!$E32,NOx_Calc!Q$2,"L"),'Fleet Calc'!$AK$3:$AK$1600)</f>
        <v>0</v>
      </c>
      <c r="BC32" s="128"/>
      <c r="BD32" s="128">
        <f>SUMIF('Fleet Calc'!$AE$3:$AE$1600,CONCATENATE(NOx_Calc!$E32,NOx_Calc!J$2,"A"),'Fleet Calc'!$AK$3:$AK$1600)</f>
        <v>0</v>
      </c>
      <c r="BE32" s="128">
        <f>SUMIF('Fleet Calc'!$AE$3:$AE$1600,CONCATENATE(NOx_Calc!$E32,NOx_Calc!K$2,"A"),'Fleet Calc'!$AK$3:$AK$1600)</f>
        <v>0</v>
      </c>
      <c r="BF32" s="128">
        <f>SUMIF('Fleet Calc'!$AE$3:$AE$1600,CONCATENATE(NOx_Calc!$E32,NOx_Calc!L$2,"A"),'Fleet Calc'!$AK$3:$AK$1600)</f>
        <v>0</v>
      </c>
      <c r="BG32" s="128">
        <f>SUMIF('Fleet Calc'!$AE$3:$AE$1600,CONCATENATE(NOx_Calc!$E32,NOx_Calc!M$2,"A"),'Fleet Calc'!$AK$3:$AK$1600)</f>
        <v>0</v>
      </c>
      <c r="BH32" s="128">
        <f>SUMIF('Fleet Calc'!$AE$3:$AE$1600,CONCATENATE(NOx_Calc!$E32,NOx_Calc!N$2,"A"),'Fleet Calc'!$AK$3:$AK$1600)</f>
        <v>0</v>
      </c>
      <c r="BI32" s="128">
        <f>SUMIF('Fleet Calc'!$AE$3:$AE$1600,CONCATENATE(NOx_Calc!$E32,NOx_Calc!O$2,"A"),'Fleet Calc'!$AK$3:$AK$1600)</f>
        <v>0</v>
      </c>
      <c r="BJ32" s="128">
        <f>SUMIF('Fleet Calc'!$AE$3:$AE$1600,CONCATENATE(NOx_Calc!$E32,NOx_Calc!P$2,"A"),'Fleet Calc'!$AK$3:$AK$1600)</f>
        <v>0</v>
      </c>
      <c r="BK32" s="128">
        <f>SUMIF('Fleet Calc'!$AE$3:$AE$1600,CONCATENATE(NOx_Calc!$E32,NOx_Calc!Q$2,"A"),'Fleet Calc'!$AK$3:$AK$1600)</f>
        <v>0</v>
      </c>
      <c r="BL32" s="128"/>
      <c r="BM32" s="128">
        <f>IF(J32&lt;&gt;"",(AU32*1.609344*VLOOKUP(J32,'NOx Emission Factors'!$V$7:$X$271,2,FALSE))/1000000,0)</f>
        <v>0</v>
      </c>
      <c r="BN32" s="128">
        <f>IF(K32&lt;&gt;"",(AV32*1.609344*VLOOKUP(K32,'NOx Emission Factors'!$V$7:$X$271,2,FALSE))/1000000,0)</f>
        <v>0</v>
      </c>
      <c r="BO32" s="128">
        <f>IF(L32&lt;&gt;"",(AW32*1.609344*VLOOKUP(L32,'NOx Emission Factors'!$V$7:$X$271,2,FALSE))/1000000,0)</f>
        <v>0</v>
      </c>
      <c r="BP32" s="128">
        <f>IF(M32&lt;&gt;"",(AX32*1.609344*VLOOKUP(M32,'NOx Emission Factors'!$V$7:$X$271,2,FALSE))/1000000,0)</f>
        <v>0</v>
      </c>
      <c r="BQ32" s="128">
        <f>IF(N32&lt;&gt;"",(AY32*1.609344*VLOOKUP(N32,'NOx Emission Factors'!$V$7:$X$271,2,FALSE))/1000000,0)</f>
        <v>0</v>
      </c>
      <c r="BR32" s="128">
        <f>IF(O32&lt;&gt;"",(AZ32*1.609344*VLOOKUP(O32,'NOx Emission Factors'!$V$7:$X$271,2,FALSE))/1000000,0)</f>
        <v>0</v>
      </c>
      <c r="BS32" s="128">
        <f>IF(P32&lt;&gt;"",(BA32*1.609344*VLOOKUP(P32,'NOx Emission Factors'!$V$7:$X$271,2,FALSE))/1000000,0)</f>
        <v>0</v>
      </c>
      <c r="BT32" s="128"/>
      <c r="BU32" s="128">
        <f>IF(J32&lt;&gt;"",(BD32*1.609344*VLOOKUP(J32,'NOx Emission Factors'!$V$7:$X$271,3,FALSE))/1000000,0)</f>
        <v>0</v>
      </c>
      <c r="BV32" s="128">
        <f>IF(K32&lt;&gt;"",(BE32*1.609344*VLOOKUP(K32,'NOx Emission Factors'!$V$7:$X$271,3,FALSE))/1000000,0)</f>
        <v>0</v>
      </c>
      <c r="BW32" s="128">
        <f>IF(L32&lt;&gt;"",(BF32*1.609344*VLOOKUP(L32,'NOx Emission Factors'!$V$7:$X$271,3,FALSE))/1000000,0)</f>
        <v>0</v>
      </c>
      <c r="BX32" s="128">
        <f>IF(M32&lt;&gt;"",(BG32*1.609344*VLOOKUP(M32,'NOx Emission Factors'!$V$7:$X$271,3,FALSE))/1000000,0)</f>
        <v>0</v>
      </c>
      <c r="BY32" s="128">
        <f>IF(N32&lt;&gt;"",(BH32*1.609344*VLOOKUP(N32,'NOx Emission Factors'!$V$7:$X$271,3,FALSE))/1000000,0)</f>
        <v>0</v>
      </c>
      <c r="BZ32" s="128">
        <f>IF(O32&lt;&gt;"",(BI32*1.609344*VLOOKUP(O32,'NOx Emission Factors'!$V$7:$X$271,3,FALSE))/1000000,0)</f>
        <v>0</v>
      </c>
      <c r="CA32" s="128">
        <f>IF(P32&lt;&gt;"",(BJ32*1.609344*VLOOKUP(P32,'NOx Emission Factors'!$V$7:$X$271,3,FALSE))/1000000,0)</f>
        <v>0</v>
      </c>
      <c r="CB32" s="128"/>
      <c r="CC32" s="128">
        <f>SUMIF('Fleet Calc'!$AE$3:$AE$1600,CONCATENATE(NOx_Calc!$E32,NOx_Calc!J$2,"L"),'Fleet Calc'!$AI$3:$AI$1600)</f>
        <v>0</v>
      </c>
      <c r="CD32" s="128">
        <f>SUMIF('Fleet Calc'!$AE$3:$AE$1600,CONCATENATE(NOx_Calc!$E32,NOx_Calc!K$2,"L"),'Fleet Calc'!$AI$3:$AI$1600)</f>
        <v>0</v>
      </c>
      <c r="CE32" s="128">
        <f>SUMIF('Fleet Calc'!$AE$3:$AE$1600,CONCATENATE(NOx_Calc!$E32,NOx_Calc!L$2,"L"),'Fleet Calc'!$AI$3:$AI$1600)</f>
        <v>0</v>
      </c>
      <c r="CF32" s="128">
        <f>SUMIF('Fleet Calc'!$AE$3:$AE$1600,CONCATENATE(NOx_Calc!$E32,NOx_Calc!M$2,"L"),'Fleet Calc'!$AI$3:$AI$1600)</f>
        <v>0</v>
      </c>
      <c r="CG32" s="128">
        <f>SUMIF('Fleet Calc'!$AE$3:$AE$1600,CONCATENATE(NOx_Calc!$E32,NOx_Calc!N$2,"L"),'Fleet Calc'!$AI$3:$AI$1600)</f>
        <v>0</v>
      </c>
      <c r="CH32" s="128">
        <f>SUMIF('Fleet Calc'!$AE$3:$AE$1600,CONCATENATE(NOx_Calc!$E32,NOx_Calc!O$2,"L"),'Fleet Calc'!$AI$3:$AI$1600)</f>
        <v>0</v>
      </c>
      <c r="CI32" s="128">
        <f>SUMIF('Fleet Calc'!$AE$3:$AE$1600,CONCATENATE(NOx_Calc!$E32,NOx_Calc!P$2,"L"),'Fleet Calc'!$AI$3:$AI$1600)</f>
        <v>0</v>
      </c>
      <c r="CJ32" s="128"/>
      <c r="CK32" s="128">
        <f>SUMIF('Fleet Calc'!$AE$3:$AE$1600,CONCATENATE(NOx_Calc!$E32,NOx_Calc!J$2,"A"),'Fleet Calc'!$AI$3:$AI$1600)</f>
        <v>0</v>
      </c>
      <c r="CL32" s="128">
        <f>SUMIF('Fleet Calc'!$AE$3:$AE$1600,CONCATENATE(NOx_Calc!$E32,NOx_Calc!K$2,"A"),'Fleet Calc'!$AI$3:$AI$1600)</f>
        <v>0</v>
      </c>
      <c r="CM32" s="128">
        <f>SUMIF('Fleet Calc'!$AE$3:$AE$1600,CONCATENATE(NOx_Calc!$E32,NOx_Calc!L$2,"A"),'Fleet Calc'!$AI$3:$AI$1600)</f>
        <v>0</v>
      </c>
      <c r="CN32" s="128">
        <f>SUMIF('Fleet Calc'!$AE$3:$AE$1600,CONCATENATE(NOx_Calc!$E32,NOx_Calc!M$2,"A"),'Fleet Calc'!$AI$3:$AI$1600)</f>
        <v>0</v>
      </c>
      <c r="CO32" s="128">
        <f>SUMIF('Fleet Calc'!$AE$3:$AE$1600,CONCATENATE(NOx_Calc!$E32,NOx_Calc!N$2,"A"),'Fleet Calc'!$AI$3:$AI$1600)</f>
        <v>0</v>
      </c>
      <c r="CP32" s="128">
        <f>SUMIF('Fleet Calc'!$AE$3:$AE$1600,CONCATENATE(NOx_Calc!$E32,NOx_Calc!O$2,"A"),'Fleet Calc'!$AI$3:$AI$1600)</f>
        <v>0</v>
      </c>
      <c r="CQ32" s="128">
        <f>SUMIF('Fleet Calc'!$AE$3:$AE$1600,CONCATENATE(NOx_Calc!$E32,NOx_Calc!P$2,"A"),'Fleet Calc'!$AI$3:$AI$1600)</f>
        <v>0</v>
      </c>
      <c r="CR32" s="128"/>
      <c r="CS32" s="128">
        <f>IF(T32&lt;&gt;"",(CC32*1.609344*VLOOKUP(T32,'NOx Emission Factors'!$V$7:$X$271,2,FALSE))/1000000,0)</f>
        <v>0</v>
      </c>
      <c r="CT32" s="128">
        <f>IF(U32&lt;&gt;"",(CD32*1.609344*VLOOKUP(U32,'NOx Emission Factors'!$V$7:$X$271,2,FALSE))/1000000,0)</f>
        <v>0</v>
      </c>
      <c r="CU32" s="128">
        <f>IF(V32&lt;&gt;"",(CE32*1.609344*VLOOKUP(V32,'NOx Emission Factors'!$V$7:$X$271,2,FALSE))/1000000,0)</f>
        <v>0</v>
      </c>
      <c r="CV32" s="128">
        <f>IF(W32&lt;&gt;"",(CF32*1.609344*VLOOKUP(W32,'NOx Emission Factors'!$V$7:$X$271,2,FALSE))/1000000,0)</f>
        <v>0</v>
      </c>
      <c r="CW32" s="128">
        <f>IF(X32&lt;&gt;"",(CG32*1.609344*VLOOKUP(X32,'NOx Emission Factors'!$V$7:$X$271,2,FALSE))/1000000,0)</f>
        <v>0</v>
      </c>
      <c r="CX32" s="128">
        <f>IF(Y32&lt;&gt;"",(CH32*1.609344*VLOOKUP(Y32,'NOx Emission Factors'!$V$7:$X$271,2,FALSE))/1000000,0)</f>
        <v>0</v>
      </c>
      <c r="CY32" s="128">
        <f>IF(Z32&lt;&gt;"",(CI32*1.609344*VLOOKUP(Z32,'NOx Emission Factors'!$V$7:$X$271,2,FALSE))/1000000,0)</f>
        <v>0</v>
      </c>
      <c r="CZ32" s="128"/>
      <c r="DA32" s="128">
        <f>IF(T32&lt;&gt;"",(CK32*1.609344*VLOOKUP(T32,'NOx Emission Factors'!$V$7:$X$271,3,FALSE))/1000000,0)</f>
        <v>0</v>
      </c>
      <c r="DB32" s="128">
        <f>IF(U32&lt;&gt;"",(CL32*1.609344*VLOOKUP(U32,'NOx Emission Factors'!$V$7:$X$271,3,FALSE))/1000000,0)</f>
        <v>0</v>
      </c>
      <c r="DC32" s="128">
        <f>IF(V32&lt;&gt;"",(CM32*1.609344*VLOOKUP(V32,'NOx Emission Factors'!$V$7:$X$271,3,FALSE))/1000000,0)</f>
        <v>0</v>
      </c>
      <c r="DD32" s="128">
        <f>IF(W32&lt;&gt;"",(CN32*1.609344*VLOOKUP(W32,'NOx Emission Factors'!$V$7:$X$271,3,FALSE))/1000000,0)</f>
        <v>0</v>
      </c>
      <c r="DE32" s="128">
        <f>IF(X32&lt;&gt;"",(CO32*1.609344*VLOOKUP(X32,'NOx Emission Factors'!$V$7:$X$271,3,FALSE))/1000000,0)</f>
        <v>0</v>
      </c>
      <c r="DF32" s="128">
        <f>IF(Y32&lt;&gt;"",(CP32*1.609344*VLOOKUP(Y32,'NOx Emission Factors'!$V$7:$X$271,3,FALSE))/1000000,0)</f>
        <v>0</v>
      </c>
      <c r="DG32" s="128">
        <f>IF(Z32&lt;&gt;"",(CQ32*1.609344*VLOOKUP(Z32,'NOx Emission Factors'!$V$7:$X$271,3,FALSE))/1000000,0)</f>
        <v>0</v>
      </c>
      <c r="DH32" s="128"/>
      <c r="DI32" s="128">
        <f>SUMIF('Fleet Calc'!$AE$3:$AE$1600,CONCATENATE(NOx_Calc!$E32,NOx_Calc!J$2,"L"),'Fleet Calc'!$AG$3:$AG$1600)</f>
        <v>0</v>
      </c>
      <c r="DJ32" s="128">
        <f>SUMIF('Fleet Calc'!$AE$3:$AE$1600,CONCATENATE(NOx_Calc!$E32,NOx_Calc!K$2,"L"),'Fleet Calc'!$AG$3:$AG$1600)</f>
        <v>0</v>
      </c>
      <c r="DK32" s="128">
        <f>SUMIF('Fleet Calc'!$AE$3:$AE$1600,CONCATENATE(NOx_Calc!$E32,NOx_Calc!L$2,"L"),'Fleet Calc'!$AG$3:$AG$1600)</f>
        <v>0</v>
      </c>
      <c r="DL32" s="128">
        <f>SUMIF('Fleet Calc'!$AE$3:$AE$1600,CONCATENATE(NOx_Calc!$E32,NOx_Calc!M$2,"L"),'Fleet Calc'!$AG$3:$AG$1600)</f>
        <v>0</v>
      </c>
      <c r="DM32" s="128">
        <f>SUMIF('Fleet Calc'!$AE$3:$AE$1600,CONCATENATE(NOx_Calc!$E32,NOx_Calc!N$2,"L"),'Fleet Calc'!$AG$3:$AG$1600)</f>
        <v>0</v>
      </c>
      <c r="DN32" s="128">
        <f>SUMIF('Fleet Calc'!$AE$3:$AE$1600,CONCATENATE(NOx_Calc!$E32,NOx_Calc!O$2,"L"),'Fleet Calc'!$AG$3:$AG$1600)</f>
        <v>0</v>
      </c>
      <c r="DO32" s="128">
        <f>SUMIF('Fleet Calc'!$AE$3:$AE$1600,CONCATENATE(NOx_Calc!$E32,NOx_Calc!P$2,"L"),'Fleet Calc'!$AG$3:$AG$1600)</f>
        <v>0</v>
      </c>
      <c r="DP32" s="128"/>
      <c r="DQ32" s="128">
        <f>SUMIF('Fleet Calc'!$AE$3:$AE$1600,CONCATENATE(NOx_Calc!$E32,NOx_Calc!J$2,"A"),'Fleet Calc'!$AG$3:$AG$1600)</f>
        <v>0</v>
      </c>
      <c r="DR32" s="128">
        <f>SUMIF('Fleet Calc'!$AE$3:$AE$1600,CONCATENATE(NOx_Calc!$E32,NOx_Calc!K$2,"A"),'Fleet Calc'!$AG$3:$AG$1600)</f>
        <v>0</v>
      </c>
      <c r="DS32" s="128">
        <f>SUMIF('Fleet Calc'!$AE$3:$AE$1600,CONCATENATE(NOx_Calc!$E32,NOx_Calc!L$2,"A"),'Fleet Calc'!$AG$3:$AG$1600)</f>
        <v>0</v>
      </c>
      <c r="DT32" s="128">
        <f>SUMIF('Fleet Calc'!$AE$3:$AE$1600,CONCATENATE(NOx_Calc!$E32,NOx_Calc!M$2,"A"),'Fleet Calc'!$AG$3:$AG$1600)</f>
        <v>0</v>
      </c>
      <c r="DU32" s="128">
        <f>SUMIF('Fleet Calc'!$AE$3:$AE$1600,CONCATENATE(NOx_Calc!$E32,NOx_Calc!N$2,"A"),'Fleet Calc'!$AG$3:$AG$1600)</f>
        <v>0</v>
      </c>
      <c r="DV32" s="128">
        <f>SUMIF('Fleet Calc'!$AE$3:$AE$1600,CONCATENATE(NOx_Calc!$E32,NOx_Calc!O$2,"A"),'Fleet Calc'!$AG$3:$AG$1600)</f>
        <v>0</v>
      </c>
      <c r="DW32" s="128">
        <f>SUMIF('Fleet Calc'!$AE$3:$AE$1600,CONCATENATE(NOx_Calc!$E32,NOx_Calc!P$2,"A"),'Fleet Calc'!$AG$3:$AG$1600)</f>
        <v>0</v>
      </c>
      <c r="DX32" s="128">
        <f>SUMIF('Fleet Calc'!$AE$3:$AE$1600,CONCATENATE(NOx_Calc!$E32,NOx_Calc!R$2,"A"),'Fleet Calc'!$AG$3:$AG$1600)</f>
        <v>0</v>
      </c>
      <c r="DY32" s="128">
        <f>SUMIF('Fleet Calc'!$AE$3:$AE$1600,CONCATENATE(NOx_Calc!$E32,NOx_Calc!S$2,"A"),'Fleet Calc'!$AG$3:$AG$1600)</f>
        <v>0</v>
      </c>
      <c r="DZ32" s="128">
        <f>SUMIF('Fleet Calc'!$AE$3:$AE$1600,CONCATENATE(NOx_Calc!$E32,NOx_Calc!T$2,"A"),'Fleet Calc'!$AG$3:$AG$1600)</f>
        <v>0</v>
      </c>
      <c r="EA32" s="128"/>
      <c r="EB32" s="130">
        <f>IF(J32&lt;&gt;"",(DI32*VLOOKUP(J32,'NOx Emission Factors'!$V$7:$Z$271,5,FALSE))/1000000,0)</f>
        <v>0</v>
      </c>
      <c r="EC32" s="130">
        <f>IF(K32&lt;&gt;"",(DJ32*VLOOKUP(K32,'NOx Emission Factors'!$V$7:$Z$271,5,FALSE))/1000000,0)</f>
        <v>0</v>
      </c>
      <c r="ED32" s="130">
        <f>IF(L32&lt;&gt;"",(DK32*VLOOKUP(L32,'NOx Emission Factors'!$V$7:$Z$271,5,FALSE))/1000000,0)</f>
        <v>0</v>
      </c>
      <c r="EE32" s="130">
        <f>IF(M32&lt;&gt;"",(DL32*VLOOKUP(M32,'NOx Emission Factors'!$V$7:$Z$271,5,FALSE))/1000000,0)</f>
        <v>0</v>
      </c>
      <c r="EF32" s="130">
        <f>IF(N32&lt;&gt;"",(DM32*VLOOKUP(N32,'NOx Emission Factors'!$V$7:$Z$271,5,FALSE))/1000000,0)</f>
        <v>0</v>
      </c>
      <c r="EG32" s="130">
        <f>IF(O32&lt;&gt;"",(DN32*VLOOKUP(O32,'NOx Emission Factors'!$V$7:$Z$271,5,FALSE))/1000000,0)</f>
        <v>0</v>
      </c>
      <c r="EH32" s="130">
        <f>IF(P32&lt;&gt;"",(DO32*VLOOKUP(P32,'NOx Emission Factors'!$V$7:$Z$271,5,FALSE))/1000000,0)</f>
        <v>0</v>
      </c>
      <c r="EI32" s="128"/>
      <c r="EJ32" s="130">
        <f>IF(J32&lt;&gt;"",(DQ32*VLOOKUP(J32,'NOx Emission Factors'!$V$7:$Z$271,5,FALSE))/1000000,0)</f>
        <v>0</v>
      </c>
      <c r="EK32" s="130">
        <f>IF(K32&lt;&gt;"",(DR32*VLOOKUP(K32,'NOx Emission Factors'!$V$7:$Z$271,5,FALSE))/1000000,0)</f>
        <v>0</v>
      </c>
      <c r="EL32" s="130">
        <f>IF(L32&lt;&gt;"",(DS32*VLOOKUP(L32,'NOx Emission Factors'!$V$7:$Z$271,5,FALSE))/1000000,0)</f>
        <v>0</v>
      </c>
      <c r="EM32" s="130">
        <f>IF(M32&lt;&gt;"",(DT32*VLOOKUP(M32,'NOx Emission Factors'!$V$7:$Z$271,5,FALSE))/1000000,0)</f>
        <v>0</v>
      </c>
      <c r="EN32" s="130">
        <f>IF(N32&lt;&gt;"",(DU32*VLOOKUP(N32,'NOx Emission Factors'!$V$7:$Z$271,5,FALSE))/1000000,0)</f>
        <v>0</v>
      </c>
      <c r="EO32" s="130">
        <f>IF(O32&lt;&gt;"",(DV32*VLOOKUP(O32,'NOx Emission Factors'!$V$7:$Z$271,5,FALSE))/1000000,0)</f>
        <v>0</v>
      </c>
      <c r="EP32" s="130">
        <f>IF(P32&lt;&gt;"",(DW32*VLOOKUP(P32,'NOx Emission Factors'!$V$7:$Z$271,5,FALSE))/1000000,0)</f>
        <v>0</v>
      </c>
      <c r="EQ32" s="128"/>
      <c r="ER32" s="130">
        <f t="shared" si="10"/>
        <v>0</v>
      </c>
      <c r="ES32" s="130">
        <f t="shared" si="11"/>
        <v>0</v>
      </c>
      <c r="ET32" s="130">
        <f t="shared" si="12"/>
        <v>0</v>
      </c>
      <c r="EU32" s="130">
        <f t="shared" si="13"/>
        <v>0</v>
      </c>
      <c r="EV32" s="130">
        <f t="shared" si="14"/>
        <v>0</v>
      </c>
      <c r="EW32" s="130">
        <f t="shared" si="15"/>
        <v>0</v>
      </c>
      <c r="EX32" s="130">
        <f t="shared" si="16"/>
        <v>0</v>
      </c>
      <c r="EY32" s="130"/>
      <c r="EZ32" s="130">
        <f t="shared" si="17"/>
        <v>0</v>
      </c>
      <c r="FA32" s="130">
        <f t="shared" si="18"/>
        <v>0</v>
      </c>
      <c r="FB32" s="130">
        <f t="shared" si="19"/>
        <v>0</v>
      </c>
      <c r="FC32" s="130">
        <f t="shared" si="20"/>
        <v>0</v>
      </c>
      <c r="FD32" s="130">
        <f t="shared" si="21"/>
        <v>0</v>
      </c>
      <c r="FE32" s="130">
        <f t="shared" si="22"/>
        <v>0</v>
      </c>
      <c r="FF32" s="130">
        <f t="shared" si="23"/>
        <v>0</v>
      </c>
      <c r="FG32" s="128"/>
      <c r="FH32" s="128">
        <f t="shared" si="2"/>
        <v>0</v>
      </c>
      <c r="FI32" s="128"/>
      <c r="FJ32" s="128">
        <f t="shared" si="24"/>
        <v>0</v>
      </c>
      <c r="FK32" s="128">
        <f t="shared" si="25"/>
        <v>0</v>
      </c>
      <c r="FL32" s="128">
        <f t="shared" si="26"/>
        <v>0</v>
      </c>
      <c r="FM32" s="128">
        <f t="shared" si="27"/>
        <v>0</v>
      </c>
      <c r="FN32" s="128">
        <f t="shared" si="28"/>
        <v>0</v>
      </c>
      <c r="FO32" s="128">
        <f t="shared" si="29"/>
        <v>0</v>
      </c>
      <c r="FP32" s="128">
        <f t="shared" si="30"/>
        <v>0</v>
      </c>
      <c r="FR32">
        <f t="shared" si="31"/>
        <v>0</v>
      </c>
      <c r="FS32">
        <f t="shared" si="32"/>
        <v>0</v>
      </c>
      <c r="FT32">
        <f t="shared" si="33"/>
        <v>0</v>
      </c>
      <c r="FU32">
        <f t="shared" si="34"/>
        <v>0</v>
      </c>
      <c r="FV32">
        <f t="shared" si="35"/>
        <v>0</v>
      </c>
      <c r="FW32">
        <f t="shared" si="36"/>
        <v>0</v>
      </c>
      <c r="FX32">
        <f t="shared" si="37"/>
        <v>0</v>
      </c>
      <c r="FZ32">
        <f t="shared" si="38"/>
        <v>0</v>
      </c>
      <c r="GA32">
        <f t="shared" si="39"/>
        <v>0</v>
      </c>
      <c r="GB32">
        <f t="shared" si="40"/>
        <v>0</v>
      </c>
      <c r="GC32">
        <f t="shared" si="41"/>
        <v>0</v>
      </c>
      <c r="GD32">
        <f t="shared" si="42"/>
        <v>0</v>
      </c>
      <c r="GE32">
        <f t="shared" si="43"/>
        <v>0</v>
      </c>
      <c r="GF32">
        <f t="shared" si="44"/>
        <v>0</v>
      </c>
      <c r="GH32">
        <f t="shared" si="45"/>
        <v>0</v>
      </c>
      <c r="GI32">
        <f t="shared" si="46"/>
        <v>0</v>
      </c>
      <c r="GJ32">
        <f t="shared" si="47"/>
        <v>0</v>
      </c>
      <c r="GK32">
        <f t="shared" si="48"/>
        <v>0</v>
      </c>
      <c r="GL32">
        <f t="shared" si="49"/>
        <v>0</v>
      </c>
      <c r="GM32">
        <f t="shared" si="50"/>
        <v>0</v>
      </c>
      <c r="GN32">
        <f t="shared" si="51"/>
        <v>0</v>
      </c>
      <c r="GP32">
        <f t="shared" si="52"/>
        <v>0</v>
      </c>
      <c r="GQ32">
        <f t="shared" si="53"/>
        <v>0</v>
      </c>
      <c r="GR32">
        <f t="shared" si="54"/>
        <v>0</v>
      </c>
      <c r="GS32">
        <f t="shared" si="55"/>
        <v>0</v>
      </c>
      <c r="GT32">
        <f t="shared" si="56"/>
        <v>0</v>
      </c>
      <c r="GU32">
        <f t="shared" si="57"/>
        <v>0</v>
      </c>
      <c r="GV32">
        <f t="shared" si="58"/>
        <v>0</v>
      </c>
      <c r="GX32">
        <f t="shared" si="59"/>
        <v>0</v>
      </c>
      <c r="GY32">
        <f t="shared" si="60"/>
        <v>0</v>
      </c>
      <c r="GZ32">
        <f t="shared" si="61"/>
        <v>0</v>
      </c>
      <c r="HA32">
        <f t="shared" si="62"/>
        <v>0</v>
      </c>
      <c r="HB32">
        <f t="shared" si="63"/>
        <v>0</v>
      </c>
      <c r="HC32">
        <f t="shared" si="64"/>
        <v>0</v>
      </c>
      <c r="HD32">
        <f t="shared" si="65"/>
        <v>0</v>
      </c>
    </row>
    <row r="33" spans="1:212" s="194" customFormat="1" x14ac:dyDescent="0.2">
      <c r="A33" s="194" t="s">
        <v>15</v>
      </c>
      <c r="B33" s="194" t="s">
        <v>918</v>
      </c>
      <c r="C33" s="194" t="s">
        <v>84</v>
      </c>
      <c r="D33" s="194">
        <v>100</v>
      </c>
      <c r="E33" s="194" t="str">
        <f t="shared" si="9"/>
        <v>AT100</v>
      </c>
      <c r="G33" s="195">
        <v>50</v>
      </c>
      <c r="H33" s="195">
        <v>10</v>
      </c>
      <c r="I33" s="192"/>
      <c r="J33" s="196">
        <f>IF(D33&lt;20,300,IF(D33&lt;37,310,IF(D33&lt;75,320,IF(D33&lt;130,330,IF(D33&lt;300,340,IF(D33&lt;560,350,IF(D33&lt;1000,360,370)))))))</f>
        <v>330</v>
      </c>
      <c r="K33" s="196">
        <f>J33+1</f>
        <v>331</v>
      </c>
      <c r="L33" s="196">
        <f t="shared" ref="L33:N33" si="90">K33+1</f>
        <v>332</v>
      </c>
      <c r="M33" s="196">
        <f t="shared" si="90"/>
        <v>333</v>
      </c>
      <c r="N33" s="196">
        <f t="shared" si="90"/>
        <v>334</v>
      </c>
      <c r="O33" s="196">
        <f>N33</f>
        <v>334</v>
      </c>
      <c r="P33" s="196">
        <f>O33</f>
        <v>334</v>
      </c>
      <c r="Q33" s="192"/>
      <c r="R33" s="192"/>
      <c r="S33" s="192"/>
      <c r="T33" s="192">
        <f>J33+100</f>
        <v>430</v>
      </c>
      <c r="U33" s="192">
        <f t="shared" ref="U33:X40" si="91">K33+100</f>
        <v>431</v>
      </c>
      <c r="V33" s="192">
        <f t="shared" si="91"/>
        <v>432</v>
      </c>
      <c r="W33" s="192">
        <f t="shared" si="91"/>
        <v>433</v>
      </c>
      <c r="X33" s="192">
        <f t="shared" si="91"/>
        <v>434</v>
      </c>
      <c r="Y33" s="196">
        <f>X33</f>
        <v>434</v>
      </c>
      <c r="Z33" s="196">
        <f>Y33</f>
        <v>434</v>
      </c>
      <c r="AA33" s="192"/>
      <c r="AC33" s="197">
        <f>COUNTIF('Fleet Calc'!$AE$3:$AE$1600,CONCATENATE(NOx_Calc!$E33,NOx_Calc!J$2,"L"))</f>
        <v>0</v>
      </c>
      <c r="AD33" s="197">
        <f>COUNTIF('Fleet Calc'!$AE$3:$AE$1600,CONCATENATE(NOx_Calc!$E33,NOx_Calc!K$2,"L"))</f>
        <v>0</v>
      </c>
      <c r="AE33" s="197">
        <f>COUNTIF('Fleet Calc'!$AE$3:$AE$1600,CONCATENATE(NOx_Calc!$E33,NOx_Calc!L$2,"L"))</f>
        <v>0</v>
      </c>
      <c r="AF33" s="197">
        <f>COUNTIF('Fleet Calc'!$AE$3:$AE$1600,CONCATENATE(NOx_Calc!$E33,NOx_Calc!M$2,"L"))</f>
        <v>0</v>
      </c>
      <c r="AG33" s="197">
        <f>COUNTIF('Fleet Calc'!$AE$3:$AE$1600,CONCATENATE(NOx_Calc!$E33,NOx_Calc!N$2,"L"))</f>
        <v>0</v>
      </c>
      <c r="AH33" s="197">
        <f>COUNTIF('Fleet Calc'!$AE$3:$AE$1600,CONCATENATE(NOx_Calc!$E33,NOx_Calc!O$2,"L"))</f>
        <v>0</v>
      </c>
      <c r="AI33" s="197">
        <f>COUNTIF('Fleet Calc'!$AE$3:$AE$1600,CONCATENATE(NOx_Calc!$E33,NOx_Calc!P$2,"L"))</f>
        <v>0</v>
      </c>
      <c r="AJ33" s="197">
        <f>COUNTIF('Fleet Calc'!$AE$3:$AE$1600,CONCATENATE(NOx_Calc!$E33,NOx_Calc!Q$2,"L"))</f>
        <v>0</v>
      </c>
      <c r="AK33" s="197"/>
      <c r="AL33" s="197">
        <f>COUNTIF('Fleet Calc'!$AE$3:$AE$1600,CONCATENATE(NOx_Calc!$E33,NOx_Calc!J$2,"A"))</f>
        <v>0</v>
      </c>
      <c r="AM33" s="197">
        <f>COUNTIF('Fleet Calc'!$AE$3:$AE$1600,CONCATENATE(NOx_Calc!$E33,NOx_Calc!K$2,"A"))</f>
        <v>0</v>
      </c>
      <c r="AN33" s="197">
        <f>COUNTIF('Fleet Calc'!$AE$3:$AE$1600,CONCATENATE(NOx_Calc!$E33,NOx_Calc!L$2,"A"))</f>
        <v>0</v>
      </c>
      <c r="AO33" s="197">
        <f>COUNTIF('Fleet Calc'!$AE$3:$AE$1600,CONCATENATE(NOx_Calc!$E33,NOx_Calc!M$2,"A"))</f>
        <v>0</v>
      </c>
      <c r="AP33" s="197">
        <f>COUNTIF('Fleet Calc'!$AE$3:$AE$1600,CONCATENATE(NOx_Calc!$E33,NOx_Calc!N$2,"A"))</f>
        <v>0</v>
      </c>
      <c r="AQ33" s="197">
        <f>COUNTIF('Fleet Calc'!$AE$3:$AE$1600,CONCATENATE(NOx_Calc!$E33,NOx_Calc!O$2,"A"))</f>
        <v>0</v>
      </c>
      <c r="AR33" s="197">
        <f>COUNTIF('Fleet Calc'!$AE$3:$AE$1600,CONCATENATE(NOx_Calc!$E33,NOx_Calc!P$2,"A"))</f>
        <v>0</v>
      </c>
      <c r="AS33" s="197">
        <f>COUNTIF('Fleet Calc'!$AE$3:$AE$1600,CONCATENATE(NOx_Calc!$E33,NOx_Calc!Q$2,"A"))</f>
        <v>0</v>
      </c>
      <c r="AT33" s="197"/>
      <c r="AU33" s="197">
        <f>SUMIF('Fleet Calc'!$AE$3:$AE$1600,CONCATENATE(NOx_Calc!$E33,NOx_Calc!J$2,"L"),'Fleet Calc'!$AK$3:$AK$1600)</f>
        <v>0</v>
      </c>
      <c r="AV33" s="197">
        <f>SUMIF('Fleet Calc'!$AE$3:$AE$1600,CONCATENATE(NOx_Calc!$E33,NOx_Calc!K$2,"L"),'Fleet Calc'!$AK$3:$AK$1600)</f>
        <v>0</v>
      </c>
      <c r="AW33" s="197">
        <f>SUMIF('Fleet Calc'!$AE$3:$AE$1600,CONCATENATE(NOx_Calc!$E33,NOx_Calc!L$2,"L"),'Fleet Calc'!$AK$3:$AK$1600)</f>
        <v>0</v>
      </c>
      <c r="AX33" s="197">
        <f>SUMIF('Fleet Calc'!$AE$3:$AE$1600,CONCATENATE(NOx_Calc!$E33,NOx_Calc!M$2,"L"),'Fleet Calc'!$AK$3:$AK$1600)</f>
        <v>0</v>
      </c>
      <c r="AY33" s="197">
        <f>SUMIF('Fleet Calc'!$AE$3:$AE$1600,CONCATENATE(NOx_Calc!$E33,NOx_Calc!N$2,"L"),'Fleet Calc'!$AK$3:$AK$1600)</f>
        <v>0</v>
      </c>
      <c r="AZ33" s="197">
        <f>SUMIF('Fleet Calc'!$AE$3:$AE$1600,CONCATENATE(NOx_Calc!$E33,NOx_Calc!O$2,"L"),'Fleet Calc'!$AK$3:$AK$1600)</f>
        <v>0</v>
      </c>
      <c r="BA33" s="197">
        <f>SUMIF('Fleet Calc'!$AE$3:$AE$1600,CONCATENATE(NOx_Calc!$E33,NOx_Calc!P$2,"L"),'Fleet Calc'!$AK$3:$AK$1600)</f>
        <v>0</v>
      </c>
      <c r="BB33" s="197">
        <f>SUMIF('Fleet Calc'!$AE$3:$AE$1600,CONCATENATE(NOx_Calc!$E33,NOx_Calc!Q$2,"L"),'Fleet Calc'!$AK$3:$AK$1600)</f>
        <v>0</v>
      </c>
      <c r="BC33" s="197"/>
      <c r="BD33" s="197">
        <f>SUMIF('Fleet Calc'!$AE$3:$AE$1600,CONCATENATE(NOx_Calc!$E33,NOx_Calc!J$2,"A"),'Fleet Calc'!$AK$3:$AK$1600)</f>
        <v>0</v>
      </c>
      <c r="BE33" s="197">
        <f>SUMIF('Fleet Calc'!$AE$3:$AE$1600,CONCATENATE(NOx_Calc!$E33,NOx_Calc!K$2,"A"),'Fleet Calc'!$AK$3:$AK$1600)</f>
        <v>0</v>
      </c>
      <c r="BF33" s="197">
        <f>SUMIF('Fleet Calc'!$AE$3:$AE$1600,CONCATENATE(NOx_Calc!$E33,NOx_Calc!L$2,"A"),'Fleet Calc'!$AK$3:$AK$1600)</f>
        <v>0</v>
      </c>
      <c r="BG33" s="197">
        <f>SUMIF('Fleet Calc'!$AE$3:$AE$1600,CONCATENATE(NOx_Calc!$E33,NOx_Calc!M$2,"A"),'Fleet Calc'!$AK$3:$AK$1600)</f>
        <v>0</v>
      </c>
      <c r="BH33" s="197">
        <f>SUMIF('Fleet Calc'!$AE$3:$AE$1600,CONCATENATE(NOx_Calc!$E33,NOx_Calc!N$2,"A"),'Fleet Calc'!$AK$3:$AK$1600)</f>
        <v>0</v>
      </c>
      <c r="BI33" s="197">
        <f>SUMIF('Fleet Calc'!$AE$3:$AE$1600,CONCATENATE(NOx_Calc!$E33,NOx_Calc!O$2,"A"),'Fleet Calc'!$AK$3:$AK$1600)</f>
        <v>0</v>
      </c>
      <c r="BJ33" s="197">
        <f>SUMIF('Fleet Calc'!$AE$3:$AE$1600,CONCATENATE(NOx_Calc!$E33,NOx_Calc!P$2,"A"),'Fleet Calc'!$AK$3:$AK$1600)</f>
        <v>0</v>
      </c>
      <c r="BK33" s="197">
        <f>SUMIF('Fleet Calc'!$AE$3:$AE$1600,CONCATENATE(NOx_Calc!$E33,NOx_Calc!Q$2,"A"),'Fleet Calc'!$AK$3:$AK$1600)</f>
        <v>0</v>
      </c>
      <c r="BL33" s="197"/>
      <c r="BM33" s="197">
        <f>IF(J33&lt;&gt;"",(AU33*1.609344*VLOOKUP(J33,'NOx Emission Factors'!$V:$X,2,FALSE))/1000000,0)</f>
        <v>0</v>
      </c>
      <c r="BN33" s="197">
        <f>IF(K33&lt;&gt;"",(AV33*1.609344*VLOOKUP(K33,'NOx Emission Factors'!$V:$X,2,FALSE))/1000000,0)</f>
        <v>0</v>
      </c>
      <c r="BO33" s="197">
        <f>IF(L33&lt;&gt;"",(AW33*1.609344*VLOOKUP(L33,'NOx Emission Factors'!$V:$X,2,FALSE))/1000000,0)</f>
        <v>0</v>
      </c>
      <c r="BP33" s="197">
        <f>IF(M33&lt;&gt;"",(AX33*1.609344*VLOOKUP(M33,'NOx Emission Factors'!$V:$X,2,FALSE))/1000000,0)</f>
        <v>0</v>
      </c>
      <c r="BQ33" s="197">
        <f>IF(N33&lt;&gt;"",(AY33*1.609344*VLOOKUP(N33,'NOx Emission Factors'!$V:$X,2,FALSE))/1000000,0)</f>
        <v>0</v>
      </c>
      <c r="BR33" s="197">
        <f>IF(O33&lt;&gt;"",(AZ33*1.609344*VLOOKUP(O33,'NOx Emission Factors'!$V:$X,2,FALSE))/1000000,0)</f>
        <v>0</v>
      </c>
      <c r="BS33" s="197">
        <f>IF(P33&lt;&gt;"",(BA33*1.609344*VLOOKUP(P33,'NOx Emission Factors'!$V:$X,2,FALSE))/1000000,0)</f>
        <v>0</v>
      </c>
      <c r="BT33" s="197"/>
      <c r="BU33" s="197">
        <f>IF(J33&lt;&gt;"",(BD33*1.609344*VLOOKUP(J33,'NOx Emission Factors'!$V:$X,3,FALSE))/1000000,0)</f>
        <v>0</v>
      </c>
      <c r="BV33" s="197">
        <f>IF(K33&lt;&gt;"",(BE33*1.609344*VLOOKUP(K33,'NOx Emission Factors'!$V:$X,3,FALSE))/1000000,0)</f>
        <v>0</v>
      </c>
      <c r="BW33" s="197">
        <f>IF(L33&lt;&gt;"",(BF33*1.609344*VLOOKUP(L33,'NOx Emission Factors'!$V:$X,3,FALSE))/1000000,0)</f>
        <v>0</v>
      </c>
      <c r="BX33" s="197">
        <f>IF(M33&lt;&gt;"",(BG33*1.609344*VLOOKUP(M33,'NOx Emission Factors'!$V:$X,3,FALSE))/1000000,0)</f>
        <v>0</v>
      </c>
      <c r="BY33" s="197">
        <f>IF(N33&lt;&gt;"",(BH33*1.609344*VLOOKUP(N33,'NOx Emission Factors'!$V:$X,3,FALSE))/1000000,0)</f>
        <v>0</v>
      </c>
      <c r="BZ33" s="197">
        <f>IF(O33&lt;&gt;"",(BI33*1.609344*VLOOKUP(O33,'NOx Emission Factors'!$V:$X,3,FALSE))/1000000,0)</f>
        <v>0</v>
      </c>
      <c r="CA33" s="197">
        <f>IF(P33&lt;&gt;"",(BJ33*1.609344*VLOOKUP(P33,'NOx Emission Factors'!$V:$X,3,FALSE))/1000000,0)</f>
        <v>0</v>
      </c>
      <c r="CB33" s="197"/>
      <c r="CC33" s="197">
        <f>SUMIF('Fleet Calc'!$AE$3:$AE$1600,CONCATENATE(NOx_Calc!$E33,NOx_Calc!J$2,"L"),'Fleet Calc'!$AI$3:$AI$1600)</f>
        <v>0</v>
      </c>
      <c r="CD33" s="197">
        <f>SUMIF('Fleet Calc'!$AE$3:$AE$1600,CONCATENATE(NOx_Calc!$E33,NOx_Calc!K$2,"L"),'Fleet Calc'!$AI$3:$AI$1600)</f>
        <v>0</v>
      </c>
      <c r="CE33" s="197">
        <f>SUMIF('Fleet Calc'!$AE$3:$AE$1600,CONCATENATE(NOx_Calc!$E33,NOx_Calc!L$2,"L"),'Fleet Calc'!$AI$3:$AI$1600)</f>
        <v>0</v>
      </c>
      <c r="CF33" s="197">
        <f>SUMIF('Fleet Calc'!$AE$3:$AE$1600,CONCATENATE(NOx_Calc!$E33,NOx_Calc!M$2,"L"),'Fleet Calc'!$AI$3:$AI$1600)</f>
        <v>0</v>
      </c>
      <c r="CG33" s="197">
        <f>SUMIF('Fleet Calc'!$AE$3:$AE$1600,CONCATENATE(NOx_Calc!$E33,NOx_Calc!N$2,"L"),'Fleet Calc'!$AI$3:$AI$1600)</f>
        <v>0</v>
      </c>
      <c r="CH33" s="197">
        <f>SUMIF('Fleet Calc'!$AE$3:$AE$1600,CONCATENATE(NOx_Calc!$E33,NOx_Calc!O$2,"L"),'Fleet Calc'!$AI$3:$AI$1600)</f>
        <v>0</v>
      </c>
      <c r="CI33" s="197">
        <f>SUMIF('Fleet Calc'!$AE$3:$AE$1600,CONCATENATE(NOx_Calc!$E33,NOx_Calc!P$2,"L"),'Fleet Calc'!$AI$3:$AI$1600)</f>
        <v>0</v>
      </c>
      <c r="CJ33" s="197"/>
      <c r="CK33" s="197">
        <f>SUMIF('Fleet Calc'!$AE$3:$AE$1600,CONCATENATE(NOx_Calc!$E33,NOx_Calc!J$2,"A"),'Fleet Calc'!$AI$3:$AI$1600)</f>
        <v>0</v>
      </c>
      <c r="CL33" s="197">
        <f>SUMIF('Fleet Calc'!$AE$3:$AE$1600,CONCATENATE(NOx_Calc!$E33,NOx_Calc!K$2,"A"),'Fleet Calc'!$AI$3:$AI$1600)</f>
        <v>0</v>
      </c>
      <c r="CM33" s="197">
        <f>SUMIF('Fleet Calc'!$AE$3:$AE$1600,CONCATENATE(NOx_Calc!$E33,NOx_Calc!L$2,"A"),'Fleet Calc'!$AI$3:$AI$1600)</f>
        <v>0</v>
      </c>
      <c r="CN33" s="197">
        <f>SUMIF('Fleet Calc'!$AE$3:$AE$1600,CONCATENATE(NOx_Calc!$E33,NOx_Calc!M$2,"A"),'Fleet Calc'!$AI$3:$AI$1600)</f>
        <v>0</v>
      </c>
      <c r="CO33" s="197">
        <f>SUMIF('Fleet Calc'!$AE$3:$AE$1600,CONCATENATE(NOx_Calc!$E33,NOx_Calc!N$2,"A"),'Fleet Calc'!$AI$3:$AI$1600)</f>
        <v>0</v>
      </c>
      <c r="CP33" s="197">
        <f>SUMIF('Fleet Calc'!$AE$3:$AE$1600,CONCATENATE(NOx_Calc!$E33,NOx_Calc!O$2,"A"),'Fleet Calc'!$AI$3:$AI$1600)</f>
        <v>0</v>
      </c>
      <c r="CQ33" s="197">
        <f>SUMIF('Fleet Calc'!$AE$3:$AE$1600,CONCATENATE(NOx_Calc!$E33,NOx_Calc!P$2,"A"),'Fleet Calc'!$AI$3:$AI$1600)</f>
        <v>0</v>
      </c>
      <c r="CR33" s="197"/>
      <c r="CS33" s="197">
        <f>IF(T33&lt;&gt;"",(CC33*1.609344*VLOOKUP(T33,'NOx Emission Factors'!$V:$X,2,FALSE))/1000000,0)</f>
        <v>0</v>
      </c>
      <c r="CT33" s="197">
        <f>IF(U33&lt;&gt;"",(CD33*1.609344*VLOOKUP(U33,'NOx Emission Factors'!$V:$X,2,FALSE))/1000000,0)</f>
        <v>0</v>
      </c>
      <c r="CU33" s="197">
        <f>IF(V33&lt;&gt;"",(CE33*1.609344*VLOOKUP(V33,'NOx Emission Factors'!$V:$X,2,FALSE))/1000000,0)</f>
        <v>0</v>
      </c>
      <c r="CV33" s="197">
        <f>IF(W33&lt;&gt;"",(CF33*1.609344*VLOOKUP(W33,'NOx Emission Factors'!$V:$X,2,FALSE))/1000000,0)</f>
        <v>0</v>
      </c>
      <c r="CW33" s="197">
        <f>IF(X33&lt;&gt;"",(CG33*1.609344*VLOOKUP(X33,'NOx Emission Factors'!$V:$X,2,FALSE))/1000000,0)</f>
        <v>0</v>
      </c>
      <c r="CX33" s="197">
        <f>IF(Y33&lt;&gt;"",(CH33*1.609344*VLOOKUP(Y33,'NOx Emission Factors'!$V:$X,2,FALSE))/1000000,0)</f>
        <v>0</v>
      </c>
      <c r="CY33" s="197">
        <f>IF(Z33&lt;&gt;"",(CI33*1.609344*VLOOKUP(Z33,'NOx Emission Factors'!$V:$X,2,FALSE))/1000000,0)</f>
        <v>0</v>
      </c>
      <c r="CZ33" s="197"/>
      <c r="DA33" s="197">
        <f>IF(T33&lt;&gt;"",(CK33*1.609344*VLOOKUP(T33,'NOx Emission Factors'!$V:$X,3,FALSE))/1000000,0)</f>
        <v>0</v>
      </c>
      <c r="DB33" s="197">
        <f>IF(U33&lt;&gt;"",(CL33*1.609344*VLOOKUP(U33,'NOx Emission Factors'!$V:$X,3,FALSE))/1000000,0)</f>
        <v>0</v>
      </c>
      <c r="DC33" s="197">
        <f>IF(V33&lt;&gt;"",(CM33*1.609344*VLOOKUP(V33,'NOx Emission Factors'!$V:$X,3,FALSE))/1000000,0)</f>
        <v>0</v>
      </c>
      <c r="DD33" s="197">
        <f>IF(W33&lt;&gt;"",(CN33*1.609344*VLOOKUP(W33,'NOx Emission Factors'!$V:$X,3,FALSE))/1000000,0)</f>
        <v>0</v>
      </c>
      <c r="DE33" s="197">
        <f>IF(X33&lt;&gt;"",(CO33*1.609344*VLOOKUP(X33,'NOx Emission Factors'!$V:$X,3,FALSE))/1000000,0)</f>
        <v>0</v>
      </c>
      <c r="DF33" s="197">
        <f>IF(Y33&lt;&gt;"",(CP33*1.609344*VLOOKUP(Y33,'NOx Emission Factors'!$V:$X,3,FALSE))/1000000,0)</f>
        <v>0</v>
      </c>
      <c r="DG33" s="197">
        <f>IF(Z33&lt;&gt;"",(CQ33*1.609344*VLOOKUP(Z33,'NOx Emission Factors'!$V:$X,3,FALSE))/1000000,0)</f>
        <v>0</v>
      </c>
      <c r="DH33" s="197"/>
      <c r="DI33" s="197">
        <f>SUMIF('Fleet Calc'!$AE$3:$AE$1600,CONCATENATE(NOx_Calc!$E33,NOx_Calc!J$2,"L"),'Fleet Calc'!$AG$3:$AG$1600)</f>
        <v>0</v>
      </c>
      <c r="DJ33" s="197">
        <f>SUMIF('Fleet Calc'!$AE$3:$AE$1600,CONCATENATE(NOx_Calc!$E33,NOx_Calc!K$2,"L"),'Fleet Calc'!$AG$3:$AG$1600)</f>
        <v>0</v>
      </c>
      <c r="DK33" s="197">
        <f>SUMIF('Fleet Calc'!$AE$3:$AE$1600,CONCATENATE(NOx_Calc!$E33,NOx_Calc!L$2,"L"),'Fleet Calc'!$AG$3:$AG$1600)</f>
        <v>0</v>
      </c>
      <c r="DL33" s="197">
        <f>SUMIF('Fleet Calc'!$AE$3:$AE$1600,CONCATENATE(NOx_Calc!$E33,NOx_Calc!M$2,"L"),'Fleet Calc'!$AG$3:$AG$1600)</f>
        <v>0</v>
      </c>
      <c r="DM33" s="197">
        <f>SUMIF('Fleet Calc'!$AE$3:$AE$1600,CONCATENATE(NOx_Calc!$E33,NOx_Calc!N$2,"L"),'Fleet Calc'!$AG$3:$AG$1600)</f>
        <v>0</v>
      </c>
      <c r="DN33" s="197">
        <f>SUMIF('Fleet Calc'!$AE$3:$AE$1600,CONCATENATE(NOx_Calc!$E33,NOx_Calc!O$2,"L"),'Fleet Calc'!$AG$3:$AG$1600)</f>
        <v>0</v>
      </c>
      <c r="DO33" s="197">
        <f>SUMIF('Fleet Calc'!$AE$3:$AE$1600,CONCATENATE(NOx_Calc!$E33,NOx_Calc!P$2,"L"),'Fleet Calc'!$AG$3:$AG$1600)</f>
        <v>0</v>
      </c>
      <c r="DP33" s="197"/>
      <c r="DQ33" s="197">
        <f>SUMIF('Fleet Calc'!$AE$3:$AE$1600,CONCATENATE(NOx_Calc!$E33,NOx_Calc!J$2,"A"),'Fleet Calc'!$AG$3:$AG$1600)</f>
        <v>0</v>
      </c>
      <c r="DR33" s="197">
        <f>SUMIF('Fleet Calc'!$AE$3:$AE$1600,CONCATENATE(NOx_Calc!$E33,NOx_Calc!K$2,"A"),'Fleet Calc'!$AG$3:$AG$1600)</f>
        <v>0</v>
      </c>
      <c r="DS33" s="197">
        <f>SUMIF('Fleet Calc'!$AE$3:$AE$1600,CONCATENATE(NOx_Calc!$E33,NOx_Calc!L$2,"A"),'Fleet Calc'!$AG$3:$AG$1600)</f>
        <v>0</v>
      </c>
      <c r="DT33" s="197">
        <f>SUMIF('Fleet Calc'!$AE$3:$AE$1600,CONCATENATE(NOx_Calc!$E33,NOx_Calc!M$2,"A"),'Fleet Calc'!$AG$3:$AG$1600)</f>
        <v>0</v>
      </c>
      <c r="DU33" s="197">
        <f>SUMIF('Fleet Calc'!$AE$3:$AE$1600,CONCATENATE(NOx_Calc!$E33,NOx_Calc!N$2,"A"),'Fleet Calc'!$AG$3:$AG$1600)</f>
        <v>0</v>
      </c>
      <c r="DV33" s="197">
        <f>SUMIF('Fleet Calc'!$AE$3:$AE$1600,CONCATENATE(NOx_Calc!$E33,NOx_Calc!O$2,"A"),'Fleet Calc'!$AG$3:$AG$1600)</f>
        <v>0</v>
      </c>
      <c r="DW33" s="197">
        <f>SUMIF('Fleet Calc'!$AE$3:$AE$1600,CONCATENATE(NOx_Calc!$E33,NOx_Calc!P$2,"A"),'Fleet Calc'!$AG$3:$AG$1600)</f>
        <v>0</v>
      </c>
      <c r="DX33" s="197">
        <f>SUMIF('Fleet Calc'!$AE$3:$AE$1600,CONCATENATE(NOx_Calc!$E33,NOx_Calc!R$2,"A"),'Fleet Calc'!$AG$3:$AG$1600)</f>
        <v>0</v>
      </c>
      <c r="DY33" s="197">
        <f>SUMIF('Fleet Calc'!$AE$3:$AE$1600,CONCATENATE(NOx_Calc!$E33,NOx_Calc!S$2,"A"),'Fleet Calc'!$AG$3:$AG$1600)</f>
        <v>0</v>
      </c>
      <c r="DZ33" s="197">
        <f>SUMIF('Fleet Calc'!$AE$3:$AE$1600,CONCATENATE(NOx_Calc!$E33,NOx_Calc!T$2,"A"),'Fleet Calc'!$AG$3:$AG$1600)</f>
        <v>0</v>
      </c>
      <c r="EA33" s="197"/>
      <c r="EB33" s="198">
        <f>IF(J33&lt;&gt;"",(DI33*VLOOKUP(J33,'NOx Emission Factors'!$V:$Z,5,FALSE))/1000000,0)</f>
        <v>0</v>
      </c>
      <c r="EC33" s="198">
        <f>IF(K33&lt;&gt;"",(DJ33*VLOOKUP(K33,'NOx Emission Factors'!$V:$Z,5,FALSE))/1000000,0)</f>
        <v>0</v>
      </c>
      <c r="ED33" s="198">
        <f>IF(L33&lt;&gt;"",(DK33*VLOOKUP(L33,'NOx Emission Factors'!$V:$Z,5,FALSE))/1000000,0)</f>
        <v>0</v>
      </c>
      <c r="EE33" s="198">
        <f>IF(M33&lt;&gt;"",(DL33*VLOOKUP(M33,'NOx Emission Factors'!$V:$Z,5,FALSE))/1000000,0)</f>
        <v>0</v>
      </c>
      <c r="EF33" s="198">
        <f>IF(N33&lt;&gt;"",(DM33*VLOOKUP(N33,'NOx Emission Factors'!$V:$Z,5,FALSE))/1000000,0)</f>
        <v>0</v>
      </c>
      <c r="EG33" s="198">
        <f>IF(O33&lt;&gt;"",(DN33*VLOOKUP(O33,'NOx Emission Factors'!$V:$Z,5,FALSE))/1000000,0)</f>
        <v>0</v>
      </c>
      <c r="EH33" s="198">
        <f>IF(P33&lt;&gt;"",(DO33*VLOOKUP(P33,'NOx Emission Factors'!$V:$Z,5,FALSE))/1000000,0)</f>
        <v>0</v>
      </c>
      <c r="EI33" s="197"/>
      <c r="EJ33" s="198">
        <f>IF(J33&lt;&gt;"",(DQ33*VLOOKUP(J33,'NOx Emission Factors'!$V:$Z,5,FALSE))/1000000,0)</f>
        <v>0</v>
      </c>
      <c r="EK33" s="198">
        <f>IF(K33&lt;&gt;"",(DR33*VLOOKUP(K33,'NOx Emission Factors'!$V:$Z,5,FALSE))/1000000,0)</f>
        <v>0</v>
      </c>
      <c r="EL33" s="198">
        <f>IF(L33&lt;&gt;"",(DS33*VLOOKUP(L33,'NOx Emission Factors'!$V:$Z,5,FALSE))/1000000,0)</f>
        <v>0</v>
      </c>
      <c r="EM33" s="198">
        <f>IF(M33&lt;&gt;"",(DT33*VLOOKUP(M33,'NOx Emission Factors'!$V:$Z,5,FALSE))/1000000,0)</f>
        <v>0</v>
      </c>
      <c r="EN33" s="198">
        <f>IF(N33&lt;&gt;"",(DU33*VLOOKUP(N33,'NOx Emission Factors'!$V:$Z,5,FALSE))/1000000,0)</f>
        <v>0</v>
      </c>
      <c r="EO33" s="198">
        <f>IF(O33&lt;&gt;"",(DV33*VLOOKUP(O33,'NOx Emission Factors'!$V:$Z,5,FALSE))/1000000,0)</f>
        <v>0</v>
      </c>
      <c r="EP33" s="198">
        <f>IF(P33&lt;&gt;"",(DW33*VLOOKUP(P33,'NOx Emission Factors'!$V:$Z,5,FALSE))/1000000,0)</f>
        <v>0</v>
      </c>
      <c r="EQ33" s="197"/>
      <c r="ER33" s="198">
        <f t="shared" si="10"/>
        <v>0</v>
      </c>
      <c r="ES33" s="198">
        <f t="shared" si="11"/>
        <v>0</v>
      </c>
      <c r="ET33" s="198">
        <f t="shared" si="12"/>
        <v>0</v>
      </c>
      <c r="EU33" s="198">
        <f t="shared" si="13"/>
        <v>0</v>
      </c>
      <c r="EV33" s="198">
        <f t="shared" si="14"/>
        <v>0</v>
      </c>
      <c r="EW33" s="198">
        <f t="shared" si="15"/>
        <v>0</v>
      </c>
      <c r="EX33" s="198">
        <f t="shared" si="16"/>
        <v>0</v>
      </c>
      <c r="EY33" s="198"/>
      <c r="EZ33" s="198">
        <f t="shared" si="17"/>
        <v>0</v>
      </c>
      <c r="FA33" s="198">
        <f t="shared" si="18"/>
        <v>0</v>
      </c>
      <c r="FB33" s="198">
        <f t="shared" si="19"/>
        <v>0</v>
      </c>
      <c r="FC33" s="198">
        <f t="shared" si="20"/>
        <v>0</v>
      </c>
      <c r="FD33" s="198">
        <f t="shared" si="21"/>
        <v>0</v>
      </c>
      <c r="FE33" s="198">
        <f t="shared" si="22"/>
        <v>0</v>
      </c>
      <c r="FF33" s="198">
        <f t="shared" si="23"/>
        <v>0</v>
      </c>
      <c r="FG33" s="197"/>
      <c r="FH33" s="197">
        <f t="shared" si="2"/>
        <v>0</v>
      </c>
      <c r="FI33" s="197"/>
      <c r="FJ33" s="197">
        <f t="shared" si="24"/>
        <v>0</v>
      </c>
      <c r="FK33" s="197">
        <f t="shared" si="25"/>
        <v>0</v>
      </c>
      <c r="FL33" s="197">
        <f t="shared" si="26"/>
        <v>0</v>
      </c>
      <c r="FM33" s="197">
        <f t="shared" si="27"/>
        <v>0</v>
      </c>
      <c r="FN33" s="197">
        <f t="shared" si="28"/>
        <v>0</v>
      </c>
      <c r="FO33" s="197">
        <f t="shared" si="29"/>
        <v>0</v>
      </c>
      <c r="FP33" s="197">
        <f t="shared" si="30"/>
        <v>0</v>
      </c>
      <c r="FR33" s="194">
        <f t="shared" si="31"/>
        <v>0</v>
      </c>
      <c r="FS33" s="194">
        <f t="shared" si="32"/>
        <v>0</v>
      </c>
      <c r="FT33" s="194">
        <f t="shared" si="33"/>
        <v>0</v>
      </c>
      <c r="FU33" s="194">
        <f t="shared" si="34"/>
        <v>0</v>
      </c>
      <c r="FV33" s="194">
        <f t="shared" si="35"/>
        <v>0</v>
      </c>
      <c r="FW33" s="194">
        <f t="shared" si="36"/>
        <v>0</v>
      </c>
      <c r="FX33" s="194">
        <f t="shared" si="37"/>
        <v>0</v>
      </c>
      <c r="FZ33" s="194">
        <f t="shared" si="38"/>
        <v>0</v>
      </c>
      <c r="GA33" s="194">
        <f t="shared" si="39"/>
        <v>0</v>
      </c>
      <c r="GB33" s="194">
        <f t="shared" si="40"/>
        <v>0</v>
      </c>
      <c r="GC33" s="194">
        <f t="shared" si="41"/>
        <v>0</v>
      </c>
      <c r="GD33" s="194">
        <f t="shared" si="42"/>
        <v>0</v>
      </c>
      <c r="GE33" s="194">
        <f t="shared" si="43"/>
        <v>0</v>
      </c>
      <c r="GF33" s="194">
        <f t="shared" si="44"/>
        <v>0</v>
      </c>
      <c r="GH33" s="194">
        <f t="shared" si="45"/>
        <v>0</v>
      </c>
      <c r="GI33" s="194">
        <f t="shared" si="46"/>
        <v>0</v>
      </c>
      <c r="GJ33" s="194">
        <f t="shared" si="47"/>
        <v>0</v>
      </c>
      <c r="GK33" s="194">
        <f t="shared" si="48"/>
        <v>0</v>
      </c>
      <c r="GL33" s="194">
        <f t="shared" si="49"/>
        <v>0</v>
      </c>
      <c r="GM33" s="194">
        <f t="shared" si="50"/>
        <v>0</v>
      </c>
      <c r="GN33" s="194">
        <f t="shared" si="51"/>
        <v>0</v>
      </c>
      <c r="GP33" s="194">
        <f t="shared" si="52"/>
        <v>0</v>
      </c>
      <c r="GQ33" s="194">
        <f t="shared" si="53"/>
        <v>0</v>
      </c>
      <c r="GR33" s="194">
        <f t="shared" si="54"/>
        <v>0</v>
      </c>
      <c r="GS33" s="194">
        <f t="shared" si="55"/>
        <v>0</v>
      </c>
      <c r="GT33" s="194">
        <f t="shared" si="56"/>
        <v>0</v>
      </c>
      <c r="GU33" s="194">
        <f t="shared" si="57"/>
        <v>0</v>
      </c>
      <c r="GV33" s="194">
        <f t="shared" si="58"/>
        <v>0</v>
      </c>
      <c r="GX33" s="194">
        <f t="shared" si="59"/>
        <v>0</v>
      </c>
      <c r="GY33" s="194">
        <f t="shared" si="60"/>
        <v>0</v>
      </c>
      <c r="GZ33" s="194">
        <f t="shared" si="61"/>
        <v>0</v>
      </c>
      <c r="HA33" s="194">
        <f t="shared" si="62"/>
        <v>0</v>
      </c>
      <c r="HB33" s="194">
        <f t="shared" si="63"/>
        <v>0</v>
      </c>
      <c r="HC33" s="194">
        <f t="shared" si="64"/>
        <v>0</v>
      </c>
      <c r="HD33" s="194">
        <f t="shared" si="65"/>
        <v>0</v>
      </c>
    </row>
    <row r="34" spans="1:212" s="194" customFormat="1" x14ac:dyDescent="0.2">
      <c r="B34" s="194" t="s">
        <v>920</v>
      </c>
      <c r="C34" s="194" t="s">
        <v>84</v>
      </c>
      <c r="D34" s="194">
        <v>200</v>
      </c>
      <c r="E34" s="194" t="str">
        <f t="shared" si="9"/>
        <v>AT200</v>
      </c>
      <c r="G34" s="195">
        <v>50</v>
      </c>
      <c r="H34" s="195">
        <v>10</v>
      </c>
      <c r="I34" s="192"/>
      <c r="J34" s="196">
        <f t="shared" ref="J34:J42" si="92">IF(D34&lt;20,300,IF(D34&lt;37,310,IF(D34&lt;75,320,IF(D34&lt;130,330,IF(D34&lt;300,340,IF(D34&lt;560,350,IF(D34&lt;1000,360,370)))))))</f>
        <v>340</v>
      </c>
      <c r="K34" s="196">
        <f t="shared" ref="K34:N34" si="93">J34+1</f>
        <v>341</v>
      </c>
      <c r="L34" s="196">
        <f t="shared" si="93"/>
        <v>342</v>
      </c>
      <c r="M34" s="196">
        <f t="shared" si="93"/>
        <v>343</v>
      </c>
      <c r="N34" s="196">
        <f t="shared" si="93"/>
        <v>344</v>
      </c>
      <c r="O34" s="196">
        <f t="shared" ref="O34:P42" si="94">N34</f>
        <v>344</v>
      </c>
      <c r="P34" s="196">
        <f t="shared" si="94"/>
        <v>344</v>
      </c>
      <c r="Q34" s="192"/>
      <c r="R34" s="192"/>
      <c r="S34" s="192"/>
      <c r="T34" s="192">
        <f t="shared" ref="T34:T42" si="95">J34+100</f>
        <v>440</v>
      </c>
      <c r="U34" s="192">
        <f t="shared" si="91"/>
        <v>441</v>
      </c>
      <c r="V34" s="192">
        <f t="shared" si="91"/>
        <v>442</v>
      </c>
      <c r="W34" s="192">
        <f t="shared" si="91"/>
        <v>443</v>
      </c>
      <c r="X34" s="192">
        <f t="shared" si="91"/>
        <v>444</v>
      </c>
      <c r="Y34" s="196">
        <f t="shared" ref="Y34:Z34" si="96">X34</f>
        <v>444</v>
      </c>
      <c r="Z34" s="196">
        <f t="shared" si="96"/>
        <v>444</v>
      </c>
      <c r="AA34" s="192"/>
      <c r="AC34" s="197">
        <f>COUNTIF('Fleet Calc'!$AE$3:$AE$1600,CONCATENATE(NOx_Calc!$E34,NOx_Calc!J$2,"L"))</f>
        <v>0</v>
      </c>
      <c r="AD34" s="197">
        <f>COUNTIF('Fleet Calc'!$AE$3:$AE$1600,CONCATENATE(NOx_Calc!$E34,NOx_Calc!K$2,"L"))</f>
        <v>0</v>
      </c>
      <c r="AE34" s="197">
        <f>COUNTIF('Fleet Calc'!$AE$3:$AE$1600,CONCATENATE(NOx_Calc!$E34,NOx_Calc!L$2,"L"))</f>
        <v>0</v>
      </c>
      <c r="AF34" s="197">
        <f>COUNTIF('Fleet Calc'!$AE$3:$AE$1600,CONCATENATE(NOx_Calc!$E34,NOx_Calc!M$2,"L"))</f>
        <v>0</v>
      </c>
      <c r="AG34" s="197">
        <f>COUNTIF('Fleet Calc'!$AE$3:$AE$1600,CONCATENATE(NOx_Calc!$E34,NOx_Calc!N$2,"L"))</f>
        <v>0</v>
      </c>
      <c r="AH34" s="197">
        <f>COUNTIF('Fleet Calc'!$AE$3:$AE$1600,CONCATENATE(NOx_Calc!$E34,NOx_Calc!O$2,"L"))</f>
        <v>0</v>
      </c>
      <c r="AI34" s="197">
        <f>COUNTIF('Fleet Calc'!$AE$3:$AE$1600,CONCATENATE(NOx_Calc!$E34,NOx_Calc!P$2,"L"))</f>
        <v>0</v>
      </c>
      <c r="AJ34" s="197">
        <f>COUNTIF('Fleet Calc'!$AE$3:$AE$1600,CONCATENATE(NOx_Calc!$E34,NOx_Calc!Q$2,"L"))</f>
        <v>0</v>
      </c>
      <c r="AK34" s="197"/>
      <c r="AL34" s="197">
        <f>COUNTIF('Fleet Calc'!$AE$3:$AE$1600,CONCATENATE(NOx_Calc!$E34,NOx_Calc!J$2,"A"))</f>
        <v>0</v>
      </c>
      <c r="AM34" s="197">
        <f>COUNTIF('Fleet Calc'!$AE$3:$AE$1600,CONCATENATE(NOx_Calc!$E34,NOx_Calc!K$2,"A"))</f>
        <v>0</v>
      </c>
      <c r="AN34" s="197">
        <f>COUNTIF('Fleet Calc'!$AE$3:$AE$1600,CONCATENATE(NOx_Calc!$E34,NOx_Calc!L$2,"A"))</f>
        <v>0</v>
      </c>
      <c r="AO34" s="197">
        <f>COUNTIF('Fleet Calc'!$AE$3:$AE$1600,CONCATENATE(NOx_Calc!$E34,NOx_Calc!M$2,"A"))</f>
        <v>0</v>
      </c>
      <c r="AP34" s="197">
        <f>COUNTIF('Fleet Calc'!$AE$3:$AE$1600,CONCATENATE(NOx_Calc!$E34,NOx_Calc!N$2,"A"))</f>
        <v>0</v>
      </c>
      <c r="AQ34" s="197">
        <f>COUNTIF('Fleet Calc'!$AE$3:$AE$1600,CONCATENATE(NOx_Calc!$E34,NOx_Calc!O$2,"A"))</f>
        <v>0</v>
      </c>
      <c r="AR34" s="197">
        <f>COUNTIF('Fleet Calc'!$AE$3:$AE$1600,CONCATENATE(NOx_Calc!$E34,NOx_Calc!P$2,"A"))</f>
        <v>0</v>
      </c>
      <c r="AS34" s="197">
        <f>COUNTIF('Fleet Calc'!$AE$3:$AE$1600,CONCATENATE(NOx_Calc!$E34,NOx_Calc!Q$2,"A"))</f>
        <v>0</v>
      </c>
      <c r="AT34" s="197"/>
      <c r="AU34" s="197">
        <f>SUMIF('Fleet Calc'!$AE$3:$AE$1600,CONCATENATE(NOx_Calc!$E34,NOx_Calc!J$2,"L"),'Fleet Calc'!$AK$3:$AK$1600)</f>
        <v>0</v>
      </c>
      <c r="AV34" s="197">
        <f>SUMIF('Fleet Calc'!$AE$3:$AE$1600,CONCATENATE(NOx_Calc!$E34,NOx_Calc!K$2,"L"),'Fleet Calc'!$AK$3:$AK$1600)</f>
        <v>0</v>
      </c>
      <c r="AW34" s="197">
        <f>SUMIF('Fleet Calc'!$AE$3:$AE$1600,CONCATENATE(NOx_Calc!$E34,NOx_Calc!L$2,"L"),'Fleet Calc'!$AK$3:$AK$1600)</f>
        <v>0</v>
      </c>
      <c r="AX34" s="197">
        <f>SUMIF('Fleet Calc'!$AE$3:$AE$1600,CONCATENATE(NOx_Calc!$E34,NOx_Calc!M$2,"L"),'Fleet Calc'!$AK$3:$AK$1600)</f>
        <v>0</v>
      </c>
      <c r="AY34" s="197">
        <f>SUMIF('Fleet Calc'!$AE$3:$AE$1600,CONCATENATE(NOx_Calc!$E34,NOx_Calc!N$2,"L"),'Fleet Calc'!$AK$3:$AK$1600)</f>
        <v>0</v>
      </c>
      <c r="AZ34" s="197">
        <f>SUMIF('Fleet Calc'!$AE$3:$AE$1600,CONCATENATE(NOx_Calc!$E34,NOx_Calc!O$2,"L"),'Fleet Calc'!$AK$3:$AK$1600)</f>
        <v>0</v>
      </c>
      <c r="BA34" s="197">
        <f>SUMIF('Fleet Calc'!$AE$3:$AE$1600,CONCATENATE(NOx_Calc!$E34,NOx_Calc!P$2,"L"),'Fleet Calc'!$AK$3:$AK$1600)</f>
        <v>0</v>
      </c>
      <c r="BB34" s="197">
        <f>SUMIF('Fleet Calc'!$AE$3:$AE$1600,CONCATENATE(NOx_Calc!$E34,NOx_Calc!Q$2,"L"),'Fleet Calc'!$AK$3:$AK$1600)</f>
        <v>0</v>
      </c>
      <c r="BC34" s="197"/>
      <c r="BD34" s="197">
        <f>SUMIF('Fleet Calc'!$AE$3:$AE$1600,CONCATENATE(NOx_Calc!$E34,NOx_Calc!J$2,"A"),'Fleet Calc'!$AK$3:$AK$1600)</f>
        <v>0</v>
      </c>
      <c r="BE34" s="197">
        <f>SUMIF('Fleet Calc'!$AE$3:$AE$1600,CONCATENATE(NOx_Calc!$E34,NOx_Calc!K$2,"A"),'Fleet Calc'!$AK$3:$AK$1600)</f>
        <v>0</v>
      </c>
      <c r="BF34" s="197">
        <f>SUMIF('Fleet Calc'!$AE$3:$AE$1600,CONCATENATE(NOx_Calc!$E34,NOx_Calc!L$2,"A"),'Fleet Calc'!$AK$3:$AK$1600)</f>
        <v>0</v>
      </c>
      <c r="BG34" s="197">
        <f>SUMIF('Fleet Calc'!$AE$3:$AE$1600,CONCATENATE(NOx_Calc!$E34,NOx_Calc!M$2,"A"),'Fleet Calc'!$AK$3:$AK$1600)</f>
        <v>0</v>
      </c>
      <c r="BH34" s="197">
        <f>SUMIF('Fleet Calc'!$AE$3:$AE$1600,CONCATENATE(NOx_Calc!$E34,NOx_Calc!N$2,"A"),'Fleet Calc'!$AK$3:$AK$1600)</f>
        <v>0</v>
      </c>
      <c r="BI34" s="197">
        <f>SUMIF('Fleet Calc'!$AE$3:$AE$1600,CONCATENATE(NOx_Calc!$E34,NOx_Calc!O$2,"A"),'Fleet Calc'!$AK$3:$AK$1600)</f>
        <v>0</v>
      </c>
      <c r="BJ34" s="197">
        <f>SUMIF('Fleet Calc'!$AE$3:$AE$1600,CONCATENATE(NOx_Calc!$E34,NOx_Calc!P$2,"A"),'Fleet Calc'!$AK$3:$AK$1600)</f>
        <v>0</v>
      </c>
      <c r="BK34" s="197">
        <f>SUMIF('Fleet Calc'!$AE$3:$AE$1600,CONCATENATE(NOx_Calc!$E34,NOx_Calc!Q$2,"A"),'Fleet Calc'!$AK$3:$AK$1600)</f>
        <v>0</v>
      </c>
      <c r="BL34" s="197"/>
      <c r="BM34" s="197">
        <f>IF(J34&lt;&gt;"",(AU34*1.609344*VLOOKUP(J34,'NOx Emission Factors'!$V:$X,2,FALSE))/1000000,0)</f>
        <v>0</v>
      </c>
      <c r="BN34" s="197">
        <f>IF(K34&lt;&gt;"",(AV34*1.609344*VLOOKUP(K34,'NOx Emission Factors'!$V:$X,2,FALSE))/1000000,0)</f>
        <v>0</v>
      </c>
      <c r="BO34" s="197">
        <f>IF(L34&lt;&gt;"",(AW34*1.609344*VLOOKUP(L34,'NOx Emission Factors'!$V:$X,2,FALSE))/1000000,0)</f>
        <v>0</v>
      </c>
      <c r="BP34" s="197">
        <f>IF(M34&lt;&gt;"",(AX34*1.609344*VLOOKUP(M34,'NOx Emission Factors'!$V:$X,2,FALSE))/1000000,0)</f>
        <v>0</v>
      </c>
      <c r="BQ34" s="197">
        <f>IF(N34&lt;&gt;"",(AY34*1.609344*VLOOKUP(N34,'NOx Emission Factors'!$V:$X,2,FALSE))/1000000,0)</f>
        <v>0</v>
      </c>
      <c r="BR34" s="197">
        <f>IF(O34&lt;&gt;"",(AZ34*1.609344*VLOOKUP(O34,'NOx Emission Factors'!$V:$X,2,FALSE))/1000000,0)</f>
        <v>0</v>
      </c>
      <c r="BS34" s="197">
        <f>IF(P34&lt;&gt;"",(BA34*1.609344*VLOOKUP(P34,'NOx Emission Factors'!$V:$X,2,FALSE))/1000000,0)</f>
        <v>0</v>
      </c>
      <c r="BT34" s="197"/>
      <c r="BU34" s="197">
        <f>IF(J34&lt;&gt;"",(BD34*1.609344*VLOOKUP(J34,'NOx Emission Factors'!$V:$X,3,FALSE))/1000000,0)</f>
        <v>0</v>
      </c>
      <c r="BV34" s="197">
        <f>IF(K34&lt;&gt;"",(BE34*1.609344*VLOOKUP(K34,'NOx Emission Factors'!$V:$X,3,FALSE))/1000000,0)</f>
        <v>0</v>
      </c>
      <c r="BW34" s="197">
        <f>IF(L34&lt;&gt;"",(BF34*1.609344*VLOOKUP(L34,'NOx Emission Factors'!$V:$X,3,FALSE))/1000000,0)</f>
        <v>0</v>
      </c>
      <c r="BX34" s="197">
        <f>IF(M34&lt;&gt;"",(BG34*1.609344*VLOOKUP(M34,'NOx Emission Factors'!$V:$X,3,FALSE))/1000000,0)</f>
        <v>0</v>
      </c>
      <c r="BY34" s="197">
        <f>IF(N34&lt;&gt;"",(BH34*1.609344*VLOOKUP(N34,'NOx Emission Factors'!$V:$X,3,FALSE))/1000000,0)</f>
        <v>0</v>
      </c>
      <c r="BZ34" s="197">
        <f>IF(O34&lt;&gt;"",(BI34*1.609344*VLOOKUP(O34,'NOx Emission Factors'!$V:$X,3,FALSE))/1000000,0)</f>
        <v>0</v>
      </c>
      <c r="CA34" s="197">
        <f>IF(P34&lt;&gt;"",(BJ34*1.609344*VLOOKUP(P34,'NOx Emission Factors'!$V:$X,3,FALSE))/1000000,0)</f>
        <v>0</v>
      </c>
      <c r="CB34" s="197"/>
      <c r="CC34" s="197">
        <f>SUMIF('Fleet Calc'!$AE$3:$AE$1600,CONCATENATE(NOx_Calc!$E34,NOx_Calc!J$2,"L"),'Fleet Calc'!$AI$3:$AI$1600)</f>
        <v>0</v>
      </c>
      <c r="CD34" s="197">
        <f>SUMIF('Fleet Calc'!$AE$3:$AE$1600,CONCATENATE(NOx_Calc!$E34,NOx_Calc!K$2,"L"),'Fleet Calc'!$AI$3:$AI$1600)</f>
        <v>0</v>
      </c>
      <c r="CE34" s="197">
        <f>SUMIF('Fleet Calc'!$AE$3:$AE$1600,CONCATENATE(NOx_Calc!$E34,NOx_Calc!L$2,"L"),'Fleet Calc'!$AI$3:$AI$1600)</f>
        <v>0</v>
      </c>
      <c r="CF34" s="197">
        <f>SUMIF('Fleet Calc'!$AE$3:$AE$1600,CONCATENATE(NOx_Calc!$E34,NOx_Calc!M$2,"L"),'Fleet Calc'!$AI$3:$AI$1600)</f>
        <v>0</v>
      </c>
      <c r="CG34" s="197">
        <f>SUMIF('Fleet Calc'!$AE$3:$AE$1600,CONCATENATE(NOx_Calc!$E34,NOx_Calc!N$2,"L"),'Fleet Calc'!$AI$3:$AI$1600)</f>
        <v>0</v>
      </c>
      <c r="CH34" s="197">
        <f>SUMIF('Fleet Calc'!$AE$3:$AE$1600,CONCATENATE(NOx_Calc!$E34,NOx_Calc!O$2,"L"),'Fleet Calc'!$AI$3:$AI$1600)</f>
        <v>0</v>
      </c>
      <c r="CI34" s="197">
        <f>SUMIF('Fleet Calc'!$AE$3:$AE$1600,CONCATENATE(NOx_Calc!$E34,NOx_Calc!P$2,"L"),'Fleet Calc'!$AI$3:$AI$1600)</f>
        <v>0</v>
      </c>
      <c r="CJ34" s="197"/>
      <c r="CK34" s="197">
        <f>SUMIF('Fleet Calc'!$AE$3:$AE$1600,CONCATENATE(NOx_Calc!$E34,NOx_Calc!J$2,"A"),'Fleet Calc'!$AI$3:$AI$1600)</f>
        <v>0</v>
      </c>
      <c r="CL34" s="197">
        <f>SUMIF('Fleet Calc'!$AE$3:$AE$1600,CONCATENATE(NOx_Calc!$E34,NOx_Calc!K$2,"A"),'Fleet Calc'!$AI$3:$AI$1600)</f>
        <v>0</v>
      </c>
      <c r="CM34" s="197">
        <f>SUMIF('Fleet Calc'!$AE$3:$AE$1600,CONCATENATE(NOx_Calc!$E34,NOx_Calc!L$2,"A"),'Fleet Calc'!$AI$3:$AI$1600)</f>
        <v>0</v>
      </c>
      <c r="CN34" s="197">
        <f>SUMIF('Fleet Calc'!$AE$3:$AE$1600,CONCATENATE(NOx_Calc!$E34,NOx_Calc!M$2,"A"),'Fleet Calc'!$AI$3:$AI$1600)</f>
        <v>0</v>
      </c>
      <c r="CO34" s="197">
        <f>SUMIF('Fleet Calc'!$AE$3:$AE$1600,CONCATENATE(NOx_Calc!$E34,NOx_Calc!N$2,"A"),'Fleet Calc'!$AI$3:$AI$1600)</f>
        <v>0</v>
      </c>
      <c r="CP34" s="197">
        <f>SUMIF('Fleet Calc'!$AE$3:$AE$1600,CONCATENATE(NOx_Calc!$E34,NOx_Calc!O$2,"A"),'Fleet Calc'!$AI$3:$AI$1600)</f>
        <v>0</v>
      </c>
      <c r="CQ34" s="197">
        <f>SUMIF('Fleet Calc'!$AE$3:$AE$1600,CONCATENATE(NOx_Calc!$E34,NOx_Calc!P$2,"A"),'Fleet Calc'!$AI$3:$AI$1600)</f>
        <v>0</v>
      </c>
      <c r="CR34" s="197"/>
      <c r="CS34" s="197">
        <f>IF(T34&lt;&gt;"",(CC34*1.609344*VLOOKUP(T34,'NOx Emission Factors'!$V:$X,2,FALSE))/1000000,0)</f>
        <v>0</v>
      </c>
      <c r="CT34" s="197">
        <f>IF(U34&lt;&gt;"",(CD34*1.609344*VLOOKUP(U34,'NOx Emission Factors'!$V:$X,2,FALSE))/1000000,0)</f>
        <v>0</v>
      </c>
      <c r="CU34" s="197">
        <f>IF(V34&lt;&gt;"",(CE34*1.609344*VLOOKUP(V34,'NOx Emission Factors'!$V:$X,2,FALSE))/1000000,0)</f>
        <v>0</v>
      </c>
      <c r="CV34" s="197">
        <f>IF(W34&lt;&gt;"",(CF34*1.609344*VLOOKUP(W34,'NOx Emission Factors'!$V:$X,2,FALSE))/1000000,0)</f>
        <v>0</v>
      </c>
      <c r="CW34" s="197">
        <f>IF(X34&lt;&gt;"",(CG34*1.609344*VLOOKUP(X34,'NOx Emission Factors'!$V:$X,2,FALSE))/1000000,0)</f>
        <v>0</v>
      </c>
      <c r="CX34" s="197">
        <f>IF(Y34&lt;&gt;"",(CH34*1.609344*VLOOKUP(Y34,'NOx Emission Factors'!$V:$X,2,FALSE))/1000000,0)</f>
        <v>0</v>
      </c>
      <c r="CY34" s="197">
        <f>IF(Z34&lt;&gt;"",(CI34*1.609344*VLOOKUP(Z34,'NOx Emission Factors'!$V:$X,2,FALSE))/1000000,0)</f>
        <v>0</v>
      </c>
      <c r="CZ34" s="197"/>
      <c r="DA34" s="197">
        <f>IF(T34&lt;&gt;"",(CK34*1.609344*VLOOKUP(T34,'NOx Emission Factors'!$V:$X,3,FALSE))/1000000,0)</f>
        <v>0</v>
      </c>
      <c r="DB34" s="197">
        <f>IF(U34&lt;&gt;"",(CL34*1.609344*VLOOKUP(U34,'NOx Emission Factors'!$V:$X,3,FALSE))/1000000,0)</f>
        <v>0</v>
      </c>
      <c r="DC34" s="197">
        <f>IF(V34&lt;&gt;"",(CM34*1.609344*VLOOKUP(V34,'NOx Emission Factors'!$V:$X,3,FALSE))/1000000,0)</f>
        <v>0</v>
      </c>
      <c r="DD34" s="197">
        <f>IF(W34&lt;&gt;"",(CN34*1.609344*VLOOKUP(W34,'NOx Emission Factors'!$V:$X,3,FALSE))/1000000,0)</f>
        <v>0</v>
      </c>
      <c r="DE34" s="197">
        <f>IF(X34&lt;&gt;"",(CO34*1.609344*VLOOKUP(X34,'NOx Emission Factors'!$V:$X,3,FALSE))/1000000,0)</f>
        <v>0</v>
      </c>
      <c r="DF34" s="197">
        <f>IF(Y34&lt;&gt;"",(CP34*1.609344*VLOOKUP(Y34,'NOx Emission Factors'!$V:$X,3,FALSE))/1000000,0)</f>
        <v>0</v>
      </c>
      <c r="DG34" s="197">
        <f>IF(Z34&lt;&gt;"",(CQ34*1.609344*VLOOKUP(Z34,'NOx Emission Factors'!$V:$X,3,FALSE))/1000000,0)</f>
        <v>0</v>
      </c>
      <c r="DH34" s="197"/>
      <c r="DI34" s="197">
        <f>SUMIF('Fleet Calc'!$AE$3:$AE$1600,CONCATENATE(NOx_Calc!$E34,NOx_Calc!J$2,"L"),'Fleet Calc'!$AG$3:$AG$1600)</f>
        <v>0</v>
      </c>
      <c r="DJ34" s="197">
        <f>SUMIF('Fleet Calc'!$AE$3:$AE$1600,CONCATENATE(NOx_Calc!$E34,NOx_Calc!K$2,"L"),'Fleet Calc'!$AG$3:$AG$1600)</f>
        <v>0</v>
      </c>
      <c r="DK34" s="197">
        <f>SUMIF('Fleet Calc'!$AE$3:$AE$1600,CONCATENATE(NOx_Calc!$E34,NOx_Calc!L$2,"L"),'Fleet Calc'!$AG$3:$AG$1600)</f>
        <v>0</v>
      </c>
      <c r="DL34" s="197">
        <f>SUMIF('Fleet Calc'!$AE$3:$AE$1600,CONCATENATE(NOx_Calc!$E34,NOx_Calc!M$2,"L"),'Fleet Calc'!$AG$3:$AG$1600)</f>
        <v>0</v>
      </c>
      <c r="DM34" s="197">
        <f>SUMIF('Fleet Calc'!$AE$3:$AE$1600,CONCATENATE(NOx_Calc!$E34,NOx_Calc!N$2,"L"),'Fleet Calc'!$AG$3:$AG$1600)</f>
        <v>0</v>
      </c>
      <c r="DN34" s="197">
        <f>SUMIF('Fleet Calc'!$AE$3:$AE$1600,CONCATENATE(NOx_Calc!$E34,NOx_Calc!O$2,"L"),'Fleet Calc'!$AG$3:$AG$1600)</f>
        <v>0</v>
      </c>
      <c r="DO34" s="197">
        <f>SUMIF('Fleet Calc'!$AE$3:$AE$1600,CONCATENATE(NOx_Calc!$E34,NOx_Calc!P$2,"L"),'Fleet Calc'!$AG$3:$AG$1600)</f>
        <v>0</v>
      </c>
      <c r="DP34" s="197"/>
      <c r="DQ34" s="197">
        <f>SUMIF('Fleet Calc'!$AE$3:$AE$1600,CONCATENATE(NOx_Calc!$E34,NOx_Calc!J$2,"A"),'Fleet Calc'!$AG$3:$AG$1600)</f>
        <v>0</v>
      </c>
      <c r="DR34" s="197">
        <f>SUMIF('Fleet Calc'!$AE$3:$AE$1600,CONCATENATE(NOx_Calc!$E34,NOx_Calc!K$2,"A"),'Fleet Calc'!$AG$3:$AG$1600)</f>
        <v>0</v>
      </c>
      <c r="DS34" s="197">
        <f>SUMIF('Fleet Calc'!$AE$3:$AE$1600,CONCATENATE(NOx_Calc!$E34,NOx_Calc!L$2,"A"),'Fleet Calc'!$AG$3:$AG$1600)</f>
        <v>0</v>
      </c>
      <c r="DT34" s="197">
        <f>SUMIF('Fleet Calc'!$AE$3:$AE$1600,CONCATENATE(NOx_Calc!$E34,NOx_Calc!M$2,"A"),'Fleet Calc'!$AG$3:$AG$1600)</f>
        <v>0</v>
      </c>
      <c r="DU34" s="197">
        <f>SUMIF('Fleet Calc'!$AE$3:$AE$1600,CONCATENATE(NOx_Calc!$E34,NOx_Calc!N$2,"A"),'Fleet Calc'!$AG$3:$AG$1600)</f>
        <v>0</v>
      </c>
      <c r="DV34" s="197">
        <f>SUMIF('Fleet Calc'!$AE$3:$AE$1600,CONCATENATE(NOx_Calc!$E34,NOx_Calc!O$2,"A"),'Fleet Calc'!$AG$3:$AG$1600)</f>
        <v>0</v>
      </c>
      <c r="DW34" s="197">
        <f>SUMIF('Fleet Calc'!$AE$3:$AE$1600,CONCATENATE(NOx_Calc!$E34,NOx_Calc!P$2,"A"),'Fleet Calc'!$AG$3:$AG$1600)</f>
        <v>0</v>
      </c>
      <c r="DX34" s="197">
        <f>SUMIF('Fleet Calc'!$AE$3:$AE$1600,CONCATENATE(NOx_Calc!$E34,NOx_Calc!R$2,"A"),'Fleet Calc'!$AG$3:$AG$1600)</f>
        <v>0</v>
      </c>
      <c r="DY34" s="197">
        <f>SUMIF('Fleet Calc'!$AE$3:$AE$1600,CONCATENATE(NOx_Calc!$E34,NOx_Calc!S$2,"A"),'Fleet Calc'!$AG$3:$AG$1600)</f>
        <v>0</v>
      </c>
      <c r="DZ34" s="197">
        <f>SUMIF('Fleet Calc'!$AE$3:$AE$1600,CONCATENATE(NOx_Calc!$E34,NOx_Calc!T$2,"A"),'Fleet Calc'!$AG$3:$AG$1600)</f>
        <v>0</v>
      </c>
      <c r="EA34" s="197"/>
      <c r="EB34" s="198">
        <f>IF(J34&lt;&gt;"",(DI34*VLOOKUP(J34,'NOx Emission Factors'!$V:$Z,5,FALSE))/1000000,0)</f>
        <v>0</v>
      </c>
      <c r="EC34" s="198">
        <f>IF(K34&lt;&gt;"",(DJ34*VLOOKUP(K34,'NOx Emission Factors'!$V:$Z,5,FALSE))/1000000,0)</f>
        <v>0</v>
      </c>
      <c r="ED34" s="198">
        <f>IF(L34&lt;&gt;"",(DK34*VLOOKUP(L34,'NOx Emission Factors'!$V:$Z,5,FALSE))/1000000,0)</f>
        <v>0</v>
      </c>
      <c r="EE34" s="198">
        <f>IF(M34&lt;&gt;"",(DL34*VLOOKUP(M34,'NOx Emission Factors'!$V:$Z,5,FALSE))/1000000,0)</f>
        <v>0</v>
      </c>
      <c r="EF34" s="198">
        <f>IF(N34&lt;&gt;"",(DM34*VLOOKUP(N34,'NOx Emission Factors'!$V:$Z,5,FALSE))/1000000,0)</f>
        <v>0</v>
      </c>
      <c r="EG34" s="198">
        <f>IF(O34&lt;&gt;"",(DN34*VLOOKUP(O34,'NOx Emission Factors'!$V:$Z,5,FALSE))/1000000,0)</f>
        <v>0</v>
      </c>
      <c r="EH34" s="198">
        <f>IF(P34&lt;&gt;"",(DO34*VLOOKUP(P34,'NOx Emission Factors'!$V:$Z,5,FALSE))/1000000,0)</f>
        <v>0</v>
      </c>
      <c r="EI34" s="197"/>
      <c r="EJ34" s="198">
        <f>IF(J34&lt;&gt;"",(DQ34*VLOOKUP(J34,'NOx Emission Factors'!$V:$Z,5,FALSE))/1000000,0)</f>
        <v>0</v>
      </c>
      <c r="EK34" s="198">
        <f>IF(K34&lt;&gt;"",(DR34*VLOOKUP(K34,'NOx Emission Factors'!$V:$Z,5,FALSE))/1000000,0)</f>
        <v>0</v>
      </c>
      <c r="EL34" s="198">
        <f>IF(L34&lt;&gt;"",(DS34*VLOOKUP(L34,'NOx Emission Factors'!$V:$Z,5,FALSE))/1000000,0)</f>
        <v>0</v>
      </c>
      <c r="EM34" s="198">
        <f>IF(M34&lt;&gt;"",(DT34*VLOOKUP(M34,'NOx Emission Factors'!$V:$Z,5,FALSE))/1000000,0)</f>
        <v>0</v>
      </c>
      <c r="EN34" s="198">
        <f>IF(N34&lt;&gt;"",(DU34*VLOOKUP(N34,'NOx Emission Factors'!$V:$Z,5,FALSE))/1000000,0)</f>
        <v>0</v>
      </c>
      <c r="EO34" s="198">
        <f>IF(O34&lt;&gt;"",(DV34*VLOOKUP(O34,'NOx Emission Factors'!$V:$Z,5,FALSE))/1000000,0)</f>
        <v>0</v>
      </c>
      <c r="EP34" s="198">
        <f>IF(P34&lt;&gt;"",(DW34*VLOOKUP(P34,'NOx Emission Factors'!$V:$Z,5,FALSE))/1000000,0)</f>
        <v>0</v>
      </c>
      <c r="EQ34" s="197"/>
      <c r="ER34" s="198">
        <f t="shared" si="10"/>
        <v>0</v>
      </c>
      <c r="ES34" s="198">
        <f t="shared" si="11"/>
        <v>0</v>
      </c>
      <c r="ET34" s="198">
        <f t="shared" si="12"/>
        <v>0</v>
      </c>
      <c r="EU34" s="198">
        <f t="shared" si="13"/>
        <v>0</v>
      </c>
      <c r="EV34" s="198">
        <f t="shared" si="14"/>
        <v>0</v>
      </c>
      <c r="EW34" s="198">
        <f t="shared" si="15"/>
        <v>0</v>
      </c>
      <c r="EX34" s="198">
        <f t="shared" si="16"/>
        <v>0</v>
      </c>
      <c r="EY34" s="198"/>
      <c r="EZ34" s="198">
        <f t="shared" si="17"/>
        <v>0</v>
      </c>
      <c r="FA34" s="198">
        <f t="shared" si="18"/>
        <v>0</v>
      </c>
      <c r="FB34" s="198">
        <f t="shared" si="19"/>
        <v>0</v>
      </c>
      <c r="FC34" s="198">
        <f t="shared" si="20"/>
        <v>0</v>
      </c>
      <c r="FD34" s="198">
        <f t="shared" si="21"/>
        <v>0</v>
      </c>
      <c r="FE34" s="198">
        <f t="shared" si="22"/>
        <v>0</v>
      </c>
      <c r="FF34" s="198">
        <f t="shared" si="23"/>
        <v>0</v>
      </c>
      <c r="FG34" s="197"/>
      <c r="FH34" s="197">
        <f t="shared" si="2"/>
        <v>0</v>
      </c>
      <c r="FI34" s="197"/>
      <c r="FJ34" s="197">
        <f t="shared" si="24"/>
        <v>0</v>
      </c>
      <c r="FK34" s="197">
        <f t="shared" si="25"/>
        <v>0</v>
      </c>
      <c r="FL34" s="197">
        <f t="shared" si="26"/>
        <v>0</v>
      </c>
      <c r="FM34" s="197">
        <f t="shared" si="27"/>
        <v>0</v>
      </c>
      <c r="FN34" s="197">
        <f t="shared" si="28"/>
        <v>0</v>
      </c>
      <c r="FO34" s="197">
        <f t="shared" si="29"/>
        <v>0</v>
      </c>
      <c r="FP34" s="197">
        <f t="shared" si="30"/>
        <v>0</v>
      </c>
      <c r="FR34" s="194">
        <f t="shared" si="31"/>
        <v>0</v>
      </c>
      <c r="FS34" s="194">
        <f t="shared" si="32"/>
        <v>0</v>
      </c>
      <c r="FT34" s="194">
        <f t="shared" si="33"/>
        <v>0</v>
      </c>
      <c r="FU34" s="194">
        <f t="shared" si="34"/>
        <v>0</v>
      </c>
      <c r="FV34" s="194">
        <f t="shared" si="35"/>
        <v>0</v>
      </c>
      <c r="FW34" s="194">
        <f t="shared" si="36"/>
        <v>0</v>
      </c>
      <c r="FX34" s="194">
        <f t="shared" si="37"/>
        <v>0</v>
      </c>
      <c r="FZ34" s="194">
        <f t="shared" si="38"/>
        <v>0</v>
      </c>
      <c r="GA34" s="194">
        <f t="shared" si="39"/>
        <v>0</v>
      </c>
      <c r="GB34" s="194">
        <f t="shared" si="40"/>
        <v>0</v>
      </c>
      <c r="GC34" s="194">
        <f t="shared" si="41"/>
        <v>0</v>
      </c>
      <c r="GD34" s="194">
        <f t="shared" si="42"/>
        <v>0</v>
      </c>
      <c r="GE34" s="194">
        <f t="shared" si="43"/>
        <v>0</v>
      </c>
      <c r="GF34" s="194">
        <f t="shared" si="44"/>
        <v>0</v>
      </c>
      <c r="GH34" s="194">
        <f t="shared" si="45"/>
        <v>0</v>
      </c>
      <c r="GI34" s="194">
        <f t="shared" si="46"/>
        <v>0</v>
      </c>
      <c r="GJ34" s="194">
        <f t="shared" si="47"/>
        <v>0</v>
      </c>
      <c r="GK34" s="194">
        <f t="shared" si="48"/>
        <v>0</v>
      </c>
      <c r="GL34" s="194">
        <f t="shared" si="49"/>
        <v>0</v>
      </c>
      <c r="GM34" s="194">
        <f t="shared" si="50"/>
        <v>0</v>
      </c>
      <c r="GN34" s="194">
        <f t="shared" si="51"/>
        <v>0</v>
      </c>
      <c r="GP34" s="194">
        <f t="shared" si="52"/>
        <v>0</v>
      </c>
      <c r="GQ34" s="194">
        <f t="shared" si="53"/>
        <v>0</v>
      </c>
      <c r="GR34" s="194">
        <f t="shared" si="54"/>
        <v>0</v>
      </c>
      <c r="GS34" s="194">
        <f t="shared" si="55"/>
        <v>0</v>
      </c>
      <c r="GT34" s="194">
        <f t="shared" si="56"/>
        <v>0</v>
      </c>
      <c r="GU34" s="194">
        <f t="shared" si="57"/>
        <v>0</v>
      </c>
      <c r="GV34" s="194">
        <f t="shared" si="58"/>
        <v>0</v>
      </c>
      <c r="GX34" s="194">
        <f t="shared" si="59"/>
        <v>0</v>
      </c>
      <c r="GY34" s="194">
        <f t="shared" si="60"/>
        <v>0</v>
      </c>
      <c r="GZ34" s="194">
        <f t="shared" si="61"/>
        <v>0</v>
      </c>
      <c r="HA34" s="194">
        <f t="shared" si="62"/>
        <v>0</v>
      </c>
      <c r="HB34" s="194">
        <f t="shared" si="63"/>
        <v>0</v>
      </c>
      <c r="HC34" s="194">
        <f t="shared" si="64"/>
        <v>0</v>
      </c>
      <c r="HD34" s="194">
        <f t="shared" si="65"/>
        <v>0</v>
      </c>
    </row>
    <row r="35" spans="1:212" s="194" customFormat="1" x14ac:dyDescent="0.2">
      <c r="B35" s="194" t="s">
        <v>919</v>
      </c>
      <c r="C35" s="194" t="s">
        <v>84</v>
      </c>
      <c r="D35" s="194">
        <v>400</v>
      </c>
      <c r="E35" s="194" t="str">
        <f t="shared" si="9"/>
        <v>AT400</v>
      </c>
      <c r="G35" s="195">
        <v>50</v>
      </c>
      <c r="H35" s="195">
        <v>0</v>
      </c>
      <c r="I35" s="192"/>
      <c r="J35" s="196">
        <f t="shared" si="92"/>
        <v>350</v>
      </c>
      <c r="K35" s="196">
        <f t="shared" ref="K35:N35" si="97">J35+1</f>
        <v>351</v>
      </c>
      <c r="L35" s="196">
        <f t="shared" si="97"/>
        <v>352</v>
      </c>
      <c r="M35" s="196">
        <f t="shared" si="97"/>
        <v>353</v>
      </c>
      <c r="N35" s="196">
        <f t="shared" si="97"/>
        <v>354</v>
      </c>
      <c r="O35" s="196">
        <f t="shared" si="94"/>
        <v>354</v>
      </c>
      <c r="P35" s="196">
        <f t="shared" si="94"/>
        <v>354</v>
      </c>
      <c r="Q35" s="192"/>
      <c r="R35" s="192"/>
      <c r="S35" s="192"/>
      <c r="T35" s="192">
        <f t="shared" si="95"/>
        <v>450</v>
      </c>
      <c r="U35" s="192">
        <f t="shared" si="91"/>
        <v>451</v>
      </c>
      <c r="V35" s="192">
        <f t="shared" si="91"/>
        <v>452</v>
      </c>
      <c r="W35" s="192">
        <f t="shared" si="91"/>
        <v>453</v>
      </c>
      <c r="X35" s="192">
        <f t="shared" si="91"/>
        <v>454</v>
      </c>
      <c r="Y35" s="196">
        <f t="shared" ref="Y35:Z35" si="98">X35</f>
        <v>454</v>
      </c>
      <c r="Z35" s="196">
        <f t="shared" si="98"/>
        <v>454</v>
      </c>
      <c r="AA35" s="192"/>
      <c r="AC35" s="197">
        <f>COUNTIF('Fleet Calc'!$AE$3:$AE$1600,CONCATENATE(NOx_Calc!$E35,NOx_Calc!J$2,"L"))</f>
        <v>0</v>
      </c>
      <c r="AD35" s="197">
        <f>COUNTIF('Fleet Calc'!$AE$3:$AE$1600,CONCATENATE(NOx_Calc!$E35,NOx_Calc!K$2,"L"))</f>
        <v>0</v>
      </c>
      <c r="AE35" s="197">
        <f>COUNTIF('Fleet Calc'!$AE$3:$AE$1600,CONCATENATE(NOx_Calc!$E35,NOx_Calc!L$2,"L"))</f>
        <v>0</v>
      </c>
      <c r="AF35" s="197">
        <f>COUNTIF('Fleet Calc'!$AE$3:$AE$1600,CONCATENATE(NOx_Calc!$E35,NOx_Calc!M$2,"L"))</f>
        <v>0</v>
      </c>
      <c r="AG35" s="197">
        <f>COUNTIF('Fleet Calc'!$AE$3:$AE$1600,CONCATENATE(NOx_Calc!$E35,NOx_Calc!N$2,"L"))</f>
        <v>0</v>
      </c>
      <c r="AH35" s="197">
        <f>COUNTIF('Fleet Calc'!$AE$3:$AE$1600,CONCATENATE(NOx_Calc!$E35,NOx_Calc!O$2,"L"))</f>
        <v>0</v>
      </c>
      <c r="AI35" s="197">
        <f>COUNTIF('Fleet Calc'!$AE$3:$AE$1600,CONCATENATE(NOx_Calc!$E35,NOx_Calc!P$2,"L"))</f>
        <v>0</v>
      </c>
      <c r="AJ35" s="197">
        <f>COUNTIF('Fleet Calc'!$AE$3:$AE$1600,CONCATENATE(NOx_Calc!$E35,NOx_Calc!Q$2,"L"))</f>
        <v>0</v>
      </c>
      <c r="AK35" s="197"/>
      <c r="AL35" s="197">
        <f>COUNTIF('Fleet Calc'!$AE$3:$AE$1600,CONCATENATE(NOx_Calc!$E35,NOx_Calc!J$2,"A"))</f>
        <v>0</v>
      </c>
      <c r="AM35" s="197">
        <f>COUNTIF('Fleet Calc'!$AE$3:$AE$1600,CONCATENATE(NOx_Calc!$E35,NOx_Calc!K$2,"A"))</f>
        <v>0</v>
      </c>
      <c r="AN35" s="197">
        <f>COUNTIF('Fleet Calc'!$AE$3:$AE$1600,CONCATENATE(NOx_Calc!$E35,NOx_Calc!L$2,"A"))</f>
        <v>0</v>
      </c>
      <c r="AO35" s="197">
        <f>COUNTIF('Fleet Calc'!$AE$3:$AE$1600,CONCATENATE(NOx_Calc!$E35,NOx_Calc!M$2,"A"))</f>
        <v>0</v>
      </c>
      <c r="AP35" s="197">
        <f>COUNTIF('Fleet Calc'!$AE$3:$AE$1600,CONCATENATE(NOx_Calc!$E35,NOx_Calc!N$2,"A"))</f>
        <v>0</v>
      </c>
      <c r="AQ35" s="197">
        <f>COUNTIF('Fleet Calc'!$AE$3:$AE$1600,CONCATENATE(NOx_Calc!$E35,NOx_Calc!O$2,"A"))</f>
        <v>0</v>
      </c>
      <c r="AR35" s="197">
        <f>COUNTIF('Fleet Calc'!$AE$3:$AE$1600,CONCATENATE(NOx_Calc!$E35,NOx_Calc!P$2,"A"))</f>
        <v>0</v>
      </c>
      <c r="AS35" s="197">
        <f>COUNTIF('Fleet Calc'!$AE$3:$AE$1600,CONCATENATE(NOx_Calc!$E35,NOx_Calc!Q$2,"A"))</f>
        <v>0</v>
      </c>
      <c r="AT35" s="197"/>
      <c r="AU35" s="197">
        <f>SUMIF('Fleet Calc'!$AE$3:$AE$1600,CONCATENATE(NOx_Calc!$E35,NOx_Calc!J$2,"L"),'Fleet Calc'!$AK$3:$AK$1600)</f>
        <v>0</v>
      </c>
      <c r="AV35" s="197">
        <f>SUMIF('Fleet Calc'!$AE$3:$AE$1600,CONCATENATE(NOx_Calc!$E35,NOx_Calc!K$2,"L"),'Fleet Calc'!$AK$3:$AK$1600)</f>
        <v>0</v>
      </c>
      <c r="AW35" s="197">
        <f>SUMIF('Fleet Calc'!$AE$3:$AE$1600,CONCATENATE(NOx_Calc!$E35,NOx_Calc!L$2,"L"),'Fleet Calc'!$AK$3:$AK$1600)</f>
        <v>0</v>
      </c>
      <c r="AX35" s="197">
        <f>SUMIF('Fleet Calc'!$AE$3:$AE$1600,CONCATENATE(NOx_Calc!$E35,NOx_Calc!M$2,"L"),'Fleet Calc'!$AK$3:$AK$1600)</f>
        <v>0</v>
      </c>
      <c r="AY35" s="197">
        <f>SUMIF('Fleet Calc'!$AE$3:$AE$1600,CONCATENATE(NOx_Calc!$E35,NOx_Calc!N$2,"L"),'Fleet Calc'!$AK$3:$AK$1600)</f>
        <v>0</v>
      </c>
      <c r="AZ35" s="197">
        <f>SUMIF('Fleet Calc'!$AE$3:$AE$1600,CONCATENATE(NOx_Calc!$E35,NOx_Calc!O$2,"L"),'Fleet Calc'!$AK$3:$AK$1600)</f>
        <v>0</v>
      </c>
      <c r="BA35" s="197">
        <f>SUMIF('Fleet Calc'!$AE$3:$AE$1600,CONCATENATE(NOx_Calc!$E35,NOx_Calc!P$2,"L"),'Fleet Calc'!$AK$3:$AK$1600)</f>
        <v>0</v>
      </c>
      <c r="BB35" s="197">
        <f>SUMIF('Fleet Calc'!$AE$3:$AE$1600,CONCATENATE(NOx_Calc!$E35,NOx_Calc!Q$2,"L"),'Fleet Calc'!$AK$3:$AK$1600)</f>
        <v>0</v>
      </c>
      <c r="BC35" s="197"/>
      <c r="BD35" s="197">
        <f>SUMIF('Fleet Calc'!$AE$3:$AE$1600,CONCATENATE(NOx_Calc!$E35,NOx_Calc!J$2,"A"),'Fleet Calc'!$AK$3:$AK$1600)</f>
        <v>0</v>
      </c>
      <c r="BE35" s="197">
        <f>SUMIF('Fleet Calc'!$AE$3:$AE$1600,CONCATENATE(NOx_Calc!$E35,NOx_Calc!K$2,"A"),'Fleet Calc'!$AK$3:$AK$1600)</f>
        <v>0</v>
      </c>
      <c r="BF35" s="197">
        <f>SUMIF('Fleet Calc'!$AE$3:$AE$1600,CONCATENATE(NOx_Calc!$E35,NOx_Calc!L$2,"A"),'Fleet Calc'!$AK$3:$AK$1600)</f>
        <v>0</v>
      </c>
      <c r="BG35" s="197">
        <f>SUMIF('Fleet Calc'!$AE$3:$AE$1600,CONCATENATE(NOx_Calc!$E35,NOx_Calc!M$2,"A"),'Fleet Calc'!$AK$3:$AK$1600)</f>
        <v>0</v>
      </c>
      <c r="BH35" s="197">
        <f>SUMIF('Fleet Calc'!$AE$3:$AE$1600,CONCATENATE(NOx_Calc!$E35,NOx_Calc!N$2,"A"),'Fleet Calc'!$AK$3:$AK$1600)</f>
        <v>0</v>
      </c>
      <c r="BI35" s="197">
        <f>SUMIF('Fleet Calc'!$AE$3:$AE$1600,CONCATENATE(NOx_Calc!$E35,NOx_Calc!O$2,"A"),'Fleet Calc'!$AK$3:$AK$1600)</f>
        <v>0</v>
      </c>
      <c r="BJ35" s="197">
        <f>SUMIF('Fleet Calc'!$AE$3:$AE$1600,CONCATENATE(NOx_Calc!$E35,NOx_Calc!P$2,"A"),'Fleet Calc'!$AK$3:$AK$1600)</f>
        <v>0</v>
      </c>
      <c r="BK35" s="197">
        <f>SUMIF('Fleet Calc'!$AE$3:$AE$1600,CONCATENATE(NOx_Calc!$E35,NOx_Calc!Q$2,"A"),'Fleet Calc'!$AK$3:$AK$1600)</f>
        <v>0</v>
      </c>
      <c r="BL35" s="197"/>
      <c r="BM35" s="197">
        <f>IF(J35&lt;&gt;"",(AU35*1.609344*VLOOKUP(J35,'NOx Emission Factors'!$V:$X,2,FALSE))/1000000,0)</f>
        <v>0</v>
      </c>
      <c r="BN35" s="197">
        <f>IF(K35&lt;&gt;"",(AV35*1.609344*VLOOKUP(K35,'NOx Emission Factors'!$V:$X,2,FALSE))/1000000,0)</f>
        <v>0</v>
      </c>
      <c r="BO35" s="197">
        <f>IF(L35&lt;&gt;"",(AW35*1.609344*VLOOKUP(L35,'NOx Emission Factors'!$V:$X,2,FALSE))/1000000,0)</f>
        <v>0</v>
      </c>
      <c r="BP35" s="197">
        <f>IF(M35&lt;&gt;"",(AX35*1.609344*VLOOKUP(M35,'NOx Emission Factors'!$V:$X,2,FALSE))/1000000,0)</f>
        <v>0</v>
      </c>
      <c r="BQ35" s="197">
        <f>IF(N35&lt;&gt;"",(AY35*1.609344*VLOOKUP(N35,'NOx Emission Factors'!$V:$X,2,FALSE))/1000000,0)</f>
        <v>0</v>
      </c>
      <c r="BR35" s="197">
        <f>IF(O35&lt;&gt;"",(AZ35*1.609344*VLOOKUP(O35,'NOx Emission Factors'!$V:$X,2,FALSE))/1000000,0)</f>
        <v>0</v>
      </c>
      <c r="BS35" s="197">
        <f>IF(P35&lt;&gt;"",(BA35*1.609344*VLOOKUP(P35,'NOx Emission Factors'!$V:$X,2,FALSE))/1000000,0)</f>
        <v>0</v>
      </c>
      <c r="BT35" s="197"/>
      <c r="BU35" s="197">
        <f>IF(J35&lt;&gt;"",(BD35*1.609344*VLOOKUP(J35,'NOx Emission Factors'!$V:$X,3,FALSE))/1000000,0)</f>
        <v>0</v>
      </c>
      <c r="BV35" s="197">
        <f>IF(K35&lt;&gt;"",(BE35*1.609344*VLOOKUP(K35,'NOx Emission Factors'!$V:$X,3,FALSE))/1000000,0)</f>
        <v>0</v>
      </c>
      <c r="BW35" s="197">
        <f>IF(L35&lt;&gt;"",(BF35*1.609344*VLOOKUP(L35,'NOx Emission Factors'!$V:$X,3,FALSE))/1000000,0)</f>
        <v>0</v>
      </c>
      <c r="BX35" s="197">
        <f>IF(M35&lt;&gt;"",(BG35*1.609344*VLOOKUP(M35,'NOx Emission Factors'!$V:$X,3,FALSE))/1000000,0)</f>
        <v>0</v>
      </c>
      <c r="BY35" s="197">
        <f>IF(N35&lt;&gt;"",(BH35*1.609344*VLOOKUP(N35,'NOx Emission Factors'!$V:$X,3,FALSE))/1000000,0)</f>
        <v>0</v>
      </c>
      <c r="BZ35" s="197">
        <f>IF(O35&lt;&gt;"",(BI35*1.609344*VLOOKUP(O35,'NOx Emission Factors'!$V:$X,3,FALSE))/1000000,0)</f>
        <v>0</v>
      </c>
      <c r="CA35" s="197">
        <f>IF(P35&lt;&gt;"",(BJ35*1.609344*VLOOKUP(P35,'NOx Emission Factors'!$V:$X,3,FALSE))/1000000,0)</f>
        <v>0</v>
      </c>
      <c r="CB35" s="197"/>
      <c r="CC35" s="197">
        <f>SUMIF('Fleet Calc'!$AE$3:$AE$1600,CONCATENATE(NOx_Calc!$E35,NOx_Calc!J$2,"L"),'Fleet Calc'!$AI$3:$AI$1600)</f>
        <v>0</v>
      </c>
      <c r="CD35" s="197">
        <f>SUMIF('Fleet Calc'!$AE$3:$AE$1600,CONCATENATE(NOx_Calc!$E35,NOx_Calc!K$2,"L"),'Fleet Calc'!$AI$3:$AI$1600)</f>
        <v>0</v>
      </c>
      <c r="CE35" s="197">
        <f>SUMIF('Fleet Calc'!$AE$3:$AE$1600,CONCATENATE(NOx_Calc!$E35,NOx_Calc!L$2,"L"),'Fleet Calc'!$AI$3:$AI$1600)</f>
        <v>0</v>
      </c>
      <c r="CF35" s="197">
        <f>SUMIF('Fleet Calc'!$AE$3:$AE$1600,CONCATENATE(NOx_Calc!$E35,NOx_Calc!M$2,"L"),'Fleet Calc'!$AI$3:$AI$1600)</f>
        <v>0</v>
      </c>
      <c r="CG35" s="197">
        <f>SUMIF('Fleet Calc'!$AE$3:$AE$1600,CONCATENATE(NOx_Calc!$E35,NOx_Calc!N$2,"L"),'Fleet Calc'!$AI$3:$AI$1600)</f>
        <v>0</v>
      </c>
      <c r="CH35" s="197">
        <f>SUMIF('Fleet Calc'!$AE$3:$AE$1600,CONCATENATE(NOx_Calc!$E35,NOx_Calc!O$2,"L"),'Fleet Calc'!$AI$3:$AI$1600)</f>
        <v>0</v>
      </c>
      <c r="CI35" s="197">
        <f>SUMIF('Fleet Calc'!$AE$3:$AE$1600,CONCATENATE(NOx_Calc!$E35,NOx_Calc!P$2,"L"),'Fleet Calc'!$AI$3:$AI$1600)</f>
        <v>0</v>
      </c>
      <c r="CJ35" s="197"/>
      <c r="CK35" s="197">
        <f>SUMIF('Fleet Calc'!$AE$3:$AE$1600,CONCATENATE(NOx_Calc!$E35,NOx_Calc!J$2,"A"),'Fleet Calc'!$AI$3:$AI$1600)</f>
        <v>0</v>
      </c>
      <c r="CL35" s="197">
        <f>SUMIF('Fleet Calc'!$AE$3:$AE$1600,CONCATENATE(NOx_Calc!$E35,NOx_Calc!K$2,"A"),'Fleet Calc'!$AI$3:$AI$1600)</f>
        <v>0</v>
      </c>
      <c r="CM35" s="197">
        <f>SUMIF('Fleet Calc'!$AE$3:$AE$1600,CONCATENATE(NOx_Calc!$E35,NOx_Calc!L$2,"A"),'Fleet Calc'!$AI$3:$AI$1600)</f>
        <v>0</v>
      </c>
      <c r="CN35" s="197">
        <f>SUMIF('Fleet Calc'!$AE$3:$AE$1600,CONCATENATE(NOx_Calc!$E35,NOx_Calc!M$2,"A"),'Fleet Calc'!$AI$3:$AI$1600)</f>
        <v>0</v>
      </c>
      <c r="CO35" s="197">
        <f>SUMIF('Fleet Calc'!$AE$3:$AE$1600,CONCATENATE(NOx_Calc!$E35,NOx_Calc!N$2,"A"),'Fleet Calc'!$AI$3:$AI$1600)</f>
        <v>0</v>
      </c>
      <c r="CP35" s="197">
        <f>SUMIF('Fleet Calc'!$AE$3:$AE$1600,CONCATENATE(NOx_Calc!$E35,NOx_Calc!O$2,"A"),'Fleet Calc'!$AI$3:$AI$1600)</f>
        <v>0</v>
      </c>
      <c r="CQ35" s="197">
        <f>SUMIF('Fleet Calc'!$AE$3:$AE$1600,CONCATENATE(NOx_Calc!$E35,NOx_Calc!P$2,"A"),'Fleet Calc'!$AI$3:$AI$1600)</f>
        <v>0</v>
      </c>
      <c r="CR35" s="197"/>
      <c r="CS35" s="197">
        <f>IF(T35&lt;&gt;"",(CC35*1.609344*VLOOKUP(T35,'NOx Emission Factors'!$V:$X,2,FALSE))/1000000,0)</f>
        <v>0</v>
      </c>
      <c r="CT35" s="197">
        <f>IF(U35&lt;&gt;"",(CD35*1.609344*VLOOKUP(U35,'NOx Emission Factors'!$V:$X,2,FALSE))/1000000,0)</f>
        <v>0</v>
      </c>
      <c r="CU35" s="197">
        <f>IF(V35&lt;&gt;"",(CE35*1.609344*VLOOKUP(V35,'NOx Emission Factors'!$V:$X,2,FALSE))/1000000,0)</f>
        <v>0</v>
      </c>
      <c r="CV35" s="197">
        <f>IF(W35&lt;&gt;"",(CF35*1.609344*VLOOKUP(W35,'NOx Emission Factors'!$V:$X,2,FALSE))/1000000,0)</f>
        <v>0</v>
      </c>
      <c r="CW35" s="197">
        <f>IF(X35&lt;&gt;"",(CG35*1.609344*VLOOKUP(X35,'NOx Emission Factors'!$V:$X,2,FALSE))/1000000,0)</f>
        <v>0</v>
      </c>
      <c r="CX35" s="197">
        <f>IF(Y35&lt;&gt;"",(CH35*1.609344*VLOOKUP(Y35,'NOx Emission Factors'!$V:$X,2,FALSE))/1000000,0)</f>
        <v>0</v>
      </c>
      <c r="CY35" s="197">
        <f>IF(Z35&lt;&gt;"",(CI35*1.609344*VLOOKUP(Z35,'NOx Emission Factors'!$V:$X,2,FALSE))/1000000,0)</f>
        <v>0</v>
      </c>
      <c r="CZ35" s="197"/>
      <c r="DA35" s="197">
        <f>IF(T35&lt;&gt;"",(CK35*1.609344*VLOOKUP(T35,'NOx Emission Factors'!$V:$X,3,FALSE))/1000000,0)</f>
        <v>0</v>
      </c>
      <c r="DB35" s="197">
        <f>IF(U35&lt;&gt;"",(CL35*1.609344*VLOOKUP(U35,'NOx Emission Factors'!$V:$X,3,FALSE))/1000000,0)</f>
        <v>0</v>
      </c>
      <c r="DC35" s="197">
        <f>IF(V35&lt;&gt;"",(CM35*1.609344*VLOOKUP(V35,'NOx Emission Factors'!$V:$X,3,FALSE))/1000000,0)</f>
        <v>0</v>
      </c>
      <c r="DD35" s="197">
        <f>IF(W35&lt;&gt;"",(CN35*1.609344*VLOOKUP(W35,'NOx Emission Factors'!$V:$X,3,FALSE))/1000000,0)</f>
        <v>0</v>
      </c>
      <c r="DE35" s="197">
        <f>IF(X35&lt;&gt;"",(CO35*1.609344*VLOOKUP(X35,'NOx Emission Factors'!$V:$X,3,FALSE))/1000000,0)</f>
        <v>0</v>
      </c>
      <c r="DF35" s="197">
        <f>IF(Y35&lt;&gt;"",(CP35*1.609344*VLOOKUP(Y35,'NOx Emission Factors'!$V:$X,3,FALSE))/1000000,0)</f>
        <v>0</v>
      </c>
      <c r="DG35" s="197">
        <f>IF(Z35&lt;&gt;"",(CQ35*1.609344*VLOOKUP(Z35,'NOx Emission Factors'!$V:$X,3,FALSE))/1000000,0)</f>
        <v>0</v>
      </c>
      <c r="DH35" s="197"/>
      <c r="DI35" s="197">
        <f>SUMIF('Fleet Calc'!$AE$3:$AE$1600,CONCATENATE(NOx_Calc!$E35,NOx_Calc!J$2,"L"),'Fleet Calc'!$AG$3:$AG$1600)</f>
        <v>0</v>
      </c>
      <c r="DJ35" s="197">
        <f>SUMIF('Fleet Calc'!$AE$3:$AE$1600,CONCATENATE(NOx_Calc!$E35,NOx_Calc!K$2,"L"),'Fleet Calc'!$AG$3:$AG$1600)</f>
        <v>0</v>
      </c>
      <c r="DK35" s="197">
        <f>SUMIF('Fleet Calc'!$AE$3:$AE$1600,CONCATENATE(NOx_Calc!$E35,NOx_Calc!L$2,"L"),'Fleet Calc'!$AG$3:$AG$1600)</f>
        <v>0</v>
      </c>
      <c r="DL35" s="197">
        <f>SUMIF('Fleet Calc'!$AE$3:$AE$1600,CONCATENATE(NOx_Calc!$E35,NOx_Calc!M$2,"L"),'Fleet Calc'!$AG$3:$AG$1600)</f>
        <v>0</v>
      </c>
      <c r="DM35" s="197">
        <f>SUMIF('Fleet Calc'!$AE$3:$AE$1600,CONCATENATE(NOx_Calc!$E35,NOx_Calc!N$2,"L"),'Fleet Calc'!$AG$3:$AG$1600)</f>
        <v>0</v>
      </c>
      <c r="DN35" s="197">
        <f>SUMIF('Fleet Calc'!$AE$3:$AE$1600,CONCATENATE(NOx_Calc!$E35,NOx_Calc!O$2,"L"),'Fleet Calc'!$AG$3:$AG$1600)</f>
        <v>0</v>
      </c>
      <c r="DO35" s="197">
        <f>SUMIF('Fleet Calc'!$AE$3:$AE$1600,CONCATENATE(NOx_Calc!$E35,NOx_Calc!P$2,"L"),'Fleet Calc'!$AG$3:$AG$1600)</f>
        <v>0</v>
      </c>
      <c r="DP35" s="197"/>
      <c r="DQ35" s="197">
        <f>SUMIF('Fleet Calc'!$AE$3:$AE$1600,CONCATENATE(NOx_Calc!$E35,NOx_Calc!J$2,"A"),'Fleet Calc'!$AG$3:$AG$1600)</f>
        <v>0</v>
      </c>
      <c r="DR35" s="197">
        <f>SUMIF('Fleet Calc'!$AE$3:$AE$1600,CONCATENATE(NOx_Calc!$E35,NOx_Calc!K$2,"A"),'Fleet Calc'!$AG$3:$AG$1600)</f>
        <v>0</v>
      </c>
      <c r="DS35" s="197">
        <f>SUMIF('Fleet Calc'!$AE$3:$AE$1600,CONCATENATE(NOx_Calc!$E35,NOx_Calc!L$2,"A"),'Fleet Calc'!$AG$3:$AG$1600)</f>
        <v>0</v>
      </c>
      <c r="DT35" s="197">
        <f>SUMIF('Fleet Calc'!$AE$3:$AE$1600,CONCATENATE(NOx_Calc!$E35,NOx_Calc!M$2,"A"),'Fleet Calc'!$AG$3:$AG$1600)</f>
        <v>0</v>
      </c>
      <c r="DU35" s="197">
        <f>SUMIF('Fleet Calc'!$AE$3:$AE$1600,CONCATENATE(NOx_Calc!$E35,NOx_Calc!N$2,"A"),'Fleet Calc'!$AG$3:$AG$1600)</f>
        <v>0</v>
      </c>
      <c r="DV35" s="197">
        <f>SUMIF('Fleet Calc'!$AE$3:$AE$1600,CONCATENATE(NOx_Calc!$E35,NOx_Calc!O$2,"A"),'Fleet Calc'!$AG$3:$AG$1600)</f>
        <v>0</v>
      </c>
      <c r="DW35" s="197">
        <f>SUMIF('Fleet Calc'!$AE$3:$AE$1600,CONCATENATE(NOx_Calc!$E35,NOx_Calc!P$2,"A"),'Fleet Calc'!$AG$3:$AG$1600)</f>
        <v>0</v>
      </c>
      <c r="DX35" s="197">
        <f>SUMIF('Fleet Calc'!$AE$3:$AE$1600,CONCATENATE(NOx_Calc!$E35,NOx_Calc!R$2,"A"),'Fleet Calc'!$AG$3:$AG$1600)</f>
        <v>0</v>
      </c>
      <c r="DY35" s="197">
        <f>SUMIF('Fleet Calc'!$AE$3:$AE$1600,CONCATENATE(NOx_Calc!$E35,NOx_Calc!S$2,"A"),'Fleet Calc'!$AG$3:$AG$1600)</f>
        <v>0</v>
      </c>
      <c r="DZ35" s="197">
        <f>SUMIF('Fleet Calc'!$AE$3:$AE$1600,CONCATENATE(NOx_Calc!$E35,NOx_Calc!T$2,"A"),'Fleet Calc'!$AG$3:$AG$1600)</f>
        <v>0</v>
      </c>
      <c r="EA35" s="197"/>
      <c r="EB35" s="198">
        <f>IF(J35&lt;&gt;"",(DI35*VLOOKUP(J35,'NOx Emission Factors'!$V:$Z,5,FALSE))/1000000,0)</f>
        <v>0</v>
      </c>
      <c r="EC35" s="198">
        <f>IF(K35&lt;&gt;"",(DJ35*VLOOKUP(K35,'NOx Emission Factors'!$V:$Z,5,FALSE))/1000000,0)</f>
        <v>0</v>
      </c>
      <c r="ED35" s="198">
        <f>IF(L35&lt;&gt;"",(DK35*VLOOKUP(L35,'NOx Emission Factors'!$V:$Z,5,FALSE))/1000000,0)</f>
        <v>0</v>
      </c>
      <c r="EE35" s="198">
        <f>IF(M35&lt;&gt;"",(DL35*VLOOKUP(M35,'NOx Emission Factors'!$V:$Z,5,FALSE))/1000000,0)</f>
        <v>0</v>
      </c>
      <c r="EF35" s="198">
        <f>IF(N35&lt;&gt;"",(DM35*VLOOKUP(N35,'NOx Emission Factors'!$V:$Z,5,FALSE))/1000000,0)</f>
        <v>0</v>
      </c>
      <c r="EG35" s="198">
        <f>IF(O35&lt;&gt;"",(DN35*VLOOKUP(O35,'NOx Emission Factors'!$V:$Z,5,FALSE))/1000000,0)</f>
        <v>0</v>
      </c>
      <c r="EH35" s="198">
        <f>IF(P35&lt;&gt;"",(DO35*VLOOKUP(P35,'NOx Emission Factors'!$V:$Z,5,FALSE))/1000000,0)</f>
        <v>0</v>
      </c>
      <c r="EI35" s="197"/>
      <c r="EJ35" s="198">
        <f>IF(J35&lt;&gt;"",(DQ35*VLOOKUP(J35,'NOx Emission Factors'!$V:$Z,5,FALSE))/1000000,0)</f>
        <v>0</v>
      </c>
      <c r="EK35" s="198">
        <f>IF(K35&lt;&gt;"",(DR35*VLOOKUP(K35,'NOx Emission Factors'!$V:$Z,5,FALSE))/1000000,0)</f>
        <v>0</v>
      </c>
      <c r="EL35" s="198">
        <f>IF(L35&lt;&gt;"",(DS35*VLOOKUP(L35,'NOx Emission Factors'!$V:$Z,5,FALSE))/1000000,0)</f>
        <v>0</v>
      </c>
      <c r="EM35" s="198">
        <f>IF(M35&lt;&gt;"",(DT35*VLOOKUP(M35,'NOx Emission Factors'!$V:$Z,5,FALSE))/1000000,0)</f>
        <v>0</v>
      </c>
      <c r="EN35" s="198">
        <f>IF(N35&lt;&gt;"",(DU35*VLOOKUP(N35,'NOx Emission Factors'!$V:$Z,5,FALSE))/1000000,0)</f>
        <v>0</v>
      </c>
      <c r="EO35" s="198">
        <f>IF(O35&lt;&gt;"",(DV35*VLOOKUP(O35,'NOx Emission Factors'!$V:$Z,5,FALSE))/1000000,0)</f>
        <v>0</v>
      </c>
      <c r="EP35" s="198">
        <f>IF(P35&lt;&gt;"",(DW35*VLOOKUP(P35,'NOx Emission Factors'!$V:$Z,5,FALSE))/1000000,0)</f>
        <v>0</v>
      </c>
      <c r="EQ35" s="197"/>
      <c r="ER35" s="198">
        <f t="shared" si="10"/>
        <v>0</v>
      </c>
      <c r="ES35" s="198">
        <f t="shared" si="11"/>
        <v>0</v>
      </c>
      <c r="ET35" s="198">
        <f t="shared" si="12"/>
        <v>0</v>
      </c>
      <c r="EU35" s="198">
        <f t="shared" si="13"/>
        <v>0</v>
      </c>
      <c r="EV35" s="198">
        <f t="shared" si="14"/>
        <v>0</v>
      </c>
      <c r="EW35" s="198">
        <f t="shared" si="15"/>
        <v>0</v>
      </c>
      <c r="EX35" s="198">
        <f t="shared" si="16"/>
        <v>0</v>
      </c>
      <c r="EY35" s="198"/>
      <c r="EZ35" s="198">
        <f t="shared" si="17"/>
        <v>0</v>
      </c>
      <c r="FA35" s="198">
        <f t="shared" si="18"/>
        <v>0</v>
      </c>
      <c r="FB35" s="198">
        <f t="shared" si="19"/>
        <v>0</v>
      </c>
      <c r="FC35" s="198">
        <f t="shared" si="20"/>
        <v>0</v>
      </c>
      <c r="FD35" s="198">
        <f t="shared" si="21"/>
        <v>0</v>
      </c>
      <c r="FE35" s="198">
        <f t="shared" si="22"/>
        <v>0</v>
      </c>
      <c r="FF35" s="198">
        <f t="shared" si="23"/>
        <v>0</v>
      </c>
      <c r="FG35" s="197"/>
      <c r="FH35" s="197">
        <f t="shared" si="2"/>
        <v>0</v>
      </c>
      <c r="FI35" s="197"/>
      <c r="FJ35" s="197">
        <f t="shared" si="24"/>
        <v>0</v>
      </c>
      <c r="FK35" s="197">
        <f t="shared" si="25"/>
        <v>0</v>
      </c>
      <c r="FL35" s="197">
        <f t="shared" si="26"/>
        <v>0</v>
      </c>
      <c r="FM35" s="197">
        <f t="shared" si="27"/>
        <v>0</v>
      </c>
      <c r="FN35" s="197">
        <f t="shared" si="28"/>
        <v>0</v>
      </c>
      <c r="FO35" s="197">
        <f t="shared" si="29"/>
        <v>0</v>
      </c>
      <c r="FP35" s="197">
        <f t="shared" si="30"/>
        <v>0</v>
      </c>
      <c r="FR35" s="194">
        <f t="shared" si="31"/>
        <v>0</v>
      </c>
      <c r="FS35" s="194">
        <f t="shared" si="32"/>
        <v>0</v>
      </c>
      <c r="FT35" s="194">
        <f t="shared" si="33"/>
        <v>0</v>
      </c>
      <c r="FU35" s="194">
        <f t="shared" si="34"/>
        <v>0</v>
      </c>
      <c r="FV35" s="194">
        <f t="shared" si="35"/>
        <v>0</v>
      </c>
      <c r="FW35" s="194">
        <f t="shared" si="36"/>
        <v>0</v>
      </c>
      <c r="FX35" s="194">
        <f t="shared" si="37"/>
        <v>0</v>
      </c>
      <c r="FZ35" s="194">
        <f t="shared" si="38"/>
        <v>0</v>
      </c>
      <c r="GA35" s="194">
        <f t="shared" si="39"/>
        <v>0</v>
      </c>
      <c r="GB35" s="194">
        <f t="shared" si="40"/>
        <v>0</v>
      </c>
      <c r="GC35" s="194">
        <f t="shared" si="41"/>
        <v>0</v>
      </c>
      <c r="GD35" s="194">
        <f t="shared" si="42"/>
        <v>0</v>
      </c>
      <c r="GE35" s="194">
        <f t="shared" si="43"/>
        <v>0</v>
      </c>
      <c r="GF35" s="194">
        <f t="shared" si="44"/>
        <v>0</v>
      </c>
      <c r="GH35" s="194">
        <f t="shared" si="45"/>
        <v>0</v>
      </c>
      <c r="GI35" s="194">
        <f t="shared" si="46"/>
        <v>0</v>
      </c>
      <c r="GJ35" s="194">
        <f t="shared" si="47"/>
        <v>0</v>
      </c>
      <c r="GK35" s="194">
        <f t="shared" si="48"/>
        <v>0</v>
      </c>
      <c r="GL35" s="194">
        <f t="shared" si="49"/>
        <v>0</v>
      </c>
      <c r="GM35" s="194">
        <f t="shared" si="50"/>
        <v>0</v>
      </c>
      <c r="GN35" s="194">
        <f t="shared" si="51"/>
        <v>0</v>
      </c>
      <c r="GP35" s="194">
        <f t="shared" si="52"/>
        <v>0</v>
      </c>
      <c r="GQ35" s="194">
        <f t="shared" si="53"/>
        <v>0</v>
      </c>
      <c r="GR35" s="194">
        <f t="shared" si="54"/>
        <v>0</v>
      </c>
      <c r="GS35" s="194">
        <f t="shared" si="55"/>
        <v>0</v>
      </c>
      <c r="GT35" s="194">
        <f t="shared" si="56"/>
        <v>0</v>
      </c>
      <c r="GU35" s="194">
        <f t="shared" si="57"/>
        <v>0</v>
      </c>
      <c r="GV35" s="194">
        <f t="shared" si="58"/>
        <v>0</v>
      </c>
      <c r="GX35" s="194">
        <f t="shared" si="59"/>
        <v>0</v>
      </c>
      <c r="GY35" s="194">
        <f t="shared" si="60"/>
        <v>0</v>
      </c>
      <c r="GZ35" s="194">
        <f t="shared" si="61"/>
        <v>0</v>
      </c>
      <c r="HA35" s="194">
        <f t="shared" si="62"/>
        <v>0</v>
      </c>
      <c r="HB35" s="194">
        <f t="shared" si="63"/>
        <v>0</v>
      </c>
      <c r="HC35" s="194">
        <f t="shared" si="64"/>
        <v>0</v>
      </c>
      <c r="HD35" s="194">
        <f t="shared" si="65"/>
        <v>0</v>
      </c>
    </row>
    <row r="36" spans="1:212" s="194" customFormat="1" x14ac:dyDescent="0.2">
      <c r="A36" s="194" t="s">
        <v>38</v>
      </c>
      <c r="B36" s="194" t="s">
        <v>916</v>
      </c>
      <c r="C36" s="194" t="s">
        <v>85</v>
      </c>
      <c r="D36" s="194">
        <v>100</v>
      </c>
      <c r="E36" s="194" t="str">
        <f t="shared" si="9"/>
        <v>PL100</v>
      </c>
      <c r="G36" s="195">
        <v>50</v>
      </c>
      <c r="H36" s="195">
        <v>0</v>
      </c>
      <c r="I36" s="192"/>
      <c r="J36" s="196">
        <f t="shared" si="92"/>
        <v>330</v>
      </c>
      <c r="K36" s="196">
        <f t="shared" ref="K36:N36" si="99">J36+1</f>
        <v>331</v>
      </c>
      <c r="L36" s="196">
        <f t="shared" si="99"/>
        <v>332</v>
      </c>
      <c r="M36" s="196">
        <f t="shared" si="99"/>
        <v>333</v>
      </c>
      <c r="N36" s="196">
        <f t="shared" si="99"/>
        <v>334</v>
      </c>
      <c r="O36" s="196">
        <f t="shared" si="94"/>
        <v>334</v>
      </c>
      <c r="P36" s="196">
        <f t="shared" si="94"/>
        <v>334</v>
      </c>
      <c r="Q36" s="192"/>
      <c r="R36" s="192"/>
      <c r="S36" s="192"/>
      <c r="T36" s="192">
        <f t="shared" si="95"/>
        <v>430</v>
      </c>
      <c r="U36" s="192">
        <f t="shared" si="91"/>
        <v>431</v>
      </c>
      <c r="V36" s="192">
        <f t="shared" si="91"/>
        <v>432</v>
      </c>
      <c r="W36" s="192">
        <f t="shared" si="91"/>
        <v>433</v>
      </c>
      <c r="X36" s="192">
        <f t="shared" si="91"/>
        <v>434</v>
      </c>
      <c r="Y36" s="196">
        <f t="shared" ref="Y36:Z36" si="100">X36</f>
        <v>434</v>
      </c>
      <c r="Z36" s="196">
        <f t="shared" si="100"/>
        <v>434</v>
      </c>
      <c r="AA36" s="192"/>
      <c r="AC36" s="197">
        <f>COUNTIF('Fleet Calc'!$AE$3:$AE$1600,CONCATENATE(NOx_Calc!$E36,NOx_Calc!J$2,"L"))</f>
        <v>0</v>
      </c>
      <c r="AD36" s="197">
        <f>COUNTIF('Fleet Calc'!$AE$3:$AE$1600,CONCATENATE(NOx_Calc!$E36,NOx_Calc!K$2,"L"))</f>
        <v>0</v>
      </c>
      <c r="AE36" s="197">
        <f>COUNTIF('Fleet Calc'!$AE$3:$AE$1600,CONCATENATE(NOx_Calc!$E36,NOx_Calc!L$2,"L"))</f>
        <v>0</v>
      </c>
      <c r="AF36" s="197">
        <f>COUNTIF('Fleet Calc'!$AE$3:$AE$1600,CONCATENATE(NOx_Calc!$E36,NOx_Calc!M$2,"L"))</f>
        <v>0</v>
      </c>
      <c r="AG36" s="197">
        <f>COUNTIF('Fleet Calc'!$AE$3:$AE$1600,CONCATENATE(NOx_Calc!$E36,NOx_Calc!N$2,"L"))</f>
        <v>0</v>
      </c>
      <c r="AH36" s="197">
        <f>COUNTIF('Fleet Calc'!$AE$3:$AE$1600,CONCATENATE(NOx_Calc!$E36,NOx_Calc!O$2,"L"))</f>
        <v>0</v>
      </c>
      <c r="AI36" s="197">
        <f>COUNTIF('Fleet Calc'!$AE$3:$AE$1600,CONCATENATE(NOx_Calc!$E36,NOx_Calc!P$2,"L"))</f>
        <v>0</v>
      </c>
      <c r="AJ36" s="197">
        <f>COUNTIF('Fleet Calc'!$AE$3:$AE$1600,CONCATENATE(NOx_Calc!$E36,NOx_Calc!Q$2,"L"))</f>
        <v>0</v>
      </c>
      <c r="AK36" s="197"/>
      <c r="AL36" s="197">
        <f>COUNTIF('Fleet Calc'!$AE$3:$AE$1600,CONCATENATE(NOx_Calc!$E36,NOx_Calc!J$2,"A"))</f>
        <v>0</v>
      </c>
      <c r="AM36" s="197">
        <f>COUNTIF('Fleet Calc'!$AE$3:$AE$1600,CONCATENATE(NOx_Calc!$E36,NOx_Calc!K$2,"A"))</f>
        <v>0</v>
      </c>
      <c r="AN36" s="197">
        <f>COUNTIF('Fleet Calc'!$AE$3:$AE$1600,CONCATENATE(NOx_Calc!$E36,NOx_Calc!L$2,"A"))</f>
        <v>0</v>
      </c>
      <c r="AO36" s="197">
        <f>COUNTIF('Fleet Calc'!$AE$3:$AE$1600,CONCATENATE(NOx_Calc!$E36,NOx_Calc!M$2,"A"))</f>
        <v>0</v>
      </c>
      <c r="AP36" s="197">
        <f>COUNTIF('Fleet Calc'!$AE$3:$AE$1600,CONCATENATE(NOx_Calc!$E36,NOx_Calc!N$2,"A"))</f>
        <v>0</v>
      </c>
      <c r="AQ36" s="197">
        <f>COUNTIF('Fleet Calc'!$AE$3:$AE$1600,CONCATENATE(NOx_Calc!$E36,NOx_Calc!O$2,"A"))</f>
        <v>0</v>
      </c>
      <c r="AR36" s="197">
        <f>COUNTIF('Fleet Calc'!$AE$3:$AE$1600,CONCATENATE(NOx_Calc!$E36,NOx_Calc!P$2,"A"))</f>
        <v>0</v>
      </c>
      <c r="AS36" s="197">
        <f>COUNTIF('Fleet Calc'!$AE$3:$AE$1600,CONCATENATE(NOx_Calc!$E36,NOx_Calc!Q$2,"A"))</f>
        <v>0</v>
      </c>
      <c r="AT36" s="197"/>
      <c r="AU36" s="197">
        <f>SUMIF('Fleet Calc'!$AE$3:$AE$1600,CONCATENATE(NOx_Calc!$E36,NOx_Calc!J$2,"L"),'Fleet Calc'!$AK$3:$AK$1600)</f>
        <v>0</v>
      </c>
      <c r="AV36" s="197">
        <f>SUMIF('Fleet Calc'!$AE$3:$AE$1600,CONCATENATE(NOx_Calc!$E36,NOx_Calc!K$2,"L"),'Fleet Calc'!$AK$3:$AK$1600)</f>
        <v>0</v>
      </c>
      <c r="AW36" s="197">
        <f>SUMIF('Fleet Calc'!$AE$3:$AE$1600,CONCATENATE(NOx_Calc!$E36,NOx_Calc!L$2,"L"),'Fleet Calc'!$AK$3:$AK$1600)</f>
        <v>0</v>
      </c>
      <c r="AX36" s="197">
        <f>SUMIF('Fleet Calc'!$AE$3:$AE$1600,CONCATENATE(NOx_Calc!$E36,NOx_Calc!M$2,"L"),'Fleet Calc'!$AK$3:$AK$1600)</f>
        <v>0</v>
      </c>
      <c r="AY36" s="197">
        <f>SUMIF('Fleet Calc'!$AE$3:$AE$1600,CONCATENATE(NOx_Calc!$E36,NOx_Calc!N$2,"L"),'Fleet Calc'!$AK$3:$AK$1600)</f>
        <v>0</v>
      </c>
      <c r="AZ36" s="197">
        <f>SUMIF('Fleet Calc'!$AE$3:$AE$1600,CONCATENATE(NOx_Calc!$E36,NOx_Calc!O$2,"L"),'Fleet Calc'!$AK$3:$AK$1600)</f>
        <v>0</v>
      </c>
      <c r="BA36" s="197">
        <f>SUMIF('Fleet Calc'!$AE$3:$AE$1600,CONCATENATE(NOx_Calc!$E36,NOx_Calc!P$2,"L"),'Fleet Calc'!$AK$3:$AK$1600)</f>
        <v>0</v>
      </c>
      <c r="BB36" s="197">
        <f>SUMIF('Fleet Calc'!$AE$3:$AE$1600,CONCATENATE(NOx_Calc!$E36,NOx_Calc!Q$2,"L"),'Fleet Calc'!$AK$3:$AK$1600)</f>
        <v>0</v>
      </c>
      <c r="BC36" s="197"/>
      <c r="BD36" s="197">
        <f>SUMIF('Fleet Calc'!$AE$3:$AE$1600,CONCATENATE(NOx_Calc!$E36,NOx_Calc!J$2,"A"),'Fleet Calc'!$AK$3:$AK$1600)</f>
        <v>0</v>
      </c>
      <c r="BE36" s="197">
        <f>SUMIF('Fleet Calc'!$AE$3:$AE$1600,CONCATENATE(NOx_Calc!$E36,NOx_Calc!K$2,"A"),'Fleet Calc'!$AK$3:$AK$1600)</f>
        <v>0</v>
      </c>
      <c r="BF36" s="197">
        <f>SUMIF('Fleet Calc'!$AE$3:$AE$1600,CONCATENATE(NOx_Calc!$E36,NOx_Calc!L$2,"A"),'Fleet Calc'!$AK$3:$AK$1600)</f>
        <v>0</v>
      </c>
      <c r="BG36" s="197">
        <f>SUMIF('Fleet Calc'!$AE$3:$AE$1600,CONCATENATE(NOx_Calc!$E36,NOx_Calc!M$2,"A"),'Fleet Calc'!$AK$3:$AK$1600)</f>
        <v>0</v>
      </c>
      <c r="BH36" s="197">
        <f>SUMIF('Fleet Calc'!$AE$3:$AE$1600,CONCATENATE(NOx_Calc!$E36,NOx_Calc!N$2,"A"),'Fleet Calc'!$AK$3:$AK$1600)</f>
        <v>0</v>
      </c>
      <c r="BI36" s="197">
        <f>SUMIF('Fleet Calc'!$AE$3:$AE$1600,CONCATENATE(NOx_Calc!$E36,NOx_Calc!O$2,"A"),'Fleet Calc'!$AK$3:$AK$1600)</f>
        <v>0</v>
      </c>
      <c r="BJ36" s="197">
        <f>SUMIF('Fleet Calc'!$AE$3:$AE$1600,CONCATENATE(NOx_Calc!$E36,NOx_Calc!P$2,"A"),'Fleet Calc'!$AK$3:$AK$1600)</f>
        <v>0</v>
      </c>
      <c r="BK36" s="197">
        <f>SUMIF('Fleet Calc'!$AE$3:$AE$1600,CONCATENATE(NOx_Calc!$E36,NOx_Calc!Q$2,"A"),'Fleet Calc'!$AK$3:$AK$1600)</f>
        <v>0</v>
      </c>
      <c r="BL36" s="197"/>
      <c r="BM36" s="197">
        <f>IF(J36&lt;&gt;"",(AU36*1.609344*VLOOKUP(J36,'NOx Emission Factors'!$V:$X,2,FALSE))/1000000,0)</f>
        <v>0</v>
      </c>
      <c r="BN36" s="197">
        <f>IF(K36&lt;&gt;"",(AV36*1.609344*VLOOKUP(K36,'NOx Emission Factors'!$V:$X,2,FALSE))/1000000,0)</f>
        <v>0</v>
      </c>
      <c r="BO36" s="197">
        <f>IF(L36&lt;&gt;"",(AW36*1.609344*VLOOKUP(L36,'NOx Emission Factors'!$V:$X,2,FALSE))/1000000,0)</f>
        <v>0</v>
      </c>
      <c r="BP36" s="197">
        <f>IF(M36&lt;&gt;"",(AX36*1.609344*VLOOKUP(M36,'NOx Emission Factors'!$V:$X,2,FALSE))/1000000,0)</f>
        <v>0</v>
      </c>
      <c r="BQ36" s="197">
        <f>IF(N36&lt;&gt;"",(AY36*1.609344*VLOOKUP(N36,'NOx Emission Factors'!$V:$X,2,FALSE))/1000000,0)</f>
        <v>0</v>
      </c>
      <c r="BR36" s="197">
        <f>IF(O36&lt;&gt;"",(AZ36*1.609344*VLOOKUP(O36,'NOx Emission Factors'!$V:$X,2,FALSE))/1000000,0)</f>
        <v>0</v>
      </c>
      <c r="BS36" s="197">
        <f>IF(P36&lt;&gt;"",(BA36*1.609344*VLOOKUP(P36,'NOx Emission Factors'!$V:$X,2,FALSE))/1000000,0)</f>
        <v>0</v>
      </c>
      <c r="BT36" s="197"/>
      <c r="BU36" s="197">
        <f>IF(J36&lt;&gt;"",(BD36*1.609344*VLOOKUP(J36,'NOx Emission Factors'!$V:$X,3,FALSE))/1000000,0)</f>
        <v>0</v>
      </c>
      <c r="BV36" s="197">
        <f>IF(K36&lt;&gt;"",(BE36*1.609344*VLOOKUP(K36,'NOx Emission Factors'!$V:$X,3,FALSE))/1000000,0)</f>
        <v>0</v>
      </c>
      <c r="BW36" s="197">
        <f>IF(L36&lt;&gt;"",(BF36*1.609344*VLOOKUP(L36,'NOx Emission Factors'!$V:$X,3,FALSE))/1000000,0)</f>
        <v>0</v>
      </c>
      <c r="BX36" s="197">
        <f>IF(M36&lt;&gt;"",(BG36*1.609344*VLOOKUP(M36,'NOx Emission Factors'!$V:$X,3,FALSE))/1000000,0)</f>
        <v>0</v>
      </c>
      <c r="BY36" s="197">
        <f>IF(N36&lt;&gt;"",(BH36*1.609344*VLOOKUP(N36,'NOx Emission Factors'!$V:$X,3,FALSE))/1000000,0)</f>
        <v>0</v>
      </c>
      <c r="BZ36" s="197">
        <f>IF(O36&lt;&gt;"",(BI36*1.609344*VLOOKUP(O36,'NOx Emission Factors'!$V:$X,3,FALSE))/1000000,0)</f>
        <v>0</v>
      </c>
      <c r="CA36" s="197">
        <f>IF(P36&lt;&gt;"",(BJ36*1.609344*VLOOKUP(P36,'NOx Emission Factors'!$V:$X,3,FALSE))/1000000,0)</f>
        <v>0</v>
      </c>
      <c r="CB36" s="197"/>
      <c r="CC36" s="197">
        <f>SUMIF('Fleet Calc'!$AE$3:$AE$1600,CONCATENATE(NOx_Calc!$E36,NOx_Calc!J$2,"L"),'Fleet Calc'!$AI$3:$AI$1600)</f>
        <v>0</v>
      </c>
      <c r="CD36" s="197">
        <f>SUMIF('Fleet Calc'!$AE$3:$AE$1600,CONCATENATE(NOx_Calc!$E36,NOx_Calc!K$2,"L"),'Fleet Calc'!$AI$3:$AI$1600)</f>
        <v>0</v>
      </c>
      <c r="CE36" s="197">
        <f>SUMIF('Fleet Calc'!$AE$3:$AE$1600,CONCATENATE(NOx_Calc!$E36,NOx_Calc!L$2,"L"),'Fleet Calc'!$AI$3:$AI$1600)</f>
        <v>0</v>
      </c>
      <c r="CF36" s="197">
        <f>SUMIF('Fleet Calc'!$AE$3:$AE$1600,CONCATENATE(NOx_Calc!$E36,NOx_Calc!M$2,"L"),'Fleet Calc'!$AI$3:$AI$1600)</f>
        <v>0</v>
      </c>
      <c r="CG36" s="197">
        <f>SUMIF('Fleet Calc'!$AE$3:$AE$1600,CONCATENATE(NOx_Calc!$E36,NOx_Calc!N$2,"L"),'Fleet Calc'!$AI$3:$AI$1600)</f>
        <v>0</v>
      </c>
      <c r="CH36" s="197">
        <f>SUMIF('Fleet Calc'!$AE$3:$AE$1600,CONCATENATE(NOx_Calc!$E36,NOx_Calc!O$2,"L"),'Fleet Calc'!$AI$3:$AI$1600)</f>
        <v>0</v>
      </c>
      <c r="CI36" s="197">
        <f>SUMIF('Fleet Calc'!$AE$3:$AE$1600,CONCATENATE(NOx_Calc!$E36,NOx_Calc!P$2,"L"),'Fleet Calc'!$AI$3:$AI$1600)</f>
        <v>0</v>
      </c>
      <c r="CJ36" s="197"/>
      <c r="CK36" s="197">
        <f>SUMIF('Fleet Calc'!$AE$3:$AE$1600,CONCATENATE(NOx_Calc!$E36,NOx_Calc!J$2,"A"),'Fleet Calc'!$AI$3:$AI$1600)</f>
        <v>0</v>
      </c>
      <c r="CL36" s="197">
        <f>SUMIF('Fleet Calc'!$AE$3:$AE$1600,CONCATENATE(NOx_Calc!$E36,NOx_Calc!K$2,"A"),'Fleet Calc'!$AI$3:$AI$1600)</f>
        <v>0</v>
      </c>
      <c r="CM36" s="197">
        <f>SUMIF('Fleet Calc'!$AE$3:$AE$1600,CONCATENATE(NOx_Calc!$E36,NOx_Calc!L$2,"A"),'Fleet Calc'!$AI$3:$AI$1600)</f>
        <v>0</v>
      </c>
      <c r="CN36" s="197">
        <f>SUMIF('Fleet Calc'!$AE$3:$AE$1600,CONCATENATE(NOx_Calc!$E36,NOx_Calc!M$2,"A"),'Fleet Calc'!$AI$3:$AI$1600)</f>
        <v>0</v>
      </c>
      <c r="CO36" s="197">
        <f>SUMIF('Fleet Calc'!$AE$3:$AE$1600,CONCATENATE(NOx_Calc!$E36,NOx_Calc!N$2,"A"),'Fleet Calc'!$AI$3:$AI$1600)</f>
        <v>0</v>
      </c>
      <c r="CP36" s="197">
        <f>SUMIF('Fleet Calc'!$AE$3:$AE$1600,CONCATENATE(NOx_Calc!$E36,NOx_Calc!O$2,"A"),'Fleet Calc'!$AI$3:$AI$1600)</f>
        <v>0</v>
      </c>
      <c r="CQ36" s="197">
        <f>SUMIF('Fleet Calc'!$AE$3:$AE$1600,CONCATENATE(NOx_Calc!$E36,NOx_Calc!P$2,"A"),'Fleet Calc'!$AI$3:$AI$1600)</f>
        <v>0</v>
      </c>
      <c r="CR36" s="197"/>
      <c r="CS36" s="197">
        <f>IF(T36&lt;&gt;"",(CC36*1.609344*VLOOKUP(T36,'NOx Emission Factors'!$V:$X,2,FALSE))/1000000,0)</f>
        <v>0</v>
      </c>
      <c r="CT36" s="197">
        <f>IF(U36&lt;&gt;"",(CD36*1.609344*VLOOKUP(U36,'NOx Emission Factors'!$V:$X,2,FALSE))/1000000,0)</f>
        <v>0</v>
      </c>
      <c r="CU36" s="197">
        <f>IF(V36&lt;&gt;"",(CE36*1.609344*VLOOKUP(V36,'NOx Emission Factors'!$V:$X,2,FALSE))/1000000,0)</f>
        <v>0</v>
      </c>
      <c r="CV36" s="197">
        <f>IF(W36&lt;&gt;"",(CF36*1.609344*VLOOKUP(W36,'NOx Emission Factors'!$V:$X,2,FALSE))/1000000,0)</f>
        <v>0</v>
      </c>
      <c r="CW36" s="197">
        <f>IF(X36&lt;&gt;"",(CG36*1.609344*VLOOKUP(X36,'NOx Emission Factors'!$V:$X,2,FALSE))/1000000,0)</f>
        <v>0</v>
      </c>
      <c r="CX36" s="197">
        <f>IF(Y36&lt;&gt;"",(CH36*1.609344*VLOOKUP(Y36,'NOx Emission Factors'!$V:$X,2,FALSE))/1000000,0)</f>
        <v>0</v>
      </c>
      <c r="CY36" s="197">
        <f>IF(Z36&lt;&gt;"",(CI36*1.609344*VLOOKUP(Z36,'NOx Emission Factors'!$V:$X,2,FALSE))/1000000,0)</f>
        <v>0</v>
      </c>
      <c r="CZ36" s="197"/>
      <c r="DA36" s="197">
        <f>IF(T36&lt;&gt;"",(CK36*1.609344*VLOOKUP(T36,'NOx Emission Factors'!$V:$X,3,FALSE))/1000000,0)</f>
        <v>0</v>
      </c>
      <c r="DB36" s="197">
        <f>IF(U36&lt;&gt;"",(CL36*1.609344*VLOOKUP(U36,'NOx Emission Factors'!$V:$X,3,FALSE))/1000000,0)</f>
        <v>0</v>
      </c>
      <c r="DC36" s="197">
        <f>IF(V36&lt;&gt;"",(CM36*1.609344*VLOOKUP(V36,'NOx Emission Factors'!$V:$X,3,FALSE))/1000000,0)</f>
        <v>0</v>
      </c>
      <c r="DD36" s="197">
        <f>IF(W36&lt;&gt;"",(CN36*1.609344*VLOOKUP(W36,'NOx Emission Factors'!$V:$X,3,FALSE))/1000000,0)</f>
        <v>0</v>
      </c>
      <c r="DE36" s="197">
        <f>IF(X36&lt;&gt;"",(CO36*1.609344*VLOOKUP(X36,'NOx Emission Factors'!$V:$X,3,FALSE))/1000000,0)</f>
        <v>0</v>
      </c>
      <c r="DF36" s="197">
        <f>IF(Y36&lt;&gt;"",(CP36*1.609344*VLOOKUP(Y36,'NOx Emission Factors'!$V:$X,3,FALSE))/1000000,0)</f>
        <v>0</v>
      </c>
      <c r="DG36" s="197">
        <f>IF(Z36&lt;&gt;"",(CQ36*1.609344*VLOOKUP(Z36,'NOx Emission Factors'!$V:$X,3,FALSE))/1000000,0)</f>
        <v>0</v>
      </c>
      <c r="DH36" s="197"/>
      <c r="DI36" s="197">
        <f>SUMIF('Fleet Calc'!$AE$3:$AE$1600,CONCATENATE(NOx_Calc!$E36,NOx_Calc!J$2,"L"),'Fleet Calc'!$AG$3:$AG$1600)</f>
        <v>0</v>
      </c>
      <c r="DJ36" s="197">
        <f>SUMIF('Fleet Calc'!$AE$3:$AE$1600,CONCATENATE(NOx_Calc!$E36,NOx_Calc!K$2,"L"),'Fleet Calc'!$AG$3:$AG$1600)</f>
        <v>0</v>
      </c>
      <c r="DK36" s="197">
        <f>SUMIF('Fleet Calc'!$AE$3:$AE$1600,CONCATENATE(NOx_Calc!$E36,NOx_Calc!L$2,"L"),'Fleet Calc'!$AG$3:$AG$1600)</f>
        <v>0</v>
      </c>
      <c r="DL36" s="197">
        <f>SUMIF('Fleet Calc'!$AE$3:$AE$1600,CONCATENATE(NOx_Calc!$E36,NOx_Calc!M$2,"L"),'Fleet Calc'!$AG$3:$AG$1600)</f>
        <v>0</v>
      </c>
      <c r="DM36" s="197">
        <f>SUMIF('Fleet Calc'!$AE$3:$AE$1600,CONCATENATE(NOx_Calc!$E36,NOx_Calc!N$2,"L"),'Fleet Calc'!$AG$3:$AG$1600)</f>
        <v>0</v>
      </c>
      <c r="DN36" s="197">
        <f>SUMIF('Fleet Calc'!$AE$3:$AE$1600,CONCATENATE(NOx_Calc!$E36,NOx_Calc!O$2,"L"),'Fleet Calc'!$AG$3:$AG$1600)</f>
        <v>0</v>
      </c>
      <c r="DO36" s="197">
        <f>SUMIF('Fleet Calc'!$AE$3:$AE$1600,CONCATENATE(NOx_Calc!$E36,NOx_Calc!P$2,"L"),'Fleet Calc'!$AG$3:$AG$1600)</f>
        <v>0</v>
      </c>
      <c r="DP36" s="197"/>
      <c r="DQ36" s="197">
        <f>SUMIF('Fleet Calc'!$AE$3:$AE$1600,CONCATENATE(NOx_Calc!$E36,NOx_Calc!J$2,"A"),'Fleet Calc'!$AG$3:$AG$1600)</f>
        <v>0</v>
      </c>
      <c r="DR36" s="197">
        <f>SUMIF('Fleet Calc'!$AE$3:$AE$1600,CONCATENATE(NOx_Calc!$E36,NOx_Calc!K$2,"A"),'Fleet Calc'!$AG$3:$AG$1600)</f>
        <v>0</v>
      </c>
      <c r="DS36" s="197">
        <f>SUMIF('Fleet Calc'!$AE$3:$AE$1600,CONCATENATE(NOx_Calc!$E36,NOx_Calc!L$2,"A"),'Fleet Calc'!$AG$3:$AG$1600)</f>
        <v>0</v>
      </c>
      <c r="DT36" s="197">
        <f>SUMIF('Fleet Calc'!$AE$3:$AE$1600,CONCATENATE(NOx_Calc!$E36,NOx_Calc!M$2,"A"),'Fleet Calc'!$AG$3:$AG$1600)</f>
        <v>0</v>
      </c>
      <c r="DU36" s="197">
        <f>SUMIF('Fleet Calc'!$AE$3:$AE$1600,CONCATENATE(NOx_Calc!$E36,NOx_Calc!N$2,"A"),'Fleet Calc'!$AG$3:$AG$1600)</f>
        <v>0</v>
      </c>
      <c r="DV36" s="197">
        <f>SUMIF('Fleet Calc'!$AE$3:$AE$1600,CONCATENATE(NOx_Calc!$E36,NOx_Calc!O$2,"A"),'Fleet Calc'!$AG$3:$AG$1600)</f>
        <v>0</v>
      </c>
      <c r="DW36" s="197">
        <f>SUMIF('Fleet Calc'!$AE$3:$AE$1600,CONCATENATE(NOx_Calc!$E36,NOx_Calc!P$2,"A"),'Fleet Calc'!$AG$3:$AG$1600)</f>
        <v>0</v>
      </c>
      <c r="DX36" s="197">
        <f>SUMIF('Fleet Calc'!$AE$3:$AE$1600,CONCATENATE(NOx_Calc!$E36,NOx_Calc!R$2,"A"),'Fleet Calc'!$AG$3:$AG$1600)</f>
        <v>0</v>
      </c>
      <c r="DY36" s="197">
        <f>SUMIF('Fleet Calc'!$AE$3:$AE$1600,CONCATENATE(NOx_Calc!$E36,NOx_Calc!S$2,"A"),'Fleet Calc'!$AG$3:$AG$1600)</f>
        <v>0</v>
      </c>
      <c r="DZ36" s="197">
        <f>SUMIF('Fleet Calc'!$AE$3:$AE$1600,CONCATENATE(NOx_Calc!$E36,NOx_Calc!T$2,"A"),'Fleet Calc'!$AG$3:$AG$1600)</f>
        <v>0</v>
      </c>
      <c r="EA36" s="197"/>
      <c r="EB36" s="198">
        <f>IF(J36&lt;&gt;"",(DI36*VLOOKUP(J36,'NOx Emission Factors'!$V:$Z,5,FALSE))/1000000,0)</f>
        <v>0</v>
      </c>
      <c r="EC36" s="198">
        <f>IF(K36&lt;&gt;"",(DJ36*VLOOKUP(K36,'NOx Emission Factors'!$V:$Z,5,FALSE))/1000000,0)</f>
        <v>0</v>
      </c>
      <c r="ED36" s="198">
        <f>IF(L36&lt;&gt;"",(DK36*VLOOKUP(L36,'NOx Emission Factors'!$V:$Z,5,FALSE))/1000000,0)</f>
        <v>0</v>
      </c>
      <c r="EE36" s="198">
        <f>IF(M36&lt;&gt;"",(DL36*VLOOKUP(M36,'NOx Emission Factors'!$V:$Z,5,FALSE))/1000000,0)</f>
        <v>0</v>
      </c>
      <c r="EF36" s="198">
        <f>IF(N36&lt;&gt;"",(DM36*VLOOKUP(N36,'NOx Emission Factors'!$V:$Z,5,FALSE))/1000000,0)</f>
        <v>0</v>
      </c>
      <c r="EG36" s="198">
        <f>IF(O36&lt;&gt;"",(DN36*VLOOKUP(O36,'NOx Emission Factors'!$V:$Z,5,FALSE))/1000000,0)</f>
        <v>0</v>
      </c>
      <c r="EH36" s="198">
        <f>IF(P36&lt;&gt;"",(DO36*VLOOKUP(P36,'NOx Emission Factors'!$V:$Z,5,FALSE))/1000000,0)</f>
        <v>0</v>
      </c>
      <c r="EI36" s="197"/>
      <c r="EJ36" s="198">
        <f>IF(J36&lt;&gt;"",(DQ36*VLOOKUP(J36,'NOx Emission Factors'!$V:$Z,5,FALSE))/1000000,0)</f>
        <v>0</v>
      </c>
      <c r="EK36" s="198">
        <f>IF(K36&lt;&gt;"",(DR36*VLOOKUP(K36,'NOx Emission Factors'!$V:$Z,5,FALSE))/1000000,0)</f>
        <v>0</v>
      </c>
      <c r="EL36" s="198">
        <f>IF(L36&lt;&gt;"",(DS36*VLOOKUP(L36,'NOx Emission Factors'!$V:$Z,5,FALSE))/1000000,0)</f>
        <v>0</v>
      </c>
      <c r="EM36" s="198">
        <f>IF(M36&lt;&gt;"",(DT36*VLOOKUP(M36,'NOx Emission Factors'!$V:$Z,5,FALSE))/1000000,0)</f>
        <v>0</v>
      </c>
      <c r="EN36" s="198">
        <f>IF(N36&lt;&gt;"",(DU36*VLOOKUP(N36,'NOx Emission Factors'!$V:$Z,5,FALSE))/1000000,0)</f>
        <v>0</v>
      </c>
      <c r="EO36" s="198">
        <f>IF(O36&lt;&gt;"",(DV36*VLOOKUP(O36,'NOx Emission Factors'!$V:$Z,5,FALSE))/1000000,0)</f>
        <v>0</v>
      </c>
      <c r="EP36" s="198">
        <f>IF(P36&lt;&gt;"",(DW36*VLOOKUP(P36,'NOx Emission Factors'!$V:$Z,5,FALSE))/1000000,0)</f>
        <v>0</v>
      </c>
      <c r="EQ36" s="197"/>
      <c r="ER36" s="198">
        <f t="shared" si="10"/>
        <v>0</v>
      </c>
      <c r="ES36" s="198">
        <f t="shared" si="11"/>
        <v>0</v>
      </c>
      <c r="ET36" s="198">
        <f t="shared" si="12"/>
        <v>0</v>
      </c>
      <c r="EU36" s="198">
        <f t="shared" si="13"/>
        <v>0</v>
      </c>
      <c r="EV36" s="198">
        <f t="shared" si="14"/>
        <v>0</v>
      </c>
      <c r="EW36" s="198">
        <f t="shared" si="15"/>
        <v>0</v>
      </c>
      <c r="EX36" s="198">
        <f t="shared" si="16"/>
        <v>0</v>
      </c>
      <c r="EY36" s="198"/>
      <c r="EZ36" s="198">
        <f t="shared" si="17"/>
        <v>0</v>
      </c>
      <c r="FA36" s="198">
        <f t="shared" si="18"/>
        <v>0</v>
      </c>
      <c r="FB36" s="198">
        <f t="shared" si="19"/>
        <v>0</v>
      </c>
      <c r="FC36" s="198">
        <f t="shared" si="20"/>
        <v>0</v>
      </c>
      <c r="FD36" s="198">
        <f t="shared" si="21"/>
        <v>0</v>
      </c>
      <c r="FE36" s="198">
        <f t="shared" si="22"/>
        <v>0</v>
      </c>
      <c r="FF36" s="198">
        <f t="shared" si="23"/>
        <v>0</v>
      </c>
      <c r="FG36" s="197"/>
      <c r="FH36" s="197">
        <f t="shared" ref="FH36:FH44" si="101">SUM(EZ36:FF36,ER36:EX36)</f>
        <v>0</v>
      </c>
      <c r="FI36" s="197"/>
      <c r="FJ36" s="197">
        <f t="shared" si="24"/>
        <v>0</v>
      </c>
      <c r="FK36" s="197">
        <f t="shared" si="25"/>
        <v>0</v>
      </c>
      <c r="FL36" s="197">
        <f t="shared" si="26"/>
        <v>0</v>
      </c>
      <c r="FM36" s="197">
        <f t="shared" si="27"/>
        <v>0</v>
      </c>
      <c r="FN36" s="197">
        <f t="shared" si="28"/>
        <v>0</v>
      </c>
      <c r="FO36" s="197">
        <f t="shared" si="29"/>
        <v>0</v>
      </c>
      <c r="FP36" s="197">
        <f t="shared" si="30"/>
        <v>0</v>
      </c>
      <c r="FR36" s="194">
        <f t="shared" si="31"/>
        <v>0</v>
      </c>
      <c r="FS36" s="194">
        <f t="shared" si="32"/>
        <v>0</v>
      </c>
      <c r="FT36" s="194">
        <f t="shared" si="33"/>
        <v>0</v>
      </c>
      <c r="FU36" s="194">
        <f t="shared" si="34"/>
        <v>0</v>
      </c>
      <c r="FV36" s="194">
        <f t="shared" si="35"/>
        <v>0</v>
      </c>
      <c r="FW36" s="194">
        <f t="shared" si="36"/>
        <v>0</v>
      </c>
      <c r="FX36" s="194">
        <f t="shared" si="37"/>
        <v>0</v>
      </c>
      <c r="FZ36" s="194">
        <f t="shared" si="38"/>
        <v>0</v>
      </c>
      <c r="GA36" s="194">
        <f t="shared" si="39"/>
        <v>0</v>
      </c>
      <c r="GB36" s="194">
        <f t="shared" si="40"/>
        <v>0</v>
      </c>
      <c r="GC36" s="194">
        <f t="shared" si="41"/>
        <v>0</v>
      </c>
      <c r="GD36" s="194">
        <f t="shared" si="42"/>
        <v>0</v>
      </c>
      <c r="GE36" s="194">
        <f t="shared" si="43"/>
        <v>0</v>
      </c>
      <c r="GF36" s="194">
        <f t="shared" si="44"/>
        <v>0</v>
      </c>
      <c r="GH36" s="194">
        <f t="shared" si="45"/>
        <v>0</v>
      </c>
      <c r="GI36" s="194">
        <f t="shared" si="46"/>
        <v>0</v>
      </c>
      <c r="GJ36" s="194">
        <f t="shared" si="47"/>
        <v>0</v>
      </c>
      <c r="GK36" s="194">
        <f t="shared" si="48"/>
        <v>0</v>
      </c>
      <c r="GL36" s="194">
        <f t="shared" si="49"/>
        <v>0</v>
      </c>
      <c r="GM36" s="194">
        <f t="shared" si="50"/>
        <v>0</v>
      </c>
      <c r="GN36" s="194">
        <f t="shared" si="51"/>
        <v>0</v>
      </c>
      <c r="GP36" s="194">
        <f t="shared" si="52"/>
        <v>0</v>
      </c>
      <c r="GQ36" s="194">
        <f t="shared" si="53"/>
        <v>0</v>
      </c>
      <c r="GR36" s="194">
        <f t="shared" si="54"/>
        <v>0</v>
      </c>
      <c r="GS36" s="194">
        <f t="shared" si="55"/>
        <v>0</v>
      </c>
      <c r="GT36" s="194">
        <f t="shared" si="56"/>
        <v>0</v>
      </c>
      <c r="GU36" s="194">
        <f t="shared" si="57"/>
        <v>0</v>
      </c>
      <c r="GV36" s="194">
        <f t="shared" si="58"/>
        <v>0</v>
      </c>
      <c r="GX36" s="194">
        <f t="shared" si="59"/>
        <v>0</v>
      </c>
      <c r="GY36" s="194">
        <f t="shared" si="60"/>
        <v>0</v>
      </c>
      <c r="GZ36" s="194">
        <f t="shared" si="61"/>
        <v>0</v>
      </c>
      <c r="HA36" s="194">
        <f t="shared" si="62"/>
        <v>0</v>
      </c>
      <c r="HB36" s="194">
        <f t="shared" si="63"/>
        <v>0</v>
      </c>
      <c r="HC36" s="194">
        <f t="shared" si="64"/>
        <v>0</v>
      </c>
      <c r="HD36" s="194">
        <f t="shared" si="65"/>
        <v>0</v>
      </c>
    </row>
    <row r="37" spans="1:212" s="194" customFormat="1" x14ac:dyDescent="0.2">
      <c r="A37" s="194" t="s">
        <v>37</v>
      </c>
      <c r="B37" s="194" t="s">
        <v>917</v>
      </c>
      <c r="C37" s="194" t="s">
        <v>86</v>
      </c>
      <c r="D37" s="194">
        <v>50</v>
      </c>
      <c r="E37" s="194" t="str">
        <f t="shared" si="9"/>
        <v>F50</v>
      </c>
      <c r="G37" s="195">
        <v>50</v>
      </c>
      <c r="H37" s="195">
        <v>0</v>
      </c>
      <c r="I37" s="192"/>
      <c r="J37" s="196">
        <f t="shared" si="92"/>
        <v>320</v>
      </c>
      <c r="K37" s="196">
        <f t="shared" ref="K37:N37" si="102">J37+1</f>
        <v>321</v>
      </c>
      <c r="L37" s="196">
        <f t="shared" si="102"/>
        <v>322</v>
      </c>
      <c r="M37" s="196">
        <f t="shared" si="102"/>
        <v>323</v>
      </c>
      <c r="N37" s="196">
        <f t="shared" si="102"/>
        <v>324</v>
      </c>
      <c r="O37" s="196">
        <f t="shared" si="94"/>
        <v>324</v>
      </c>
      <c r="P37" s="196">
        <f t="shared" si="94"/>
        <v>324</v>
      </c>
      <c r="Q37" s="192"/>
      <c r="R37" s="192"/>
      <c r="S37" s="192"/>
      <c r="T37" s="192">
        <f t="shared" si="95"/>
        <v>420</v>
      </c>
      <c r="U37" s="192">
        <f t="shared" si="91"/>
        <v>421</v>
      </c>
      <c r="V37" s="192">
        <f t="shared" si="91"/>
        <v>422</v>
      </c>
      <c r="W37" s="192">
        <f t="shared" si="91"/>
        <v>423</v>
      </c>
      <c r="X37" s="192">
        <f t="shared" si="91"/>
        <v>424</v>
      </c>
      <c r="Y37" s="196">
        <f t="shared" ref="Y37:Z37" si="103">X37</f>
        <v>424</v>
      </c>
      <c r="Z37" s="196">
        <f t="shared" si="103"/>
        <v>424</v>
      </c>
      <c r="AA37" s="192"/>
      <c r="AC37" s="197">
        <f>COUNTIF('Fleet Calc'!$AE$3:$AE$1600,CONCATENATE(NOx_Calc!$E37,NOx_Calc!J$2,"L"))</f>
        <v>0</v>
      </c>
      <c r="AD37" s="197">
        <f>COUNTIF('Fleet Calc'!$AE$3:$AE$1600,CONCATENATE(NOx_Calc!$E37,NOx_Calc!K$2,"L"))</f>
        <v>0</v>
      </c>
      <c r="AE37" s="197">
        <f>COUNTIF('Fleet Calc'!$AE$3:$AE$1600,CONCATENATE(NOx_Calc!$E37,NOx_Calc!L$2,"L"))</f>
        <v>0</v>
      </c>
      <c r="AF37" s="197">
        <f>COUNTIF('Fleet Calc'!$AE$3:$AE$1600,CONCATENATE(NOx_Calc!$E37,NOx_Calc!M$2,"L"))</f>
        <v>0</v>
      </c>
      <c r="AG37" s="197">
        <f>COUNTIF('Fleet Calc'!$AE$3:$AE$1600,CONCATENATE(NOx_Calc!$E37,NOx_Calc!N$2,"L"))</f>
        <v>0</v>
      </c>
      <c r="AH37" s="197">
        <f>COUNTIF('Fleet Calc'!$AE$3:$AE$1600,CONCATENATE(NOx_Calc!$E37,NOx_Calc!O$2,"L"))</f>
        <v>0</v>
      </c>
      <c r="AI37" s="197">
        <f>COUNTIF('Fleet Calc'!$AE$3:$AE$1600,CONCATENATE(NOx_Calc!$E37,NOx_Calc!P$2,"L"))</f>
        <v>0</v>
      </c>
      <c r="AJ37" s="197">
        <f>COUNTIF('Fleet Calc'!$AE$3:$AE$1600,CONCATENATE(NOx_Calc!$E37,NOx_Calc!Q$2,"L"))</f>
        <v>0</v>
      </c>
      <c r="AK37" s="197"/>
      <c r="AL37" s="197">
        <f>COUNTIF('Fleet Calc'!$AE$3:$AE$1600,CONCATENATE(NOx_Calc!$E37,NOx_Calc!J$2,"A"))</f>
        <v>0</v>
      </c>
      <c r="AM37" s="197">
        <f>COUNTIF('Fleet Calc'!$AE$3:$AE$1600,CONCATENATE(NOx_Calc!$E37,NOx_Calc!K$2,"A"))</f>
        <v>0</v>
      </c>
      <c r="AN37" s="197">
        <f>COUNTIF('Fleet Calc'!$AE$3:$AE$1600,CONCATENATE(NOx_Calc!$E37,NOx_Calc!L$2,"A"))</f>
        <v>0</v>
      </c>
      <c r="AO37" s="197">
        <f>COUNTIF('Fleet Calc'!$AE$3:$AE$1600,CONCATENATE(NOx_Calc!$E37,NOx_Calc!M$2,"A"))</f>
        <v>0</v>
      </c>
      <c r="AP37" s="197">
        <f>COUNTIF('Fleet Calc'!$AE$3:$AE$1600,CONCATENATE(NOx_Calc!$E37,NOx_Calc!N$2,"A"))</f>
        <v>0</v>
      </c>
      <c r="AQ37" s="197">
        <f>COUNTIF('Fleet Calc'!$AE$3:$AE$1600,CONCATENATE(NOx_Calc!$E37,NOx_Calc!O$2,"A"))</f>
        <v>0</v>
      </c>
      <c r="AR37" s="197">
        <f>COUNTIF('Fleet Calc'!$AE$3:$AE$1600,CONCATENATE(NOx_Calc!$E37,NOx_Calc!P$2,"A"))</f>
        <v>0</v>
      </c>
      <c r="AS37" s="197">
        <f>COUNTIF('Fleet Calc'!$AE$3:$AE$1600,CONCATENATE(NOx_Calc!$E37,NOx_Calc!Q$2,"A"))</f>
        <v>0</v>
      </c>
      <c r="AT37" s="197"/>
      <c r="AU37" s="197">
        <f>SUMIF('Fleet Calc'!$AE$3:$AE$1600,CONCATENATE(NOx_Calc!$E37,NOx_Calc!J$2,"L"),'Fleet Calc'!$AK$3:$AK$1600)</f>
        <v>0</v>
      </c>
      <c r="AV37" s="197">
        <f>SUMIF('Fleet Calc'!$AE$3:$AE$1600,CONCATENATE(NOx_Calc!$E37,NOx_Calc!K$2,"L"),'Fleet Calc'!$AK$3:$AK$1600)</f>
        <v>0</v>
      </c>
      <c r="AW37" s="197">
        <f>SUMIF('Fleet Calc'!$AE$3:$AE$1600,CONCATENATE(NOx_Calc!$E37,NOx_Calc!L$2,"L"),'Fleet Calc'!$AK$3:$AK$1600)</f>
        <v>0</v>
      </c>
      <c r="AX37" s="197">
        <f>SUMIF('Fleet Calc'!$AE$3:$AE$1600,CONCATENATE(NOx_Calc!$E37,NOx_Calc!M$2,"L"),'Fleet Calc'!$AK$3:$AK$1600)</f>
        <v>0</v>
      </c>
      <c r="AY37" s="197">
        <f>SUMIF('Fleet Calc'!$AE$3:$AE$1600,CONCATENATE(NOx_Calc!$E37,NOx_Calc!N$2,"L"),'Fleet Calc'!$AK$3:$AK$1600)</f>
        <v>0</v>
      </c>
      <c r="AZ37" s="197">
        <f>SUMIF('Fleet Calc'!$AE$3:$AE$1600,CONCATENATE(NOx_Calc!$E37,NOx_Calc!O$2,"L"),'Fleet Calc'!$AK$3:$AK$1600)</f>
        <v>0</v>
      </c>
      <c r="BA37" s="197">
        <f>SUMIF('Fleet Calc'!$AE$3:$AE$1600,CONCATENATE(NOx_Calc!$E37,NOx_Calc!P$2,"L"),'Fleet Calc'!$AK$3:$AK$1600)</f>
        <v>0</v>
      </c>
      <c r="BB37" s="197">
        <f>SUMIF('Fleet Calc'!$AE$3:$AE$1600,CONCATENATE(NOx_Calc!$E37,NOx_Calc!Q$2,"L"),'Fleet Calc'!$AK$3:$AK$1600)</f>
        <v>0</v>
      </c>
      <c r="BC37" s="197"/>
      <c r="BD37" s="197">
        <f>SUMIF('Fleet Calc'!$AE$3:$AE$1600,CONCATENATE(NOx_Calc!$E37,NOx_Calc!J$2,"A"),'Fleet Calc'!$AK$3:$AK$1600)</f>
        <v>0</v>
      </c>
      <c r="BE37" s="197">
        <f>SUMIF('Fleet Calc'!$AE$3:$AE$1600,CONCATENATE(NOx_Calc!$E37,NOx_Calc!K$2,"A"),'Fleet Calc'!$AK$3:$AK$1600)</f>
        <v>0</v>
      </c>
      <c r="BF37" s="197">
        <f>SUMIF('Fleet Calc'!$AE$3:$AE$1600,CONCATENATE(NOx_Calc!$E37,NOx_Calc!L$2,"A"),'Fleet Calc'!$AK$3:$AK$1600)</f>
        <v>0</v>
      </c>
      <c r="BG37" s="197">
        <f>SUMIF('Fleet Calc'!$AE$3:$AE$1600,CONCATENATE(NOx_Calc!$E37,NOx_Calc!M$2,"A"),'Fleet Calc'!$AK$3:$AK$1600)</f>
        <v>0</v>
      </c>
      <c r="BH37" s="197">
        <f>SUMIF('Fleet Calc'!$AE$3:$AE$1600,CONCATENATE(NOx_Calc!$E37,NOx_Calc!N$2,"A"),'Fleet Calc'!$AK$3:$AK$1600)</f>
        <v>0</v>
      </c>
      <c r="BI37" s="197">
        <f>SUMIF('Fleet Calc'!$AE$3:$AE$1600,CONCATENATE(NOx_Calc!$E37,NOx_Calc!O$2,"A"),'Fleet Calc'!$AK$3:$AK$1600)</f>
        <v>0</v>
      </c>
      <c r="BJ37" s="197">
        <f>SUMIF('Fleet Calc'!$AE$3:$AE$1600,CONCATENATE(NOx_Calc!$E37,NOx_Calc!P$2,"A"),'Fleet Calc'!$AK$3:$AK$1600)</f>
        <v>0</v>
      </c>
      <c r="BK37" s="197">
        <f>SUMIF('Fleet Calc'!$AE$3:$AE$1600,CONCATENATE(NOx_Calc!$E37,NOx_Calc!Q$2,"A"),'Fleet Calc'!$AK$3:$AK$1600)</f>
        <v>0</v>
      </c>
      <c r="BL37" s="197"/>
      <c r="BM37" s="197">
        <f>IF(J37&lt;&gt;"",(AU37*1.609344*VLOOKUP(J37,'NOx Emission Factors'!$V:$X,2,FALSE))/1000000,0)</f>
        <v>0</v>
      </c>
      <c r="BN37" s="197">
        <f>IF(K37&lt;&gt;"",(AV37*1.609344*VLOOKUP(K37,'NOx Emission Factors'!$V:$X,2,FALSE))/1000000,0)</f>
        <v>0</v>
      </c>
      <c r="BO37" s="197">
        <f>IF(L37&lt;&gt;"",(AW37*1.609344*VLOOKUP(L37,'NOx Emission Factors'!$V:$X,2,FALSE))/1000000,0)</f>
        <v>0</v>
      </c>
      <c r="BP37" s="197">
        <f>IF(M37&lt;&gt;"",(AX37*1.609344*VLOOKUP(M37,'NOx Emission Factors'!$V:$X,2,FALSE))/1000000,0)</f>
        <v>0</v>
      </c>
      <c r="BQ37" s="197">
        <f>IF(N37&lt;&gt;"",(AY37*1.609344*VLOOKUP(N37,'NOx Emission Factors'!$V:$X,2,FALSE))/1000000,0)</f>
        <v>0</v>
      </c>
      <c r="BR37" s="197">
        <f>IF(O37&lt;&gt;"",(AZ37*1.609344*VLOOKUP(O37,'NOx Emission Factors'!$V:$X,2,FALSE))/1000000,0)</f>
        <v>0</v>
      </c>
      <c r="BS37" s="197">
        <f>IF(P37&lt;&gt;"",(BA37*1.609344*VLOOKUP(P37,'NOx Emission Factors'!$V:$X,2,FALSE))/1000000,0)</f>
        <v>0</v>
      </c>
      <c r="BT37" s="197"/>
      <c r="BU37" s="197">
        <f>IF(J37&lt;&gt;"",(BD37*1.609344*VLOOKUP(J37,'NOx Emission Factors'!$V:$X,3,FALSE))/1000000,0)</f>
        <v>0</v>
      </c>
      <c r="BV37" s="197">
        <f>IF(K37&lt;&gt;"",(BE37*1.609344*VLOOKUP(K37,'NOx Emission Factors'!$V:$X,3,FALSE))/1000000,0)</f>
        <v>0</v>
      </c>
      <c r="BW37" s="197">
        <f>IF(L37&lt;&gt;"",(BF37*1.609344*VLOOKUP(L37,'NOx Emission Factors'!$V:$X,3,FALSE))/1000000,0)</f>
        <v>0</v>
      </c>
      <c r="BX37" s="197">
        <f>IF(M37&lt;&gt;"",(BG37*1.609344*VLOOKUP(M37,'NOx Emission Factors'!$V:$X,3,FALSE))/1000000,0)</f>
        <v>0</v>
      </c>
      <c r="BY37" s="197">
        <f>IF(N37&lt;&gt;"",(BH37*1.609344*VLOOKUP(N37,'NOx Emission Factors'!$V:$X,3,FALSE))/1000000,0)</f>
        <v>0</v>
      </c>
      <c r="BZ37" s="197">
        <f>IF(O37&lt;&gt;"",(BI37*1.609344*VLOOKUP(O37,'NOx Emission Factors'!$V:$X,3,FALSE))/1000000,0)</f>
        <v>0</v>
      </c>
      <c r="CA37" s="197">
        <f>IF(P37&lt;&gt;"",(BJ37*1.609344*VLOOKUP(P37,'NOx Emission Factors'!$V:$X,3,FALSE))/1000000,0)</f>
        <v>0</v>
      </c>
      <c r="CB37" s="197"/>
      <c r="CC37" s="197">
        <f>SUMIF('Fleet Calc'!$AE$3:$AE$1600,CONCATENATE(NOx_Calc!$E37,NOx_Calc!J$2,"L"),'Fleet Calc'!$AI$3:$AI$1600)</f>
        <v>0</v>
      </c>
      <c r="CD37" s="197">
        <f>SUMIF('Fleet Calc'!$AE$3:$AE$1600,CONCATENATE(NOx_Calc!$E37,NOx_Calc!K$2,"L"),'Fleet Calc'!$AI$3:$AI$1600)</f>
        <v>0</v>
      </c>
      <c r="CE37" s="197">
        <f>SUMIF('Fleet Calc'!$AE$3:$AE$1600,CONCATENATE(NOx_Calc!$E37,NOx_Calc!L$2,"L"),'Fleet Calc'!$AI$3:$AI$1600)</f>
        <v>0</v>
      </c>
      <c r="CF37" s="197">
        <f>SUMIF('Fleet Calc'!$AE$3:$AE$1600,CONCATENATE(NOx_Calc!$E37,NOx_Calc!M$2,"L"),'Fleet Calc'!$AI$3:$AI$1600)</f>
        <v>0</v>
      </c>
      <c r="CG37" s="197">
        <f>SUMIF('Fleet Calc'!$AE$3:$AE$1600,CONCATENATE(NOx_Calc!$E37,NOx_Calc!N$2,"L"),'Fleet Calc'!$AI$3:$AI$1600)</f>
        <v>0</v>
      </c>
      <c r="CH37" s="197">
        <f>SUMIF('Fleet Calc'!$AE$3:$AE$1600,CONCATENATE(NOx_Calc!$E37,NOx_Calc!O$2,"L"),'Fleet Calc'!$AI$3:$AI$1600)</f>
        <v>0</v>
      </c>
      <c r="CI37" s="197">
        <f>SUMIF('Fleet Calc'!$AE$3:$AE$1600,CONCATENATE(NOx_Calc!$E37,NOx_Calc!P$2,"L"),'Fleet Calc'!$AI$3:$AI$1600)</f>
        <v>0</v>
      </c>
      <c r="CJ37" s="197"/>
      <c r="CK37" s="197">
        <f>SUMIF('Fleet Calc'!$AE$3:$AE$1600,CONCATENATE(NOx_Calc!$E37,NOx_Calc!J$2,"A"),'Fleet Calc'!$AI$3:$AI$1600)</f>
        <v>0</v>
      </c>
      <c r="CL37" s="197">
        <f>SUMIF('Fleet Calc'!$AE$3:$AE$1600,CONCATENATE(NOx_Calc!$E37,NOx_Calc!K$2,"A"),'Fleet Calc'!$AI$3:$AI$1600)</f>
        <v>0</v>
      </c>
      <c r="CM37" s="197">
        <f>SUMIF('Fleet Calc'!$AE$3:$AE$1600,CONCATENATE(NOx_Calc!$E37,NOx_Calc!L$2,"A"),'Fleet Calc'!$AI$3:$AI$1600)</f>
        <v>0</v>
      </c>
      <c r="CN37" s="197">
        <f>SUMIF('Fleet Calc'!$AE$3:$AE$1600,CONCATENATE(NOx_Calc!$E37,NOx_Calc!M$2,"A"),'Fleet Calc'!$AI$3:$AI$1600)</f>
        <v>0</v>
      </c>
      <c r="CO37" s="197">
        <f>SUMIF('Fleet Calc'!$AE$3:$AE$1600,CONCATENATE(NOx_Calc!$E37,NOx_Calc!N$2,"A"),'Fleet Calc'!$AI$3:$AI$1600)</f>
        <v>0</v>
      </c>
      <c r="CP37" s="197">
        <f>SUMIF('Fleet Calc'!$AE$3:$AE$1600,CONCATENATE(NOx_Calc!$E37,NOx_Calc!O$2,"A"),'Fleet Calc'!$AI$3:$AI$1600)</f>
        <v>0</v>
      </c>
      <c r="CQ37" s="197">
        <f>SUMIF('Fleet Calc'!$AE$3:$AE$1600,CONCATENATE(NOx_Calc!$E37,NOx_Calc!P$2,"A"),'Fleet Calc'!$AI$3:$AI$1600)</f>
        <v>0</v>
      </c>
      <c r="CR37" s="197"/>
      <c r="CS37" s="197">
        <f>IF(T37&lt;&gt;"",(CC37*1.609344*VLOOKUP(T37,'NOx Emission Factors'!$V:$X,2,FALSE))/1000000,0)</f>
        <v>0</v>
      </c>
      <c r="CT37" s="197">
        <f>IF(U37&lt;&gt;"",(CD37*1.609344*VLOOKUP(U37,'NOx Emission Factors'!$V:$X,2,FALSE))/1000000,0)</f>
        <v>0</v>
      </c>
      <c r="CU37" s="197">
        <f>IF(V37&lt;&gt;"",(CE37*1.609344*VLOOKUP(V37,'NOx Emission Factors'!$V:$X,2,FALSE))/1000000,0)</f>
        <v>0</v>
      </c>
      <c r="CV37" s="197">
        <f>IF(W37&lt;&gt;"",(CF37*1.609344*VLOOKUP(W37,'NOx Emission Factors'!$V:$X,2,FALSE))/1000000,0)</f>
        <v>0</v>
      </c>
      <c r="CW37" s="197">
        <f>IF(X37&lt;&gt;"",(CG37*1.609344*VLOOKUP(X37,'NOx Emission Factors'!$V:$X,2,FALSE))/1000000,0)</f>
        <v>0</v>
      </c>
      <c r="CX37" s="197">
        <f>IF(Y37&lt;&gt;"",(CH37*1.609344*VLOOKUP(Y37,'NOx Emission Factors'!$V:$X,2,FALSE))/1000000,0)</f>
        <v>0</v>
      </c>
      <c r="CY37" s="197">
        <f>IF(Z37&lt;&gt;"",(CI37*1.609344*VLOOKUP(Z37,'NOx Emission Factors'!$V:$X,2,FALSE))/1000000,0)</f>
        <v>0</v>
      </c>
      <c r="CZ37" s="197"/>
      <c r="DA37" s="197">
        <f>IF(T37&lt;&gt;"",(CK37*1.609344*VLOOKUP(T37,'NOx Emission Factors'!$V:$X,3,FALSE))/1000000,0)</f>
        <v>0</v>
      </c>
      <c r="DB37" s="197">
        <f>IF(U37&lt;&gt;"",(CL37*1.609344*VLOOKUP(U37,'NOx Emission Factors'!$V:$X,3,FALSE))/1000000,0)</f>
        <v>0</v>
      </c>
      <c r="DC37" s="197">
        <f>IF(V37&lt;&gt;"",(CM37*1.609344*VLOOKUP(V37,'NOx Emission Factors'!$V:$X,3,FALSE))/1000000,0)</f>
        <v>0</v>
      </c>
      <c r="DD37" s="197">
        <f>IF(W37&lt;&gt;"",(CN37*1.609344*VLOOKUP(W37,'NOx Emission Factors'!$V:$X,3,FALSE))/1000000,0)</f>
        <v>0</v>
      </c>
      <c r="DE37" s="197">
        <f>IF(X37&lt;&gt;"",(CO37*1.609344*VLOOKUP(X37,'NOx Emission Factors'!$V:$X,3,FALSE))/1000000,0)</f>
        <v>0</v>
      </c>
      <c r="DF37" s="197">
        <f>IF(Y37&lt;&gt;"",(CP37*1.609344*VLOOKUP(Y37,'NOx Emission Factors'!$V:$X,3,FALSE))/1000000,0)</f>
        <v>0</v>
      </c>
      <c r="DG37" s="197">
        <f>IF(Z37&lt;&gt;"",(CQ37*1.609344*VLOOKUP(Z37,'NOx Emission Factors'!$V:$X,3,FALSE))/1000000,0)</f>
        <v>0</v>
      </c>
      <c r="DH37" s="197"/>
      <c r="DI37" s="197">
        <f>SUMIF('Fleet Calc'!$AE$3:$AE$1600,CONCATENATE(NOx_Calc!$E37,NOx_Calc!J$2,"L"),'Fleet Calc'!$AG$3:$AG$1600)</f>
        <v>0</v>
      </c>
      <c r="DJ37" s="197">
        <f>SUMIF('Fleet Calc'!$AE$3:$AE$1600,CONCATENATE(NOx_Calc!$E37,NOx_Calc!K$2,"L"),'Fleet Calc'!$AG$3:$AG$1600)</f>
        <v>0</v>
      </c>
      <c r="DK37" s="197">
        <f>SUMIF('Fleet Calc'!$AE$3:$AE$1600,CONCATENATE(NOx_Calc!$E37,NOx_Calc!L$2,"L"),'Fleet Calc'!$AG$3:$AG$1600)</f>
        <v>0</v>
      </c>
      <c r="DL37" s="197">
        <f>SUMIF('Fleet Calc'!$AE$3:$AE$1600,CONCATENATE(NOx_Calc!$E37,NOx_Calc!M$2,"L"),'Fleet Calc'!$AG$3:$AG$1600)</f>
        <v>0</v>
      </c>
      <c r="DM37" s="197">
        <f>SUMIF('Fleet Calc'!$AE$3:$AE$1600,CONCATENATE(NOx_Calc!$E37,NOx_Calc!N$2,"L"),'Fleet Calc'!$AG$3:$AG$1600)</f>
        <v>0</v>
      </c>
      <c r="DN37" s="197">
        <f>SUMIF('Fleet Calc'!$AE$3:$AE$1600,CONCATENATE(NOx_Calc!$E37,NOx_Calc!O$2,"L"),'Fleet Calc'!$AG$3:$AG$1600)</f>
        <v>0</v>
      </c>
      <c r="DO37" s="197">
        <f>SUMIF('Fleet Calc'!$AE$3:$AE$1600,CONCATENATE(NOx_Calc!$E37,NOx_Calc!P$2,"L"),'Fleet Calc'!$AG$3:$AG$1600)</f>
        <v>0</v>
      </c>
      <c r="DP37" s="197"/>
      <c r="DQ37" s="197">
        <f>SUMIF('Fleet Calc'!$AE$3:$AE$1600,CONCATENATE(NOx_Calc!$E37,NOx_Calc!J$2,"A"),'Fleet Calc'!$AG$3:$AG$1600)</f>
        <v>0</v>
      </c>
      <c r="DR37" s="197">
        <f>SUMIF('Fleet Calc'!$AE$3:$AE$1600,CONCATENATE(NOx_Calc!$E37,NOx_Calc!K$2,"A"),'Fleet Calc'!$AG$3:$AG$1600)</f>
        <v>0</v>
      </c>
      <c r="DS37" s="197">
        <f>SUMIF('Fleet Calc'!$AE$3:$AE$1600,CONCATENATE(NOx_Calc!$E37,NOx_Calc!L$2,"A"),'Fleet Calc'!$AG$3:$AG$1600)</f>
        <v>0</v>
      </c>
      <c r="DT37" s="197">
        <f>SUMIF('Fleet Calc'!$AE$3:$AE$1600,CONCATENATE(NOx_Calc!$E37,NOx_Calc!M$2,"A"),'Fleet Calc'!$AG$3:$AG$1600)</f>
        <v>0</v>
      </c>
      <c r="DU37" s="197">
        <f>SUMIF('Fleet Calc'!$AE$3:$AE$1600,CONCATENATE(NOx_Calc!$E37,NOx_Calc!N$2,"A"),'Fleet Calc'!$AG$3:$AG$1600)</f>
        <v>0</v>
      </c>
      <c r="DV37" s="197">
        <f>SUMIF('Fleet Calc'!$AE$3:$AE$1600,CONCATENATE(NOx_Calc!$E37,NOx_Calc!O$2,"A"),'Fleet Calc'!$AG$3:$AG$1600)</f>
        <v>0</v>
      </c>
      <c r="DW37" s="197">
        <f>SUMIF('Fleet Calc'!$AE$3:$AE$1600,CONCATENATE(NOx_Calc!$E37,NOx_Calc!P$2,"A"),'Fleet Calc'!$AG$3:$AG$1600)</f>
        <v>0</v>
      </c>
      <c r="DX37" s="197">
        <f>SUMIF('Fleet Calc'!$AE$3:$AE$1600,CONCATENATE(NOx_Calc!$E37,NOx_Calc!R$2,"A"),'Fleet Calc'!$AG$3:$AG$1600)</f>
        <v>0</v>
      </c>
      <c r="DY37" s="197">
        <f>SUMIF('Fleet Calc'!$AE$3:$AE$1600,CONCATENATE(NOx_Calc!$E37,NOx_Calc!S$2,"A"),'Fleet Calc'!$AG$3:$AG$1600)</f>
        <v>0</v>
      </c>
      <c r="DZ37" s="197">
        <f>SUMIF('Fleet Calc'!$AE$3:$AE$1600,CONCATENATE(NOx_Calc!$E37,NOx_Calc!T$2,"A"),'Fleet Calc'!$AG$3:$AG$1600)</f>
        <v>0</v>
      </c>
      <c r="EA37" s="197"/>
      <c r="EB37" s="198">
        <f>IF(J37&lt;&gt;"",(DI37*VLOOKUP(J37,'NOx Emission Factors'!$V:$Z,5,FALSE))/1000000,0)</f>
        <v>0</v>
      </c>
      <c r="EC37" s="198">
        <f>IF(K37&lt;&gt;"",(DJ37*VLOOKUP(K37,'NOx Emission Factors'!$V:$Z,5,FALSE))/1000000,0)</f>
        <v>0</v>
      </c>
      <c r="ED37" s="198">
        <f>IF(L37&lt;&gt;"",(DK37*VLOOKUP(L37,'NOx Emission Factors'!$V:$Z,5,FALSE))/1000000,0)</f>
        <v>0</v>
      </c>
      <c r="EE37" s="198">
        <f>IF(M37&lt;&gt;"",(DL37*VLOOKUP(M37,'NOx Emission Factors'!$V:$Z,5,FALSE))/1000000,0)</f>
        <v>0</v>
      </c>
      <c r="EF37" s="198">
        <f>IF(N37&lt;&gt;"",(DM37*VLOOKUP(N37,'NOx Emission Factors'!$V:$Z,5,FALSE))/1000000,0)</f>
        <v>0</v>
      </c>
      <c r="EG37" s="198">
        <f>IF(O37&lt;&gt;"",(DN37*VLOOKUP(O37,'NOx Emission Factors'!$V:$Z,5,FALSE))/1000000,0)</f>
        <v>0</v>
      </c>
      <c r="EH37" s="198">
        <f>IF(P37&lt;&gt;"",(DO37*VLOOKUP(P37,'NOx Emission Factors'!$V:$Z,5,FALSE))/1000000,0)</f>
        <v>0</v>
      </c>
      <c r="EI37" s="197"/>
      <c r="EJ37" s="198">
        <f>IF(J37&lt;&gt;"",(DQ37*VLOOKUP(J37,'NOx Emission Factors'!$V:$Z,5,FALSE))/1000000,0)</f>
        <v>0</v>
      </c>
      <c r="EK37" s="198">
        <f>IF(K37&lt;&gt;"",(DR37*VLOOKUP(K37,'NOx Emission Factors'!$V:$Z,5,FALSE))/1000000,0)</f>
        <v>0</v>
      </c>
      <c r="EL37" s="198">
        <f>IF(L37&lt;&gt;"",(DS37*VLOOKUP(L37,'NOx Emission Factors'!$V:$Z,5,FALSE))/1000000,0)</f>
        <v>0</v>
      </c>
      <c r="EM37" s="198">
        <f>IF(M37&lt;&gt;"",(DT37*VLOOKUP(M37,'NOx Emission Factors'!$V:$Z,5,FALSE))/1000000,0)</f>
        <v>0</v>
      </c>
      <c r="EN37" s="198">
        <f>IF(N37&lt;&gt;"",(DU37*VLOOKUP(N37,'NOx Emission Factors'!$V:$Z,5,FALSE))/1000000,0)</f>
        <v>0</v>
      </c>
      <c r="EO37" s="198">
        <f>IF(O37&lt;&gt;"",(DV37*VLOOKUP(O37,'NOx Emission Factors'!$V:$Z,5,FALSE))/1000000,0)</f>
        <v>0</v>
      </c>
      <c r="EP37" s="198">
        <f>IF(P37&lt;&gt;"",(DW37*VLOOKUP(P37,'NOx Emission Factors'!$V:$Z,5,FALSE))/1000000,0)</f>
        <v>0</v>
      </c>
      <c r="EQ37" s="197"/>
      <c r="ER37" s="198">
        <f t="shared" si="10"/>
        <v>0</v>
      </c>
      <c r="ES37" s="198">
        <f t="shared" si="11"/>
        <v>0</v>
      </c>
      <c r="ET37" s="198">
        <f t="shared" si="12"/>
        <v>0</v>
      </c>
      <c r="EU37" s="198">
        <f t="shared" si="13"/>
        <v>0</v>
      </c>
      <c r="EV37" s="198">
        <f t="shared" si="14"/>
        <v>0</v>
      </c>
      <c r="EW37" s="198">
        <f t="shared" si="15"/>
        <v>0</v>
      </c>
      <c r="EX37" s="198">
        <f t="shared" si="16"/>
        <v>0</v>
      </c>
      <c r="EY37" s="198"/>
      <c r="EZ37" s="198">
        <f t="shared" si="17"/>
        <v>0</v>
      </c>
      <c r="FA37" s="198">
        <f t="shared" si="18"/>
        <v>0</v>
      </c>
      <c r="FB37" s="198">
        <f t="shared" si="19"/>
        <v>0</v>
      </c>
      <c r="FC37" s="198">
        <f t="shared" si="20"/>
        <v>0</v>
      </c>
      <c r="FD37" s="198">
        <f t="shared" si="21"/>
        <v>0</v>
      </c>
      <c r="FE37" s="198">
        <f t="shared" si="22"/>
        <v>0</v>
      </c>
      <c r="FF37" s="198">
        <f t="shared" si="23"/>
        <v>0</v>
      </c>
      <c r="FG37" s="197"/>
      <c r="FH37" s="197">
        <f t="shared" si="101"/>
        <v>0</v>
      </c>
      <c r="FI37" s="197"/>
      <c r="FJ37" s="197">
        <f t="shared" si="24"/>
        <v>0</v>
      </c>
      <c r="FK37" s="197">
        <f t="shared" si="25"/>
        <v>0</v>
      </c>
      <c r="FL37" s="197">
        <f t="shared" si="26"/>
        <v>0</v>
      </c>
      <c r="FM37" s="197">
        <f t="shared" si="27"/>
        <v>0</v>
      </c>
      <c r="FN37" s="197">
        <f t="shared" si="28"/>
        <v>0</v>
      </c>
      <c r="FO37" s="197">
        <f t="shared" si="29"/>
        <v>0</v>
      </c>
      <c r="FP37" s="197">
        <f t="shared" si="30"/>
        <v>0</v>
      </c>
      <c r="FR37" s="194">
        <f t="shared" si="31"/>
        <v>0</v>
      </c>
      <c r="FS37" s="194">
        <f t="shared" si="32"/>
        <v>0</v>
      </c>
      <c r="FT37" s="194">
        <f t="shared" si="33"/>
        <v>0</v>
      </c>
      <c r="FU37" s="194">
        <f t="shared" si="34"/>
        <v>0</v>
      </c>
      <c r="FV37" s="194">
        <f t="shared" si="35"/>
        <v>0</v>
      </c>
      <c r="FW37" s="194">
        <f t="shared" si="36"/>
        <v>0</v>
      </c>
      <c r="FX37" s="194">
        <f t="shared" si="37"/>
        <v>0</v>
      </c>
      <c r="FZ37" s="194">
        <f t="shared" si="38"/>
        <v>0</v>
      </c>
      <c r="GA37" s="194">
        <f t="shared" si="39"/>
        <v>0</v>
      </c>
      <c r="GB37" s="194">
        <f t="shared" si="40"/>
        <v>0</v>
      </c>
      <c r="GC37" s="194">
        <f t="shared" si="41"/>
        <v>0</v>
      </c>
      <c r="GD37" s="194">
        <f t="shared" si="42"/>
        <v>0</v>
      </c>
      <c r="GE37" s="194">
        <f t="shared" si="43"/>
        <v>0</v>
      </c>
      <c r="GF37" s="194">
        <f t="shared" si="44"/>
        <v>0</v>
      </c>
      <c r="GH37" s="194">
        <f t="shared" si="45"/>
        <v>0</v>
      </c>
      <c r="GI37" s="194">
        <f t="shared" si="46"/>
        <v>0</v>
      </c>
      <c r="GJ37" s="194">
        <f t="shared" si="47"/>
        <v>0</v>
      </c>
      <c r="GK37" s="194">
        <f t="shared" si="48"/>
        <v>0</v>
      </c>
      <c r="GL37" s="194">
        <f t="shared" si="49"/>
        <v>0</v>
      </c>
      <c r="GM37" s="194">
        <f t="shared" si="50"/>
        <v>0</v>
      </c>
      <c r="GN37" s="194">
        <f t="shared" si="51"/>
        <v>0</v>
      </c>
      <c r="GP37" s="194">
        <f t="shared" si="52"/>
        <v>0</v>
      </c>
      <c r="GQ37" s="194">
        <f t="shared" si="53"/>
        <v>0</v>
      </c>
      <c r="GR37" s="194">
        <f t="shared" si="54"/>
        <v>0</v>
      </c>
      <c r="GS37" s="194">
        <f t="shared" si="55"/>
        <v>0</v>
      </c>
      <c r="GT37" s="194">
        <f t="shared" si="56"/>
        <v>0</v>
      </c>
      <c r="GU37" s="194">
        <f t="shared" si="57"/>
        <v>0</v>
      </c>
      <c r="GV37" s="194">
        <f t="shared" si="58"/>
        <v>0</v>
      </c>
      <c r="GX37" s="194">
        <f t="shared" si="59"/>
        <v>0</v>
      </c>
      <c r="GY37" s="194">
        <f t="shared" si="60"/>
        <v>0</v>
      </c>
      <c r="GZ37" s="194">
        <f t="shared" si="61"/>
        <v>0</v>
      </c>
      <c r="HA37" s="194">
        <f t="shared" si="62"/>
        <v>0</v>
      </c>
      <c r="HB37" s="194">
        <f t="shared" si="63"/>
        <v>0</v>
      </c>
      <c r="HC37" s="194">
        <f t="shared" si="64"/>
        <v>0</v>
      </c>
      <c r="HD37" s="194">
        <f t="shared" si="65"/>
        <v>0</v>
      </c>
    </row>
    <row r="38" spans="1:212" s="194" customFormat="1" x14ac:dyDescent="0.2">
      <c r="B38" s="194" t="s">
        <v>297</v>
      </c>
      <c r="C38" s="194" t="s">
        <v>86</v>
      </c>
      <c r="E38" s="194" t="str">
        <f t="shared" si="9"/>
        <v>F</v>
      </c>
      <c r="G38" s="195">
        <v>50</v>
      </c>
      <c r="H38" s="195">
        <v>0</v>
      </c>
      <c r="I38" s="192"/>
      <c r="J38" s="196">
        <f t="shared" si="92"/>
        <v>300</v>
      </c>
      <c r="K38" s="196">
        <f t="shared" ref="K38:N38" si="104">J38+1</f>
        <v>301</v>
      </c>
      <c r="L38" s="196">
        <f t="shared" si="104"/>
        <v>302</v>
      </c>
      <c r="M38" s="196">
        <f t="shared" si="104"/>
        <v>303</v>
      </c>
      <c r="N38" s="196">
        <f t="shared" si="104"/>
        <v>304</v>
      </c>
      <c r="O38" s="196">
        <f t="shared" si="94"/>
        <v>304</v>
      </c>
      <c r="P38" s="196">
        <f t="shared" si="94"/>
        <v>304</v>
      </c>
      <c r="Q38" s="192"/>
      <c r="R38" s="192"/>
      <c r="S38" s="192"/>
      <c r="T38" s="192">
        <f t="shared" si="95"/>
        <v>400</v>
      </c>
      <c r="U38" s="192">
        <f t="shared" si="91"/>
        <v>401</v>
      </c>
      <c r="V38" s="192">
        <f t="shared" si="91"/>
        <v>402</v>
      </c>
      <c r="W38" s="192">
        <f t="shared" si="91"/>
        <v>403</v>
      </c>
      <c r="X38" s="192">
        <f t="shared" si="91"/>
        <v>404</v>
      </c>
      <c r="Y38" s="196">
        <f t="shared" ref="Y38:Z38" si="105">X38</f>
        <v>404</v>
      </c>
      <c r="Z38" s="196">
        <f t="shared" si="105"/>
        <v>404</v>
      </c>
      <c r="AA38" s="192"/>
      <c r="AC38" s="197">
        <f>COUNTIF('Fleet Calc'!$AE$3:$AE$1600,CONCATENATE(NOx_Calc!$E38,NOx_Calc!J$2,"L"))</f>
        <v>0</v>
      </c>
      <c r="AD38" s="197">
        <f>COUNTIF('Fleet Calc'!$AE$3:$AE$1600,CONCATENATE(NOx_Calc!$E38,NOx_Calc!K$2,"L"))</f>
        <v>0</v>
      </c>
      <c r="AE38" s="197">
        <f>COUNTIF('Fleet Calc'!$AE$3:$AE$1600,CONCATENATE(NOx_Calc!$E38,NOx_Calc!L$2,"L"))</f>
        <v>0</v>
      </c>
      <c r="AF38" s="197">
        <f>COUNTIF('Fleet Calc'!$AE$3:$AE$1600,CONCATENATE(NOx_Calc!$E38,NOx_Calc!M$2,"L"))</f>
        <v>0</v>
      </c>
      <c r="AG38" s="197">
        <f>COUNTIF('Fleet Calc'!$AE$3:$AE$1600,CONCATENATE(NOx_Calc!$E38,NOx_Calc!N$2,"L"))</f>
        <v>0</v>
      </c>
      <c r="AH38" s="197">
        <f>COUNTIF('Fleet Calc'!$AE$3:$AE$1600,CONCATENATE(NOx_Calc!$E38,NOx_Calc!O$2,"L"))</f>
        <v>0</v>
      </c>
      <c r="AI38" s="197">
        <f>COUNTIF('Fleet Calc'!$AE$3:$AE$1600,CONCATENATE(NOx_Calc!$E38,NOx_Calc!P$2,"L"))</f>
        <v>0</v>
      </c>
      <c r="AJ38" s="197">
        <f>COUNTIF('Fleet Calc'!$AE$3:$AE$1600,CONCATENATE(NOx_Calc!$E38,NOx_Calc!Q$2,"L"))</f>
        <v>0</v>
      </c>
      <c r="AK38" s="197"/>
      <c r="AL38" s="197">
        <f>COUNTIF('Fleet Calc'!$AE$3:$AE$1600,CONCATENATE(NOx_Calc!$E38,NOx_Calc!J$2,"A"))</f>
        <v>0</v>
      </c>
      <c r="AM38" s="197">
        <f>COUNTIF('Fleet Calc'!$AE$3:$AE$1600,CONCATENATE(NOx_Calc!$E38,NOx_Calc!K$2,"A"))</f>
        <v>0</v>
      </c>
      <c r="AN38" s="197">
        <f>COUNTIF('Fleet Calc'!$AE$3:$AE$1600,CONCATENATE(NOx_Calc!$E38,NOx_Calc!L$2,"A"))</f>
        <v>0</v>
      </c>
      <c r="AO38" s="197">
        <f>COUNTIF('Fleet Calc'!$AE$3:$AE$1600,CONCATENATE(NOx_Calc!$E38,NOx_Calc!M$2,"A"))</f>
        <v>0</v>
      </c>
      <c r="AP38" s="197">
        <f>COUNTIF('Fleet Calc'!$AE$3:$AE$1600,CONCATENATE(NOx_Calc!$E38,NOx_Calc!N$2,"A"))</f>
        <v>0</v>
      </c>
      <c r="AQ38" s="197">
        <f>COUNTIF('Fleet Calc'!$AE$3:$AE$1600,CONCATENATE(NOx_Calc!$E38,NOx_Calc!O$2,"A"))</f>
        <v>0</v>
      </c>
      <c r="AR38" s="197">
        <f>COUNTIF('Fleet Calc'!$AE$3:$AE$1600,CONCATENATE(NOx_Calc!$E38,NOx_Calc!P$2,"A"))</f>
        <v>0</v>
      </c>
      <c r="AS38" s="197">
        <f>COUNTIF('Fleet Calc'!$AE$3:$AE$1600,CONCATENATE(NOx_Calc!$E38,NOx_Calc!Q$2,"A"))</f>
        <v>0</v>
      </c>
      <c r="AT38" s="197"/>
      <c r="AU38" s="197">
        <f>SUMIF('Fleet Calc'!$AE$3:$AE$1600,CONCATENATE(NOx_Calc!$E38,NOx_Calc!J$2,"L"),'Fleet Calc'!$AK$3:$AK$1600)</f>
        <v>0</v>
      </c>
      <c r="AV38" s="197">
        <f>SUMIF('Fleet Calc'!$AE$3:$AE$1600,CONCATENATE(NOx_Calc!$E38,NOx_Calc!K$2,"L"),'Fleet Calc'!$AK$3:$AK$1600)</f>
        <v>0</v>
      </c>
      <c r="AW38" s="197">
        <f>SUMIF('Fleet Calc'!$AE$3:$AE$1600,CONCATENATE(NOx_Calc!$E38,NOx_Calc!L$2,"L"),'Fleet Calc'!$AK$3:$AK$1600)</f>
        <v>0</v>
      </c>
      <c r="AX38" s="197">
        <f>SUMIF('Fleet Calc'!$AE$3:$AE$1600,CONCATENATE(NOx_Calc!$E38,NOx_Calc!M$2,"L"),'Fleet Calc'!$AK$3:$AK$1600)</f>
        <v>0</v>
      </c>
      <c r="AY38" s="197">
        <f>SUMIF('Fleet Calc'!$AE$3:$AE$1600,CONCATENATE(NOx_Calc!$E38,NOx_Calc!N$2,"L"),'Fleet Calc'!$AK$3:$AK$1600)</f>
        <v>0</v>
      </c>
      <c r="AZ38" s="197">
        <f>SUMIF('Fleet Calc'!$AE$3:$AE$1600,CONCATENATE(NOx_Calc!$E38,NOx_Calc!O$2,"L"),'Fleet Calc'!$AK$3:$AK$1600)</f>
        <v>0</v>
      </c>
      <c r="BA38" s="197">
        <f>SUMIF('Fleet Calc'!$AE$3:$AE$1600,CONCATENATE(NOx_Calc!$E38,NOx_Calc!P$2,"L"),'Fleet Calc'!$AK$3:$AK$1600)</f>
        <v>0</v>
      </c>
      <c r="BB38" s="197">
        <f>SUMIF('Fleet Calc'!$AE$3:$AE$1600,CONCATENATE(NOx_Calc!$E38,NOx_Calc!Q$2,"L"),'Fleet Calc'!$AK$3:$AK$1600)</f>
        <v>0</v>
      </c>
      <c r="BC38" s="197"/>
      <c r="BD38" s="197">
        <f>SUMIF('Fleet Calc'!$AE$3:$AE$1600,CONCATENATE(NOx_Calc!$E38,NOx_Calc!J$2,"A"),'Fleet Calc'!$AK$3:$AK$1600)</f>
        <v>0</v>
      </c>
      <c r="BE38" s="197">
        <f>SUMIF('Fleet Calc'!$AE$3:$AE$1600,CONCATENATE(NOx_Calc!$E38,NOx_Calc!K$2,"A"),'Fleet Calc'!$AK$3:$AK$1600)</f>
        <v>0</v>
      </c>
      <c r="BF38" s="197">
        <f>SUMIF('Fleet Calc'!$AE$3:$AE$1600,CONCATENATE(NOx_Calc!$E38,NOx_Calc!L$2,"A"),'Fleet Calc'!$AK$3:$AK$1600)</f>
        <v>0</v>
      </c>
      <c r="BG38" s="197">
        <f>SUMIF('Fleet Calc'!$AE$3:$AE$1600,CONCATENATE(NOx_Calc!$E38,NOx_Calc!M$2,"A"),'Fleet Calc'!$AK$3:$AK$1600)</f>
        <v>0</v>
      </c>
      <c r="BH38" s="197">
        <f>SUMIF('Fleet Calc'!$AE$3:$AE$1600,CONCATENATE(NOx_Calc!$E38,NOx_Calc!N$2,"A"),'Fleet Calc'!$AK$3:$AK$1600)</f>
        <v>0</v>
      </c>
      <c r="BI38" s="197">
        <f>SUMIF('Fleet Calc'!$AE$3:$AE$1600,CONCATENATE(NOx_Calc!$E38,NOx_Calc!O$2,"A"),'Fleet Calc'!$AK$3:$AK$1600)</f>
        <v>0</v>
      </c>
      <c r="BJ38" s="197">
        <f>SUMIF('Fleet Calc'!$AE$3:$AE$1600,CONCATENATE(NOx_Calc!$E38,NOx_Calc!P$2,"A"),'Fleet Calc'!$AK$3:$AK$1600)</f>
        <v>0</v>
      </c>
      <c r="BK38" s="197">
        <f>SUMIF('Fleet Calc'!$AE$3:$AE$1600,CONCATENATE(NOx_Calc!$E38,NOx_Calc!Q$2,"A"),'Fleet Calc'!$AK$3:$AK$1600)</f>
        <v>0</v>
      </c>
      <c r="BL38" s="197"/>
      <c r="BM38" s="197">
        <f>IF(J38&lt;&gt;"",(AU38*1.609344*VLOOKUP(J38,'NOx Emission Factors'!$V:$X,2,FALSE))/1000000,0)</f>
        <v>0</v>
      </c>
      <c r="BN38" s="197">
        <f>IF(K38&lt;&gt;"",(AV38*1.609344*VLOOKUP(K38,'NOx Emission Factors'!$V:$X,2,FALSE))/1000000,0)</f>
        <v>0</v>
      </c>
      <c r="BO38" s="197">
        <f>IF(L38&lt;&gt;"",(AW38*1.609344*VLOOKUP(L38,'NOx Emission Factors'!$V:$X,2,FALSE))/1000000,0)</f>
        <v>0</v>
      </c>
      <c r="BP38" s="197">
        <f>IF(M38&lt;&gt;"",(AX38*1.609344*VLOOKUP(M38,'NOx Emission Factors'!$V:$X,2,FALSE))/1000000,0)</f>
        <v>0</v>
      </c>
      <c r="BQ38" s="197">
        <f>IF(N38&lt;&gt;"",(AY38*1.609344*VLOOKUP(N38,'NOx Emission Factors'!$V:$X,2,FALSE))/1000000,0)</f>
        <v>0</v>
      </c>
      <c r="BR38" s="197">
        <f>IF(O38&lt;&gt;"",(AZ38*1.609344*VLOOKUP(O38,'NOx Emission Factors'!$V:$X,2,FALSE))/1000000,0)</f>
        <v>0</v>
      </c>
      <c r="BS38" s="197">
        <f>IF(P38&lt;&gt;"",(BA38*1.609344*VLOOKUP(P38,'NOx Emission Factors'!$V:$X,2,FALSE))/1000000,0)</f>
        <v>0</v>
      </c>
      <c r="BT38" s="197"/>
      <c r="BU38" s="197">
        <f>IF(J38&lt;&gt;"",(BD38*1.609344*VLOOKUP(J38,'NOx Emission Factors'!$V:$X,3,FALSE))/1000000,0)</f>
        <v>0</v>
      </c>
      <c r="BV38" s="197">
        <f>IF(K38&lt;&gt;"",(BE38*1.609344*VLOOKUP(K38,'NOx Emission Factors'!$V:$X,3,FALSE))/1000000,0)</f>
        <v>0</v>
      </c>
      <c r="BW38" s="197">
        <f>IF(L38&lt;&gt;"",(BF38*1.609344*VLOOKUP(L38,'NOx Emission Factors'!$V:$X,3,FALSE))/1000000,0)</f>
        <v>0</v>
      </c>
      <c r="BX38" s="197">
        <f>IF(M38&lt;&gt;"",(BG38*1.609344*VLOOKUP(M38,'NOx Emission Factors'!$V:$X,3,FALSE))/1000000,0)</f>
        <v>0</v>
      </c>
      <c r="BY38" s="197">
        <f>IF(N38&lt;&gt;"",(BH38*1.609344*VLOOKUP(N38,'NOx Emission Factors'!$V:$X,3,FALSE))/1000000,0)</f>
        <v>0</v>
      </c>
      <c r="BZ38" s="197">
        <f>IF(O38&lt;&gt;"",(BI38*1.609344*VLOOKUP(O38,'NOx Emission Factors'!$V:$X,3,FALSE))/1000000,0)</f>
        <v>0</v>
      </c>
      <c r="CA38" s="197">
        <f>IF(P38&lt;&gt;"",(BJ38*1.609344*VLOOKUP(P38,'NOx Emission Factors'!$V:$X,3,FALSE))/1000000,0)</f>
        <v>0</v>
      </c>
      <c r="CB38" s="197"/>
      <c r="CC38" s="197">
        <f>SUMIF('Fleet Calc'!$AE$3:$AE$1600,CONCATENATE(NOx_Calc!$E38,NOx_Calc!J$2,"L"),'Fleet Calc'!$AI$3:$AI$1600)</f>
        <v>0</v>
      </c>
      <c r="CD38" s="197">
        <f>SUMIF('Fleet Calc'!$AE$3:$AE$1600,CONCATENATE(NOx_Calc!$E38,NOx_Calc!K$2,"L"),'Fleet Calc'!$AI$3:$AI$1600)</f>
        <v>0</v>
      </c>
      <c r="CE38" s="197">
        <f>SUMIF('Fleet Calc'!$AE$3:$AE$1600,CONCATENATE(NOx_Calc!$E38,NOx_Calc!L$2,"L"),'Fleet Calc'!$AI$3:$AI$1600)</f>
        <v>0</v>
      </c>
      <c r="CF38" s="197">
        <f>SUMIF('Fleet Calc'!$AE$3:$AE$1600,CONCATENATE(NOx_Calc!$E38,NOx_Calc!M$2,"L"),'Fleet Calc'!$AI$3:$AI$1600)</f>
        <v>0</v>
      </c>
      <c r="CG38" s="197">
        <f>SUMIF('Fleet Calc'!$AE$3:$AE$1600,CONCATENATE(NOx_Calc!$E38,NOx_Calc!N$2,"L"),'Fleet Calc'!$AI$3:$AI$1600)</f>
        <v>0</v>
      </c>
      <c r="CH38" s="197">
        <f>SUMIF('Fleet Calc'!$AE$3:$AE$1600,CONCATENATE(NOx_Calc!$E38,NOx_Calc!O$2,"L"),'Fleet Calc'!$AI$3:$AI$1600)</f>
        <v>0</v>
      </c>
      <c r="CI38" s="197">
        <f>SUMIF('Fleet Calc'!$AE$3:$AE$1600,CONCATENATE(NOx_Calc!$E38,NOx_Calc!P$2,"L"),'Fleet Calc'!$AI$3:$AI$1600)</f>
        <v>0</v>
      </c>
      <c r="CJ38" s="197"/>
      <c r="CK38" s="197">
        <f>SUMIF('Fleet Calc'!$AE$3:$AE$1600,CONCATENATE(NOx_Calc!$E38,NOx_Calc!J$2,"A"),'Fleet Calc'!$AI$3:$AI$1600)</f>
        <v>0</v>
      </c>
      <c r="CL38" s="197">
        <f>SUMIF('Fleet Calc'!$AE$3:$AE$1600,CONCATENATE(NOx_Calc!$E38,NOx_Calc!K$2,"A"),'Fleet Calc'!$AI$3:$AI$1600)</f>
        <v>0</v>
      </c>
      <c r="CM38" s="197">
        <f>SUMIF('Fleet Calc'!$AE$3:$AE$1600,CONCATENATE(NOx_Calc!$E38,NOx_Calc!L$2,"A"),'Fleet Calc'!$AI$3:$AI$1600)</f>
        <v>0</v>
      </c>
      <c r="CN38" s="197">
        <f>SUMIF('Fleet Calc'!$AE$3:$AE$1600,CONCATENATE(NOx_Calc!$E38,NOx_Calc!M$2,"A"),'Fleet Calc'!$AI$3:$AI$1600)</f>
        <v>0</v>
      </c>
      <c r="CO38" s="197">
        <f>SUMIF('Fleet Calc'!$AE$3:$AE$1600,CONCATENATE(NOx_Calc!$E38,NOx_Calc!N$2,"A"),'Fleet Calc'!$AI$3:$AI$1600)</f>
        <v>0</v>
      </c>
      <c r="CP38" s="197">
        <f>SUMIF('Fleet Calc'!$AE$3:$AE$1600,CONCATENATE(NOx_Calc!$E38,NOx_Calc!O$2,"A"),'Fleet Calc'!$AI$3:$AI$1600)</f>
        <v>0</v>
      </c>
      <c r="CQ38" s="197">
        <f>SUMIF('Fleet Calc'!$AE$3:$AE$1600,CONCATENATE(NOx_Calc!$E38,NOx_Calc!P$2,"A"),'Fleet Calc'!$AI$3:$AI$1600)</f>
        <v>0</v>
      </c>
      <c r="CR38" s="197"/>
      <c r="CS38" s="197">
        <f>IF(T38&lt;&gt;"",(CC38*1.609344*VLOOKUP(T38,'NOx Emission Factors'!$V:$X,2,FALSE))/1000000,0)</f>
        <v>0</v>
      </c>
      <c r="CT38" s="197">
        <f>IF(U38&lt;&gt;"",(CD38*1.609344*VLOOKUP(U38,'NOx Emission Factors'!$V:$X,2,FALSE))/1000000,0)</f>
        <v>0</v>
      </c>
      <c r="CU38" s="197">
        <f>IF(V38&lt;&gt;"",(CE38*1.609344*VLOOKUP(V38,'NOx Emission Factors'!$V:$X,2,FALSE))/1000000,0)</f>
        <v>0</v>
      </c>
      <c r="CV38" s="197">
        <f>IF(W38&lt;&gt;"",(CF38*1.609344*VLOOKUP(W38,'NOx Emission Factors'!$V:$X,2,FALSE))/1000000,0)</f>
        <v>0</v>
      </c>
      <c r="CW38" s="197">
        <f>IF(X38&lt;&gt;"",(CG38*1.609344*VLOOKUP(X38,'NOx Emission Factors'!$V:$X,2,FALSE))/1000000,0)</f>
        <v>0</v>
      </c>
      <c r="CX38" s="197">
        <f>IF(Y38&lt;&gt;"",(CH38*1.609344*VLOOKUP(Y38,'NOx Emission Factors'!$V:$X,2,FALSE))/1000000,0)</f>
        <v>0</v>
      </c>
      <c r="CY38" s="197">
        <f>IF(Z38&lt;&gt;"",(CI38*1.609344*VLOOKUP(Z38,'NOx Emission Factors'!$V:$X,2,FALSE))/1000000,0)</f>
        <v>0</v>
      </c>
      <c r="CZ38" s="197"/>
      <c r="DA38" s="197">
        <f>IF(T38&lt;&gt;"",(CK38*1.609344*VLOOKUP(T38,'NOx Emission Factors'!$V:$X,3,FALSE))/1000000,0)</f>
        <v>0</v>
      </c>
      <c r="DB38" s="197">
        <f>IF(U38&lt;&gt;"",(CL38*1.609344*VLOOKUP(U38,'NOx Emission Factors'!$V:$X,3,FALSE))/1000000,0)</f>
        <v>0</v>
      </c>
      <c r="DC38" s="197">
        <f>IF(V38&lt;&gt;"",(CM38*1.609344*VLOOKUP(V38,'NOx Emission Factors'!$V:$X,3,FALSE))/1000000,0)</f>
        <v>0</v>
      </c>
      <c r="DD38" s="197">
        <f>IF(W38&lt;&gt;"",(CN38*1.609344*VLOOKUP(W38,'NOx Emission Factors'!$V:$X,3,FALSE))/1000000,0)</f>
        <v>0</v>
      </c>
      <c r="DE38" s="197">
        <f>IF(X38&lt;&gt;"",(CO38*1.609344*VLOOKUP(X38,'NOx Emission Factors'!$V:$X,3,FALSE))/1000000,0)</f>
        <v>0</v>
      </c>
      <c r="DF38" s="197">
        <f>IF(Y38&lt;&gt;"",(CP38*1.609344*VLOOKUP(Y38,'NOx Emission Factors'!$V:$X,3,FALSE))/1000000,0)</f>
        <v>0</v>
      </c>
      <c r="DG38" s="197">
        <f>IF(Z38&lt;&gt;"",(CQ38*1.609344*VLOOKUP(Z38,'NOx Emission Factors'!$V:$X,3,FALSE))/1000000,0)</f>
        <v>0</v>
      </c>
      <c r="DH38" s="197"/>
      <c r="DI38" s="197">
        <f>SUMIF('Fleet Calc'!$AE$3:$AE$1600,CONCATENATE(NOx_Calc!$E38,NOx_Calc!J$2,"L"),'Fleet Calc'!$AG$3:$AG$1600)</f>
        <v>0</v>
      </c>
      <c r="DJ38" s="197">
        <f>SUMIF('Fleet Calc'!$AE$3:$AE$1600,CONCATENATE(NOx_Calc!$E38,NOx_Calc!K$2,"L"),'Fleet Calc'!$AG$3:$AG$1600)</f>
        <v>0</v>
      </c>
      <c r="DK38" s="197">
        <f>SUMIF('Fleet Calc'!$AE$3:$AE$1600,CONCATENATE(NOx_Calc!$E38,NOx_Calc!L$2,"L"),'Fleet Calc'!$AG$3:$AG$1600)</f>
        <v>0</v>
      </c>
      <c r="DL38" s="197">
        <f>SUMIF('Fleet Calc'!$AE$3:$AE$1600,CONCATENATE(NOx_Calc!$E38,NOx_Calc!M$2,"L"),'Fleet Calc'!$AG$3:$AG$1600)</f>
        <v>0</v>
      </c>
      <c r="DM38" s="197">
        <f>SUMIF('Fleet Calc'!$AE$3:$AE$1600,CONCATENATE(NOx_Calc!$E38,NOx_Calc!N$2,"L"),'Fleet Calc'!$AG$3:$AG$1600)</f>
        <v>0</v>
      </c>
      <c r="DN38" s="197">
        <f>SUMIF('Fleet Calc'!$AE$3:$AE$1600,CONCATENATE(NOx_Calc!$E38,NOx_Calc!O$2,"L"),'Fleet Calc'!$AG$3:$AG$1600)</f>
        <v>0</v>
      </c>
      <c r="DO38" s="197">
        <f>SUMIF('Fleet Calc'!$AE$3:$AE$1600,CONCATENATE(NOx_Calc!$E38,NOx_Calc!P$2,"L"),'Fleet Calc'!$AG$3:$AG$1600)</f>
        <v>0</v>
      </c>
      <c r="DP38" s="197"/>
      <c r="DQ38" s="197">
        <f>SUMIF('Fleet Calc'!$AE$3:$AE$1600,CONCATENATE(NOx_Calc!$E38,NOx_Calc!J$2,"A"),'Fleet Calc'!$AG$3:$AG$1600)</f>
        <v>0</v>
      </c>
      <c r="DR38" s="197">
        <f>SUMIF('Fleet Calc'!$AE$3:$AE$1600,CONCATENATE(NOx_Calc!$E38,NOx_Calc!K$2,"A"),'Fleet Calc'!$AG$3:$AG$1600)</f>
        <v>0</v>
      </c>
      <c r="DS38" s="197">
        <f>SUMIF('Fleet Calc'!$AE$3:$AE$1600,CONCATENATE(NOx_Calc!$E38,NOx_Calc!L$2,"A"),'Fleet Calc'!$AG$3:$AG$1600)</f>
        <v>0</v>
      </c>
      <c r="DT38" s="197">
        <f>SUMIF('Fleet Calc'!$AE$3:$AE$1600,CONCATENATE(NOx_Calc!$E38,NOx_Calc!M$2,"A"),'Fleet Calc'!$AG$3:$AG$1600)</f>
        <v>0</v>
      </c>
      <c r="DU38" s="197">
        <f>SUMIF('Fleet Calc'!$AE$3:$AE$1600,CONCATENATE(NOx_Calc!$E38,NOx_Calc!N$2,"A"),'Fleet Calc'!$AG$3:$AG$1600)</f>
        <v>0</v>
      </c>
      <c r="DV38" s="197">
        <f>SUMIF('Fleet Calc'!$AE$3:$AE$1600,CONCATENATE(NOx_Calc!$E38,NOx_Calc!O$2,"A"),'Fleet Calc'!$AG$3:$AG$1600)</f>
        <v>0</v>
      </c>
      <c r="DW38" s="197">
        <f>SUMIF('Fleet Calc'!$AE$3:$AE$1600,CONCATENATE(NOx_Calc!$E38,NOx_Calc!P$2,"A"),'Fleet Calc'!$AG$3:$AG$1600)</f>
        <v>0</v>
      </c>
      <c r="DX38" s="197">
        <f>SUMIF('Fleet Calc'!$AE$3:$AE$1600,CONCATENATE(NOx_Calc!$E38,NOx_Calc!R$2,"A"),'Fleet Calc'!$AG$3:$AG$1600)</f>
        <v>0</v>
      </c>
      <c r="DY38" s="197">
        <f>SUMIF('Fleet Calc'!$AE$3:$AE$1600,CONCATENATE(NOx_Calc!$E38,NOx_Calc!S$2,"A"),'Fleet Calc'!$AG$3:$AG$1600)</f>
        <v>0</v>
      </c>
      <c r="DZ38" s="197">
        <f>SUMIF('Fleet Calc'!$AE$3:$AE$1600,CONCATENATE(NOx_Calc!$E38,NOx_Calc!T$2,"A"),'Fleet Calc'!$AG$3:$AG$1600)</f>
        <v>0</v>
      </c>
      <c r="EA38" s="197"/>
      <c r="EB38" s="198">
        <f>IF(J38&lt;&gt;"",(DI38*VLOOKUP(J38,'NOx Emission Factors'!$V:$Z,5,FALSE))/1000000,0)</f>
        <v>0</v>
      </c>
      <c r="EC38" s="198">
        <f>IF(K38&lt;&gt;"",(DJ38*VLOOKUP(K38,'NOx Emission Factors'!$V:$Z,5,FALSE))/1000000,0)</f>
        <v>0</v>
      </c>
      <c r="ED38" s="198">
        <f>IF(L38&lt;&gt;"",(DK38*VLOOKUP(L38,'NOx Emission Factors'!$V:$Z,5,FALSE))/1000000,0)</f>
        <v>0</v>
      </c>
      <c r="EE38" s="198">
        <f>IF(M38&lt;&gt;"",(DL38*VLOOKUP(M38,'NOx Emission Factors'!$V:$Z,5,FALSE))/1000000,0)</f>
        <v>0</v>
      </c>
      <c r="EF38" s="198">
        <f>IF(N38&lt;&gt;"",(DM38*VLOOKUP(N38,'NOx Emission Factors'!$V:$Z,5,FALSE))/1000000,0)</f>
        <v>0</v>
      </c>
      <c r="EG38" s="198">
        <f>IF(O38&lt;&gt;"",(DN38*VLOOKUP(O38,'NOx Emission Factors'!$V:$Z,5,FALSE))/1000000,0)</f>
        <v>0</v>
      </c>
      <c r="EH38" s="198">
        <f>IF(P38&lt;&gt;"",(DO38*VLOOKUP(P38,'NOx Emission Factors'!$V:$Z,5,FALSE))/1000000,0)</f>
        <v>0</v>
      </c>
      <c r="EI38" s="197"/>
      <c r="EJ38" s="198">
        <f>IF(J38&lt;&gt;"",(DQ38*VLOOKUP(J38,'NOx Emission Factors'!$V:$Z,5,FALSE))/1000000,0)</f>
        <v>0</v>
      </c>
      <c r="EK38" s="198">
        <f>IF(K38&lt;&gt;"",(DR38*VLOOKUP(K38,'NOx Emission Factors'!$V:$Z,5,FALSE))/1000000,0)</f>
        <v>0</v>
      </c>
      <c r="EL38" s="198">
        <f>IF(L38&lt;&gt;"",(DS38*VLOOKUP(L38,'NOx Emission Factors'!$V:$Z,5,FALSE))/1000000,0)</f>
        <v>0</v>
      </c>
      <c r="EM38" s="198">
        <f>IF(M38&lt;&gt;"",(DT38*VLOOKUP(M38,'NOx Emission Factors'!$V:$Z,5,FALSE))/1000000,0)</f>
        <v>0</v>
      </c>
      <c r="EN38" s="198">
        <f>IF(N38&lt;&gt;"",(DU38*VLOOKUP(N38,'NOx Emission Factors'!$V:$Z,5,FALSE))/1000000,0)</f>
        <v>0</v>
      </c>
      <c r="EO38" s="198">
        <f>IF(O38&lt;&gt;"",(DV38*VLOOKUP(O38,'NOx Emission Factors'!$V:$Z,5,FALSE))/1000000,0)</f>
        <v>0</v>
      </c>
      <c r="EP38" s="198">
        <f>IF(P38&lt;&gt;"",(DW38*VLOOKUP(P38,'NOx Emission Factors'!$V:$Z,5,FALSE))/1000000,0)</f>
        <v>0</v>
      </c>
      <c r="EQ38" s="197"/>
      <c r="ER38" s="198">
        <f t="shared" si="10"/>
        <v>0</v>
      </c>
      <c r="ES38" s="198">
        <f t="shared" si="11"/>
        <v>0</v>
      </c>
      <c r="ET38" s="198">
        <f t="shared" si="12"/>
        <v>0</v>
      </c>
      <c r="EU38" s="198">
        <f t="shared" si="13"/>
        <v>0</v>
      </c>
      <c r="EV38" s="198">
        <f t="shared" si="14"/>
        <v>0</v>
      </c>
      <c r="EW38" s="198">
        <f t="shared" si="15"/>
        <v>0</v>
      </c>
      <c r="EX38" s="198">
        <f t="shared" si="16"/>
        <v>0</v>
      </c>
      <c r="EY38" s="198"/>
      <c r="EZ38" s="198">
        <f t="shared" si="17"/>
        <v>0</v>
      </c>
      <c r="FA38" s="198">
        <f t="shared" si="18"/>
        <v>0</v>
      </c>
      <c r="FB38" s="198">
        <f t="shared" si="19"/>
        <v>0</v>
      </c>
      <c r="FC38" s="198">
        <f t="shared" si="20"/>
        <v>0</v>
      </c>
      <c r="FD38" s="198">
        <f t="shared" si="21"/>
        <v>0</v>
      </c>
      <c r="FE38" s="198">
        <f t="shared" si="22"/>
        <v>0</v>
      </c>
      <c r="FF38" s="198">
        <f t="shared" si="23"/>
        <v>0</v>
      </c>
      <c r="FG38" s="197"/>
      <c r="FH38" s="197">
        <f t="shared" si="101"/>
        <v>0</v>
      </c>
      <c r="FI38" s="197"/>
      <c r="FJ38" s="197">
        <f t="shared" si="24"/>
        <v>0</v>
      </c>
      <c r="FK38" s="197">
        <f t="shared" si="25"/>
        <v>0</v>
      </c>
      <c r="FL38" s="197">
        <f t="shared" si="26"/>
        <v>0</v>
      </c>
      <c r="FM38" s="197">
        <f t="shared" si="27"/>
        <v>0</v>
      </c>
      <c r="FN38" s="197">
        <f t="shared" si="28"/>
        <v>0</v>
      </c>
      <c r="FO38" s="197">
        <f t="shared" si="29"/>
        <v>0</v>
      </c>
      <c r="FP38" s="197">
        <f t="shared" si="30"/>
        <v>0</v>
      </c>
      <c r="FR38" s="194">
        <f t="shared" si="31"/>
        <v>0</v>
      </c>
      <c r="FS38" s="194">
        <f t="shared" si="32"/>
        <v>0</v>
      </c>
      <c r="FT38" s="194">
        <f t="shared" si="33"/>
        <v>0</v>
      </c>
      <c r="FU38" s="194">
        <f t="shared" si="34"/>
        <v>0</v>
      </c>
      <c r="FV38" s="194">
        <f t="shared" si="35"/>
        <v>0</v>
      </c>
      <c r="FW38" s="194">
        <f t="shared" si="36"/>
        <v>0</v>
      </c>
      <c r="FX38" s="194">
        <f t="shared" si="37"/>
        <v>0</v>
      </c>
      <c r="FZ38" s="194">
        <f t="shared" si="38"/>
        <v>0</v>
      </c>
      <c r="GA38" s="194">
        <f t="shared" si="39"/>
        <v>0</v>
      </c>
      <c r="GB38" s="194">
        <f t="shared" si="40"/>
        <v>0</v>
      </c>
      <c r="GC38" s="194">
        <f t="shared" si="41"/>
        <v>0</v>
      </c>
      <c r="GD38" s="194">
        <f t="shared" si="42"/>
        <v>0</v>
      </c>
      <c r="GE38" s="194">
        <f t="shared" si="43"/>
        <v>0</v>
      </c>
      <c r="GF38" s="194">
        <f t="shared" si="44"/>
        <v>0</v>
      </c>
      <c r="GH38" s="194">
        <f t="shared" si="45"/>
        <v>0</v>
      </c>
      <c r="GI38" s="194">
        <f t="shared" si="46"/>
        <v>0</v>
      </c>
      <c r="GJ38" s="194">
        <f t="shared" si="47"/>
        <v>0</v>
      </c>
      <c r="GK38" s="194">
        <f t="shared" si="48"/>
        <v>0</v>
      </c>
      <c r="GL38" s="194">
        <f t="shared" si="49"/>
        <v>0</v>
      </c>
      <c r="GM38" s="194">
        <f t="shared" si="50"/>
        <v>0</v>
      </c>
      <c r="GN38" s="194">
        <f t="shared" si="51"/>
        <v>0</v>
      </c>
      <c r="GP38" s="194">
        <f t="shared" si="52"/>
        <v>0</v>
      </c>
      <c r="GQ38" s="194">
        <f t="shared" si="53"/>
        <v>0</v>
      </c>
      <c r="GR38" s="194">
        <f t="shared" si="54"/>
        <v>0</v>
      </c>
      <c r="GS38" s="194">
        <f t="shared" si="55"/>
        <v>0</v>
      </c>
      <c r="GT38" s="194">
        <f t="shared" si="56"/>
        <v>0</v>
      </c>
      <c r="GU38" s="194">
        <f t="shared" si="57"/>
        <v>0</v>
      </c>
      <c r="GV38" s="194">
        <f t="shared" si="58"/>
        <v>0</v>
      </c>
      <c r="GX38" s="194">
        <f t="shared" si="59"/>
        <v>0</v>
      </c>
      <c r="GY38" s="194">
        <f t="shared" si="60"/>
        <v>0</v>
      </c>
      <c r="GZ38" s="194">
        <f t="shared" si="61"/>
        <v>0</v>
      </c>
      <c r="HA38" s="194">
        <f t="shared" si="62"/>
        <v>0</v>
      </c>
      <c r="HB38" s="194">
        <f t="shared" si="63"/>
        <v>0</v>
      </c>
      <c r="HC38" s="194">
        <f t="shared" si="64"/>
        <v>0</v>
      </c>
      <c r="HD38" s="194">
        <f t="shared" si="65"/>
        <v>0</v>
      </c>
    </row>
    <row r="39" spans="1:212" s="194" customFormat="1" x14ac:dyDescent="0.2">
      <c r="A39" s="194" t="s">
        <v>791</v>
      </c>
      <c r="B39" s="194" t="s">
        <v>917</v>
      </c>
      <c r="C39" s="194" t="s">
        <v>87</v>
      </c>
      <c r="D39" s="194">
        <v>50</v>
      </c>
      <c r="E39" s="194" t="str">
        <f t="shared" si="9"/>
        <v>S50</v>
      </c>
      <c r="G39" s="195">
        <v>50</v>
      </c>
      <c r="H39" s="195">
        <v>0</v>
      </c>
      <c r="I39" s="192"/>
      <c r="J39" s="196">
        <f t="shared" si="92"/>
        <v>320</v>
      </c>
      <c r="K39" s="196">
        <f t="shared" ref="K39:N39" si="106">J39+1</f>
        <v>321</v>
      </c>
      <c r="L39" s="196">
        <f t="shared" si="106"/>
        <v>322</v>
      </c>
      <c r="M39" s="196">
        <f t="shared" si="106"/>
        <v>323</v>
      </c>
      <c r="N39" s="196">
        <f t="shared" si="106"/>
        <v>324</v>
      </c>
      <c r="O39" s="196">
        <f t="shared" si="94"/>
        <v>324</v>
      </c>
      <c r="P39" s="196">
        <f t="shared" si="94"/>
        <v>324</v>
      </c>
      <c r="Q39" s="192"/>
      <c r="R39" s="192"/>
      <c r="S39" s="192"/>
      <c r="T39" s="192">
        <f t="shared" si="95"/>
        <v>420</v>
      </c>
      <c r="U39" s="192">
        <f t="shared" si="91"/>
        <v>421</v>
      </c>
      <c r="V39" s="192">
        <f t="shared" si="91"/>
        <v>422</v>
      </c>
      <c r="W39" s="192">
        <f t="shared" si="91"/>
        <v>423</v>
      </c>
      <c r="X39" s="192">
        <f t="shared" si="91"/>
        <v>424</v>
      </c>
      <c r="Y39" s="196">
        <f t="shared" ref="Y39:Z39" si="107">X39</f>
        <v>424</v>
      </c>
      <c r="Z39" s="196">
        <f t="shared" si="107"/>
        <v>424</v>
      </c>
      <c r="AA39" s="192"/>
      <c r="AC39" s="197">
        <f>COUNTIF('Fleet Calc'!$AE$3:$AE$1600,CONCATENATE(NOx_Calc!$E39,NOx_Calc!J$2,"L"))</f>
        <v>0</v>
      </c>
      <c r="AD39" s="197">
        <f>COUNTIF('Fleet Calc'!$AE$3:$AE$1600,CONCATENATE(NOx_Calc!$E39,NOx_Calc!K$2,"L"))</f>
        <v>0</v>
      </c>
      <c r="AE39" s="197">
        <f>COUNTIF('Fleet Calc'!$AE$3:$AE$1600,CONCATENATE(NOx_Calc!$E39,NOx_Calc!L$2,"L"))</f>
        <v>0</v>
      </c>
      <c r="AF39" s="197">
        <f>COUNTIF('Fleet Calc'!$AE$3:$AE$1600,CONCATENATE(NOx_Calc!$E39,NOx_Calc!M$2,"L"))</f>
        <v>0</v>
      </c>
      <c r="AG39" s="197">
        <f>COUNTIF('Fleet Calc'!$AE$3:$AE$1600,CONCATENATE(NOx_Calc!$E39,NOx_Calc!N$2,"L"))</f>
        <v>0</v>
      </c>
      <c r="AH39" s="197">
        <f>COUNTIF('Fleet Calc'!$AE$3:$AE$1600,CONCATENATE(NOx_Calc!$E39,NOx_Calc!O$2,"L"))</f>
        <v>0</v>
      </c>
      <c r="AI39" s="197">
        <f>COUNTIF('Fleet Calc'!$AE$3:$AE$1600,CONCATENATE(NOx_Calc!$E39,NOx_Calc!P$2,"L"))</f>
        <v>0</v>
      </c>
      <c r="AJ39" s="197">
        <f>COUNTIF('Fleet Calc'!$AE$3:$AE$1600,CONCATENATE(NOx_Calc!$E39,NOx_Calc!Q$2,"L"))</f>
        <v>0</v>
      </c>
      <c r="AK39" s="197"/>
      <c r="AL39" s="197">
        <f>COUNTIF('Fleet Calc'!$AE$3:$AE$1600,CONCATENATE(NOx_Calc!$E39,NOx_Calc!J$2,"A"))</f>
        <v>0</v>
      </c>
      <c r="AM39" s="197">
        <f>COUNTIF('Fleet Calc'!$AE$3:$AE$1600,CONCATENATE(NOx_Calc!$E39,NOx_Calc!K$2,"A"))</f>
        <v>0</v>
      </c>
      <c r="AN39" s="197">
        <f>COUNTIF('Fleet Calc'!$AE$3:$AE$1600,CONCATENATE(NOx_Calc!$E39,NOx_Calc!L$2,"A"))</f>
        <v>0</v>
      </c>
      <c r="AO39" s="197">
        <f>COUNTIF('Fleet Calc'!$AE$3:$AE$1600,CONCATENATE(NOx_Calc!$E39,NOx_Calc!M$2,"A"))</f>
        <v>0</v>
      </c>
      <c r="AP39" s="197">
        <f>COUNTIF('Fleet Calc'!$AE$3:$AE$1600,CONCATENATE(NOx_Calc!$E39,NOx_Calc!N$2,"A"))</f>
        <v>0</v>
      </c>
      <c r="AQ39" s="197">
        <f>COUNTIF('Fleet Calc'!$AE$3:$AE$1600,CONCATENATE(NOx_Calc!$E39,NOx_Calc!O$2,"A"))</f>
        <v>0</v>
      </c>
      <c r="AR39" s="197">
        <f>COUNTIF('Fleet Calc'!$AE$3:$AE$1600,CONCATENATE(NOx_Calc!$E39,NOx_Calc!P$2,"A"))</f>
        <v>0</v>
      </c>
      <c r="AS39" s="197">
        <f>COUNTIF('Fleet Calc'!$AE$3:$AE$1600,CONCATENATE(NOx_Calc!$E39,NOx_Calc!Q$2,"A"))</f>
        <v>0</v>
      </c>
      <c r="AT39" s="197"/>
      <c r="AU39" s="197">
        <f>SUMIF('Fleet Calc'!$AE$3:$AE$1600,CONCATENATE(NOx_Calc!$E39,NOx_Calc!J$2,"L"),'Fleet Calc'!$AK$3:$AK$1600)</f>
        <v>0</v>
      </c>
      <c r="AV39" s="197">
        <f>SUMIF('Fleet Calc'!$AE$3:$AE$1600,CONCATENATE(NOx_Calc!$E39,NOx_Calc!K$2,"L"),'Fleet Calc'!$AK$3:$AK$1600)</f>
        <v>0</v>
      </c>
      <c r="AW39" s="197">
        <f>SUMIF('Fleet Calc'!$AE$3:$AE$1600,CONCATENATE(NOx_Calc!$E39,NOx_Calc!L$2,"L"),'Fleet Calc'!$AK$3:$AK$1600)</f>
        <v>0</v>
      </c>
      <c r="AX39" s="197">
        <f>SUMIF('Fleet Calc'!$AE$3:$AE$1600,CONCATENATE(NOx_Calc!$E39,NOx_Calc!M$2,"L"),'Fleet Calc'!$AK$3:$AK$1600)</f>
        <v>0</v>
      </c>
      <c r="AY39" s="197">
        <f>SUMIF('Fleet Calc'!$AE$3:$AE$1600,CONCATENATE(NOx_Calc!$E39,NOx_Calc!N$2,"L"),'Fleet Calc'!$AK$3:$AK$1600)</f>
        <v>0</v>
      </c>
      <c r="AZ39" s="197">
        <f>SUMIF('Fleet Calc'!$AE$3:$AE$1600,CONCATENATE(NOx_Calc!$E39,NOx_Calc!O$2,"L"),'Fleet Calc'!$AK$3:$AK$1600)</f>
        <v>0</v>
      </c>
      <c r="BA39" s="197">
        <f>SUMIF('Fleet Calc'!$AE$3:$AE$1600,CONCATENATE(NOx_Calc!$E39,NOx_Calc!P$2,"L"),'Fleet Calc'!$AK$3:$AK$1600)</f>
        <v>0</v>
      </c>
      <c r="BB39" s="197">
        <f>SUMIF('Fleet Calc'!$AE$3:$AE$1600,CONCATENATE(NOx_Calc!$E39,NOx_Calc!Q$2,"L"),'Fleet Calc'!$AK$3:$AK$1600)</f>
        <v>0</v>
      </c>
      <c r="BC39" s="197"/>
      <c r="BD39" s="197">
        <f>SUMIF('Fleet Calc'!$AE$3:$AE$1600,CONCATENATE(NOx_Calc!$E39,NOx_Calc!J$2,"A"),'Fleet Calc'!$AK$3:$AK$1600)</f>
        <v>0</v>
      </c>
      <c r="BE39" s="197">
        <f>SUMIF('Fleet Calc'!$AE$3:$AE$1600,CONCATENATE(NOx_Calc!$E39,NOx_Calc!K$2,"A"),'Fleet Calc'!$AK$3:$AK$1600)</f>
        <v>0</v>
      </c>
      <c r="BF39" s="197">
        <f>SUMIF('Fleet Calc'!$AE$3:$AE$1600,CONCATENATE(NOx_Calc!$E39,NOx_Calc!L$2,"A"),'Fleet Calc'!$AK$3:$AK$1600)</f>
        <v>0</v>
      </c>
      <c r="BG39" s="197">
        <f>SUMIF('Fleet Calc'!$AE$3:$AE$1600,CONCATENATE(NOx_Calc!$E39,NOx_Calc!M$2,"A"),'Fleet Calc'!$AK$3:$AK$1600)</f>
        <v>0</v>
      </c>
      <c r="BH39" s="197">
        <f>SUMIF('Fleet Calc'!$AE$3:$AE$1600,CONCATENATE(NOx_Calc!$E39,NOx_Calc!N$2,"A"),'Fleet Calc'!$AK$3:$AK$1600)</f>
        <v>0</v>
      </c>
      <c r="BI39" s="197">
        <f>SUMIF('Fleet Calc'!$AE$3:$AE$1600,CONCATENATE(NOx_Calc!$E39,NOx_Calc!O$2,"A"),'Fleet Calc'!$AK$3:$AK$1600)</f>
        <v>0</v>
      </c>
      <c r="BJ39" s="197">
        <f>SUMIF('Fleet Calc'!$AE$3:$AE$1600,CONCATENATE(NOx_Calc!$E39,NOx_Calc!P$2,"A"),'Fleet Calc'!$AK$3:$AK$1600)</f>
        <v>0</v>
      </c>
      <c r="BK39" s="197">
        <f>SUMIF('Fleet Calc'!$AE$3:$AE$1600,CONCATENATE(NOx_Calc!$E39,NOx_Calc!Q$2,"A"),'Fleet Calc'!$AK$3:$AK$1600)</f>
        <v>0</v>
      </c>
      <c r="BL39" s="197"/>
      <c r="BM39" s="197">
        <f>IF(J39&lt;&gt;"",(AU39*1.609344*VLOOKUP(J39,'NOx Emission Factors'!$V:$X,2,FALSE))/1000000,0)</f>
        <v>0</v>
      </c>
      <c r="BN39" s="197">
        <f>IF(K39&lt;&gt;"",(AV39*1.609344*VLOOKUP(K39,'NOx Emission Factors'!$V:$X,2,FALSE))/1000000,0)</f>
        <v>0</v>
      </c>
      <c r="BO39" s="197">
        <f>IF(L39&lt;&gt;"",(AW39*1.609344*VLOOKUP(L39,'NOx Emission Factors'!$V:$X,2,FALSE))/1000000,0)</f>
        <v>0</v>
      </c>
      <c r="BP39" s="197">
        <f>IF(M39&lt;&gt;"",(AX39*1.609344*VLOOKUP(M39,'NOx Emission Factors'!$V:$X,2,FALSE))/1000000,0)</f>
        <v>0</v>
      </c>
      <c r="BQ39" s="197">
        <f>IF(N39&lt;&gt;"",(AY39*1.609344*VLOOKUP(N39,'NOx Emission Factors'!$V:$X,2,FALSE))/1000000,0)</f>
        <v>0</v>
      </c>
      <c r="BR39" s="197">
        <f>IF(O39&lt;&gt;"",(AZ39*1.609344*VLOOKUP(O39,'NOx Emission Factors'!$V:$X,2,FALSE))/1000000,0)</f>
        <v>0</v>
      </c>
      <c r="BS39" s="197">
        <f>IF(P39&lt;&gt;"",(BA39*1.609344*VLOOKUP(P39,'NOx Emission Factors'!$V:$X,2,FALSE))/1000000,0)</f>
        <v>0</v>
      </c>
      <c r="BT39" s="197"/>
      <c r="BU39" s="197">
        <f>IF(J39&lt;&gt;"",(BD39*1.609344*VLOOKUP(J39,'NOx Emission Factors'!$V:$X,3,FALSE))/1000000,0)</f>
        <v>0</v>
      </c>
      <c r="BV39" s="197">
        <f>IF(K39&lt;&gt;"",(BE39*1.609344*VLOOKUP(K39,'NOx Emission Factors'!$V:$X,3,FALSE))/1000000,0)</f>
        <v>0</v>
      </c>
      <c r="BW39" s="197">
        <f>IF(L39&lt;&gt;"",(BF39*1.609344*VLOOKUP(L39,'NOx Emission Factors'!$V:$X,3,FALSE))/1000000,0)</f>
        <v>0</v>
      </c>
      <c r="BX39" s="197">
        <f>IF(M39&lt;&gt;"",(BG39*1.609344*VLOOKUP(M39,'NOx Emission Factors'!$V:$X,3,FALSE))/1000000,0)</f>
        <v>0</v>
      </c>
      <c r="BY39" s="197">
        <f>IF(N39&lt;&gt;"",(BH39*1.609344*VLOOKUP(N39,'NOx Emission Factors'!$V:$X,3,FALSE))/1000000,0)</f>
        <v>0</v>
      </c>
      <c r="BZ39" s="197">
        <f>IF(O39&lt;&gt;"",(BI39*1.609344*VLOOKUP(O39,'NOx Emission Factors'!$V:$X,3,FALSE))/1000000,0)</f>
        <v>0</v>
      </c>
      <c r="CA39" s="197">
        <f>IF(P39&lt;&gt;"",(BJ39*1.609344*VLOOKUP(P39,'NOx Emission Factors'!$V:$X,3,FALSE))/1000000,0)</f>
        <v>0</v>
      </c>
      <c r="CB39" s="197"/>
      <c r="CC39" s="197">
        <f>SUMIF('Fleet Calc'!$AE$3:$AE$1600,CONCATENATE(NOx_Calc!$E39,NOx_Calc!J$2,"L"),'Fleet Calc'!$AI$3:$AI$1600)</f>
        <v>0</v>
      </c>
      <c r="CD39" s="197">
        <f>SUMIF('Fleet Calc'!$AE$3:$AE$1600,CONCATENATE(NOx_Calc!$E39,NOx_Calc!K$2,"L"),'Fleet Calc'!$AI$3:$AI$1600)</f>
        <v>0</v>
      </c>
      <c r="CE39" s="197">
        <f>SUMIF('Fleet Calc'!$AE$3:$AE$1600,CONCATENATE(NOx_Calc!$E39,NOx_Calc!L$2,"L"),'Fleet Calc'!$AI$3:$AI$1600)</f>
        <v>0</v>
      </c>
      <c r="CF39" s="197">
        <f>SUMIF('Fleet Calc'!$AE$3:$AE$1600,CONCATENATE(NOx_Calc!$E39,NOx_Calc!M$2,"L"),'Fleet Calc'!$AI$3:$AI$1600)</f>
        <v>0</v>
      </c>
      <c r="CG39" s="197">
        <f>SUMIF('Fleet Calc'!$AE$3:$AE$1600,CONCATENATE(NOx_Calc!$E39,NOx_Calc!N$2,"L"),'Fleet Calc'!$AI$3:$AI$1600)</f>
        <v>0</v>
      </c>
      <c r="CH39" s="197">
        <f>SUMIF('Fleet Calc'!$AE$3:$AE$1600,CONCATENATE(NOx_Calc!$E39,NOx_Calc!O$2,"L"),'Fleet Calc'!$AI$3:$AI$1600)</f>
        <v>0</v>
      </c>
      <c r="CI39" s="197">
        <f>SUMIF('Fleet Calc'!$AE$3:$AE$1600,CONCATENATE(NOx_Calc!$E39,NOx_Calc!P$2,"L"),'Fleet Calc'!$AI$3:$AI$1600)</f>
        <v>0</v>
      </c>
      <c r="CJ39" s="197"/>
      <c r="CK39" s="197">
        <f>SUMIF('Fleet Calc'!$AE$3:$AE$1600,CONCATENATE(NOx_Calc!$E39,NOx_Calc!J$2,"A"),'Fleet Calc'!$AI$3:$AI$1600)</f>
        <v>0</v>
      </c>
      <c r="CL39" s="197">
        <f>SUMIF('Fleet Calc'!$AE$3:$AE$1600,CONCATENATE(NOx_Calc!$E39,NOx_Calc!K$2,"A"),'Fleet Calc'!$AI$3:$AI$1600)</f>
        <v>0</v>
      </c>
      <c r="CM39" s="197">
        <f>SUMIF('Fleet Calc'!$AE$3:$AE$1600,CONCATENATE(NOx_Calc!$E39,NOx_Calc!L$2,"A"),'Fleet Calc'!$AI$3:$AI$1600)</f>
        <v>0</v>
      </c>
      <c r="CN39" s="197">
        <f>SUMIF('Fleet Calc'!$AE$3:$AE$1600,CONCATENATE(NOx_Calc!$E39,NOx_Calc!M$2,"A"),'Fleet Calc'!$AI$3:$AI$1600)</f>
        <v>0</v>
      </c>
      <c r="CO39" s="197">
        <f>SUMIF('Fleet Calc'!$AE$3:$AE$1600,CONCATENATE(NOx_Calc!$E39,NOx_Calc!N$2,"A"),'Fleet Calc'!$AI$3:$AI$1600)</f>
        <v>0</v>
      </c>
      <c r="CP39" s="197">
        <f>SUMIF('Fleet Calc'!$AE$3:$AE$1600,CONCATENATE(NOx_Calc!$E39,NOx_Calc!O$2,"A"),'Fleet Calc'!$AI$3:$AI$1600)</f>
        <v>0</v>
      </c>
      <c r="CQ39" s="197">
        <f>SUMIF('Fleet Calc'!$AE$3:$AE$1600,CONCATENATE(NOx_Calc!$E39,NOx_Calc!P$2,"A"),'Fleet Calc'!$AI$3:$AI$1600)</f>
        <v>0</v>
      </c>
      <c r="CR39" s="197"/>
      <c r="CS39" s="197">
        <f>IF(T39&lt;&gt;"",(CC39*1.609344*VLOOKUP(T39,'NOx Emission Factors'!$V:$X,2,FALSE))/1000000,0)</f>
        <v>0</v>
      </c>
      <c r="CT39" s="197">
        <f>IF(U39&lt;&gt;"",(CD39*1.609344*VLOOKUP(U39,'NOx Emission Factors'!$V:$X,2,FALSE))/1000000,0)</f>
        <v>0</v>
      </c>
      <c r="CU39" s="197">
        <f>IF(V39&lt;&gt;"",(CE39*1.609344*VLOOKUP(V39,'NOx Emission Factors'!$V:$X,2,FALSE))/1000000,0)</f>
        <v>0</v>
      </c>
      <c r="CV39" s="197">
        <f>IF(W39&lt;&gt;"",(CF39*1.609344*VLOOKUP(W39,'NOx Emission Factors'!$V:$X,2,FALSE))/1000000,0)</f>
        <v>0</v>
      </c>
      <c r="CW39" s="197">
        <f>IF(X39&lt;&gt;"",(CG39*1.609344*VLOOKUP(X39,'NOx Emission Factors'!$V:$X,2,FALSE))/1000000,0)</f>
        <v>0</v>
      </c>
      <c r="CX39" s="197">
        <f>IF(Y39&lt;&gt;"",(CH39*1.609344*VLOOKUP(Y39,'NOx Emission Factors'!$V:$X,2,FALSE))/1000000,0)</f>
        <v>0</v>
      </c>
      <c r="CY39" s="197">
        <f>IF(Z39&lt;&gt;"",(CI39*1.609344*VLOOKUP(Z39,'NOx Emission Factors'!$V:$X,2,FALSE))/1000000,0)</f>
        <v>0</v>
      </c>
      <c r="CZ39" s="197"/>
      <c r="DA39" s="197">
        <f>IF(T39&lt;&gt;"",(CK39*1.609344*VLOOKUP(T39,'NOx Emission Factors'!$V:$X,3,FALSE))/1000000,0)</f>
        <v>0</v>
      </c>
      <c r="DB39" s="197">
        <f>IF(U39&lt;&gt;"",(CL39*1.609344*VLOOKUP(U39,'NOx Emission Factors'!$V:$X,3,FALSE))/1000000,0)</f>
        <v>0</v>
      </c>
      <c r="DC39" s="197">
        <f>IF(V39&lt;&gt;"",(CM39*1.609344*VLOOKUP(V39,'NOx Emission Factors'!$V:$X,3,FALSE))/1000000,0)</f>
        <v>0</v>
      </c>
      <c r="DD39" s="197">
        <f>IF(W39&lt;&gt;"",(CN39*1.609344*VLOOKUP(W39,'NOx Emission Factors'!$V:$X,3,FALSE))/1000000,0)</f>
        <v>0</v>
      </c>
      <c r="DE39" s="197">
        <f>IF(X39&lt;&gt;"",(CO39*1.609344*VLOOKUP(X39,'NOx Emission Factors'!$V:$X,3,FALSE))/1000000,0)</f>
        <v>0</v>
      </c>
      <c r="DF39" s="197">
        <f>IF(Y39&lt;&gt;"",(CP39*1.609344*VLOOKUP(Y39,'NOx Emission Factors'!$V:$X,3,FALSE))/1000000,0)</f>
        <v>0</v>
      </c>
      <c r="DG39" s="197">
        <f>IF(Z39&lt;&gt;"",(CQ39*1.609344*VLOOKUP(Z39,'NOx Emission Factors'!$V:$X,3,FALSE))/1000000,0)</f>
        <v>0</v>
      </c>
      <c r="DH39" s="197"/>
      <c r="DI39" s="197">
        <f>SUMIF('Fleet Calc'!$AE$3:$AE$1600,CONCATENATE(NOx_Calc!$E39,NOx_Calc!J$2,"L"),'Fleet Calc'!$AG$3:$AG$1600)</f>
        <v>0</v>
      </c>
      <c r="DJ39" s="197">
        <f>SUMIF('Fleet Calc'!$AE$3:$AE$1600,CONCATENATE(NOx_Calc!$E39,NOx_Calc!K$2,"L"),'Fleet Calc'!$AG$3:$AG$1600)</f>
        <v>0</v>
      </c>
      <c r="DK39" s="197">
        <f>SUMIF('Fleet Calc'!$AE$3:$AE$1600,CONCATENATE(NOx_Calc!$E39,NOx_Calc!L$2,"L"),'Fleet Calc'!$AG$3:$AG$1600)</f>
        <v>0</v>
      </c>
      <c r="DL39" s="197">
        <f>SUMIF('Fleet Calc'!$AE$3:$AE$1600,CONCATENATE(NOx_Calc!$E39,NOx_Calc!M$2,"L"),'Fleet Calc'!$AG$3:$AG$1600)</f>
        <v>0</v>
      </c>
      <c r="DM39" s="197">
        <f>SUMIF('Fleet Calc'!$AE$3:$AE$1600,CONCATENATE(NOx_Calc!$E39,NOx_Calc!N$2,"L"),'Fleet Calc'!$AG$3:$AG$1600)</f>
        <v>0</v>
      </c>
      <c r="DN39" s="197">
        <f>SUMIF('Fleet Calc'!$AE$3:$AE$1600,CONCATENATE(NOx_Calc!$E39,NOx_Calc!O$2,"L"),'Fleet Calc'!$AG$3:$AG$1600)</f>
        <v>0</v>
      </c>
      <c r="DO39" s="197">
        <f>SUMIF('Fleet Calc'!$AE$3:$AE$1600,CONCATENATE(NOx_Calc!$E39,NOx_Calc!P$2,"L"),'Fleet Calc'!$AG$3:$AG$1600)</f>
        <v>0</v>
      </c>
      <c r="DP39" s="197"/>
      <c r="DQ39" s="197">
        <f>SUMIF('Fleet Calc'!$AE$3:$AE$1600,CONCATENATE(NOx_Calc!$E39,NOx_Calc!J$2,"A"),'Fleet Calc'!$AG$3:$AG$1600)</f>
        <v>0</v>
      </c>
      <c r="DR39" s="197">
        <f>SUMIF('Fleet Calc'!$AE$3:$AE$1600,CONCATENATE(NOx_Calc!$E39,NOx_Calc!K$2,"A"),'Fleet Calc'!$AG$3:$AG$1600)</f>
        <v>0</v>
      </c>
      <c r="DS39" s="197">
        <f>SUMIF('Fleet Calc'!$AE$3:$AE$1600,CONCATENATE(NOx_Calc!$E39,NOx_Calc!L$2,"A"),'Fleet Calc'!$AG$3:$AG$1600)</f>
        <v>0</v>
      </c>
      <c r="DT39" s="197">
        <f>SUMIF('Fleet Calc'!$AE$3:$AE$1600,CONCATENATE(NOx_Calc!$E39,NOx_Calc!M$2,"A"),'Fleet Calc'!$AG$3:$AG$1600)</f>
        <v>0</v>
      </c>
      <c r="DU39" s="197">
        <f>SUMIF('Fleet Calc'!$AE$3:$AE$1600,CONCATENATE(NOx_Calc!$E39,NOx_Calc!N$2,"A"),'Fleet Calc'!$AG$3:$AG$1600)</f>
        <v>0</v>
      </c>
      <c r="DV39" s="197">
        <f>SUMIF('Fleet Calc'!$AE$3:$AE$1600,CONCATENATE(NOx_Calc!$E39,NOx_Calc!O$2,"A"),'Fleet Calc'!$AG$3:$AG$1600)</f>
        <v>0</v>
      </c>
      <c r="DW39" s="197">
        <f>SUMIF('Fleet Calc'!$AE$3:$AE$1600,CONCATENATE(NOx_Calc!$E39,NOx_Calc!P$2,"A"),'Fleet Calc'!$AG$3:$AG$1600)</f>
        <v>0</v>
      </c>
      <c r="DX39" s="197">
        <f>SUMIF('Fleet Calc'!$AE$3:$AE$1600,CONCATENATE(NOx_Calc!$E39,NOx_Calc!R$2,"A"),'Fleet Calc'!$AG$3:$AG$1600)</f>
        <v>0</v>
      </c>
      <c r="DY39" s="197">
        <f>SUMIF('Fleet Calc'!$AE$3:$AE$1600,CONCATENATE(NOx_Calc!$E39,NOx_Calc!S$2,"A"),'Fleet Calc'!$AG$3:$AG$1600)</f>
        <v>0</v>
      </c>
      <c r="DZ39" s="197">
        <f>SUMIF('Fleet Calc'!$AE$3:$AE$1600,CONCATENATE(NOx_Calc!$E39,NOx_Calc!T$2,"A"),'Fleet Calc'!$AG$3:$AG$1600)</f>
        <v>0</v>
      </c>
      <c r="EA39" s="197"/>
      <c r="EB39" s="198">
        <f>IF(J39&lt;&gt;"",(DI39*VLOOKUP(J39,'NOx Emission Factors'!$V:$Z,5,FALSE))/1000000,0)</f>
        <v>0</v>
      </c>
      <c r="EC39" s="198">
        <f>IF(K39&lt;&gt;"",(DJ39*VLOOKUP(K39,'NOx Emission Factors'!$V:$Z,5,FALSE))/1000000,0)</f>
        <v>0</v>
      </c>
      <c r="ED39" s="198">
        <f>IF(L39&lt;&gt;"",(DK39*VLOOKUP(L39,'NOx Emission Factors'!$V:$Z,5,FALSE))/1000000,0)</f>
        <v>0</v>
      </c>
      <c r="EE39" s="198">
        <f>IF(M39&lt;&gt;"",(DL39*VLOOKUP(M39,'NOx Emission Factors'!$V:$Z,5,FALSE))/1000000,0)</f>
        <v>0</v>
      </c>
      <c r="EF39" s="198">
        <f>IF(N39&lt;&gt;"",(DM39*VLOOKUP(N39,'NOx Emission Factors'!$V:$Z,5,FALSE))/1000000,0)</f>
        <v>0</v>
      </c>
      <c r="EG39" s="198">
        <f>IF(O39&lt;&gt;"",(DN39*VLOOKUP(O39,'NOx Emission Factors'!$V:$Z,5,FALSE))/1000000,0)</f>
        <v>0</v>
      </c>
      <c r="EH39" s="198">
        <f>IF(P39&lt;&gt;"",(DO39*VLOOKUP(P39,'NOx Emission Factors'!$V:$Z,5,FALSE))/1000000,0)</f>
        <v>0</v>
      </c>
      <c r="EI39" s="197"/>
      <c r="EJ39" s="198">
        <f>IF(J39&lt;&gt;"",(DQ39*VLOOKUP(J39,'NOx Emission Factors'!$V:$Z,5,FALSE))/1000000,0)</f>
        <v>0</v>
      </c>
      <c r="EK39" s="198">
        <f>IF(K39&lt;&gt;"",(DR39*VLOOKUP(K39,'NOx Emission Factors'!$V:$Z,5,FALSE))/1000000,0)</f>
        <v>0</v>
      </c>
      <c r="EL39" s="198">
        <f>IF(L39&lt;&gt;"",(DS39*VLOOKUP(L39,'NOx Emission Factors'!$V:$Z,5,FALSE))/1000000,0)</f>
        <v>0</v>
      </c>
      <c r="EM39" s="198">
        <f>IF(M39&lt;&gt;"",(DT39*VLOOKUP(M39,'NOx Emission Factors'!$V:$Z,5,FALSE))/1000000,0)</f>
        <v>0</v>
      </c>
      <c r="EN39" s="198">
        <f>IF(N39&lt;&gt;"",(DU39*VLOOKUP(N39,'NOx Emission Factors'!$V:$Z,5,FALSE))/1000000,0)</f>
        <v>0</v>
      </c>
      <c r="EO39" s="198">
        <f>IF(O39&lt;&gt;"",(DV39*VLOOKUP(O39,'NOx Emission Factors'!$V:$Z,5,FALSE))/1000000,0)</f>
        <v>0</v>
      </c>
      <c r="EP39" s="198">
        <f>IF(P39&lt;&gt;"",(DW39*VLOOKUP(P39,'NOx Emission Factors'!$V:$Z,5,FALSE))/1000000,0)</f>
        <v>0</v>
      </c>
      <c r="EQ39" s="197"/>
      <c r="ER39" s="198">
        <f t="shared" si="10"/>
        <v>0</v>
      </c>
      <c r="ES39" s="198">
        <f t="shared" si="11"/>
        <v>0</v>
      </c>
      <c r="ET39" s="198">
        <f t="shared" si="12"/>
        <v>0</v>
      </c>
      <c r="EU39" s="198">
        <f t="shared" si="13"/>
        <v>0</v>
      </c>
      <c r="EV39" s="198">
        <f t="shared" si="14"/>
        <v>0</v>
      </c>
      <c r="EW39" s="198">
        <f t="shared" si="15"/>
        <v>0</v>
      </c>
      <c r="EX39" s="198">
        <f t="shared" si="16"/>
        <v>0</v>
      </c>
      <c r="EY39" s="198"/>
      <c r="EZ39" s="198">
        <f t="shared" si="17"/>
        <v>0</v>
      </c>
      <c r="FA39" s="198">
        <f t="shared" si="18"/>
        <v>0</v>
      </c>
      <c r="FB39" s="198">
        <f t="shared" si="19"/>
        <v>0</v>
      </c>
      <c r="FC39" s="198">
        <f t="shared" si="20"/>
        <v>0</v>
      </c>
      <c r="FD39" s="198">
        <f t="shared" si="21"/>
        <v>0</v>
      </c>
      <c r="FE39" s="198">
        <f t="shared" si="22"/>
        <v>0</v>
      </c>
      <c r="FF39" s="198">
        <f t="shared" si="23"/>
        <v>0</v>
      </c>
      <c r="FG39" s="197"/>
      <c r="FH39" s="197">
        <f t="shared" si="101"/>
        <v>0</v>
      </c>
      <c r="FI39" s="197"/>
      <c r="FJ39" s="197">
        <f t="shared" si="24"/>
        <v>0</v>
      </c>
      <c r="FK39" s="197">
        <f t="shared" si="25"/>
        <v>0</v>
      </c>
      <c r="FL39" s="197">
        <f t="shared" si="26"/>
        <v>0</v>
      </c>
      <c r="FM39" s="197">
        <f t="shared" si="27"/>
        <v>0</v>
      </c>
      <c r="FN39" s="197">
        <f t="shared" si="28"/>
        <v>0</v>
      </c>
      <c r="FO39" s="197">
        <f t="shared" si="29"/>
        <v>0</v>
      </c>
      <c r="FP39" s="197">
        <f t="shared" si="30"/>
        <v>0</v>
      </c>
      <c r="FR39" s="194">
        <f t="shared" si="31"/>
        <v>0</v>
      </c>
      <c r="FS39" s="194">
        <f t="shared" si="32"/>
        <v>0</v>
      </c>
      <c r="FT39" s="194">
        <f t="shared" si="33"/>
        <v>0</v>
      </c>
      <c r="FU39" s="194">
        <f t="shared" si="34"/>
        <v>0</v>
      </c>
      <c r="FV39" s="194">
        <f t="shared" si="35"/>
        <v>0</v>
      </c>
      <c r="FW39" s="194">
        <f t="shared" si="36"/>
        <v>0</v>
      </c>
      <c r="FX39" s="194">
        <f t="shared" si="37"/>
        <v>0</v>
      </c>
      <c r="FZ39" s="194">
        <f t="shared" si="38"/>
        <v>0</v>
      </c>
      <c r="GA39" s="194">
        <f t="shared" si="39"/>
        <v>0</v>
      </c>
      <c r="GB39" s="194">
        <f t="shared" si="40"/>
        <v>0</v>
      </c>
      <c r="GC39" s="194">
        <f t="shared" si="41"/>
        <v>0</v>
      </c>
      <c r="GD39" s="194">
        <f t="shared" si="42"/>
        <v>0</v>
      </c>
      <c r="GE39" s="194">
        <f t="shared" si="43"/>
        <v>0</v>
      </c>
      <c r="GF39" s="194">
        <f t="shared" si="44"/>
        <v>0</v>
      </c>
      <c r="GH39" s="194">
        <f t="shared" si="45"/>
        <v>0</v>
      </c>
      <c r="GI39" s="194">
        <f t="shared" si="46"/>
        <v>0</v>
      </c>
      <c r="GJ39" s="194">
        <f t="shared" si="47"/>
        <v>0</v>
      </c>
      <c r="GK39" s="194">
        <f t="shared" si="48"/>
        <v>0</v>
      </c>
      <c r="GL39" s="194">
        <f t="shared" si="49"/>
        <v>0</v>
      </c>
      <c r="GM39" s="194">
        <f t="shared" si="50"/>
        <v>0</v>
      </c>
      <c r="GN39" s="194">
        <f t="shared" si="51"/>
        <v>0</v>
      </c>
      <c r="GP39" s="194">
        <f t="shared" si="52"/>
        <v>0</v>
      </c>
      <c r="GQ39" s="194">
        <f t="shared" si="53"/>
        <v>0</v>
      </c>
      <c r="GR39" s="194">
        <f t="shared" si="54"/>
        <v>0</v>
      </c>
      <c r="GS39" s="194">
        <f t="shared" si="55"/>
        <v>0</v>
      </c>
      <c r="GT39" s="194">
        <f t="shared" si="56"/>
        <v>0</v>
      </c>
      <c r="GU39" s="194">
        <f t="shared" si="57"/>
        <v>0</v>
      </c>
      <c r="GV39" s="194">
        <f t="shared" si="58"/>
        <v>0</v>
      </c>
      <c r="GX39" s="194">
        <f t="shared" si="59"/>
        <v>0</v>
      </c>
      <c r="GY39" s="194">
        <f t="shared" si="60"/>
        <v>0</v>
      </c>
      <c r="GZ39" s="194">
        <f t="shared" si="61"/>
        <v>0</v>
      </c>
      <c r="HA39" s="194">
        <f t="shared" si="62"/>
        <v>0</v>
      </c>
      <c r="HB39" s="194">
        <f t="shared" si="63"/>
        <v>0</v>
      </c>
      <c r="HC39" s="194">
        <f t="shared" si="64"/>
        <v>0</v>
      </c>
      <c r="HD39" s="194">
        <f t="shared" si="65"/>
        <v>0</v>
      </c>
    </row>
    <row r="40" spans="1:212" s="194" customFormat="1" x14ac:dyDescent="0.2">
      <c r="A40" s="194" t="s">
        <v>792</v>
      </c>
      <c r="B40" s="194" t="s">
        <v>917</v>
      </c>
      <c r="C40" s="194" t="s">
        <v>799</v>
      </c>
      <c r="D40" s="194">
        <v>50</v>
      </c>
      <c r="E40" s="194" t="str">
        <f t="shared" si="9"/>
        <v>L50</v>
      </c>
      <c r="G40" s="195">
        <v>50</v>
      </c>
      <c r="H40" s="195">
        <v>0</v>
      </c>
      <c r="I40" s="192"/>
      <c r="J40" s="196">
        <f t="shared" si="92"/>
        <v>320</v>
      </c>
      <c r="K40" s="196">
        <f t="shared" ref="K40:N40" si="108">J40+1</f>
        <v>321</v>
      </c>
      <c r="L40" s="196">
        <f t="shared" si="108"/>
        <v>322</v>
      </c>
      <c r="M40" s="196">
        <f t="shared" si="108"/>
        <v>323</v>
      </c>
      <c r="N40" s="196">
        <f t="shared" si="108"/>
        <v>324</v>
      </c>
      <c r="O40" s="196">
        <f t="shared" si="94"/>
        <v>324</v>
      </c>
      <c r="P40" s="196">
        <f t="shared" si="94"/>
        <v>324</v>
      </c>
      <c r="Q40" s="192"/>
      <c r="R40" s="192"/>
      <c r="S40" s="192"/>
      <c r="T40" s="192">
        <f t="shared" si="95"/>
        <v>420</v>
      </c>
      <c r="U40" s="192">
        <f t="shared" si="91"/>
        <v>421</v>
      </c>
      <c r="V40" s="192">
        <f t="shared" si="91"/>
        <v>422</v>
      </c>
      <c r="W40" s="192">
        <f t="shared" si="91"/>
        <v>423</v>
      </c>
      <c r="X40" s="192">
        <f t="shared" si="91"/>
        <v>424</v>
      </c>
      <c r="Y40" s="196">
        <f t="shared" ref="Y40:Z40" si="109">X40</f>
        <v>424</v>
      </c>
      <c r="Z40" s="196">
        <f t="shared" si="109"/>
        <v>424</v>
      </c>
      <c r="AA40" s="192"/>
      <c r="AC40" s="197">
        <f>COUNTIF('Fleet Calc'!$AE$3:$AE$1600,CONCATENATE(NOx_Calc!$E40,NOx_Calc!J$2,"L"))</f>
        <v>0</v>
      </c>
      <c r="AD40" s="197">
        <f>COUNTIF('Fleet Calc'!$AE$3:$AE$1600,CONCATENATE(NOx_Calc!$E40,NOx_Calc!K$2,"L"))</f>
        <v>0</v>
      </c>
      <c r="AE40" s="197">
        <f>COUNTIF('Fleet Calc'!$AE$3:$AE$1600,CONCATENATE(NOx_Calc!$E40,NOx_Calc!L$2,"L"))</f>
        <v>0</v>
      </c>
      <c r="AF40" s="197">
        <f>COUNTIF('Fleet Calc'!$AE$3:$AE$1600,CONCATENATE(NOx_Calc!$E40,NOx_Calc!M$2,"L"))</f>
        <v>0</v>
      </c>
      <c r="AG40" s="197">
        <f>COUNTIF('Fleet Calc'!$AE$3:$AE$1600,CONCATENATE(NOx_Calc!$E40,NOx_Calc!N$2,"L"))</f>
        <v>0</v>
      </c>
      <c r="AH40" s="197">
        <f>COUNTIF('Fleet Calc'!$AE$3:$AE$1600,CONCATENATE(NOx_Calc!$E40,NOx_Calc!O$2,"L"))</f>
        <v>0</v>
      </c>
      <c r="AI40" s="197">
        <f>COUNTIF('Fleet Calc'!$AE$3:$AE$1600,CONCATENATE(NOx_Calc!$E40,NOx_Calc!P$2,"L"))</f>
        <v>0</v>
      </c>
      <c r="AJ40" s="197">
        <f>COUNTIF('Fleet Calc'!$AE$3:$AE$1600,CONCATENATE(NOx_Calc!$E40,NOx_Calc!Q$2,"L"))</f>
        <v>0</v>
      </c>
      <c r="AK40" s="197"/>
      <c r="AL40" s="197">
        <f>COUNTIF('Fleet Calc'!$AE$3:$AE$1600,CONCATENATE(NOx_Calc!$E40,NOx_Calc!J$2,"A"))</f>
        <v>0</v>
      </c>
      <c r="AM40" s="197">
        <f>COUNTIF('Fleet Calc'!$AE$3:$AE$1600,CONCATENATE(NOx_Calc!$E40,NOx_Calc!K$2,"A"))</f>
        <v>0</v>
      </c>
      <c r="AN40" s="197">
        <f>COUNTIF('Fleet Calc'!$AE$3:$AE$1600,CONCATENATE(NOx_Calc!$E40,NOx_Calc!L$2,"A"))</f>
        <v>0</v>
      </c>
      <c r="AO40" s="197">
        <f>COUNTIF('Fleet Calc'!$AE$3:$AE$1600,CONCATENATE(NOx_Calc!$E40,NOx_Calc!M$2,"A"))</f>
        <v>0</v>
      </c>
      <c r="AP40" s="197">
        <f>COUNTIF('Fleet Calc'!$AE$3:$AE$1600,CONCATENATE(NOx_Calc!$E40,NOx_Calc!N$2,"A"))</f>
        <v>0</v>
      </c>
      <c r="AQ40" s="197">
        <f>COUNTIF('Fleet Calc'!$AE$3:$AE$1600,CONCATENATE(NOx_Calc!$E40,NOx_Calc!O$2,"A"))</f>
        <v>0</v>
      </c>
      <c r="AR40" s="197">
        <f>COUNTIF('Fleet Calc'!$AE$3:$AE$1600,CONCATENATE(NOx_Calc!$E40,NOx_Calc!P$2,"A"))</f>
        <v>0</v>
      </c>
      <c r="AS40" s="197">
        <f>COUNTIF('Fleet Calc'!$AE$3:$AE$1600,CONCATENATE(NOx_Calc!$E40,NOx_Calc!Q$2,"A"))</f>
        <v>0</v>
      </c>
      <c r="AT40" s="197"/>
      <c r="AU40" s="197">
        <f>SUMIF('Fleet Calc'!$AE$3:$AE$1600,CONCATENATE(NOx_Calc!$E40,NOx_Calc!J$2,"L"),'Fleet Calc'!$AK$3:$AK$1600)</f>
        <v>0</v>
      </c>
      <c r="AV40" s="197">
        <f>SUMIF('Fleet Calc'!$AE$3:$AE$1600,CONCATENATE(NOx_Calc!$E40,NOx_Calc!K$2,"L"),'Fleet Calc'!$AK$3:$AK$1600)</f>
        <v>0</v>
      </c>
      <c r="AW40" s="197">
        <f>SUMIF('Fleet Calc'!$AE$3:$AE$1600,CONCATENATE(NOx_Calc!$E40,NOx_Calc!L$2,"L"),'Fleet Calc'!$AK$3:$AK$1600)</f>
        <v>0</v>
      </c>
      <c r="AX40" s="197">
        <f>SUMIF('Fleet Calc'!$AE$3:$AE$1600,CONCATENATE(NOx_Calc!$E40,NOx_Calc!M$2,"L"),'Fleet Calc'!$AK$3:$AK$1600)</f>
        <v>0</v>
      </c>
      <c r="AY40" s="197">
        <f>SUMIF('Fleet Calc'!$AE$3:$AE$1600,CONCATENATE(NOx_Calc!$E40,NOx_Calc!N$2,"L"),'Fleet Calc'!$AK$3:$AK$1600)</f>
        <v>0</v>
      </c>
      <c r="AZ40" s="197">
        <f>SUMIF('Fleet Calc'!$AE$3:$AE$1600,CONCATENATE(NOx_Calc!$E40,NOx_Calc!O$2,"L"),'Fleet Calc'!$AK$3:$AK$1600)</f>
        <v>0</v>
      </c>
      <c r="BA40" s="197">
        <f>SUMIF('Fleet Calc'!$AE$3:$AE$1600,CONCATENATE(NOx_Calc!$E40,NOx_Calc!P$2,"L"),'Fleet Calc'!$AK$3:$AK$1600)</f>
        <v>0</v>
      </c>
      <c r="BB40" s="197">
        <f>SUMIF('Fleet Calc'!$AE$3:$AE$1600,CONCATENATE(NOx_Calc!$E40,NOx_Calc!Q$2,"L"),'Fleet Calc'!$AK$3:$AK$1600)</f>
        <v>0</v>
      </c>
      <c r="BC40" s="197"/>
      <c r="BD40" s="197">
        <f>SUMIF('Fleet Calc'!$AE$3:$AE$1600,CONCATENATE(NOx_Calc!$E40,NOx_Calc!J$2,"A"),'Fleet Calc'!$AK$3:$AK$1600)</f>
        <v>0</v>
      </c>
      <c r="BE40" s="197">
        <f>SUMIF('Fleet Calc'!$AE$3:$AE$1600,CONCATENATE(NOx_Calc!$E40,NOx_Calc!K$2,"A"),'Fleet Calc'!$AK$3:$AK$1600)</f>
        <v>0</v>
      </c>
      <c r="BF40" s="197">
        <f>SUMIF('Fleet Calc'!$AE$3:$AE$1600,CONCATENATE(NOx_Calc!$E40,NOx_Calc!L$2,"A"),'Fleet Calc'!$AK$3:$AK$1600)</f>
        <v>0</v>
      </c>
      <c r="BG40" s="197">
        <f>SUMIF('Fleet Calc'!$AE$3:$AE$1600,CONCATENATE(NOx_Calc!$E40,NOx_Calc!M$2,"A"),'Fleet Calc'!$AK$3:$AK$1600)</f>
        <v>0</v>
      </c>
      <c r="BH40" s="197">
        <f>SUMIF('Fleet Calc'!$AE$3:$AE$1600,CONCATENATE(NOx_Calc!$E40,NOx_Calc!N$2,"A"),'Fleet Calc'!$AK$3:$AK$1600)</f>
        <v>0</v>
      </c>
      <c r="BI40" s="197">
        <f>SUMIF('Fleet Calc'!$AE$3:$AE$1600,CONCATENATE(NOx_Calc!$E40,NOx_Calc!O$2,"A"),'Fleet Calc'!$AK$3:$AK$1600)</f>
        <v>0</v>
      </c>
      <c r="BJ40" s="197">
        <f>SUMIF('Fleet Calc'!$AE$3:$AE$1600,CONCATENATE(NOx_Calc!$E40,NOx_Calc!P$2,"A"),'Fleet Calc'!$AK$3:$AK$1600)</f>
        <v>0</v>
      </c>
      <c r="BK40" s="197">
        <f>SUMIF('Fleet Calc'!$AE$3:$AE$1600,CONCATENATE(NOx_Calc!$E40,NOx_Calc!Q$2,"A"),'Fleet Calc'!$AK$3:$AK$1600)</f>
        <v>0</v>
      </c>
      <c r="BL40" s="197"/>
      <c r="BM40" s="197">
        <f>IF(J40&lt;&gt;"",(AU40*1.609344*VLOOKUP(J40,'NOx Emission Factors'!$V:$X,2,FALSE))/1000000,0)</f>
        <v>0</v>
      </c>
      <c r="BN40" s="197">
        <f>IF(K40&lt;&gt;"",(AV40*1.609344*VLOOKUP(K40,'NOx Emission Factors'!$V:$X,2,FALSE))/1000000,0)</f>
        <v>0</v>
      </c>
      <c r="BO40" s="197">
        <f>IF(L40&lt;&gt;"",(AW40*1.609344*VLOOKUP(L40,'NOx Emission Factors'!$V:$X,2,FALSE))/1000000,0)</f>
        <v>0</v>
      </c>
      <c r="BP40" s="197">
        <f>IF(M40&lt;&gt;"",(AX40*1.609344*VLOOKUP(M40,'NOx Emission Factors'!$V:$X,2,FALSE))/1000000,0)</f>
        <v>0</v>
      </c>
      <c r="BQ40" s="197">
        <f>IF(N40&lt;&gt;"",(AY40*1.609344*VLOOKUP(N40,'NOx Emission Factors'!$V:$X,2,FALSE))/1000000,0)</f>
        <v>0</v>
      </c>
      <c r="BR40" s="197">
        <f>IF(O40&lt;&gt;"",(AZ40*1.609344*VLOOKUP(O40,'NOx Emission Factors'!$V:$X,2,FALSE))/1000000,0)</f>
        <v>0</v>
      </c>
      <c r="BS40" s="197">
        <f>IF(P40&lt;&gt;"",(BA40*1.609344*VLOOKUP(P40,'NOx Emission Factors'!$V:$X,2,FALSE))/1000000,0)</f>
        <v>0</v>
      </c>
      <c r="BT40" s="197"/>
      <c r="BU40" s="197">
        <f>IF(J40&lt;&gt;"",(BD40*1.609344*VLOOKUP(J40,'NOx Emission Factors'!$V:$X,3,FALSE))/1000000,0)</f>
        <v>0</v>
      </c>
      <c r="BV40" s="197">
        <f>IF(K40&lt;&gt;"",(BE40*1.609344*VLOOKUP(K40,'NOx Emission Factors'!$V:$X,3,FALSE))/1000000,0)</f>
        <v>0</v>
      </c>
      <c r="BW40" s="197">
        <f>IF(L40&lt;&gt;"",(BF40*1.609344*VLOOKUP(L40,'NOx Emission Factors'!$V:$X,3,FALSE))/1000000,0)</f>
        <v>0</v>
      </c>
      <c r="BX40" s="197">
        <f>IF(M40&lt;&gt;"",(BG40*1.609344*VLOOKUP(M40,'NOx Emission Factors'!$V:$X,3,FALSE))/1000000,0)</f>
        <v>0</v>
      </c>
      <c r="BY40" s="197">
        <f>IF(N40&lt;&gt;"",(BH40*1.609344*VLOOKUP(N40,'NOx Emission Factors'!$V:$X,3,FALSE))/1000000,0)</f>
        <v>0</v>
      </c>
      <c r="BZ40" s="197">
        <f>IF(O40&lt;&gt;"",(BI40*1.609344*VLOOKUP(O40,'NOx Emission Factors'!$V:$X,3,FALSE))/1000000,0)</f>
        <v>0</v>
      </c>
      <c r="CA40" s="197">
        <f>IF(P40&lt;&gt;"",(BJ40*1.609344*VLOOKUP(P40,'NOx Emission Factors'!$V:$X,3,FALSE))/1000000,0)</f>
        <v>0</v>
      </c>
      <c r="CB40" s="197"/>
      <c r="CC40" s="197">
        <f>SUMIF('Fleet Calc'!$AE$3:$AE$1600,CONCATENATE(NOx_Calc!$E40,NOx_Calc!J$2,"L"),'Fleet Calc'!$AI$3:$AI$1600)</f>
        <v>0</v>
      </c>
      <c r="CD40" s="197">
        <f>SUMIF('Fleet Calc'!$AE$3:$AE$1600,CONCATENATE(NOx_Calc!$E40,NOx_Calc!K$2,"L"),'Fleet Calc'!$AI$3:$AI$1600)</f>
        <v>0</v>
      </c>
      <c r="CE40" s="197">
        <f>SUMIF('Fleet Calc'!$AE$3:$AE$1600,CONCATENATE(NOx_Calc!$E40,NOx_Calc!L$2,"L"),'Fleet Calc'!$AI$3:$AI$1600)</f>
        <v>0</v>
      </c>
      <c r="CF40" s="197">
        <f>SUMIF('Fleet Calc'!$AE$3:$AE$1600,CONCATENATE(NOx_Calc!$E40,NOx_Calc!M$2,"L"),'Fleet Calc'!$AI$3:$AI$1600)</f>
        <v>0</v>
      </c>
      <c r="CG40" s="197">
        <f>SUMIF('Fleet Calc'!$AE$3:$AE$1600,CONCATENATE(NOx_Calc!$E40,NOx_Calc!N$2,"L"),'Fleet Calc'!$AI$3:$AI$1600)</f>
        <v>0</v>
      </c>
      <c r="CH40" s="197">
        <f>SUMIF('Fleet Calc'!$AE$3:$AE$1600,CONCATENATE(NOx_Calc!$E40,NOx_Calc!O$2,"L"),'Fleet Calc'!$AI$3:$AI$1600)</f>
        <v>0</v>
      </c>
      <c r="CI40" s="197">
        <f>SUMIF('Fleet Calc'!$AE$3:$AE$1600,CONCATENATE(NOx_Calc!$E40,NOx_Calc!P$2,"L"),'Fleet Calc'!$AI$3:$AI$1600)</f>
        <v>0</v>
      </c>
      <c r="CJ40" s="197"/>
      <c r="CK40" s="197">
        <f>SUMIF('Fleet Calc'!$AE$3:$AE$1600,CONCATENATE(NOx_Calc!$E40,NOx_Calc!J$2,"A"),'Fleet Calc'!$AI$3:$AI$1600)</f>
        <v>0</v>
      </c>
      <c r="CL40" s="197">
        <f>SUMIF('Fleet Calc'!$AE$3:$AE$1600,CONCATENATE(NOx_Calc!$E40,NOx_Calc!K$2,"A"),'Fleet Calc'!$AI$3:$AI$1600)</f>
        <v>0</v>
      </c>
      <c r="CM40" s="197">
        <f>SUMIF('Fleet Calc'!$AE$3:$AE$1600,CONCATENATE(NOx_Calc!$E40,NOx_Calc!L$2,"A"),'Fleet Calc'!$AI$3:$AI$1600)</f>
        <v>0</v>
      </c>
      <c r="CN40" s="197">
        <f>SUMIF('Fleet Calc'!$AE$3:$AE$1600,CONCATENATE(NOx_Calc!$E40,NOx_Calc!M$2,"A"),'Fleet Calc'!$AI$3:$AI$1600)</f>
        <v>0</v>
      </c>
      <c r="CO40" s="197">
        <f>SUMIF('Fleet Calc'!$AE$3:$AE$1600,CONCATENATE(NOx_Calc!$E40,NOx_Calc!N$2,"A"),'Fleet Calc'!$AI$3:$AI$1600)</f>
        <v>0</v>
      </c>
      <c r="CP40" s="197">
        <f>SUMIF('Fleet Calc'!$AE$3:$AE$1600,CONCATENATE(NOx_Calc!$E40,NOx_Calc!O$2,"A"),'Fleet Calc'!$AI$3:$AI$1600)</f>
        <v>0</v>
      </c>
      <c r="CQ40" s="197">
        <f>SUMIF('Fleet Calc'!$AE$3:$AE$1600,CONCATENATE(NOx_Calc!$E40,NOx_Calc!P$2,"A"),'Fleet Calc'!$AI$3:$AI$1600)</f>
        <v>0</v>
      </c>
      <c r="CR40" s="197"/>
      <c r="CS40" s="197">
        <f>IF(T40&lt;&gt;"",(CC40*1.609344*VLOOKUP(T40,'NOx Emission Factors'!$V:$X,2,FALSE))/1000000,0)</f>
        <v>0</v>
      </c>
      <c r="CT40" s="197">
        <f>IF(U40&lt;&gt;"",(CD40*1.609344*VLOOKUP(U40,'NOx Emission Factors'!$V:$X,2,FALSE))/1000000,0)</f>
        <v>0</v>
      </c>
      <c r="CU40" s="197">
        <f>IF(V40&lt;&gt;"",(CE40*1.609344*VLOOKUP(V40,'NOx Emission Factors'!$V:$X,2,FALSE))/1000000,0)</f>
        <v>0</v>
      </c>
      <c r="CV40" s="197">
        <f>IF(W40&lt;&gt;"",(CF40*1.609344*VLOOKUP(W40,'NOx Emission Factors'!$V:$X,2,FALSE))/1000000,0)</f>
        <v>0</v>
      </c>
      <c r="CW40" s="197">
        <f>IF(X40&lt;&gt;"",(CG40*1.609344*VLOOKUP(X40,'NOx Emission Factors'!$V:$X,2,FALSE))/1000000,0)</f>
        <v>0</v>
      </c>
      <c r="CX40" s="197">
        <f>IF(Y40&lt;&gt;"",(CH40*1.609344*VLOOKUP(Y40,'NOx Emission Factors'!$V:$X,2,FALSE))/1000000,0)</f>
        <v>0</v>
      </c>
      <c r="CY40" s="197">
        <f>IF(Z40&lt;&gt;"",(CI40*1.609344*VLOOKUP(Z40,'NOx Emission Factors'!$V:$X,2,FALSE))/1000000,0)</f>
        <v>0</v>
      </c>
      <c r="CZ40" s="197"/>
      <c r="DA40" s="197">
        <f>IF(T40&lt;&gt;"",(CK40*1.609344*VLOOKUP(T40,'NOx Emission Factors'!$V:$X,3,FALSE))/1000000,0)</f>
        <v>0</v>
      </c>
      <c r="DB40" s="197">
        <f>IF(U40&lt;&gt;"",(CL40*1.609344*VLOOKUP(U40,'NOx Emission Factors'!$V:$X,3,FALSE))/1000000,0)</f>
        <v>0</v>
      </c>
      <c r="DC40" s="197">
        <f>IF(V40&lt;&gt;"",(CM40*1.609344*VLOOKUP(V40,'NOx Emission Factors'!$V:$X,3,FALSE))/1000000,0)</f>
        <v>0</v>
      </c>
      <c r="DD40" s="197">
        <f>IF(W40&lt;&gt;"",(CN40*1.609344*VLOOKUP(W40,'NOx Emission Factors'!$V:$X,3,FALSE))/1000000,0)</f>
        <v>0</v>
      </c>
      <c r="DE40" s="197">
        <f>IF(X40&lt;&gt;"",(CO40*1.609344*VLOOKUP(X40,'NOx Emission Factors'!$V:$X,3,FALSE))/1000000,0)</f>
        <v>0</v>
      </c>
      <c r="DF40" s="197">
        <f>IF(Y40&lt;&gt;"",(CP40*1.609344*VLOOKUP(Y40,'NOx Emission Factors'!$V:$X,3,FALSE))/1000000,0)</f>
        <v>0</v>
      </c>
      <c r="DG40" s="197">
        <f>IF(Z40&lt;&gt;"",(CQ40*1.609344*VLOOKUP(Z40,'NOx Emission Factors'!$V:$X,3,FALSE))/1000000,0)</f>
        <v>0</v>
      </c>
      <c r="DH40" s="197"/>
      <c r="DI40" s="197">
        <f>SUMIF('Fleet Calc'!$AE$3:$AE$1600,CONCATENATE(NOx_Calc!$E40,NOx_Calc!J$2,"L"),'Fleet Calc'!$AG$3:$AG$1600)</f>
        <v>0</v>
      </c>
      <c r="DJ40" s="197">
        <f>SUMIF('Fleet Calc'!$AE$3:$AE$1600,CONCATENATE(NOx_Calc!$E40,NOx_Calc!K$2,"L"),'Fleet Calc'!$AG$3:$AG$1600)</f>
        <v>0</v>
      </c>
      <c r="DK40" s="197">
        <f>SUMIF('Fleet Calc'!$AE$3:$AE$1600,CONCATENATE(NOx_Calc!$E40,NOx_Calc!L$2,"L"),'Fleet Calc'!$AG$3:$AG$1600)</f>
        <v>0</v>
      </c>
      <c r="DL40" s="197">
        <f>SUMIF('Fleet Calc'!$AE$3:$AE$1600,CONCATENATE(NOx_Calc!$E40,NOx_Calc!M$2,"L"),'Fleet Calc'!$AG$3:$AG$1600)</f>
        <v>0</v>
      </c>
      <c r="DM40" s="197">
        <f>SUMIF('Fleet Calc'!$AE$3:$AE$1600,CONCATENATE(NOx_Calc!$E40,NOx_Calc!N$2,"L"),'Fleet Calc'!$AG$3:$AG$1600)</f>
        <v>0</v>
      </c>
      <c r="DN40" s="197">
        <f>SUMIF('Fleet Calc'!$AE$3:$AE$1600,CONCATENATE(NOx_Calc!$E40,NOx_Calc!O$2,"L"),'Fleet Calc'!$AG$3:$AG$1600)</f>
        <v>0</v>
      </c>
      <c r="DO40" s="197">
        <f>SUMIF('Fleet Calc'!$AE$3:$AE$1600,CONCATENATE(NOx_Calc!$E40,NOx_Calc!P$2,"L"),'Fleet Calc'!$AG$3:$AG$1600)</f>
        <v>0</v>
      </c>
      <c r="DP40" s="197"/>
      <c r="DQ40" s="197">
        <f>SUMIF('Fleet Calc'!$AE$3:$AE$1600,CONCATENATE(NOx_Calc!$E40,NOx_Calc!J$2,"A"),'Fleet Calc'!$AG$3:$AG$1600)</f>
        <v>0</v>
      </c>
      <c r="DR40" s="197">
        <f>SUMIF('Fleet Calc'!$AE$3:$AE$1600,CONCATENATE(NOx_Calc!$E40,NOx_Calc!K$2,"A"),'Fleet Calc'!$AG$3:$AG$1600)</f>
        <v>0</v>
      </c>
      <c r="DS40" s="197">
        <f>SUMIF('Fleet Calc'!$AE$3:$AE$1600,CONCATENATE(NOx_Calc!$E40,NOx_Calc!L$2,"A"),'Fleet Calc'!$AG$3:$AG$1600)</f>
        <v>0</v>
      </c>
      <c r="DT40" s="197">
        <f>SUMIF('Fleet Calc'!$AE$3:$AE$1600,CONCATENATE(NOx_Calc!$E40,NOx_Calc!M$2,"A"),'Fleet Calc'!$AG$3:$AG$1600)</f>
        <v>0</v>
      </c>
      <c r="DU40" s="197">
        <f>SUMIF('Fleet Calc'!$AE$3:$AE$1600,CONCATENATE(NOx_Calc!$E40,NOx_Calc!N$2,"A"),'Fleet Calc'!$AG$3:$AG$1600)</f>
        <v>0</v>
      </c>
      <c r="DV40" s="197">
        <f>SUMIF('Fleet Calc'!$AE$3:$AE$1600,CONCATENATE(NOx_Calc!$E40,NOx_Calc!O$2,"A"),'Fleet Calc'!$AG$3:$AG$1600)</f>
        <v>0</v>
      </c>
      <c r="DW40" s="197">
        <f>SUMIF('Fleet Calc'!$AE$3:$AE$1600,CONCATENATE(NOx_Calc!$E40,NOx_Calc!P$2,"A"),'Fleet Calc'!$AG$3:$AG$1600)</f>
        <v>0</v>
      </c>
      <c r="DX40" s="197">
        <f>SUMIF('Fleet Calc'!$AE$3:$AE$1600,CONCATENATE(NOx_Calc!$E40,NOx_Calc!R$2,"A"),'Fleet Calc'!$AG$3:$AG$1600)</f>
        <v>0</v>
      </c>
      <c r="DY40" s="197">
        <f>SUMIF('Fleet Calc'!$AE$3:$AE$1600,CONCATENATE(NOx_Calc!$E40,NOx_Calc!S$2,"A"),'Fleet Calc'!$AG$3:$AG$1600)</f>
        <v>0</v>
      </c>
      <c r="DZ40" s="197">
        <f>SUMIF('Fleet Calc'!$AE$3:$AE$1600,CONCATENATE(NOx_Calc!$E40,NOx_Calc!T$2,"A"),'Fleet Calc'!$AG$3:$AG$1600)</f>
        <v>0</v>
      </c>
      <c r="EA40" s="197"/>
      <c r="EB40" s="198">
        <f>IF(J40&lt;&gt;"",(DI40*VLOOKUP(J40,'NOx Emission Factors'!$V:$Z,5,FALSE))/1000000,0)</f>
        <v>0</v>
      </c>
      <c r="EC40" s="198">
        <f>IF(K40&lt;&gt;"",(DJ40*VLOOKUP(K40,'NOx Emission Factors'!$V:$Z,5,FALSE))/1000000,0)</f>
        <v>0</v>
      </c>
      <c r="ED40" s="198">
        <f>IF(L40&lt;&gt;"",(DK40*VLOOKUP(L40,'NOx Emission Factors'!$V:$Z,5,FALSE))/1000000,0)</f>
        <v>0</v>
      </c>
      <c r="EE40" s="198">
        <f>IF(M40&lt;&gt;"",(DL40*VLOOKUP(M40,'NOx Emission Factors'!$V:$Z,5,FALSE))/1000000,0)</f>
        <v>0</v>
      </c>
      <c r="EF40" s="198">
        <f>IF(N40&lt;&gt;"",(DM40*VLOOKUP(N40,'NOx Emission Factors'!$V:$Z,5,FALSE))/1000000,0)</f>
        <v>0</v>
      </c>
      <c r="EG40" s="198">
        <f>IF(O40&lt;&gt;"",(DN40*VLOOKUP(O40,'NOx Emission Factors'!$V:$Z,5,FALSE))/1000000,0)</f>
        <v>0</v>
      </c>
      <c r="EH40" s="198">
        <f>IF(P40&lt;&gt;"",(DO40*VLOOKUP(P40,'NOx Emission Factors'!$V:$Z,5,FALSE))/1000000,0)</f>
        <v>0</v>
      </c>
      <c r="EI40" s="197"/>
      <c r="EJ40" s="198">
        <f>IF(J40&lt;&gt;"",(DQ40*VLOOKUP(J40,'NOx Emission Factors'!$V:$Z,5,FALSE))/1000000,0)</f>
        <v>0</v>
      </c>
      <c r="EK40" s="198">
        <f>IF(K40&lt;&gt;"",(DR40*VLOOKUP(K40,'NOx Emission Factors'!$V:$Z,5,FALSE))/1000000,0)</f>
        <v>0</v>
      </c>
      <c r="EL40" s="198">
        <f>IF(L40&lt;&gt;"",(DS40*VLOOKUP(L40,'NOx Emission Factors'!$V:$Z,5,FALSE))/1000000,0)</f>
        <v>0</v>
      </c>
      <c r="EM40" s="198">
        <f>IF(M40&lt;&gt;"",(DT40*VLOOKUP(M40,'NOx Emission Factors'!$V:$Z,5,FALSE))/1000000,0)</f>
        <v>0</v>
      </c>
      <c r="EN40" s="198">
        <f>IF(N40&lt;&gt;"",(DU40*VLOOKUP(N40,'NOx Emission Factors'!$V:$Z,5,FALSE))/1000000,0)</f>
        <v>0</v>
      </c>
      <c r="EO40" s="198">
        <f>IF(O40&lt;&gt;"",(DV40*VLOOKUP(O40,'NOx Emission Factors'!$V:$Z,5,FALSE))/1000000,0)</f>
        <v>0</v>
      </c>
      <c r="EP40" s="198">
        <f>IF(P40&lt;&gt;"",(DW40*VLOOKUP(P40,'NOx Emission Factors'!$V:$Z,5,FALSE))/1000000,0)</f>
        <v>0</v>
      </c>
      <c r="EQ40" s="197"/>
      <c r="ER40" s="198">
        <f t="shared" si="10"/>
        <v>0</v>
      </c>
      <c r="ES40" s="198">
        <f t="shared" si="11"/>
        <v>0</v>
      </c>
      <c r="ET40" s="198">
        <f t="shared" si="12"/>
        <v>0</v>
      </c>
      <c r="EU40" s="198">
        <f t="shared" si="13"/>
        <v>0</v>
      </c>
      <c r="EV40" s="198">
        <f t="shared" si="14"/>
        <v>0</v>
      </c>
      <c r="EW40" s="198">
        <f t="shared" si="15"/>
        <v>0</v>
      </c>
      <c r="EX40" s="198">
        <f t="shared" si="16"/>
        <v>0</v>
      </c>
      <c r="EY40" s="198"/>
      <c r="EZ40" s="198">
        <f t="shared" si="17"/>
        <v>0</v>
      </c>
      <c r="FA40" s="198">
        <f t="shared" si="18"/>
        <v>0</v>
      </c>
      <c r="FB40" s="198">
        <f t="shared" si="19"/>
        <v>0</v>
      </c>
      <c r="FC40" s="198">
        <f t="shared" si="20"/>
        <v>0</v>
      </c>
      <c r="FD40" s="198">
        <f t="shared" si="21"/>
        <v>0</v>
      </c>
      <c r="FE40" s="198">
        <f t="shared" si="22"/>
        <v>0</v>
      </c>
      <c r="FF40" s="198">
        <f t="shared" si="23"/>
        <v>0</v>
      </c>
      <c r="FG40" s="197"/>
      <c r="FH40" s="197">
        <f t="shared" si="101"/>
        <v>0</v>
      </c>
      <c r="FI40" s="197"/>
      <c r="FJ40" s="197">
        <f t="shared" si="24"/>
        <v>0</v>
      </c>
      <c r="FK40" s="197">
        <f t="shared" si="25"/>
        <v>0</v>
      </c>
      <c r="FL40" s="197">
        <f t="shared" si="26"/>
        <v>0</v>
      </c>
      <c r="FM40" s="197">
        <f t="shared" si="27"/>
        <v>0</v>
      </c>
      <c r="FN40" s="197">
        <f t="shared" si="28"/>
        <v>0</v>
      </c>
      <c r="FO40" s="197">
        <f t="shared" si="29"/>
        <v>0</v>
      </c>
      <c r="FP40" s="197">
        <f t="shared" si="30"/>
        <v>0</v>
      </c>
      <c r="FR40" s="194">
        <f t="shared" si="31"/>
        <v>0</v>
      </c>
      <c r="FS40" s="194">
        <f t="shared" si="32"/>
        <v>0</v>
      </c>
      <c r="FT40" s="194">
        <f t="shared" si="33"/>
        <v>0</v>
      </c>
      <c r="FU40" s="194">
        <f t="shared" si="34"/>
        <v>0</v>
      </c>
      <c r="FV40" s="194">
        <f t="shared" si="35"/>
        <v>0</v>
      </c>
      <c r="FW40" s="194">
        <f t="shared" si="36"/>
        <v>0</v>
      </c>
      <c r="FX40" s="194">
        <f t="shared" si="37"/>
        <v>0</v>
      </c>
      <c r="FZ40" s="194">
        <f t="shared" si="38"/>
        <v>0</v>
      </c>
      <c r="GA40" s="194">
        <f t="shared" si="39"/>
        <v>0</v>
      </c>
      <c r="GB40" s="194">
        <f t="shared" si="40"/>
        <v>0</v>
      </c>
      <c r="GC40" s="194">
        <f t="shared" si="41"/>
        <v>0</v>
      </c>
      <c r="GD40" s="194">
        <f t="shared" si="42"/>
        <v>0</v>
      </c>
      <c r="GE40" s="194">
        <f t="shared" si="43"/>
        <v>0</v>
      </c>
      <c r="GF40" s="194">
        <f t="shared" si="44"/>
        <v>0</v>
      </c>
      <c r="GH40" s="194">
        <f t="shared" si="45"/>
        <v>0</v>
      </c>
      <c r="GI40" s="194">
        <f t="shared" si="46"/>
        <v>0</v>
      </c>
      <c r="GJ40" s="194">
        <f t="shared" si="47"/>
        <v>0</v>
      </c>
      <c r="GK40" s="194">
        <f t="shared" si="48"/>
        <v>0</v>
      </c>
      <c r="GL40" s="194">
        <f t="shared" si="49"/>
        <v>0</v>
      </c>
      <c r="GM40" s="194">
        <f t="shared" si="50"/>
        <v>0</v>
      </c>
      <c r="GN40" s="194">
        <f t="shared" si="51"/>
        <v>0</v>
      </c>
      <c r="GP40" s="194">
        <f t="shared" si="52"/>
        <v>0</v>
      </c>
      <c r="GQ40" s="194">
        <f t="shared" si="53"/>
        <v>0</v>
      </c>
      <c r="GR40" s="194">
        <f t="shared" si="54"/>
        <v>0</v>
      </c>
      <c r="GS40" s="194">
        <f t="shared" si="55"/>
        <v>0</v>
      </c>
      <c r="GT40" s="194">
        <f t="shared" si="56"/>
        <v>0</v>
      </c>
      <c r="GU40" s="194">
        <f t="shared" si="57"/>
        <v>0</v>
      </c>
      <c r="GV40" s="194">
        <f t="shared" si="58"/>
        <v>0</v>
      </c>
      <c r="GX40" s="194">
        <f t="shared" si="59"/>
        <v>0</v>
      </c>
      <c r="GY40" s="194">
        <f t="shared" si="60"/>
        <v>0</v>
      </c>
      <c r="GZ40" s="194">
        <f t="shared" si="61"/>
        <v>0</v>
      </c>
      <c r="HA40" s="194">
        <f t="shared" si="62"/>
        <v>0</v>
      </c>
      <c r="HB40" s="194">
        <f t="shared" si="63"/>
        <v>0</v>
      </c>
      <c r="HC40" s="194">
        <f t="shared" si="64"/>
        <v>0</v>
      </c>
      <c r="HD40" s="194">
        <f t="shared" si="65"/>
        <v>0</v>
      </c>
    </row>
    <row r="41" spans="1:212" s="194" customFormat="1" x14ac:dyDescent="0.2">
      <c r="A41" s="194" t="s">
        <v>793</v>
      </c>
      <c r="B41" s="194" t="s">
        <v>917</v>
      </c>
      <c r="C41" s="194" t="s">
        <v>88</v>
      </c>
      <c r="D41" s="194">
        <v>50</v>
      </c>
      <c r="E41" s="194" t="str">
        <f t="shared" si="9"/>
        <v>BL50</v>
      </c>
      <c r="G41" s="195">
        <v>50</v>
      </c>
      <c r="H41" s="195">
        <v>0</v>
      </c>
      <c r="I41" s="192"/>
      <c r="J41" s="196">
        <f t="shared" si="92"/>
        <v>320</v>
      </c>
      <c r="K41" s="196">
        <f t="shared" ref="K41" si="110">J41+1</f>
        <v>321</v>
      </c>
      <c r="L41" s="196">
        <f t="shared" ref="L41" si="111">K41+1</f>
        <v>322</v>
      </c>
      <c r="M41" s="196">
        <f t="shared" ref="M41" si="112">L41+1</f>
        <v>323</v>
      </c>
      <c r="N41" s="196">
        <f t="shared" ref="N41" si="113">M41+1</f>
        <v>324</v>
      </c>
      <c r="O41" s="196">
        <f t="shared" ref="O41" si="114">N41</f>
        <v>324</v>
      </c>
      <c r="P41" s="196">
        <f t="shared" ref="P41" si="115">O41</f>
        <v>324</v>
      </c>
      <c r="Q41" s="192"/>
      <c r="R41" s="192"/>
      <c r="S41" s="192"/>
      <c r="T41" s="192">
        <f t="shared" ref="T41" si="116">J41+100</f>
        <v>420</v>
      </c>
      <c r="U41" s="192">
        <f t="shared" ref="U41" si="117">K41+100</f>
        <v>421</v>
      </c>
      <c r="V41" s="192">
        <f t="shared" ref="V41" si="118">L41+100</f>
        <v>422</v>
      </c>
      <c r="W41" s="192">
        <f t="shared" ref="W41" si="119">M41+100</f>
        <v>423</v>
      </c>
      <c r="X41" s="192">
        <f t="shared" ref="X41" si="120">N41+100</f>
        <v>424</v>
      </c>
      <c r="Y41" s="196">
        <f t="shared" ref="Y41" si="121">X41</f>
        <v>424</v>
      </c>
      <c r="Z41" s="196">
        <f t="shared" ref="Z41" si="122">Y41</f>
        <v>424</v>
      </c>
      <c r="AA41" s="192"/>
      <c r="AC41" s="197">
        <f>COUNTIF('Fleet Calc'!$AE$3:$AE$1600,CONCATENATE(NOx_Calc!$E41,NOx_Calc!J$2,"L"))</f>
        <v>0</v>
      </c>
      <c r="AD41" s="197">
        <f>COUNTIF('Fleet Calc'!$AE$3:$AE$1600,CONCATENATE(NOx_Calc!$E41,NOx_Calc!K$2,"L"))</f>
        <v>0</v>
      </c>
      <c r="AE41" s="197">
        <f>COUNTIF('Fleet Calc'!$AE$3:$AE$1600,CONCATENATE(NOx_Calc!$E41,NOx_Calc!L$2,"L"))</f>
        <v>0</v>
      </c>
      <c r="AF41" s="197">
        <f>COUNTIF('Fleet Calc'!$AE$3:$AE$1600,CONCATENATE(NOx_Calc!$E41,NOx_Calc!M$2,"L"))</f>
        <v>0</v>
      </c>
      <c r="AG41" s="197">
        <f>COUNTIF('Fleet Calc'!$AE$3:$AE$1600,CONCATENATE(NOx_Calc!$E41,NOx_Calc!N$2,"L"))</f>
        <v>0</v>
      </c>
      <c r="AH41" s="197">
        <f>COUNTIF('Fleet Calc'!$AE$3:$AE$1600,CONCATENATE(NOx_Calc!$E41,NOx_Calc!O$2,"L"))</f>
        <v>0</v>
      </c>
      <c r="AI41" s="197">
        <f>COUNTIF('Fleet Calc'!$AE$3:$AE$1600,CONCATENATE(NOx_Calc!$E41,NOx_Calc!P$2,"L"))</f>
        <v>0</v>
      </c>
      <c r="AJ41" s="197">
        <f>COUNTIF('Fleet Calc'!$AE$3:$AE$1600,CONCATENATE(NOx_Calc!$E41,NOx_Calc!Q$2,"L"))</f>
        <v>0</v>
      </c>
      <c r="AK41" s="197"/>
      <c r="AL41" s="197">
        <f>COUNTIF('Fleet Calc'!$AE$3:$AE$1600,CONCATENATE(NOx_Calc!$E41,NOx_Calc!J$2,"A"))</f>
        <v>0</v>
      </c>
      <c r="AM41" s="197">
        <f>COUNTIF('Fleet Calc'!$AE$3:$AE$1600,CONCATENATE(NOx_Calc!$E41,NOx_Calc!K$2,"A"))</f>
        <v>0</v>
      </c>
      <c r="AN41" s="197">
        <f>COUNTIF('Fleet Calc'!$AE$3:$AE$1600,CONCATENATE(NOx_Calc!$E41,NOx_Calc!L$2,"A"))</f>
        <v>0</v>
      </c>
      <c r="AO41" s="197">
        <f>COUNTIF('Fleet Calc'!$AE$3:$AE$1600,CONCATENATE(NOx_Calc!$E41,NOx_Calc!M$2,"A"))</f>
        <v>0</v>
      </c>
      <c r="AP41" s="197">
        <f>COUNTIF('Fleet Calc'!$AE$3:$AE$1600,CONCATENATE(NOx_Calc!$E41,NOx_Calc!N$2,"A"))</f>
        <v>0</v>
      </c>
      <c r="AQ41" s="197">
        <f>COUNTIF('Fleet Calc'!$AE$3:$AE$1600,CONCATENATE(NOx_Calc!$E41,NOx_Calc!O$2,"A"))</f>
        <v>0</v>
      </c>
      <c r="AR41" s="197">
        <f>COUNTIF('Fleet Calc'!$AE$3:$AE$1600,CONCATENATE(NOx_Calc!$E41,NOx_Calc!P$2,"A"))</f>
        <v>0</v>
      </c>
      <c r="AS41" s="197">
        <f>COUNTIF('Fleet Calc'!$AE$3:$AE$1600,CONCATENATE(NOx_Calc!$E41,NOx_Calc!Q$2,"A"))</f>
        <v>0</v>
      </c>
      <c r="AT41" s="197"/>
      <c r="AU41" s="197">
        <f>SUMIF('Fleet Calc'!$AE$3:$AE$1600,CONCATENATE(NOx_Calc!$E41,NOx_Calc!J$2,"L"),'Fleet Calc'!$AK$3:$AK$1600)</f>
        <v>0</v>
      </c>
      <c r="AV41" s="197">
        <f>SUMIF('Fleet Calc'!$AE$3:$AE$1600,CONCATENATE(NOx_Calc!$E41,NOx_Calc!K$2,"L"),'Fleet Calc'!$AK$3:$AK$1600)</f>
        <v>0</v>
      </c>
      <c r="AW41" s="197">
        <f>SUMIF('Fleet Calc'!$AE$3:$AE$1600,CONCATENATE(NOx_Calc!$E41,NOx_Calc!L$2,"L"),'Fleet Calc'!$AK$3:$AK$1600)</f>
        <v>0</v>
      </c>
      <c r="AX41" s="197">
        <f>SUMIF('Fleet Calc'!$AE$3:$AE$1600,CONCATENATE(NOx_Calc!$E41,NOx_Calc!M$2,"L"),'Fleet Calc'!$AK$3:$AK$1600)</f>
        <v>0</v>
      </c>
      <c r="AY41" s="197">
        <f>SUMIF('Fleet Calc'!$AE$3:$AE$1600,CONCATENATE(NOx_Calc!$E41,NOx_Calc!N$2,"L"),'Fleet Calc'!$AK$3:$AK$1600)</f>
        <v>0</v>
      </c>
      <c r="AZ41" s="197">
        <f>SUMIF('Fleet Calc'!$AE$3:$AE$1600,CONCATENATE(NOx_Calc!$E41,NOx_Calc!O$2,"L"),'Fleet Calc'!$AK$3:$AK$1600)</f>
        <v>0</v>
      </c>
      <c r="BA41" s="197">
        <f>SUMIF('Fleet Calc'!$AE$3:$AE$1600,CONCATENATE(NOx_Calc!$E41,NOx_Calc!P$2,"L"),'Fleet Calc'!$AK$3:$AK$1600)</f>
        <v>0</v>
      </c>
      <c r="BB41" s="197">
        <f>SUMIF('Fleet Calc'!$AE$3:$AE$1600,CONCATENATE(NOx_Calc!$E41,NOx_Calc!Q$2,"L"),'Fleet Calc'!$AK$3:$AK$1600)</f>
        <v>0</v>
      </c>
      <c r="BC41" s="197"/>
      <c r="BD41" s="197">
        <f>SUMIF('Fleet Calc'!$AE$3:$AE$1600,CONCATENATE(NOx_Calc!$E41,NOx_Calc!J$2,"A"),'Fleet Calc'!$AK$3:$AK$1600)</f>
        <v>0</v>
      </c>
      <c r="BE41" s="197">
        <f>SUMIF('Fleet Calc'!$AE$3:$AE$1600,CONCATENATE(NOx_Calc!$E41,NOx_Calc!K$2,"A"),'Fleet Calc'!$AK$3:$AK$1600)</f>
        <v>0</v>
      </c>
      <c r="BF41" s="197">
        <f>SUMIF('Fleet Calc'!$AE$3:$AE$1600,CONCATENATE(NOx_Calc!$E41,NOx_Calc!L$2,"A"),'Fleet Calc'!$AK$3:$AK$1600)</f>
        <v>0</v>
      </c>
      <c r="BG41" s="197">
        <f>SUMIF('Fleet Calc'!$AE$3:$AE$1600,CONCATENATE(NOx_Calc!$E41,NOx_Calc!M$2,"A"),'Fleet Calc'!$AK$3:$AK$1600)</f>
        <v>0</v>
      </c>
      <c r="BH41" s="197">
        <f>SUMIF('Fleet Calc'!$AE$3:$AE$1600,CONCATENATE(NOx_Calc!$E41,NOx_Calc!N$2,"A"),'Fleet Calc'!$AK$3:$AK$1600)</f>
        <v>0</v>
      </c>
      <c r="BI41" s="197">
        <f>SUMIF('Fleet Calc'!$AE$3:$AE$1600,CONCATENATE(NOx_Calc!$E41,NOx_Calc!O$2,"A"),'Fleet Calc'!$AK$3:$AK$1600)</f>
        <v>0</v>
      </c>
      <c r="BJ41" s="197">
        <f>SUMIF('Fleet Calc'!$AE$3:$AE$1600,CONCATENATE(NOx_Calc!$E41,NOx_Calc!P$2,"A"),'Fleet Calc'!$AK$3:$AK$1600)</f>
        <v>0</v>
      </c>
      <c r="BK41" s="197">
        <f>SUMIF('Fleet Calc'!$AE$3:$AE$1600,CONCATENATE(NOx_Calc!$E41,NOx_Calc!Q$2,"A"),'Fleet Calc'!$AK$3:$AK$1600)</f>
        <v>0</v>
      </c>
      <c r="BL41" s="197"/>
      <c r="BM41" s="197">
        <f>IF(J41&lt;&gt;"",(AU41*1.609344*VLOOKUP(J41,'NOx Emission Factors'!$V:$X,2,FALSE))/1000000,0)</f>
        <v>0</v>
      </c>
      <c r="BN41" s="197">
        <f>IF(K41&lt;&gt;"",(AV41*1.609344*VLOOKUP(K41,'NOx Emission Factors'!$V:$X,2,FALSE))/1000000,0)</f>
        <v>0</v>
      </c>
      <c r="BO41" s="197">
        <f>IF(L41&lt;&gt;"",(AW41*1.609344*VLOOKUP(L41,'NOx Emission Factors'!$V:$X,2,FALSE))/1000000,0)</f>
        <v>0</v>
      </c>
      <c r="BP41" s="197">
        <f>IF(M41&lt;&gt;"",(AX41*1.609344*VLOOKUP(M41,'NOx Emission Factors'!$V:$X,2,FALSE))/1000000,0)</f>
        <v>0</v>
      </c>
      <c r="BQ41" s="197">
        <f>IF(N41&lt;&gt;"",(AY41*1.609344*VLOOKUP(N41,'NOx Emission Factors'!$V:$X,2,FALSE))/1000000,0)</f>
        <v>0</v>
      </c>
      <c r="BR41" s="197">
        <f>IF(O41&lt;&gt;"",(AZ41*1.609344*VLOOKUP(O41,'NOx Emission Factors'!$V:$X,2,FALSE))/1000000,0)</f>
        <v>0</v>
      </c>
      <c r="BS41" s="197">
        <f>IF(P41&lt;&gt;"",(BA41*1.609344*VLOOKUP(P41,'NOx Emission Factors'!$V:$X,2,FALSE))/1000000,0)</f>
        <v>0</v>
      </c>
      <c r="BT41" s="197"/>
      <c r="BU41" s="197">
        <f>IF(J41&lt;&gt;"",(BD41*1.609344*VLOOKUP(J41,'NOx Emission Factors'!$V:$X,3,FALSE))/1000000,0)</f>
        <v>0</v>
      </c>
      <c r="BV41" s="197">
        <f>IF(K41&lt;&gt;"",(BE41*1.609344*VLOOKUP(K41,'NOx Emission Factors'!$V:$X,3,FALSE))/1000000,0)</f>
        <v>0</v>
      </c>
      <c r="BW41" s="197">
        <f>IF(L41&lt;&gt;"",(BF41*1.609344*VLOOKUP(L41,'NOx Emission Factors'!$V:$X,3,FALSE))/1000000,0)</f>
        <v>0</v>
      </c>
      <c r="BX41" s="197">
        <f>IF(M41&lt;&gt;"",(BG41*1.609344*VLOOKUP(M41,'NOx Emission Factors'!$V:$X,3,FALSE))/1000000,0)</f>
        <v>0</v>
      </c>
      <c r="BY41" s="197">
        <f>IF(N41&lt;&gt;"",(BH41*1.609344*VLOOKUP(N41,'NOx Emission Factors'!$V:$X,3,FALSE))/1000000,0)</f>
        <v>0</v>
      </c>
      <c r="BZ41" s="197">
        <f>IF(O41&lt;&gt;"",(BI41*1.609344*VLOOKUP(O41,'NOx Emission Factors'!$V:$X,3,FALSE))/1000000,0)</f>
        <v>0</v>
      </c>
      <c r="CA41" s="197">
        <f>IF(P41&lt;&gt;"",(BJ41*1.609344*VLOOKUP(P41,'NOx Emission Factors'!$V:$X,3,FALSE))/1000000,0)</f>
        <v>0</v>
      </c>
      <c r="CB41" s="197"/>
      <c r="CC41" s="197">
        <f>SUMIF('Fleet Calc'!$AE$3:$AE$1600,CONCATENATE(NOx_Calc!$E41,NOx_Calc!J$2,"L"),'Fleet Calc'!$AI$3:$AI$1600)</f>
        <v>0</v>
      </c>
      <c r="CD41" s="197">
        <f>SUMIF('Fleet Calc'!$AE$3:$AE$1600,CONCATENATE(NOx_Calc!$E41,NOx_Calc!K$2,"L"),'Fleet Calc'!$AI$3:$AI$1600)</f>
        <v>0</v>
      </c>
      <c r="CE41" s="197">
        <f>SUMIF('Fleet Calc'!$AE$3:$AE$1600,CONCATENATE(NOx_Calc!$E41,NOx_Calc!L$2,"L"),'Fleet Calc'!$AI$3:$AI$1600)</f>
        <v>0</v>
      </c>
      <c r="CF41" s="197">
        <f>SUMIF('Fleet Calc'!$AE$3:$AE$1600,CONCATENATE(NOx_Calc!$E41,NOx_Calc!M$2,"L"),'Fleet Calc'!$AI$3:$AI$1600)</f>
        <v>0</v>
      </c>
      <c r="CG41" s="197">
        <f>SUMIF('Fleet Calc'!$AE$3:$AE$1600,CONCATENATE(NOx_Calc!$E41,NOx_Calc!N$2,"L"),'Fleet Calc'!$AI$3:$AI$1600)</f>
        <v>0</v>
      </c>
      <c r="CH41" s="197">
        <f>SUMIF('Fleet Calc'!$AE$3:$AE$1600,CONCATENATE(NOx_Calc!$E41,NOx_Calc!O$2,"L"),'Fleet Calc'!$AI$3:$AI$1600)</f>
        <v>0</v>
      </c>
      <c r="CI41" s="197">
        <f>SUMIF('Fleet Calc'!$AE$3:$AE$1600,CONCATENATE(NOx_Calc!$E41,NOx_Calc!P$2,"L"),'Fleet Calc'!$AI$3:$AI$1600)</f>
        <v>0</v>
      </c>
      <c r="CJ41" s="197"/>
      <c r="CK41" s="197">
        <f>SUMIF('Fleet Calc'!$AE$3:$AE$1600,CONCATENATE(NOx_Calc!$E41,NOx_Calc!J$2,"A"),'Fleet Calc'!$AI$3:$AI$1600)</f>
        <v>0</v>
      </c>
      <c r="CL41" s="197">
        <f>SUMIF('Fleet Calc'!$AE$3:$AE$1600,CONCATENATE(NOx_Calc!$E41,NOx_Calc!K$2,"A"),'Fleet Calc'!$AI$3:$AI$1600)</f>
        <v>0</v>
      </c>
      <c r="CM41" s="197">
        <f>SUMIF('Fleet Calc'!$AE$3:$AE$1600,CONCATENATE(NOx_Calc!$E41,NOx_Calc!L$2,"A"),'Fleet Calc'!$AI$3:$AI$1600)</f>
        <v>0</v>
      </c>
      <c r="CN41" s="197">
        <f>SUMIF('Fleet Calc'!$AE$3:$AE$1600,CONCATENATE(NOx_Calc!$E41,NOx_Calc!M$2,"A"),'Fleet Calc'!$AI$3:$AI$1600)</f>
        <v>0</v>
      </c>
      <c r="CO41" s="197">
        <f>SUMIF('Fleet Calc'!$AE$3:$AE$1600,CONCATENATE(NOx_Calc!$E41,NOx_Calc!N$2,"A"),'Fleet Calc'!$AI$3:$AI$1600)</f>
        <v>0</v>
      </c>
      <c r="CP41" s="197">
        <f>SUMIF('Fleet Calc'!$AE$3:$AE$1600,CONCATENATE(NOx_Calc!$E41,NOx_Calc!O$2,"A"),'Fleet Calc'!$AI$3:$AI$1600)</f>
        <v>0</v>
      </c>
      <c r="CQ41" s="197">
        <f>SUMIF('Fleet Calc'!$AE$3:$AE$1600,CONCATENATE(NOx_Calc!$E41,NOx_Calc!P$2,"A"),'Fleet Calc'!$AI$3:$AI$1600)</f>
        <v>0</v>
      </c>
      <c r="CR41" s="197"/>
      <c r="CS41" s="197">
        <f>IF(T41&lt;&gt;"",(CC41*1.609344*VLOOKUP(T41,'NOx Emission Factors'!$V:$X,2,FALSE))/1000000,0)</f>
        <v>0</v>
      </c>
      <c r="CT41" s="197">
        <f>IF(U41&lt;&gt;"",(CD41*1.609344*VLOOKUP(U41,'NOx Emission Factors'!$V:$X,2,FALSE))/1000000,0)</f>
        <v>0</v>
      </c>
      <c r="CU41" s="197">
        <f>IF(V41&lt;&gt;"",(CE41*1.609344*VLOOKUP(V41,'NOx Emission Factors'!$V:$X,2,FALSE))/1000000,0)</f>
        <v>0</v>
      </c>
      <c r="CV41" s="197">
        <f>IF(W41&lt;&gt;"",(CF41*1.609344*VLOOKUP(W41,'NOx Emission Factors'!$V:$X,2,FALSE))/1000000,0)</f>
        <v>0</v>
      </c>
      <c r="CW41" s="197">
        <f>IF(X41&lt;&gt;"",(CG41*1.609344*VLOOKUP(X41,'NOx Emission Factors'!$V:$X,2,FALSE))/1000000,0)</f>
        <v>0</v>
      </c>
      <c r="CX41" s="197">
        <f>IF(Y41&lt;&gt;"",(CH41*1.609344*VLOOKUP(Y41,'NOx Emission Factors'!$V:$X,2,FALSE))/1000000,0)</f>
        <v>0</v>
      </c>
      <c r="CY41" s="197">
        <f>IF(Z41&lt;&gt;"",(CI41*1.609344*VLOOKUP(Z41,'NOx Emission Factors'!$V:$X,2,FALSE))/1000000,0)</f>
        <v>0</v>
      </c>
      <c r="CZ41" s="197"/>
      <c r="DA41" s="197">
        <f>IF(T41&lt;&gt;"",(CK41*1.609344*VLOOKUP(T41,'NOx Emission Factors'!$V:$X,3,FALSE))/1000000,0)</f>
        <v>0</v>
      </c>
      <c r="DB41" s="197">
        <f>IF(U41&lt;&gt;"",(CL41*1.609344*VLOOKUP(U41,'NOx Emission Factors'!$V:$X,3,FALSE))/1000000,0)</f>
        <v>0</v>
      </c>
      <c r="DC41" s="197">
        <f>IF(V41&lt;&gt;"",(CM41*1.609344*VLOOKUP(V41,'NOx Emission Factors'!$V:$X,3,FALSE))/1000000,0)</f>
        <v>0</v>
      </c>
      <c r="DD41" s="197">
        <f>IF(W41&lt;&gt;"",(CN41*1.609344*VLOOKUP(W41,'NOx Emission Factors'!$V:$X,3,FALSE))/1000000,0)</f>
        <v>0</v>
      </c>
      <c r="DE41" s="197">
        <f>IF(X41&lt;&gt;"",(CO41*1.609344*VLOOKUP(X41,'NOx Emission Factors'!$V:$X,3,FALSE))/1000000,0)</f>
        <v>0</v>
      </c>
      <c r="DF41" s="197">
        <f>IF(Y41&lt;&gt;"",(CP41*1.609344*VLOOKUP(Y41,'NOx Emission Factors'!$V:$X,3,FALSE))/1000000,0)</f>
        <v>0</v>
      </c>
      <c r="DG41" s="197">
        <f>IF(Z41&lt;&gt;"",(CQ41*1.609344*VLOOKUP(Z41,'NOx Emission Factors'!$V:$X,3,FALSE))/1000000,0)</f>
        <v>0</v>
      </c>
      <c r="DH41" s="197"/>
      <c r="DI41" s="197">
        <f>SUMIF('Fleet Calc'!$AE$3:$AE$1600,CONCATENATE(NOx_Calc!$E41,NOx_Calc!J$2,"L"),'Fleet Calc'!$AG$3:$AG$1600)</f>
        <v>0</v>
      </c>
      <c r="DJ41" s="197">
        <f>SUMIF('Fleet Calc'!$AE$3:$AE$1600,CONCATENATE(NOx_Calc!$E41,NOx_Calc!K$2,"L"),'Fleet Calc'!$AG$3:$AG$1600)</f>
        <v>0</v>
      </c>
      <c r="DK41" s="197">
        <f>SUMIF('Fleet Calc'!$AE$3:$AE$1600,CONCATENATE(NOx_Calc!$E41,NOx_Calc!L$2,"L"),'Fleet Calc'!$AG$3:$AG$1600)</f>
        <v>0</v>
      </c>
      <c r="DL41" s="197">
        <f>SUMIF('Fleet Calc'!$AE$3:$AE$1600,CONCATENATE(NOx_Calc!$E41,NOx_Calc!M$2,"L"),'Fleet Calc'!$AG$3:$AG$1600)</f>
        <v>0</v>
      </c>
      <c r="DM41" s="197">
        <f>SUMIF('Fleet Calc'!$AE$3:$AE$1600,CONCATENATE(NOx_Calc!$E41,NOx_Calc!N$2,"L"),'Fleet Calc'!$AG$3:$AG$1600)</f>
        <v>0</v>
      </c>
      <c r="DN41" s="197">
        <f>SUMIF('Fleet Calc'!$AE$3:$AE$1600,CONCATENATE(NOx_Calc!$E41,NOx_Calc!O$2,"L"),'Fleet Calc'!$AG$3:$AG$1600)</f>
        <v>0</v>
      </c>
      <c r="DO41" s="197">
        <f>SUMIF('Fleet Calc'!$AE$3:$AE$1600,CONCATENATE(NOx_Calc!$E41,NOx_Calc!P$2,"L"),'Fleet Calc'!$AG$3:$AG$1600)</f>
        <v>0</v>
      </c>
      <c r="DP41" s="197"/>
      <c r="DQ41" s="197">
        <f>SUMIF('Fleet Calc'!$AE$3:$AE$1600,CONCATENATE(NOx_Calc!$E41,NOx_Calc!J$2,"A"),'Fleet Calc'!$AG$3:$AG$1600)</f>
        <v>0</v>
      </c>
      <c r="DR41" s="197">
        <f>SUMIF('Fleet Calc'!$AE$3:$AE$1600,CONCATENATE(NOx_Calc!$E41,NOx_Calc!K$2,"A"),'Fleet Calc'!$AG$3:$AG$1600)</f>
        <v>0</v>
      </c>
      <c r="DS41" s="197">
        <f>SUMIF('Fleet Calc'!$AE$3:$AE$1600,CONCATENATE(NOx_Calc!$E41,NOx_Calc!L$2,"A"),'Fleet Calc'!$AG$3:$AG$1600)</f>
        <v>0</v>
      </c>
      <c r="DT41" s="197">
        <f>SUMIF('Fleet Calc'!$AE$3:$AE$1600,CONCATENATE(NOx_Calc!$E41,NOx_Calc!M$2,"A"),'Fleet Calc'!$AG$3:$AG$1600)</f>
        <v>0</v>
      </c>
      <c r="DU41" s="197">
        <f>SUMIF('Fleet Calc'!$AE$3:$AE$1600,CONCATENATE(NOx_Calc!$E41,NOx_Calc!N$2,"A"),'Fleet Calc'!$AG$3:$AG$1600)</f>
        <v>0</v>
      </c>
      <c r="DV41" s="197">
        <f>SUMIF('Fleet Calc'!$AE$3:$AE$1600,CONCATENATE(NOx_Calc!$E41,NOx_Calc!O$2,"A"),'Fleet Calc'!$AG$3:$AG$1600)</f>
        <v>0</v>
      </c>
      <c r="DW41" s="197">
        <f>SUMIF('Fleet Calc'!$AE$3:$AE$1600,CONCATENATE(NOx_Calc!$E41,NOx_Calc!P$2,"A"),'Fleet Calc'!$AG$3:$AG$1600)</f>
        <v>0</v>
      </c>
      <c r="DX41" s="197">
        <f>SUMIF('Fleet Calc'!$AE$3:$AE$1600,CONCATENATE(NOx_Calc!$E41,NOx_Calc!R$2,"A"),'Fleet Calc'!$AG$3:$AG$1600)</f>
        <v>0</v>
      </c>
      <c r="DY41" s="197">
        <f>SUMIF('Fleet Calc'!$AE$3:$AE$1600,CONCATENATE(NOx_Calc!$E41,NOx_Calc!S$2,"A"),'Fleet Calc'!$AG$3:$AG$1600)</f>
        <v>0</v>
      </c>
      <c r="DZ41" s="197">
        <f>SUMIF('Fleet Calc'!$AE$3:$AE$1600,CONCATENATE(NOx_Calc!$E41,NOx_Calc!T$2,"A"),'Fleet Calc'!$AG$3:$AG$1600)</f>
        <v>0</v>
      </c>
      <c r="EA41" s="197"/>
      <c r="EB41" s="198">
        <f>IF(J41&lt;&gt;"",(DI41*VLOOKUP(J41,'NOx Emission Factors'!$V:$Z,5,FALSE))/1000000,0)</f>
        <v>0</v>
      </c>
      <c r="EC41" s="198">
        <f>IF(K41&lt;&gt;"",(DJ41*VLOOKUP(K41,'NOx Emission Factors'!$V:$Z,5,FALSE))/1000000,0)</f>
        <v>0</v>
      </c>
      <c r="ED41" s="198">
        <f>IF(L41&lt;&gt;"",(DK41*VLOOKUP(L41,'NOx Emission Factors'!$V:$Z,5,FALSE))/1000000,0)</f>
        <v>0</v>
      </c>
      <c r="EE41" s="198">
        <f>IF(M41&lt;&gt;"",(DL41*VLOOKUP(M41,'NOx Emission Factors'!$V:$Z,5,FALSE))/1000000,0)</f>
        <v>0</v>
      </c>
      <c r="EF41" s="198">
        <f>IF(N41&lt;&gt;"",(DM41*VLOOKUP(N41,'NOx Emission Factors'!$V:$Z,5,FALSE))/1000000,0)</f>
        <v>0</v>
      </c>
      <c r="EG41" s="198">
        <f>IF(O41&lt;&gt;"",(DN41*VLOOKUP(O41,'NOx Emission Factors'!$V:$Z,5,FALSE))/1000000,0)</f>
        <v>0</v>
      </c>
      <c r="EH41" s="198">
        <f>IF(P41&lt;&gt;"",(DO41*VLOOKUP(P41,'NOx Emission Factors'!$V:$Z,5,FALSE))/1000000,0)</f>
        <v>0</v>
      </c>
      <c r="EI41" s="197"/>
      <c r="EJ41" s="198">
        <f>IF(J41&lt;&gt;"",(DQ41*VLOOKUP(J41,'NOx Emission Factors'!$V:$Z,5,FALSE))/1000000,0)</f>
        <v>0</v>
      </c>
      <c r="EK41" s="198">
        <f>IF(K41&lt;&gt;"",(DR41*VLOOKUP(K41,'NOx Emission Factors'!$V:$Z,5,FALSE))/1000000,0)</f>
        <v>0</v>
      </c>
      <c r="EL41" s="198">
        <f>IF(L41&lt;&gt;"",(DS41*VLOOKUP(L41,'NOx Emission Factors'!$V:$Z,5,FALSE))/1000000,0)</f>
        <v>0</v>
      </c>
      <c r="EM41" s="198">
        <f>IF(M41&lt;&gt;"",(DT41*VLOOKUP(M41,'NOx Emission Factors'!$V:$Z,5,FALSE))/1000000,0)</f>
        <v>0</v>
      </c>
      <c r="EN41" s="198">
        <f>IF(N41&lt;&gt;"",(DU41*VLOOKUP(N41,'NOx Emission Factors'!$V:$Z,5,FALSE))/1000000,0)</f>
        <v>0</v>
      </c>
      <c r="EO41" s="198">
        <f>IF(O41&lt;&gt;"",(DV41*VLOOKUP(O41,'NOx Emission Factors'!$V:$Z,5,FALSE))/1000000,0)</f>
        <v>0</v>
      </c>
      <c r="EP41" s="198">
        <f>IF(P41&lt;&gt;"",(DW41*VLOOKUP(P41,'NOx Emission Factors'!$V:$Z,5,FALSE))/1000000,0)</f>
        <v>0</v>
      </c>
      <c r="EQ41" s="197"/>
      <c r="ER41" s="198">
        <f t="shared" si="10"/>
        <v>0</v>
      </c>
      <c r="ES41" s="198">
        <f t="shared" si="11"/>
        <v>0</v>
      </c>
      <c r="ET41" s="198">
        <f t="shared" si="12"/>
        <v>0</v>
      </c>
      <c r="EU41" s="198">
        <f t="shared" si="13"/>
        <v>0</v>
      </c>
      <c r="EV41" s="198">
        <f t="shared" si="14"/>
        <v>0</v>
      </c>
      <c r="EW41" s="198">
        <f t="shared" si="15"/>
        <v>0</v>
      </c>
      <c r="EX41" s="198">
        <f t="shared" si="16"/>
        <v>0</v>
      </c>
      <c r="EY41" s="198"/>
      <c r="EZ41" s="198">
        <f t="shared" si="17"/>
        <v>0</v>
      </c>
      <c r="FA41" s="198">
        <f t="shared" si="18"/>
        <v>0</v>
      </c>
      <c r="FB41" s="198">
        <f t="shared" si="19"/>
        <v>0</v>
      </c>
      <c r="FC41" s="198">
        <f t="shared" si="20"/>
        <v>0</v>
      </c>
      <c r="FD41" s="198">
        <f t="shared" si="21"/>
        <v>0</v>
      </c>
      <c r="FE41" s="198">
        <f t="shared" si="22"/>
        <v>0</v>
      </c>
      <c r="FF41" s="198">
        <f t="shared" si="23"/>
        <v>0</v>
      </c>
      <c r="FG41" s="197"/>
      <c r="FH41" s="197">
        <f t="shared" si="101"/>
        <v>0</v>
      </c>
      <c r="FI41" s="197"/>
      <c r="FJ41" s="197">
        <f t="shared" si="24"/>
        <v>0</v>
      </c>
      <c r="FK41" s="197">
        <f t="shared" si="25"/>
        <v>0</v>
      </c>
      <c r="FL41" s="197">
        <f t="shared" si="26"/>
        <v>0</v>
      </c>
      <c r="FM41" s="197">
        <f t="shared" si="27"/>
        <v>0</v>
      </c>
      <c r="FN41" s="197">
        <f t="shared" si="28"/>
        <v>0</v>
      </c>
      <c r="FO41" s="197">
        <f t="shared" si="29"/>
        <v>0</v>
      </c>
      <c r="FP41" s="197">
        <f t="shared" si="30"/>
        <v>0</v>
      </c>
      <c r="FR41" s="194">
        <f t="shared" si="31"/>
        <v>0</v>
      </c>
      <c r="FS41" s="194">
        <f t="shared" si="32"/>
        <v>0</v>
      </c>
      <c r="FT41" s="194">
        <f t="shared" si="33"/>
        <v>0</v>
      </c>
      <c r="FU41" s="194">
        <f t="shared" si="34"/>
        <v>0</v>
      </c>
      <c r="FV41" s="194">
        <f t="shared" si="35"/>
        <v>0</v>
      </c>
      <c r="FW41" s="194">
        <f t="shared" si="36"/>
        <v>0</v>
      </c>
      <c r="FX41" s="194">
        <f t="shared" si="37"/>
        <v>0</v>
      </c>
      <c r="FZ41" s="194">
        <f t="shared" si="38"/>
        <v>0</v>
      </c>
      <c r="GA41" s="194">
        <f t="shared" si="39"/>
        <v>0</v>
      </c>
      <c r="GB41" s="194">
        <f t="shared" si="40"/>
        <v>0</v>
      </c>
      <c r="GC41" s="194">
        <f t="shared" si="41"/>
        <v>0</v>
      </c>
      <c r="GD41" s="194">
        <f t="shared" si="42"/>
        <v>0</v>
      </c>
      <c r="GE41" s="194">
        <f t="shared" si="43"/>
        <v>0</v>
      </c>
      <c r="GF41" s="194">
        <f t="shared" si="44"/>
        <v>0</v>
      </c>
      <c r="GH41" s="194">
        <f t="shared" si="45"/>
        <v>0</v>
      </c>
      <c r="GI41" s="194">
        <f t="shared" si="46"/>
        <v>0</v>
      </c>
      <c r="GJ41" s="194">
        <f t="shared" si="47"/>
        <v>0</v>
      </c>
      <c r="GK41" s="194">
        <f t="shared" si="48"/>
        <v>0</v>
      </c>
      <c r="GL41" s="194">
        <f t="shared" si="49"/>
        <v>0</v>
      </c>
      <c r="GM41" s="194">
        <f t="shared" si="50"/>
        <v>0</v>
      </c>
      <c r="GN41" s="194">
        <f t="shared" si="51"/>
        <v>0</v>
      </c>
      <c r="GP41" s="194">
        <f t="shared" si="52"/>
        <v>0</v>
      </c>
      <c r="GQ41" s="194">
        <f t="shared" si="53"/>
        <v>0</v>
      </c>
      <c r="GR41" s="194">
        <f t="shared" si="54"/>
        <v>0</v>
      </c>
      <c r="GS41" s="194">
        <f t="shared" si="55"/>
        <v>0</v>
      </c>
      <c r="GT41" s="194">
        <f t="shared" si="56"/>
        <v>0</v>
      </c>
      <c r="GU41" s="194">
        <f t="shared" si="57"/>
        <v>0</v>
      </c>
      <c r="GV41" s="194">
        <f t="shared" si="58"/>
        <v>0</v>
      </c>
      <c r="GX41" s="194">
        <f t="shared" si="59"/>
        <v>0</v>
      </c>
      <c r="GY41" s="194">
        <f t="shared" si="60"/>
        <v>0</v>
      </c>
      <c r="GZ41" s="194">
        <f t="shared" si="61"/>
        <v>0</v>
      </c>
      <c r="HA41" s="194">
        <f t="shared" si="62"/>
        <v>0</v>
      </c>
      <c r="HB41" s="194">
        <f t="shared" si="63"/>
        <v>0</v>
      </c>
      <c r="HC41" s="194">
        <f t="shared" si="64"/>
        <v>0</v>
      </c>
      <c r="HD41" s="194">
        <f t="shared" si="65"/>
        <v>0</v>
      </c>
    </row>
    <row r="42" spans="1:212" s="194" customFormat="1" x14ac:dyDescent="0.2">
      <c r="A42" s="194" t="s">
        <v>794</v>
      </c>
      <c r="B42" s="194" t="s">
        <v>916</v>
      </c>
      <c r="C42" s="194" t="s">
        <v>757</v>
      </c>
      <c r="D42" s="194">
        <v>100</v>
      </c>
      <c r="E42" s="194" t="str">
        <f t="shared" si="9"/>
        <v>SW100</v>
      </c>
      <c r="G42" s="195">
        <v>10</v>
      </c>
      <c r="H42" s="195">
        <v>50</v>
      </c>
      <c r="I42" s="192"/>
      <c r="J42" s="196">
        <f t="shared" si="92"/>
        <v>330</v>
      </c>
      <c r="K42" s="196">
        <f t="shared" ref="K42:N42" si="123">J42+1</f>
        <v>331</v>
      </c>
      <c r="L42" s="196">
        <f t="shared" si="123"/>
        <v>332</v>
      </c>
      <c r="M42" s="196">
        <f t="shared" si="123"/>
        <v>333</v>
      </c>
      <c r="N42" s="196">
        <f t="shared" si="123"/>
        <v>334</v>
      </c>
      <c r="O42" s="196">
        <f t="shared" si="94"/>
        <v>334</v>
      </c>
      <c r="P42" s="196">
        <f t="shared" si="94"/>
        <v>334</v>
      </c>
      <c r="Q42" s="192"/>
      <c r="R42" s="192"/>
      <c r="S42" s="192"/>
      <c r="T42" s="192">
        <f t="shared" si="95"/>
        <v>430</v>
      </c>
      <c r="U42" s="192">
        <f t="shared" ref="U42" si="124">K42+100</f>
        <v>431</v>
      </c>
      <c r="V42" s="192">
        <f t="shared" ref="V42" si="125">L42+100</f>
        <v>432</v>
      </c>
      <c r="W42" s="192">
        <f t="shared" ref="W42" si="126">M42+100</f>
        <v>433</v>
      </c>
      <c r="X42" s="192">
        <f t="shared" ref="X42" si="127">N42+100</f>
        <v>434</v>
      </c>
      <c r="Y42" s="196">
        <f t="shared" ref="Y42:Z42" si="128">X42</f>
        <v>434</v>
      </c>
      <c r="Z42" s="196">
        <f t="shared" si="128"/>
        <v>434</v>
      </c>
      <c r="AA42" s="192"/>
      <c r="AC42" s="197">
        <f>COUNTIF('Fleet Calc'!$AE$3:$AE$1600,CONCATENATE(NOx_Calc!$E42,NOx_Calc!J$2,"L"))</f>
        <v>0</v>
      </c>
      <c r="AD42" s="197">
        <f>COUNTIF('Fleet Calc'!$AE$3:$AE$1600,CONCATENATE(NOx_Calc!$E42,NOx_Calc!K$2,"L"))</f>
        <v>0</v>
      </c>
      <c r="AE42" s="197">
        <f>COUNTIF('Fleet Calc'!$AE$3:$AE$1600,CONCATENATE(NOx_Calc!$E42,NOx_Calc!L$2,"L"))</f>
        <v>0</v>
      </c>
      <c r="AF42" s="197">
        <f>COUNTIF('Fleet Calc'!$AE$3:$AE$1600,CONCATENATE(NOx_Calc!$E42,NOx_Calc!M$2,"L"))</f>
        <v>0</v>
      </c>
      <c r="AG42" s="197">
        <f>COUNTIF('Fleet Calc'!$AE$3:$AE$1600,CONCATENATE(NOx_Calc!$E42,NOx_Calc!N$2,"L"))</f>
        <v>0</v>
      </c>
      <c r="AH42" s="197">
        <f>COUNTIF('Fleet Calc'!$AE$3:$AE$1600,CONCATENATE(NOx_Calc!$E42,NOx_Calc!O$2,"L"))</f>
        <v>0</v>
      </c>
      <c r="AI42" s="197">
        <f>COUNTIF('Fleet Calc'!$AE$3:$AE$1600,CONCATENATE(NOx_Calc!$E42,NOx_Calc!P$2,"L"))</f>
        <v>0</v>
      </c>
      <c r="AJ42" s="197">
        <f>COUNTIF('Fleet Calc'!$AE$3:$AE$1600,CONCATENATE(NOx_Calc!$E42,NOx_Calc!Q$2,"L"))</f>
        <v>0</v>
      </c>
      <c r="AK42" s="197"/>
      <c r="AL42" s="197">
        <f>COUNTIF('Fleet Calc'!$AE$3:$AE$1600,CONCATENATE(NOx_Calc!$E42,NOx_Calc!J$2,"A"))</f>
        <v>0</v>
      </c>
      <c r="AM42" s="197">
        <f>COUNTIF('Fleet Calc'!$AE$3:$AE$1600,CONCATENATE(NOx_Calc!$E42,NOx_Calc!K$2,"A"))</f>
        <v>0</v>
      </c>
      <c r="AN42" s="197">
        <f>COUNTIF('Fleet Calc'!$AE$3:$AE$1600,CONCATENATE(NOx_Calc!$E42,NOx_Calc!L$2,"A"))</f>
        <v>0</v>
      </c>
      <c r="AO42" s="197">
        <f>COUNTIF('Fleet Calc'!$AE$3:$AE$1600,CONCATENATE(NOx_Calc!$E42,NOx_Calc!M$2,"A"))</f>
        <v>0</v>
      </c>
      <c r="AP42" s="197">
        <f>COUNTIF('Fleet Calc'!$AE$3:$AE$1600,CONCATENATE(NOx_Calc!$E42,NOx_Calc!N$2,"A"))</f>
        <v>0</v>
      </c>
      <c r="AQ42" s="197">
        <f>COUNTIF('Fleet Calc'!$AE$3:$AE$1600,CONCATENATE(NOx_Calc!$E42,NOx_Calc!O$2,"A"))</f>
        <v>0</v>
      </c>
      <c r="AR42" s="197">
        <f>COUNTIF('Fleet Calc'!$AE$3:$AE$1600,CONCATENATE(NOx_Calc!$E42,NOx_Calc!P$2,"A"))</f>
        <v>0</v>
      </c>
      <c r="AS42" s="197">
        <f>COUNTIF('Fleet Calc'!$AE$3:$AE$1600,CONCATENATE(NOx_Calc!$E42,NOx_Calc!Q$2,"A"))</f>
        <v>0</v>
      </c>
      <c r="AT42" s="197"/>
      <c r="AU42" s="197">
        <f>SUMIF('Fleet Calc'!$AE$3:$AE$1600,CONCATENATE(NOx_Calc!$E42,NOx_Calc!J$2,"L"),'Fleet Calc'!$AK$3:$AK$1600)</f>
        <v>0</v>
      </c>
      <c r="AV42" s="197">
        <f>SUMIF('Fleet Calc'!$AE$3:$AE$1600,CONCATENATE(NOx_Calc!$E42,NOx_Calc!K$2,"L"),'Fleet Calc'!$AK$3:$AK$1600)</f>
        <v>0</v>
      </c>
      <c r="AW42" s="197">
        <f>SUMIF('Fleet Calc'!$AE$3:$AE$1600,CONCATENATE(NOx_Calc!$E42,NOx_Calc!L$2,"L"),'Fleet Calc'!$AK$3:$AK$1600)</f>
        <v>0</v>
      </c>
      <c r="AX42" s="197">
        <f>SUMIF('Fleet Calc'!$AE$3:$AE$1600,CONCATENATE(NOx_Calc!$E42,NOx_Calc!M$2,"L"),'Fleet Calc'!$AK$3:$AK$1600)</f>
        <v>0</v>
      </c>
      <c r="AY42" s="197">
        <f>SUMIF('Fleet Calc'!$AE$3:$AE$1600,CONCATENATE(NOx_Calc!$E42,NOx_Calc!N$2,"L"),'Fleet Calc'!$AK$3:$AK$1600)</f>
        <v>0</v>
      </c>
      <c r="AZ42" s="197">
        <f>SUMIF('Fleet Calc'!$AE$3:$AE$1600,CONCATENATE(NOx_Calc!$E42,NOx_Calc!O$2,"L"),'Fleet Calc'!$AK$3:$AK$1600)</f>
        <v>0</v>
      </c>
      <c r="BA42" s="197">
        <f>SUMIF('Fleet Calc'!$AE$3:$AE$1600,CONCATENATE(NOx_Calc!$E42,NOx_Calc!P$2,"L"),'Fleet Calc'!$AK$3:$AK$1600)</f>
        <v>0</v>
      </c>
      <c r="BB42" s="197">
        <f>SUMIF('Fleet Calc'!$AE$3:$AE$1600,CONCATENATE(NOx_Calc!$E42,NOx_Calc!Q$2,"L"),'Fleet Calc'!$AK$3:$AK$1600)</f>
        <v>0</v>
      </c>
      <c r="BC42" s="197"/>
      <c r="BD42" s="197">
        <f>SUMIF('Fleet Calc'!$AE$3:$AE$1600,CONCATENATE(NOx_Calc!$E42,NOx_Calc!J$2,"A"),'Fleet Calc'!$AK$3:$AK$1600)</f>
        <v>0</v>
      </c>
      <c r="BE42" s="197">
        <f>SUMIF('Fleet Calc'!$AE$3:$AE$1600,CONCATENATE(NOx_Calc!$E42,NOx_Calc!K$2,"A"),'Fleet Calc'!$AK$3:$AK$1600)</f>
        <v>0</v>
      </c>
      <c r="BF42" s="197">
        <f>SUMIF('Fleet Calc'!$AE$3:$AE$1600,CONCATENATE(NOx_Calc!$E42,NOx_Calc!L$2,"A"),'Fleet Calc'!$AK$3:$AK$1600)</f>
        <v>0</v>
      </c>
      <c r="BG42" s="197">
        <f>SUMIF('Fleet Calc'!$AE$3:$AE$1600,CONCATENATE(NOx_Calc!$E42,NOx_Calc!M$2,"A"),'Fleet Calc'!$AK$3:$AK$1600)</f>
        <v>0</v>
      </c>
      <c r="BH42" s="197">
        <f>SUMIF('Fleet Calc'!$AE$3:$AE$1600,CONCATENATE(NOx_Calc!$E42,NOx_Calc!N$2,"A"),'Fleet Calc'!$AK$3:$AK$1600)</f>
        <v>0</v>
      </c>
      <c r="BI42" s="197">
        <f>SUMIF('Fleet Calc'!$AE$3:$AE$1600,CONCATENATE(NOx_Calc!$E42,NOx_Calc!O$2,"A"),'Fleet Calc'!$AK$3:$AK$1600)</f>
        <v>0</v>
      </c>
      <c r="BJ42" s="197">
        <f>SUMIF('Fleet Calc'!$AE$3:$AE$1600,CONCATENATE(NOx_Calc!$E42,NOx_Calc!P$2,"A"),'Fleet Calc'!$AK$3:$AK$1600)</f>
        <v>0</v>
      </c>
      <c r="BK42" s="197">
        <f>SUMIF('Fleet Calc'!$AE$3:$AE$1600,CONCATENATE(NOx_Calc!$E42,NOx_Calc!Q$2,"A"),'Fleet Calc'!$AK$3:$AK$1600)</f>
        <v>0</v>
      </c>
      <c r="BL42" s="197"/>
      <c r="BM42" s="197">
        <f>IF(J42&lt;&gt;"",(AU42*1.609344*VLOOKUP(J42,'NOx Emission Factors'!$V:$X,2,FALSE))/1000000,0)</f>
        <v>0</v>
      </c>
      <c r="BN42" s="197">
        <f>IF(K42&lt;&gt;"",(AV42*1.609344*VLOOKUP(K42,'NOx Emission Factors'!$V:$X,2,FALSE))/1000000,0)</f>
        <v>0</v>
      </c>
      <c r="BO42" s="197">
        <f>IF(L42&lt;&gt;"",(AW42*1.609344*VLOOKUP(L42,'NOx Emission Factors'!$V:$X,2,FALSE))/1000000,0)</f>
        <v>0</v>
      </c>
      <c r="BP42" s="197">
        <f>IF(M42&lt;&gt;"",(AX42*1.609344*VLOOKUP(M42,'NOx Emission Factors'!$V:$X,2,FALSE))/1000000,0)</f>
        <v>0</v>
      </c>
      <c r="BQ42" s="197">
        <f>IF(N42&lt;&gt;"",(AY42*1.609344*VLOOKUP(N42,'NOx Emission Factors'!$V:$X,2,FALSE))/1000000,0)</f>
        <v>0</v>
      </c>
      <c r="BR42" s="197">
        <f>IF(O42&lt;&gt;"",(AZ42*1.609344*VLOOKUP(O42,'NOx Emission Factors'!$V:$X,2,FALSE))/1000000,0)</f>
        <v>0</v>
      </c>
      <c r="BS42" s="197">
        <f>IF(P42&lt;&gt;"",(BA42*1.609344*VLOOKUP(P42,'NOx Emission Factors'!$V:$X,2,FALSE))/1000000,0)</f>
        <v>0</v>
      </c>
      <c r="BT42" s="197"/>
      <c r="BU42" s="197">
        <f>IF(J42&lt;&gt;"",(BD42*1.609344*VLOOKUP(J42,'NOx Emission Factors'!$V:$X,3,FALSE))/1000000,0)</f>
        <v>0</v>
      </c>
      <c r="BV42" s="197">
        <f>IF(K42&lt;&gt;"",(BE42*1.609344*VLOOKUP(K42,'NOx Emission Factors'!$V:$X,3,FALSE))/1000000,0)</f>
        <v>0</v>
      </c>
      <c r="BW42" s="197">
        <f>IF(L42&lt;&gt;"",(BF42*1.609344*VLOOKUP(L42,'NOx Emission Factors'!$V:$X,3,FALSE))/1000000,0)</f>
        <v>0</v>
      </c>
      <c r="BX42" s="197">
        <f>IF(M42&lt;&gt;"",(BG42*1.609344*VLOOKUP(M42,'NOx Emission Factors'!$V:$X,3,FALSE))/1000000,0)</f>
        <v>0</v>
      </c>
      <c r="BY42" s="197">
        <f>IF(N42&lt;&gt;"",(BH42*1.609344*VLOOKUP(N42,'NOx Emission Factors'!$V:$X,3,FALSE))/1000000,0)</f>
        <v>0</v>
      </c>
      <c r="BZ42" s="197">
        <f>IF(O42&lt;&gt;"",(BI42*1.609344*VLOOKUP(O42,'NOx Emission Factors'!$V:$X,3,FALSE))/1000000,0)</f>
        <v>0</v>
      </c>
      <c r="CA42" s="197">
        <f>IF(P42&lt;&gt;"",(BJ42*1.609344*VLOOKUP(P42,'NOx Emission Factors'!$V:$X,3,FALSE))/1000000,0)</f>
        <v>0</v>
      </c>
      <c r="CB42" s="197"/>
      <c r="CC42" s="197">
        <f>SUMIF('Fleet Calc'!$AE$3:$AE$1600,CONCATENATE(NOx_Calc!$E42,NOx_Calc!J$2,"L"),'Fleet Calc'!$AI$3:$AI$1600)</f>
        <v>0</v>
      </c>
      <c r="CD42" s="197">
        <f>SUMIF('Fleet Calc'!$AE$3:$AE$1600,CONCATENATE(NOx_Calc!$E42,NOx_Calc!K$2,"L"),'Fleet Calc'!$AI$3:$AI$1600)</f>
        <v>0</v>
      </c>
      <c r="CE42" s="197">
        <f>SUMIF('Fleet Calc'!$AE$3:$AE$1600,CONCATENATE(NOx_Calc!$E42,NOx_Calc!L$2,"L"),'Fleet Calc'!$AI$3:$AI$1600)</f>
        <v>0</v>
      </c>
      <c r="CF42" s="197">
        <f>SUMIF('Fleet Calc'!$AE$3:$AE$1600,CONCATENATE(NOx_Calc!$E42,NOx_Calc!M$2,"L"),'Fleet Calc'!$AI$3:$AI$1600)</f>
        <v>0</v>
      </c>
      <c r="CG42" s="197">
        <f>SUMIF('Fleet Calc'!$AE$3:$AE$1600,CONCATENATE(NOx_Calc!$E42,NOx_Calc!N$2,"L"),'Fleet Calc'!$AI$3:$AI$1600)</f>
        <v>0</v>
      </c>
      <c r="CH42" s="197">
        <f>SUMIF('Fleet Calc'!$AE$3:$AE$1600,CONCATENATE(NOx_Calc!$E42,NOx_Calc!O$2,"L"),'Fleet Calc'!$AI$3:$AI$1600)</f>
        <v>0</v>
      </c>
      <c r="CI42" s="197">
        <f>SUMIF('Fleet Calc'!$AE$3:$AE$1600,CONCATENATE(NOx_Calc!$E42,NOx_Calc!P$2,"L"),'Fleet Calc'!$AI$3:$AI$1600)</f>
        <v>0</v>
      </c>
      <c r="CJ42" s="197"/>
      <c r="CK42" s="197">
        <f>SUMIF('Fleet Calc'!$AE$3:$AE$1600,CONCATENATE(NOx_Calc!$E42,NOx_Calc!J$2,"A"),'Fleet Calc'!$AI$3:$AI$1600)</f>
        <v>0</v>
      </c>
      <c r="CL42" s="197">
        <f>SUMIF('Fleet Calc'!$AE$3:$AE$1600,CONCATENATE(NOx_Calc!$E42,NOx_Calc!K$2,"A"),'Fleet Calc'!$AI$3:$AI$1600)</f>
        <v>0</v>
      </c>
      <c r="CM42" s="197">
        <f>SUMIF('Fleet Calc'!$AE$3:$AE$1600,CONCATENATE(NOx_Calc!$E42,NOx_Calc!L$2,"A"),'Fleet Calc'!$AI$3:$AI$1600)</f>
        <v>0</v>
      </c>
      <c r="CN42" s="197">
        <f>SUMIF('Fleet Calc'!$AE$3:$AE$1600,CONCATENATE(NOx_Calc!$E42,NOx_Calc!M$2,"A"),'Fleet Calc'!$AI$3:$AI$1600)</f>
        <v>0</v>
      </c>
      <c r="CO42" s="197">
        <f>SUMIF('Fleet Calc'!$AE$3:$AE$1600,CONCATENATE(NOx_Calc!$E42,NOx_Calc!N$2,"A"),'Fleet Calc'!$AI$3:$AI$1600)</f>
        <v>0</v>
      </c>
      <c r="CP42" s="197">
        <f>SUMIF('Fleet Calc'!$AE$3:$AE$1600,CONCATENATE(NOx_Calc!$E42,NOx_Calc!O$2,"A"),'Fleet Calc'!$AI$3:$AI$1600)</f>
        <v>0</v>
      </c>
      <c r="CQ42" s="197">
        <f>SUMIF('Fleet Calc'!$AE$3:$AE$1600,CONCATENATE(NOx_Calc!$E42,NOx_Calc!P$2,"A"),'Fleet Calc'!$AI$3:$AI$1600)</f>
        <v>0</v>
      </c>
      <c r="CR42" s="197"/>
      <c r="CS42" s="197">
        <f>IF(T42&lt;&gt;"",(CC42*1.609344*VLOOKUP(T42,'NOx Emission Factors'!$V:$X,2,FALSE))/1000000,0)</f>
        <v>0</v>
      </c>
      <c r="CT42" s="197">
        <f>IF(U42&lt;&gt;"",(CD42*1.609344*VLOOKUP(U42,'NOx Emission Factors'!$V:$X,2,FALSE))/1000000,0)</f>
        <v>0</v>
      </c>
      <c r="CU42" s="197">
        <f>IF(V42&lt;&gt;"",(CE42*1.609344*VLOOKUP(V42,'NOx Emission Factors'!$V:$X,2,FALSE))/1000000,0)</f>
        <v>0</v>
      </c>
      <c r="CV42" s="197">
        <f>IF(W42&lt;&gt;"",(CF42*1.609344*VLOOKUP(W42,'NOx Emission Factors'!$V:$X,2,FALSE))/1000000,0)</f>
        <v>0</v>
      </c>
      <c r="CW42" s="197">
        <f>IF(X42&lt;&gt;"",(CG42*1.609344*VLOOKUP(X42,'NOx Emission Factors'!$V:$X,2,FALSE))/1000000,0)</f>
        <v>0</v>
      </c>
      <c r="CX42" s="197">
        <f>IF(Y42&lt;&gt;"",(CH42*1.609344*VLOOKUP(Y42,'NOx Emission Factors'!$V:$X,2,FALSE))/1000000,0)</f>
        <v>0</v>
      </c>
      <c r="CY42" s="197">
        <f>IF(Z42&lt;&gt;"",(CI42*1.609344*VLOOKUP(Z42,'NOx Emission Factors'!$V:$X,2,FALSE))/1000000,0)</f>
        <v>0</v>
      </c>
      <c r="CZ42" s="197"/>
      <c r="DA42" s="197">
        <f>IF(T42&lt;&gt;"",(CK42*1.609344*VLOOKUP(T42,'NOx Emission Factors'!$V:$X,3,FALSE))/1000000,0)</f>
        <v>0</v>
      </c>
      <c r="DB42" s="197">
        <f>IF(U42&lt;&gt;"",(CL42*1.609344*VLOOKUP(U42,'NOx Emission Factors'!$V:$X,3,FALSE))/1000000,0)</f>
        <v>0</v>
      </c>
      <c r="DC42" s="197">
        <f>IF(V42&lt;&gt;"",(CM42*1.609344*VLOOKUP(V42,'NOx Emission Factors'!$V:$X,3,FALSE))/1000000,0)</f>
        <v>0</v>
      </c>
      <c r="DD42" s="197">
        <f>IF(W42&lt;&gt;"",(CN42*1.609344*VLOOKUP(W42,'NOx Emission Factors'!$V:$X,3,FALSE))/1000000,0)</f>
        <v>0</v>
      </c>
      <c r="DE42" s="197">
        <f>IF(X42&lt;&gt;"",(CO42*1.609344*VLOOKUP(X42,'NOx Emission Factors'!$V:$X,3,FALSE))/1000000,0)</f>
        <v>0</v>
      </c>
      <c r="DF42" s="197">
        <f>IF(Y42&lt;&gt;"",(CP42*1.609344*VLOOKUP(Y42,'NOx Emission Factors'!$V:$X,3,FALSE))/1000000,0)</f>
        <v>0</v>
      </c>
      <c r="DG42" s="197">
        <f>IF(Z42&lt;&gt;"",(CQ42*1.609344*VLOOKUP(Z42,'NOx Emission Factors'!$V:$X,3,FALSE))/1000000,0)</f>
        <v>0</v>
      </c>
      <c r="DH42" s="197"/>
      <c r="DI42" s="197">
        <f>SUMIF('Fleet Calc'!$AE$3:$AE$1600,CONCATENATE(NOx_Calc!$E42,NOx_Calc!J$2,"L"),'Fleet Calc'!$AG$3:$AG$1600)</f>
        <v>0</v>
      </c>
      <c r="DJ42" s="197">
        <f>SUMIF('Fleet Calc'!$AE$3:$AE$1600,CONCATENATE(NOx_Calc!$E42,NOx_Calc!K$2,"L"),'Fleet Calc'!$AG$3:$AG$1600)</f>
        <v>0</v>
      </c>
      <c r="DK42" s="197">
        <f>SUMIF('Fleet Calc'!$AE$3:$AE$1600,CONCATENATE(NOx_Calc!$E42,NOx_Calc!L$2,"L"),'Fleet Calc'!$AG$3:$AG$1600)</f>
        <v>0</v>
      </c>
      <c r="DL42" s="197">
        <f>SUMIF('Fleet Calc'!$AE$3:$AE$1600,CONCATENATE(NOx_Calc!$E42,NOx_Calc!M$2,"L"),'Fleet Calc'!$AG$3:$AG$1600)</f>
        <v>0</v>
      </c>
      <c r="DM42" s="197">
        <f>SUMIF('Fleet Calc'!$AE$3:$AE$1600,CONCATENATE(NOx_Calc!$E42,NOx_Calc!N$2,"L"),'Fleet Calc'!$AG$3:$AG$1600)</f>
        <v>0</v>
      </c>
      <c r="DN42" s="197">
        <f>SUMIF('Fleet Calc'!$AE$3:$AE$1600,CONCATENATE(NOx_Calc!$E42,NOx_Calc!O$2,"L"),'Fleet Calc'!$AG$3:$AG$1600)</f>
        <v>0</v>
      </c>
      <c r="DO42" s="197">
        <f>SUMIF('Fleet Calc'!$AE$3:$AE$1600,CONCATENATE(NOx_Calc!$E42,NOx_Calc!P$2,"L"),'Fleet Calc'!$AG$3:$AG$1600)</f>
        <v>0</v>
      </c>
      <c r="DP42" s="197"/>
      <c r="DQ42" s="197">
        <f>SUMIF('Fleet Calc'!$AE$3:$AE$1600,CONCATENATE(NOx_Calc!$E42,NOx_Calc!J$2,"A"),'Fleet Calc'!$AG$3:$AG$1600)</f>
        <v>0</v>
      </c>
      <c r="DR42" s="197">
        <f>SUMIF('Fleet Calc'!$AE$3:$AE$1600,CONCATENATE(NOx_Calc!$E42,NOx_Calc!K$2,"A"),'Fleet Calc'!$AG$3:$AG$1600)</f>
        <v>0</v>
      </c>
      <c r="DS42" s="197">
        <f>SUMIF('Fleet Calc'!$AE$3:$AE$1600,CONCATENATE(NOx_Calc!$E42,NOx_Calc!L$2,"A"),'Fleet Calc'!$AG$3:$AG$1600)</f>
        <v>0</v>
      </c>
      <c r="DT42" s="197">
        <f>SUMIF('Fleet Calc'!$AE$3:$AE$1600,CONCATENATE(NOx_Calc!$E42,NOx_Calc!M$2,"A"),'Fleet Calc'!$AG$3:$AG$1600)</f>
        <v>0</v>
      </c>
      <c r="DU42" s="197">
        <f>SUMIF('Fleet Calc'!$AE$3:$AE$1600,CONCATENATE(NOx_Calc!$E42,NOx_Calc!N$2,"A"),'Fleet Calc'!$AG$3:$AG$1600)</f>
        <v>0</v>
      </c>
      <c r="DV42" s="197">
        <f>SUMIF('Fleet Calc'!$AE$3:$AE$1600,CONCATENATE(NOx_Calc!$E42,NOx_Calc!O$2,"A"),'Fleet Calc'!$AG$3:$AG$1600)</f>
        <v>0</v>
      </c>
      <c r="DW42" s="197">
        <f>SUMIF('Fleet Calc'!$AE$3:$AE$1600,CONCATENATE(NOx_Calc!$E42,NOx_Calc!P$2,"A"),'Fleet Calc'!$AG$3:$AG$1600)</f>
        <v>0</v>
      </c>
      <c r="DX42" s="197">
        <f>SUMIF('Fleet Calc'!$AE$3:$AE$1600,CONCATENATE(NOx_Calc!$E42,NOx_Calc!R$2,"A"),'Fleet Calc'!$AG$3:$AG$1600)</f>
        <v>0</v>
      </c>
      <c r="DY42" s="197">
        <f>SUMIF('Fleet Calc'!$AE$3:$AE$1600,CONCATENATE(NOx_Calc!$E42,NOx_Calc!S$2,"A"),'Fleet Calc'!$AG$3:$AG$1600)</f>
        <v>0</v>
      </c>
      <c r="DZ42" s="197">
        <f>SUMIF('Fleet Calc'!$AE$3:$AE$1600,CONCATENATE(NOx_Calc!$E42,NOx_Calc!T$2,"A"),'Fleet Calc'!$AG$3:$AG$1600)</f>
        <v>0</v>
      </c>
      <c r="EA42" s="197"/>
      <c r="EB42" s="198">
        <f>IF(J42&lt;&gt;"",(DI42*VLOOKUP(J42,'NOx Emission Factors'!$V:$Z,5,FALSE))/1000000,0)</f>
        <v>0</v>
      </c>
      <c r="EC42" s="198">
        <f>IF(K42&lt;&gt;"",(DJ42*VLOOKUP(K42,'NOx Emission Factors'!$V:$Z,5,FALSE))/1000000,0)</f>
        <v>0</v>
      </c>
      <c r="ED42" s="198">
        <f>IF(L42&lt;&gt;"",(DK42*VLOOKUP(L42,'NOx Emission Factors'!$V:$Z,5,FALSE))/1000000,0)</f>
        <v>0</v>
      </c>
      <c r="EE42" s="198">
        <f>IF(M42&lt;&gt;"",(DL42*VLOOKUP(M42,'NOx Emission Factors'!$V:$Z,5,FALSE))/1000000,0)</f>
        <v>0</v>
      </c>
      <c r="EF42" s="198">
        <f>IF(N42&lt;&gt;"",(DM42*VLOOKUP(N42,'NOx Emission Factors'!$V:$Z,5,FALSE))/1000000,0)</f>
        <v>0</v>
      </c>
      <c r="EG42" s="198">
        <f>IF(O42&lt;&gt;"",(DN42*VLOOKUP(O42,'NOx Emission Factors'!$V:$Z,5,FALSE))/1000000,0)</f>
        <v>0</v>
      </c>
      <c r="EH42" s="198">
        <f>IF(P42&lt;&gt;"",(DO42*VLOOKUP(P42,'NOx Emission Factors'!$V:$Z,5,FALSE))/1000000,0)</f>
        <v>0</v>
      </c>
      <c r="EI42" s="197"/>
      <c r="EJ42" s="198">
        <f>IF(J42&lt;&gt;"",(DQ42*VLOOKUP(J42,'NOx Emission Factors'!$V:$Z,5,FALSE))/1000000,0)</f>
        <v>0</v>
      </c>
      <c r="EK42" s="198">
        <f>IF(K42&lt;&gt;"",(DR42*VLOOKUP(K42,'NOx Emission Factors'!$V:$Z,5,FALSE))/1000000,0)</f>
        <v>0</v>
      </c>
      <c r="EL42" s="198">
        <f>IF(L42&lt;&gt;"",(DS42*VLOOKUP(L42,'NOx Emission Factors'!$V:$Z,5,FALSE))/1000000,0)</f>
        <v>0</v>
      </c>
      <c r="EM42" s="198">
        <f>IF(M42&lt;&gt;"",(DT42*VLOOKUP(M42,'NOx Emission Factors'!$V:$Z,5,FALSE))/1000000,0)</f>
        <v>0</v>
      </c>
      <c r="EN42" s="198">
        <f>IF(N42&lt;&gt;"",(DU42*VLOOKUP(N42,'NOx Emission Factors'!$V:$Z,5,FALSE))/1000000,0)</f>
        <v>0</v>
      </c>
      <c r="EO42" s="198">
        <f>IF(O42&lt;&gt;"",(DV42*VLOOKUP(O42,'NOx Emission Factors'!$V:$Z,5,FALSE))/1000000,0)</f>
        <v>0</v>
      </c>
      <c r="EP42" s="198">
        <f>IF(P42&lt;&gt;"",(DW42*VLOOKUP(P42,'NOx Emission Factors'!$V:$Z,5,FALSE))/1000000,0)</f>
        <v>0</v>
      </c>
      <c r="EQ42" s="197"/>
      <c r="ER42" s="198">
        <f t="shared" si="10"/>
        <v>0</v>
      </c>
      <c r="ES42" s="198">
        <f t="shared" si="11"/>
        <v>0</v>
      </c>
      <c r="ET42" s="198">
        <f t="shared" si="12"/>
        <v>0</v>
      </c>
      <c r="EU42" s="198">
        <f t="shared" si="13"/>
        <v>0</v>
      </c>
      <c r="EV42" s="198">
        <f t="shared" si="14"/>
        <v>0</v>
      </c>
      <c r="EW42" s="198">
        <f t="shared" si="15"/>
        <v>0</v>
      </c>
      <c r="EX42" s="198">
        <f t="shared" si="16"/>
        <v>0</v>
      </c>
      <c r="EY42" s="198"/>
      <c r="EZ42" s="198">
        <f t="shared" si="17"/>
        <v>0</v>
      </c>
      <c r="FA42" s="198">
        <f t="shared" si="18"/>
        <v>0</v>
      </c>
      <c r="FB42" s="198">
        <f t="shared" si="19"/>
        <v>0</v>
      </c>
      <c r="FC42" s="198">
        <f t="shared" si="20"/>
        <v>0</v>
      </c>
      <c r="FD42" s="198">
        <f t="shared" si="21"/>
        <v>0</v>
      </c>
      <c r="FE42" s="198">
        <f t="shared" si="22"/>
        <v>0</v>
      </c>
      <c r="FF42" s="198">
        <f t="shared" si="23"/>
        <v>0</v>
      </c>
      <c r="FG42" s="197"/>
      <c r="FH42" s="197">
        <f t="shared" si="101"/>
        <v>0</v>
      </c>
      <c r="FI42" s="197"/>
      <c r="FJ42" s="197">
        <f t="shared" si="24"/>
        <v>0</v>
      </c>
      <c r="FK42" s="197">
        <f t="shared" si="25"/>
        <v>0</v>
      </c>
      <c r="FL42" s="197">
        <f t="shared" si="26"/>
        <v>0</v>
      </c>
      <c r="FM42" s="197">
        <f t="shared" si="27"/>
        <v>0</v>
      </c>
      <c r="FN42" s="197">
        <f t="shared" si="28"/>
        <v>0</v>
      </c>
      <c r="FO42" s="197">
        <f t="shared" si="29"/>
        <v>0</v>
      </c>
      <c r="FP42" s="197">
        <f t="shared" si="30"/>
        <v>0</v>
      </c>
      <c r="FR42" s="194">
        <f t="shared" si="31"/>
        <v>0</v>
      </c>
      <c r="FS42" s="194">
        <f t="shared" si="32"/>
        <v>0</v>
      </c>
      <c r="FT42" s="194">
        <f t="shared" si="33"/>
        <v>0</v>
      </c>
      <c r="FU42" s="194">
        <f t="shared" si="34"/>
        <v>0</v>
      </c>
      <c r="FV42" s="194">
        <f t="shared" si="35"/>
        <v>0</v>
      </c>
      <c r="FW42" s="194">
        <f t="shared" si="36"/>
        <v>0</v>
      </c>
      <c r="FX42" s="194">
        <f t="shared" si="37"/>
        <v>0</v>
      </c>
      <c r="FZ42" s="194">
        <f t="shared" si="38"/>
        <v>0</v>
      </c>
      <c r="GA42" s="194">
        <f t="shared" si="39"/>
        <v>0</v>
      </c>
      <c r="GB42" s="194">
        <f t="shared" si="40"/>
        <v>0</v>
      </c>
      <c r="GC42" s="194">
        <f t="shared" si="41"/>
        <v>0</v>
      </c>
      <c r="GD42" s="194">
        <f t="shared" si="42"/>
        <v>0</v>
      </c>
      <c r="GE42" s="194">
        <f t="shared" si="43"/>
        <v>0</v>
      </c>
      <c r="GF42" s="194">
        <f t="shared" si="44"/>
        <v>0</v>
      </c>
      <c r="GH42" s="194">
        <f t="shared" si="45"/>
        <v>0</v>
      </c>
      <c r="GI42" s="194">
        <f t="shared" si="46"/>
        <v>0</v>
      </c>
      <c r="GJ42" s="194">
        <f t="shared" si="47"/>
        <v>0</v>
      </c>
      <c r="GK42" s="194">
        <f t="shared" si="48"/>
        <v>0</v>
      </c>
      <c r="GL42" s="194">
        <f t="shared" si="49"/>
        <v>0</v>
      </c>
      <c r="GM42" s="194">
        <f t="shared" si="50"/>
        <v>0</v>
      </c>
      <c r="GN42" s="194">
        <f t="shared" si="51"/>
        <v>0</v>
      </c>
      <c r="GP42" s="194">
        <f t="shared" si="52"/>
        <v>0</v>
      </c>
      <c r="GQ42" s="194">
        <f t="shared" si="53"/>
        <v>0</v>
      </c>
      <c r="GR42" s="194">
        <f t="shared" si="54"/>
        <v>0</v>
      </c>
      <c r="GS42" s="194">
        <f t="shared" si="55"/>
        <v>0</v>
      </c>
      <c r="GT42" s="194">
        <f t="shared" si="56"/>
        <v>0</v>
      </c>
      <c r="GU42" s="194">
        <f t="shared" si="57"/>
        <v>0</v>
      </c>
      <c r="GV42" s="194">
        <f t="shared" si="58"/>
        <v>0</v>
      </c>
      <c r="GX42" s="194">
        <f t="shared" si="59"/>
        <v>0</v>
      </c>
      <c r="GY42" s="194">
        <f t="shared" si="60"/>
        <v>0</v>
      </c>
      <c r="GZ42" s="194">
        <f t="shared" si="61"/>
        <v>0</v>
      </c>
      <c r="HA42" s="194">
        <f t="shared" si="62"/>
        <v>0</v>
      </c>
      <c r="HB42" s="194">
        <f t="shared" si="63"/>
        <v>0</v>
      </c>
      <c r="HC42" s="194">
        <f t="shared" si="64"/>
        <v>0</v>
      </c>
      <c r="HD42" s="194">
        <f t="shared" si="65"/>
        <v>0</v>
      </c>
    </row>
    <row r="43" spans="1:212" x14ac:dyDescent="0.2">
      <c r="B43" t="s">
        <v>297</v>
      </c>
      <c r="C43" t="s">
        <v>757</v>
      </c>
      <c r="E43" t="str">
        <f t="shared" si="9"/>
        <v>SW</v>
      </c>
      <c r="G43" s="129">
        <v>0</v>
      </c>
      <c r="H43" s="129">
        <v>0</v>
      </c>
      <c r="I43" s="127"/>
      <c r="J43" s="127"/>
      <c r="K43" s="127"/>
      <c r="L43" s="127"/>
      <c r="M43" s="127"/>
      <c r="N43" s="127"/>
      <c r="O43" s="127"/>
      <c r="P43" s="127"/>
      <c r="Q43" s="127"/>
      <c r="R43" s="127"/>
      <c r="S43" s="127"/>
      <c r="T43" s="127"/>
      <c r="U43" s="127"/>
      <c r="V43" s="127"/>
      <c r="W43" s="127"/>
      <c r="X43" s="127"/>
      <c r="Y43" s="127"/>
      <c r="Z43" s="127"/>
      <c r="AA43" s="127"/>
      <c r="AC43" s="128">
        <f>COUNTIF('Fleet Calc'!$AE$3:$AE$1600,CONCATENATE(NOx_Calc!$E43,NOx_Calc!J$2,"L"))</f>
        <v>0</v>
      </c>
      <c r="AD43" s="128">
        <f>COUNTIF('Fleet Calc'!$AE$3:$AE$1600,CONCATENATE(NOx_Calc!$E43,NOx_Calc!K$2,"L"))</f>
        <v>0</v>
      </c>
      <c r="AE43" s="128">
        <f>COUNTIF('Fleet Calc'!$AE$3:$AE$1600,CONCATENATE(NOx_Calc!$E43,NOx_Calc!L$2,"L"))</f>
        <v>0</v>
      </c>
      <c r="AF43" s="128">
        <f>COUNTIF('Fleet Calc'!$AE$3:$AE$1600,CONCATENATE(NOx_Calc!$E43,NOx_Calc!M$2,"L"))</f>
        <v>0</v>
      </c>
      <c r="AG43" s="128">
        <f>COUNTIF('Fleet Calc'!$AE$3:$AE$1600,CONCATENATE(NOx_Calc!$E43,NOx_Calc!N$2,"L"))</f>
        <v>0</v>
      </c>
      <c r="AH43" s="128">
        <f>COUNTIF('Fleet Calc'!$AE$3:$AE$1600,CONCATENATE(NOx_Calc!$E43,NOx_Calc!O$2,"L"))</f>
        <v>0</v>
      </c>
      <c r="AI43" s="128">
        <f>COUNTIF('Fleet Calc'!$AE$3:$AE$1600,CONCATENATE(NOx_Calc!$E43,NOx_Calc!P$2,"L"))</f>
        <v>0</v>
      </c>
      <c r="AJ43" s="128">
        <f>COUNTIF('Fleet Calc'!$AE$3:$AE$1600,CONCATENATE(NOx_Calc!$E43,NOx_Calc!Q$2,"L"))</f>
        <v>0</v>
      </c>
      <c r="AK43" s="128"/>
      <c r="AL43" s="128">
        <f>COUNTIF('Fleet Calc'!$AE$3:$AE$1600,CONCATENATE(NOx_Calc!$E43,NOx_Calc!J$2,"A"))</f>
        <v>0</v>
      </c>
      <c r="AM43" s="128">
        <f>COUNTIF('Fleet Calc'!$AE$3:$AE$1600,CONCATENATE(NOx_Calc!$E43,NOx_Calc!K$2,"A"))</f>
        <v>0</v>
      </c>
      <c r="AN43" s="128">
        <f>COUNTIF('Fleet Calc'!$AE$3:$AE$1600,CONCATENATE(NOx_Calc!$E43,NOx_Calc!L$2,"A"))</f>
        <v>0</v>
      </c>
      <c r="AO43" s="128">
        <f>COUNTIF('Fleet Calc'!$AE$3:$AE$1600,CONCATENATE(NOx_Calc!$E43,NOx_Calc!M$2,"A"))</f>
        <v>0</v>
      </c>
      <c r="AP43" s="128">
        <f>COUNTIF('Fleet Calc'!$AE$3:$AE$1600,CONCATENATE(NOx_Calc!$E43,NOx_Calc!N$2,"A"))</f>
        <v>0</v>
      </c>
      <c r="AQ43" s="128">
        <f>COUNTIF('Fleet Calc'!$AE$3:$AE$1600,CONCATENATE(NOx_Calc!$E43,NOx_Calc!O$2,"A"))</f>
        <v>0</v>
      </c>
      <c r="AR43" s="128">
        <f>COUNTIF('Fleet Calc'!$AE$3:$AE$1600,CONCATENATE(NOx_Calc!$E43,NOx_Calc!P$2,"A"))</f>
        <v>0</v>
      </c>
      <c r="AS43" s="128">
        <f>COUNTIF('Fleet Calc'!$AE$3:$AE$1600,CONCATENATE(NOx_Calc!$E43,NOx_Calc!Q$2,"A"))</f>
        <v>0</v>
      </c>
      <c r="AT43" s="128"/>
      <c r="AU43" s="128">
        <f>SUMIF('Fleet Calc'!$AE$3:$AE$1600,CONCATENATE(NOx_Calc!$E43,NOx_Calc!J$2,"L"),'Fleet Calc'!$AK$3:$AK$1600)</f>
        <v>0</v>
      </c>
      <c r="AV43" s="128">
        <f>SUMIF('Fleet Calc'!$AE$3:$AE$1600,CONCATENATE(NOx_Calc!$E43,NOx_Calc!K$2,"L"),'Fleet Calc'!$AK$3:$AK$1600)</f>
        <v>0</v>
      </c>
      <c r="AW43" s="128">
        <f>SUMIF('Fleet Calc'!$AE$3:$AE$1600,CONCATENATE(NOx_Calc!$E43,NOx_Calc!L$2,"L"),'Fleet Calc'!$AK$3:$AK$1600)</f>
        <v>0</v>
      </c>
      <c r="AX43" s="128">
        <f>SUMIF('Fleet Calc'!$AE$3:$AE$1600,CONCATENATE(NOx_Calc!$E43,NOx_Calc!M$2,"L"),'Fleet Calc'!$AK$3:$AK$1600)</f>
        <v>0</v>
      </c>
      <c r="AY43" s="128">
        <f>SUMIF('Fleet Calc'!$AE$3:$AE$1600,CONCATENATE(NOx_Calc!$E43,NOx_Calc!N$2,"L"),'Fleet Calc'!$AK$3:$AK$1600)</f>
        <v>0</v>
      </c>
      <c r="AZ43" s="128">
        <f>SUMIF('Fleet Calc'!$AE$3:$AE$1600,CONCATENATE(NOx_Calc!$E43,NOx_Calc!O$2,"L"),'Fleet Calc'!$AK$3:$AK$1600)</f>
        <v>0</v>
      </c>
      <c r="BA43" s="128">
        <f>SUMIF('Fleet Calc'!$AE$3:$AE$1600,CONCATENATE(NOx_Calc!$E43,NOx_Calc!P$2,"L"),'Fleet Calc'!$AK$3:$AK$1600)</f>
        <v>0</v>
      </c>
      <c r="BB43" s="128">
        <f>SUMIF('Fleet Calc'!$AE$3:$AE$1600,CONCATENATE(NOx_Calc!$E43,NOx_Calc!Q$2,"L"),'Fleet Calc'!$AK$3:$AK$1600)</f>
        <v>0</v>
      </c>
      <c r="BC43" s="128"/>
      <c r="BD43" s="128">
        <f>SUMIF('Fleet Calc'!$AE$3:$AE$1600,CONCATENATE(NOx_Calc!$E43,NOx_Calc!J$2,"A"),'Fleet Calc'!$AK$3:$AK$1600)</f>
        <v>0</v>
      </c>
      <c r="BE43" s="128">
        <f>SUMIF('Fleet Calc'!$AE$3:$AE$1600,CONCATENATE(NOx_Calc!$E43,NOx_Calc!K$2,"A"),'Fleet Calc'!$AK$3:$AK$1600)</f>
        <v>0</v>
      </c>
      <c r="BF43" s="128">
        <f>SUMIF('Fleet Calc'!$AE$3:$AE$1600,CONCATENATE(NOx_Calc!$E43,NOx_Calc!L$2,"A"),'Fleet Calc'!$AK$3:$AK$1600)</f>
        <v>0</v>
      </c>
      <c r="BG43" s="128">
        <f>SUMIF('Fleet Calc'!$AE$3:$AE$1600,CONCATENATE(NOx_Calc!$E43,NOx_Calc!M$2,"A"),'Fleet Calc'!$AK$3:$AK$1600)</f>
        <v>0</v>
      </c>
      <c r="BH43" s="128">
        <f>SUMIF('Fleet Calc'!$AE$3:$AE$1600,CONCATENATE(NOx_Calc!$E43,NOx_Calc!N$2,"A"),'Fleet Calc'!$AK$3:$AK$1600)</f>
        <v>0</v>
      </c>
      <c r="BI43" s="128">
        <f>SUMIF('Fleet Calc'!$AE$3:$AE$1600,CONCATENATE(NOx_Calc!$E43,NOx_Calc!O$2,"A"),'Fleet Calc'!$AK$3:$AK$1600)</f>
        <v>0</v>
      </c>
      <c r="BJ43" s="128">
        <f>SUMIF('Fleet Calc'!$AE$3:$AE$1600,CONCATENATE(NOx_Calc!$E43,NOx_Calc!P$2,"A"),'Fleet Calc'!$AK$3:$AK$1600)</f>
        <v>0</v>
      </c>
      <c r="BK43" s="128">
        <f>SUMIF('Fleet Calc'!$AE$3:$AE$1600,CONCATENATE(NOx_Calc!$E43,NOx_Calc!Q$2,"A"),'Fleet Calc'!$AK$3:$AK$1600)</f>
        <v>0</v>
      </c>
      <c r="BL43" s="128"/>
      <c r="BM43" s="128">
        <f>IF(J43&lt;&gt;"",(AU43*1.609344*VLOOKUP(J43,'NOx Emission Factors'!$V$7:$X$271,2,FALSE))/1000000,0)</f>
        <v>0</v>
      </c>
      <c r="BN43" s="128">
        <f>IF(K43&lt;&gt;"",(AV43*1.609344*VLOOKUP(K43,'NOx Emission Factors'!$V$7:$X$271,2,FALSE))/1000000,0)</f>
        <v>0</v>
      </c>
      <c r="BO43" s="128">
        <f>IF(L43&lt;&gt;"",(AW43*1.609344*VLOOKUP(L43,'NOx Emission Factors'!$V$7:$X$271,2,FALSE))/1000000,0)</f>
        <v>0</v>
      </c>
      <c r="BP43" s="128">
        <f>IF(M43&lt;&gt;"",(AX43*1.609344*VLOOKUP(M43,'NOx Emission Factors'!$V$7:$X$271,2,FALSE))/1000000,0)</f>
        <v>0</v>
      </c>
      <c r="BQ43" s="128">
        <f>IF(N43&lt;&gt;"",(AY43*1.609344*VLOOKUP(N43,'NOx Emission Factors'!$V$7:$X$271,2,FALSE))/1000000,0)</f>
        <v>0</v>
      </c>
      <c r="BR43" s="128">
        <f>IF(O43&lt;&gt;"",(AZ43*1.609344*VLOOKUP(O43,'NOx Emission Factors'!$V$7:$X$271,2,FALSE))/1000000,0)</f>
        <v>0</v>
      </c>
      <c r="BS43" s="128">
        <f>IF(P43&lt;&gt;"",(BA43*1.609344*VLOOKUP(P43,'NOx Emission Factors'!$V$7:$X$271,2,FALSE))/1000000,0)</f>
        <v>0</v>
      </c>
      <c r="BT43" s="128"/>
      <c r="BU43" s="128">
        <f>IF(J43&lt;&gt;"",(BD43*1.609344*VLOOKUP(J43,'NOx Emission Factors'!$V$7:$X$271,3,FALSE))/1000000,0)</f>
        <v>0</v>
      </c>
      <c r="BV43" s="128">
        <f>IF(K43&lt;&gt;"",(BE43*1.609344*VLOOKUP(K43,'NOx Emission Factors'!$V$7:$X$271,3,FALSE))/1000000,0)</f>
        <v>0</v>
      </c>
      <c r="BW43" s="128">
        <f>IF(L43&lt;&gt;"",(BF43*1.609344*VLOOKUP(L43,'NOx Emission Factors'!$V$7:$X$271,3,FALSE))/1000000,0)</f>
        <v>0</v>
      </c>
      <c r="BX43" s="128">
        <f>IF(M43&lt;&gt;"",(BG43*1.609344*VLOOKUP(M43,'NOx Emission Factors'!$V$7:$X$271,3,FALSE))/1000000,0)</f>
        <v>0</v>
      </c>
      <c r="BY43" s="128">
        <f>IF(N43&lt;&gt;"",(BH43*1.609344*VLOOKUP(N43,'NOx Emission Factors'!$V$7:$X$271,3,FALSE))/1000000,0)</f>
        <v>0</v>
      </c>
      <c r="BZ43" s="128">
        <f>IF(O43&lt;&gt;"",(BI43*1.609344*VLOOKUP(O43,'NOx Emission Factors'!$V$7:$X$271,3,FALSE))/1000000,0)</f>
        <v>0</v>
      </c>
      <c r="CA43" s="128">
        <f>IF(P43&lt;&gt;"",(BJ43*1.609344*VLOOKUP(P43,'NOx Emission Factors'!$V$7:$X$271,3,FALSE))/1000000,0)</f>
        <v>0</v>
      </c>
      <c r="CB43" s="128"/>
      <c r="CC43" s="128">
        <f>SUMIF('Fleet Calc'!$AE$3:$AE$1600,CONCATENATE(NOx_Calc!$E43,NOx_Calc!J$2,"L"),'Fleet Calc'!$AI$3:$AI$1600)</f>
        <v>0</v>
      </c>
      <c r="CD43" s="128">
        <f>SUMIF('Fleet Calc'!$AE$3:$AE$1600,CONCATENATE(NOx_Calc!$E43,NOx_Calc!K$2,"L"),'Fleet Calc'!$AI$3:$AI$1600)</f>
        <v>0</v>
      </c>
      <c r="CE43" s="128">
        <f>SUMIF('Fleet Calc'!$AE$3:$AE$1600,CONCATENATE(NOx_Calc!$E43,NOx_Calc!L$2,"L"),'Fleet Calc'!$AI$3:$AI$1600)</f>
        <v>0</v>
      </c>
      <c r="CF43" s="128">
        <f>SUMIF('Fleet Calc'!$AE$3:$AE$1600,CONCATENATE(NOx_Calc!$E43,NOx_Calc!M$2,"L"),'Fleet Calc'!$AI$3:$AI$1600)</f>
        <v>0</v>
      </c>
      <c r="CG43" s="128">
        <f>SUMIF('Fleet Calc'!$AE$3:$AE$1600,CONCATENATE(NOx_Calc!$E43,NOx_Calc!N$2,"L"),'Fleet Calc'!$AI$3:$AI$1600)</f>
        <v>0</v>
      </c>
      <c r="CH43" s="128">
        <f>SUMIF('Fleet Calc'!$AE$3:$AE$1600,CONCATENATE(NOx_Calc!$E43,NOx_Calc!O$2,"L"),'Fleet Calc'!$AI$3:$AI$1600)</f>
        <v>0</v>
      </c>
      <c r="CI43" s="128">
        <f>SUMIF('Fleet Calc'!$AE$3:$AE$1600,CONCATENATE(NOx_Calc!$E43,NOx_Calc!P$2,"L"),'Fleet Calc'!$AI$3:$AI$1600)</f>
        <v>0</v>
      </c>
      <c r="CJ43" s="128"/>
      <c r="CK43" s="128">
        <f>SUMIF('Fleet Calc'!$AE$3:$AE$1600,CONCATENATE(NOx_Calc!$E43,NOx_Calc!J$2,"A"),'Fleet Calc'!$AI$3:$AI$1600)</f>
        <v>0</v>
      </c>
      <c r="CL43" s="128">
        <f>SUMIF('Fleet Calc'!$AE$3:$AE$1600,CONCATENATE(NOx_Calc!$E43,NOx_Calc!K$2,"A"),'Fleet Calc'!$AI$3:$AI$1600)</f>
        <v>0</v>
      </c>
      <c r="CM43" s="128">
        <f>SUMIF('Fleet Calc'!$AE$3:$AE$1600,CONCATENATE(NOx_Calc!$E43,NOx_Calc!L$2,"A"),'Fleet Calc'!$AI$3:$AI$1600)</f>
        <v>0</v>
      </c>
      <c r="CN43" s="128">
        <f>SUMIF('Fleet Calc'!$AE$3:$AE$1600,CONCATENATE(NOx_Calc!$E43,NOx_Calc!M$2,"A"),'Fleet Calc'!$AI$3:$AI$1600)</f>
        <v>0</v>
      </c>
      <c r="CO43" s="128">
        <f>SUMIF('Fleet Calc'!$AE$3:$AE$1600,CONCATENATE(NOx_Calc!$E43,NOx_Calc!N$2,"A"),'Fleet Calc'!$AI$3:$AI$1600)</f>
        <v>0</v>
      </c>
      <c r="CP43" s="128">
        <f>SUMIF('Fleet Calc'!$AE$3:$AE$1600,CONCATENATE(NOx_Calc!$E43,NOx_Calc!O$2,"A"),'Fleet Calc'!$AI$3:$AI$1600)</f>
        <v>0</v>
      </c>
      <c r="CQ43" s="128">
        <f>SUMIF('Fleet Calc'!$AE$3:$AE$1600,CONCATENATE(NOx_Calc!$E43,NOx_Calc!P$2,"A"),'Fleet Calc'!$AI$3:$AI$1600)</f>
        <v>0</v>
      </c>
      <c r="CR43" s="128"/>
      <c r="CS43" s="128">
        <f>IF(T43&lt;&gt;"",(CC43*1.609344*VLOOKUP(T43,'NOx Emission Factors'!$V$7:$X$271,2,FALSE))/1000000,0)</f>
        <v>0</v>
      </c>
      <c r="CT43" s="128">
        <f>IF(U43&lt;&gt;"",(CD43*1.609344*VLOOKUP(U43,'NOx Emission Factors'!$V$7:$X$271,2,FALSE))/1000000,0)</f>
        <v>0</v>
      </c>
      <c r="CU43" s="128">
        <f>IF(V43&lt;&gt;"",(CE43*1.609344*VLOOKUP(V43,'NOx Emission Factors'!$V$7:$X$271,2,FALSE))/1000000,0)</f>
        <v>0</v>
      </c>
      <c r="CV43" s="128">
        <f>IF(W43&lt;&gt;"",(CF43*1.609344*VLOOKUP(W43,'NOx Emission Factors'!$V$7:$X$271,2,FALSE))/1000000,0)</f>
        <v>0</v>
      </c>
      <c r="CW43" s="128">
        <f>IF(X43&lt;&gt;"",(CG43*1.609344*VLOOKUP(X43,'NOx Emission Factors'!$V$7:$X$271,2,FALSE))/1000000,0)</f>
        <v>0</v>
      </c>
      <c r="CX43" s="128">
        <f>IF(Y43&lt;&gt;"",(CH43*1.609344*VLOOKUP(Y43,'NOx Emission Factors'!$V$7:$X$271,2,FALSE))/1000000,0)</f>
        <v>0</v>
      </c>
      <c r="CY43" s="128">
        <f>IF(Z43&lt;&gt;"",(CI43*1.609344*VLOOKUP(Z43,'NOx Emission Factors'!$V$7:$X$271,2,FALSE))/1000000,0)</f>
        <v>0</v>
      </c>
      <c r="CZ43" s="128"/>
      <c r="DA43" s="128">
        <f>IF(T43&lt;&gt;"",(CK43*1.609344*VLOOKUP(T43,'NOx Emission Factors'!$V$7:$X$271,3,FALSE))/1000000,0)</f>
        <v>0</v>
      </c>
      <c r="DB43" s="128">
        <f>IF(U43&lt;&gt;"",(CL43*1.609344*VLOOKUP(U43,'NOx Emission Factors'!$V$7:$X$271,3,FALSE))/1000000,0)</f>
        <v>0</v>
      </c>
      <c r="DC43" s="128">
        <f>IF(V43&lt;&gt;"",(CM43*1.609344*VLOOKUP(V43,'NOx Emission Factors'!$V$7:$X$271,3,FALSE))/1000000,0)</f>
        <v>0</v>
      </c>
      <c r="DD43" s="128">
        <f>IF(W43&lt;&gt;"",(CN43*1.609344*VLOOKUP(W43,'NOx Emission Factors'!$V$7:$X$271,3,FALSE))/1000000,0)</f>
        <v>0</v>
      </c>
      <c r="DE43" s="128">
        <f>IF(X43&lt;&gt;"",(CO43*1.609344*VLOOKUP(X43,'NOx Emission Factors'!$V$7:$X$271,3,FALSE))/1000000,0)</f>
        <v>0</v>
      </c>
      <c r="DF43" s="128">
        <f>IF(Y43&lt;&gt;"",(CP43*1.609344*VLOOKUP(Y43,'NOx Emission Factors'!$V$7:$X$271,3,FALSE))/1000000,0)</f>
        <v>0</v>
      </c>
      <c r="DG43" s="128">
        <f>IF(Z43&lt;&gt;"",(CQ43*1.609344*VLOOKUP(Z43,'NOx Emission Factors'!$V$7:$X$271,3,FALSE))/1000000,0)</f>
        <v>0</v>
      </c>
      <c r="DH43" s="128"/>
      <c r="DI43" s="128">
        <f>SUMIF('Fleet Calc'!$AE$3:$AE$1600,CONCATENATE(NOx_Calc!$E43,NOx_Calc!J$2,"L"),'Fleet Calc'!$AG$3:$AG$1600)</f>
        <v>0</v>
      </c>
      <c r="DJ43" s="128">
        <f>SUMIF('Fleet Calc'!$AE$3:$AE$1600,CONCATENATE(NOx_Calc!$E43,NOx_Calc!K$2,"L"),'Fleet Calc'!$AG$3:$AG$1600)</f>
        <v>0</v>
      </c>
      <c r="DK43" s="128">
        <f>SUMIF('Fleet Calc'!$AE$3:$AE$1600,CONCATENATE(NOx_Calc!$E43,NOx_Calc!L$2,"L"),'Fleet Calc'!$AG$3:$AG$1600)</f>
        <v>0</v>
      </c>
      <c r="DL43" s="128">
        <f>SUMIF('Fleet Calc'!$AE$3:$AE$1600,CONCATENATE(NOx_Calc!$E43,NOx_Calc!M$2,"L"),'Fleet Calc'!$AG$3:$AG$1600)</f>
        <v>0</v>
      </c>
      <c r="DM43" s="128">
        <f>SUMIF('Fleet Calc'!$AE$3:$AE$1600,CONCATENATE(NOx_Calc!$E43,NOx_Calc!N$2,"L"),'Fleet Calc'!$AG$3:$AG$1600)</f>
        <v>0</v>
      </c>
      <c r="DN43" s="128">
        <f>SUMIF('Fleet Calc'!$AE$3:$AE$1600,CONCATENATE(NOx_Calc!$E43,NOx_Calc!O$2,"L"),'Fleet Calc'!$AG$3:$AG$1600)</f>
        <v>0</v>
      </c>
      <c r="DO43" s="128">
        <f>SUMIF('Fleet Calc'!$AE$3:$AE$1600,CONCATENATE(NOx_Calc!$E43,NOx_Calc!P$2,"L"),'Fleet Calc'!$AG$3:$AG$1600)</f>
        <v>0</v>
      </c>
      <c r="DP43" s="128"/>
      <c r="DQ43" s="128">
        <f>SUMIF('Fleet Calc'!$AE$3:$AE$1600,CONCATENATE(NOx_Calc!$E43,NOx_Calc!J$2,"A"),'Fleet Calc'!$AG$3:$AG$1600)</f>
        <v>0</v>
      </c>
      <c r="DR43" s="128">
        <f>SUMIF('Fleet Calc'!$AE$3:$AE$1600,CONCATENATE(NOx_Calc!$E43,NOx_Calc!K$2,"A"),'Fleet Calc'!$AG$3:$AG$1600)</f>
        <v>0</v>
      </c>
      <c r="DS43" s="128">
        <f>SUMIF('Fleet Calc'!$AE$3:$AE$1600,CONCATENATE(NOx_Calc!$E43,NOx_Calc!L$2,"A"),'Fleet Calc'!$AG$3:$AG$1600)</f>
        <v>0</v>
      </c>
      <c r="DT43" s="128">
        <f>SUMIF('Fleet Calc'!$AE$3:$AE$1600,CONCATENATE(NOx_Calc!$E43,NOx_Calc!M$2,"A"),'Fleet Calc'!$AG$3:$AG$1600)</f>
        <v>0</v>
      </c>
      <c r="DU43" s="128">
        <f>SUMIF('Fleet Calc'!$AE$3:$AE$1600,CONCATENATE(NOx_Calc!$E43,NOx_Calc!N$2,"A"),'Fleet Calc'!$AG$3:$AG$1600)</f>
        <v>0</v>
      </c>
      <c r="DV43" s="128">
        <f>SUMIF('Fleet Calc'!$AE$3:$AE$1600,CONCATENATE(NOx_Calc!$E43,NOx_Calc!O$2,"A"),'Fleet Calc'!$AG$3:$AG$1600)</f>
        <v>0</v>
      </c>
      <c r="DW43" s="128">
        <f>SUMIF('Fleet Calc'!$AE$3:$AE$1600,CONCATENATE(NOx_Calc!$E43,NOx_Calc!P$2,"A"),'Fleet Calc'!$AG$3:$AG$1600)</f>
        <v>0</v>
      </c>
      <c r="DX43" s="128">
        <f>SUMIF('Fleet Calc'!$AE$3:$AE$1600,CONCATENATE(NOx_Calc!$E43,NOx_Calc!R$2,"A"),'Fleet Calc'!$AG$3:$AG$1600)</f>
        <v>0</v>
      </c>
      <c r="DY43" s="128">
        <f>SUMIF('Fleet Calc'!$AE$3:$AE$1600,CONCATENATE(NOx_Calc!$E43,NOx_Calc!S$2,"A"),'Fleet Calc'!$AG$3:$AG$1600)</f>
        <v>0</v>
      </c>
      <c r="DZ43" s="128">
        <f>SUMIF('Fleet Calc'!$AE$3:$AE$1600,CONCATENATE(NOx_Calc!$E43,NOx_Calc!T$2,"A"),'Fleet Calc'!$AG$3:$AG$1600)</f>
        <v>0</v>
      </c>
      <c r="EA43" s="128"/>
      <c r="EB43" s="130">
        <f>IF(J43&lt;&gt;"",(DI43*VLOOKUP(J43,'NOx Emission Factors'!$V$7:$Z$271,5,FALSE))/1000000,0)</f>
        <v>0</v>
      </c>
      <c r="EC43" s="130">
        <f>IF(K43&lt;&gt;"",(DJ43*VLOOKUP(K43,'NOx Emission Factors'!$V$7:$Z$271,5,FALSE))/1000000,0)</f>
        <v>0</v>
      </c>
      <c r="ED43" s="130">
        <f>IF(L43&lt;&gt;"",(DK43*VLOOKUP(L43,'NOx Emission Factors'!$V$7:$Z$271,5,FALSE))/1000000,0)</f>
        <v>0</v>
      </c>
      <c r="EE43" s="130">
        <f>IF(M43&lt;&gt;"",(DL43*VLOOKUP(M43,'NOx Emission Factors'!$V$7:$Z$271,5,FALSE))/1000000,0)</f>
        <v>0</v>
      </c>
      <c r="EF43" s="130">
        <f>IF(N43&lt;&gt;"",(DM43*VLOOKUP(N43,'NOx Emission Factors'!$V$7:$Z$271,5,FALSE))/1000000,0)</f>
        <v>0</v>
      </c>
      <c r="EG43" s="130">
        <f>IF(O43&lt;&gt;"",(DN43*VLOOKUP(O43,'NOx Emission Factors'!$V$7:$Z$271,5,FALSE))/1000000,0)</f>
        <v>0</v>
      </c>
      <c r="EH43" s="130">
        <f>IF(P43&lt;&gt;"",(DO43*VLOOKUP(P43,'NOx Emission Factors'!$V$7:$Z$271,5,FALSE))/1000000,0)</f>
        <v>0</v>
      </c>
      <c r="EI43" s="128"/>
      <c r="EJ43" s="130">
        <f>IF(J43&lt;&gt;"",(DQ43*VLOOKUP(J43,'NOx Emission Factors'!$V$7:$Z$271,5,FALSE))/1000000,0)</f>
        <v>0</v>
      </c>
      <c r="EK43" s="130">
        <f>IF(K43&lt;&gt;"",(DR43*VLOOKUP(K43,'NOx Emission Factors'!$V$7:$Z$271,5,FALSE))/1000000,0)</f>
        <v>0</v>
      </c>
      <c r="EL43" s="130">
        <f>IF(L43&lt;&gt;"",(DS43*VLOOKUP(L43,'NOx Emission Factors'!$V$7:$Z$271,5,FALSE))/1000000,0)</f>
        <v>0</v>
      </c>
      <c r="EM43" s="130">
        <f>IF(M43&lt;&gt;"",(DT43*VLOOKUP(M43,'NOx Emission Factors'!$V$7:$Z$271,5,FALSE))/1000000,0)</f>
        <v>0</v>
      </c>
      <c r="EN43" s="130">
        <f>IF(N43&lt;&gt;"",(DU43*VLOOKUP(N43,'NOx Emission Factors'!$V$7:$Z$271,5,FALSE))/1000000,0)</f>
        <v>0</v>
      </c>
      <c r="EO43" s="130">
        <f>IF(O43&lt;&gt;"",(DV43*VLOOKUP(O43,'NOx Emission Factors'!$V$7:$Z$271,5,FALSE))/1000000,0)</f>
        <v>0</v>
      </c>
      <c r="EP43" s="130">
        <f>IF(P43&lt;&gt;"",(DW43*VLOOKUP(P43,'NOx Emission Factors'!$V$7:$Z$271,5,FALSE))/1000000,0)</f>
        <v>0</v>
      </c>
      <c r="EQ43" s="128"/>
      <c r="ER43" s="130">
        <f t="shared" si="10"/>
        <v>0</v>
      </c>
      <c r="ES43" s="130">
        <f t="shared" si="11"/>
        <v>0</v>
      </c>
      <c r="ET43" s="130">
        <f t="shared" si="12"/>
        <v>0</v>
      </c>
      <c r="EU43" s="130">
        <f t="shared" si="13"/>
        <v>0</v>
      </c>
      <c r="EV43" s="130">
        <f t="shared" si="14"/>
        <v>0</v>
      </c>
      <c r="EW43" s="130">
        <f t="shared" si="15"/>
        <v>0</v>
      </c>
      <c r="EX43" s="130">
        <f t="shared" si="16"/>
        <v>0</v>
      </c>
      <c r="EY43" s="130"/>
      <c r="EZ43" s="130">
        <f t="shared" si="17"/>
        <v>0</v>
      </c>
      <c r="FA43" s="130">
        <f t="shared" si="18"/>
        <v>0</v>
      </c>
      <c r="FB43" s="130">
        <f t="shared" si="19"/>
        <v>0</v>
      </c>
      <c r="FC43" s="130">
        <f t="shared" si="20"/>
        <v>0</v>
      </c>
      <c r="FD43" s="130">
        <f t="shared" si="21"/>
        <v>0</v>
      </c>
      <c r="FE43" s="130">
        <f t="shared" si="22"/>
        <v>0</v>
      </c>
      <c r="FF43" s="130">
        <f t="shared" si="23"/>
        <v>0</v>
      </c>
      <c r="FG43" s="128"/>
      <c r="FH43" s="128">
        <f t="shared" si="101"/>
        <v>0</v>
      </c>
      <c r="FI43" s="128"/>
      <c r="FJ43" s="128">
        <f t="shared" si="24"/>
        <v>0</v>
      </c>
      <c r="FK43" s="128">
        <f t="shared" si="25"/>
        <v>0</v>
      </c>
      <c r="FL43" s="128">
        <f t="shared" si="26"/>
        <v>0</v>
      </c>
      <c r="FM43" s="128">
        <f t="shared" si="27"/>
        <v>0</v>
      </c>
      <c r="FN43" s="128">
        <f t="shared" si="28"/>
        <v>0</v>
      </c>
      <c r="FO43" s="128">
        <f t="shared" si="29"/>
        <v>0</v>
      </c>
      <c r="FP43" s="128">
        <f t="shared" si="30"/>
        <v>0</v>
      </c>
      <c r="FR43">
        <f t="shared" si="31"/>
        <v>0</v>
      </c>
      <c r="FS43">
        <f t="shared" si="32"/>
        <v>0</v>
      </c>
      <c r="FT43">
        <f t="shared" si="33"/>
        <v>0</v>
      </c>
      <c r="FU43">
        <f t="shared" si="34"/>
        <v>0</v>
      </c>
      <c r="FV43">
        <f t="shared" si="35"/>
        <v>0</v>
      </c>
      <c r="FW43">
        <f t="shared" si="36"/>
        <v>0</v>
      </c>
      <c r="FX43">
        <f t="shared" si="37"/>
        <v>0</v>
      </c>
      <c r="FZ43">
        <f t="shared" si="38"/>
        <v>0</v>
      </c>
      <c r="GA43">
        <f t="shared" si="39"/>
        <v>0</v>
      </c>
      <c r="GB43">
        <f t="shared" si="40"/>
        <v>0</v>
      </c>
      <c r="GC43">
        <f t="shared" si="41"/>
        <v>0</v>
      </c>
      <c r="GD43">
        <f t="shared" si="42"/>
        <v>0</v>
      </c>
      <c r="GE43">
        <f t="shared" si="43"/>
        <v>0</v>
      </c>
      <c r="GF43">
        <f t="shared" si="44"/>
        <v>0</v>
      </c>
      <c r="GH43">
        <f t="shared" si="45"/>
        <v>0</v>
      </c>
      <c r="GI43">
        <f t="shared" si="46"/>
        <v>0</v>
      </c>
      <c r="GJ43">
        <f t="shared" si="47"/>
        <v>0</v>
      </c>
      <c r="GK43">
        <f t="shared" si="48"/>
        <v>0</v>
      </c>
      <c r="GL43">
        <f t="shared" si="49"/>
        <v>0</v>
      </c>
      <c r="GM43">
        <f t="shared" si="50"/>
        <v>0</v>
      </c>
      <c r="GN43">
        <f t="shared" si="51"/>
        <v>0</v>
      </c>
      <c r="GP43">
        <f t="shared" si="52"/>
        <v>0</v>
      </c>
      <c r="GQ43">
        <f t="shared" si="53"/>
        <v>0</v>
      </c>
      <c r="GR43">
        <f t="shared" si="54"/>
        <v>0</v>
      </c>
      <c r="GS43">
        <f t="shared" si="55"/>
        <v>0</v>
      </c>
      <c r="GT43">
        <f t="shared" si="56"/>
        <v>0</v>
      </c>
      <c r="GU43">
        <f t="shared" si="57"/>
        <v>0</v>
      </c>
      <c r="GV43">
        <f t="shared" si="58"/>
        <v>0</v>
      </c>
      <c r="GX43">
        <f t="shared" si="59"/>
        <v>0</v>
      </c>
      <c r="GY43">
        <f t="shared" si="60"/>
        <v>0</v>
      </c>
      <c r="GZ43">
        <f t="shared" si="61"/>
        <v>0</v>
      </c>
      <c r="HA43">
        <f t="shared" si="62"/>
        <v>0</v>
      </c>
      <c r="HB43">
        <f t="shared" si="63"/>
        <v>0</v>
      </c>
      <c r="HC43">
        <f t="shared" si="64"/>
        <v>0</v>
      </c>
      <c r="HD43">
        <f t="shared" si="65"/>
        <v>0</v>
      </c>
    </row>
    <row r="44" spans="1:212" x14ac:dyDescent="0.2">
      <c r="A44" t="s">
        <v>39</v>
      </c>
      <c r="B44" t="s">
        <v>298</v>
      </c>
      <c r="C44" t="s">
        <v>89</v>
      </c>
      <c r="D44" t="s">
        <v>95</v>
      </c>
      <c r="E44" t="str">
        <f t="shared" si="9"/>
        <v>WTDV3</v>
      </c>
      <c r="G44" s="129">
        <v>30</v>
      </c>
      <c r="H44" s="129">
        <v>0</v>
      </c>
      <c r="I44" s="127"/>
      <c r="J44" s="127">
        <f t="shared" ref="J44:P44" si="129">J15</f>
        <v>105</v>
      </c>
      <c r="K44" s="127">
        <f t="shared" si="129"/>
        <v>106</v>
      </c>
      <c r="L44" s="127">
        <f t="shared" si="129"/>
        <v>107</v>
      </c>
      <c r="M44" s="127">
        <f t="shared" si="129"/>
        <v>108</v>
      </c>
      <c r="N44" s="127">
        <f t="shared" si="129"/>
        <v>109</v>
      </c>
      <c r="O44" s="127">
        <f t="shared" si="129"/>
        <v>110</v>
      </c>
      <c r="P44" s="127">
        <f t="shared" si="129"/>
        <v>111</v>
      </c>
      <c r="Q44" s="127"/>
      <c r="R44" s="127"/>
      <c r="S44" s="127"/>
      <c r="T44" s="127"/>
      <c r="U44" s="127"/>
      <c r="V44" s="127"/>
      <c r="W44" s="127"/>
      <c r="X44" s="127"/>
      <c r="Y44" s="127"/>
      <c r="Z44" s="127"/>
      <c r="AA44" s="127"/>
      <c r="AC44" s="128">
        <f>COUNTIF('Fleet Calc'!$AE$3:$AE$1600,CONCATENATE(NOx_Calc!$E44,NOx_Calc!J$2,"L"))</f>
        <v>0</v>
      </c>
      <c r="AD44" s="128">
        <f>COUNTIF('Fleet Calc'!$AE$3:$AE$1600,CONCATENATE(NOx_Calc!$E44,NOx_Calc!K$2,"L"))</f>
        <v>0</v>
      </c>
      <c r="AE44" s="128">
        <f>COUNTIF('Fleet Calc'!$AE$3:$AE$1600,CONCATENATE(NOx_Calc!$E44,NOx_Calc!L$2,"L"))</f>
        <v>0</v>
      </c>
      <c r="AF44" s="128">
        <f>COUNTIF('Fleet Calc'!$AE$3:$AE$1600,CONCATENATE(NOx_Calc!$E44,NOx_Calc!M$2,"L"))</f>
        <v>0</v>
      </c>
      <c r="AG44" s="128">
        <f>COUNTIF('Fleet Calc'!$AE$3:$AE$1600,CONCATENATE(NOx_Calc!$E44,NOx_Calc!N$2,"L"))</f>
        <v>0</v>
      </c>
      <c r="AH44" s="128">
        <f>COUNTIF('Fleet Calc'!$AE$3:$AE$1600,CONCATENATE(NOx_Calc!$E44,NOx_Calc!O$2,"L"))</f>
        <v>0</v>
      </c>
      <c r="AI44" s="128">
        <f>COUNTIF('Fleet Calc'!$AE$3:$AE$1600,CONCATENATE(NOx_Calc!$E44,NOx_Calc!P$2,"L"))</f>
        <v>0</v>
      </c>
      <c r="AJ44" s="128">
        <f>COUNTIF('Fleet Calc'!$AE$3:$AE$1600,CONCATENATE(NOx_Calc!$E44,NOx_Calc!Q$2,"L"))</f>
        <v>0</v>
      </c>
      <c r="AK44" s="128"/>
      <c r="AL44" s="128">
        <f>COUNTIF('Fleet Calc'!$AE$3:$AE$1600,CONCATENATE(NOx_Calc!$E44,NOx_Calc!J$2,"A"))</f>
        <v>0</v>
      </c>
      <c r="AM44" s="128">
        <f>COUNTIF('Fleet Calc'!$AE$3:$AE$1600,CONCATENATE(NOx_Calc!$E44,NOx_Calc!K$2,"A"))</f>
        <v>0</v>
      </c>
      <c r="AN44" s="128">
        <f>COUNTIF('Fleet Calc'!$AE$3:$AE$1600,CONCATENATE(NOx_Calc!$E44,NOx_Calc!L$2,"A"))</f>
        <v>0</v>
      </c>
      <c r="AO44" s="128">
        <f>COUNTIF('Fleet Calc'!$AE$3:$AE$1600,CONCATENATE(NOx_Calc!$E44,NOx_Calc!M$2,"A"))</f>
        <v>0</v>
      </c>
      <c r="AP44" s="128">
        <f>COUNTIF('Fleet Calc'!$AE$3:$AE$1600,CONCATENATE(NOx_Calc!$E44,NOx_Calc!N$2,"A"))</f>
        <v>0</v>
      </c>
      <c r="AQ44" s="128">
        <f>COUNTIF('Fleet Calc'!$AE$3:$AE$1600,CONCATENATE(NOx_Calc!$E44,NOx_Calc!O$2,"A"))</f>
        <v>0</v>
      </c>
      <c r="AR44" s="128">
        <f>COUNTIF('Fleet Calc'!$AE$3:$AE$1600,CONCATENATE(NOx_Calc!$E44,NOx_Calc!P$2,"A"))</f>
        <v>0</v>
      </c>
      <c r="AS44" s="128">
        <f>COUNTIF('Fleet Calc'!$AE$3:$AE$1600,CONCATENATE(NOx_Calc!$E44,NOx_Calc!Q$2,"A"))</f>
        <v>0</v>
      </c>
      <c r="AT44" s="128"/>
      <c r="AU44" s="128">
        <f>SUMIF('Fleet Calc'!$AE$3:$AE$1600,CONCATENATE(NOx_Calc!$E44,NOx_Calc!J$2,"L"),'Fleet Calc'!$AK$3:$AK$1600)</f>
        <v>0</v>
      </c>
      <c r="AV44" s="128">
        <f>SUMIF('Fleet Calc'!$AE$3:$AE$1600,CONCATENATE(NOx_Calc!$E44,NOx_Calc!K$2,"L"),'Fleet Calc'!$AK$3:$AK$1600)</f>
        <v>0</v>
      </c>
      <c r="AW44" s="128">
        <f>SUMIF('Fleet Calc'!$AE$3:$AE$1600,CONCATENATE(NOx_Calc!$E44,NOx_Calc!L$2,"L"),'Fleet Calc'!$AK$3:$AK$1600)</f>
        <v>0</v>
      </c>
      <c r="AX44" s="128">
        <f>SUMIF('Fleet Calc'!$AE$3:$AE$1600,CONCATENATE(NOx_Calc!$E44,NOx_Calc!M$2,"L"),'Fleet Calc'!$AK$3:$AK$1600)</f>
        <v>0</v>
      </c>
      <c r="AY44" s="128">
        <f>SUMIF('Fleet Calc'!$AE$3:$AE$1600,CONCATENATE(NOx_Calc!$E44,NOx_Calc!N$2,"L"),'Fleet Calc'!$AK$3:$AK$1600)</f>
        <v>0</v>
      </c>
      <c r="AZ44" s="128">
        <f>SUMIF('Fleet Calc'!$AE$3:$AE$1600,CONCATENATE(NOx_Calc!$E44,NOx_Calc!O$2,"L"),'Fleet Calc'!$AK$3:$AK$1600)</f>
        <v>0</v>
      </c>
      <c r="BA44" s="128">
        <f>SUMIF('Fleet Calc'!$AE$3:$AE$1600,CONCATENATE(NOx_Calc!$E44,NOx_Calc!P$2,"L"),'Fleet Calc'!$AK$3:$AK$1600)</f>
        <v>0</v>
      </c>
      <c r="BB44" s="128">
        <f>SUMIF('Fleet Calc'!$AE$3:$AE$1600,CONCATENATE(NOx_Calc!$E44,NOx_Calc!Q$2,"L"),'Fleet Calc'!$AK$3:$AK$1600)</f>
        <v>0</v>
      </c>
      <c r="BC44" s="128"/>
      <c r="BD44" s="128">
        <f>SUMIF('Fleet Calc'!$AE$3:$AE$1600,CONCATENATE(NOx_Calc!$E44,NOx_Calc!J$2,"A"),'Fleet Calc'!$AK$3:$AK$1600)</f>
        <v>0</v>
      </c>
      <c r="BE44" s="128">
        <f>SUMIF('Fleet Calc'!$AE$3:$AE$1600,CONCATENATE(NOx_Calc!$E44,NOx_Calc!K$2,"A"),'Fleet Calc'!$AK$3:$AK$1600)</f>
        <v>0</v>
      </c>
      <c r="BF44" s="128">
        <f>SUMIF('Fleet Calc'!$AE$3:$AE$1600,CONCATENATE(NOx_Calc!$E44,NOx_Calc!L$2,"A"),'Fleet Calc'!$AK$3:$AK$1600)</f>
        <v>0</v>
      </c>
      <c r="BG44" s="128">
        <f>SUMIF('Fleet Calc'!$AE$3:$AE$1600,CONCATENATE(NOx_Calc!$E44,NOx_Calc!M$2,"A"),'Fleet Calc'!$AK$3:$AK$1600)</f>
        <v>0</v>
      </c>
      <c r="BH44" s="128">
        <f>SUMIF('Fleet Calc'!$AE$3:$AE$1600,CONCATENATE(NOx_Calc!$E44,NOx_Calc!N$2,"A"),'Fleet Calc'!$AK$3:$AK$1600)</f>
        <v>0</v>
      </c>
      <c r="BI44" s="128">
        <f>SUMIF('Fleet Calc'!$AE$3:$AE$1600,CONCATENATE(NOx_Calc!$E44,NOx_Calc!O$2,"A"),'Fleet Calc'!$AK$3:$AK$1600)</f>
        <v>0</v>
      </c>
      <c r="BJ44" s="128">
        <f>SUMIF('Fleet Calc'!$AE$3:$AE$1600,CONCATENATE(NOx_Calc!$E44,NOx_Calc!P$2,"A"),'Fleet Calc'!$AK$3:$AK$1600)</f>
        <v>0</v>
      </c>
      <c r="BK44" s="128">
        <f>SUMIF('Fleet Calc'!$AE$3:$AE$1600,CONCATENATE(NOx_Calc!$E44,NOx_Calc!Q$2,"A"),'Fleet Calc'!$AK$3:$AK$1600)</f>
        <v>0</v>
      </c>
      <c r="BL44" s="128"/>
      <c r="BM44" s="128">
        <f>IF(J44&lt;&gt;"",(AU44*1.609344*VLOOKUP(J44,'NOx Emission Factors'!$V$7:$X$271,2,FALSE))/1000000,0)</f>
        <v>0</v>
      </c>
      <c r="BN44" s="128">
        <f>IF(K44&lt;&gt;"",(AV44*1.609344*VLOOKUP(K44,'NOx Emission Factors'!$V$7:$X$271,2,FALSE))/1000000,0)</f>
        <v>0</v>
      </c>
      <c r="BO44" s="128">
        <f>IF(L44&lt;&gt;"",(AW44*1.609344*VLOOKUP(L44,'NOx Emission Factors'!$V$7:$X$271,2,FALSE))/1000000,0)</f>
        <v>0</v>
      </c>
      <c r="BP44" s="128">
        <f>IF(M44&lt;&gt;"",(AX44*1.609344*VLOOKUP(M44,'NOx Emission Factors'!$V$7:$X$271,2,FALSE))/1000000,0)</f>
        <v>0</v>
      </c>
      <c r="BQ44" s="128">
        <f>IF(N44&lt;&gt;"",(AY44*1.609344*VLOOKUP(N44,'NOx Emission Factors'!$V$7:$X$271,2,FALSE))/1000000,0)</f>
        <v>0</v>
      </c>
      <c r="BR44" s="128">
        <f>IF(O44&lt;&gt;"",(AZ44*1.609344*VLOOKUP(O44,'NOx Emission Factors'!$V$7:$X$271,2,FALSE))/1000000,0)</f>
        <v>0</v>
      </c>
      <c r="BS44" s="128">
        <f>IF(P44&lt;&gt;"",(BA44*1.609344*VLOOKUP(P44,'NOx Emission Factors'!$V$7:$X$271,2,FALSE))/1000000,0)</f>
        <v>0</v>
      </c>
      <c r="BT44" s="128"/>
      <c r="BU44" s="128">
        <f>IF(J44&lt;&gt;"",(BD44*1.609344*VLOOKUP(J44,'NOx Emission Factors'!$V$7:$X$271,3,FALSE))/1000000,0)</f>
        <v>0</v>
      </c>
      <c r="BV44" s="128">
        <f>IF(K44&lt;&gt;"",(BE44*1.609344*VLOOKUP(K44,'NOx Emission Factors'!$V$7:$X$271,3,FALSE))/1000000,0)</f>
        <v>0</v>
      </c>
      <c r="BW44" s="128">
        <f>IF(L44&lt;&gt;"",(BF44*1.609344*VLOOKUP(L44,'NOx Emission Factors'!$V$7:$X$271,3,FALSE))/1000000,0)</f>
        <v>0</v>
      </c>
      <c r="BX44" s="128">
        <f>IF(M44&lt;&gt;"",(BG44*1.609344*VLOOKUP(M44,'NOx Emission Factors'!$V$7:$X$271,3,FALSE))/1000000,0)</f>
        <v>0</v>
      </c>
      <c r="BY44" s="128">
        <f>IF(N44&lt;&gt;"",(BH44*1.609344*VLOOKUP(N44,'NOx Emission Factors'!$V$7:$X$271,3,FALSE))/1000000,0)</f>
        <v>0</v>
      </c>
      <c r="BZ44" s="128">
        <f>IF(O44&lt;&gt;"",(BI44*1.609344*VLOOKUP(O44,'NOx Emission Factors'!$V$7:$X$271,3,FALSE))/1000000,0)</f>
        <v>0</v>
      </c>
      <c r="CA44" s="128">
        <f>IF(P44&lt;&gt;"",(BJ44*1.609344*VLOOKUP(P44,'NOx Emission Factors'!$V$7:$X$271,3,FALSE))/1000000,0)</f>
        <v>0</v>
      </c>
      <c r="CB44" s="128"/>
      <c r="CC44" s="128">
        <f>SUMIF('Fleet Calc'!$AE$3:$AE$1600,CONCATENATE(NOx_Calc!$E44,NOx_Calc!J$2,"L"),'Fleet Calc'!$AI$3:$AI$1600)</f>
        <v>0</v>
      </c>
      <c r="CD44" s="128">
        <f>SUMIF('Fleet Calc'!$AE$3:$AE$1600,CONCATENATE(NOx_Calc!$E44,NOx_Calc!K$2,"L"),'Fleet Calc'!$AI$3:$AI$1600)</f>
        <v>0</v>
      </c>
      <c r="CE44" s="128">
        <f>SUMIF('Fleet Calc'!$AE$3:$AE$1600,CONCATENATE(NOx_Calc!$E44,NOx_Calc!L$2,"L"),'Fleet Calc'!$AI$3:$AI$1600)</f>
        <v>0</v>
      </c>
      <c r="CF44" s="128">
        <f>SUMIF('Fleet Calc'!$AE$3:$AE$1600,CONCATENATE(NOx_Calc!$E44,NOx_Calc!M$2,"L"),'Fleet Calc'!$AI$3:$AI$1600)</f>
        <v>0</v>
      </c>
      <c r="CG44" s="128">
        <f>SUMIF('Fleet Calc'!$AE$3:$AE$1600,CONCATENATE(NOx_Calc!$E44,NOx_Calc!N$2,"L"),'Fleet Calc'!$AI$3:$AI$1600)</f>
        <v>0</v>
      </c>
      <c r="CH44" s="128">
        <f>SUMIF('Fleet Calc'!$AE$3:$AE$1600,CONCATENATE(NOx_Calc!$E44,NOx_Calc!O$2,"L"),'Fleet Calc'!$AI$3:$AI$1600)</f>
        <v>0</v>
      </c>
      <c r="CI44" s="128">
        <f>SUMIF('Fleet Calc'!$AE$3:$AE$1600,CONCATENATE(NOx_Calc!$E44,NOx_Calc!P$2,"L"),'Fleet Calc'!$AI$3:$AI$1600)</f>
        <v>0</v>
      </c>
      <c r="CJ44" s="128"/>
      <c r="CK44" s="128">
        <f>SUMIF('Fleet Calc'!$AE$3:$AE$1600,CONCATENATE(NOx_Calc!$E44,NOx_Calc!J$2,"A"),'Fleet Calc'!$AI$3:$AI$1600)</f>
        <v>0</v>
      </c>
      <c r="CL44" s="128">
        <f>SUMIF('Fleet Calc'!$AE$3:$AE$1600,CONCATENATE(NOx_Calc!$E44,NOx_Calc!K$2,"A"),'Fleet Calc'!$AI$3:$AI$1600)</f>
        <v>0</v>
      </c>
      <c r="CM44" s="128">
        <f>SUMIF('Fleet Calc'!$AE$3:$AE$1600,CONCATENATE(NOx_Calc!$E44,NOx_Calc!L$2,"A"),'Fleet Calc'!$AI$3:$AI$1600)</f>
        <v>0</v>
      </c>
      <c r="CN44" s="128">
        <f>SUMIF('Fleet Calc'!$AE$3:$AE$1600,CONCATENATE(NOx_Calc!$E44,NOx_Calc!M$2,"A"),'Fleet Calc'!$AI$3:$AI$1600)</f>
        <v>0</v>
      </c>
      <c r="CO44" s="128">
        <f>SUMIF('Fleet Calc'!$AE$3:$AE$1600,CONCATENATE(NOx_Calc!$E44,NOx_Calc!N$2,"A"),'Fleet Calc'!$AI$3:$AI$1600)</f>
        <v>0</v>
      </c>
      <c r="CP44" s="128">
        <f>SUMIF('Fleet Calc'!$AE$3:$AE$1600,CONCATENATE(NOx_Calc!$E44,NOx_Calc!O$2,"A"),'Fleet Calc'!$AI$3:$AI$1600)</f>
        <v>0</v>
      </c>
      <c r="CQ44" s="128">
        <f>SUMIF('Fleet Calc'!$AE$3:$AE$1600,CONCATENATE(NOx_Calc!$E44,NOx_Calc!P$2,"A"),'Fleet Calc'!$AI$3:$AI$1600)</f>
        <v>0</v>
      </c>
      <c r="CR44" s="128"/>
      <c r="CS44" s="128">
        <f>IF(T44&lt;&gt;"",(CC44*1.609344*VLOOKUP(T44,'NOx Emission Factors'!$V$7:$X$271,2,FALSE))/1000000,0)</f>
        <v>0</v>
      </c>
      <c r="CT44" s="128">
        <f>IF(U44&lt;&gt;"",(CD44*1.609344*VLOOKUP(U44,'NOx Emission Factors'!$V$7:$X$271,2,FALSE))/1000000,0)</f>
        <v>0</v>
      </c>
      <c r="CU44" s="128">
        <f>IF(V44&lt;&gt;"",(CE44*1.609344*VLOOKUP(V44,'NOx Emission Factors'!$V$7:$X$271,2,FALSE))/1000000,0)</f>
        <v>0</v>
      </c>
      <c r="CV44" s="128">
        <f>IF(W44&lt;&gt;"",(CF44*1.609344*VLOOKUP(W44,'NOx Emission Factors'!$V$7:$X$271,2,FALSE))/1000000,0)</f>
        <v>0</v>
      </c>
      <c r="CW44" s="128">
        <f>IF(X44&lt;&gt;"",(CG44*1.609344*VLOOKUP(X44,'NOx Emission Factors'!$V$7:$X$271,2,FALSE))/1000000,0)</f>
        <v>0</v>
      </c>
      <c r="CX44" s="128">
        <f>IF(Y44&lt;&gt;"",(CH44*1.609344*VLOOKUP(Y44,'NOx Emission Factors'!$V$7:$X$271,2,FALSE))/1000000,0)</f>
        <v>0</v>
      </c>
      <c r="CY44" s="128">
        <f>IF(Z44&lt;&gt;"",(CI44*1.609344*VLOOKUP(Z44,'NOx Emission Factors'!$V$7:$X$271,2,FALSE))/1000000,0)</f>
        <v>0</v>
      </c>
      <c r="CZ44" s="128"/>
      <c r="DA44" s="128">
        <f>IF(T44&lt;&gt;"",(CK44*1.609344*VLOOKUP(T44,'NOx Emission Factors'!$V$7:$X$271,3,FALSE))/1000000,0)</f>
        <v>0</v>
      </c>
      <c r="DB44" s="128">
        <f>IF(U44&lt;&gt;"",(CL44*1.609344*VLOOKUP(U44,'NOx Emission Factors'!$V$7:$X$271,3,FALSE))/1000000,0)</f>
        <v>0</v>
      </c>
      <c r="DC44" s="128">
        <f>IF(V44&lt;&gt;"",(CM44*1.609344*VLOOKUP(V44,'NOx Emission Factors'!$V$7:$X$271,3,FALSE))/1000000,0)</f>
        <v>0</v>
      </c>
      <c r="DD44" s="128">
        <f>IF(W44&lt;&gt;"",(CN44*1.609344*VLOOKUP(W44,'NOx Emission Factors'!$V$7:$X$271,3,FALSE))/1000000,0)</f>
        <v>0</v>
      </c>
      <c r="DE44" s="128">
        <f>IF(X44&lt;&gt;"",(CO44*1.609344*VLOOKUP(X44,'NOx Emission Factors'!$V$7:$X$271,3,FALSE))/1000000,0)</f>
        <v>0</v>
      </c>
      <c r="DF44" s="128">
        <f>IF(Y44&lt;&gt;"",(CP44*1.609344*VLOOKUP(Y44,'NOx Emission Factors'!$V$7:$X$271,3,FALSE))/1000000,0)</f>
        <v>0</v>
      </c>
      <c r="DG44" s="128">
        <f>IF(Z44&lt;&gt;"",(CQ44*1.609344*VLOOKUP(Z44,'NOx Emission Factors'!$V$7:$X$271,3,FALSE))/1000000,0)</f>
        <v>0</v>
      </c>
      <c r="DH44" s="128"/>
      <c r="DI44" s="128">
        <f>SUMIF('Fleet Calc'!$AE$3:$AE$1600,CONCATENATE(NOx_Calc!$E44,NOx_Calc!J$2,"L"),'Fleet Calc'!$AG$3:$AG$1600)</f>
        <v>0</v>
      </c>
      <c r="DJ44" s="128">
        <f>SUMIF('Fleet Calc'!$AE$3:$AE$1600,CONCATENATE(NOx_Calc!$E44,NOx_Calc!K$2,"L"),'Fleet Calc'!$AG$3:$AG$1600)</f>
        <v>0</v>
      </c>
      <c r="DK44" s="128">
        <f>SUMIF('Fleet Calc'!$AE$3:$AE$1600,CONCATENATE(NOx_Calc!$E44,NOx_Calc!L$2,"L"),'Fleet Calc'!$AG$3:$AG$1600)</f>
        <v>0</v>
      </c>
      <c r="DL44" s="128">
        <f>SUMIF('Fleet Calc'!$AE$3:$AE$1600,CONCATENATE(NOx_Calc!$E44,NOx_Calc!M$2,"L"),'Fleet Calc'!$AG$3:$AG$1600)</f>
        <v>0</v>
      </c>
      <c r="DM44" s="128">
        <f>SUMIF('Fleet Calc'!$AE$3:$AE$1600,CONCATENATE(NOx_Calc!$E44,NOx_Calc!N$2,"L"),'Fleet Calc'!$AG$3:$AG$1600)</f>
        <v>0</v>
      </c>
      <c r="DN44" s="128">
        <f>SUMIF('Fleet Calc'!$AE$3:$AE$1600,CONCATENATE(NOx_Calc!$E44,NOx_Calc!O$2,"L"),'Fleet Calc'!$AG$3:$AG$1600)</f>
        <v>0</v>
      </c>
      <c r="DO44" s="128">
        <f>SUMIF('Fleet Calc'!$AE$3:$AE$1600,CONCATENATE(NOx_Calc!$E44,NOx_Calc!P$2,"L"),'Fleet Calc'!$AG$3:$AG$1600)</f>
        <v>0</v>
      </c>
      <c r="DP44" s="128"/>
      <c r="DQ44" s="128">
        <f>SUMIF('Fleet Calc'!$AE$3:$AE$1600,CONCATENATE(NOx_Calc!$E44,NOx_Calc!J$2,"A"),'Fleet Calc'!$AG$3:$AG$1600)</f>
        <v>0</v>
      </c>
      <c r="DR44" s="128">
        <f>SUMIF('Fleet Calc'!$AE$3:$AE$1600,CONCATENATE(NOx_Calc!$E44,NOx_Calc!K$2,"A"),'Fleet Calc'!$AG$3:$AG$1600)</f>
        <v>0</v>
      </c>
      <c r="DS44" s="128">
        <f>SUMIF('Fleet Calc'!$AE$3:$AE$1600,CONCATENATE(NOx_Calc!$E44,NOx_Calc!L$2,"A"),'Fleet Calc'!$AG$3:$AG$1600)</f>
        <v>0</v>
      </c>
      <c r="DT44" s="128">
        <f>SUMIF('Fleet Calc'!$AE$3:$AE$1600,CONCATENATE(NOx_Calc!$E44,NOx_Calc!M$2,"A"),'Fleet Calc'!$AG$3:$AG$1600)</f>
        <v>0</v>
      </c>
      <c r="DU44" s="128">
        <f>SUMIF('Fleet Calc'!$AE$3:$AE$1600,CONCATENATE(NOx_Calc!$E44,NOx_Calc!N$2,"A"),'Fleet Calc'!$AG$3:$AG$1600)</f>
        <v>0</v>
      </c>
      <c r="DV44" s="128">
        <f>SUMIF('Fleet Calc'!$AE$3:$AE$1600,CONCATENATE(NOx_Calc!$E44,NOx_Calc!O$2,"A"),'Fleet Calc'!$AG$3:$AG$1600)</f>
        <v>0</v>
      </c>
      <c r="DW44" s="128">
        <f>SUMIF('Fleet Calc'!$AE$3:$AE$1600,CONCATENATE(NOx_Calc!$E44,NOx_Calc!P$2,"A"),'Fleet Calc'!$AG$3:$AG$1600)</f>
        <v>0</v>
      </c>
      <c r="DX44" s="128">
        <f>SUMIF('Fleet Calc'!$AE$3:$AE$1600,CONCATENATE(NOx_Calc!$E44,NOx_Calc!R$2,"A"),'Fleet Calc'!$AG$3:$AG$1600)</f>
        <v>0</v>
      </c>
      <c r="DY44" s="128">
        <f>SUMIF('Fleet Calc'!$AE$3:$AE$1600,CONCATENATE(NOx_Calc!$E44,NOx_Calc!S$2,"A"),'Fleet Calc'!$AG$3:$AG$1600)</f>
        <v>0</v>
      </c>
      <c r="DZ44" s="128">
        <f>SUMIF('Fleet Calc'!$AE$3:$AE$1600,CONCATENATE(NOx_Calc!$E44,NOx_Calc!T$2,"A"),'Fleet Calc'!$AG$3:$AG$1600)</f>
        <v>0</v>
      </c>
      <c r="EA44" s="128"/>
      <c r="EB44" s="130">
        <f>IF(J44&lt;&gt;"",(DI44*VLOOKUP(J44,'NOx Emission Factors'!$V$7:$Z$271,5,FALSE))/1000000,0)</f>
        <v>0</v>
      </c>
      <c r="EC44" s="130">
        <f>IF(K44&lt;&gt;"",(DJ44*VLOOKUP(K44,'NOx Emission Factors'!$V$7:$Z$271,5,FALSE))/1000000,0)</f>
        <v>0</v>
      </c>
      <c r="ED44" s="130">
        <f>IF(L44&lt;&gt;"",(DK44*VLOOKUP(L44,'NOx Emission Factors'!$V$7:$Z$271,5,FALSE))/1000000,0)</f>
        <v>0</v>
      </c>
      <c r="EE44" s="130">
        <f>IF(M44&lt;&gt;"",(DL44*VLOOKUP(M44,'NOx Emission Factors'!$V$7:$Z$271,5,FALSE))/1000000,0)</f>
        <v>0</v>
      </c>
      <c r="EF44" s="130">
        <f>IF(N44&lt;&gt;"",(DM44*VLOOKUP(N44,'NOx Emission Factors'!$V$7:$Z$271,5,FALSE))/1000000,0)</f>
        <v>0</v>
      </c>
      <c r="EG44" s="130">
        <f>IF(O44&lt;&gt;"",(DN44*VLOOKUP(O44,'NOx Emission Factors'!$V$7:$Z$271,5,FALSE))/1000000,0)</f>
        <v>0</v>
      </c>
      <c r="EH44" s="130">
        <f>IF(P44&lt;&gt;"",(DO44*VLOOKUP(P44,'NOx Emission Factors'!$V$7:$Z$271,5,FALSE))/1000000,0)</f>
        <v>0</v>
      </c>
      <c r="EI44" s="128"/>
      <c r="EJ44" s="130">
        <f>IF(J44&lt;&gt;"",(DQ44*VLOOKUP(J44,'NOx Emission Factors'!$V$7:$Z$271,5,FALSE))/1000000,0)</f>
        <v>0</v>
      </c>
      <c r="EK44" s="130">
        <f>IF(K44&lt;&gt;"",(DR44*VLOOKUP(K44,'NOx Emission Factors'!$V$7:$Z$271,5,FALSE))/1000000,0)</f>
        <v>0</v>
      </c>
      <c r="EL44" s="130">
        <f>IF(L44&lt;&gt;"",(DS44*VLOOKUP(L44,'NOx Emission Factors'!$V$7:$Z$271,5,FALSE))/1000000,0)</f>
        <v>0</v>
      </c>
      <c r="EM44" s="130">
        <f>IF(M44&lt;&gt;"",(DT44*VLOOKUP(M44,'NOx Emission Factors'!$V$7:$Z$271,5,FALSE))/1000000,0)</f>
        <v>0</v>
      </c>
      <c r="EN44" s="130">
        <f>IF(N44&lt;&gt;"",(DU44*VLOOKUP(N44,'NOx Emission Factors'!$V$7:$Z$271,5,FALSE))/1000000,0)</f>
        <v>0</v>
      </c>
      <c r="EO44" s="130">
        <f>IF(O44&lt;&gt;"",(DV44*VLOOKUP(O44,'NOx Emission Factors'!$V$7:$Z$271,5,FALSE))/1000000,0)</f>
        <v>0</v>
      </c>
      <c r="EP44" s="130">
        <f>IF(P44&lt;&gt;"",(DW44*VLOOKUP(P44,'NOx Emission Factors'!$V$7:$Z$271,5,FALSE))/1000000,0)</f>
        <v>0</v>
      </c>
      <c r="EQ44" s="128"/>
      <c r="ER44" s="130">
        <f t="shared" si="10"/>
        <v>0</v>
      </c>
      <c r="ES44" s="130">
        <f t="shared" si="11"/>
        <v>0</v>
      </c>
      <c r="ET44" s="130">
        <f t="shared" si="12"/>
        <v>0</v>
      </c>
      <c r="EU44" s="130">
        <f t="shared" si="13"/>
        <v>0</v>
      </c>
      <c r="EV44" s="130">
        <f t="shared" si="14"/>
        <v>0</v>
      </c>
      <c r="EW44" s="130">
        <f t="shared" si="15"/>
        <v>0</v>
      </c>
      <c r="EX44" s="130">
        <f t="shared" si="16"/>
        <v>0</v>
      </c>
      <c r="EY44" s="130"/>
      <c r="EZ44" s="130">
        <f t="shared" si="17"/>
        <v>0</v>
      </c>
      <c r="FA44" s="130">
        <f t="shared" si="18"/>
        <v>0</v>
      </c>
      <c r="FB44" s="130">
        <f t="shared" si="19"/>
        <v>0</v>
      </c>
      <c r="FC44" s="130">
        <f t="shared" si="20"/>
        <v>0</v>
      </c>
      <c r="FD44" s="130">
        <f t="shared" si="21"/>
        <v>0</v>
      </c>
      <c r="FE44" s="130">
        <f t="shared" si="22"/>
        <v>0</v>
      </c>
      <c r="FF44" s="130">
        <f t="shared" si="23"/>
        <v>0</v>
      </c>
      <c r="FG44" s="128"/>
      <c r="FH44" s="128">
        <f t="shared" si="101"/>
        <v>0</v>
      </c>
      <c r="FI44" s="128"/>
      <c r="FJ44" s="128">
        <f t="shared" si="24"/>
        <v>0</v>
      </c>
      <c r="FK44" s="128">
        <f t="shared" si="25"/>
        <v>0</v>
      </c>
      <c r="FL44" s="128">
        <f t="shared" si="26"/>
        <v>0</v>
      </c>
      <c r="FM44" s="128">
        <f t="shared" si="27"/>
        <v>0</v>
      </c>
      <c r="FN44" s="128">
        <f t="shared" si="28"/>
        <v>0</v>
      </c>
      <c r="FO44" s="128">
        <f t="shared" si="29"/>
        <v>0</v>
      </c>
      <c r="FP44" s="128">
        <f t="shared" si="30"/>
        <v>0</v>
      </c>
      <c r="FR44">
        <f t="shared" si="31"/>
        <v>0</v>
      </c>
      <c r="FS44">
        <f t="shared" si="32"/>
        <v>0</v>
      </c>
      <c r="FT44">
        <f t="shared" si="33"/>
        <v>0</v>
      </c>
      <c r="FU44">
        <f t="shared" si="34"/>
        <v>0</v>
      </c>
      <c r="FV44">
        <f t="shared" si="35"/>
        <v>0</v>
      </c>
      <c r="FW44">
        <f t="shared" si="36"/>
        <v>0</v>
      </c>
      <c r="FX44">
        <f t="shared" si="37"/>
        <v>0</v>
      </c>
      <c r="FZ44">
        <f t="shared" si="38"/>
        <v>0</v>
      </c>
      <c r="GA44">
        <f t="shared" si="39"/>
        <v>0</v>
      </c>
      <c r="GB44">
        <f t="shared" si="40"/>
        <v>0</v>
      </c>
      <c r="GC44">
        <f t="shared" si="41"/>
        <v>0</v>
      </c>
      <c r="GD44">
        <f t="shared" si="42"/>
        <v>0</v>
      </c>
      <c r="GE44">
        <f t="shared" si="43"/>
        <v>0</v>
      </c>
      <c r="GF44">
        <f t="shared" si="44"/>
        <v>0</v>
      </c>
      <c r="GH44">
        <f t="shared" si="45"/>
        <v>0</v>
      </c>
      <c r="GI44">
        <f t="shared" si="46"/>
        <v>0</v>
      </c>
      <c r="GJ44">
        <f t="shared" si="47"/>
        <v>0</v>
      </c>
      <c r="GK44">
        <f t="shared" si="48"/>
        <v>0</v>
      </c>
      <c r="GL44">
        <f t="shared" si="49"/>
        <v>0</v>
      </c>
      <c r="GM44">
        <f t="shared" si="50"/>
        <v>0</v>
      </c>
      <c r="GN44">
        <f t="shared" si="51"/>
        <v>0</v>
      </c>
      <c r="GP44">
        <f t="shared" si="52"/>
        <v>0</v>
      </c>
      <c r="GQ44">
        <f t="shared" si="53"/>
        <v>0</v>
      </c>
      <c r="GR44">
        <f t="shared" si="54"/>
        <v>0</v>
      </c>
      <c r="GS44">
        <f t="shared" si="55"/>
        <v>0</v>
      </c>
      <c r="GT44">
        <f t="shared" si="56"/>
        <v>0</v>
      </c>
      <c r="GU44">
        <f t="shared" si="57"/>
        <v>0</v>
      </c>
      <c r="GV44">
        <f t="shared" si="58"/>
        <v>0</v>
      </c>
      <c r="GX44">
        <f t="shared" si="59"/>
        <v>0</v>
      </c>
      <c r="GY44">
        <f t="shared" si="60"/>
        <v>0</v>
      </c>
      <c r="GZ44">
        <f t="shared" si="61"/>
        <v>0</v>
      </c>
      <c r="HA44">
        <f t="shared" si="62"/>
        <v>0</v>
      </c>
      <c r="HB44">
        <f t="shared" si="63"/>
        <v>0</v>
      </c>
      <c r="HC44">
        <f t="shared" si="64"/>
        <v>0</v>
      </c>
      <c r="HD44">
        <f t="shared" si="65"/>
        <v>0</v>
      </c>
    </row>
    <row r="45" spans="1:212" x14ac:dyDescent="0.2">
      <c r="Q45" s="127"/>
      <c r="R45" s="127"/>
      <c r="S45" s="127"/>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f t="shared" si="24"/>
        <v>0</v>
      </c>
      <c r="FK45" s="128">
        <f t="shared" si="25"/>
        <v>0</v>
      </c>
      <c r="FL45" s="128">
        <f t="shared" si="26"/>
        <v>0</v>
      </c>
      <c r="FM45" s="128">
        <f t="shared" si="27"/>
        <v>0</v>
      </c>
      <c r="FN45" s="128">
        <f t="shared" si="28"/>
        <v>0</v>
      </c>
      <c r="FO45" s="128">
        <f t="shared" si="29"/>
        <v>0</v>
      </c>
      <c r="FP45" s="128">
        <f t="shared" si="30"/>
        <v>0</v>
      </c>
      <c r="FR45">
        <f t="shared" si="31"/>
        <v>0</v>
      </c>
      <c r="FS45">
        <f t="shared" si="32"/>
        <v>0</v>
      </c>
      <c r="FT45">
        <f t="shared" si="33"/>
        <v>0</v>
      </c>
      <c r="FU45">
        <f t="shared" si="34"/>
        <v>0</v>
      </c>
      <c r="FV45">
        <f t="shared" si="35"/>
        <v>0</v>
      </c>
      <c r="FW45">
        <f t="shared" si="36"/>
        <v>0</v>
      </c>
      <c r="FX45">
        <f t="shared" si="37"/>
        <v>0</v>
      </c>
      <c r="FZ45">
        <f t="shared" si="38"/>
        <v>0</v>
      </c>
      <c r="GA45">
        <f t="shared" si="39"/>
        <v>0</v>
      </c>
      <c r="GB45">
        <f t="shared" si="40"/>
        <v>0</v>
      </c>
      <c r="GC45">
        <f t="shared" si="41"/>
        <v>0</v>
      </c>
      <c r="GD45">
        <f t="shared" si="42"/>
        <v>0</v>
      </c>
      <c r="GE45">
        <f t="shared" si="43"/>
        <v>0</v>
      </c>
      <c r="GF45">
        <f t="shared" si="44"/>
        <v>0</v>
      </c>
      <c r="GH45">
        <f t="shared" si="45"/>
        <v>0</v>
      </c>
      <c r="GI45">
        <f t="shared" si="46"/>
        <v>0</v>
      </c>
      <c r="GJ45">
        <f t="shared" si="47"/>
        <v>0</v>
      </c>
      <c r="GK45">
        <f t="shared" si="48"/>
        <v>0</v>
      </c>
      <c r="GL45">
        <f t="shared" si="49"/>
        <v>0</v>
      </c>
      <c r="GM45">
        <f t="shared" si="50"/>
        <v>0</v>
      </c>
      <c r="GN45">
        <f t="shared" si="51"/>
        <v>0</v>
      </c>
      <c r="GP45">
        <f t="shared" si="52"/>
        <v>0</v>
      </c>
      <c r="GQ45">
        <f t="shared" si="53"/>
        <v>0</v>
      </c>
      <c r="GR45">
        <f t="shared" si="54"/>
        <v>0</v>
      </c>
      <c r="GS45">
        <f t="shared" si="55"/>
        <v>0</v>
      </c>
      <c r="GT45">
        <f t="shared" si="56"/>
        <v>0</v>
      </c>
      <c r="GU45">
        <f t="shared" si="57"/>
        <v>0</v>
      </c>
      <c r="GV45">
        <f t="shared" si="58"/>
        <v>0</v>
      </c>
      <c r="GX45">
        <f t="shared" si="59"/>
        <v>0</v>
      </c>
      <c r="GY45">
        <f t="shared" si="60"/>
        <v>0</v>
      </c>
      <c r="GZ45">
        <f t="shared" si="61"/>
        <v>0</v>
      </c>
      <c r="HA45">
        <f t="shared" si="62"/>
        <v>0</v>
      </c>
      <c r="HB45">
        <f t="shared" si="63"/>
        <v>0</v>
      </c>
      <c r="HC45">
        <f t="shared" si="64"/>
        <v>0</v>
      </c>
      <c r="HD45">
        <f t="shared" si="65"/>
        <v>0</v>
      </c>
    </row>
    <row r="46" spans="1:212" x14ac:dyDescent="0.2">
      <c r="A46" s="3" t="s">
        <v>866</v>
      </c>
      <c r="J46" s="200" t="s">
        <v>922</v>
      </c>
      <c r="K46" s="194"/>
      <c r="L46" s="194"/>
      <c r="M46" s="194"/>
      <c r="Q46" s="127"/>
      <c r="R46" s="127"/>
      <c r="S46" s="127"/>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f t="shared" si="24"/>
        <v>0</v>
      </c>
      <c r="FK46" s="128">
        <f t="shared" si="25"/>
        <v>0</v>
      </c>
      <c r="FL46" s="128">
        <f t="shared" si="26"/>
        <v>0</v>
      </c>
      <c r="FM46" s="128">
        <f t="shared" si="27"/>
        <v>0</v>
      </c>
      <c r="FN46" s="128">
        <f t="shared" si="28"/>
        <v>0</v>
      </c>
      <c r="FO46" s="128">
        <f t="shared" si="29"/>
        <v>0</v>
      </c>
      <c r="FP46" s="128">
        <f t="shared" si="30"/>
        <v>0</v>
      </c>
      <c r="FR46">
        <f t="shared" si="31"/>
        <v>0</v>
      </c>
      <c r="FS46">
        <f t="shared" si="32"/>
        <v>0</v>
      </c>
      <c r="FT46">
        <f t="shared" si="33"/>
        <v>0</v>
      </c>
      <c r="FU46">
        <f t="shared" si="34"/>
        <v>0</v>
      </c>
      <c r="FV46">
        <f t="shared" si="35"/>
        <v>0</v>
      </c>
      <c r="FW46">
        <f t="shared" si="36"/>
        <v>0</v>
      </c>
      <c r="FX46">
        <f t="shared" si="37"/>
        <v>0</v>
      </c>
      <c r="FZ46">
        <f t="shared" si="38"/>
        <v>0</v>
      </c>
      <c r="GA46">
        <f t="shared" si="39"/>
        <v>0</v>
      </c>
      <c r="GB46">
        <f t="shared" si="40"/>
        <v>0</v>
      </c>
      <c r="GC46">
        <f t="shared" si="41"/>
        <v>0</v>
      </c>
      <c r="GD46">
        <f t="shared" si="42"/>
        <v>0</v>
      </c>
      <c r="GE46">
        <f t="shared" si="43"/>
        <v>0</v>
      </c>
      <c r="GF46">
        <f t="shared" si="44"/>
        <v>0</v>
      </c>
      <c r="GH46">
        <f t="shared" si="45"/>
        <v>0</v>
      </c>
      <c r="GI46">
        <f t="shared" si="46"/>
        <v>0</v>
      </c>
      <c r="GJ46">
        <f t="shared" si="47"/>
        <v>0</v>
      </c>
      <c r="GK46">
        <f t="shared" si="48"/>
        <v>0</v>
      </c>
      <c r="GL46">
        <f t="shared" si="49"/>
        <v>0</v>
      </c>
      <c r="GM46">
        <f t="shared" si="50"/>
        <v>0</v>
      </c>
      <c r="GN46">
        <f t="shared" si="51"/>
        <v>0</v>
      </c>
      <c r="GP46">
        <f t="shared" si="52"/>
        <v>0</v>
      </c>
      <c r="GQ46">
        <f t="shared" si="53"/>
        <v>0</v>
      </c>
      <c r="GR46">
        <f t="shared" si="54"/>
        <v>0</v>
      </c>
      <c r="GS46">
        <f t="shared" si="55"/>
        <v>0</v>
      </c>
      <c r="GT46">
        <f t="shared" si="56"/>
        <v>0</v>
      </c>
      <c r="GU46">
        <f t="shared" si="57"/>
        <v>0</v>
      </c>
      <c r="GV46">
        <f t="shared" si="58"/>
        <v>0</v>
      </c>
      <c r="GX46">
        <f t="shared" si="59"/>
        <v>0</v>
      </c>
      <c r="GY46">
        <f t="shared" si="60"/>
        <v>0</v>
      </c>
      <c r="GZ46">
        <f t="shared" si="61"/>
        <v>0</v>
      </c>
      <c r="HA46">
        <f t="shared" si="62"/>
        <v>0</v>
      </c>
      <c r="HB46">
        <f t="shared" si="63"/>
        <v>0</v>
      </c>
      <c r="HC46">
        <f t="shared" si="64"/>
        <v>0</v>
      </c>
      <c r="HD46">
        <f t="shared" si="65"/>
        <v>0</v>
      </c>
    </row>
    <row r="47" spans="1:212" x14ac:dyDescent="0.2">
      <c r="A47" t="s">
        <v>56</v>
      </c>
      <c r="J47" s="201" t="s">
        <v>222</v>
      </c>
      <c r="K47" s="194"/>
      <c r="L47" s="194"/>
      <c r="M47" s="201" t="s">
        <v>923</v>
      </c>
      <c r="Q47" s="127"/>
      <c r="AC47" s="128">
        <f t="shared" ref="AC47:AI47" si="130">SUM(AC4:AC6)</f>
        <v>0</v>
      </c>
      <c r="AD47" s="128">
        <f t="shared" si="130"/>
        <v>0</v>
      </c>
      <c r="AE47" s="128">
        <f t="shared" si="130"/>
        <v>0</v>
      </c>
      <c r="AF47" s="128">
        <f t="shared" si="130"/>
        <v>0</v>
      </c>
      <c r="AG47" s="128">
        <f t="shared" si="130"/>
        <v>0</v>
      </c>
      <c r="AH47" s="128">
        <f t="shared" si="130"/>
        <v>0</v>
      </c>
      <c r="AI47" s="128">
        <f t="shared" si="130"/>
        <v>0</v>
      </c>
      <c r="AJ47" s="128"/>
      <c r="AK47" s="128"/>
      <c r="AL47" s="128">
        <f t="shared" ref="AL47:AR47" si="131">SUM(AL4:AL6)</f>
        <v>0</v>
      </c>
      <c r="AM47" s="128">
        <f t="shared" si="131"/>
        <v>0</v>
      </c>
      <c r="AN47" s="128">
        <f t="shared" si="131"/>
        <v>0</v>
      </c>
      <c r="AO47" s="128">
        <f t="shared" si="131"/>
        <v>0</v>
      </c>
      <c r="AP47" s="128">
        <f t="shared" si="131"/>
        <v>0</v>
      </c>
      <c r="AQ47" s="128">
        <f t="shared" si="131"/>
        <v>0</v>
      </c>
      <c r="AR47" s="128">
        <f t="shared" si="131"/>
        <v>0</v>
      </c>
      <c r="AS47" s="128"/>
      <c r="AT47" s="128"/>
      <c r="AU47" s="128">
        <f t="shared" ref="AU47:BA47" si="132">SUM(AU4:AU6)</f>
        <v>0</v>
      </c>
      <c r="AV47" s="128">
        <f t="shared" si="132"/>
        <v>0</v>
      </c>
      <c r="AW47" s="128">
        <f t="shared" si="132"/>
        <v>0</v>
      </c>
      <c r="AX47" s="128">
        <f t="shared" si="132"/>
        <v>0</v>
      </c>
      <c r="AY47" s="128">
        <f t="shared" si="132"/>
        <v>0</v>
      </c>
      <c r="AZ47" s="128">
        <f t="shared" si="132"/>
        <v>0</v>
      </c>
      <c r="BA47" s="128">
        <f t="shared" si="132"/>
        <v>0</v>
      </c>
      <c r="BB47" s="128"/>
      <c r="BC47" s="128"/>
      <c r="BD47" s="128">
        <f t="shared" ref="BD47:BJ47" si="133">SUM(BD4:BD6)</f>
        <v>0</v>
      </c>
      <c r="BE47" s="128">
        <f t="shared" si="133"/>
        <v>0</v>
      </c>
      <c r="BF47" s="128">
        <f t="shared" si="133"/>
        <v>0</v>
      </c>
      <c r="BG47" s="128">
        <f t="shared" si="133"/>
        <v>0</v>
      </c>
      <c r="BH47" s="128">
        <f t="shared" si="133"/>
        <v>0</v>
      </c>
      <c r="BI47" s="128">
        <f t="shared" si="133"/>
        <v>0</v>
      </c>
      <c r="BJ47" s="128">
        <f t="shared" si="133"/>
        <v>0</v>
      </c>
      <c r="BK47" s="128"/>
      <c r="BL47" s="128"/>
      <c r="BM47" s="128">
        <f t="shared" ref="BM47:BS47" si="134">SUM(BM4:BM6)</f>
        <v>0</v>
      </c>
      <c r="BN47" s="128">
        <f t="shared" si="134"/>
        <v>0</v>
      </c>
      <c r="BO47" s="128">
        <f t="shared" si="134"/>
        <v>0</v>
      </c>
      <c r="BP47" s="128">
        <f t="shared" si="134"/>
        <v>0</v>
      </c>
      <c r="BQ47" s="128">
        <f t="shared" si="134"/>
        <v>0</v>
      </c>
      <c r="BR47" s="128">
        <f t="shared" si="134"/>
        <v>0</v>
      </c>
      <c r="BS47" s="128">
        <f t="shared" si="134"/>
        <v>0</v>
      </c>
      <c r="BT47" s="128"/>
      <c r="BU47" s="128">
        <f t="shared" ref="BU47:CA47" si="135">SUM(BU4:BU6)</f>
        <v>0</v>
      </c>
      <c r="BV47" s="128">
        <f t="shared" si="135"/>
        <v>0</v>
      </c>
      <c r="BW47" s="128">
        <f t="shared" si="135"/>
        <v>0</v>
      </c>
      <c r="BX47" s="128">
        <f t="shared" si="135"/>
        <v>0</v>
      </c>
      <c r="BY47" s="128">
        <f t="shared" si="135"/>
        <v>0</v>
      </c>
      <c r="BZ47" s="128">
        <f t="shared" si="135"/>
        <v>0</v>
      </c>
      <c r="CA47" s="128">
        <f t="shared" si="135"/>
        <v>0</v>
      </c>
      <c r="CB47" s="128"/>
      <c r="CC47" s="128">
        <f t="shared" ref="CC47:CI47" si="136">SUM(CC4:CC6)</f>
        <v>0</v>
      </c>
      <c r="CD47" s="128">
        <f t="shared" si="136"/>
        <v>0</v>
      </c>
      <c r="CE47" s="128">
        <f t="shared" si="136"/>
        <v>0</v>
      </c>
      <c r="CF47" s="128">
        <f t="shared" si="136"/>
        <v>0</v>
      </c>
      <c r="CG47" s="128">
        <f t="shared" si="136"/>
        <v>0</v>
      </c>
      <c r="CH47" s="128">
        <f t="shared" si="136"/>
        <v>0</v>
      </c>
      <c r="CI47" s="128">
        <f t="shared" si="136"/>
        <v>0</v>
      </c>
      <c r="CJ47" s="128"/>
      <c r="CK47" s="128">
        <f t="shared" ref="CK47:CQ47" si="137">SUM(CK4:CK6)</f>
        <v>0</v>
      </c>
      <c r="CL47" s="128">
        <f t="shared" si="137"/>
        <v>0</v>
      </c>
      <c r="CM47" s="128">
        <f t="shared" si="137"/>
        <v>0</v>
      </c>
      <c r="CN47" s="128">
        <f t="shared" si="137"/>
        <v>0</v>
      </c>
      <c r="CO47" s="128">
        <f t="shared" si="137"/>
        <v>0</v>
      </c>
      <c r="CP47" s="128">
        <f t="shared" si="137"/>
        <v>0</v>
      </c>
      <c r="CQ47" s="128">
        <f t="shared" si="137"/>
        <v>0</v>
      </c>
      <c r="CR47" s="128"/>
      <c r="CS47" s="128">
        <f t="shared" ref="CS47:CY47" si="138">SUM(CS4:CS6)</f>
        <v>0</v>
      </c>
      <c r="CT47" s="128">
        <f t="shared" si="138"/>
        <v>0</v>
      </c>
      <c r="CU47" s="128">
        <f t="shared" si="138"/>
        <v>0</v>
      </c>
      <c r="CV47" s="128">
        <f t="shared" si="138"/>
        <v>0</v>
      </c>
      <c r="CW47" s="128">
        <f t="shared" si="138"/>
        <v>0</v>
      </c>
      <c r="CX47" s="128">
        <f t="shared" si="138"/>
        <v>0</v>
      </c>
      <c r="CY47" s="128">
        <f t="shared" si="138"/>
        <v>0</v>
      </c>
      <c r="CZ47" s="128"/>
      <c r="DA47" s="128">
        <f t="shared" ref="DA47:DG47" si="139">SUM(DA4:DA6)</f>
        <v>0</v>
      </c>
      <c r="DB47" s="128">
        <f t="shared" si="139"/>
        <v>0</v>
      </c>
      <c r="DC47" s="128">
        <f t="shared" si="139"/>
        <v>0</v>
      </c>
      <c r="DD47" s="128">
        <f t="shared" si="139"/>
        <v>0</v>
      </c>
      <c r="DE47" s="128">
        <f t="shared" si="139"/>
        <v>0</v>
      </c>
      <c r="DF47" s="128">
        <f t="shared" si="139"/>
        <v>0</v>
      </c>
      <c r="DG47" s="128">
        <f t="shared" si="139"/>
        <v>0</v>
      </c>
      <c r="DH47" s="128"/>
      <c r="DI47" s="128">
        <f t="shared" ref="DI47:DO47" si="140">SUM(DI4:DI6)</f>
        <v>0</v>
      </c>
      <c r="DJ47" s="128">
        <f t="shared" si="140"/>
        <v>0</v>
      </c>
      <c r="DK47" s="128">
        <f t="shared" si="140"/>
        <v>0</v>
      </c>
      <c r="DL47" s="128">
        <f t="shared" si="140"/>
        <v>0</v>
      </c>
      <c r="DM47" s="128">
        <f t="shared" si="140"/>
        <v>0</v>
      </c>
      <c r="DN47" s="128">
        <f t="shared" si="140"/>
        <v>0</v>
      </c>
      <c r="DO47" s="128">
        <f t="shared" si="140"/>
        <v>0</v>
      </c>
      <c r="DP47" s="128"/>
      <c r="DQ47" s="128">
        <f t="shared" ref="DQ47:DZ47" si="141">SUM(DQ4:DQ6)</f>
        <v>0</v>
      </c>
      <c r="DR47" s="128">
        <f t="shared" si="141"/>
        <v>0</v>
      </c>
      <c r="DS47" s="128">
        <f t="shared" si="141"/>
        <v>0</v>
      </c>
      <c r="DT47" s="128">
        <f t="shared" si="141"/>
        <v>0</v>
      </c>
      <c r="DU47" s="128">
        <f t="shared" si="141"/>
        <v>0</v>
      </c>
      <c r="DV47" s="128">
        <f t="shared" si="141"/>
        <v>0</v>
      </c>
      <c r="DW47" s="128">
        <f t="shared" si="141"/>
        <v>0</v>
      </c>
      <c r="DX47" s="128">
        <f t="shared" si="141"/>
        <v>0</v>
      </c>
      <c r="DY47" s="128">
        <f t="shared" si="141"/>
        <v>0</v>
      </c>
      <c r="DZ47" s="128">
        <f t="shared" si="141"/>
        <v>0</v>
      </c>
      <c r="EA47" s="128"/>
      <c r="EB47" s="128">
        <f t="shared" ref="EB47:EH47" si="142">SUM(EB4:EB6)</f>
        <v>0</v>
      </c>
      <c r="EC47" s="128">
        <f t="shared" si="142"/>
        <v>0</v>
      </c>
      <c r="ED47" s="128">
        <f t="shared" si="142"/>
        <v>0</v>
      </c>
      <c r="EE47" s="128">
        <f t="shared" si="142"/>
        <v>0</v>
      </c>
      <c r="EF47" s="128">
        <f t="shared" si="142"/>
        <v>0</v>
      </c>
      <c r="EG47" s="128">
        <f t="shared" si="142"/>
        <v>0</v>
      </c>
      <c r="EH47" s="128">
        <f t="shared" si="142"/>
        <v>0</v>
      </c>
      <c r="EI47" s="128"/>
      <c r="EJ47" s="128">
        <f t="shared" ref="EJ47:EP47" si="143">SUM(EJ4:EJ6)</f>
        <v>0</v>
      </c>
      <c r="EK47" s="128">
        <f t="shared" si="143"/>
        <v>0</v>
      </c>
      <c r="EL47" s="128">
        <f t="shared" si="143"/>
        <v>0</v>
      </c>
      <c r="EM47" s="128">
        <f t="shared" si="143"/>
        <v>0</v>
      </c>
      <c r="EN47" s="128">
        <f t="shared" si="143"/>
        <v>0</v>
      </c>
      <c r="EO47" s="128">
        <f t="shared" si="143"/>
        <v>0</v>
      </c>
      <c r="EP47" s="128">
        <f t="shared" si="143"/>
        <v>0</v>
      </c>
      <c r="EQ47" s="128"/>
      <c r="ER47" s="128">
        <f t="shared" ref="ER47:EX47" si="144">SUM(ER4:ER6)</f>
        <v>0</v>
      </c>
      <c r="ES47" s="128">
        <f t="shared" si="144"/>
        <v>0</v>
      </c>
      <c r="ET47" s="128">
        <f t="shared" si="144"/>
        <v>0</v>
      </c>
      <c r="EU47" s="128">
        <f t="shared" si="144"/>
        <v>0</v>
      </c>
      <c r="EV47" s="128">
        <f t="shared" si="144"/>
        <v>0</v>
      </c>
      <c r="EW47" s="128">
        <f t="shared" si="144"/>
        <v>0</v>
      </c>
      <c r="EX47" s="128">
        <f t="shared" si="144"/>
        <v>0</v>
      </c>
      <c r="EY47" s="128"/>
      <c r="EZ47" s="128">
        <f t="shared" ref="EZ47:FF47" si="145">SUM(EZ4:EZ6)</f>
        <v>0</v>
      </c>
      <c r="FA47" s="128">
        <f t="shared" si="145"/>
        <v>0</v>
      </c>
      <c r="FB47" s="128">
        <f t="shared" si="145"/>
        <v>0</v>
      </c>
      <c r="FC47" s="128">
        <f t="shared" si="145"/>
        <v>0</v>
      </c>
      <c r="FD47" s="128">
        <f t="shared" si="145"/>
        <v>0</v>
      </c>
      <c r="FE47" s="128">
        <f t="shared" si="145"/>
        <v>0</v>
      </c>
      <c r="FF47" s="128">
        <f t="shared" si="145"/>
        <v>0</v>
      </c>
      <c r="FG47" s="128"/>
      <c r="FH47" s="128">
        <f>SUM(FH4:FH6)</f>
        <v>0</v>
      </c>
      <c r="FI47" s="128"/>
      <c r="FJ47" s="128">
        <f t="shared" si="24"/>
        <v>0</v>
      </c>
      <c r="FK47" s="128">
        <f t="shared" si="25"/>
        <v>0</v>
      </c>
      <c r="FL47" s="128">
        <f t="shared" si="26"/>
        <v>0</v>
      </c>
      <c r="FM47" s="128">
        <f t="shared" si="27"/>
        <v>0</v>
      </c>
      <c r="FN47" s="128">
        <f t="shared" si="28"/>
        <v>0</v>
      </c>
      <c r="FO47" s="128">
        <f t="shared" si="29"/>
        <v>0</v>
      </c>
      <c r="FP47" s="128">
        <f t="shared" si="30"/>
        <v>0</v>
      </c>
      <c r="FR47">
        <f t="shared" si="31"/>
        <v>0</v>
      </c>
      <c r="FS47">
        <f t="shared" si="32"/>
        <v>0</v>
      </c>
      <c r="FT47">
        <f t="shared" si="33"/>
        <v>0</v>
      </c>
      <c r="FU47">
        <f t="shared" si="34"/>
        <v>0</v>
      </c>
      <c r="FV47">
        <f t="shared" si="35"/>
        <v>0</v>
      </c>
      <c r="FW47">
        <f t="shared" si="36"/>
        <v>0</v>
      </c>
      <c r="FX47">
        <f t="shared" si="37"/>
        <v>0</v>
      </c>
      <c r="FZ47">
        <f t="shared" si="38"/>
        <v>0</v>
      </c>
      <c r="GA47">
        <f t="shared" si="39"/>
        <v>0</v>
      </c>
      <c r="GB47">
        <f t="shared" si="40"/>
        <v>0</v>
      </c>
      <c r="GC47">
        <f t="shared" si="41"/>
        <v>0</v>
      </c>
      <c r="GD47">
        <f t="shared" si="42"/>
        <v>0</v>
      </c>
      <c r="GE47">
        <f t="shared" si="43"/>
        <v>0</v>
      </c>
      <c r="GF47">
        <f t="shared" si="44"/>
        <v>0</v>
      </c>
      <c r="GH47">
        <f t="shared" si="45"/>
        <v>0</v>
      </c>
      <c r="GI47">
        <f t="shared" si="46"/>
        <v>0</v>
      </c>
      <c r="GJ47">
        <f t="shared" si="47"/>
        <v>0</v>
      </c>
      <c r="GK47">
        <f t="shared" si="48"/>
        <v>0</v>
      </c>
      <c r="GL47">
        <f t="shared" si="49"/>
        <v>0</v>
      </c>
      <c r="GM47">
        <f t="shared" si="50"/>
        <v>0</v>
      </c>
      <c r="GN47">
        <f t="shared" si="51"/>
        <v>0</v>
      </c>
      <c r="GP47">
        <f t="shared" si="52"/>
        <v>0</v>
      </c>
      <c r="GQ47">
        <f t="shared" si="53"/>
        <v>0</v>
      </c>
      <c r="GR47">
        <f t="shared" si="54"/>
        <v>0</v>
      </c>
      <c r="GS47">
        <f t="shared" si="55"/>
        <v>0</v>
      </c>
      <c r="GT47">
        <f t="shared" si="56"/>
        <v>0</v>
      </c>
      <c r="GU47">
        <f t="shared" si="57"/>
        <v>0</v>
      </c>
      <c r="GV47">
        <f t="shared" si="58"/>
        <v>0</v>
      </c>
      <c r="GX47">
        <f t="shared" si="59"/>
        <v>0</v>
      </c>
      <c r="GY47">
        <f t="shared" si="60"/>
        <v>0</v>
      </c>
      <c r="GZ47">
        <f t="shared" si="61"/>
        <v>0</v>
      </c>
      <c r="HA47">
        <f t="shared" si="62"/>
        <v>0</v>
      </c>
      <c r="HB47">
        <f t="shared" si="63"/>
        <v>0</v>
      </c>
      <c r="HC47">
        <f t="shared" si="64"/>
        <v>0</v>
      </c>
      <c r="HD47">
        <f t="shared" si="65"/>
        <v>0</v>
      </c>
    </row>
    <row r="48" spans="1:212" x14ac:dyDescent="0.2">
      <c r="A48" t="s">
        <v>52</v>
      </c>
      <c r="J48" s="194">
        <v>300</v>
      </c>
      <c r="K48" s="194"/>
      <c r="L48" s="194"/>
      <c r="M48" s="199" t="s">
        <v>900</v>
      </c>
      <c r="Q48" s="127"/>
      <c r="AC48" s="128">
        <f t="shared" ref="AC48:AI48" si="146">SUM(AC7:AC9)</f>
        <v>0</v>
      </c>
      <c r="AD48" s="128">
        <f t="shared" si="146"/>
        <v>0</v>
      </c>
      <c r="AE48" s="128">
        <f t="shared" si="146"/>
        <v>0</v>
      </c>
      <c r="AF48" s="128">
        <f t="shared" si="146"/>
        <v>0</v>
      </c>
      <c r="AG48" s="128">
        <f t="shared" si="146"/>
        <v>0</v>
      </c>
      <c r="AH48" s="128">
        <f t="shared" si="146"/>
        <v>0</v>
      </c>
      <c r="AI48" s="128">
        <f t="shared" si="146"/>
        <v>0</v>
      </c>
      <c r="AJ48" s="128"/>
      <c r="AK48" s="128"/>
      <c r="AL48" s="128">
        <f t="shared" ref="AL48:AR48" si="147">SUM(AL7:AL9)</f>
        <v>0</v>
      </c>
      <c r="AM48" s="128">
        <f t="shared" si="147"/>
        <v>0</v>
      </c>
      <c r="AN48" s="128">
        <f t="shared" si="147"/>
        <v>0</v>
      </c>
      <c r="AO48" s="128">
        <f t="shared" si="147"/>
        <v>0</v>
      </c>
      <c r="AP48" s="128">
        <f t="shared" si="147"/>
        <v>0</v>
      </c>
      <c r="AQ48" s="128">
        <f t="shared" si="147"/>
        <v>0</v>
      </c>
      <c r="AR48" s="128">
        <f t="shared" si="147"/>
        <v>0</v>
      </c>
      <c r="AS48" s="128"/>
      <c r="AT48" s="128"/>
      <c r="AU48" s="128">
        <f t="shared" ref="AU48:BA48" si="148">SUM(AU7:AU9)</f>
        <v>0</v>
      </c>
      <c r="AV48" s="128">
        <f t="shared" si="148"/>
        <v>0</v>
      </c>
      <c r="AW48" s="128">
        <f t="shared" si="148"/>
        <v>0</v>
      </c>
      <c r="AX48" s="128">
        <f t="shared" si="148"/>
        <v>0</v>
      </c>
      <c r="AY48" s="128">
        <f t="shared" si="148"/>
        <v>0</v>
      </c>
      <c r="AZ48" s="128">
        <f t="shared" si="148"/>
        <v>0</v>
      </c>
      <c r="BA48" s="128">
        <f t="shared" si="148"/>
        <v>0</v>
      </c>
      <c r="BB48" s="128"/>
      <c r="BC48" s="128"/>
      <c r="BD48" s="128">
        <f t="shared" ref="BD48:BJ48" si="149">SUM(BD7:BD9)</f>
        <v>0</v>
      </c>
      <c r="BE48" s="128">
        <f t="shared" si="149"/>
        <v>0</v>
      </c>
      <c r="BF48" s="128">
        <f t="shared" si="149"/>
        <v>0</v>
      </c>
      <c r="BG48" s="128">
        <f t="shared" si="149"/>
        <v>0</v>
      </c>
      <c r="BH48" s="128">
        <f t="shared" si="149"/>
        <v>0</v>
      </c>
      <c r="BI48" s="128">
        <f t="shared" si="149"/>
        <v>0</v>
      </c>
      <c r="BJ48" s="128">
        <f t="shared" si="149"/>
        <v>0</v>
      </c>
      <c r="BK48" s="128"/>
      <c r="BL48" s="128"/>
      <c r="BM48" s="128">
        <f t="shared" ref="BM48:BS48" si="150">SUM(BM7:BM9)</f>
        <v>0</v>
      </c>
      <c r="BN48" s="128">
        <f t="shared" si="150"/>
        <v>0</v>
      </c>
      <c r="BO48" s="128">
        <f t="shared" si="150"/>
        <v>0</v>
      </c>
      <c r="BP48" s="128">
        <f t="shared" si="150"/>
        <v>0</v>
      </c>
      <c r="BQ48" s="128">
        <f t="shared" si="150"/>
        <v>0</v>
      </c>
      <c r="BR48" s="128">
        <f t="shared" si="150"/>
        <v>0</v>
      </c>
      <c r="BS48" s="128">
        <f t="shared" si="150"/>
        <v>0</v>
      </c>
      <c r="BT48" s="128"/>
      <c r="BU48" s="128">
        <f t="shared" ref="BU48:CA48" si="151">SUM(BU7:BU9)</f>
        <v>0</v>
      </c>
      <c r="BV48" s="128">
        <f t="shared" si="151"/>
        <v>0</v>
      </c>
      <c r="BW48" s="128">
        <f t="shared" si="151"/>
        <v>0</v>
      </c>
      <c r="BX48" s="128">
        <f t="shared" si="151"/>
        <v>0</v>
      </c>
      <c r="BY48" s="128">
        <f t="shared" si="151"/>
        <v>0</v>
      </c>
      <c r="BZ48" s="128">
        <f t="shared" si="151"/>
        <v>0</v>
      </c>
      <c r="CA48" s="128">
        <f t="shared" si="151"/>
        <v>0</v>
      </c>
      <c r="CB48" s="128"/>
      <c r="CC48" s="128">
        <f t="shared" ref="CC48:CI48" si="152">SUM(CC7:CC9)</f>
        <v>0</v>
      </c>
      <c r="CD48" s="128">
        <f t="shared" si="152"/>
        <v>0</v>
      </c>
      <c r="CE48" s="128">
        <f t="shared" si="152"/>
        <v>0</v>
      </c>
      <c r="CF48" s="128">
        <f t="shared" si="152"/>
        <v>0</v>
      </c>
      <c r="CG48" s="128">
        <f t="shared" si="152"/>
        <v>0</v>
      </c>
      <c r="CH48" s="128">
        <f t="shared" si="152"/>
        <v>0</v>
      </c>
      <c r="CI48" s="128">
        <f t="shared" si="152"/>
        <v>0</v>
      </c>
      <c r="CJ48" s="128"/>
      <c r="CK48" s="128">
        <f t="shared" ref="CK48:CQ48" si="153">SUM(CK7:CK9)</f>
        <v>0</v>
      </c>
      <c r="CL48" s="128">
        <f t="shared" si="153"/>
        <v>0</v>
      </c>
      <c r="CM48" s="128">
        <f t="shared" si="153"/>
        <v>0</v>
      </c>
      <c r="CN48" s="128">
        <f t="shared" si="153"/>
        <v>0</v>
      </c>
      <c r="CO48" s="128">
        <f t="shared" si="153"/>
        <v>0</v>
      </c>
      <c r="CP48" s="128">
        <f t="shared" si="153"/>
        <v>0</v>
      </c>
      <c r="CQ48" s="128">
        <f t="shared" si="153"/>
        <v>0</v>
      </c>
      <c r="CR48" s="128"/>
      <c r="CS48" s="128">
        <f t="shared" ref="CS48:CY48" si="154">SUM(CS7:CS9)</f>
        <v>0</v>
      </c>
      <c r="CT48" s="128">
        <f t="shared" si="154"/>
        <v>0</v>
      </c>
      <c r="CU48" s="128">
        <f t="shared" si="154"/>
        <v>0</v>
      </c>
      <c r="CV48" s="128">
        <f t="shared" si="154"/>
        <v>0</v>
      </c>
      <c r="CW48" s="128">
        <f t="shared" si="154"/>
        <v>0</v>
      </c>
      <c r="CX48" s="128">
        <f t="shared" si="154"/>
        <v>0</v>
      </c>
      <c r="CY48" s="128">
        <f t="shared" si="154"/>
        <v>0</v>
      </c>
      <c r="CZ48" s="128"/>
      <c r="DA48" s="128">
        <f t="shared" ref="DA48:DG48" si="155">SUM(DA7:DA9)</f>
        <v>0</v>
      </c>
      <c r="DB48" s="128">
        <f t="shared" si="155"/>
        <v>0</v>
      </c>
      <c r="DC48" s="128">
        <f t="shared" si="155"/>
        <v>0</v>
      </c>
      <c r="DD48" s="128">
        <f t="shared" si="155"/>
        <v>0</v>
      </c>
      <c r="DE48" s="128">
        <f t="shared" si="155"/>
        <v>0</v>
      </c>
      <c r="DF48" s="128">
        <f t="shared" si="155"/>
        <v>0</v>
      </c>
      <c r="DG48" s="128">
        <f t="shared" si="155"/>
        <v>0</v>
      </c>
      <c r="DH48" s="128"/>
      <c r="DI48" s="128">
        <f t="shared" ref="DI48:DO48" si="156">SUM(DI7:DI9)</f>
        <v>0</v>
      </c>
      <c r="DJ48" s="128">
        <f t="shared" si="156"/>
        <v>0</v>
      </c>
      <c r="DK48" s="128">
        <f t="shared" si="156"/>
        <v>0</v>
      </c>
      <c r="DL48" s="128">
        <f t="shared" si="156"/>
        <v>0</v>
      </c>
      <c r="DM48" s="128">
        <f t="shared" si="156"/>
        <v>0</v>
      </c>
      <c r="DN48" s="128">
        <f t="shared" si="156"/>
        <v>0</v>
      </c>
      <c r="DO48" s="128">
        <f t="shared" si="156"/>
        <v>0</v>
      </c>
      <c r="DP48" s="128"/>
      <c r="DQ48" s="128">
        <f t="shared" ref="DQ48:DZ48" si="157">SUM(DQ7:DQ9)</f>
        <v>0</v>
      </c>
      <c r="DR48" s="128">
        <f t="shared" si="157"/>
        <v>0</v>
      </c>
      <c r="DS48" s="128">
        <f t="shared" si="157"/>
        <v>0</v>
      </c>
      <c r="DT48" s="128">
        <f t="shared" si="157"/>
        <v>0</v>
      </c>
      <c r="DU48" s="128">
        <f t="shared" si="157"/>
        <v>0</v>
      </c>
      <c r="DV48" s="128">
        <f t="shared" si="157"/>
        <v>0</v>
      </c>
      <c r="DW48" s="128">
        <f t="shared" si="157"/>
        <v>0</v>
      </c>
      <c r="DX48" s="128">
        <f t="shared" si="157"/>
        <v>0</v>
      </c>
      <c r="DY48" s="128">
        <f t="shared" si="157"/>
        <v>0</v>
      </c>
      <c r="DZ48" s="128">
        <f t="shared" si="157"/>
        <v>0</v>
      </c>
      <c r="EA48" s="128"/>
      <c r="EB48" s="128">
        <f t="shared" ref="EB48:EH48" si="158">SUM(EB7:EB9)</f>
        <v>0</v>
      </c>
      <c r="EC48" s="128">
        <f t="shared" si="158"/>
        <v>0</v>
      </c>
      <c r="ED48" s="128">
        <f t="shared" si="158"/>
        <v>0</v>
      </c>
      <c r="EE48" s="128">
        <f t="shared" si="158"/>
        <v>0</v>
      </c>
      <c r="EF48" s="128">
        <f t="shared" si="158"/>
        <v>0</v>
      </c>
      <c r="EG48" s="128">
        <f t="shared" si="158"/>
        <v>0</v>
      </c>
      <c r="EH48" s="128">
        <f t="shared" si="158"/>
        <v>0</v>
      </c>
      <c r="EI48" s="128"/>
      <c r="EJ48" s="128">
        <f t="shared" ref="EJ48:EP48" si="159">SUM(EJ7:EJ9)</f>
        <v>0</v>
      </c>
      <c r="EK48" s="128">
        <f t="shared" si="159"/>
        <v>0</v>
      </c>
      <c r="EL48" s="128">
        <f t="shared" si="159"/>
        <v>0</v>
      </c>
      <c r="EM48" s="128">
        <f t="shared" si="159"/>
        <v>0</v>
      </c>
      <c r="EN48" s="128">
        <f t="shared" si="159"/>
        <v>0</v>
      </c>
      <c r="EO48" s="128">
        <f t="shared" si="159"/>
        <v>0</v>
      </c>
      <c r="EP48" s="128">
        <f t="shared" si="159"/>
        <v>0</v>
      </c>
      <c r="EQ48" s="128"/>
      <c r="ER48" s="128">
        <f t="shared" ref="ER48:EX48" si="160">SUM(ER7:ER9)</f>
        <v>0</v>
      </c>
      <c r="ES48" s="128">
        <f t="shared" si="160"/>
        <v>0</v>
      </c>
      <c r="ET48" s="128">
        <f t="shared" si="160"/>
        <v>0</v>
      </c>
      <c r="EU48" s="128">
        <f t="shared" si="160"/>
        <v>0</v>
      </c>
      <c r="EV48" s="128">
        <f t="shared" si="160"/>
        <v>0</v>
      </c>
      <c r="EW48" s="128">
        <f t="shared" si="160"/>
        <v>0</v>
      </c>
      <c r="EX48" s="128">
        <f t="shared" si="160"/>
        <v>0</v>
      </c>
      <c r="EY48" s="128"/>
      <c r="EZ48" s="128">
        <f t="shared" ref="EZ48:FF48" si="161">SUM(EZ7:EZ9)</f>
        <v>0</v>
      </c>
      <c r="FA48" s="128">
        <f t="shared" si="161"/>
        <v>0</v>
      </c>
      <c r="FB48" s="128">
        <f t="shared" si="161"/>
        <v>0</v>
      </c>
      <c r="FC48" s="128">
        <f t="shared" si="161"/>
        <v>0</v>
      </c>
      <c r="FD48" s="128">
        <f t="shared" si="161"/>
        <v>0</v>
      </c>
      <c r="FE48" s="128">
        <f t="shared" si="161"/>
        <v>0</v>
      </c>
      <c r="FF48" s="128">
        <f t="shared" si="161"/>
        <v>0</v>
      </c>
      <c r="FG48" s="128"/>
      <c r="FH48" s="128">
        <f>SUM(FH7:FH9)</f>
        <v>0</v>
      </c>
      <c r="FI48" s="128"/>
      <c r="FJ48" s="128">
        <f t="shared" si="24"/>
        <v>0</v>
      </c>
      <c r="FK48" s="128">
        <f t="shared" si="25"/>
        <v>0</v>
      </c>
      <c r="FL48" s="128">
        <f t="shared" si="26"/>
        <v>0</v>
      </c>
      <c r="FM48" s="128">
        <f t="shared" si="27"/>
        <v>0</v>
      </c>
      <c r="FN48" s="128">
        <f t="shared" si="28"/>
        <v>0</v>
      </c>
      <c r="FO48" s="128">
        <f t="shared" si="29"/>
        <v>0</v>
      </c>
      <c r="FP48" s="128">
        <f t="shared" si="30"/>
        <v>0</v>
      </c>
      <c r="FR48">
        <f t="shared" si="31"/>
        <v>0</v>
      </c>
      <c r="FS48">
        <f t="shared" si="32"/>
        <v>0</v>
      </c>
      <c r="FT48">
        <f t="shared" si="33"/>
        <v>0</v>
      </c>
      <c r="FU48">
        <f t="shared" si="34"/>
        <v>0</v>
      </c>
      <c r="FV48">
        <f t="shared" si="35"/>
        <v>0</v>
      </c>
      <c r="FW48">
        <f t="shared" si="36"/>
        <v>0</v>
      </c>
      <c r="FX48">
        <f t="shared" si="37"/>
        <v>0</v>
      </c>
      <c r="FZ48">
        <f t="shared" si="38"/>
        <v>0</v>
      </c>
      <c r="GA48">
        <f t="shared" si="39"/>
        <v>0</v>
      </c>
      <c r="GB48">
        <f t="shared" si="40"/>
        <v>0</v>
      </c>
      <c r="GC48">
        <f t="shared" si="41"/>
        <v>0</v>
      </c>
      <c r="GD48">
        <f t="shared" si="42"/>
        <v>0</v>
      </c>
      <c r="GE48">
        <f t="shared" si="43"/>
        <v>0</v>
      </c>
      <c r="GF48">
        <f t="shared" si="44"/>
        <v>0</v>
      </c>
      <c r="GH48">
        <f t="shared" si="45"/>
        <v>0</v>
      </c>
      <c r="GI48">
        <f t="shared" si="46"/>
        <v>0</v>
      </c>
      <c r="GJ48">
        <f t="shared" si="47"/>
        <v>0</v>
      </c>
      <c r="GK48">
        <f t="shared" si="48"/>
        <v>0</v>
      </c>
      <c r="GL48">
        <f t="shared" si="49"/>
        <v>0</v>
      </c>
      <c r="GM48">
        <f t="shared" si="50"/>
        <v>0</v>
      </c>
      <c r="GN48">
        <f t="shared" si="51"/>
        <v>0</v>
      </c>
      <c r="GP48">
        <f t="shared" si="52"/>
        <v>0</v>
      </c>
      <c r="GQ48">
        <f t="shared" si="53"/>
        <v>0</v>
      </c>
      <c r="GR48">
        <f t="shared" si="54"/>
        <v>0</v>
      </c>
      <c r="GS48">
        <f t="shared" si="55"/>
        <v>0</v>
      </c>
      <c r="GT48">
        <f t="shared" si="56"/>
        <v>0</v>
      </c>
      <c r="GU48">
        <f t="shared" si="57"/>
        <v>0</v>
      </c>
      <c r="GV48">
        <f t="shared" si="58"/>
        <v>0</v>
      </c>
      <c r="GX48">
        <f t="shared" si="59"/>
        <v>0</v>
      </c>
      <c r="GY48">
        <f t="shared" si="60"/>
        <v>0</v>
      </c>
      <c r="GZ48">
        <f t="shared" si="61"/>
        <v>0</v>
      </c>
      <c r="HA48">
        <f t="shared" si="62"/>
        <v>0</v>
      </c>
      <c r="HB48">
        <f t="shared" si="63"/>
        <v>0</v>
      </c>
      <c r="HC48">
        <f t="shared" si="64"/>
        <v>0</v>
      </c>
      <c r="HD48">
        <f t="shared" si="65"/>
        <v>0</v>
      </c>
    </row>
    <row r="49" spans="1:212" x14ac:dyDescent="0.2">
      <c r="A49" t="s">
        <v>815</v>
      </c>
      <c r="J49" s="194">
        <v>310</v>
      </c>
      <c r="K49" s="194"/>
      <c r="L49" s="194"/>
      <c r="M49" s="199" t="s">
        <v>901</v>
      </c>
      <c r="Q49" s="127"/>
      <c r="AC49" s="128">
        <f t="shared" ref="AC49:AI49" si="162">SUM(AC10:AC12)</f>
        <v>0</v>
      </c>
      <c r="AD49" s="128">
        <f t="shared" si="162"/>
        <v>0</v>
      </c>
      <c r="AE49" s="128">
        <f t="shared" si="162"/>
        <v>0</v>
      </c>
      <c r="AF49" s="128">
        <f t="shared" si="162"/>
        <v>0</v>
      </c>
      <c r="AG49" s="128">
        <f t="shared" si="162"/>
        <v>0</v>
      </c>
      <c r="AH49" s="128">
        <f t="shared" si="162"/>
        <v>0</v>
      </c>
      <c r="AI49" s="128">
        <f t="shared" si="162"/>
        <v>0</v>
      </c>
      <c r="AJ49" s="128"/>
      <c r="AK49" s="128"/>
      <c r="AL49" s="128">
        <f t="shared" ref="AL49:AR49" si="163">SUM(AL10:AL12)</f>
        <v>0</v>
      </c>
      <c r="AM49" s="128">
        <f t="shared" si="163"/>
        <v>0</v>
      </c>
      <c r="AN49" s="128">
        <f t="shared" si="163"/>
        <v>0</v>
      </c>
      <c r="AO49" s="128">
        <f t="shared" si="163"/>
        <v>0</v>
      </c>
      <c r="AP49" s="128">
        <f t="shared" si="163"/>
        <v>0</v>
      </c>
      <c r="AQ49" s="128">
        <f t="shared" si="163"/>
        <v>0</v>
      </c>
      <c r="AR49" s="128">
        <f t="shared" si="163"/>
        <v>0</v>
      </c>
      <c r="AS49" s="128"/>
      <c r="AT49" s="128"/>
      <c r="AU49" s="128">
        <f t="shared" ref="AU49:BA49" si="164">SUM(AU10:AU12)</f>
        <v>0</v>
      </c>
      <c r="AV49" s="128">
        <f t="shared" si="164"/>
        <v>0</v>
      </c>
      <c r="AW49" s="128">
        <f t="shared" si="164"/>
        <v>0</v>
      </c>
      <c r="AX49" s="128">
        <f t="shared" si="164"/>
        <v>0</v>
      </c>
      <c r="AY49" s="128">
        <f t="shared" si="164"/>
        <v>0</v>
      </c>
      <c r="AZ49" s="128">
        <f t="shared" si="164"/>
        <v>0</v>
      </c>
      <c r="BA49" s="128">
        <f t="shared" si="164"/>
        <v>0</v>
      </c>
      <c r="BB49" s="128"/>
      <c r="BC49" s="128"/>
      <c r="BD49" s="128">
        <f t="shared" ref="BD49:BJ49" si="165">SUM(BD10:BD12)</f>
        <v>0</v>
      </c>
      <c r="BE49" s="128">
        <f t="shared" si="165"/>
        <v>0</v>
      </c>
      <c r="BF49" s="128">
        <f t="shared" si="165"/>
        <v>0</v>
      </c>
      <c r="BG49" s="128">
        <f t="shared" si="165"/>
        <v>0</v>
      </c>
      <c r="BH49" s="128">
        <f t="shared" si="165"/>
        <v>0</v>
      </c>
      <c r="BI49" s="128">
        <f t="shared" si="165"/>
        <v>0</v>
      </c>
      <c r="BJ49" s="128">
        <f t="shared" si="165"/>
        <v>0</v>
      </c>
      <c r="BK49" s="128"/>
      <c r="BL49" s="128"/>
      <c r="BM49" s="128">
        <f t="shared" ref="BM49:BS49" si="166">SUM(BM10:BM12)</f>
        <v>0</v>
      </c>
      <c r="BN49" s="128">
        <f t="shared" si="166"/>
        <v>0</v>
      </c>
      <c r="BO49" s="128">
        <f t="shared" si="166"/>
        <v>0</v>
      </c>
      <c r="BP49" s="128">
        <f t="shared" si="166"/>
        <v>0</v>
      </c>
      <c r="BQ49" s="128">
        <f t="shared" si="166"/>
        <v>0</v>
      </c>
      <c r="BR49" s="128">
        <f t="shared" si="166"/>
        <v>0</v>
      </c>
      <c r="BS49" s="128">
        <f t="shared" si="166"/>
        <v>0</v>
      </c>
      <c r="BT49" s="128"/>
      <c r="BU49" s="128">
        <f t="shared" ref="BU49:CA49" si="167">SUM(BU10:BU12)</f>
        <v>0</v>
      </c>
      <c r="BV49" s="128">
        <f t="shared" si="167"/>
        <v>0</v>
      </c>
      <c r="BW49" s="128">
        <f t="shared" si="167"/>
        <v>0</v>
      </c>
      <c r="BX49" s="128">
        <f t="shared" si="167"/>
        <v>0</v>
      </c>
      <c r="BY49" s="128">
        <f t="shared" si="167"/>
        <v>0</v>
      </c>
      <c r="BZ49" s="128">
        <f t="shared" si="167"/>
        <v>0</v>
      </c>
      <c r="CA49" s="128">
        <f t="shared" si="167"/>
        <v>0</v>
      </c>
      <c r="CB49" s="128"/>
      <c r="CC49" s="128">
        <f t="shared" ref="CC49:CI49" si="168">SUM(CC10:CC12)</f>
        <v>0</v>
      </c>
      <c r="CD49" s="128">
        <f t="shared" si="168"/>
        <v>0</v>
      </c>
      <c r="CE49" s="128">
        <f t="shared" si="168"/>
        <v>0</v>
      </c>
      <c r="CF49" s="128">
        <f t="shared" si="168"/>
        <v>0</v>
      </c>
      <c r="CG49" s="128">
        <f t="shared" si="168"/>
        <v>0</v>
      </c>
      <c r="CH49" s="128">
        <f t="shared" si="168"/>
        <v>0</v>
      </c>
      <c r="CI49" s="128">
        <f t="shared" si="168"/>
        <v>0</v>
      </c>
      <c r="CJ49" s="128"/>
      <c r="CK49" s="128">
        <f t="shared" ref="CK49:CQ49" si="169">SUM(CK10:CK12)</f>
        <v>0</v>
      </c>
      <c r="CL49" s="128">
        <f t="shared" si="169"/>
        <v>0</v>
      </c>
      <c r="CM49" s="128">
        <f t="shared" si="169"/>
        <v>0</v>
      </c>
      <c r="CN49" s="128">
        <f t="shared" si="169"/>
        <v>0</v>
      </c>
      <c r="CO49" s="128">
        <f t="shared" si="169"/>
        <v>0</v>
      </c>
      <c r="CP49" s="128">
        <f t="shared" si="169"/>
        <v>0</v>
      </c>
      <c r="CQ49" s="128">
        <f t="shared" si="169"/>
        <v>0</v>
      </c>
      <c r="CR49" s="128"/>
      <c r="CS49" s="128">
        <f t="shared" ref="CS49:CY49" si="170">SUM(CS10:CS12)</f>
        <v>0</v>
      </c>
      <c r="CT49" s="128">
        <f t="shared" si="170"/>
        <v>0</v>
      </c>
      <c r="CU49" s="128">
        <f t="shared" si="170"/>
        <v>0</v>
      </c>
      <c r="CV49" s="128">
        <f t="shared" si="170"/>
        <v>0</v>
      </c>
      <c r="CW49" s="128">
        <f t="shared" si="170"/>
        <v>0</v>
      </c>
      <c r="CX49" s="128">
        <f t="shared" si="170"/>
        <v>0</v>
      </c>
      <c r="CY49" s="128">
        <f t="shared" si="170"/>
        <v>0</v>
      </c>
      <c r="CZ49" s="128"/>
      <c r="DA49" s="128">
        <f t="shared" ref="DA49:DG49" si="171">SUM(DA10:DA12)</f>
        <v>0</v>
      </c>
      <c r="DB49" s="128">
        <f t="shared" si="171"/>
        <v>0</v>
      </c>
      <c r="DC49" s="128">
        <f t="shared" si="171"/>
        <v>0</v>
      </c>
      <c r="DD49" s="128">
        <f t="shared" si="171"/>
        <v>0</v>
      </c>
      <c r="DE49" s="128">
        <f t="shared" si="171"/>
        <v>0</v>
      </c>
      <c r="DF49" s="128">
        <f t="shared" si="171"/>
        <v>0</v>
      </c>
      <c r="DG49" s="128">
        <f t="shared" si="171"/>
        <v>0</v>
      </c>
      <c r="DH49" s="128"/>
      <c r="DI49" s="128">
        <f t="shared" ref="DI49:DO49" si="172">SUM(DI10:DI12)</f>
        <v>0</v>
      </c>
      <c r="DJ49" s="128">
        <f t="shared" si="172"/>
        <v>0</v>
      </c>
      <c r="DK49" s="128">
        <f t="shared" si="172"/>
        <v>0</v>
      </c>
      <c r="DL49" s="128">
        <f t="shared" si="172"/>
        <v>0</v>
      </c>
      <c r="DM49" s="128">
        <f t="shared" si="172"/>
        <v>0</v>
      </c>
      <c r="DN49" s="128">
        <f t="shared" si="172"/>
        <v>0</v>
      </c>
      <c r="DO49" s="128">
        <f t="shared" si="172"/>
        <v>0</v>
      </c>
      <c r="DP49" s="128"/>
      <c r="DQ49" s="128">
        <f t="shared" ref="DQ49:DZ49" si="173">SUM(DQ10:DQ12)</f>
        <v>0</v>
      </c>
      <c r="DR49" s="128">
        <f t="shared" si="173"/>
        <v>0</v>
      </c>
      <c r="DS49" s="128">
        <f t="shared" si="173"/>
        <v>0</v>
      </c>
      <c r="DT49" s="128">
        <f t="shared" si="173"/>
        <v>0</v>
      </c>
      <c r="DU49" s="128">
        <f t="shared" si="173"/>
        <v>0</v>
      </c>
      <c r="DV49" s="128">
        <f t="shared" si="173"/>
        <v>0</v>
      </c>
      <c r="DW49" s="128">
        <f t="shared" si="173"/>
        <v>0</v>
      </c>
      <c r="DX49" s="128">
        <f t="shared" si="173"/>
        <v>0</v>
      </c>
      <c r="DY49" s="128">
        <f t="shared" si="173"/>
        <v>0</v>
      </c>
      <c r="DZ49" s="128">
        <f t="shared" si="173"/>
        <v>0</v>
      </c>
      <c r="EA49" s="128"/>
      <c r="EB49" s="128">
        <f t="shared" ref="EB49:EH49" si="174">SUM(EB10:EB12)</f>
        <v>0</v>
      </c>
      <c r="EC49" s="128">
        <f t="shared" si="174"/>
        <v>0</v>
      </c>
      <c r="ED49" s="128">
        <f t="shared" si="174"/>
        <v>0</v>
      </c>
      <c r="EE49" s="128">
        <f t="shared" si="174"/>
        <v>0</v>
      </c>
      <c r="EF49" s="128">
        <f t="shared" si="174"/>
        <v>0</v>
      </c>
      <c r="EG49" s="128">
        <f t="shared" si="174"/>
        <v>0</v>
      </c>
      <c r="EH49" s="128">
        <f t="shared" si="174"/>
        <v>0</v>
      </c>
      <c r="EI49" s="128"/>
      <c r="EJ49" s="128">
        <f t="shared" ref="EJ49:EP49" si="175">SUM(EJ10:EJ12)</f>
        <v>0</v>
      </c>
      <c r="EK49" s="128">
        <f t="shared" si="175"/>
        <v>0</v>
      </c>
      <c r="EL49" s="128">
        <f t="shared" si="175"/>
        <v>0</v>
      </c>
      <c r="EM49" s="128">
        <f t="shared" si="175"/>
        <v>0</v>
      </c>
      <c r="EN49" s="128">
        <f t="shared" si="175"/>
        <v>0</v>
      </c>
      <c r="EO49" s="128">
        <f t="shared" si="175"/>
        <v>0</v>
      </c>
      <c r="EP49" s="128">
        <f t="shared" si="175"/>
        <v>0</v>
      </c>
      <c r="EQ49" s="128"/>
      <c r="ER49" s="128">
        <f t="shared" ref="ER49:EX49" si="176">SUM(ER10:ER12)</f>
        <v>0</v>
      </c>
      <c r="ES49" s="128">
        <f t="shared" si="176"/>
        <v>0</v>
      </c>
      <c r="ET49" s="128">
        <f t="shared" si="176"/>
        <v>0</v>
      </c>
      <c r="EU49" s="128">
        <f t="shared" si="176"/>
        <v>0</v>
      </c>
      <c r="EV49" s="128">
        <f t="shared" si="176"/>
        <v>0</v>
      </c>
      <c r="EW49" s="128">
        <f t="shared" si="176"/>
        <v>0</v>
      </c>
      <c r="EX49" s="128">
        <f t="shared" si="176"/>
        <v>0</v>
      </c>
      <c r="EY49" s="128"/>
      <c r="EZ49" s="128">
        <f t="shared" ref="EZ49:FF49" si="177">SUM(EZ10:EZ12)</f>
        <v>0</v>
      </c>
      <c r="FA49" s="128">
        <f t="shared" si="177"/>
        <v>0</v>
      </c>
      <c r="FB49" s="128">
        <f t="shared" si="177"/>
        <v>0</v>
      </c>
      <c r="FC49" s="128">
        <f t="shared" si="177"/>
        <v>0</v>
      </c>
      <c r="FD49" s="128">
        <f t="shared" si="177"/>
        <v>0</v>
      </c>
      <c r="FE49" s="128">
        <f t="shared" si="177"/>
        <v>0</v>
      </c>
      <c r="FF49" s="128">
        <f t="shared" si="177"/>
        <v>0</v>
      </c>
      <c r="FG49" s="128"/>
      <c r="FH49" s="128">
        <f>SUM(FH10:FH12)</f>
        <v>0</v>
      </c>
      <c r="FI49" s="128"/>
      <c r="FJ49" s="128">
        <f t="shared" si="24"/>
        <v>0</v>
      </c>
      <c r="FK49" s="128">
        <f t="shared" si="25"/>
        <v>0</v>
      </c>
      <c r="FL49" s="128">
        <f t="shared" si="26"/>
        <v>0</v>
      </c>
      <c r="FM49" s="128">
        <f t="shared" si="27"/>
        <v>0</v>
      </c>
      <c r="FN49" s="128">
        <f t="shared" si="28"/>
        <v>0</v>
      </c>
      <c r="FO49" s="128">
        <f t="shared" si="29"/>
        <v>0</v>
      </c>
      <c r="FP49" s="128">
        <f t="shared" si="30"/>
        <v>0</v>
      </c>
      <c r="FR49">
        <f t="shared" si="31"/>
        <v>0</v>
      </c>
      <c r="FS49">
        <f t="shared" si="32"/>
        <v>0</v>
      </c>
      <c r="FT49">
        <f t="shared" si="33"/>
        <v>0</v>
      </c>
      <c r="FU49">
        <f t="shared" si="34"/>
        <v>0</v>
      </c>
      <c r="FV49">
        <f t="shared" si="35"/>
        <v>0</v>
      </c>
      <c r="FW49">
        <f t="shared" si="36"/>
        <v>0</v>
      </c>
      <c r="FX49">
        <f t="shared" si="37"/>
        <v>0</v>
      </c>
      <c r="FZ49">
        <f t="shared" si="38"/>
        <v>0</v>
      </c>
      <c r="GA49">
        <f t="shared" si="39"/>
        <v>0</v>
      </c>
      <c r="GB49">
        <f t="shared" si="40"/>
        <v>0</v>
      </c>
      <c r="GC49">
        <f t="shared" si="41"/>
        <v>0</v>
      </c>
      <c r="GD49">
        <f t="shared" si="42"/>
        <v>0</v>
      </c>
      <c r="GE49">
        <f t="shared" si="43"/>
        <v>0</v>
      </c>
      <c r="GF49">
        <f t="shared" si="44"/>
        <v>0</v>
      </c>
      <c r="GH49">
        <f t="shared" si="45"/>
        <v>0</v>
      </c>
      <c r="GI49">
        <f t="shared" si="46"/>
        <v>0</v>
      </c>
      <c r="GJ49">
        <f t="shared" si="47"/>
        <v>0</v>
      </c>
      <c r="GK49">
        <f t="shared" si="48"/>
        <v>0</v>
      </c>
      <c r="GL49">
        <f t="shared" si="49"/>
        <v>0</v>
      </c>
      <c r="GM49">
        <f t="shared" si="50"/>
        <v>0</v>
      </c>
      <c r="GN49">
        <f t="shared" si="51"/>
        <v>0</v>
      </c>
      <c r="GP49">
        <f t="shared" si="52"/>
        <v>0</v>
      </c>
      <c r="GQ49">
        <f t="shared" si="53"/>
        <v>0</v>
      </c>
      <c r="GR49">
        <f t="shared" si="54"/>
        <v>0</v>
      </c>
      <c r="GS49">
        <f t="shared" si="55"/>
        <v>0</v>
      </c>
      <c r="GT49">
        <f t="shared" si="56"/>
        <v>0</v>
      </c>
      <c r="GU49">
        <f t="shared" si="57"/>
        <v>0</v>
      </c>
      <c r="GV49">
        <f t="shared" si="58"/>
        <v>0</v>
      </c>
      <c r="GX49">
        <f t="shared" si="59"/>
        <v>0</v>
      </c>
      <c r="GY49">
        <f t="shared" si="60"/>
        <v>0</v>
      </c>
      <c r="GZ49">
        <f t="shared" si="61"/>
        <v>0</v>
      </c>
      <c r="HA49">
        <f t="shared" si="62"/>
        <v>0</v>
      </c>
      <c r="HB49">
        <f t="shared" si="63"/>
        <v>0</v>
      </c>
      <c r="HC49">
        <f t="shared" si="64"/>
        <v>0</v>
      </c>
      <c r="HD49">
        <f t="shared" si="65"/>
        <v>0</v>
      </c>
    </row>
    <row r="50" spans="1:212" x14ac:dyDescent="0.2">
      <c r="A50" t="s">
        <v>71</v>
      </c>
      <c r="J50" s="194">
        <v>320</v>
      </c>
      <c r="K50" s="194"/>
      <c r="L50" s="194"/>
      <c r="M50" s="199" t="s">
        <v>902</v>
      </c>
      <c r="Q50" s="127"/>
      <c r="AC50" s="128">
        <f t="shared" ref="AC50:AI50" si="178">SUM(AC13:AC15)</f>
        <v>0</v>
      </c>
      <c r="AD50" s="128">
        <f t="shared" si="178"/>
        <v>0</v>
      </c>
      <c r="AE50" s="128">
        <f t="shared" si="178"/>
        <v>0</v>
      </c>
      <c r="AF50" s="128">
        <f t="shared" si="178"/>
        <v>0</v>
      </c>
      <c r="AG50" s="128">
        <f t="shared" si="178"/>
        <v>0</v>
      </c>
      <c r="AH50" s="128">
        <f t="shared" si="178"/>
        <v>0</v>
      </c>
      <c r="AI50" s="128">
        <f t="shared" si="178"/>
        <v>0</v>
      </c>
      <c r="AJ50" s="128"/>
      <c r="AK50" s="128"/>
      <c r="AL50" s="128">
        <f t="shared" ref="AL50:AR50" si="179">SUM(AL13:AL15)</f>
        <v>0</v>
      </c>
      <c r="AM50" s="128">
        <f t="shared" si="179"/>
        <v>0</v>
      </c>
      <c r="AN50" s="128">
        <f t="shared" si="179"/>
        <v>0</v>
      </c>
      <c r="AO50" s="128">
        <f t="shared" si="179"/>
        <v>0</v>
      </c>
      <c r="AP50" s="128">
        <f t="shared" si="179"/>
        <v>0</v>
      </c>
      <c r="AQ50" s="128">
        <f t="shared" si="179"/>
        <v>0</v>
      </c>
      <c r="AR50" s="128">
        <f t="shared" si="179"/>
        <v>0</v>
      </c>
      <c r="AS50" s="128"/>
      <c r="AT50" s="128"/>
      <c r="AU50" s="128">
        <f t="shared" ref="AU50:BA50" si="180">SUM(AU13:AU15)</f>
        <v>0</v>
      </c>
      <c r="AV50" s="128">
        <f t="shared" si="180"/>
        <v>0</v>
      </c>
      <c r="AW50" s="128">
        <f t="shared" si="180"/>
        <v>0</v>
      </c>
      <c r="AX50" s="128">
        <f t="shared" si="180"/>
        <v>0</v>
      </c>
      <c r="AY50" s="128">
        <f t="shared" si="180"/>
        <v>0</v>
      </c>
      <c r="AZ50" s="128">
        <f t="shared" si="180"/>
        <v>0</v>
      </c>
      <c r="BA50" s="128">
        <f t="shared" si="180"/>
        <v>0</v>
      </c>
      <c r="BB50" s="128"/>
      <c r="BC50" s="128"/>
      <c r="BD50" s="128">
        <f t="shared" ref="BD50:BJ50" si="181">SUM(BD13:BD15)</f>
        <v>0</v>
      </c>
      <c r="BE50" s="128">
        <f t="shared" si="181"/>
        <v>0</v>
      </c>
      <c r="BF50" s="128">
        <f t="shared" si="181"/>
        <v>0</v>
      </c>
      <c r="BG50" s="128">
        <f t="shared" si="181"/>
        <v>0</v>
      </c>
      <c r="BH50" s="128">
        <f t="shared" si="181"/>
        <v>0</v>
      </c>
      <c r="BI50" s="128">
        <f t="shared" si="181"/>
        <v>0</v>
      </c>
      <c r="BJ50" s="128">
        <f t="shared" si="181"/>
        <v>0</v>
      </c>
      <c r="BK50" s="128"/>
      <c r="BL50" s="128"/>
      <c r="BM50" s="128">
        <f t="shared" ref="BM50:BS50" si="182">SUM(BM13:BM15)</f>
        <v>0</v>
      </c>
      <c r="BN50" s="128">
        <f t="shared" si="182"/>
        <v>0</v>
      </c>
      <c r="BO50" s="128">
        <f t="shared" si="182"/>
        <v>0</v>
      </c>
      <c r="BP50" s="128">
        <f t="shared" si="182"/>
        <v>0</v>
      </c>
      <c r="BQ50" s="128">
        <f t="shared" si="182"/>
        <v>0</v>
      </c>
      <c r="BR50" s="128">
        <f t="shared" si="182"/>
        <v>0</v>
      </c>
      <c r="BS50" s="128">
        <f t="shared" si="182"/>
        <v>0</v>
      </c>
      <c r="BT50" s="128"/>
      <c r="BU50" s="128">
        <f t="shared" ref="BU50:CA50" si="183">SUM(BU13:BU15)</f>
        <v>0</v>
      </c>
      <c r="BV50" s="128">
        <f t="shared" si="183"/>
        <v>0</v>
      </c>
      <c r="BW50" s="128">
        <f t="shared" si="183"/>
        <v>0</v>
      </c>
      <c r="BX50" s="128">
        <f t="shared" si="183"/>
        <v>0</v>
      </c>
      <c r="BY50" s="128">
        <f t="shared" si="183"/>
        <v>0</v>
      </c>
      <c r="BZ50" s="128">
        <f t="shared" si="183"/>
        <v>0</v>
      </c>
      <c r="CA50" s="128">
        <f t="shared" si="183"/>
        <v>0</v>
      </c>
      <c r="CB50" s="128"/>
      <c r="CC50" s="128">
        <f t="shared" ref="CC50:CI50" si="184">SUM(CC13:CC15)</f>
        <v>0</v>
      </c>
      <c r="CD50" s="128">
        <f t="shared" si="184"/>
        <v>0</v>
      </c>
      <c r="CE50" s="128">
        <f t="shared" si="184"/>
        <v>0</v>
      </c>
      <c r="CF50" s="128">
        <f t="shared" si="184"/>
        <v>0</v>
      </c>
      <c r="CG50" s="128">
        <f t="shared" si="184"/>
        <v>0</v>
      </c>
      <c r="CH50" s="128">
        <f t="shared" si="184"/>
        <v>0</v>
      </c>
      <c r="CI50" s="128">
        <f t="shared" si="184"/>
        <v>0</v>
      </c>
      <c r="CJ50" s="128"/>
      <c r="CK50" s="128">
        <f t="shared" ref="CK50:CQ50" si="185">SUM(CK13:CK15)</f>
        <v>0</v>
      </c>
      <c r="CL50" s="128">
        <f t="shared" si="185"/>
        <v>0</v>
      </c>
      <c r="CM50" s="128">
        <f t="shared" si="185"/>
        <v>0</v>
      </c>
      <c r="CN50" s="128">
        <f t="shared" si="185"/>
        <v>0</v>
      </c>
      <c r="CO50" s="128">
        <f t="shared" si="185"/>
        <v>0</v>
      </c>
      <c r="CP50" s="128">
        <f t="shared" si="185"/>
        <v>0</v>
      </c>
      <c r="CQ50" s="128">
        <f t="shared" si="185"/>
        <v>0</v>
      </c>
      <c r="CR50" s="128"/>
      <c r="CS50" s="128">
        <f t="shared" ref="CS50:CY50" si="186">SUM(CS13:CS15)</f>
        <v>0</v>
      </c>
      <c r="CT50" s="128">
        <f t="shared" si="186"/>
        <v>0</v>
      </c>
      <c r="CU50" s="128">
        <f t="shared" si="186"/>
        <v>0</v>
      </c>
      <c r="CV50" s="128">
        <f t="shared" si="186"/>
        <v>0</v>
      </c>
      <c r="CW50" s="128">
        <f t="shared" si="186"/>
        <v>0</v>
      </c>
      <c r="CX50" s="128">
        <f t="shared" si="186"/>
        <v>0</v>
      </c>
      <c r="CY50" s="128">
        <f t="shared" si="186"/>
        <v>0</v>
      </c>
      <c r="CZ50" s="128"/>
      <c r="DA50" s="128">
        <f t="shared" ref="DA50:DG50" si="187">SUM(DA13:DA15)</f>
        <v>0</v>
      </c>
      <c r="DB50" s="128">
        <f t="shared" si="187"/>
        <v>0</v>
      </c>
      <c r="DC50" s="128">
        <f t="shared" si="187"/>
        <v>0</v>
      </c>
      <c r="DD50" s="128">
        <f t="shared" si="187"/>
        <v>0</v>
      </c>
      <c r="DE50" s="128">
        <f t="shared" si="187"/>
        <v>0</v>
      </c>
      <c r="DF50" s="128">
        <f t="shared" si="187"/>
        <v>0</v>
      </c>
      <c r="DG50" s="128">
        <f t="shared" si="187"/>
        <v>0</v>
      </c>
      <c r="DH50" s="128"/>
      <c r="DI50" s="128">
        <f t="shared" ref="DI50:DO50" si="188">SUM(DI13:DI15)</f>
        <v>0</v>
      </c>
      <c r="DJ50" s="128">
        <f t="shared" si="188"/>
        <v>0</v>
      </c>
      <c r="DK50" s="128">
        <f t="shared" si="188"/>
        <v>0</v>
      </c>
      <c r="DL50" s="128">
        <f t="shared" si="188"/>
        <v>0</v>
      </c>
      <c r="DM50" s="128">
        <f t="shared" si="188"/>
        <v>0</v>
      </c>
      <c r="DN50" s="128">
        <f t="shared" si="188"/>
        <v>0</v>
      </c>
      <c r="DO50" s="128">
        <f t="shared" si="188"/>
        <v>0</v>
      </c>
      <c r="DP50" s="128"/>
      <c r="DQ50" s="128">
        <f t="shared" ref="DQ50:DZ50" si="189">SUM(DQ13:DQ15)</f>
        <v>0</v>
      </c>
      <c r="DR50" s="128">
        <f t="shared" si="189"/>
        <v>0</v>
      </c>
      <c r="DS50" s="128">
        <f t="shared" si="189"/>
        <v>0</v>
      </c>
      <c r="DT50" s="128">
        <f t="shared" si="189"/>
        <v>0</v>
      </c>
      <c r="DU50" s="128">
        <f t="shared" si="189"/>
        <v>0</v>
      </c>
      <c r="DV50" s="128">
        <f t="shared" si="189"/>
        <v>0</v>
      </c>
      <c r="DW50" s="128">
        <f t="shared" si="189"/>
        <v>0</v>
      </c>
      <c r="DX50" s="128">
        <f t="shared" si="189"/>
        <v>0</v>
      </c>
      <c r="DY50" s="128">
        <f t="shared" si="189"/>
        <v>0</v>
      </c>
      <c r="DZ50" s="128">
        <f t="shared" si="189"/>
        <v>0</v>
      </c>
      <c r="EA50" s="128"/>
      <c r="EB50" s="128">
        <f t="shared" ref="EB50:EH50" si="190">SUM(EB13:EB15)</f>
        <v>0</v>
      </c>
      <c r="EC50" s="128">
        <f t="shared" si="190"/>
        <v>0</v>
      </c>
      <c r="ED50" s="128">
        <f t="shared" si="190"/>
        <v>0</v>
      </c>
      <c r="EE50" s="128">
        <f t="shared" si="190"/>
        <v>0</v>
      </c>
      <c r="EF50" s="128">
        <f t="shared" si="190"/>
        <v>0</v>
      </c>
      <c r="EG50" s="128">
        <f t="shared" si="190"/>
        <v>0</v>
      </c>
      <c r="EH50" s="128">
        <f t="shared" si="190"/>
        <v>0</v>
      </c>
      <c r="EI50" s="128"/>
      <c r="EJ50" s="128">
        <f t="shared" ref="EJ50:EP50" si="191">SUM(EJ13:EJ15)</f>
        <v>0</v>
      </c>
      <c r="EK50" s="128">
        <f t="shared" si="191"/>
        <v>0</v>
      </c>
      <c r="EL50" s="128">
        <f t="shared" si="191"/>
        <v>0</v>
      </c>
      <c r="EM50" s="128">
        <f t="shared" si="191"/>
        <v>0</v>
      </c>
      <c r="EN50" s="128">
        <f t="shared" si="191"/>
        <v>0</v>
      </c>
      <c r="EO50" s="128">
        <f t="shared" si="191"/>
        <v>0</v>
      </c>
      <c r="EP50" s="128">
        <f t="shared" si="191"/>
        <v>0</v>
      </c>
      <c r="EQ50" s="128"/>
      <c r="ER50" s="128">
        <f t="shared" ref="ER50:EX50" si="192">SUM(ER13:ER15)</f>
        <v>0</v>
      </c>
      <c r="ES50" s="128">
        <f t="shared" si="192"/>
        <v>0</v>
      </c>
      <c r="ET50" s="128">
        <f t="shared" si="192"/>
        <v>0</v>
      </c>
      <c r="EU50" s="128">
        <f t="shared" si="192"/>
        <v>0</v>
      </c>
      <c r="EV50" s="128">
        <f t="shared" si="192"/>
        <v>0</v>
      </c>
      <c r="EW50" s="128">
        <f t="shared" si="192"/>
        <v>0</v>
      </c>
      <c r="EX50" s="128">
        <f t="shared" si="192"/>
        <v>0</v>
      </c>
      <c r="EY50" s="128"/>
      <c r="EZ50" s="128">
        <f t="shared" ref="EZ50:FF50" si="193">SUM(EZ13:EZ15)</f>
        <v>0</v>
      </c>
      <c r="FA50" s="128">
        <f t="shared" si="193"/>
        <v>0</v>
      </c>
      <c r="FB50" s="128">
        <f t="shared" si="193"/>
        <v>0</v>
      </c>
      <c r="FC50" s="128">
        <f t="shared" si="193"/>
        <v>0</v>
      </c>
      <c r="FD50" s="128">
        <f t="shared" si="193"/>
        <v>0</v>
      </c>
      <c r="FE50" s="128">
        <f t="shared" si="193"/>
        <v>0</v>
      </c>
      <c r="FF50" s="128">
        <f t="shared" si="193"/>
        <v>0</v>
      </c>
      <c r="FG50" s="128"/>
      <c r="FH50" s="128">
        <f>SUM(FH13:FH15)</f>
        <v>0</v>
      </c>
      <c r="FI50" s="128"/>
      <c r="FJ50" s="128">
        <f t="shared" si="24"/>
        <v>0</v>
      </c>
      <c r="FK50" s="128">
        <f t="shared" si="25"/>
        <v>0</v>
      </c>
      <c r="FL50" s="128">
        <f t="shared" si="26"/>
        <v>0</v>
      </c>
      <c r="FM50" s="128">
        <f t="shared" si="27"/>
        <v>0</v>
      </c>
      <c r="FN50" s="128">
        <f t="shared" si="28"/>
        <v>0</v>
      </c>
      <c r="FO50" s="128">
        <f t="shared" si="29"/>
        <v>0</v>
      </c>
      <c r="FP50" s="128">
        <f t="shared" si="30"/>
        <v>0</v>
      </c>
      <c r="FR50">
        <f t="shared" si="31"/>
        <v>0</v>
      </c>
      <c r="FS50">
        <f t="shared" si="32"/>
        <v>0</v>
      </c>
      <c r="FT50">
        <f t="shared" si="33"/>
        <v>0</v>
      </c>
      <c r="FU50">
        <f t="shared" si="34"/>
        <v>0</v>
      </c>
      <c r="FV50">
        <f t="shared" si="35"/>
        <v>0</v>
      </c>
      <c r="FW50">
        <f t="shared" si="36"/>
        <v>0</v>
      </c>
      <c r="FX50">
        <f t="shared" si="37"/>
        <v>0</v>
      </c>
      <c r="FZ50">
        <f t="shared" si="38"/>
        <v>0</v>
      </c>
      <c r="GA50">
        <f t="shared" si="39"/>
        <v>0</v>
      </c>
      <c r="GB50">
        <f t="shared" si="40"/>
        <v>0</v>
      </c>
      <c r="GC50">
        <f t="shared" si="41"/>
        <v>0</v>
      </c>
      <c r="GD50">
        <f t="shared" si="42"/>
        <v>0</v>
      </c>
      <c r="GE50">
        <f t="shared" si="43"/>
        <v>0</v>
      </c>
      <c r="GF50">
        <f t="shared" si="44"/>
        <v>0</v>
      </c>
      <c r="GH50">
        <f t="shared" si="45"/>
        <v>0</v>
      </c>
      <c r="GI50">
        <f t="shared" si="46"/>
        <v>0</v>
      </c>
      <c r="GJ50">
        <f t="shared" si="47"/>
        <v>0</v>
      </c>
      <c r="GK50">
        <f t="shared" si="48"/>
        <v>0</v>
      </c>
      <c r="GL50">
        <f t="shared" si="49"/>
        <v>0</v>
      </c>
      <c r="GM50">
        <f t="shared" si="50"/>
        <v>0</v>
      </c>
      <c r="GN50">
        <f t="shared" si="51"/>
        <v>0</v>
      </c>
      <c r="GP50">
        <f t="shared" si="52"/>
        <v>0</v>
      </c>
      <c r="GQ50">
        <f t="shared" si="53"/>
        <v>0</v>
      </c>
      <c r="GR50">
        <f t="shared" si="54"/>
        <v>0</v>
      </c>
      <c r="GS50">
        <f t="shared" si="55"/>
        <v>0</v>
      </c>
      <c r="GT50">
        <f t="shared" si="56"/>
        <v>0</v>
      </c>
      <c r="GU50">
        <f t="shared" si="57"/>
        <v>0</v>
      </c>
      <c r="GV50">
        <f t="shared" si="58"/>
        <v>0</v>
      </c>
      <c r="GX50">
        <f t="shared" si="59"/>
        <v>0</v>
      </c>
      <c r="GY50">
        <f t="shared" si="60"/>
        <v>0</v>
      </c>
      <c r="GZ50">
        <f t="shared" si="61"/>
        <v>0</v>
      </c>
      <c r="HA50">
        <f t="shared" si="62"/>
        <v>0</v>
      </c>
      <c r="HB50">
        <f t="shared" si="63"/>
        <v>0</v>
      </c>
      <c r="HC50">
        <f t="shared" si="64"/>
        <v>0</v>
      </c>
      <c r="HD50">
        <f t="shared" si="65"/>
        <v>0</v>
      </c>
    </row>
    <row r="51" spans="1:212" x14ac:dyDescent="0.2">
      <c r="A51" t="s">
        <v>72</v>
      </c>
      <c r="J51" s="194">
        <v>330</v>
      </c>
      <c r="K51" s="194"/>
      <c r="L51" s="194"/>
      <c r="M51" s="199" t="s">
        <v>903</v>
      </c>
      <c r="AC51" s="128">
        <f t="shared" ref="AC51:AI51" si="194">SUM(AC16:AC23)</f>
        <v>0</v>
      </c>
      <c r="AD51" s="128">
        <f t="shared" si="194"/>
        <v>0</v>
      </c>
      <c r="AE51" s="128">
        <f t="shared" si="194"/>
        <v>0</v>
      </c>
      <c r="AF51" s="128">
        <f t="shared" si="194"/>
        <v>0</v>
      </c>
      <c r="AG51" s="128">
        <f t="shared" si="194"/>
        <v>0</v>
      </c>
      <c r="AH51" s="128">
        <f t="shared" si="194"/>
        <v>0</v>
      </c>
      <c r="AI51" s="128">
        <f t="shared" si="194"/>
        <v>0</v>
      </c>
      <c r="AJ51" s="128"/>
      <c r="AK51" s="128"/>
      <c r="AL51" s="128">
        <f t="shared" ref="AL51:AR51" si="195">SUM(AL16:AL23)</f>
        <v>0</v>
      </c>
      <c r="AM51" s="128">
        <f t="shared" si="195"/>
        <v>0</v>
      </c>
      <c r="AN51" s="128">
        <f t="shared" si="195"/>
        <v>0</v>
      </c>
      <c r="AO51" s="128">
        <f t="shared" si="195"/>
        <v>0</v>
      </c>
      <c r="AP51" s="128">
        <f t="shared" si="195"/>
        <v>0</v>
      </c>
      <c r="AQ51" s="128">
        <f t="shared" si="195"/>
        <v>0</v>
      </c>
      <c r="AR51" s="128">
        <f t="shared" si="195"/>
        <v>0</v>
      </c>
      <c r="AS51" s="128"/>
      <c r="AT51" s="128"/>
      <c r="AU51" s="128">
        <f t="shared" ref="AU51:BA51" si="196">SUM(AU16:AU23)</f>
        <v>0</v>
      </c>
      <c r="AV51" s="128">
        <f t="shared" si="196"/>
        <v>0</v>
      </c>
      <c r="AW51" s="128">
        <f t="shared" si="196"/>
        <v>0</v>
      </c>
      <c r="AX51" s="128">
        <f t="shared" si="196"/>
        <v>0</v>
      </c>
      <c r="AY51" s="128">
        <f t="shared" si="196"/>
        <v>0</v>
      </c>
      <c r="AZ51" s="128">
        <f t="shared" si="196"/>
        <v>0</v>
      </c>
      <c r="BA51" s="128">
        <f t="shared" si="196"/>
        <v>0</v>
      </c>
      <c r="BB51" s="128"/>
      <c r="BC51" s="128"/>
      <c r="BD51" s="128">
        <f t="shared" ref="BD51:BJ51" si="197">SUM(BD16:BD23)</f>
        <v>0</v>
      </c>
      <c r="BE51" s="128">
        <f t="shared" si="197"/>
        <v>0</v>
      </c>
      <c r="BF51" s="128">
        <f t="shared" si="197"/>
        <v>0</v>
      </c>
      <c r="BG51" s="128">
        <f t="shared" si="197"/>
        <v>0</v>
      </c>
      <c r="BH51" s="128">
        <f t="shared" si="197"/>
        <v>0</v>
      </c>
      <c r="BI51" s="128">
        <f t="shared" si="197"/>
        <v>0</v>
      </c>
      <c r="BJ51" s="128">
        <f t="shared" si="197"/>
        <v>0</v>
      </c>
      <c r="BK51" s="128"/>
      <c r="BL51" s="128"/>
      <c r="BM51" s="128">
        <f t="shared" ref="BM51:BS51" si="198">SUM(BM16:BM23)</f>
        <v>0</v>
      </c>
      <c r="BN51" s="128">
        <f t="shared" si="198"/>
        <v>0</v>
      </c>
      <c r="BO51" s="128">
        <f t="shared" si="198"/>
        <v>0</v>
      </c>
      <c r="BP51" s="128">
        <f t="shared" si="198"/>
        <v>0</v>
      </c>
      <c r="BQ51" s="128">
        <f t="shared" si="198"/>
        <v>0</v>
      </c>
      <c r="BR51" s="128">
        <f t="shared" si="198"/>
        <v>0</v>
      </c>
      <c r="BS51" s="128">
        <f t="shared" si="198"/>
        <v>0</v>
      </c>
      <c r="BT51" s="128"/>
      <c r="BU51" s="128">
        <f t="shared" ref="BU51:CA51" si="199">SUM(BU16:BU23)</f>
        <v>0</v>
      </c>
      <c r="BV51" s="128">
        <f t="shared" si="199"/>
        <v>0</v>
      </c>
      <c r="BW51" s="128">
        <f t="shared" si="199"/>
        <v>0</v>
      </c>
      <c r="BX51" s="128">
        <f t="shared" si="199"/>
        <v>0</v>
      </c>
      <c r="BY51" s="128">
        <f t="shared" si="199"/>
        <v>0</v>
      </c>
      <c r="BZ51" s="128">
        <f t="shared" si="199"/>
        <v>0</v>
      </c>
      <c r="CA51" s="128">
        <f t="shared" si="199"/>
        <v>0</v>
      </c>
      <c r="CB51" s="128"/>
      <c r="CC51" s="128">
        <f t="shared" ref="CC51:CI51" si="200">SUM(CC16:CC23)</f>
        <v>0</v>
      </c>
      <c r="CD51" s="128">
        <f t="shared" si="200"/>
        <v>0</v>
      </c>
      <c r="CE51" s="128">
        <f t="shared" si="200"/>
        <v>0</v>
      </c>
      <c r="CF51" s="128">
        <f t="shared" si="200"/>
        <v>0</v>
      </c>
      <c r="CG51" s="128">
        <f t="shared" si="200"/>
        <v>0</v>
      </c>
      <c r="CH51" s="128">
        <f t="shared" si="200"/>
        <v>0</v>
      </c>
      <c r="CI51" s="128">
        <f t="shared" si="200"/>
        <v>0</v>
      </c>
      <c r="CJ51" s="128"/>
      <c r="CK51" s="128">
        <f t="shared" ref="CK51:CQ51" si="201">SUM(CK16:CK23)</f>
        <v>0</v>
      </c>
      <c r="CL51" s="128">
        <f t="shared" si="201"/>
        <v>0</v>
      </c>
      <c r="CM51" s="128">
        <f t="shared" si="201"/>
        <v>0</v>
      </c>
      <c r="CN51" s="128">
        <f t="shared" si="201"/>
        <v>0</v>
      </c>
      <c r="CO51" s="128">
        <f t="shared" si="201"/>
        <v>0</v>
      </c>
      <c r="CP51" s="128">
        <f t="shared" si="201"/>
        <v>0</v>
      </c>
      <c r="CQ51" s="128">
        <f t="shared" si="201"/>
        <v>0</v>
      </c>
      <c r="CR51" s="128"/>
      <c r="CS51" s="128">
        <f t="shared" ref="CS51:CY51" si="202">SUM(CS16:CS23)</f>
        <v>0</v>
      </c>
      <c r="CT51" s="128">
        <f t="shared" si="202"/>
        <v>0</v>
      </c>
      <c r="CU51" s="128">
        <f t="shared" si="202"/>
        <v>0</v>
      </c>
      <c r="CV51" s="128">
        <f t="shared" si="202"/>
        <v>0</v>
      </c>
      <c r="CW51" s="128">
        <f t="shared" si="202"/>
        <v>0</v>
      </c>
      <c r="CX51" s="128">
        <f t="shared" si="202"/>
        <v>0</v>
      </c>
      <c r="CY51" s="128">
        <f t="shared" si="202"/>
        <v>0</v>
      </c>
      <c r="CZ51" s="128"/>
      <c r="DA51" s="128">
        <f t="shared" ref="DA51:DG51" si="203">SUM(DA16:DA23)</f>
        <v>0</v>
      </c>
      <c r="DB51" s="128">
        <f t="shared" si="203"/>
        <v>0</v>
      </c>
      <c r="DC51" s="128">
        <f t="shared" si="203"/>
        <v>0</v>
      </c>
      <c r="DD51" s="128">
        <f t="shared" si="203"/>
        <v>0</v>
      </c>
      <c r="DE51" s="128">
        <f t="shared" si="203"/>
        <v>0</v>
      </c>
      <c r="DF51" s="128">
        <f t="shared" si="203"/>
        <v>0</v>
      </c>
      <c r="DG51" s="128">
        <f t="shared" si="203"/>
        <v>0</v>
      </c>
      <c r="DH51" s="128"/>
      <c r="DI51" s="128">
        <f t="shared" ref="DI51:DO51" si="204">SUM(DI16:DI23)</f>
        <v>0</v>
      </c>
      <c r="DJ51" s="128">
        <f t="shared" si="204"/>
        <v>0</v>
      </c>
      <c r="DK51" s="128">
        <f t="shared" si="204"/>
        <v>0</v>
      </c>
      <c r="DL51" s="128">
        <f t="shared" si="204"/>
        <v>0</v>
      </c>
      <c r="DM51" s="128">
        <f t="shared" si="204"/>
        <v>0</v>
      </c>
      <c r="DN51" s="128">
        <f t="shared" si="204"/>
        <v>0</v>
      </c>
      <c r="DO51" s="128">
        <f t="shared" si="204"/>
        <v>0</v>
      </c>
      <c r="DP51" s="128"/>
      <c r="DQ51" s="128">
        <f t="shared" ref="DQ51:DZ51" si="205">SUM(DQ16:DQ23)</f>
        <v>0</v>
      </c>
      <c r="DR51" s="128">
        <f t="shared" si="205"/>
        <v>0</v>
      </c>
      <c r="DS51" s="128">
        <f t="shared" si="205"/>
        <v>0</v>
      </c>
      <c r="DT51" s="128">
        <f t="shared" si="205"/>
        <v>0</v>
      </c>
      <c r="DU51" s="128">
        <f t="shared" si="205"/>
        <v>0</v>
      </c>
      <c r="DV51" s="128">
        <f t="shared" si="205"/>
        <v>0</v>
      </c>
      <c r="DW51" s="128">
        <f t="shared" si="205"/>
        <v>0</v>
      </c>
      <c r="DX51" s="128">
        <f t="shared" si="205"/>
        <v>0</v>
      </c>
      <c r="DY51" s="128">
        <f t="shared" si="205"/>
        <v>0</v>
      </c>
      <c r="DZ51" s="128">
        <f t="shared" si="205"/>
        <v>0</v>
      </c>
      <c r="EA51" s="128"/>
      <c r="EB51" s="128">
        <f t="shared" ref="EB51:EH51" si="206">SUM(EB16:EB23)</f>
        <v>0</v>
      </c>
      <c r="EC51" s="128">
        <f t="shared" si="206"/>
        <v>0</v>
      </c>
      <c r="ED51" s="128">
        <f t="shared" si="206"/>
        <v>0</v>
      </c>
      <c r="EE51" s="128">
        <f t="shared" si="206"/>
        <v>0</v>
      </c>
      <c r="EF51" s="128">
        <f t="shared" si="206"/>
        <v>0</v>
      </c>
      <c r="EG51" s="128">
        <f t="shared" si="206"/>
        <v>0</v>
      </c>
      <c r="EH51" s="128">
        <f t="shared" si="206"/>
        <v>0</v>
      </c>
      <c r="EI51" s="128"/>
      <c r="EJ51" s="128">
        <f t="shared" ref="EJ51:EP51" si="207">SUM(EJ16:EJ23)</f>
        <v>0</v>
      </c>
      <c r="EK51" s="128">
        <f t="shared" si="207"/>
        <v>0</v>
      </c>
      <c r="EL51" s="128">
        <f t="shared" si="207"/>
        <v>0</v>
      </c>
      <c r="EM51" s="128">
        <f t="shared" si="207"/>
        <v>0</v>
      </c>
      <c r="EN51" s="128">
        <f t="shared" si="207"/>
        <v>0</v>
      </c>
      <c r="EO51" s="128">
        <f t="shared" si="207"/>
        <v>0</v>
      </c>
      <c r="EP51" s="128">
        <f t="shared" si="207"/>
        <v>0</v>
      </c>
      <c r="EQ51" s="128"/>
      <c r="ER51" s="128">
        <f t="shared" ref="ER51:EX51" si="208">SUM(ER16:ER23)</f>
        <v>0</v>
      </c>
      <c r="ES51" s="128">
        <f t="shared" si="208"/>
        <v>0</v>
      </c>
      <c r="ET51" s="128">
        <f t="shared" si="208"/>
        <v>0</v>
      </c>
      <c r="EU51" s="128">
        <f t="shared" si="208"/>
        <v>0</v>
      </c>
      <c r="EV51" s="128">
        <f t="shared" si="208"/>
        <v>0</v>
      </c>
      <c r="EW51" s="128">
        <f t="shared" si="208"/>
        <v>0</v>
      </c>
      <c r="EX51" s="128">
        <f t="shared" si="208"/>
        <v>0</v>
      </c>
      <c r="EY51" s="128"/>
      <c r="EZ51" s="128">
        <f t="shared" ref="EZ51:FF51" si="209">SUM(EZ16:EZ23)</f>
        <v>0</v>
      </c>
      <c r="FA51" s="128">
        <f t="shared" si="209"/>
        <v>0</v>
      </c>
      <c r="FB51" s="128">
        <f t="shared" si="209"/>
        <v>0</v>
      </c>
      <c r="FC51" s="128">
        <f t="shared" si="209"/>
        <v>0</v>
      </c>
      <c r="FD51" s="128">
        <f t="shared" si="209"/>
        <v>0</v>
      </c>
      <c r="FE51" s="128">
        <f t="shared" si="209"/>
        <v>0</v>
      </c>
      <c r="FF51" s="128">
        <f t="shared" si="209"/>
        <v>0</v>
      </c>
      <c r="FG51" s="128"/>
      <c r="FH51" s="128">
        <f>SUM(FH16:FH23)</f>
        <v>0</v>
      </c>
      <c r="FI51" s="128"/>
      <c r="FJ51" s="128">
        <f t="shared" si="24"/>
        <v>0</v>
      </c>
      <c r="FK51" s="128">
        <f t="shared" si="25"/>
        <v>0</v>
      </c>
      <c r="FL51" s="128">
        <f t="shared" si="26"/>
        <v>0</v>
      </c>
      <c r="FM51" s="128">
        <f t="shared" si="27"/>
        <v>0</v>
      </c>
      <c r="FN51" s="128">
        <f t="shared" si="28"/>
        <v>0</v>
      </c>
      <c r="FO51" s="128">
        <f t="shared" si="29"/>
        <v>0</v>
      </c>
      <c r="FP51" s="128">
        <f t="shared" si="30"/>
        <v>0</v>
      </c>
      <c r="FR51">
        <f t="shared" si="31"/>
        <v>0</v>
      </c>
      <c r="FS51">
        <f t="shared" si="32"/>
        <v>0</v>
      </c>
      <c r="FT51">
        <f t="shared" si="33"/>
        <v>0</v>
      </c>
      <c r="FU51">
        <f t="shared" si="34"/>
        <v>0</v>
      </c>
      <c r="FV51">
        <f t="shared" si="35"/>
        <v>0</v>
      </c>
      <c r="FW51">
        <f t="shared" si="36"/>
        <v>0</v>
      </c>
      <c r="FX51">
        <f t="shared" si="37"/>
        <v>0</v>
      </c>
      <c r="FZ51">
        <f t="shared" si="38"/>
        <v>0</v>
      </c>
      <c r="GA51">
        <f t="shared" si="39"/>
        <v>0</v>
      </c>
      <c r="GB51">
        <f t="shared" si="40"/>
        <v>0</v>
      </c>
      <c r="GC51">
        <f t="shared" si="41"/>
        <v>0</v>
      </c>
      <c r="GD51">
        <f t="shared" si="42"/>
        <v>0</v>
      </c>
      <c r="GE51">
        <f t="shared" si="43"/>
        <v>0</v>
      </c>
      <c r="GF51">
        <f t="shared" si="44"/>
        <v>0</v>
      </c>
      <c r="GH51">
        <f t="shared" si="45"/>
        <v>0</v>
      </c>
      <c r="GI51">
        <f t="shared" si="46"/>
        <v>0</v>
      </c>
      <c r="GJ51">
        <f t="shared" si="47"/>
        <v>0</v>
      </c>
      <c r="GK51">
        <f t="shared" si="48"/>
        <v>0</v>
      </c>
      <c r="GL51">
        <f t="shared" si="49"/>
        <v>0</v>
      </c>
      <c r="GM51">
        <f t="shared" si="50"/>
        <v>0</v>
      </c>
      <c r="GN51">
        <f t="shared" si="51"/>
        <v>0</v>
      </c>
      <c r="GP51">
        <f t="shared" si="52"/>
        <v>0</v>
      </c>
      <c r="GQ51">
        <f t="shared" si="53"/>
        <v>0</v>
      </c>
      <c r="GR51">
        <f t="shared" si="54"/>
        <v>0</v>
      </c>
      <c r="GS51">
        <f t="shared" si="55"/>
        <v>0</v>
      </c>
      <c r="GT51">
        <f t="shared" si="56"/>
        <v>0</v>
      </c>
      <c r="GU51">
        <f t="shared" si="57"/>
        <v>0</v>
      </c>
      <c r="GV51">
        <f t="shared" si="58"/>
        <v>0</v>
      </c>
      <c r="GX51">
        <f t="shared" si="59"/>
        <v>0</v>
      </c>
      <c r="GY51">
        <f t="shared" si="60"/>
        <v>0</v>
      </c>
      <c r="GZ51">
        <f t="shared" si="61"/>
        <v>0</v>
      </c>
      <c r="HA51">
        <f t="shared" si="62"/>
        <v>0</v>
      </c>
      <c r="HB51">
        <f t="shared" si="63"/>
        <v>0</v>
      </c>
      <c r="HC51">
        <f t="shared" si="64"/>
        <v>0</v>
      </c>
      <c r="HD51">
        <f t="shared" si="65"/>
        <v>0</v>
      </c>
    </row>
    <row r="52" spans="1:212" x14ac:dyDescent="0.2">
      <c r="A52" t="s">
        <v>73</v>
      </c>
      <c r="J52" s="194">
        <v>340</v>
      </c>
      <c r="K52" s="194"/>
      <c r="L52" s="194"/>
      <c r="M52" s="199" t="s">
        <v>904</v>
      </c>
      <c r="AC52" s="128">
        <f t="shared" ref="AC52:AI52" si="210">SUM(AC24:AC28)</f>
        <v>0</v>
      </c>
      <c r="AD52" s="128">
        <f t="shared" si="210"/>
        <v>0</v>
      </c>
      <c r="AE52" s="128">
        <f t="shared" si="210"/>
        <v>0</v>
      </c>
      <c r="AF52" s="128">
        <f t="shared" si="210"/>
        <v>0</v>
      </c>
      <c r="AG52" s="128">
        <f t="shared" si="210"/>
        <v>0</v>
      </c>
      <c r="AH52" s="128">
        <f t="shared" si="210"/>
        <v>0</v>
      </c>
      <c r="AI52" s="128">
        <f t="shared" si="210"/>
        <v>0</v>
      </c>
      <c r="AJ52" s="128"/>
      <c r="AK52" s="128"/>
      <c r="AL52" s="128">
        <f t="shared" ref="AL52:AR52" si="211">SUM(AL24:AL28)</f>
        <v>0</v>
      </c>
      <c r="AM52" s="128">
        <f t="shared" si="211"/>
        <v>0</v>
      </c>
      <c r="AN52" s="128">
        <f t="shared" si="211"/>
        <v>0</v>
      </c>
      <c r="AO52" s="128">
        <f t="shared" si="211"/>
        <v>0</v>
      </c>
      <c r="AP52" s="128">
        <f t="shared" si="211"/>
        <v>0</v>
      </c>
      <c r="AQ52" s="128">
        <f t="shared" si="211"/>
        <v>0</v>
      </c>
      <c r="AR52" s="128">
        <f t="shared" si="211"/>
        <v>0</v>
      </c>
      <c r="AS52" s="128"/>
      <c r="AT52" s="128"/>
      <c r="AU52" s="128">
        <f t="shared" ref="AU52:BA52" si="212">SUM(AU24:AU28)</f>
        <v>0</v>
      </c>
      <c r="AV52" s="128">
        <f t="shared" si="212"/>
        <v>0</v>
      </c>
      <c r="AW52" s="128">
        <f t="shared" si="212"/>
        <v>0</v>
      </c>
      <c r="AX52" s="128">
        <f t="shared" si="212"/>
        <v>0</v>
      </c>
      <c r="AY52" s="128">
        <f t="shared" si="212"/>
        <v>0</v>
      </c>
      <c r="AZ52" s="128">
        <f t="shared" si="212"/>
        <v>0</v>
      </c>
      <c r="BA52" s="128">
        <f t="shared" si="212"/>
        <v>0</v>
      </c>
      <c r="BB52" s="128"/>
      <c r="BC52" s="128"/>
      <c r="BD52" s="128">
        <f t="shared" ref="BD52:BJ52" si="213">SUM(BD24:BD28)</f>
        <v>0</v>
      </c>
      <c r="BE52" s="128">
        <f t="shared" si="213"/>
        <v>0</v>
      </c>
      <c r="BF52" s="128">
        <f t="shared" si="213"/>
        <v>0</v>
      </c>
      <c r="BG52" s="128">
        <f t="shared" si="213"/>
        <v>0</v>
      </c>
      <c r="BH52" s="128">
        <f t="shared" si="213"/>
        <v>0</v>
      </c>
      <c r="BI52" s="128">
        <f t="shared" si="213"/>
        <v>0</v>
      </c>
      <c r="BJ52" s="128">
        <f t="shared" si="213"/>
        <v>0</v>
      </c>
      <c r="BK52" s="128"/>
      <c r="BL52" s="128"/>
      <c r="BM52" s="128">
        <f t="shared" ref="BM52:BS52" si="214">SUM(BM24:BM28)</f>
        <v>0</v>
      </c>
      <c r="BN52" s="128">
        <f t="shared" si="214"/>
        <v>0</v>
      </c>
      <c r="BO52" s="128">
        <f t="shared" si="214"/>
        <v>0</v>
      </c>
      <c r="BP52" s="128">
        <f t="shared" si="214"/>
        <v>0</v>
      </c>
      <c r="BQ52" s="128">
        <f t="shared" si="214"/>
        <v>0</v>
      </c>
      <c r="BR52" s="128">
        <f t="shared" si="214"/>
        <v>0</v>
      </c>
      <c r="BS52" s="128">
        <f t="shared" si="214"/>
        <v>0</v>
      </c>
      <c r="BT52" s="128"/>
      <c r="BU52" s="128">
        <f t="shared" ref="BU52:CA52" si="215">SUM(BU24:BU28)</f>
        <v>0</v>
      </c>
      <c r="BV52" s="128">
        <f t="shared" si="215"/>
        <v>0</v>
      </c>
      <c r="BW52" s="128">
        <f t="shared" si="215"/>
        <v>0</v>
      </c>
      <c r="BX52" s="128">
        <f t="shared" si="215"/>
        <v>0</v>
      </c>
      <c r="BY52" s="128">
        <f t="shared" si="215"/>
        <v>0</v>
      </c>
      <c r="BZ52" s="128">
        <f t="shared" si="215"/>
        <v>0</v>
      </c>
      <c r="CA52" s="128">
        <f t="shared" si="215"/>
        <v>0</v>
      </c>
      <c r="CB52" s="128"/>
      <c r="CC52" s="128">
        <f t="shared" ref="CC52:CI52" si="216">SUM(CC24:CC28)</f>
        <v>0</v>
      </c>
      <c r="CD52" s="128">
        <f t="shared" si="216"/>
        <v>0</v>
      </c>
      <c r="CE52" s="128">
        <f t="shared" si="216"/>
        <v>0</v>
      </c>
      <c r="CF52" s="128">
        <f t="shared" si="216"/>
        <v>0</v>
      </c>
      <c r="CG52" s="128">
        <f t="shared" si="216"/>
        <v>0</v>
      </c>
      <c r="CH52" s="128">
        <f t="shared" si="216"/>
        <v>0</v>
      </c>
      <c r="CI52" s="128">
        <f t="shared" si="216"/>
        <v>0</v>
      </c>
      <c r="CJ52" s="128"/>
      <c r="CK52" s="128">
        <f t="shared" ref="CK52:CQ52" si="217">SUM(CK24:CK28)</f>
        <v>0</v>
      </c>
      <c r="CL52" s="128">
        <f t="shared" si="217"/>
        <v>0</v>
      </c>
      <c r="CM52" s="128">
        <f t="shared" si="217"/>
        <v>0</v>
      </c>
      <c r="CN52" s="128">
        <f t="shared" si="217"/>
        <v>0</v>
      </c>
      <c r="CO52" s="128">
        <f t="shared" si="217"/>
        <v>0</v>
      </c>
      <c r="CP52" s="128">
        <f t="shared" si="217"/>
        <v>0</v>
      </c>
      <c r="CQ52" s="128">
        <f t="shared" si="217"/>
        <v>0</v>
      </c>
      <c r="CR52" s="128"/>
      <c r="CS52" s="128">
        <f t="shared" ref="CS52:CY52" si="218">SUM(CS24:CS28)</f>
        <v>0</v>
      </c>
      <c r="CT52" s="128">
        <f t="shared" si="218"/>
        <v>0</v>
      </c>
      <c r="CU52" s="128">
        <f t="shared" si="218"/>
        <v>0</v>
      </c>
      <c r="CV52" s="128">
        <f t="shared" si="218"/>
        <v>0</v>
      </c>
      <c r="CW52" s="128">
        <f t="shared" si="218"/>
        <v>0</v>
      </c>
      <c r="CX52" s="128">
        <f t="shared" si="218"/>
        <v>0</v>
      </c>
      <c r="CY52" s="128">
        <f t="shared" si="218"/>
        <v>0</v>
      </c>
      <c r="CZ52" s="128"/>
      <c r="DA52" s="128">
        <f t="shared" ref="DA52:DG52" si="219">SUM(DA24:DA28)</f>
        <v>0</v>
      </c>
      <c r="DB52" s="128">
        <f t="shared" si="219"/>
        <v>0</v>
      </c>
      <c r="DC52" s="128">
        <f t="shared" si="219"/>
        <v>0</v>
      </c>
      <c r="DD52" s="128">
        <f t="shared" si="219"/>
        <v>0</v>
      </c>
      <c r="DE52" s="128">
        <f t="shared" si="219"/>
        <v>0</v>
      </c>
      <c r="DF52" s="128">
        <f t="shared" si="219"/>
        <v>0</v>
      </c>
      <c r="DG52" s="128">
        <f t="shared" si="219"/>
        <v>0</v>
      </c>
      <c r="DH52" s="128"/>
      <c r="DI52" s="128">
        <f t="shared" ref="DI52:DO52" si="220">SUM(DI24:DI28)</f>
        <v>0</v>
      </c>
      <c r="DJ52" s="128">
        <f t="shared" si="220"/>
        <v>0</v>
      </c>
      <c r="DK52" s="128">
        <f t="shared" si="220"/>
        <v>0</v>
      </c>
      <c r="DL52" s="128">
        <f t="shared" si="220"/>
        <v>0</v>
      </c>
      <c r="DM52" s="128">
        <f t="shared" si="220"/>
        <v>0</v>
      </c>
      <c r="DN52" s="128">
        <f t="shared" si="220"/>
        <v>0</v>
      </c>
      <c r="DO52" s="128">
        <f t="shared" si="220"/>
        <v>0</v>
      </c>
      <c r="DP52" s="128"/>
      <c r="DQ52" s="128">
        <f t="shared" ref="DQ52:DZ52" si="221">SUM(DQ24:DQ28)</f>
        <v>0</v>
      </c>
      <c r="DR52" s="128">
        <f t="shared" si="221"/>
        <v>0</v>
      </c>
      <c r="DS52" s="128">
        <f t="shared" si="221"/>
        <v>0</v>
      </c>
      <c r="DT52" s="128">
        <f t="shared" si="221"/>
        <v>0</v>
      </c>
      <c r="DU52" s="128">
        <f t="shared" si="221"/>
        <v>0</v>
      </c>
      <c r="DV52" s="128">
        <f t="shared" si="221"/>
        <v>0</v>
      </c>
      <c r="DW52" s="128">
        <f t="shared" si="221"/>
        <v>0</v>
      </c>
      <c r="DX52" s="128">
        <f t="shared" si="221"/>
        <v>0</v>
      </c>
      <c r="DY52" s="128">
        <f t="shared" si="221"/>
        <v>0</v>
      </c>
      <c r="DZ52" s="128">
        <f t="shared" si="221"/>
        <v>0</v>
      </c>
      <c r="EA52" s="128"/>
      <c r="EB52" s="128">
        <f t="shared" ref="EB52:EH52" si="222">SUM(EB24:EB28)</f>
        <v>0</v>
      </c>
      <c r="EC52" s="128">
        <f t="shared" si="222"/>
        <v>0</v>
      </c>
      <c r="ED52" s="128">
        <f t="shared" si="222"/>
        <v>0</v>
      </c>
      <c r="EE52" s="128">
        <f t="shared" si="222"/>
        <v>0</v>
      </c>
      <c r="EF52" s="128">
        <f t="shared" si="222"/>
        <v>0</v>
      </c>
      <c r="EG52" s="128">
        <f t="shared" si="222"/>
        <v>0</v>
      </c>
      <c r="EH52" s="128">
        <f t="shared" si="222"/>
        <v>0</v>
      </c>
      <c r="EI52" s="128"/>
      <c r="EJ52" s="128">
        <f t="shared" ref="EJ52:EP52" si="223">SUM(EJ24:EJ28)</f>
        <v>0</v>
      </c>
      <c r="EK52" s="128">
        <f t="shared" si="223"/>
        <v>0</v>
      </c>
      <c r="EL52" s="128">
        <f t="shared" si="223"/>
        <v>0</v>
      </c>
      <c r="EM52" s="128">
        <f t="shared" si="223"/>
        <v>0</v>
      </c>
      <c r="EN52" s="128">
        <f t="shared" si="223"/>
        <v>0</v>
      </c>
      <c r="EO52" s="128">
        <f t="shared" si="223"/>
        <v>0</v>
      </c>
      <c r="EP52" s="128">
        <f t="shared" si="223"/>
        <v>0</v>
      </c>
      <c r="EQ52" s="128"/>
      <c r="ER52" s="128">
        <f t="shared" ref="ER52:EX52" si="224">SUM(ER24:ER28)</f>
        <v>0</v>
      </c>
      <c r="ES52" s="128">
        <f t="shared" si="224"/>
        <v>0</v>
      </c>
      <c r="ET52" s="128">
        <f t="shared" si="224"/>
        <v>0</v>
      </c>
      <c r="EU52" s="128">
        <f t="shared" si="224"/>
        <v>0</v>
      </c>
      <c r="EV52" s="128">
        <f t="shared" si="224"/>
        <v>0</v>
      </c>
      <c r="EW52" s="128">
        <f t="shared" si="224"/>
        <v>0</v>
      </c>
      <c r="EX52" s="128">
        <f t="shared" si="224"/>
        <v>0</v>
      </c>
      <c r="EY52" s="128"/>
      <c r="EZ52" s="128">
        <f t="shared" ref="EZ52:FF52" si="225">SUM(EZ24:EZ28)</f>
        <v>0</v>
      </c>
      <c r="FA52" s="128">
        <f t="shared" si="225"/>
        <v>0</v>
      </c>
      <c r="FB52" s="128">
        <f t="shared" si="225"/>
        <v>0</v>
      </c>
      <c r="FC52" s="128">
        <f t="shared" si="225"/>
        <v>0</v>
      </c>
      <c r="FD52" s="128">
        <f t="shared" si="225"/>
        <v>0</v>
      </c>
      <c r="FE52" s="128">
        <f t="shared" si="225"/>
        <v>0</v>
      </c>
      <c r="FF52" s="128">
        <f t="shared" si="225"/>
        <v>0</v>
      </c>
      <c r="FG52" s="128"/>
      <c r="FH52" s="128">
        <f>SUM(FH24:FH28)</f>
        <v>0</v>
      </c>
      <c r="FI52" s="128"/>
      <c r="FJ52" s="128">
        <f t="shared" si="24"/>
        <v>0</v>
      </c>
      <c r="FK52" s="128">
        <f t="shared" si="25"/>
        <v>0</v>
      </c>
      <c r="FL52" s="128">
        <f t="shared" si="26"/>
        <v>0</v>
      </c>
      <c r="FM52" s="128">
        <f t="shared" si="27"/>
        <v>0</v>
      </c>
      <c r="FN52" s="128">
        <f t="shared" si="28"/>
        <v>0</v>
      </c>
      <c r="FO52" s="128">
        <f t="shared" si="29"/>
        <v>0</v>
      </c>
      <c r="FP52" s="128">
        <f t="shared" si="30"/>
        <v>0</v>
      </c>
      <c r="FR52">
        <f t="shared" si="31"/>
        <v>0</v>
      </c>
      <c r="FS52">
        <f t="shared" si="32"/>
        <v>0</v>
      </c>
      <c r="FT52">
        <f t="shared" si="33"/>
        <v>0</v>
      </c>
      <c r="FU52">
        <f t="shared" si="34"/>
        <v>0</v>
      </c>
      <c r="FV52">
        <f t="shared" si="35"/>
        <v>0</v>
      </c>
      <c r="FW52">
        <f t="shared" si="36"/>
        <v>0</v>
      </c>
      <c r="FX52">
        <f t="shared" si="37"/>
        <v>0</v>
      </c>
      <c r="FZ52">
        <f t="shared" si="38"/>
        <v>0</v>
      </c>
      <c r="GA52">
        <f t="shared" si="39"/>
        <v>0</v>
      </c>
      <c r="GB52">
        <f t="shared" si="40"/>
        <v>0</v>
      </c>
      <c r="GC52">
        <f t="shared" si="41"/>
        <v>0</v>
      </c>
      <c r="GD52">
        <f t="shared" si="42"/>
        <v>0</v>
      </c>
      <c r="GE52">
        <f t="shared" si="43"/>
        <v>0</v>
      </c>
      <c r="GF52">
        <f t="shared" si="44"/>
        <v>0</v>
      </c>
      <c r="GH52">
        <f t="shared" si="45"/>
        <v>0</v>
      </c>
      <c r="GI52">
        <f t="shared" si="46"/>
        <v>0</v>
      </c>
      <c r="GJ52">
        <f t="shared" si="47"/>
        <v>0</v>
      </c>
      <c r="GK52">
        <f t="shared" si="48"/>
        <v>0</v>
      </c>
      <c r="GL52">
        <f t="shared" si="49"/>
        <v>0</v>
      </c>
      <c r="GM52">
        <f t="shared" si="50"/>
        <v>0</v>
      </c>
      <c r="GN52">
        <f t="shared" si="51"/>
        <v>0</v>
      </c>
      <c r="GP52">
        <f t="shared" si="52"/>
        <v>0</v>
      </c>
      <c r="GQ52">
        <f t="shared" si="53"/>
        <v>0</v>
      </c>
      <c r="GR52">
        <f t="shared" si="54"/>
        <v>0</v>
      </c>
      <c r="GS52">
        <f t="shared" si="55"/>
        <v>0</v>
      </c>
      <c r="GT52">
        <f t="shared" si="56"/>
        <v>0</v>
      </c>
      <c r="GU52">
        <f t="shared" si="57"/>
        <v>0</v>
      </c>
      <c r="GV52">
        <f t="shared" si="58"/>
        <v>0</v>
      </c>
      <c r="GX52">
        <f t="shared" si="59"/>
        <v>0</v>
      </c>
      <c r="GY52">
        <f t="shared" si="60"/>
        <v>0</v>
      </c>
      <c r="GZ52">
        <f t="shared" si="61"/>
        <v>0</v>
      </c>
      <c r="HA52">
        <f t="shared" si="62"/>
        <v>0</v>
      </c>
      <c r="HB52">
        <f t="shared" si="63"/>
        <v>0</v>
      </c>
      <c r="HC52">
        <f t="shared" si="64"/>
        <v>0</v>
      </c>
      <c r="HD52">
        <f t="shared" si="65"/>
        <v>0</v>
      </c>
    </row>
    <row r="53" spans="1:212" x14ac:dyDescent="0.2">
      <c r="A53" t="s">
        <v>74</v>
      </c>
      <c r="J53" s="194">
        <v>350</v>
      </c>
      <c r="K53" s="194"/>
      <c r="L53" s="194"/>
      <c r="M53" s="199" t="s">
        <v>905</v>
      </c>
      <c r="AC53" s="128">
        <f t="shared" ref="AC53:AI53" si="226">SUM(AC29:AC31)</f>
        <v>0</v>
      </c>
      <c r="AD53" s="128">
        <f t="shared" si="226"/>
        <v>0</v>
      </c>
      <c r="AE53" s="128">
        <f t="shared" si="226"/>
        <v>0</v>
      </c>
      <c r="AF53" s="128">
        <f t="shared" si="226"/>
        <v>0</v>
      </c>
      <c r="AG53" s="128">
        <f t="shared" si="226"/>
        <v>0</v>
      </c>
      <c r="AH53" s="128">
        <f t="shared" si="226"/>
        <v>0</v>
      </c>
      <c r="AI53" s="128">
        <f t="shared" si="226"/>
        <v>0</v>
      </c>
      <c r="AJ53" s="128"/>
      <c r="AK53" s="128"/>
      <c r="AL53" s="128">
        <f t="shared" ref="AL53:AR53" si="227">SUM(AL29:AL31)</f>
        <v>0</v>
      </c>
      <c r="AM53" s="128">
        <f t="shared" si="227"/>
        <v>0</v>
      </c>
      <c r="AN53" s="128">
        <f t="shared" si="227"/>
        <v>0</v>
      </c>
      <c r="AO53" s="128">
        <f t="shared" si="227"/>
        <v>0</v>
      </c>
      <c r="AP53" s="128">
        <f t="shared" si="227"/>
        <v>0</v>
      </c>
      <c r="AQ53" s="128">
        <f t="shared" si="227"/>
        <v>0</v>
      </c>
      <c r="AR53" s="128">
        <f t="shared" si="227"/>
        <v>0</v>
      </c>
      <c r="AS53" s="128"/>
      <c r="AT53" s="128"/>
      <c r="AU53" s="128">
        <f t="shared" ref="AU53:BA53" si="228">SUM(AU29:AU31)</f>
        <v>0</v>
      </c>
      <c r="AV53" s="128">
        <f t="shared" si="228"/>
        <v>0</v>
      </c>
      <c r="AW53" s="128">
        <f t="shared" si="228"/>
        <v>0</v>
      </c>
      <c r="AX53" s="128">
        <f t="shared" si="228"/>
        <v>0</v>
      </c>
      <c r="AY53" s="128">
        <f t="shared" si="228"/>
        <v>0</v>
      </c>
      <c r="AZ53" s="128">
        <f t="shared" si="228"/>
        <v>0</v>
      </c>
      <c r="BA53" s="128">
        <f t="shared" si="228"/>
        <v>0</v>
      </c>
      <c r="BB53" s="128"/>
      <c r="BC53" s="128"/>
      <c r="BD53" s="128">
        <f t="shared" ref="BD53:BJ53" si="229">SUM(BD29:BD31)</f>
        <v>0</v>
      </c>
      <c r="BE53" s="128">
        <f t="shared" si="229"/>
        <v>0</v>
      </c>
      <c r="BF53" s="128">
        <f t="shared" si="229"/>
        <v>0</v>
      </c>
      <c r="BG53" s="128">
        <f t="shared" si="229"/>
        <v>0</v>
      </c>
      <c r="BH53" s="128">
        <f t="shared" si="229"/>
        <v>0</v>
      </c>
      <c r="BI53" s="128">
        <f t="shared" si="229"/>
        <v>0</v>
      </c>
      <c r="BJ53" s="128">
        <f t="shared" si="229"/>
        <v>0</v>
      </c>
      <c r="BK53" s="128"/>
      <c r="BL53" s="128"/>
      <c r="BM53" s="128">
        <f t="shared" ref="BM53:BS53" si="230">SUM(BM29:BM31)</f>
        <v>0</v>
      </c>
      <c r="BN53" s="128">
        <f t="shared" si="230"/>
        <v>0</v>
      </c>
      <c r="BO53" s="128">
        <f t="shared" si="230"/>
        <v>0</v>
      </c>
      <c r="BP53" s="128">
        <f t="shared" si="230"/>
        <v>0</v>
      </c>
      <c r="BQ53" s="128">
        <f t="shared" si="230"/>
        <v>0</v>
      </c>
      <c r="BR53" s="128">
        <f t="shared" si="230"/>
        <v>0</v>
      </c>
      <c r="BS53" s="128">
        <f t="shared" si="230"/>
        <v>0</v>
      </c>
      <c r="BT53" s="128"/>
      <c r="BU53" s="128">
        <f t="shared" ref="BU53:CA53" si="231">SUM(BU29:BU31)</f>
        <v>0</v>
      </c>
      <c r="BV53" s="128">
        <f t="shared" si="231"/>
        <v>0</v>
      </c>
      <c r="BW53" s="128">
        <f t="shared" si="231"/>
        <v>0</v>
      </c>
      <c r="BX53" s="128">
        <f t="shared" si="231"/>
        <v>0</v>
      </c>
      <c r="BY53" s="128">
        <f t="shared" si="231"/>
        <v>0</v>
      </c>
      <c r="BZ53" s="128">
        <f t="shared" si="231"/>
        <v>0</v>
      </c>
      <c r="CA53" s="128">
        <f t="shared" si="231"/>
        <v>0</v>
      </c>
      <c r="CB53" s="128"/>
      <c r="CC53" s="128">
        <f t="shared" ref="CC53:CI53" si="232">SUM(CC29:CC31)</f>
        <v>0</v>
      </c>
      <c r="CD53" s="128">
        <f t="shared" si="232"/>
        <v>0</v>
      </c>
      <c r="CE53" s="128">
        <f t="shared" si="232"/>
        <v>0</v>
      </c>
      <c r="CF53" s="128">
        <f t="shared" si="232"/>
        <v>0</v>
      </c>
      <c r="CG53" s="128">
        <f t="shared" si="232"/>
        <v>0</v>
      </c>
      <c r="CH53" s="128">
        <f t="shared" si="232"/>
        <v>0</v>
      </c>
      <c r="CI53" s="128">
        <f t="shared" si="232"/>
        <v>0</v>
      </c>
      <c r="CJ53" s="128"/>
      <c r="CK53" s="128">
        <f t="shared" ref="CK53:CQ53" si="233">SUM(CK29:CK31)</f>
        <v>0</v>
      </c>
      <c r="CL53" s="128">
        <f t="shared" si="233"/>
        <v>0</v>
      </c>
      <c r="CM53" s="128">
        <f t="shared" si="233"/>
        <v>0</v>
      </c>
      <c r="CN53" s="128">
        <f t="shared" si="233"/>
        <v>0</v>
      </c>
      <c r="CO53" s="128">
        <f t="shared" si="233"/>
        <v>0</v>
      </c>
      <c r="CP53" s="128">
        <f t="shared" si="233"/>
        <v>0</v>
      </c>
      <c r="CQ53" s="128">
        <f t="shared" si="233"/>
        <v>0</v>
      </c>
      <c r="CR53" s="128"/>
      <c r="CS53" s="128">
        <f t="shared" ref="CS53:CY53" si="234">SUM(CS29:CS31)</f>
        <v>0</v>
      </c>
      <c r="CT53" s="128">
        <f t="shared" si="234"/>
        <v>0</v>
      </c>
      <c r="CU53" s="128">
        <f t="shared" si="234"/>
        <v>0</v>
      </c>
      <c r="CV53" s="128">
        <f t="shared" si="234"/>
        <v>0</v>
      </c>
      <c r="CW53" s="128">
        <f t="shared" si="234"/>
        <v>0</v>
      </c>
      <c r="CX53" s="128">
        <f t="shared" si="234"/>
        <v>0</v>
      </c>
      <c r="CY53" s="128">
        <f t="shared" si="234"/>
        <v>0</v>
      </c>
      <c r="CZ53" s="128"/>
      <c r="DA53" s="128">
        <f t="shared" ref="DA53:DG53" si="235">SUM(DA29:DA31)</f>
        <v>0</v>
      </c>
      <c r="DB53" s="128">
        <f t="shared" si="235"/>
        <v>0</v>
      </c>
      <c r="DC53" s="128">
        <f t="shared" si="235"/>
        <v>0</v>
      </c>
      <c r="DD53" s="128">
        <f t="shared" si="235"/>
        <v>0</v>
      </c>
      <c r="DE53" s="128">
        <f t="shared" si="235"/>
        <v>0</v>
      </c>
      <c r="DF53" s="128">
        <f t="shared" si="235"/>
        <v>0</v>
      </c>
      <c r="DG53" s="128">
        <f t="shared" si="235"/>
        <v>0</v>
      </c>
      <c r="DH53" s="128"/>
      <c r="DI53" s="128">
        <f t="shared" ref="DI53:DO53" si="236">SUM(DI29:DI31)</f>
        <v>0</v>
      </c>
      <c r="DJ53" s="128">
        <f t="shared" si="236"/>
        <v>0</v>
      </c>
      <c r="DK53" s="128">
        <f t="shared" si="236"/>
        <v>0</v>
      </c>
      <c r="DL53" s="128">
        <f t="shared" si="236"/>
        <v>0</v>
      </c>
      <c r="DM53" s="128">
        <f t="shared" si="236"/>
        <v>0</v>
      </c>
      <c r="DN53" s="128">
        <f t="shared" si="236"/>
        <v>0</v>
      </c>
      <c r="DO53" s="128">
        <f t="shared" si="236"/>
        <v>0</v>
      </c>
      <c r="DP53" s="128"/>
      <c r="DQ53" s="128">
        <f t="shared" ref="DQ53:DZ53" si="237">SUM(DQ29:DQ31)</f>
        <v>0</v>
      </c>
      <c r="DR53" s="128">
        <f t="shared" si="237"/>
        <v>0</v>
      </c>
      <c r="DS53" s="128">
        <f t="shared" si="237"/>
        <v>0</v>
      </c>
      <c r="DT53" s="128">
        <f t="shared" si="237"/>
        <v>0</v>
      </c>
      <c r="DU53" s="128">
        <f t="shared" si="237"/>
        <v>0</v>
      </c>
      <c r="DV53" s="128">
        <f t="shared" si="237"/>
        <v>0</v>
      </c>
      <c r="DW53" s="128">
        <f t="shared" si="237"/>
        <v>0</v>
      </c>
      <c r="DX53" s="128">
        <f t="shared" si="237"/>
        <v>0</v>
      </c>
      <c r="DY53" s="128">
        <f t="shared" si="237"/>
        <v>0</v>
      </c>
      <c r="DZ53" s="128">
        <f t="shared" si="237"/>
        <v>0</v>
      </c>
      <c r="EA53" s="128"/>
      <c r="EB53" s="128">
        <f t="shared" ref="EB53:EH53" si="238">SUM(EB29:EB31)</f>
        <v>0</v>
      </c>
      <c r="EC53" s="128">
        <f t="shared" si="238"/>
        <v>0</v>
      </c>
      <c r="ED53" s="128">
        <f t="shared" si="238"/>
        <v>0</v>
      </c>
      <c r="EE53" s="128">
        <f t="shared" si="238"/>
        <v>0</v>
      </c>
      <c r="EF53" s="128">
        <f t="shared" si="238"/>
        <v>0</v>
      </c>
      <c r="EG53" s="128">
        <f t="shared" si="238"/>
        <v>0</v>
      </c>
      <c r="EH53" s="128">
        <f t="shared" si="238"/>
        <v>0</v>
      </c>
      <c r="EI53" s="128"/>
      <c r="EJ53" s="128">
        <f t="shared" ref="EJ53:EP53" si="239">SUM(EJ29:EJ31)</f>
        <v>0</v>
      </c>
      <c r="EK53" s="128">
        <f t="shared" si="239"/>
        <v>0</v>
      </c>
      <c r="EL53" s="128">
        <f t="shared" si="239"/>
        <v>0</v>
      </c>
      <c r="EM53" s="128">
        <f t="shared" si="239"/>
        <v>0</v>
      </c>
      <c r="EN53" s="128">
        <f t="shared" si="239"/>
        <v>0</v>
      </c>
      <c r="EO53" s="128">
        <f t="shared" si="239"/>
        <v>0</v>
      </c>
      <c r="EP53" s="128">
        <f t="shared" si="239"/>
        <v>0</v>
      </c>
      <c r="EQ53" s="128"/>
      <c r="ER53" s="128">
        <f t="shared" ref="ER53:EX53" si="240">SUM(ER29:ER31)</f>
        <v>0</v>
      </c>
      <c r="ES53" s="128">
        <f t="shared" si="240"/>
        <v>0</v>
      </c>
      <c r="ET53" s="128">
        <f t="shared" si="240"/>
        <v>0</v>
      </c>
      <c r="EU53" s="128">
        <f t="shared" si="240"/>
        <v>0</v>
      </c>
      <c r="EV53" s="128">
        <f t="shared" si="240"/>
        <v>0</v>
      </c>
      <c r="EW53" s="128">
        <f t="shared" si="240"/>
        <v>0</v>
      </c>
      <c r="EX53" s="128">
        <f t="shared" si="240"/>
        <v>0</v>
      </c>
      <c r="EY53" s="128"/>
      <c r="EZ53" s="128">
        <f t="shared" ref="EZ53:FF53" si="241">SUM(EZ29:EZ31)</f>
        <v>0</v>
      </c>
      <c r="FA53" s="128">
        <f t="shared" si="241"/>
        <v>0</v>
      </c>
      <c r="FB53" s="128">
        <f t="shared" si="241"/>
        <v>0</v>
      </c>
      <c r="FC53" s="128">
        <f t="shared" si="241"/>
        <v>0</v>
      </c>
      <c r="FD53" s="128">
        <f t="shared" si="241"/>
        <v>0</v>
      </c>
      <c r="FE53" s="128">
        <f t="shared" si="241"/>
        <v>0</v>
      </c>
      <c r="FF53" s="128">
        <f t="shared" si="241"/>
        <v>0</v>
      </c>
      <c r="FG53" s="128"/>
      <c r="FH53" s="128">
        <f>SUM(FH29:FH31)</f>
        <v>0</v>
      </c>
      <c r="FI53" s="128"/>
      <c r="FJ53" s="128">
        <f t="shared" si="24"/>
        <v>0</v>
      </c>
      <c r="FK53" s="128">
        <f t="shared" si="25"/>
        <v>0</v>
      </c>
      <c r="FL53" s="128">
        <f t="shared" si="26"/>
        <v>0</v>
      </c>
      <c r="FM53" s="128">
        <f t="shared" si="27"/>
        <v>0</v>
      </c>
      <c r="FN53" s="128">
        <f t="shared" si="28"/>
        <v>0</v>
      </c>
      <c r="FO53" s="128">
        <f t="shared" si="29"/>
        <v>0</v>
      </c>
      <c r="FP53" s="128">
        <f t="shared" si="30"/>
        <v>0</v>
      </c>
      <c r="FR53">
        <f t="shared" si="31"/>
        <v>0</v>
      </c>
      <c r="FS53">
        <f t="shared" si="32"/>
        <v>0</v>
      </c>
      <c r="FT53">
        <f t="shared" si="33"/>
        <v>0</v>
      </c>
      <c r="FU53">
        <f t="shared" si="34"/>
        <v>0</v>
      </c>
      <c r="FV53">
        <f t="shared" si="35"/>
        <v>0</v>
      </c>
      <c r="FW53">
        <f t="shared" si="36"/>
        <v>0</v>
      </c>
      <c r="FX53">
        <f t="shared" si="37"/>
        <v>0</v>
      </c>
      <c r="FZ53">
        <f t="shared" si="38"/>
        <v>0</v>
      </c>
      <c r="GA53">
        <f t="shared" si="39"/>
        <v>0</v>
      </c>
      <c r="GB53">
        <f t="shared" si="40"/>
        <v>0</v>
      </c>
      <c r="GC53">
        <f t="shared" si="41"/>
        <v>0</v>
      </c>
      <c r="GD53">
        <f t="shared" si="42"/>
        <v>0</v>
      </c>
      <c r="GE53">
        <f t="shared" si="43"/>
        <v>0</v>
      </c>
      <c r="GF53">
        <f t="shared" si="44"/>
        <v>0</v>
      </c>
      <c r="GH53">
        <f t="shared" si="45"/>
        <v>0</v>
      </c>
      <c r="GI53">
        <f t="shared" si="46"/>
        <v>0</v>
      </c>
      <c r="GJ53">
        <f t="shared" si="47"/>
        <v>0</v>
      </c>
      <c r="GK53">
        <f t="shared" si="48"/>
        <v>0</v>
      </c>
      <c r="GL53">
        <f t="shared" si="49"/>
        <v>0</v>
      </c>
      <c r="GM53">
        <f t="shared" si="50"/>
        <v>0</v>
      </c>
      <c r="GN53">
        <f t="shared" si="51"/>
        <v>0</v>
      </c>
      <c r="GP53">
        <f t="shared" si="52"/>
        <v>0</v>
      </c>
      <c r="GQ53">
        <f t="shared" si="53"/>
        <v>0</v>
      </c>
      <c r="GR53">
        <f t="shared" si="54"/>
        <v>0</v>
      </c>
      <c r="GS53">
        <f t="shared" si="55"/>
        <v>0</v>
      </c>
      <c r="GT53">
        <f t="shared" si="56"/>
        <v>0</v>
      </c>
      <c r="GU53">
        <f t="shared" si="57"/>
        <v>0</v>
      </c>
      <c r="GV53">
        <f t="shared" si="58"/>
        <v>0</v>
      </c>
      <c r="GX53">
        <f t="shared" si="59"/>
        <v>0</v>
      </c>
      <c r="GY53">
        <f t="shared" si="60"/>
        <v>0</v>
      </c>
      <c r="GZ53">
        <f t="shared" si="61"/>
        <v>0</v>
      </c>
      <c r="HA53">
        <f t="shared" si="62"/>
        <v>0</v>
      </c>
      <c r="HB53">
        <f t="shared" si="63"/>
        <v>0</v>
      </c>
      <c r="HC53">
        <f t="shared" si="64"/>
        <v>0</v>
      </c>
      <c r="HD53">
        <f t="shared" si="65"/>
        <v>0</v>
      </c>
    </row>
    <row r="54" spans="1:212" x14ac:dyDescent="0.2">
      <c r="A54" t="s">
        <v>790</v>
      </c>
      <c r="J54" s="194">
        <v>360</v>
      </c>
      <c r="K54" s="194"/>
      <c r="L54" s="194"/>
      <c r="M54" s="199" t="s">
        <v>906</v>
      </c>
      <c r="AC54" s="128">
        <f t="shared" ref="AC54:AI54" si="242">SUM(AC32)</f>
        <v>0</v>
      </c>
      <c r="AD54" s="128">
        <f t="shared" si="242"/>
        <v>0</v>
      </c>
      <c r="AE54" s="128">
        <f t="shared" si="242"/>
        <v>0</v>
      </c>
      <c r="AF54" s="128">
        <f t="shared" si="242"/>
        <v>0</v>
      </c>
      <c r="AG54" s="128">
        <f t="shared" si="242"/>
        <v>0</v>
      </c>
      <c r="AH54" s="128">
        <f t="shared" si="242"/>
        <v>0</v>
      </c>
      <c r="AI54" s="128">
        <f t="shared" si="242"/>
        <v>0</v>
      </c>
      <c r="AJ54" s="128"/>
      <c r="AK54" s="128"/>
      <c r="AL54" s="128">
        <f t="shared" ref="AL54:AR54" si="243">SUM(AL32)</f>
        <v>0</v>
      </c>
      <c r="AM54" s="128">
        <f t="shared" si="243"/>
        <v>0</v>
      </c>
      <c r="AN54" s="128">
        <f t="shared" si="243"/>
        <v>0</v>
      </c>
      <c r="AO54" s="128">
        <f t="shared" si="243"/>
        <v>0</v>
      </c>
      <c r="AP54" s="128">
        <f t="shared" si="243"/>
        <v>0</v>
      </c>
      <c r="AQ54" s="128">
        <f t="shared" si="243"/>
        <v>0</v>
      </c>
      <c r="AR54" s="128">
        <f t="shared" si="243"/>
        <v>0</v>
      </c>
      <c r="AS54" s="128"/>
      <c r="AT54" s="128"/>
      <c r="AU54" s="128">
        <f t="shared" ref="AU54:BA54" si="244">SUM(AU32)</f>
        <v>0</v>
      </c>
      <c r="AV54" s="128">
        <f t="shared" si="244"/>
        <v>0</v>
      </c>
      <c r="AW54" s="128">
        <f t="shared" si="244"/>
        <v>0</v>
      </c>
      <c r="AX54" s="128">
        <f t="shared" si="244"/>
        <v>0</v>
      </c>
      <c r="AY54" s="128">
        <f t="shared" si="244"/>
        <v>0</v>
      </c>
      <c r="AZ54" s="128">
        <f t="shared" si="244"/>
        <v>0</v>
      </c>
      <c r="BA54" s="128">
        <f t="shared" si="244"/>
        <v>0</v>
      </c>
      <c r="BB54" s="128"/>
      <c r="BC54" s="128"/>
      <c r="BD54" s="128">
        <f t="shared" ref="BD54:BJ54" si="245">SUM(BD32)</f>
        <v>0</v>
      </c>
      <c r="BE54" s="128">
        <f t="shared" si="245"/>
        <v>0</v>
      </c>
      <c r="BF54" s="128">
        <f t="shared" si="245"/>
        <v>0</v>
      </c>
      <c r="BG54" s="128">
        <f t="shared" si="245"/>
        <v>0</v>
      </c>
      <c r="BH54" s="128">
        <f t="shared" si="245"/>
        <v>0</v>
      </c>
      <c r="BI54" s="128">
        <f t="shared" si="245"/>
        <v>0</v>
      </c>
      <c r="BJ54" s="128">
        <f t="shared" si="245"/>
        <v>0</v>
      </c>
      <c r="BK54" s="128"/>
      <c r="BL54" s="128"/>
      <c r="BM54" s="128">
        <f t="shared" ref="BM54:BS54" si="246">SUM(BM32)</f>
        <v>0</v>
      </c>
      <c r="BN54" s="128">
        <f t="shared" si="246"/>
        <v>0</v>
      </c>
      <c r="BO54" s="128">
        <f t="shared" si="246"/>
        <v>0</v>
      </c>
      <c r="BP54" s="128">
        <f t="shared" si="246"/>
        <v>0</v>
      </c>
      <c r="BQ54" s="128">
        <f t="shared" si="246"/>
        <v>0</v>
      </c>
      <c r="BR54" s="128">
        <f t="shared" si="246"/>
        <v>0</v>
      </c>
      <c r="BS54" s="128">
        <f t="shared" si="246"/>
        <v>0</v>
      </c>
      <c r="BT54" s="128"/>
      <c r="BU54" s="128">
        <f t="shared" ref="BU54:CA54" si="247">SUM(BU32)</f>
        <v>0</v>
      </c>
      <c r="BV54" s="128">
        <f t="shared" si="247"/>
        <v>0</v>
      </c>
      <c r="BW54" s="128">
        <f t="shared" si="247"/>
        <v>0</v>
      </c>
      <c r="BX54" s="128">
        <f t="shared" si="247"/>
        <v>0</v>
      </c>
      <c r="BY54" s="128">
        <f t="shared" si="247"/>
        <v>0</v>
      </c>
      <c r="BZ54" s="128">
        <f t="shared" si="247"/>
        <v>0</v>
      </c>
      <c r="CA54" s="128">
        <f t="shared" si="247"/>
        <v>0</v>
      </c>
      <c r="CB54" s="128"/>
      <c r="CC54" s="128">
        <f t="shared" ref="CC54:CI54" si="248">SUM(CC32)</f>
        <v>0</v>
      </c>
      <c r="CD54" s="128">
        <f t="shared" si="248"/>
        <v>0</v>
      </c>
      <c r="CE54" s="128">
        <f t="shared" si="248"/>
        <v>0</v>
      </c>
      <c r="CF54" s="128">
        <f t="shared" si="248"/>
        <v>0</v>
      </c>
      <c r="CG54" s="128">
        <f t="shared" si="248"/>
        <v>0</v>
      </c>
      <c r="CH54" s="128">
        <f t="shared" si="248"/>
        <v>0</v>
      </c>
      <c r="CI54" s="128">
        <f t="shared" si="248"/>
        <v>0</v>
      </c>
      <c r="CJ54" s="128"/>
      <c r="CK54" s="128">
        <f t="shared" ref="CK54:CQ54" si="249">SUM(CK32)</f>
        <v>0</v>
      </c>
      <c r="CL54" s="128">
        <f t="shared" si="249"/>
        <v>0</v>
      </c>
      <c r="CM54" s="128">
        <f t="shared" si="249"/>
        <v>0</v>
      </c>
      <c r="CN54" s="128">
        <f t="shared" si="249"/>
        <v>0</v>
      </c>
      <c r="CO54" s="128">
        <f t="shared" si="249"/>
        <v>0</v>
      </c>
      <c r="CP54" s="128">
        <f t="shared" si="249"/>
        <v>0</v>
      </c>
      <c r="CQ54" s="128">
        <f t="shared" si="249"/>
        <v>0</v>
      </c>
      <c r="CR54" s="128"/>
      <c r="CS54" s="128">
        <f t="shared" ref="CS54:CY54" si="250">SUM(CS32)</f>
        <v>0</v>
      </c>
      <c r="CT54" s="128">
        <f t="shared" si="250"/>
        <v>0</v>
      </c>
      <c r="CU54" s="128">
        <f t="shared" si="250"/>
        <v>0</v>
      </c>
      <c r="CV54" s="128">
        <f t="shared" si="250"/>
        <v>0</v>
      </c>
      <c r="CW54" s="128">
        <f t="shared" si="250"/>
        <v>0</v>
      </c>
      <c r="CX54" s="128">
        <f t="shared" si="250"/>
        <v>0</v>
      </c>
      <c r="CY54" s="128">
        <f t="shared" si="250"/>
        <v>0</v>
      </c>
      <c r="CZ54" s="128"/>
      <c r="DA54" s="128">
        <f t="shared" ref="DA54:DG54" si="251">SUM(DA32)</f>
        <v>0</v>
      </c>
      <c r="DB54" s="128">
        <f t="shared" si="251"/>
        <v>0</v>
      </c>
      <c r="DC54" s="128">
        <f t="shared" si="251"/>
        <v>0</v>
      </c>
      <c r="DD54" s="128">
        <f t="shared" si="251"/>
        <v>0</v>
      </c>
      <c r="DE54" s="128">
        <f t="shared" si="251"/>
        <v>0</v>
      </c>
      <c r="DF54" s="128">
        <f t="shared" si="251"/>
        <v>0</v>
      </c>
      <c r="DG54" s="128">
        <f t="shared" si="251"/>
        <v>0</v>
      </c>
      <c r="DH54" s="128"/>
      <c r="DI54" s="128">
        <f t="shared" ref="DI54:DO54" si="252">SUM(DI32)</f>
        <v>0</v>
      </c>
      <c r="DJ54" s="128">
        <f t="shared" si="252"/>
        <v>0</v>
      </c>
      <c r="DK54" s="128">
        <f t="shared" si="252"/>
        <v>0</v>
      </c>
      <c r="DL54" s="128">
        <f t="shared" si="252"/>
        <v>0</v>
      </c>
      <c r="DM54" s="128">
        <f t="shared" si="252"/>
        <v>0</v>
      </c>
      <c r="DN54" s="128">
        <f t="shared" si="252"/>
        <v>0</v>
      </c>
      <c r="DO54" s="128">
        <f t="shared" si="252"/>
        <v>0</v>
      </c>
      <c r="DP54" s="128"/>
      <c r="DQ54" s="128">
        <f t="shared" ref="DQ54:DZ54" si="253">SUM(DQ32)</f>
        <v>0</v>
      </c>
      <c r="DR54" s="128">
        <f t="shared" si="253"/>
        <v>0</v>
      </c>
      <c r="DS54" s="128">
        <f t="shared" si="253"/>
        <v>0</v>
      </c>
      <c r="DT54" s="128">
        <f t="shared" si="253"/>
        <v>0</v>
      </c>
      <c r="DU54" s="128">
        <f t="shared" si="253"/>
        <v>0</v>
      </c>
      <c r="DV54" s="128">
        <f t="shared" si="253"/>
        <v>0</v>
      </c>
      <c r="DW54" s="128">
        <f t="shared" si="253"/>
        <v>0</v>
      </c>
      <c r="DX54" s="128">
        <f t="shared" si="253"/>
        <v>0</v>
      </c>
      <c r="DY54" s="128">
        <f t="shared" si="253"/>
        <v>0</v>
      </c>
      <c r="DZ54" s="128">
        <f t="shared" si="253"/>
        <v>0</v>
      </c>
      <c r="EA54" s="128"/>
      <c r="EB54" s="128">
        <f t="shared" ref="EB54:EH54" si="254">SUM(EB32)</f>
        <v>0</v>
      </c>
      <c r="EC54" s="128">
        <f t="shared" si="254"/>
        <v>0</v>
      </c>
      <c r="ED54" s="128">
        <f t="shared" si="254"/>
        <v>0</v>
      </c>
      <c r="EE54" s="128">
        <f t="shared" si="254"/>
        <v>0</v>
      </c>
      <c r="EF54" s="128">
        <f t="shared" si="254"/>
        <v>0</v>
      </c>
      <c r="EG54" s="128">
        <f t="shared" si="254"/>
        <v>0</v>
      </c>
      <c r="EH54" s="128">
        <f t="shared" si="254"/>
        <v>0</v>
      </c>
      <c r="EI54" s="128"/>
      <c r="EJ54" s="128">
        <f t="shared" ref="EJ54:EP54" si="255">SUM(EJ32)</f>
        <v>0</v>
      </c>
      <c r="EK54" s="128">
        <f t="shared" si="255"/>
        <v>0</v>
      </c>
      <c r="EL54" s="128">
        <f t="shared" si="255"/>
        <v>0</v>
      </c>
      <c r="EM54" s="128">
        <f t="shared" si="255"/>
        <v>0</v>
      </c>
      <c r="EN54" s="128">
        <f t="shared" si="255"/>
        <v>0</v>
      </c>
      <c r="EO54" s="128">
        <f t="shared" si="255"/>
        <v>0</v>
      </c>
      <c r="EP54" s="128">
        <f t="shared" si="255"/>
        <v>0</v>
      </c>
      <c r="EQ54" s="128"/>
      <c r="ER54" s="128">
        <f t="shared" ref="ER54:EX54" si="256">SUM(ER32)</f>
        <v>0</v>
      </c>
      <c r="ES54" s="128">
        <f t="shared" si="256"/>
        <v>0</v>
      </c>
      <c r="ET54" s="128">
        <f t="shared" si="256"/>
        <v>0</v>
      </c>
      <c r="EU54" s="128">
        <f t="shared" si="256"/>
        <v>0</v>
      </c>
      <c r="EV54" s="128">
        <f t="shared" si="256"/>
        <v>0</v>
      </c>
      <c r="EW54" s="128">
        <f t="shared" si="256"/>
        <v>0</v>
      </c>
      <c r="EX54" s="128">
        <f t="shared" si="256"/>
        <v>0</v>
      </c>
      <c r="EY54" s="128"/>
      <c r="EZ54" s="128">
        <f t="shared" ref="EZ54:FF54" si="257">SUM(EZ32)</f>
        <v>0</v>
      </c>
      <c r="FA54" s="128">
        <f t="shared" si="257"/>
        <v>0</v>
      </c>
      <c r="FB54" s="128">
        <f t="shared" si="257"/>
        <v>0</v>
      </c>
      <c r="FC54" s="128">
        <f t="shared" si="257"/>
        <v>0</v>
      </c>
      <c r="FD54" s="128">
        <f t="shared" si="257"/>
        <v>0</v>
      </c>
      <c r="FE54" s="128">
        <f t="shared" si="257"/>
        <v>0</v>
      </c>
      <c r="FF54" s="128">
        <f t="shared" si="257"/>
        <v>0</v>
      </c>
      <c r="FG54" s="128"/>
      <c r="FH54" s="128">
        <f>SUM(FH32)</f>
        <v>0</v>
      </c>
      <c r="FI54" s="128"/>
      <c r="FJ54" s="128">
        <f t="shared" si="24"/>
        <v>0</v>
      </c>
      <c r="FK54" s="128">
        <f t="shared" si="25"/>
        <v>0</v>
      </c>
      <c r="FL54" s="128">
        <f t="shared" si="26"/>
        <v>0</v>
      </c>
      <c r="FM54" s="128">
        <f t="shared" si="27"/>
        <v>0</v>
      </c>
      <c r="FN54" s="128">
        <f t="shared" si="28"/>
        <v>0</v>
      </c>
      <c r="FO54" s="128">
        <f t="shared" si="29"/>
        <v>0</v>
      </c>
      <c r="FP54" s="128">
        <f t="shared" si="30"/>
        <v>0</v>
      </c>
      <c r="FR54">
        <f t="shared" si="31"/>
        <v>0</v>
      </c>
      <c r="FS54">
        <f t="shared" si="32"/>
        <v>0</v>
      </c>
      <c r="FT54">
        <f t="shared" si="33"/>
        <v>0</v>
      </c>
      <c r="FU54">
        <f t="shared" si="34"/>
        <v>0</v>
      </c>
      <c r="FV54">
        <f t="shared" si="35"/>
        <v>0</v>
      </c>
      <c r="FW54">
        <f t="shared" si="36"/>
        <v>0</v>
      </c>
      <c r="FX54">
        <f t="shared" si="37"/>
        <v>0</v>
      </c>
      <c r="FZ54">
        <f t="shared" si="38"/>
        <v>0</v>
      </c>
      <c r="GA54">
        <f t="shared" si="39"/>
        <v>0</v>
      </c>
      <c r="GB54">
        <f t="shared" si="40"/>
        <v>0</v>
      </c>
      <c r="GC54">
        <f t="shared" si="41"/>
        <v>0</v>
      </c>
      <c r="GD54">
        <f t="shared" si="42"/>
        <v>0</v>
      </c>
      <c r="GE54">
        <f t="shared" si="43"/>
        <v>0</v>
      </c>
      <c r="GF54">
        <f t="shared" si="44"/>
        <v>0</v>
      </c>
      <c r="GH54">
        <f t="shared" si="45"/>
        <v>0</v>
      </c>
      <c r="GI54">
        <f t="shared" si="46"/>
        <v>0</v>
      </c>
      <c r="GJ54">
        <f t="shared" si="47"/>
        <v>0</v>
      </c>
      <c r="GK54">
        <f t="shared" si="48"/>
        <v>0</v>
      </c>
      <c r="GL54">
        <f t="shared" si="49"/>
        <v>0</v>
      </c>
      <c r="GM54">
        <f t="shared" si="50"/>
        <v>0</v>
      </c>
      <c r="GN54">
        <f t="shared" si="51"/>
        <v>0</v>
      </c>
      <c r="GP54">
        <f t="shared" si="52"/>
        <v>0</v>
      </c>
      <c r="GQ54">
        <f t="shared" si="53"/>
        <v>0</v>
      </c>
      <c r="GR54">
        <f t="shared" si="54"/>
        <v>0</v>
      </c>
      <c r="GS54">
        <f t="shared" si="55"/>
        <v>0</v>
      </c>
      <c r="GT54">
        <f t="shared" si="56"/>
        <v>0</v>
      </c>
      <c r="GU54">
        <f t="shared" si="57"/>
        <v>0</v>
      </c>
      <c r="GV54">
        <f t="shared" si="58"/>
        <v>0</v>
      </c>
      <c r="GX54">
        <f t="shared" si="59"/>
        <v>0</v>
      </c>
      <c r="GY54">
        <f t="shared" si="60"/>
        <v>0</v>
      </c>
      <c r="GZ54">
        <f t="shared" si="61"/>
        <v>0</v>
      </c>
      <c r="HA54">
        <f t="shared" si="62"/>
        <v>0</v>
      </c>
      <c r="HB54">
        <f t="shared" si="63"/>
        <v>0</v>
      </c>
      <c r="HC54">
        <f t="shared" si="64"/>
        <v>0</v>
      </c>
      <c r="HD54">
        <f t="shared" si="65"/>
        <v>0</v>
      </c>
    </row>
    <row r="55" spans="1:212" x14ac:dyDescent="0.2">
      <c r="A55" t="s">
        <v>15</v>
      </c>
      <c r="J55" s="194">
        <v>370</v>
      </c>
      <c r="K55" s="194"/>
      <c r="L55" s="194"/>
      <c r="M55" s="199" t="s">
        <v>907</v>
      </c>
      <c r="AC55" s="128">
        <f>SUM(AC33:AC35)</f>
        <v>0</v>
      </c>
      <c r="AD55" s="128">
        <f t="shared" ref="AD55:CO55" si="258">SUM(AD33:AD35)</f>
        <v>0</v>
      </c>
      <c r="AE55" s="128">
        <f t="shared" si="258"/>
        <v>0</v>
      </c>
      <c r="AF55" s="128">
        <f t="shared" si="258"/>
        <v>0</v>
      </c>
      <c r="AG55" s="128">
        <f t="shared" si="258"/>
        <v>0</v>
      </c>
      <c r="AH55" s="128">
        <f t="shared" si="258"/>
        <v>0</v>
      </c>
      <c r="AI55" s="128">
        <f t="shared" si="258"/>
        <v>0</v>
      </c>
      <c r="AJ55" s="128"/>
      <c r="AK55" s="128"/>
      <c r="AL55" s="128">
        <f t="shared" si="258"/>
        <v>0</v>
      </c>
      <c r="AM55" s="128">
        <f t="shared" si="258"/>
        <v>0</v>
      </c>
      <c r="AN55" s="128">
        <f t="shared" si="258"/>
        <v>0</v>
      </c>
      <c r="AO55" s="128">
        <f t="shared" si="258"/>
        <v>0</v>
      </c>
      <c r="AP55" s="128">
        <f t="shared" si="258"/>
        <v>0</v>
      </c>
      <c r="AQ55" s="128">
        <f t="shared" si="258"/>
        <v>0</v>
      </c>
      <c r="AR55" s="128">
        <f t="shared" si="258"/>
        <v>0</v>
      </c>
      <c r="AS55" s="128"/>
      <c r="AT55" s="128"/>
      <c r="AU55" s="128">
        <f t="shared" si="258"/>
        <v>0</v>
      </c>
      <c r="AV55" s="128">
        <f t="shared" si="258"/>
        <v>0</v>
      </c>
      <c r="AW55" s="128">
        <f t="shared" si="258"/>
        <v>0</v>
      </c>
      <c r="AX55" s="128">
        <f t="shared" si="258"/>
        <v>0</v>
      </c>
      <c r="AY55" s="128">
        <f t="shared" si="258"/>
        <v>0</v>
      </c>
      <c r="AZ55" s="128">
        <f t="shared" si="258"/>
        <v>0</v>
      </c>
      <c r="BA55" s="128">
        <f t="shared" si="258"/>
        <v>0</v>
      </c>
      <c r="BB55" s="128"/>
      <c r="BC55" s="128"/>
      <c r="BD55" s="128">
        <f t="shared" si="258"/>
        <v>0</v>
      </c>
      <c r="BE55" s="128">
        <f t="shared" si="258"/>
        <v>0</v>
      </c>
      <c r="BF55" s="128">
        <f t="shared" si="258"/>
        <v>0</v>
      </c>
      <c r="BG55" s="128">
        <f t="shared" si="258"/>
        <v>0</v>
      </c>
      <c r="BH55" s="128">
        <f t="shared" si="258"/>
        <v>0</v>
      </c>
      <c r="BI55" s="128">
        <f t="shared" si="258"/>
        <v>0</v>
      </c>
      <c r="BJ55" s="128">
        <f t="shared" si="258"/>
        <v>0</v>
      </c>
      <c r="BK55" s="128"/>
      <c r="BL55" s="128"/>
      <c r="BM55" s="128">
        <f t="shared" si="258"/>
        <v>0</v>
      </c>
      <c r="BN55" s="128">
        <f t="shared" si="258"/>
        <v>0</v>
      </c>
      <c r="BO55" s="128">
        <f t="shared" si="258"/>
        <v>0</v>
      </c>
      <c r="BP55" s="128">
        <f t="shared" si="258"/>
        <v>0</v>
      </c>
      <c r="BQ55" s="128">
        <f t="shared" si="258"/>
        <v>0</v>
      </c>
      <c r="BR55" s="128">
        <f t="shared" si="258"/>
        <v>0</v>
      </c>
      <c r="BS55" s="128">
        <f t="shared" si="258"/>
        <v>0</v>
      </c>
      <c r="BT55" s="128"/>
      <c r="BU55" s="128">
        <f t="shared" si="258"/>
        <v>0</v>
      </c>
      <c r="BV55" s="128">
        <f t="shared" si="258"/>
        <v>0</v>
      </c>
      <c r="BW55" s="128">
        <f t="shared" si="258"/>
        <v>0</v>
      </c>
      <c r="BX55" s="128">
        <f t="shared" si="258"/>
        <v>0</v>
      </c>
      <c r="BY55" s="128">
        <f t="shared" si="258"/>
        <v>0</v>
      </c>
      <c r="BZ55" s="128">
        <f t="shared" si="258"/>
        <v>0</v>
      </c>
      <c r="CA55" s="128">
        <f t="shared" si="258"/>
        <v>0</v>
      </c>
      <c r="CB55" s="128"/>
      <c r="CC55" s="128">
        <f t="shared" si="258"/>
        <v>0</v>
      </c>
      <c r="CD55" s="128">
        <f t="shared" si="258"/>
        <v>0</v>
      </c>
      <c r="CE55" s="128">
        <f t="shared" si="258"/>
        <v>0</v>
      </c>
      <c r="CF55" s="128">
        <f t="shared" si="258"/>
        <v>0</v>
      </c>
      <c r="CG55" s="128">
        <f t="shared" si="258"/>
        <v>0</v>
      </c>
      <c r="CH55" s="128">
        <f t="shared" si="258"/>
        <v>0</v>
      </c>
      <c r="CI55" s="128">
        <f t="shared" si="258"/>
        <v>0</v>
      </c>
      <c r="CJ55" s="128"/>
      <c r="CK55" s="128">
        <f t="shared" si="258"/>
        <v>0</v>
      </c>
      <c r="CL55" s="128">
        <f t="shared" si="258"/>
        <v>0</v>
      </c>
      <c r="CM55" s="128">
        <f t="shared" si="258"/>
        <v>0</v>
      </c>
      <c r="CN55" s="128">
        <f t="shared" si="258"/>
        <v>0</v>
      </c>
      <c r="CO55" s="128">
        <f t="shared" si="258"/>
        <v>0</v>
      </c>
      <c r="CP55" s="128">
        <f t="shared" ref="CP55:FA55" si="259">SUM(CP33:CP35)</f>
        <v>0</v>
      </c>
      <c r="CQ55" s="128">
        <f t="shared" si="259"/>
        <v>0</v>
      </c>
      <c r="CR55" s="128"/>
      <c r="CS55" s="128">
        <f t="shared" si="259"/>
        <v>0</v>
      </c>
      <c r="CT55" s="128">
        <f t="shared" si="259"/>
        <v>0</v>
      </c>
      <c r="CU55" s="128">
        <f t="shared" si="259"/>
        <v>0</v>
      </c>
      <c r="CV55" s="128">
        <f t="shared" si="259"/>
        <v>0</v>
      </c>
      <c r="CW55" s="128">
        <f t="shared" si="259"/>
        <v>0</v>
      </c>
      <c r="CX55" s="128">
        <f t="shared" si="259"/>
        <v>0</v>
      </c>
      <c r="CY55" s="128">
        <f t="shared" si="259"/>
        <v>0</v>
      </c>
      <c r="CZ55" s="128"/>
      <c r="DA55" s="128">
        <f t="shared" si="259"/>
        <v>0</v>
      </c>
      <c r="DB55" s="128">
        <f t="shared" si="259"/>
        <v>0</v>
      </c>
      <c r="DC55" s="128">
        <f t="shared" si="259"/>
        <v>0</v>
      </c>
      <c r="DD55" s="128">
        <f t="shared" si="259"/>
        <v>0</v>
      </c>
      <c r="DE55" s="128">
        <f t="shared" si="259"/>
        <v>0</v>
      </c>
      <c r="DF55" s="128">
        <f t="shared" si="259"/>
        <v>0</v>
      </c>
      <c r="DG55" s="128">
        <f t="shared" si="259"/>
        <v>0</v>
      </c>
      <c r="DH55" s="128"/>
      <c r="DI55" s="128">
        <f t="shared" si="259"/>
        <v>0</v>
      </c>
      <c r="DJ55" s="128">
        <f t="shared" si="259"/>
        <v>0</v>
      </c>
      <c r="DK55" s="128">
        <f t="shared" si="259"/>
        <v>0</v>
      </c>
      <c r="DL55" s="128">
        <f t="shared" si="259"/>
        <v>0</v>
      </c>
      <c r="DM55" s="128">
        <f t="shared" si="259"/>
        <v>0</v>
      </c>
      <c r="DN55" s="128">
        <f t="shared" si="259"/>
        <v>0</v>
      </c>
      <c r="DO55" s="128">
        <f t="shared" si="259"/>
        <v>0</v>
      </c>
      <c r="DP55" s="128"/>
      <c r="DQ55" s="128">
        <f t="shared" si="259"/>
        <v>0</v>
      </c>
      <c r="DR55" s="128">
        <f t="shared" si="259"/>
        <v>0</v>
      </c>
      <c r="DS55" s="128">
        <f t="shared" si="259"/>
        <v>0</v>
      </c>
      <c r="DT55" s="128">
        <f t="shared" si="259"/>
        <v>0</v>
      </c>
      <c r="DU55" s="128">
        <f t="shared" si="259"/>
        <v>0</v>
      </c>
      <c r="DV55" s="128">
        <f t="shared" si="259"/>
        <v>0</v>
      </c>
      <c r="DW55" s="128">
        <f t="shared" si="259"/>
        <v>0</v>
      </c>
      <c r="DX55" s="128">
        <f t="shared" si="259"/>
        <v>0</v>
      </c>
      <c r="DY55" s="128">
        <f t="shared" si="259"/>
        <v>0</v>
      </c>
      <c r="DZ55" s="128">
        <f t="shared" si="259"/>
        <v>0</v>
      </c>
      <c r="EA55" s="128"/>
      <c r="EB55" s="128">
        <f t="shared" si="259"/>
        <v>0</v>
      </c>
      <c r="EC55" s="128">
        <f t="shared" si="259"/>
        <v>0</v>
      </c>
      <c r="ED55" s="128">
        <f t="shared" si="259"/>
        <v>0</v>
      </c>
      <c r="EE55" s="128">
        <f t="shared" si="259"/>
        <v>0</v>
      </c>
      <c r="EF55" s="128">
        <f t="shared" si="259"/>
        <v>0</v>
      </c>
      <c r="EG55" s="128">
        <f t="shared" si="259"/>
        <v>0</v>
      </c>
      <c r="EH55" s="128">
        <f t="shared" si="259"/>
        <v>0</v>
      </c>
      <c r="EI55" s="128"/>
      <c r="EJ55" s="128">
        <f t="shared" si="259"/>
        <v>0</v>
      </c>
      <c r="EK55" s="128">
        <f t="shared" si="259"/>
        <v>0</v>
      </c>
      <c r="EL55" s="128">
        <f t="shared" si="259"/>
        <v>0</v>
      </c>
      <c r="EM55" s="128">
        <f t="shared" si="259"/>
        <v>0</v>
      </c>
      <c r="EN55" s="128">
        <f t="shared" si="259"/>
        <v>0</v>
      </c>
      <c r="EO55" s="128">
        <f t="shared" si="259"/>
        <v>0</v>
      </c>
      <c r="EP55" s="128">
        <f t="shared" si="259"/>
        <v>0</v>
      </c>
      <c r="EQ55" s="128"/>
      <c r="ER55" s="128">
        <f t="shared" si="259"/>
        <v>0</v>
      </c>
      <c r="ES55" s="128">
        <f t="shared" si="259"/>
        <v>0</v>
      </c>
      <c r="ET55" s="128">
        <f t="shared" si="259"/>
        <v>0</v>
      </c>
      <c r="EU55" s="128">
        <f t="shared" si="259"/>
        <v>0</v>
      </c>
      <c r="EV55" s="128">
        <f t="shared" si="259"/>
        <v>0</v>
      </c>
      <c r="EW55" s="128">
        <f t="shared" si="259"/>
        <v>0</v>
      </c>
      <c r="EX55" s="128">
        <f t="shared" si="259"/>
        <v>0</v>
      </c>
      <c r="EY55" s="128"/>
      <c r="EZ55" s="128">
        <f t="shared" si="259"/>
        <v>0</v>
      </c>
      <c r="FA55" s="128">
        <f t="shared" si="259"/>
        <v>0</v>
      </c>
      <c r="FB55" s="128">
        <f t="shared" ref="FB55:FH55" si="260">SUM(FB33:FB35)</f>
        <v>0</v>
      </c>
      <c r="FC55" s="128">
        <f t="shared" si="260"/>
        <v>0</v>
      </c>
      <c r="FD55" s="128">
        <f t="shared" si="260"/>
        <v>0</v>
      </c>
      <c r="FE55" s="128">
        <f t="shared" si="260"/>
        <v>0</v>
      </c>
      <c r="FF55" s="128">
        <f t="shared" si="260"/>
        <v>0</v>
      </c>
      <c r="FG55" s="128"/>
      <c r="FH55" s="128">
        <f t="shared" si="260"/>
        <v>0</v>
      </c>
      <c r="FI55" s="128"/>
      <c r="FJ55" s="128">
        <f t="shared" si="24"/>
        <v>0</v>
      </c>
      <c r="FK55" s="128">
        <f t="shared" si="25"/>
        <v>0</v>
      </c>
      <c r="FL55" s="128">
        <f t="shared" si="26"/>
        <v>0</v>
      </c>
      <c r="FM55" s="128">
        <f t="shared" si="27"/>
        <v>0</v>
      </c>
      <c r="FN55" s="128">
        <f t="shared" si="28"/>
        <v>0</v>
      </c>
      <c r="FO55" s="128">
        <f t="shared" si="29"/>
        <v>0</v>
      </c>
      <c r="FP55" s="128">
        <f t="shared" si="30"/>
        <v>0</v>
      </c>
      <c r="FR55">
        <f t="shared" si="31"/>
        <v>0</v>
      </c>
      <c r="FS55">
        <f t="shared" si="32"/>
        <v>0</v>
      </c>
      <c r="FT55">
        <f t="shared" si="33"/>
        <v>0</v>
      </c>
      <c r="FU55">
        <f t="shared" si="34"/>
        <v>0</v>
      </c>
      <c r="FV55">
        <f t="shared" si="35"/>
        <v>0</v>
      </c>
      <c r="FW55">
        <f t="shared" si="36"/>
        <v>0</v>
      </c>
      <c r="FX55">
        <f t="shared" si="37"/>
        <v>0</v>
      </c>
      <c r="FZ55">
        <f t="shared" si="38"/>
        <v>0</v>
      </c>
      <c r="GA55">
        <f t="shared" si="39"/>
        <v>0</v>
      </c>
      <c r="GB55">
        <f t="shared" si="40"/>
        <v>0</v>
      </c>
      <c r="GC55">
        <f t="shared" si="41"/>
        <v>0</v>
      </c>
      <c r="GD55">
        <f t="shared" si="42"/>
        <v>0</v>
      </c>
      <c r="GE55">
        <f t="shared" si="43"/>
        <v>0</v>
      </c>
      <c r="GF55">
        <f t="shared" si="44"/>
        <v>0</v>
      </c>
      <c r="GH55">
        <f t="shared" si="45"/>
        <v>0</v>
      </c>
      <c r="GI55">
        <f t="shared" si="46"/>
        <v>0</v>
      </c>
      <c r="GJ55">
        <f t="shared" si="47"/>
        <v>0</v>
      </c>
      <c r="GK55">
        <f t="shared" si="48"/>
        <v>0</v>
      </c>
      <c r="GL55">
        <f t="shared" si="49"/>
        <v>0</v>
      </c>
      <c r="GM55">
        <f t="shared" si="50"/>
        <v>0</v>
      </c>
      <c r="GN55">
        <f t="shared" si="51"/>
        <v>0</v>
      </c>
      <c r="GP55">
        <f t="shared" si="52"/>
        <v>0</v>
      </c>
      <c r="GQ55">
        <f t="shared" si="53"/>
        <v>0</v>
      </c>
      <c r="GR55">
        <f t="shared" si="54"/>
        <v>0</v>
      </c>
      <c r="GS55">
        <f t="shared" si="55"/>
        <v>0</v>
      </c>
      <c r="GT55">
        <f t="shared" si="56"/>
        <v>0</v>
      </c>
      <c r="GU55">
        <f t="shared" si="57"/>
        <v>0</v>
      </c>
      <c r="GV55">
        <f t="shared" si="58"/>
        <v>0</v>
      </c>
      <c r="GX55">
        <f t="shared" si="59"/>
        <v>0</v>
      </c>
      <c r="GY55">
        <f t="shared" si="60"/>
        <v>0</v>
      </c>
      <c r="GZ55">
        <f t="shared" si="61"/>
        <v>0</v>
      </c>
      <c r="HA55">
        <f t="shared" si="62"/>
        <v>0</v>
      </c>
      <c r="HB55">
        <f t="shared" si="63"/>
        <v>0</v>
      </c>
      <c r="HC55">
        <f t="shared" si="64"/>
        <v>0</v>
      </c>
      <c r="HD55">
        <f t="shared" si="65"/>
        <v>0</v>
      </c>
    </row>
    <row r="56" spans="1:212" x14ac:dyDescent="0.2">
      <c r="A56" t="s">
        <v>38</v>
      </c>
      <c r="AC56" s="128">
        <f>SUM(AC36)</f>
        <v>0</v>
      </c>
      <c r="AD56" s="128">
        <f t="shared" ref="AD56:CO56" si="261">SUM(AD36)</f>
        <v>0</v>
      </c>
      <c r="AE56" s="128">
        <f t="shared" si="261"/>
        <v>0</v>
      </c>
      <c r="AF56" s="128">
        <f t="shared" si="261"/>
        <v>0</v>
      </c>
      <c r="AG56" s="128">
        <f t="shared" si="261"/>
        <v>0</v>
      </c>
      <c r="AH56" s="128">
        <f t="shared" si="261"/>
        <v>0</v>
      </c>
      <c r="AI56" s="128">
        <f t="shared" si="261"/>
        <v>0</v>
      </c>
      <c r="AJ56" s="128"/>
      <c r="AK56" s="128"/>
      <c r="AL56" s="128">
        <f t="shared" si="261"/>
        <v>0</v>
      </c>
      <c r="AM56" s="128">
        <f t="shared" si="261"/>
        <v>0</v>
      </c>
      <c r="AN56" s="128">
        <f t="shared" si="261"/>
        <v>0</v>
      </c>
      <c r="AO56" s="128">
        <f t="shared" si="261"/>
        <v>0</v>
      </c>
      <c r="AP56" s="128">
        <f t="shared" si="261"/>
        <v>0</v>
      </c>
      <c r="AQ56" s="128">
        <f t="shared" si="261"/>
        <v>0</v>
      </c>
      <c r="AR56" s="128">
        <f t="shared" si="261"/>
        <v>0</v>
      </c>
      <c r="AS56" s="128"/>
      <c r="AT56" s="128"/>
      <c r="AU56" s="128">
        <f t="shared" si="261"/>
        <v>0</v>
      </c>
      <c r="AV56" s="128">
        <f t="shared" si="261"/>
        <v>0</v>
      </c>
      <c r="AW56" s="128">
        <f t="shared" si="261"/>
        <v>0</v>
      </c>
      <c r="AX56" s="128">
        <f t="shared" si="261"/>
        <v>0</v>
      </c>
      <c r="AY56" s="128">
        <f t="shared" si="261"/>
        <v>0</v>
      </c>
      <c r="AZ56" s="128">
        <f t="shared" si="261"/>
        <v>0</v>
      </c>
      <c r="BA56" s="128">
        <f t="shared" si="261"/>
        <v>0</v>
      </c>
      <c r="BB56" s="128"/>
      <c r="BC56" s="128"/>
      <c r="BD56" s="128">
        <f t="shared" si="261"/>
        <v>0</v>
      </c>
      <c r="BE56" s="128">
        <f t="shared" si="261"/>
        <v>0</v>
      </c>
      <c r="BF56" s="128">
        <f t="shared" si="261"/>
        <v>0</v>
      </c>
      <c r="BG56" s="128">
        <f t="shared" si="261"/>
        <v>0</v>
      </c>
      <c r="BH56" s="128">
        <f t="shared" si="261"/>
        <v>0</v>
      </c>
      <c r="BI56" s="128">
        <f t="shared" si="261"/>
        <v>0</v>
      </c>
      <c r="BJ56" s="128">
        <f t="shared" si="261"/>
        <v>0</v>
      </c>
      <c r="BK56" s="128"/>
      <c r="BL56" s="128"/>
      <c r="BM56" s="128">
        <f t="shared" si="261"/>
        <v>0</v>
      </c>
      <c r="BN56" s="128">
        <f t="shared" si="261"/>
        <v>0</v>
      </c>
      <c r="BO56" s="128">
        <f t="shared" si="261"/>
        <v>0</v>
      </c>
      <c r="BP56" s="128">
        <f t="shared" si="261"/>
        <v>0</v>
      </c>
      <c r="BQ56" s="128">
        <f t="shared" si="261"/>
        <v>0</v>
      </c>
      <c r="BR56" s="128">
        <f t="shared" si="261"/>
        <v>0</v>
      </c>
      <c r="BS56" s="128">
        <f t="shared" si="261"/>
        <v>0</v>
      </c>
      <c r="BT56" s="128"/>
      <c r="BU56" s="128">
        <f t="shared" si="261"/>
        <v>0</v>
      </c>
      <c r="BV56" s="128">
        <f t="shared" si="261"/>
        <v>0</v>
      </c>
      <c r="BW56" s="128">
        <f t="shared" si="261"/>
        <v>0</v>
      </c>
      <c r="BX56" s="128">
        <f t="shared" si="261"/>
        <v>0</v>
      </c>
      <c r="BY56" s="128">
        <f t="shared" si="261"/>
        <v>0</v>
      </c>
      <c r="BZ56" s="128">
        <f t="shared" si="261"/>
        <v>0</v>
      </c>
      <c r="CA56" s="128">
        <f t="shared" si="261"/>
        <v>0</v>
      </c>
      <c r="CB56" s="128"/>
      <c r="CC56" s="128">
        <f t="shared" si="261"/>
        <v>0</v>
      </c>
      <c r="CD56" s="128">
        <f t="shared" si="261"/>
        <v>0</v>
      </c>
      <c r="CE56" s="128">
        <f t="shared" si="261"/>
        <v>0</v>
      </c>
      <c r="CF56" s="128">
        <f t="shared" si="261"/>
        <v>0</v>
      </c>
      <c r="CG56" s="128">
        <f t="shared" si="261"/>
        <v>0</v>
      </c>
      <c r="CH56" s="128">
        <f t="shared" si="261"/>
        <v>0</v>
      </c>
      <c r="CI56" s="128">
        <f t="shared" si="261"/>
        <v>0</v>
      </c>
      <c r="CJ56" s="128"/>
      <c r="CK56" s="128">
        <f t="shared" si="261"/>
        <v>0</v>
      </c>
      <c r="CL56" s="128">
        <f t="shared" si="261"/>
        <v>0</v>
      </c>
      <c r="CM56" s="128">
        <f t="shared" si="261"/>
        <v>0</v>
      </c>
      <c r="CN56" s="128">
        <f t="shared" si="261"/>
        <v>0</v>
      </c>
      <c r="CO56" s="128">
        <f t="shared" si="261"/>
        <v>0</v>
      </c>
      <c r="CP56" s="128">
        <f t="shared" ref="CP56:FA56" si="262">SUM(CP36)</f>
        <v>0</v>
      </c>
      <c r="CQ56" s="128">
        <f t="shared" si="262"/>
        <v>0</v>
      </c>
      <c r="CR56" s="128"/>
      <c r="CS56" s="128">
        <f t="shared" si="262"/>
        <v>0</v>
      </c>
      <c r="CT56" s="128">
        <f t="shared" si="262"/>
        <v>0</v>
      </c>
      <c r="CU56" s="128">
        <f t="shared" si="262"/>
        <v>0</v>
      </c>
      <c r="CV56" s="128">
        <f t="shared" si="262"/>
        <v>0</v>
      </c>
      <c r="CW56" s="128">
        <f t="shared" si="262"/>
        <v>0</v>
      </c>
      <c r="CX56" s="128">
        <f t="shared" si="262"/>
        <v>0</v>
      </c>
      <c r="CY56" s="128">
        <f t="shared" si="262"/>
        <v>0</v>
      </c>
      <c r="CZ56" s="128"/>
      <c r="DA56" s="128">
        <f t="shared" si="262"/>
        <v>0</v>
      </c>
      <c r="DB56" s="128">
        <f t="shared" si="262"/>
        <v>0</v>
      </c>
      <c r="DC56" s="128">
        <f t="shared" si="262"/>
        <v>0</v>
      </c>
      <c r="DD56" s="128">
        <f t="shared" si="262"/>
        <v>0</v>
      </c>
      <c r="DE56" s="128">
        <f t="shared" si="262"/>
        <v>0</v>
      </c>
      <c r="DF56" s="128">
        <f t="shared" si="262"/>
        <v>0</v>
      </c>
      <c r="DG56" s="128">
        <f t="shared" si="262"/>
        <v>0</v>
      </c>
      <c r="DH56" s="128"/>
      <c r="DI56" s="128">
        <f t="shared" si="262"/>
        <v>0</v>
      </c>
      <c r="DJ56" s="128">
        <f t="shared" si="262"/>
        <v>0</v>
      </c>
      <c r="DK56" s="128">
        <f t="shared" si="262"/>
        <v>0</v>
      </c>
      <c r="DL56" s="128">
        <f t="shared" si="262"/>
        <v>0</v>
      </c>
      <c r="DM56" s="128">
        <f t="shared" si="262"/>
        <v>0</v>
      </c>
      <c r="DN56" s="128">
        <f t="shared" si="262"/>
        <v>0</v>
      </c>
      <c r="DO56" s="128">
        <f t="shared" si="262"/>
        <v>0</v>
      </c>
      <c r="DP56" s="128"/>
      <c r="DQ56" s="128">
        <f t="shared" si="262"/>
        <v>0</v>
      </c>
      <c r="DR56" s="128">
        <f t="shared" si="262"/>
        <v>0</v>
      </c>
      <c r="DS56" s="128">
        <f t="shared" si="262"/>
        <v>0</v>
      </c>
      <c r="DT56" s="128">
        <f t="shared" si="262"/>
        <v>0</v>
      </c>
      <c r="DU56" s="128">
        <f t="shared" si="262"/>
        <v>0</v>
      </c>
      <c r="DV56" s="128">
        <f t="shared" si="262"/>
        <v>0</v>
      </c>
      <c r="DW56" s="128">
        <f t="shared" si="262"/>
        <v>0</v>
      </c>
      <c r="DX56" s="128">
        <f t="shared" si="262"/>
        <v>0</v>
      </c>
      <c r="DY56" s="128">
        <f t="shared" si="262"/>
        <v>0</v>
      </c>
      <c r="DZ56" s="128">
        <f t="shared" si="262"/>
        <v>0</v>
      </c>
      <c r="EA56" s="128"/>
      <c r="EB56" s="128">
        <f t="shared" si="262"/>
        <v>0</v>
      </c>
      <c r="EC56" s="128">
        <f t="shared" si="262"/>
        <v>0</v>
      </c>
      <c r="ED56" s="128">
        <f t="shared" si="262"/>
        <v>0</v>
      </c>
      <c r="EE56" s="128">
        <f t="shared" si="262"/>
        <v>0</v>
      </c>
      <c r="EF56" s="128">
        <f t="shared" si="262"/>
        <v>0</v>
      </c>
      <c r="EG56" s="128">
        <f t="shared" si="262"/>
        <v>0</v>
      </c>
      <c r="EH56" s="128">
        <f t="shared" si="262"/>
        <v>0</v>
      </c>
      <c r="EI56" s="128"/>
      <c r="EJ56" s="128">
        <f t="shared" si="262"/>
        <v>0</v>
      </c>
      <c r="EK56" s="128">
        <f t="shared" si="262"/>
        <v>0</v>
      </c>
      <c r="EL56" s="128">
        <f t="shared" si="262"/>
        <v>0</v>
      </c>
      <c r="EM56" s="128">
        <f t="shared" si="262"/>
        <v>0</v>
      </c>
      <c r="EN56" s="128">
        <f t="shared" si="262"/>
        <v>0</v>
      </c>
      <c r="EO56" s="128">
        <f t="shared" si="262"/>
        <v>0</v>
      </c>
      <c r="EP56" s="128">
        <f t="shared" si="262"/>
        <v>0</v>
      </c>
      <c r="EQ56" s="128"/>
      <c r="ER56" s="128">
        <f t="shared" si="262"/>
        <v>0</v>
      </c>
      <c r="ES56" s="128">
        <f t="shared" si="262"/>
        <v>0</v>
      </c>
      <c r="ET56" s="128">
        <f t="shared" si="262"/>
        <v>0</v>
      </c>
      <c r="EU56" s="128">
        <f t="shared" si="262"/>
        <v>0</v>
      </c>
      <c r="EV56" s="128">
        <f t="shared" si="262"/>
        <v>0</v>
      </c>
      <c r="EW56" s="128">
        <f t="shared" si="262"/>
        <v>0</v>
      </c>
      <c r="EX56" s="128">
        <f t="shared" si="262"/>
        <v>0</v>
      </c>
      <c r="EY56" s="128"/>
      <c r="EZ56" s="128">
        <f t="shared" si="262"/>
        <v>0</v>
      </c>
      <c r="FA56" s="128">
        <f t="shared" si="262"/>
        <v>0</v>
      </c>
      <c r="FB56" s="128">
        <f t="shared" ref="FB56:FH56" si="263">SUM(FB36)</f>
        <v>0</v>
      </c>
      <c r="FC56" s="128">
        <f t="shared" si="263"/>
        <v>0</v>
      </c>
      <c r="FD56" s="128">
        <f t="shared" si="263"/>
        <v>0</v>
      </c>
      <c r="FE56" s="128">
        <f t="shared" si="263"/>
        <v>0</v>
      </c>
      <c r="FF56" s="128">
        <f t="shared" si="263"/>
        <v>0</v>
      </c>
      <c r="FG56" s="128"/>
      <c r="FH56" s="128">
        <f t="shared" si="263"/>
        <v>0</v>
      </c>
      <c r="FI56" s="128"/>
      <c r="FJ56" s="128">
        <f t="shared" si="24"/>
        <v>0</v>
      </c>
      <c r="FK56" s="128">
        <f t="shared" si="25"/>
        <v>0</v>
      </c>
      <c r="FL56" s="128">
        <f t="shared" si="26"/>
        <v>0</v>
      </c>
      <c r="FM56" s="128">
        <f t="shared" si="27"/>
        <v>0</v>
      </c>
      <c r="FN56" s="128">
        <f t="shared" si="28"/>
        <v>0</v>
      </c>
      <c r="FO56" s="128">
        <f t="shared" si="29"/>
        <v>0</v>
      </c>
      <c r="FP56" s="128">
        <f t="shared" si="30"/>
        <v>0</v>
      </c>
      <c r="FR56">
        <f t="shared" si="31"/>
        <v>0</v>
      </c>
      <c r="FS56">
        <f t="shared" si="32"/>
        <v>0</v>
      </c>
      <c r="FT56">
        <f t="shared" si="33"/>
        <v>0</v>
      </c>
      <c r="FU56">
        <f t="shared" si="34"/>
        <v>0</v>
      </c>
      <c r="FV56">
        <f t="shared" si="35"/>
        <v>0</v>
      </c>
      <c r="FW56">
        <f t="shared" si="36"/>
        <v>0</v>
      </c>
      <c r="FX56">
        <f t="shared" si="37"/>
        <v>0</v>
      </c>
      <c r="FZ56">
        <f t="shared" si="38"/>
        <v>0</v>
      </c>
      <c r="GA56">
        <f t="shared" si="39"/>
        <v>0</v>
      </c>
      <c r="GB56">
        <f t="shared" si="40"/>
        <v>0</v>
      </c>
      <c r="GC56">
        <f t="shared" si="41"/>
        <v>0</v>
      </c>
      <c r="GD56">
        <f t="shared" si="42"/>
        <v>0</v>
      </c>
      <c r="GE56">
        <f t="shared" si="43"/>
        <v>0</v>
      </c>
      <c r="GF56">
        <f t="shared" si="44"/>
        <v>0</v>
      </c>
      <c r="GH56">
        <f t="shared" si="45"/>
        <v>0</v>
      </c>
      <c r="GI56">
        <f t="shared" si="46"/>
        <v>0</v>
      </c>
      <c r="GJ56">
        <f t="shared" si="47"/>
        <v>0</v>
      </c>
      <c r="GK56">
        <f t="shared" si="48"/>
        <v>0</v>
      </c>
      <c r="GL56">
        <f t="shared" si="49"/>
        <v>0</v>
      </c>
      <c r="GM56">
        <f t="shared" si="50"/>
        <v>0</v>
      </c>
      <c r="GN56">
        <f t="shared" si="51"/>
        <v>0</v>
      </c>
      <c r="GP56">
        <f t="shared" si="52"/>
        <v>0</v>
      </c>
      <c r="GQ56">
        <f t="shared" si="53"/>
        <v>0</v>
      </c>
      <c r="GR56">
        <f t="shared" si="54"/>
        <v>0</v>
      </c>
      <c r="GS56">
        <f t="shared" si="55"/>
        <v>0</v>
      </c>
      <c r="GT56">
        <f t="shared" si="56"/>
        <v>0</v>
      </c>
      <c r="GU56">
        <f t="shared" si="57"/>
        <v>0</v>
      </c>
      <c r="GV56">
        <f t="shared" si="58"/>
        <v>0</v>
      </c>
      <c r="GX56">
        <f t="shared" si="59"/>
        <v>0</v>
      </c>
      <c r="GY56">
        <f t="shared" si="60"/>
        <v>0</v>
      </c>
      <c r="GZ56">
        <f t="shared" si="61"/>
        <v>0</v>
      </c>
      <c r="HA56">
        <f t="shared" si="62"/>
        <v>0</v>
      </c>
      <c r="HB56">
        <f t="shared" si="63"/>
        <v>0</v>
      </c>
      <c r="HC56">
        <f t="shared" si="64"/>
        <v>0</v>
      </c>
      <c r="HD56">
        <f t="shared" si="65"/>
        <v>0</v>
      </c>
    </row>
    <row r="57" spans="1:212" x14ac:dyDescent="0.2">
      <c r="A57" t="s">
        <v>37</v>
      </c>
      <c r="AC57" s="128">
        <f>SUM(AC37)</f>
        <v>0</v>
      </c>
      <c r="AD57" s="128">
        <f t="shared" ref="AD57:CO57" si="264">SUM(AD37)</f>
        <v>0</v>
      </c>
      <c r="AE57" s="128">
        <f t="shared" si="264"/>
        <v>0</v>
      </c>
      <c r="AF57" s="128">
        <f t="shared" si="264"/>
        <v>0</v>
      </c>
      <c r="AG57" s="128">
        <f t="shared" si="264"/>
        <v>0</v>
      </c>
      <c r="AH57" s="128">
        <f t="shared" si="264"/>
        <v>0</v>
      </c>
      <c r="AI57" s="128">
        <f t="shared" si="264"/>
        <v>0</v>
      </c>
      <c r="AJ57" s="128"/>
      <c r="AK57" s="128"/>
      <c r="AL57" s="128">
        <f t="shared" si="264"/>
        <v>0</v>
      </c>
      <c r="AM57" s="128">
        <f t="shared" si="264"/>
        <v>0</v>
      </c>
      <c r="AN57" s="128">
        <f t="shared" si="264"/>
        <v>0</v>
      </c>
      <c r="AO57" s="128">
        <f t="shared" si="264"/>
        <v>0</v>
      </c>
      <c r="AP57" s="128">
        <f t="shared" si="264"/>
        <v>0</v>
      </c>
      <c r="AQ57" s="128">
        <f t="shared" si="264"/>
        <v>0</v>
      </c>
      <c r="AR57" s="128">
        <f t="shared" si="264"/>
        <v>0</v>
      </c>
      <c r="AS57" s="128"/>
      <c r="AT57" s="128"/>
      <c r="AU57" s="128">
        <f t="shared" si="264"/>
        <v>0</v>
      </c>
      <c r="AV57" s="128">
        <f t="shared" si="264"/>
        <v>0</v>
      </c>
      <c r="AW57" s="128">
        <f t="shared" si="264"/>
        <v>0</v>
      </c>
      <c r="AX57" s="128">
        <f t="shared" si="264"/>
        <v>0</v>
      </c>
      <c r="AY57" s="128">
        <f t="shared" si="264"/>
        <v>0</v>
      </c>
      <c r="AZ57" s="128">
        <f t="shared" si="264"/>
        <v>0</v>
      </c>
      <c r="BA57" s="128">
        <f t="shared" si="264"/>
        <v>0</v>
      </c>
      <c r="BB57" s="128"/>
      <c r="BC57" s="128"/>
      <c r="BD57" s="128">
        <f t="shared" si="264"/>
        <v>0</v>
      </c>
      <c r="BE57" s="128">
        <f t="shared" si="264"/>
        <v>0</v>
      </c>
      <c r="BF57" s="128">
        <f t="shared" si="264"/>
        <v>0</v>
      </c>
      <c r="BG57" s="128">
        <f t="shared" si="264"/>
        <v>0</v>
      </c>
      <c r="BH57" s="128">
        <f t="shared" si="264"/>
        <v>0</v>
      </c>
      <c r="BI57" s="128">
        <f t="shared" si="264"/>
        <v>0</v>
      </c>
      <c r="BJ57" s="128">
        <f t="shared" si="264"/>
        <v>0</v>
      </c>
      <c r="BK57" s="128"/>
      <c r="BL57" s="128"/>
      <c r="BM57" s="128">
        <f t="shared" si="264"/>
        <v>0</v>
      </c>
      <c r="BN57" s="128">
        <f t="shared" si="264"/>
        <v>0</v>
      </c>
      <c r="BO57" s="128">
        <f t="shared" si="264"/>
        <v>0</v>
      </c>
      <c r="BP57" s="128">
        <f t="shared" si="264"/>
        <v>0</v>
      </c>
      <c r="BQ57" s="128">
        <f t="shared" si="264"/>
        <v>0</v>
      </c>
      <c r="BR57" s="128">
        <f t="shared" si="264"/>
        <v>0</v>
      </c>
      <c r="BS57" s="128">
        <f t="shared" si="264"/>
        <v>0</v>
      </c>
      <c r="BT57" s="128"/>
      <c r="BU57" s="128">
        <f t="shared" si="264"/>
        <v>0</v>
      </c>
      <c r="BV57" s="128">
        <f t="shared" si="264"/>
        <v>0</v>
      </c>
      <c r="BW57" s="128">
        <f t="shared" si="264"/>
        <v>0</v>
      </c>
      <c r="BX57" s="128">
        <f t="shared" si="264"/>
        <v>0</v>
      </c>
      <c r="BY57" s="128">
        <f t="shared" si="264"/>
        <v>0</v>
      </c>
      <c r="BZ57" s="128">
        <f t="shared" si="264"/>
        <v>0</v>
      </c>
      <c r="CA57" s="128">
        <f t="shared" si="264"/>
        <v>0</v>
      </c>
      <c r="CB57" s="128"/>
      <c r="CC57" s="128">
        <f t="shared" si="264"/>
        <v>0</v>
      </c>
      <c r="CD57" s="128">
        <f t="shared" si="264"/>
        <v>0</v>
      </c>
      <c r="CE57" s="128">
        <f t="shared" si="264"/>
        <v>0</v>
      </c>
      <c r="CF57" s="128">
        <f t="shared" si="264"/>
        <v>0</v>
      </c>
      <c r="CG57" s="128">
        <f t="shared" si="264"/>
        <v>0</v>
      </c>
      <c r="CH57" s="128">
        <f t="shared" si="264"/>
        <v>0</v>
      </c>
      <c r="CI57" s="128">
        <f t="shared" si="264"/>
        <v>0</v>
      </c>
      <c r="CJ57" s="128"/>
      <c r="CK57" s="128">
        <f t="shared" si="264"/>
        <v>0</v>
      </c>
      <c r="CL57" s="128">
        <f t="shared" si="264"/>
        <v>0</v>
      </c>
      <c r="CM57" s="128">
        <f t="shared" si="264"/>
        <v>0</v>
      </c>
      <c r="CN57" s="128">
        <f t="shared" si="264"/>
        <v>0</v>
      </c>
      <c r="CO57" s="128">
        <f t="shared" si="264"/>
        <v>0</v>
      </c>
      <c r="CP57" s="128">
        <f t="shared" ref="CP57:FA57" si="265">SUM(CP37)</f>
        <v>0</v>
      </c>
      <c r="CQ57" s="128">
        <f t="shared" si="265"/>
        <v>0</v>
      </c>
      <c r="CR57" s="128"/>
      <c r="CS57" s="128">
        <f t="shared" si="265"/>
        <v>0</v>
      </c>
      <c r="CT57" s="128">
        <f t="shared" si="265"/>
        <v>0</v>
      </c>
      <c r="CU57" s="128">
        <f t="shared" si="265"/>
        <v>0</v>
      </c>
      <c r="CV57" s="128">
        <f t="shared" si="265"/>
        <v>0</v>
      </c>
      <c r="CW57" s="128">
        <f t="shared" si="265"/>
        <v>0</v>
      </c>
      <c r="CX57" s="128">
        <f t="shared" si="265"/>
        <v>0</v>
      </c>
      <c r="CY57" s="128">
        <f t="shared" si="265"/>
        <v>0</v>
      </c>
      <c r="CZ57" s="128"/>
      <c r="DA57" s="128">
        <f t="shared" si="265"/>
        <v>0</v>
      </c>
      <c r="DB57" s="128">
        <f t="shared" si="265"/>
        <v>0</v>
      </c>
      <c r="DC57" s="128">
        <f t="shared" si="265"/>
        <v>0</v>
      </c>
      <c r="DD57" s="128">
        <f t="shared" si="265"/>
        <v>0</v>
      </c>
      <c r="DE57" s="128">
        <f t="shared" si="265"/>
        <v>0</v>
      </c>
      <c r="DF57" s="128">
        <f t="shared" si="265"/>
        <v>0</v>
      </c>
      <c r="DG57" s="128">
        <f t="shared" si="265"/>
        <v>0</v>
      </c>
      <c r="DH57" s="128"/>
      <c r="DI57" s="128">
        <f t="shared" si="265"/>
        <v>0</v>
      </c>
      <c r="DJ57" s="128">
        <f t="shared" si="265"/>
        <v>0</v>
      </c>
      <c r="DK57" s="128">
        <f t="shared" si="265"/>
        <v>0</v>
      </c>
      <c r="DL57" s="128">
        <f t="shared" si="265"/>
        <v>0</v>
      </c>
      <c r="DM57" s="128">
        <f t="shared" si="265"/>
        <v>0</v>
      </c>
      <c r="DN57" s="128">
        <f t="shared" si="265"/>
        <v>0</v>
      </c>
      <c r="DO57" s="128">
        <f t="shared" si="265"/>
        <v>0</v>
      </c>
      <c r="DP57" s="128"/>
      <c r="DQ57" s="128">
        <f t="shared" si="265"/>
        <v>0</v>
      </c>
      <c r="DR57" s="128">
        <f t="shared" si="265"/>
        <v>0</v>
      </c>
      <c r="DS57" s="128">
        <f t="shared" si="265"/>
        <v>0</v>
      </c>
      <c r="DT57" s="128">
        <f t="shared" si="265"/>
        <v>0</v>
      </c>
      <c r="DU57" s="128">
        <f t="shared" si="265"/>
        <v>0</v>
      </c>
      <c r="DV57" s="128">
        <f t="shared" si="265"/>
        <v>0</v>
      </c>
      <c r="DW57" s="128">
        <f t="shared" si="265"/>
        <v>0</v>
      </c>
      <c r="DX57" s="128">
        <f t="shared" si="265"/>
        <v>0</v>
      </c>
      <c r="DY57" s="128">
        <f t="shared" si="265"/>
        <v>0</v>
      </c>
      <c r="DZ57" s="128">
        <f t="shared" si="265"/>
        <v>0</v>
      </c>
      <c r="EA57" s="128"/>
      <c r="EB57" s="128">
        <f t="shared" si="265"/>
        <v>0</v>
      </c>
      <c r="EC57" s="128">
        <f t="shared" si="265"/>
        <v>0</v>
      </c>
      <c r="ED57" s="128">
        <f t="shared" si="265"/>
        <v>0</v>
      </c>
      <c r="EE57" s="128">
        <f t="shared" si="265"/>
        <v>0</v>
      </c>
      <c r="EF57" s="128">
        <f t="shared" si="265"/>
        <v>0</v>
      </c>
      <c r="EG57" s="128">
        <f t="shared" si="265"/>
        <v>0</v>
      </c>
      <c r="EH57" s="128">
        <f t="shared" si="265"/>
        <v>0</v>
      </c>
      <c r="EI57" s="128"/>
      <c r="EJ57" s="128">
        <f t="shared" si="265"/>
        <v>0</v>
      </c>
      <c r="EK57" s="128">
        <f t="shared" si="265"/>
        <v>0</v>
      </c>
      <c r="EL57" s="128">
        <f t="shared" si="265"/>
        <v>0</v>
      </c>
      <c r="EM57" s="128">
        <f t="shared" si="265"/>
        <v>0</v>
      </c>
      <c r="EN57" s="128">
        <f t="shared" si="265"/>
        <v>0</v>
      </c>
      <c r="EO57" s="128">
        <f t="shared" si="265"/>
        <v>0</v>
      </c>
      <c r="EP57" s="128">
        <f t="shared" si="265"/>
        <v>0</v>
      </c>
      <c r="EQ57" s="128"/>
      <c r="ER57" s="128">
        <f t="shared" si="265"/>
        <v>0</v>
      </c>
      <c r="ES57" s="128">
        <f t="shared" si="265"/>
        <v>0</v>
      </c>
      <c r="ET57" s="128">
        <f t="shared" si="265"/>
        <v>0</v>
      </c>
      <c r="EU57" s="128">
        <f t="shared" si="265"/>
        <v>0</v>
      </c>
      <c r="EV57" s="128">
        <f t="shared" si="265"/>
        <v>0</v>
      </c>
      <c r="EW57" s="128">
        <f t="shared" si="265"/>
        <v>0</v>
      </c>
      <c r="EX57" s="128">
        <f t="shared" si="265"/>
        <v>0</v>
      </c>
      <c r="EY57" s="128"/>
      <c r="EZ57" s="128">
        <f t="shared" si="265"/>
        <v>0</v>
      </c>
      <c r="FA57" s="128">
        <f t="shared" si="265"/>
        <v>0</v>
      </c>
      <c r="FB57" s="128">
        <f t="shared" ref="FB57:FH57" si="266">SUM(FB37)</f>
        <v>0</v>
      </c>
      <c r="FC57" s="128">
        <f t="shared" si="266"/>
        <v>0</v>
      </c>
      <c r="FD57" s="128">
        <f t="shared" si="266"/>
        <v>0</v>
      </c>
      <c r="FE57" s="128">
        <f t="shared" si="266"/>
        <v>0</v>
      </c>
      <c r="FF57" s="128">
        <f t="shared" si="266"/>
        <v>0</v>
      </c>
      <c r="FG57" s="128"/>
      <c r="FH57" s="128">
        <f t="shared" si="266"/>
        <v>0</v>
      </c>
      <c r="FI57" s="128"/>
      <c r="FJ57" s="128">
        <f t="shared" si="24"/>
        <v>0</v>
      </c>
      <c r="FK57" s="128">
        <f t="shared" si="25"/>
        <v>0</v>
      </c>
      <c r="FL57" s="128">
        <f t="shared" si="26"/>
        <v>0</v>
      </c>
      <c r="FM57" s="128">
        <f t="shared" si="27"/>
        <v>0</v>
      </c>
      <c r="FN57" s="128">
        <f t="shared" si="28"/>
        <v>0</v>
      </c>
      <c r="FO57" s="128">
        <f t="shared" si="29"/>
        <v>0</v>
      </c>
      <c r="FP57" s="128">
        <f t="shared" si="30"/>
        <v>0</v>
      </c>
      <c r="FR57">
        <f t="shared" si="31"/>
        <v>0</v>
      </c>
      <c r="FS57">
        <f t="shared" si="32"/>
        <v>0</v>
      </c>
      <c r="FT57">
        <f t="shared" si="33"/>
        <v>0</v>
      </c>
      <c r="FU57">
        <f t="shared" si="34"/>
        <v>0</v>
      </c>
      <c r="FV57">
        <f t="shared" si="35"/>
        <v>0</v>
      </c>
      <c r="FW57">
        <f t="shared" si="36"/>
        <v>0</v>
      </c>
      <c r="FX57">
        <f t="shared" si="37"/>
        <v>0</v>
      </c>
      <c r="FZ57">
        <f t="shared" si="38"/>
        <v>0</v>
      </c>
      <c r="GA57">
        <f t="shared" si="39"/>
        <v>0</v>
      </c>
      <c r="GB57">
        <f t="shared" si="40"/>
        <v>0</v>
      </c>
      <c r="GC57">
        <f t="shared" si="41"/>
        <v>0</v>
      </c>
      <c r="GD57">
        <f t="shared" si="42"/>
        <v>0</v>
      </c>
      <c r="GE57">
        <f t="shared" si="43"/>
        <v>0</v>
      </c>
      <c r="GF57">
        <f t="shared" si="44"/>
        <v>0</v>
      </c>
      <c r="GH57">
        <f t="shared" si="45"/>
        <v>0</v>
      </c>
      <c r="GI57">
        <f t="shared" si="46"/>
        <v>0</v>
      </c>
      <c r="GJ57">
        <f t="shared" si="47"/>
        <v>0</v>
      </c>
      <c r="GK57">
        <f t="shared" si="48"/>
        <v>0</v>
      </c>
      <c r="GL57">
        <f t="shared" si="49"/>
        <v>0</v>
      </c>
      <c r="GM57">
        <f t="shared" si="50"/>
        <v>0</v>
      </c>
      <c r="GN57">
        <f t="shared" si="51"/>
        <v>0</v>
      </c>
      <c r="GP57">
        <f t="shared" si="52"/>
        <v>0</v>
      </c>
      <c r="GQ57">
        <f t="shared" si="53"/>
        <v>0</v>
      </c>
      <c r="GR57">
        <f t="shared" si="54"/>
        <v>0</v>
      </c>
      <c r="GS57">
        <f t="shared" si="55"/>
        <v>0</v>
      </c>
      <c r="GT57">
        <f t="shared" si="56"/>
        <v>0</v>
      </c>
      <c r="GU57">
        <f t="shared" si="57"/>
        <v>0</v>
      </c>
      <c r="GV57">
        <f t="shared" si="58"/>
        <v>0</v>
      </c>
      <c r="GX57">
        <f t="shared" si="59"/>
        <v>0</v>
      </c>
      <c r="GY57">
        <f t="shared" si="60"/>
        <v>0</v>
      </c>
      <c r="GZ57">
        <f t="shared" si="61"/>
        <v>0</v>
      </c>
      <c r="HA57">
        <f t="shared" si="62"/>
        <v>0</v>
      </c>
      <c r="HB57">
        <f t="shared" si="63"/>
        <v>0</v>
      </c>
      <c r="HC57">
        <f t="shared" si="64"/>
        <v>0</v>
      </c>
      <c r="HD57">
        <f t="shared" si="65"/>
        <v>0</v>
      </c>
    </row>
    <row r="58" spans="1:212" x14ac:dyDescent="0.2">
      <c r="A58" t="s">
        <v>791</v>
      </c>
      <c r="AC58" s="128">
        <f>SUM(AC39)</f>
        <v>0</v>
      </c>
      <c r="AD58" s="128">
        <f t="shared" ref="AD58:CO58" si="267">SUM(AD39)</f>
        <v>0</v>
      </c>
      <c r="AE58" s="128">
        <f t="shared" si="267"/>
        <v>0</v>
      </c>
      <c r="AF58" s="128">
        <f t="shared" si="267"/>
        <v>0</v>
      </c>
      <c r="AG58" s="128">
        <f t="shared" si="267"/>
        <v>0</v>
      </c>
      <c r="AH58" s="128">
        <f t="shared" si="267"/>
        <v>0</v>
      </c>
      <c r="AI58" s="128">
        <f t="shared" si="267"/>
        <v>0</v>
      </c>
      <c r="AJ58" s="128"/>
      <c r="AK58" s="128"/>
      <c r="AL58" s="128">
        <f t="shared" si="267"/>
        <v>0</v>
      </c>
      <c r="AM58" s="128">
        <f t="shared" si="267"/>
        <v>0</v>
      </c>
      <c r="AN58" s="128">
        <f t="shared" si="267"/>
        <v>0</v>
      </c>
      <c r="AO58" s="128">
        <f t="shared" si="267"/>
        <v>0</v>
      </c>
      <c r="AP58" s="128">
        <f t="shared" si="267"/>
        <v>0</v>
      </c>
      <c r="AQ58" s="128">
        <f t="shared" si="267"/>
        <v>0</v>
      </c>
      <c r="AR58" s="128">
        <f t="shared" si="267"/>
        <v>0</v>
      </c>
      <c r="AS58" s="128"/>
      <c r="AT58" s="128"/>
      <c r="AU58" s="128">
        <f t="shared" si="267"/>
        <v>0</v>
      </c>
      <c r="AV58" s="128">
        <f t="shared" si="267"/>
        <v>0</v>
      </c>
      <c r="AW58" s="128">
        <f t="shared" si="267"/>
        <v>0</v>
      </c>
      <c r="AX58" s="128">
        <f t="shared" si="267"/>
        <v>0</v>
      </c>
      <c r="AY58" s="128">
        <f t="shared" si="267"/>
        <v>0</v>
      </c>
      <c r="AZ58" s="128">
        <f t="shared" si="267"/>
        <v>0</v>
      </c>
      <c r="BA58" s="128">
        <f t="shared" si="267"/>
        <v>0</v>
      </c>
      <c r="BB58" s="128"/>
      <c r="BC58" s="128"/>
      <c r="BD58" s="128">
        <f t="shared" si="267"/>
        <v>0</v>
      </c>
      <c r="BE58" s="128">
        <f t="shared" si="267"/>
        <v>0</v>
      </c>
      <c r="BF58" s="128">
        <f t="shared" si="267"/>
        <v>0</v>
      </c>
      <c r="BG58" s="128">
        <f t="shared" si="267"/>
        <v>0</v>
      </c>
      <c r="BH58" s="128">
        <f t="shared" si="267"/>
        <v>0</v>
      </c>
      <c r="BI58" s="128">
        <f t="shared" si="267"/>
        <v>0</v>
      </c>
      <c r="BJ58" s="128">
        <f t="shared" si="267"/>
        <v>0</v>
      </c>
      <c r="BK58" s="128"/>
      <c r="BL58" s="128"/>
      <c r="BM58" s="128">
        <f t="shared" si="267"/>
        <v>0</v>
      </c>
      <c r="BN58" s="128">
        <f t="shared" si="267"/>
        <v>0</v>
      </c>
      <c r="BO58" s="128">
        <f t="shared" si="267"/>
        <v>0</v>
      </c>
      <c r="BP58" s="128">
        <f t="shared" si="267"/>
        <v>0</v>
      </c>
      <c r="BQ58" s="128">
        <f t="shared" si="267"/>
        <v>0</v>
      </c>
      <c r="BR58" s="128">
        <f t="shared" si="267"/>
        <v>0</v>
      </c>
      <c r="BS58" s="128">
        <f t="shared" si="267"/>
        <v>0</v>
      </c>
      <c r="BT58" s="128"/>
      <c r="BU58" s="128">
        <f t="shared" si="267"/>
        <v>0</v>
      </c>
      <c r="BV58" s="128">
        <f t="shared" si="267"/>
        <v>0</v>
      </c>
      <c r="BW58" s="128">
        <f t="shared" si="267"/>
        <v>0</v>
      </c>
      <c r="BX58" s="128">
        <f t="shared" si="267"/>
        <v>0</v>
      </c>
      <c r="BY58" s="128">
        <f t="shared" si="267"/>
        <v>0</v>
      </c>
      <c r="BZ58" s="128">
        <f t="shared" si="267"/>
        <v>0</v>
      </c>
      <c r="CA58" s="128">
        <f t="shared" si="267"/>
        <v>0</v>
      </c>
      <c r="CB58" s="128"/>
      <c r="CC58" s="128">
        <f t="shared" si="267"/>
        <v>0</v>
      </c>
      <c r="CD58" s="128">
        <f t="shared" si="267"/>
        <v>0</v>
      </c>
      <c r="CE58" s="128">
        <f t="shared" si="267"/>
        <v>0</v>
      </c>
      <c r="CF58" s="128">
        <f t="shared" si="267"/>
        <v>0</v>
      </c>
      <c r="CG58" s="128">
        <f t="shared" si="267"/>
        <v>0</v>
      </c>
      <c r="CH58" s="128">
        <f t="shared" si="267"/>
        <v>0</v>
      </c>
      <c r="CI58" s="128">
        <f t="shared" si="267"/>
        <v>0</v>
      </c>
      <c r="CJ58" s="128"/>
      <c r="CK58" s="128">
        <f t="shared" si="267"/>
        <v>0</v>
      </c>
      <c r="CL58" s="128">
        <f t="shared" si="267"/>
        <v>0</v>
      </c>
      <c r="CM58" s="128">
        <f t="shared" si="267"/>
        <v>0</v>
      </c>
      <c r="CN58" s="128">
        <f t="shared" si="267"/>
        <v>0</v>
      </c>
      <c r="CO58" s="128">
        <f t="shared" si="267"/>
        <v>0</v>
      </c>
      <c r="CP58" s="128">
        <f t="shared" ref="CP58:FA58" si="268">SUM(CP39)</f>
        <v>0</v>
      </c>
      <c r="CQ58" s="128">
        <f t="shared" si="268"/>
        <v>0</v>
      </c>
      <c r="CR58" s="128"/>
      <c r="CS58" s="128">
        <f t="shared" si="268"/>
        <v>0</v>
      </c>
      <c r="CT58" s="128">
        <f t="shared" si="268"/>
        <v>0</v>
      </c>
      <c r="CU58" s="128">
        <f t="shared" si="268"/>
        <v>0</v>
      </c>
      <c r="CV58" s="128">
        <f t="shared" si="268"/>
        <v>0</v>
      </c>
      <c r="CW58" s="128">
        <f t="shared" si="268"/>
        <v>0</v>
      </c>
      <c r="CX58" s="128">
        <f t="shared" si="268"/>
        <v>0</v>
      </c>
      <c r="CY58" s="128">
        <f t="shared" si="268"/>
        <v>0</v>
      </c>
      <c r="CZ58" s="128"/>
      <c r="DA58" s="128">
        <f t="shared" si="268"/>
        <v>0</v>
      </c>
      <c r="DB58" s="128">
        <f t="shared" si="268"/>
        <v>0</v>
      </c>
      <c r="DC58" s="128">
        <f t="shared" si="268"/>
        <v>0</v>
      </c>
      <c r="DD58" s="128">
        <f t="shared" si="268"/>
        <v>0</v>
      </c>
      <c r="DE58" s="128">
        <f t="shared" si="268"/>
        <v>0</v>
      </c>
      <c r="DF58" s="128">
        <f t="shared" si="268"/>
        <v>0</v>
      </c>
      <c r="DG58" s="128">
        <f t="shared" si="268"/>
        <v>0</v>
      </c>
      <c r="DH58" s="128"/>
      <c r="DI58" s="128">
        <f t="shared" si="268"/>
        <v>0</v>
      </c>
      <c r="DJ58" s="128">
        <f t="shared" si="268"/>
        <v>0</v>
      </c>
      <c r="DK58" s="128">
        <f t="shared" si="268"/>
        <v>0</v>
      </c>
      <c r="DL58" s="128">
        <f t="shared" si="268"/>
        <v>0</v>
      </c>
      <c r="DM58" s="128">
        <f t="shared" si="268"/>
        <v>0</v>
      </c>
      <c r="DN58" s="128">
        <f t="shared" si="268"/>
        <v>0</v>
      </c>
      <c r="DO58" s="128">
        <f t="shared" si="268"/>
        <v>0</v>
      </c>
      <c r="DP58" s="128"/>
      <c r="DQ58" s="128">
        <f t="shared" si="268"/>
        <v>0</v>
      </c>
      <c r="DR58" s="128">
        <f t="shared" si="268"/>
        <v>0</v>
      </c>
      <c r="DS58" s="128">
        <f t="shared" si="268"/>
        <v>0</v>
      </c>
      <c r="DT58" s="128">
        <f t="shared" si="268"/>
        <v>0</v>
      </c>
      <c r="DU58" s="128">
        <f t="shared" si="268"/>
        <v>0</v>
      </c>
      <c r="DV58" s="128">
        <f t="shared" si="268"/>
        <v>0</v>
      </c>
      <c r="DW58" s="128">
        <f t="shared" si="268"/>
        <v>0</v>
      </c>
      <c r="DX58" s="128">
        <f t="shared" si="268"/>
        <v>0</v>
      </c>
      <c r="DY58" s="128">
        <f t="shared" si="268"/>
        <v>0</v>
      </c>
      <c r="DZ58" s="128">
        <f t="shared" si="268"/>
        <v>0</v>
      </c>
      <c r="EA58" s="128"/>
      <c r="EB58" s="128">
        <f t="shared" si="268"/>
        <v>0</v>
      </c>
      <c r="EC58" s="128">
        <f t="shared" si="268"/>
        <v>0</v>
      </c>
      <c r="ED58" s="128">
        <f t="shared" si="268"/>
        <v>0</v>
      </c>
      <c r="EE58" s="128">
        <f t="shared" si="268"/>
        <v>0</v>
      </c>
      <c r="EF58" s="128">
        <f t="shared" si="268"/>
        <v>0</v>
      </c>
      <c r="EG58" s="128">
        <f t="shared" si="268"/>
        <v>0</v>
      </c>
      <c r="EH58" s="128">
        <f t="shared" si="268"/>
        <v>0</v>
      </c>
      <c r="EI58" s="128"/>
      <c r="EJ58" s="128">
        <f t="shared" si="268"/>
        <v>0</v>
      </c>
      <c r="EK58" s="128">
        <f t="shared" si="268"/>
        <v>0</v>
      </c>
      <c r="EL58" s="128">
        <f t="shared" si="268"/>
        <v>0</v>
      </c>
      <c r="EM58" s="128">
        <f t="shared" si="268"/>
        <v>0</v>
      </c>
      <c r="EN58" s="128">
        <f t="shared" si="268"/>
        <v>0</v>
      </c>
      <c r="EO58" s="128">
        <f t="shared" si="268"/>
        <v>0</v>
      </c>
      <c r="EP58" s="128">
        <f t="shared" si="268"/>
        <v>0</v>
      </c>
      <c r="EQ58" s="128"/>
      <c r="ER58" s="128">
        <f t="shared" si="268"/>
        <v>0</v>
      </c>
      <c r="ES58" s="128">
        <f t="shared" si="268"/>
        <v>0</v>
      </c>
      <c r="ET58" s="128">
        <f t="shared" si="268"/>
        <v>0</v>
      </c>
      <c r="EU58" s="128">
        <f t="shared" si="268"/>
        <v>0</v>
      </c>
      <c r="EV58" s="128">
        <f t="shared" si="268"/>
        <v>0</v>
      </c>
      <c r="EW58" s="128">
        <f t="shared" si="268"/>
        <v>0</v>
      </c>
      <c r="EX58" s="128">
        <f t="shared" si="268"/>
        <v>0</v>
      </c>
      <c r="EY58" s="128"/>
      <c r="EZ58" s="128">
        <f t="shared" si="268"/>
        <v>0</v>
      </c>
      <c r="FA58" s="128">
        <f t="shared" si="268"/>
        <v>0</v>
      </c>
      <c r="FB58" s="128">
        <f t="shared" ref="FB58:FH58" si="269">SUM(FB39)</f>
        <v>0</v>
      </c>
      <c r="FC58" s="128">
        <f t="shared" si="269"/>
        <v>0</v>
      </c>
      <c r="FD58" s="128">
        <f t="shared" si="269"/>
        <v>0</v>
      </c>
      <c r="FE58" s="128">
        <f t="shared" si="269"/>
        <v>0</v>
      </c>
      <c r="FF58" s="128">
        <f t="shared" si="269"/>
        <v>0</v>
      </c>
      <c r="FG58" s="128"/>
      <c r="FH58" s="128">
        <f t="shared" si="269"/>
        <v>0</v>
      </c>
      <c r="FI58" s="128"/>
      <c r="FJ58" s="128">
        <f t="shared" si="24"/>
        <v>0</v>
      </c>
      <c r="FK58" s="128">
        <f t="shared" si="25"/>
        <v>0</v>
      </c>
      <c r="FL58" s="128">
        <f t="shared" si="26"/>
        <v>0</v>
      </c>
      <c r="FM58" s="128">
        <f t="shared" si="27"/>
        <v>0</v>
      </c>
      <c r="FN58" s="128">
        <f t="shared" si="28"/>
        <v>0</v>
      </c>
      <c r="FO58" s="128">
        <f t="shared" si="29"/>
        <v>0</v>
      </c>
      <c r="FP58" s="128">
        <f t="shared" si="30"/>
        <v>0</v>
      </c>
      <c r="FR58">
        <f t="shared" si="31"/>
        <v>0</v>
      </c>
      <c r="FS58">
        <f t="shared" si="32"/>
        <v>0</v>
      </c>
      <c r="FT58">
        <f t="shared" si="33"/>
        <v>0</v>
      </c>
      <c r="FU58">
        <f t="shared" si="34"/>
        <v>0</v>
      </c>
      <c r="FV58">
        <f t="shared" si="35"/>
        <v>0</v>
      </c>
      <c r="FW58">
        <f t="shared" si="36"/>
        <v>0</v>
      </c>
      <c r="FX58">
        <f t="shared" si="37"/>
        <v>0</v>
      </c>
      <c r="FZ58">
        <f t="shared" si="38"/>
        <v>0</v>
      </c>
      <c r="GA58">
        <f t="shared" si="39"/>
        <v>0</v>
      </c>
      <c r="GB58">
        <f t="shared" si="40"/>
        <v>0</v>
      </c>
      <c r="GC58">
        <f t="shared" si="41"/>
        <v>0</v>
      </c>
      <c r="GD58">
        <f t="shared" si="42"/>
        <v>0</v>
      </c>
      <c r="GE58">
        <f t="shared" si="43"/>
        <v>0</v>
      </c>
      <c r="GF58">
        <f t="shared" si="44"/>
        <v>0</v>
      </c>
      <c r="GH58">
        <f t="shared" si="45"/>
        <v>0</v>
      </c>
      <c r="GI58">
        <f t="shared" si="46"/>
        <v>0</v>
      </c>
      <c r="GJ58">
        <f t="shared" si="47"/>
        <v>0</v>
      </c>
      <c r="GK58">
        <f t="shared" si="48"/>
        <v>0</v>
      </c>
      <c r="GL58">
        <f t="shared" si="49"/>
        <v>0</v>
      </c>
      <c r="GM58">
        <f t="shared" si="50"/>
        <v>0</v>
      </c>
      <c r="GN58">
        <f t="shared" si="51"/>
        <v>0</v>
      </c>
      <c r="GP58">
        <f t="shared" si="52"/>
        <v>0</v>
      </c>
      <c r="GQ58">
        <f t="shared" si="53"/>
        <v>0</v>
      </c>
      <c r="GR58">
        <f t="shared" si="54"/>
        <v>0</v>
      </c>
      <c r="GS58">
        <f t="shared" si="55"/>
        <v>0</v>
      </c>
      <c r="GT58">
        <f t="shared" si="56"/>
        <v>0</v>
      </c>
      <c r="GU58">
        <f t="shared" si="57"/>
        <v>0</v>
      </c>
      <c r="GV58">
        <f t="shared" si="58"/>
        <v>0</v>
      </c>
      <c r="GX58">
        <f t="shared" si="59"/>
        <v>0</v>
      </c>
      <c r="GY58">
        <f t="shared" si="60"/>
        <v>0</v>
      </c>
      <c r="GZ58">
        <f t="shared" si="61"/>
        <v>0</v>
      </c>
      <c r="HA58">
        <f t="shared" si="62"/>
        <v>0</v>
      </c>
      <c r="HB58">
        <f t="shared" si="63"/>
        <v>0</v>
      </c>
      <c r="HC58">
        <f t="shared" si="64"/>
        <v>0</v>
      </c>
      <c r="HD58">
        <f t="shared" si="65"/>
        <v>0</v>
      </c>
    </row>
    <row r="59" spans="1:212" x14ac:dyDescent="0.2">
      <c r="A59" t="s">
        <v>792</v>
      </c>
      <c r="AC59" s="128">
        <f>SUM(AC40)</f>
        <v>0</v>
      </c>
      <c r="AD59" s="128">
        <f t="shared" ref="AD59:CO59" si="270">SUM(AD40)</f>
        <v>0</v>
      </c>
      <c r="AE59" s="128">
        <f t="shared" si="270"/>
        <v>0</v>
      </c>
      <c r="AF59" s="128">
        <f t="shared" si="270"/>
        <v>0</v>
      </c>
      <c r="AG59" s="128">
        <f t="shared" si="270"/>
        <v>0</v>
      </c>
      <c r="AH59" s="128">
        <f t="shared" si="270"/>
        <v>0</v>
      </c>
      <c r="AI59" s="128">
        <f t="shared" si="270"/>
        <v>0</v>
      </c>
      <c r="AJ59" s="128"/>
      <c r="AK59" s="128"/>
      <c r="AL59" s="128">
        <f t="shared" si="270"/>
        <v>0</v>
      </c>
      <c r="AM59" s="128">
        <f t="shared" si="270"/>
        <v>0</v>
      </c>
      <c r="AN59" s="128">
        <f t="shared" si="270"/>
        <v>0</v>
      </c>
      <c r="AO59" s="128">
        <f t="shared" si="270"/>
        <v>0</v>
      </c>
      <c r="AP59" s="128">
        <f t="shared" si="270"/>
        <v>0</v>
      </c>
      <c r="AQ59" s="128">
        <f t="shared" si="270"/>
        <v>0</v>
      </c>
      <c r="AR59" s="128">
        <f t="shared" si="270"/>
        <v>0</v>
      </c>
      <c r="AS59" s="128"/>
      <c r="AT59" s="128"/>
      <c r="AU59" s="128">
        <f t="shared" si="270"/>
        <v>0</v>
      </c>
      <c r="AV59" s="128">
        <f t="shared" si="270"/>
        <v>0</v>
      </c>
      <c r="AW59" s="128">
        <f t="shared" si="270"/>
        <v>0</v>
      </c>
      <c r="AX59" s="128">
        <f t="shared" si="270"/>
        <v>0</v>
      </c>
      <c r="AY59" s="128">
        <f t="shared" si="270"/>
        <v>0</v>
      </c>
      <c r="AZ59" s="128">
        <f t="shared" si="270"/>
        <v>0</v>
      </c>
      <c r="BA59" s="128">
        <f t="shared" si="270"/>
        <v>0</v>
      </c>
      <c r="BB59" s="128"/>
      <c r="BC59" s="128"/>
      <c r="BD59" s="128">
        <f t="shared" si="270"/>
        <v>0</v>
      </c>
      <c r="BE59" s="128">
        <f t="shared" si="270"/>
        <v>0</v>
      </c>
      <c r="BF59" s="128">
        <f t="shared" si="270"/>
        <v>0</v>
      </c>
      <c r="BG59" s="128">
        <f t="shared" si="270"/>
        <v>0</v>
      </c>
      <c r="BH59" s="128">
        <f t="shared" si="270"/>
        <v>0</v>
      </c>
      <c r="BI59" s="128">
        <f t="shared" si="270"/>
        <v>0</v>
      </c>
      <c r="BJ59" s="128">
        <f t="shared" si="270"/>
        <v>0</v>
      </c>
      <c r="BK59" s="128"/>
      <c r="BL59" s="128"/>
      <c r="BM59" s="128">
        <f t="shared" si="270"/>
        <v>0</v>
      </c>
      <c r="BN59" s="128">
        <f t="shared" si="270"/>
        <v>0</v>
      </c>
      <c r="BO59" s="128">
        <f t="shared" si="270"/>
        <v>0</v>
      </c>
      <c r="BP59" s="128">
        <f t="shared" si="270"/>
        <v>0</v>
      </c>
      <c r="BQ59" s="128">
        <f t="shared" si="270"/>
        <v>0</v>
      </c>
      <c r="BR59" s="128">
        <f t="shared" si="270"/>
        <v>0</v>
      </c>
      <c r="BS59" s="128">
        <f t="shared" si="270"/>
        <v>0</v>
      </c>
      <c r="BT59" s="128"/>
      <c r="BU59" s="128">
        <f t="shared" si="270"/>
        <v>0</v>
      </c>
      <c r="BV59" s="128">
        <f t="shared" si="270"/>
        <v>0</v>
      </c>
      <c r="BW59" s="128">
        <f t="shared" si="270"/>
        <v>0</v>
      </c>
      <c r="BX59" s="128">
        <f t="shared" si="270"/>
        <v>0</v>
      </c>
      <c r="BY59" s="128">
        <f t="shared" si="270"/>
        <v>0</v>
      </c>
      <c r="BZ59" s="128">
        <f t="shared" si="270"/>
        <v>0</v>
      </c>
      <c r="CA59" s="128">
        <f t="shared" si="270"/>
        <v>0</v>
      </c>
      <c r="CB59" s="128"/>
      <c r="CC59" s="128">
        <f t="shared" si="270"/>
        <v>0</v>
      </c>
      <c r="CD59" s="128">
        <f t="shared" si="270"/>
        <v>0</v>
      </c>
      <c r="CE59" s="128">
        <f t="shared" si="270"/>
        <v>0</v>
      </c>
      <c r="CF59" s="128">
        <f t="shared" si="270"/>
        <v>0</v>
      </c>
      <c r="CG59" s="128">
        <f t="shared" si="270"/>
        <v>0</v>
      </c>
      <c r="CH59" s="128">
        <f t="shared" si="270"/>
        <v>0</v>
      </c>
      <c r="CI59" s="128">
        <f t="shared" si="270"/>
        <v>0</v>
      </c>
      <c r="CJ59" s="128"/>
      <c r="CK59" s="128">
        <f t="shared" si="270"/>
        <v>0</v>
      </c>
      <c r="CL59" s="128">
        <f t="shared" si="270"/>
        <v>0</v>
      </c>
      <c r="CM59" s="128">
        <f t="shared" si="270"/>
        <v>0</v>
      </c>
      <c r="CN59" s="128">
        <f t="shared" si="270"/>
        <v>0</v>
      </c>
      <c r="CO59" s="128">
        <f t="shared" si="270"/>
        <v>0</v>
      </c>
      <c r="CP59" s="128">
        <f t="shared" ref="CP59:FA59" si="271">SUM(CP40)</f>
        <v>0</v>
      </c>
      <c r="CQ59" s="128">
        <f t="shared" si="271"/>
        <v>0</v>
      </c>
      <c r="CR59" s="128"/>
      <c r="CS59" s="128">
        <f t="shared" si="271"/>
        <v>0</v>
      </c>
      <c r="CT59" s="128">
        <f t="shared" si="271"/>
        <v>0</v>
      </c>
      <c r="CU59" s="128">
        <f t="shared" si="271"/>
        <v>0</v>
      </c>
      <c r="CV59" s="128">
        <f t="shared" si="271"/>
        <v>0</v>
      </c>
      <c r="CW59" s="128">
        <f t="shared" si="271"/>
        <v>0</v>
      </c>
      <c r="CX59" s="128">
        <f t="shared" si="271"/>
        <v>0</v>
      </c>
      <c r="CY59" s="128">
        <f t="shared" si="271"/>
        <v>0</v>
      </c>
      <c r="CZ59" s="128"/>
      <c r="DA59" s="128">
        <f t="shared" si="271"/>
        <v>0</v>
      </c>
      <c r="DB59" s="128">
        <f t="shared" si="271"/>
        <v>0</v>
      </c>
      <c r="DC59" s="128">
        <f t="shared" si="271"/>
        <v>0</v>
      </c>
      <c r="DD59" s="128">
        <f t="shared" si="271"/>
        <v>0</v>
      </c>
      <c r="DE59" s="128">
        <f t="shared" si="271"/>
        <v>0</v>
      </c>
      <c r="DF59" s="128">
        <f t="shared" si="271"/>
        <v>0</v>
      </c>
      <c r="DG59" s="128">
        <f t="shared" si="271"/>
        <v>0</v>
      </c>
      <c r="DH59" s="128"/>
      <c r="DI59" s="128">
        <f t="shared" si="271"/>
        <v>0</v>
      </c>
      <c r="DJ59" s="128">
        <f t="shared" si="271"/>
        <v>0</v>
      </c>
      <c r="DK59" s="128">
        <f t="shared" si="271"/>
        <v>0</v>
      </c>
      <c r="DL59" s="128">
        <f t="shared" si="271"/>
        <v>0</v>
      </c>
      <c r="DM59" s="128">
        <f t="shared" si="271"/>
        <v>0</v>
      </c>
      <c r="DN59" s="128">
        <f t="shared" si="271"/>
        <v>0</v>
      </c>
      <c r="DO59" s="128">
        <f t="shared" si="271"/>
        <v>0</v>
      </c>
      <c r="DP59" s="128"/>
      <c r="DQ59" s="128">
        <f t="shared" si="271"/>
        <v>0</v>
      </c>
      <c r="DR59" s="128">
        <f t="shared" si="271"/>
        <v>0</v>
      </c>
      <c r="DS59" s="128">
        <f t="shared" si="271"/>
        <v>0</v>
      </c>
      <c r="DT59" s="128">
        <f t="shared" si="271"/>
        <v>0</v>
      </c>
      <c r="DU59" s="128">
        <f t="shared" si="271"/>
        <v>0</v>
      </c>
      <c r="DV59" s="128">
        <f t="shared" si="271"/>
        <v>0</v>
      </c>
      <c r="DW59" s="128">
        <f t="shared" si="271"/>
        <v>0</v>
      </c>
      <c r="DX59" s="128">
        <f t="shared" si="271"/>
        <v>0</v>
      </c>
      <c r="DY59" s="128">
        <f t="shared" si="271"/>
        <v>0</v>
      </c>
      <c r="DZ59" s="128">
        <f t="shared" si="271"/>
        <v>0</v>
      </c>
      <c r="EA59" s="128"/>
      <c r="EB59" s="128">
        <f t="shared" si="271"/>
        <v>0</v>
      </c>
      <c r="EC59" s="128">
        <f t="shared" si="271"/>
        <v>0</v>
      </c>
      <c r="ED59" s="128">
        <f t="shared" si="271"/>
        <v>0</v>
      </c>
      <c r="EE59" s="128">
        <f t="shared" si="271"/>
        <v>0</v>
      </c>
      <c r="EF59" s="128">
        <f t="shared" si="271"/>
        <v>0</v>
      </c>
      <c r="EG59" s="128">
        <f t="shared" si="271"/>
        <v>0</v>
      </c>
      <c r="EH59" s="128">
        <f t="shared" si="271"/>
        <v>0</v>
      </c>
      <c r="EI59" s="128"/>
      <c r="EJ59" s="128">
        <f t="shared" si="271"/>
        <v>0</v>
      </c>
      <c r="EK59" s="128">
        <f t="shared" si="271"/>
        <v>0</v>
      </c>
      <c r="EL59" s="128">
        <f t="shared" si="271"/>
        <v>0</v>
      </c>
      <c r="EM59" s="128">
        <f t="shared" si="271"/>
        <v>0</v>
      </c>
      <c r="EN59" s="128">
        <f t="shared" si="271"/>
        <v>0</v>
      </c>
      <c r="EO59" s="128">
        <f t="shared" si="271"/>
        <v>0</v>
      </c>
      <c r="EP59" s="128">
        <f t="shared" si="271"/>
        <v>0</v>
      </c>
      <c r="EQ59" s="128"/>
      <c r="ER59" s="128">
        <f t="shared" si="271"/>
        <v>0</v>
      </c>
      <c r="ES59" s="128">
        <f t="shared" si="271"/>
        <v>0</v>
      </c>
      <c r="ET59" s="128">
        <f t="shared" si="271"/>
        <v>0</v>
      </c>
      <c r="EU59" s="128">
        <f t="shared" si="271"/>
        <v>0</v>
      </c>
      <c r="EV59" s="128">
        <f t="shared" si="271"/>
        <v>0</v>
      </c>
      <c r="EW59" s="128">
        <f t="shared" si="271"/>
        <v>0</v>
      </c>
      <c r="EX59" s="128">
        <f t="shared" si="271"/>
        <v>0</v>
      </c>
      <c r="EY59" s="128"/>
      <c r="EZ59" s="128">
        <f t="shared" si="271"/>
        <v>0</v>
      </c>
      <c r="FA59" s="128">
        <f t="shared" si="271"/>
        <v>0</v>
      </c>
      <c r="FB59" s="128">
        <f t="shared" ref="FB59:FH59" si="272">SUM(FB40)</f>
        <v>0</v>
      </c>
      <c r="FC59" s="128">
        <f t="shared" si="272"/>
        <v>0</v>
      </c>
      <c r="FD59" s="128">
        <f t="shared" si="272"/>
        <v>0</v>
      </c>
      <c r="FE59" s="128">
        <f t="shared" si="272"/>
        <v>0</v>
      </c>
      <c r="FF59" s="128">
        <f t="shared" si="272"/>
        <v>0</v>
      </c>
      <c r="FG59" s="128"/>
      <c r="FH59" s="128">
        <f t="shared" si="272"/>
        <v>0</v>
      </c>
      <c r="FI59" s="128"/>
      <c r="FJ59" s="128">
        <f t="shared" ref="FJ59:FJ64" si="273">AC59+AL59</f>
        <v>0</v>
      </c>
      <c r="FK59" s="128">
        <f t="shared" ref="FK59:FK64" si="274">AD59+AM59</f>
        <v>0</v>
      </c>
      <c r="FL59" s="128">
        <f t="shared" ref="FL59:FL64" si="275">AE59+AN59</f>
        <v>0</v>
      </c>
      <c r="FM59" s="128">
        <f t="shared" ref="FM59:FM64" si="276">AF59+AO59</f>
        <v>0</v>
      </c>
      <c r="FN59" s="128">
        <f t="shared" ref="FN59:FN64" si="277">AG59+AP59</f>
        <v>0</v>
      </c>
      <c r="FO59" s="128">
        <f t="shared" ref="FO59:FO64" si="278">AH59+AQ59</f>
        <v>0</v>
      </c>
      <c r="FP59" s="128">
        <f t="shared" ref="FP59:FP64" si="279">AI59+AR59</f>
        <v>0</v>
      </c>
      <c r="FR59">
        <f t="shared" ref="FR59:FR64" si="280">AU59+BD59+CC59+CK59</f>
        <v>0</v>
      </c>
      <c r="FS59">
        <f t="shared" ref="FS59:FS64" si="281">AV59+BE59+CD59+CL59</f>
        <v>0</v>
      </c>
      <c r="FT59">
        <f t="shared" ref="FT59:FT64" si="282">AW59+BF59+CE59+CM59</f>
        <v>0</v>
      </c>
      <c r="FU59">
        <f t="shared" ref="FU59:FU64" si="283">AX59+BG59+CF59+CN59</f>
        <v>0</v>
      </c>
      <c r="FV59">
        <f t="shared" ref="FV59:FV64" si="284">AY59+BH59+CG59+CO59</f>
        <v>0</v>
      </c>
      <c r="FW59">
        <f t="shared" ref="FW59:FW64" si="285">AZ59+BI59+CH59+CP59</f>
        <v>0</v>
      </c>
      <c r="FX59">
        <f t="shared" ref="FX59:FX64" si="286">BA59+BJ59+CI59+CQ59</f>
        <v>0</v>
      </c>
      <c r="FZ59">
        <f t="shared" ref="FZ59:FZ64" si="287">BM59+BU59+CS59+DA59</f>
        <v>0</v>
      </c>
      <c r="GA59">
        <f t="shared" ref="GA59:GA64" si="288">BN59+BV59+CT59+DB59</f>
        <v>0</v>
      </c>
      <c r="GB59">
        <f t="shared" ref="GB59:GB64" si="289">BO59+BW59+CU59+DC59</f>
        <v>0</v>
      </c>
      <c r="GC59">
        <f t="shared" ref="GC59:GC64" si="290">BP59+BX59+CV59+DD59</f>
        <v>0</v>
      </c>
      <c r="GD59">
        <f t="shared" ref="GD59:GD64" si="291">BQ59+BY59+CW59+DE59</f>
        <v>0</v>
      </c>
      <c r="GE59">
        <f t="shared" ref="GE59:GE64" si="292">BR59+BZ59+CX59+DF59</f>
        <v>0</v>
      </c>
      <c r="GF59">
        <f t="shared" ref="GF59:GF64" si="293">BS59+CA59+CY59+DG59</f>
        <v>0</v>
      </c>
      <c r="GH59">
        <f t="shared" ref="GH59:GH64" si="294">DI59+DQ59</f>
        <v>0</v>
      </c>
      <c r="GI59">
        <f t="shared" ref="GI59:GI64" si="295">DJ59+DR59</f>
        <v>0</v>
      </c>
      <c r="GJ59">
        <f t="shared" ref="GJ59:GJ64" si="296">DK59+DS59</f>
        <v>0</v>
      </c>
      <c r="GK59">
        <f t="shared" ref="GK59:GK64" si="297">DL59+DT59</f>
        <v>0</v>
      </c>
      <c r="GL59">
        <f t="shared" ref="GL59:GL64" si="298">DM59+DU59</f>
        <v>0</v>
      </c>
      <c r="GM59">
        <f t="shared" ref="GM59:GM64" si="299">DN59+DV59</f>
        <v>0</v>
      </c>
      <c r="GN59">
        <f t="shared" ref="GN59:GN64" si="300">DO59+DW59</f>
        <v>0</v>
      </c>
      <c r="GP59">
        <f t="shared" ref="GP59:GP64" si="301">EB59+EJ59</f>
        <v>0</v>
      </c>
      <c r="GQ59">
        <f t="shared" ref="GQ59:GQ64" si="302">EC59+EK59</f>
        <v>0</v>
      </c>
      <c r="GR59">
        <f t="shared" ref="GR59:GR64" si="303">ED59+EL59</f>
        <v>0</v>
      </c>
      <c r="GS59">
        <f t="shared" ref="GS59:GS64" si="304">EE59+EM59</f>
        <v>0</v>
      </c>
      <c r="GT59">
        <f t="shared" ref="GT59:GT64" si="305">EF59+EN59</f>
        <v>0</v>
      </c>
      <c r="GU59">
        <f t="shared" ref="GU59:GU64" si="306">EG59+EO59</f>
        <v>0</v>
      </c>
      <c r="GV59">
        <f t="shared" ref="GV59:GV64" si="307">EH59+EP59</f>
        <v>0</v>
      </c>
      <c r="GX59">
        <f t="shared" ref="GX59:GX64" si="308">GP59+FZ59</f>
        <v>0</v>
      </c>
      <c r="GY59">
        <f t="shared" ref="GY59:GY64" si="309">GQ59+GA59</f>
        <v>0</v>
      </c>
      <c r="GZ59">
        <f t="shared" ref="GZ59:GZ64" si="310">GR59+GB59</f>
        <v>0</v>
      </c>
      <c r="HA59">
        <f t="shared" ref="HA59:HA64" si="311">GS59+GC59</f>
        <v>0</v>
      </c>
      <c r="HB59">
        <f t="shared" ref="HB59:HB64" si="312">GT59+GD59</f>
        <v>0</v>
      </c>
      <c r="HC59">
        <f t="shared" ref="HC59:HC64" si="313">GU59+GE59</f>
        <v>0</v>
      </c>
      <c r="HD59">
        <f t="shared" ref="HD59:HD64" si="314">GV59+GF59</f>
        <v>0</v>
      </c>
    </row>
    <row r="60" spans="1:212" x14ac:dyDescent="0.2">
      <c r="A60" t="s">
        <v>793</v>
      </c>
      <c r="AC60" s="128">
        <f>AC41</f>
        <v>0</v>
      </c>
      <c r="AD60" s="128">
        <f t="shared" ref="AD60:CO60" si="315">AD41</f>
        <v>0</v>
      </c>
      <c r="AE60" s="128">
        <f t="shared" si="315"/>
        <v>0</v>
      </c>
      <c r="AF60" s="128">
        <f t="shared" si="315"/>
        <v>0</v>
      </c>
      <c r="AG60" s="128">
        <f t="shared" si="315"/>
        <v>0</v>
      </c>
      <c r="AH60" s="128">
        <f t="shared" si="315"/>
        <v>0</v>
      </c>
      <c r="AI60" s="128">
        <f t="shared" si="315"/>
        <v>0</v>
      </c>
      <c r="AJ60" s="128"/>
      <c r="AK60" s="128"/>
      <c r="AL60" s="128">
        <f t="shared" si="315"/>
        <v>0</v>
      </c>
      <c r="AM60" s="128">
        <f t="shared" si="315"/>
        <v>0</v>
      </c>
      <c r="AN60" s="128">
        <f t="shared" si="315"/>
        <v>0</v>
      </c>
      <c r="AO60" s="128">
        <f t="shared" si="315"/>
        <v>0</v>
      </c>
      <c r="AP60" s="128">
        <f t="shared" si="315"/>
        <v>0</v>
      </c>
      <c r="AQ60" s="128">
        <f t="shared" si="315"/>
        <v>0</v>
      </c>
      <c r="AR60" s="128">
        <f t="shared" si="315"/>
        <v>0</v>
      </c>
      <c r="AS60" s="128"/>
      <c r="AT60" s="128"/>
      <c r="AU60" s="128">
        <f t="shared" si="315"/>
        <v>0</v>
      </c>
      <c r="AV60" s="128">
        <f t="shared" si="315"/>
        <v>0</v>
      </c>
      <c r="AW60" s="128">
        <f t="shared" si="315"/>
        <v>0</v>
      </c>
      <c r="AX60" s="128">
        <f t="shared" si="315"/>
        <v>0</v>
      </c>
      <c r="AY60" s="128">
        <f t="shared" si="315"/>
        <v>0</v>
      </c>
      <c r="AZ60" s="128">
        <f t="shared" si="315"/>
        <v>0</v>
      </c>
      <c r="BA60" s="128">
        <f t="shared" si="315"/>
        <v>0</v>
      </c>
      <c r="BB60" s="128"/>
      <c r="BC60" s="128"/>
      <c r="BD60" s="128">
        <f t="shared" si="315"/>
        <v>0</v>
      </c>
      <c r="BE60" s="128">
        <f t="shared" si="315"/>
        <v>0</v>
      </c>
      <c r="BF60" s="128">
        <f t="shared" si="315"/>
        <v>0</v>
      </c>
      <c r="BG60" s="128">
        <f t="shared" si="315"/>
        <v>0</v>
      </c>
      <c r="BH60" s="128">
        <f t="shared" si="315"/>
        <v>0</v>
      </c>
      <c r="BI60" s="128">
        <f t="shared" si="315"/>
        <v>0</v>
      </c>
      <c r="BJ60" s="128">
        <f t="shared" si="315"/>
        <v>0</v>
      </c>
      <c r="BK60" s="128"/>
      <c r="BL60" s="128"/>
      <c r="BM60" s="128">
        <f t="shared" si="315"/>
        <v>0</v>
      </c>
      <c r="BN60" s="128">
        <f t="shared" si="315"/>
        <v>0</v>
      </c>
      <c r="BO60" s="128">
        <f t="shared" si="315"/>
        <v>0</v>
      </c>
      <c r="BP60" s="128">
        <f t="shared" si="315"/>
        <v>0</v>
      </c>
      <c r="BQ60" s="128">
        <f t="shared" si="315"/>
        <v>0</v>
      </c>
      <c r="BR60" s="128">
        <f t="shared" si="315"/>
        <v>0</v>
      </c>
      <c r="BS60" s="128">
        <f t="shared" si="315"/>
        <v>0</v>
      </c>
      <c r="BT60" s="128"/>
      <c r="BU60" s="128">
        <f t="shared" si="315"/>
        <v>0</v>
      </c>
      <c r="BV60" s="128">
        <f t="shared" si="315"/>
        <v>0</v>
      </c>
      <c r="BW60" s="128">
        <f t="shared" si="315"/>
        <v>0</v>
      </c>
      <c r="BX60" s="128">
        <f t="shared" si="315"/>
        <v>0</v>
      </c>
      <c r="BY60" s="128">
        <f t="shared" si="315"/>
        <v>0</v>
      </c>
      <c r="BZ60" s="128">
        <f t="shared" si="315"/>
        <v>0</v>
      </c>
      <c r="CA60" s="128">
        <f t="shared" si="315"/>
        <v>0</v>
      </c>
      <c r="CB60" s="128"/>
      <c r="CC60" s="128">
        <f t="shared" si="315"/>
        <v>0</v>
      </c>
      <c r="CD60" s="128">
        <f t="shared" si="315"/>
        <v>0</v>
      </c>
      <c r="CE60" s="128">
        <f t="shared" si="315"/>
        <v>0</v>
      </c>
      <c r="CF60" s="128">
        <f t="shared" si="315"/>
        <v>0</v>
      </c>
      <c r="CG60" s="128">
        <f t="shared" si="315"/>
        <v>0</v>
      </c>
      <c r="CH60" s="128">
        <f t="shared" si="315"/>
        <v>0</v>
      </c>
      <c r="CI60" s="128">
        <f t="shared" si="315"/>
        <v>0</v>
      </c>
      <c r="CJ60" s="128"/>
      <c r="CK60" s="128">
        <f t="shared" si="315"/>
        <v>0</v>
      </c>
      <c r="CL60" s="128">
        <f t="shared" si="315"/>
        <v>0</v>
      </c>
      <c r="CM60" s="128">
        <f t="shared" si="315"/>
        <v>0</v>
      </c>
      <c r="CN60" s="128">
        <f t="shared" si="315"/>
        <v>0</v>
      </c>
      <c r="CO60" s="128">
        <f t="shared" si="315"/>
        <v>0</v>
      </c>
      <c r="CP60" s="128">
        <f t="shared" ref="CP60:FA60" si="316">CP41</f>
        <v>0</v>
      </c>
      <c r="CQ60" s="128">
        <f t="shared" si="316"/>
        <v>0</v>
      </c>
      <c r="CR60" s="128"/>
      <c r="CS60" s="128">
        <f t="shared" si="316"/>
        <v>0</v>
      </c>
      <c r="CT60" s="128">
        <f t="shared" si="316"/>
        <v>0</v>
      </c>
      <c r="CU60" s="128">
        <f t="shared" si="316"/>
        <v>0</v>
      </c>
      <c r="CV60" s="128">
        <f t="shared" si="316"/>
        <v>0</v>
      </c>
      <c r="CW60" s="128">
        <f t="shared" si="316"/>
        <v>0</v>
      </c>
      <c r="CX60" s="128">
        <f t="shared" si="316"/>
        <v>0</v>
      </c>
      <c r="CY60" s="128">
        <f t="shared" si="316"/>
        <v>0</v>
      </c>
      <c r="CZ60" s="128"/>
      <c r="DA60" s="128">
        <f t="shared" si="316"/>
        <v>0</v>
      </c>
      <c r="DB60" s="128">
        <f t="shared" si="316"/>
        <v>0</v>
      </c>
      <c r="DC60" s="128">
        <f t="shared" si="316"/>
        <v>0</v>
      </c>
      <c r="DD60" s="128">
        <f t="shared" si="316"/>
        <v>0</v>
      </c>
      <c r="DE60" s="128">
        <f t="shared" si="316"/>
        <v>0</v>
      </c>
      <c r="DF60" s="128">
        <f t="shared" si="316"/>
        <v>0</v>
      </c>
      <c r="DG60" s="128">
        <f t="shared" si="316"/>
        <v>0</v>
      </c>
      <c r="DH60" s="128"/>
      <c r="DI60" s="128">
        <f t="shared" si="316"/>
        <v>0</v>
      </c>
      <c r="DJ60" s="128">
        <f t="shared" si="316"/>
        <v>0</v>
      </c>
      <c r="DK60" s="128">
        <f t="shared" si="316"/>
        <v>0</v>
      </c>
      <c r="DL60" s="128">
        <f t="shared" si="316"/>
        <v>0</v>
      </c>
      <c r="DM60" s="128">
        <f t="shared" si="316"/>
        <v>0</v>
      </c>
      <c r="DN60" s="128">
        <f t="shared" si="316"/>
        <v>0</v>
      </c>
      <c r="DO60" s="128">
        <f t="shared" si="316"/>
        <v>0</v>
      </c>
      <c r="DP60" s="128"/>
      <c r="DQ60" s="128">
        <f t="shared" si="316"/>
        <v>0</v>
      </c>
      <c r="DR60" s="128">
        <f t="shared" si="316"/>
        <v>0</v>
      </c>
      <c r="DS60" s="128">
        <f t="shared" si="316"/>
        <v>0</v>
      </c>
      <c r="DT60" s="128">
        <f t="shared" si="316"/>
        <v>0</v>
      </c>
      <c r="DU60" s="128">
        <f t="shared" si="316"/>
        <v>0</v>
      </c>
      <c r="DV60" s="128">
        <f t="shared" si="316"/>
        <v>0</v>
      </c>
      <c r="DW60" s="128">
        <f t="shared" si="316"/>
        <v>0</v>
      </c>
      <c r="DX60" s="128">
        <f t="shared" si="316"/>
        <v>0</v>
      </c>
      <c r="DY60" s="128">
        <f t="shared" si="316"/>
        <v>0</v>
      </c>
      <c r="DZ60" s="128">
        <f t="shared" si="316"/>
        <v>0</v>
      </c>
      <c r="EA60" s="128"/>
      <c r="EB60" s="128">
        <f t="shared" si="316"/>
        <v>0</v>
      </c>
      <c r="EC60" s="128">
        <f t="shared" si="316"/>
        <v>0</v>
      </c>
      <c r="ED60" s="128">
        <f t="shared" si="316"/>
        <v>0</v>
      </c>
      <c r="EE60" s="128">
        <f t="shared" si="316"/>
        <v>0</v>
      </c>
      <c r="EF60" s="128">
        <f t="shared" si="316"/>
        <v>0</v>
      </c>
      <c r="EG60" s="128">
        <f t="shared" si="316"/>
        <v>0</v>
      </c>
      <c r="EH60" s="128">
        <f t="shared" si="316"/>
        <v>0</v>
      </c>
      <c r="EI60" s="128"/>
      <c r="EJ60" s="128">
        <f t="shared" si="316"/>
        <v>0</v>
      </c>
      <c r="EK60" s="128">
        <f t="shared" si="316"/>
        <v>0</v>
      </c>
      <c r="EL60" s="128">
        <f t="shared" si="316"/>
        <v>0</v>
      </c>
      <c r="EM60" s="128">
        <f t="shared" si="316"/>
        <v>0</v>
      </c>
      <c r="EN60" s="128">
        <f t="shared" si="316"/>
        <v>0</v>
      </c>
      <c r="EO60" s="128">
        <f t="shared" si="316"/>
        <v>0</v>
      </c>
      <c r="EP60" s="128">
        <f t="shared" si="316"/>
        <v>0</v>
      </c>
      <c r="EQ60" s="128"/>
      <c r="ER60" s="128">
        <f t="shared" si="316"/>
        <v>0</v>
      </c>
      <c r="ES60" s="128">
        <f t="shared" si="316"/>
        <v>0</v>
      </c>
      <c r="ET60" s="128">
        <f t="shared" si="316"/>
        <v>0</v>
      </c>
      <c r="EU60" s="128">
        <f t="shared" si="316"/>
        <v>0</v>
      </c>
      <c r="EV60" s="128">
        <f t="shared" si="316"/>
        <v>0</v>
      </c>
      <c r="EW60" s="128">
        <f t="shared" si="316"/>
        <v>0</v>
      </c>
      <c r="EX60" s="128">
        <f t="shared" si="316"/>
        <v>0</v>
      </c>
      <c r="EY60" s="128"/>
      <c r="EZ60" s="128">
        <f t="shared" si="316"/>
        <v>0</v>
      </c>
      <c r="FA60" s="128">
        <f t="shared" si="316"/>
        <v>0</v>
      </c>
      <c r="FB60" s="128">
        <f t="shared" ref="FB60:FH60" si="317">FB41</f>
        <v>0</v>
      </c>
      <c r="FC60" s="128">
        <f t="shared" si="317"/>
        <v>0</v>
      </c>
      <c r="FD60" s="128">
        <f t="shared" si="317"/>
        <v>0</v>
      </c>
      <c r="FE60" s="128">
        <f t="shared" si="317"/>
        <v>0</v>
      </c>
      <c r="FF60" s="128">
        <f t="shared" si="317"/>
        <v>0</v>
      </c>
      <c r="FG60" s="128"/>
      <c r="FH60" s="128">
        <f t="shared" si="317"/>
        <v>0</v>
      </c>
      <c r="FI60" s="128"/>
      <c r="FJ60" s="128">
        <f t="shared" si="273"/>
        <v>0</v>
      </c>
      <c r="FK60" s="128">
        <f t="shared" si="274"/>
        <v>0</v>
      </c>
      <c r="FL60" s="128">
        <f t="shared" si="275"/>
        <v>0</v>
      </c>
      <c r="FM60" s="128">
        <f t="shared" si="276"/>
        <v>0</v>
      </c>
      <c r="FN60" s="128">
        <f t="shared" si="277"/>
        <v>0</v>
      </c>
      <c r="FO60" s="128">
        <f t="shared" si="278"/>
        <v>0</v>
      </c>
      <c r="FP60" s="128">
        <f t="shared" si="279"/>
        <v>0</v>
      </c>
      <c r="FR60">
        <f t="shared" si="280"/>
        <v>0</v>
      </c>
      <c r="FS60">
        <f t="shared" si="281"/>
        <v>0</v>
      </c>
      <c r="FT60">
        <f t="shared" si="282"/>
        <v>0</v>
      </c>
      <c r="FU60">
        <f t="shared" si="283"/>
        <v>0</v>
      </c>
      <c r="FV60">
        <f t="shared" si="284"/>
        <v>0</v>
      </c>
      <c r="FW60">
        <f t="shared" si="285"/>
        <v>0</v>
      </c>
      <c r="FX60">
        <f t="shared" si="286"/>
        <v>0</v>
      </c>
      <c r="FZ60">
        <f t="shared" si="287"/>
        <v>0</v>
      </c>
      <c r="GA60">
        <f t="shared" si="288"/>
        <v>0</v>
      </c>
      <c r="GB60">
        <f t="shared" si="289"/>
        <v>0</v>
      </c>
      <c r="GC60">
        <f t="shared" si="290"/>
        <v>0</v>
      </c>
      <c r="GD60">
        <f t="shared" si="291"/>
        <v>0</v>
      </c>
      <c r="GE60">
        <f t="shared" si="292"/>
        <v>0</v>
      </c>
      <c r="GF60">
        <f t="shared" si="293"/>
        <v>0</v>
      </c>
      <c r="GH60">
        <f t="shared" si="294"/>
        <v>0</v>
      </c>
      <c r="GI60">
        <f t="shared" si="295"/>
        <v>0</v>
      </c>
      <c r="GJ60">
        <f t="shared" si="296"/>
        <v>0</v>
      </c>
      <c r="GK60">
        <f t="shared" si="297"/>
        <v>0</v>
      </c>
      <c r="GL60">
        <f t="shared" si="298"/>
        <v>0</v>
      </c>
      <c r="GM60">
        <f t="shared" si="299"/>
        <v>0</v>
      </c>
      <c r="GN60">
        <f t="shared" si="300"/>
        <v>0</v>
      </c>
      <c r="GP60">
        <f t="shared" si="301"/>
        <v>0</v>
      </c>
      <c r="GQ60">
        <f t="shared" si="302"/>
        <v>0</v>
      </c>
      <c r="GR60">
        <f t="shared" si="303"/>
        <v>0</v>
      </c>
      <c r="GS60">
        <f t="shared" si="304"/>
        <v>0</v>
      </c>
      <c r="GT60">
        <f t="shared" si="305"/>
        <v>0</v>
      </c>
      <c r="GU60">
        <f t="shared" si="306"/>
        <v>0</v>
      </c>
      <c r="GV60">
        <f t="shared" si="307"/>
        <v>0</v>
      </c>
      <c r="GX60">
        <f t="shared" si="308"/>
        <v>0</v>
      </c>
      <c r="GY60">
        <f t="shared" si="309"/>
        <v>0</v>
      </c>
      <c r="GZ60">
        <f t="shared" si="310"/>
        <v>0</v>
      </c>
      <c r="HA60">
        <f t="shared" si="311"/>
        <v>0</v>
      </c>
      <c r="HB60">
        <f t="shared" si="312"/>
        <v>0</v>
      </c>
      <c r="HC60">
        <f t="shared" si="313"/>
        <v>0</v>
      </c>
      <c r="HD60">
        <f t="shared" si="314"/>
        <v>0</v>
      </c>
    </row>
    <row r="61" spans="1:212" x14ac:dyDescent="0.2">
      <c r="A61" t="s">
        <v>794</v>
      </c>
      <c r="AC61" s="128">
        <f>SUM(AC42)</f>
        <v>0</v>
      </c>
      <c r="AD61" s="128">
        <f t="shared" ref="AD61:CO61" si="318">SUM(AD42)</f>
        <v>0</v>
      </c>
      <c r="AE61" s="128">
        <f t="shared" si="318"/>
        <v>0</v>
      </c>
      <c r="AF61" s="128">
        <f t="shared" si="318"/>
        <v>0</v>
      </c>
      <c r="AG61" s="128">
        <f t="shared" si="318"/>
        <v>0</v>
      </c>
      <c r="AH61" s="128">
        <f t="shared" si="318"/>
        <v>0</v>
      </c>
      <c r="AI61" s="128">
        <f t="shared" si="318"/>
        <v>0</v>
      </c>
      <c r="AJ61" s="128"/>
      <c r="AK61" s="128"/>
      <c r="AL61" s="128">
        <f t="shared" si="318"/>
        <v>0</v>
      </c>
      <c r="AM61" s="128">
        <f t="shared" si="318"/>
        <v>0</v>
      </c>
      <c r="AN61" s="128">
        <f t="shared" si="318"/>
        <v>0</v>
      </c>
      <c r="AO61" s="128">
        <f t="shared" si="318"/>
        <v>0</v>
      </c>
      <c r="AP61" s="128">
        <f t="shared" si="318"/>
        <v>0</v>
      </c>
      <c r="AQ61" s="128">
        <f t="shared" si="318"/>
        <v>0</v>
      </c>
      <c r="AR61" s="128">
        <f t="shared" si="318"/>
        <v>0</v>
      </c>
      <c r="AS61" s="128"/>
      <c r="AT61" s="128"/>
      <c r="AU61" s="128">
        <f t="shared" si="318"/>
        <v>0</v>
      </c>
      <c r="AV61" s="128">
        <f t="shared" si="318"/>
        <v>0</v>
      </c>
      <c r="AW61" s="128">
        <f t="shared" si="318"/>
        <v>0</v>
      </c>
      <c r="AX61" s="128">
        <f t="shared" si="318"/>
        <v>0</v>
      </c>
      <c r="AY61" s="128">
        <f t="shared" si="318"/>
        <v>0</v>
      </c>
      <c r="AZ61" s="128">
        <f t="shared" si="318"/>
        <v>0</v>
      </c>
      <c r="BA61" s="128">
        <f t="shared" si="318"/>
        <v>0</v>
      </c>
      <c r="BB61" s="128"/>
      <c r="BC61" s="128"/>
      <c r="BD61" s="128">
        <f t="shared" si="318"/>
        <v>0</v>
      </c>
      <c r="BE61" s="128">
        <f t="shared" si="318"/>
        <v>0</v>
      </c>
      <c r="BF61" s="128">
        <f t="shared" si="318"/>
        <v>0</v>
      </c>
      <c r="BG61" s="128">
        <f t="shared" si="318"/>
        <v>0</v>
      </c>
      <c r="BH61" s="128">
        <f t="shared" si="318"/>
        <v>0</v>
      </c>
      <c r="BI61" s="128">
        <f t="shared" si="318"/>
        <v>0</v>
      </c>
      <c r="BJ61" s="128">
        <f t="shared" si="318"/>
        <v>0</v>
      </c>
      <c r="BK61" s="128"/>
      <c r="BL61" s="128"/>
      <c r="BM61" s="128">
        <f t="shared" si="318"/>
        <v>0</v>
      </c>
      <c r="BN61" s="128">
        <f t="shared" si="318"/>
        <v>0</v>
      </c>
      <c r="BO61" s="128">
        <f t="shared" si="318"/>
        <v>0</v>
      </c>
      <c r="BP61" s="128">
        <f t="shared" si="318"/>
        <v>0</v>
      </c>
      <c r="BQ61" s="128">
        <f t="shared" si="318"/>
        <v>0</v>
      </c>
      <c r="BR61" s="128">
        <f t="shared" si="318"/>
        <v>0</v>
      </c>
      <c r="BS61" s="128">
        <f t="shared" si="318"/>
        <v>0</v>
      </c>
      <c r="BT61" s="128"/>
      <c r="BU61" s="128">
        <f t="shared" si="318"/>
        <v>0</v>
      </c>
      <c r="BV61" s="128">
        <f t="shared" si="318"/>
        <v>0</v>
      </c>
      <c r="BW61" s="128">
        <f t="shared" si="318"/>
        <v>0</v>
      </c>
      <c r="BX61" s="128">
        <f t="shared" si="318"/>
        <v>0</v>
      </c>
      <c r="BY61" s="128">
        <f t="shared" si="318"/>
        <v>0</v>
      </c>
      <c r="BZ61" s="128">
        <f t="shared" si="318"/>
        <v>0</v>
      </c>
      <c r="CA61" s="128">
        <f t="shared" si="318"/>
        <v>0</v>
      </c>
      <c r="CB61" s="128"/>
      <c r="CC61" s="128">
        <f t="shared" si="318"/>
        <v>0</v>
      </c>
      <c r="CD61" s="128">
        <f t="shared" si="318"/>
        <v>0</v>
      </c>
      <c r="CE61" s="128">
        <f t="shared" si="318"/>
        <v>0</v>
      </c>
      <c r="CF61" s="128">
        <f t="shared" si="318"/>
        <v>0</v>
      </c>
      <c r="CG61" s="128">
        <f t="shared" si="318"/>
        <v>0</v>
      </c>
      <c r="CH61" s="128">
        <f t="shared" si="318"/>
        <v>0</v>
      </c>
      <c r="CI61" s="128">
        <f t="shared" si="318"/>
        <v>0</v>
      </c>
      <c r="CJ61" s="128"/>
      <c r="CK61" s="128">
        <f t="shared" si="318"/>
        <v>0</v>
      </c>
      <c r="CL61" s="128">
        <f t="shared" si="318"/>
        <v>0</v>
      </c>
      <c r="CM61" s="128">
        <f t="shared" si="318"/>
        <v>0</v>
      </c>
      <c r="CN61" s="128">
        <f t="shared" si="318"/>
        <v>0</v>
      </c>
      <c r="CO61" s="128">
        <f t="shared" si="318"/>
        <v>0</v>
      </c>
      <c r="CP61" s="128">
        <f t="shared" ref="CP61:FA61" si="319">SUM(CP42)</f>
        <v>0</v>
      </c>
      <c r="CQ61" s="128">
        <f t="shared" si="319"/>
        <v>0</v>
      </c>
      <c r="CR61" s="128"/>
      <c r="CS61" s="128">
        <f t="shared" si="319"/>
        <v>0</v>
      </c>
      <c r="CT61" s="128">
        <f t="shared" si="319"/>
        <v>0</v>
      </c>
      <c r="CU61" s="128">
        <f t="shared" si="319"/>
        <v>0</v>
      </c>
      <c r="CV61" s="128">
        <f t="shared" si="319"/>
        <v>0</v>
      </c>
      <c r="CW61" s="128">
        <f t="shared" si="319"/>
        <v>0</v>
      </c>
      <c r="CX61" s="128">
        <f t="shared" si="319"/>
        <v>0</v>
      </c>
      <c r="CY61" s="128">
        <f t="shared" si="319"/>
        <v>0</v>
      </c>
      <c r="CZ61" s="128"/>
      <c r="DA61" s="128">
        <f t="shared" si="319"/>
        <v>0</v>
      </c>
      <c r="DB61" s="128">
        <f t="shared" si="319"/>
        <v>0</v>
      </c>
      <c r="DC61" s="128">
        <f t="shared" si="319"/>
        <v>0</v>
      </c>
      <c r="DD61" s="128">
        <f t="shared" si="319"/>
        <v>0</v>
      </c>
      <c r="DE61" s="128">
        <f t="shared" si="319"/>
        <v>0</v>
      </c>
      <c r="DF61" s="128">
        <f t="shared" si="319"/>
        <v>0</v>
      </c>
      <c r="DG61" s="128">
        <f t="shared" si="319"/>
        <v>0</v>
      </c>
      <c r="DH61" s="128"/>
      <c r="DI61" s="128">
        <f t="shared" si="319"/>
        <v>0</v>
      </c>
      <c r="DJ61" s="128">
        <f t="shared" si="319"/>
        <v>0</v>
      </c>
      <c r="DK61" s="128">
        <f t="shared" si="319"/>
        <v>0</v>
      </c>
      <c r="DL61" s="128">
        <f t="shared" si="319"/>
        <v>0</v>
      </c>
      <c r="DM61" s="128">
        <f t="shared" si="319"/>
        <v>0</v>
      </c>
      <c r="DN61" s="128">
        <f t="shared" si="319"/>
        <v>0</v>
      </c>
      <c r="DO61" s="128">
        <f t="shared" si="319"/>
        <v>0</v>
      </c>
      <c r="DP61" s="128"/>
      <c r="DQ61" s="128">
        <f t="shared" si="319"/>
        <v>0</v>
      </c>
      <c r="DR61" s="128">
        <f t="shared" si="319"/>
        <v>0</v>
      </c>
      <c r="DS61" s="128">
        <f t="shared" si="319"/>
        <v>0</v>
      </c>
      <c r="DT61" s="128">
        <f t="shared" si="319"/>
        <v>0</v>
      </c>
      <c r="DU61" s="128">
        <f t="shared" si="319"/>
        <v>0</v>
      </c>
      <c r="DV61" s="128">
        <f t="shared" si="319"/>
        <v>0</v>
      </c>
      <c r="DW61" s="128">
        <f t="shared" si="319"/>
        <v>0</v>
      </c>
      <c r="DX61" s="128">
        <f t="shared" si="319"/>
        <v>0</v>
      </c>
      <c r="DY61" s="128">
        <f t="shared" si="319"/>
        <v>0</v>
      </c>
      <c r="DZ61" s="128">
        <f t="shared" si="319"/>
        <v>0</v>
      </c>
      <c r="EA61" s="128"/>
      <c r="EB61" s="128">
        <f t="shared" si="319"/>
        <v>0</v>
      </c>
      <c r="EC61" s="128">
        <f t="shared" si="319"/>
        <v>0</v>
      </c>
      <c r="ED61" s="128">
        <f t="shared" si="319"/>
        <v>0</v>
      </c>
      <c r="EE61" s="128">
        <f t="shared" si="319"/>
        <v>0</v>
      </c>
      <c r="EF61" s="128">
        <f t="shared" si="319"/>
        <v>0</v>
      </c>
      <c r="EG61" s="128">
        <f t="shared" si="319"/>
        <v>0</v>
      </c>
      <c r="EH61" s="128">
        <f t="shared" si="319"/>
        <v>0</v>
      </c>
      <c r="EI61" s="128"/>
      <c r="EJ61" s="128">
        <f t="shared" si="319"/>
        <v>0</v>
      </c>
      <c r="EK61" s="128">
        <f t="shared" si="319"/>
        <v>0</v>
      </c>
      <c r="EL61" s="128">
        <f t="shared" si="319"/>
        <v>0</v>
      </c>
      <c r="EM61" s="128">
        <f t="shared" si="319"/>
        <v>0</v>
      </c>
      <c r="EN61" s="128">
        <f t="shared" si="319"/>
        <v>0</v>
      </c>
      <c r="EO61" s="128">
        <f t="shared" si="319"/>
        <v>0</v>
      </c>
      <c r="EP61" s="128">
        <f t="shared" si="319"/>
        <v>0</v>
      </c>
      <c r="EQ61" s="128"/>
      <c r="ER61" s="128">
        <f t="shared" si="319"/>
        <v>0</v>
      </c>
      <c r="ES61" s="128">
        <f t="shared" si="319"/>
        <v>0</v>
      </c>
      <c r="ET61" s="128">
        <f t="shared" si="319"/>
        <v>0</v>
      </c>
      <c r="EU61" s="128">
        <f t="shared" si="319"/>
        <v>0</v>
      </c>
      <c r="EV61" s="128">
        <f t="shared" si="319"/>
        <v>0</v>
      </c>
      <c r="EW61" s="128">
        <f t="shared" si="319"/>
        <v>0</v>
      </c>
      <c r="EX61" s="128">
        <f t="shared" si="319"/>
        <v>0</v>
      </c>
      <c r="EY61" s="128"/>
      <c r="EZ61" s="128">
        <f t="shared" si="319"/>
        <v>0</v>
      </c>
      <c r="FA61" s="128">
        <f t="shared" si="319"/>
        <v>0</v>
      </c>
      <c r="FB61" s="128">
        <f t="shared" ref="FB61:FH61" si="320">SUM(FB42)</f>
        <v>0</v>
      </c>
      <c r="FC61" s="128">
        <f t="shared" si="320"/>
        <v>0</v>
      </c>
      <c r="FD61" s="128">
        <f t="shared" si="320"/>
        <v>0</v>
      </c>
      <c r="FE61" s="128">
        <f t="shared" si="320"/>
        <v>0</v>
      </c>
      <c r="FF61" s="128">
        <f t="shared" si="320"/>
        <v>0</v>
      </c>
      <c r="FG61" s="128"/>
      <c r="FH61" s="128">
        <f t="shared" si="320"/>
        <v>0</v>
      </c>
      <c r="FI61" s="128"/>
      <c r="FJ61" s="128">
        <f t="shared" si="273"/>
        <v>0</v>
      </c>
      <c r="FK61" s="128">
        <f t="shared" si="274"/>
        <v>0</v>
      </c>
      <c r="FL61" s="128">
        <f t="shared" si="275"/>
        <v>0</v>
      </c>
      <c r="FM61" s="128">
        <f t="shared" si="276"/>
        <v>0</v>
      </c>
      <c r="FN61" s="128">
        <f t="shared" si="277"/>
        <v>0</v>
      </c>
      <c r="FO61" s="128">
        <f t="shared" si="278"/>
        <v>0</v>
      </c>
      <c r="FP61" s="128">
        <f t="shared" si="279"/>
        <v>0</v>
      </c>
      <c r="FR61">
        <f t="shared" si="280"/>
        <v>0</v>
      </c>
      <c r="FS61">
        <f t="shared" si="281"/>
        <v>0</v>
      </c>
      <c r="FT61">
        <f t="shared" si="282"/>
        <v>0</v>
      </c>
      <c r="FU61">
        <f t="shared" si="283"/>
        <v>0</v>
      </c>
      <c r="FV61">
        <f t="shared" si="284"/>
        <v>0</v>
      </c>
      <c r="FW61">
        <f t="shared" si="285"/>
        <v>0</v>
      </c>
      <c r="FX61">
        <f t="shared" si="286"/>
        <v>0</v>
      </c>
      <c r="FZ61">
        <f t="shared" si="287"/>
        <v>0</v>
      </c>
      <c r="GA61">
        <f t="shared" si="288"/>
        <v>0</v>
      </c>
      <c r="GB61">
        <f t="shared" si="289"/>
        <v>0</v>
      </c>
      <c r="GC61">
        <f t="shared" si="290"/>
        <v>0</v>
      </c>
      <c r="GD61">
        <f t="shared" si="291"/>
        <v>0</v>
      </c>
      <c r="GE61">
        <f t="shared" si="292"/>
        <v>0</v>
      </c>
      <c r="GF61">
        <f t="shared" si="293"/>
        <v>0</v>
      </c>
      <c r="GH61">
        <f t="shared" si="294"/>
        <v>0</v>
      </c>
      <c r="GI61">
        <f t="shared" si="295"/>
        <v>0</v>
      </c>
      <c r="GJ61">
        <f t="shared" si="296"/>
        <v>0</v>
      </c>
      <c r="GK61">
        <f t="shared" si="297"/>
        <v>0</v>
      </c>
      <c r="GL61">
        <f t="shared" si="298"/>
        <v>0</v>
      </c>
      <c r="GM61">
        <f t="shared" si="299"/>
        <v>0</v>
      </c>
      <c r="GN61">
        <f t="shared" si="300"/>
        <v>0</v>
      </c>
      <c r="GP61">
        <f t="shared" si="301"/>
        <v>0</v>
      </c>
      <c r="GQ61">
        <f t="shared" si="302"/>
        <v>0</v>
      </c>
      <c r="GR61">
        <f t="shared" si="303"/>
        <v>0</v>
      </c>
      <c r="GS61">
        <f t="shared" si="304"/>
        <v>0</v>
      </c>
      <c r="GT61">
        <f t="shared" si="305"/>
        <v>0</v>
      </c>
      <c r="GU61">
        <f t="shared" si="306"/>
        <v>0</v>
      </c>
      <c r="GV61">
        <f t="shared" si="307"/>
        <v>0</v>
      </c>
      <c r="GX61">
        <f t="shared" si="308"/>
        <v>0</v>
      </c>
      <c r="GY61">
        <f t="shared" si="309"/>
        <v>0</v>
      </c>
      <c r="GZ61">
        <f t="shared" si="310"/>
        <v>0</v>
      </c>
      <c r="HA61">
        <f t="shared" si="311"/>
        <v>0</v>
      </c>
      <c r="HB61">
        <f t="shared" si="312"/>
        <v>0</v>
      </c>
      <c r="HC61">
        <f t="shared" si="313"/>
        <v>0</v>
      </c>
      <c r="HD61">
        <f t="shared" si="314"/>
        <v>0</v>
      </c>
    </row>
    <row r="62" spans="1:212" x14ac:dyDescent="0.2">
      <c r="A62" t="s">
        <v>39</v>
      </c>
      <c r="AC62" s="128">
        <f>AC44</f>
        <v>0</v>
      </c>
      <c r="AD62" s="128">
        <f t="shared" ref="AD62:CO62" si="321">AD44</f>
        <v>0</v>
      </c>
      <c r="AE62" s="128">
        <f t="shared" si="321"/>
        <v>0</v>
      </c>
      <c r="AF62" s="128">
        <f t="shared" si="321"/>
        <v>0</v>
      </c>
      <c r="AG62" s="128">
        <f t="shared" si="321"/>
        <v>0</v>
      </c>
      <c r="AH62" s="128">
        <f t="shared" si="321"/>
        <v>0</v>
      </c>
      <c r="AI62" s="128">
        <f t="shared" si="321"/>
        <v>0</v>
      </c>
      <c r="AJ62" s="128"/>
      <c r="AK62" s="128"/>
      <c r="AL62" s="128">
        <f t="shared" si="321"/>
        <v>0</v>
      </c>
      <c r="AM62" s="128">
        <f t="shared" si="321"/>
        <v>0</v>
      </c>
      <c r="AN62" s="128">
        <f t="shared" si="321"/>
        <v>0</v>
      </c>
      <c r="AO62" s="128">
        <f t="shared" si="321"/>
        <v>0</v>
      </c>
      <c r="AP62" s="128">
        <f t="shared" si="321"/>
        <v>0</v>
      </c>
      <c r="AQ62" s="128">
        <f t="shared" si="321"/>
        <v>0</v>
      </c>
      <c r="AR62" s="128">
        <f t="shared" si="321"/>
        <v>0</v>
      </c>
      <c r="AS62" s="128"/>
      <c r="AT62" s="128"/>
      <c r="AU62" s="128">
        <f t="shared" si="321"/>
        <v>0</v>
      </c>
      <c r="AV62" s="128">
        <f t="shared" si="321"/>
        <v>0</v>
      </c>
      <c r="AW62" s="128">
        <f t="shared" si="321"/>
        <v>0</v>
      </c>
      <c r="AX62" s="128">
        <f t="shared" si="321"/>
        <v>0</v>
      </c>
      <c r="AY62" s="128">
        <f t="shared" si="321"/>
        <v>0</v>
      </c>
      <c r="AZ62" s="128">
        <f t="shared" si="321"/>
        <v>0</v>
      </c>
      <c r="BA62" s="128">
        <f t="shared" si="321"/>
        <v>0</v>
      </c>
      <c r="BB62" s="128"/>
      <c r="BC62" s="128"/>
      <c r="BD62" s="128">
        <f t="shared" si="321"/>
        <v>0</v>
      </c>
      <c r="BE62" s="128">
        <f t="shared" si="321"/>
        <v>0</v>
      </c>
      <c r="BF62" s="128">
        <f t="shared" si="321"/>
        <v>0</v>
      </c>
      <c r="BG62" s="128">
        <f t="shared" si="321"/>
        <v>0</v>
      </c>
      <c r="BH62" s="128">
        <f t="shared" si="321"/>
        <v>0</v>
      </c>
      <c r="BI62" s="128">
        <f t="shared" si="321"/>
        <v>0</v>
      </c>
      <c r="BJ62" s="128">
        <f t="shared" si="321"/>
        <v>0</v>
      </c>
      <c r="BK62" s="128"/>
      <c r="BL62" s="128"/>
      <c r="BM62" s="128">
        <f t="shared" si="321"/>
        <v>0</v>
      </c>
      <c r="BN62" s="128">
        <f t="shared" si="321"/>
        <v>0</v>
      </c>
      <c r="BO62" s="128">
        <f t="shared" si="321"/>
        <v>0</v>
      </c>
      <c r="BP62" s="128">
        <f t="shared" si="321"/>
        <v>0</v>
      </c>
      <c r="BQ62" s="128">
        <f t="shared" si="321"/>
        <v>0</v>
      </c>
      <c r="BR62" s="128">
        <f t="shared" si="321"/>
        <v>0</v>
      </c>
      <c r="BS62" s="128">
        <f t="shared" si="321"/>
        <v>0</v>
      </c>
      <c r="BT62" s="128"/>
      <c r="BU62" s="128">
        <f t="shared" si="321"/>
        <v>0</v>
      </c>
      <c r="BV62" s="128">
        <f t="shared" si="321"/>
        <v>0</v>
      </c>
      <c r="BW62" s="128">
        <f t="shared" si="321"/>
        <v>0</v>
      </c>
      <c r="BX62" s="128">
        <f t="shared" si="321"/>
        <v>0</v>
      </c>
      <c r="BY62" s="128">
        <f t="shared" si="321"/>
        <v>0</v>
      </c>
      <c r="BZ62" s="128">
        <f t="shared" si="321"/>
        <v>0</v>
      </c>
      <c r="CA62" s="128">
        <f t="shared" si="321"/>
        <v>0</v>
      </c>
      <c r="CB62" s="128"/>
      <c r="CC62" s="128">
        <f t="shared" si="321"/>
        <v>0</v>
      </c>
      <c r="CD62" s="128">
        <f t="shared" si="321"/>
        <v>0</v>
      </c>
      <c r="CE62" s="128">
        <f t="shared" si="321"/>
        <v>0</v>
      </c>
      <c r="CF62" s="128">
        <f t="shared" si="321"/>
        <v>0</v>
      </c>
      <c r="CG62" s="128">
        <f t="shared" si="321"/>
        <v>0</v>
      </c>
      <c r="CH62" s="128">
        <f t="shared" si="321"/>
        <v>0</v>
      </c>
      <c r="CI62" s="128">
        <f t="shared" si="321"/>
        <v>0</v>
      </c>
      <c r="CJ62" s="128"/>
      <c r="CK62" s="128">
        <f t="shared" si="321"/>
        <v>0</v>
      </c>
      <c r="CL62" s="128">
        <f t="shared" si="321"/>
        <v>0</v>
      </c>
      <c r="CM62" s="128">
        <f t="shared" si="321"/>
        <v>0</v>
      </c>
      <c r="CN62" s="128">
        <f t="shared" si="321"/>
        <v>0</v>
      </c>
      <c r="CO62" s="128">
        <f t="shared" si="321"/>
        <v>0</v>
      </c>
      <c r="CP62" s="128">
        <f t="shared" ref="CP62:FA62" si="322">CP44</f>
        <v>0</v>
      </c>
      <c r="CQ62" s="128">
        <f t="shared" si="322"/>
        <v>0</v>
      </c>
      <c r="CR62" s="128"/>
      <c r="CS62" s="128">
        <f t="shared" si="322"/>
        <v>0</v>
      </c>
      <c r="CT62" s="128">
        <f t="shared" si="322"/>
        <v>0</v>
      </c>
      <c r="CU62" s="128">
        <f t="shared" si="322"/>
        <v>0</v>
      </c>
      <c r="CV62" s="128">
        <f t="shared" si="322"/>
        <v>0</v>
      </c>
      <c r="CW62" s="128">
        <f t="shared" si="322"/>
        <v>0</v>
      </c>
      <c r="CX62" s="128">
        <f t="shared" si="322"/>
        <v>0</v>
      </c>
      <c r="CY62" s="128">
        <f t="shared" si="322"/>
        <v>0</v>
      </c>
      <c r="CZ62" s="128"/>
      <c r="DA62" s="128">
        <f t="shared" si="322"/>
        <v>0</v>
      </c>
      <c r="DB62" s="128">
        <f t="shared" si="322"/>
        <v>0</v>
      </c>
      <c r="DC62" s="128">
        <f t="shared" si="322"/>
        <v>0</v>
      </c>
      <c r="DD62" s="128">
        <f t="shared" si="322"/>
        <v>0</v>
      </c>
      <c r="DE62" s="128">
        <f t="shared" si="322"/>
        <v>0</v>
      </c>
      <c r="DF62" s="128">
        <f t="shared" si="322"/>
        <v>0</v>
      </c>
      <c r="DG62" s="128">
        <f t="shared" si="322"/>
        <v>0</v>
      </c>
      <c r="DH62" s="128"/>
      <c r="DI62" s="128">
        <f t="shared" si="322"/>
        <v>0</v>
      </c>
      <c r="DJ62" s="128">
        <f t="shared" si="322"/>
        <v>0</v>
      </c>
      <c r="DK62" s="128">
        <f t="shared" si="322"/>
        <v>0</v>
      </c>
      <c r="DL62" s="128">
        <f t="shared" si="322"/>
        <v>0</v>
      </c>
      <c r="DM62" s="128">
        <f t="shared" si="322"/>
        <v>0</v>
      </c>
      <c r="DN62" s="128">
        <f t="shared" si="322"/>
        <v>0</v>
      </c>
      <c r="DO62" s="128">
        <f t="shared" si="322"/>
        <v>0</v>
      </c>
      <c r="DP62" s="128"/>
      <c r="DQ62" s="128">
        <f t="shared" si="322"/>
        <v>0</v>
      </c>
      <c r="DR62" s="128">
        <f t="shared" si="322"/>
        <v>0</v>
      </c>
      <c r="DS62" s="128">
        <f t="shared" si="322"/>
        <v>0</v>
      </c>
      <c r="DT62" s="128">
        <f t="shared" si="322"/>
        <v>0</v>
      </c>
      <c r="DU62" s="128">
        <f t="shared" si="322"/>
        <v>0</v>
      </c>
      <c r="DV62" s="128">
        <f t="shared" si="322"/>
        <v>0</v>
      </c>
      <c r="DW62" s="128">
        <f t="shared" si="322"/>
        <v>0</v>
      </c>
      <c r="DX62" s="128">
        <f t="shared" si="322"/>
        <v>0</v>
      </c>
      <c r="DY62" s="128">
        <f t="shared" si="322"/>
        <v>0</v>
      </c>
      <c r="DZ62" s="128">
        <f t="shared" si="322"/>
        <v>0</v>
      </c>
      <c r="EA62" s="128"/>
      <c r="EB62" s="128">
        <f t="shared" si="322"/>
        <v>0</v>
      </c>
      <c r="EC62" s="128">
        <f t="shared" si="322"/>
        <v>0</v>
      </c>
      <c r="ED62" s="128">
        <f t="shared" si="322"/>
        <v>0</v>
      </c>
      <c r="EE62" s="128">
        <f t="shared" si="322"/>
        <v>0</v>
      </c>
      <c r="EF62" s="128">
        <f t="shared" si="322"/>
        <v>0</v>
      </c>
      <c r="EG62" s="128">
        <f t="shared" si="322"/>
        <v>0</v>
      </c>
      <c r="EH62" s="128">
        <f t="shared" si="322"/>
        <v>0</v>
      </c>
      <c r="EI62" s="128"/>
      <c r="EJ62" s="128">
        <f t="shared" si="322"/>
        <v>0</v>
      </c>
      <c r="EK62" s="128">
        <f t="shared" si="322"/>
        <v>0</v>
      </c>
      <c r="EL62" s="128">
        <f t="shared" si="322"/>
        <v>0</v>
      </c>
      <c r="EM62" s="128">
        <f t="shared" si="322"/>
        <v>0</v>
      </c>
      <c r="EN62" s="128">
        <f t="shared" si="322"/>
        <v>0</v>
      </c>
      <c r="EO62" s="128">
        <f t="shared" si="322"/>
        <v>0</v>
      </c>
      <c r="EP62" s="128">
        <f t="shared" si="322"/>
        <v>0</v>
      </c>
      <c r="EQ62" s="128"/>
      <c r="ER62" s="128">
        <f t="shared" si="322"/>
        <v>0</v>
      </c>
      <c r="ES62" s="128">
        <f t="shared" si="322"/>
        <v>0</v>
      </c>
      <c r="ET62" s="128">
        <f t="shared" si="322"/>
        <v>0</v>
      </c>
      <c r="EU62" s="128">
        <f t="shared" si="322"/>
        <v>0</v>
      </c>
      <c r="EV62" s="128">
        <f t="shared" si="322"/>
        <v>0</v>
      </c>
      <c r="EW62" s="128">
        <f t="shared" si="322"/>
        <v>0</v>
      </c>
      <c r="EX62" s="128">
        <f t="shared" si="322"/>
        <v>0</v>
      </c>
      <c r="EY62" s="128"/>
      <c r="EZ62" s="128">
        <f t="shared" si="322"/>
        <v>0</v>
      </c>
      <c r="FA62" s="128">
        <f t="shared" si="322"/>
        <v>0</v>
      </c>
      <c r="FB62" s="128">
        <f t="shared" ref="FB62:FH62" si="323">FB44</f>
        <v>0</v>
      </c>
      <c r="FC62" s="128">
        <f t="shared" si="323"/>
        <v>0</v>
      </c>
      <c r="FD62" s="128">
        <f t="shared" si="323"/>
        <v>0</v>
      </c>
      <c r="FE62" s="128">
        <f t="shared" si="323"/>
        <v>0</v>
      </c>
      <c r="FF62" s="128">
        <f t="shared" si="323"/>
        <v>0</v>
      </c>
      <c r="FG62" s="128"/>
      <c r="FH62" s="128">
        <f t="shared" si="323"/>
        <v>0</v>
      </c>
      <c r="FI62" s="128"/>
      <c r="FJ62" s="128">
        <f t="shared" si="273"/>
        <v>0</v>
      </c>
      <c r="FK62" s="128">
        <f t="shared" si="274"/>
        <v>0</v>
      </c>
      <c r="FL62" s="128">
        <f t="shared" si="275"/>
        <v>0</v>
      </c>
      <c r="FM62" s="128">
        <f t="shared" si="276"/>
        <v>0</v>
      </c>
      <c r="FN62" s="128">
        <f t="shared" si="277"/>
        <v>0</v>
      </c>
      <c r="FO62" s="128">
        <f t="shared" si="278"/>
        <v>0</v>
      </c>
      <c r="FP62" s="128">
        <f t="shared" si="279"/>
        <v>0</v>
      </c>
      <c r="FR62">
        <f t="shared" si="280"/>
        <v>0</v>
      </c>
      <c r="FS62">
        <f t="shared" si="281"/>
        <v>0</v>
      </c>
      <c r="FT62">
        <f t="shared" si="282"/>
        <v>0</v>
      </c>
      <c r="FU62">
        <f t="shared" si="283"/>
        <v>0</v>
      </c>
      <c r="FV62">
        <f t="shared" si="284"/>
        <v>0</v>
      </c>
      <c r="FW62">
        <f t="shared" si="285"/>
        <v>0</v>
      </c>
      <c r="FX62">
        <f t="shared" si="286"/>
        <v>0</v>
      </c>
      <c r="FZ62">
        <f t="shared" si="287"/>
        <v>0</v>
      </c>
      <c r="GA62">
        <f t="shared" si="288"/>
        <v>0</v>
      </c>
      <c r="GB62">
        <f t="shared" si="289"/>
        <v>0</v>
      </c>
      <c r="GC62">
        <f t="shared" si="290"/>
        <v>0</v>
      </c>
      <c r="GD62">
        <f t="shared" si="291"/>
        <v>0</v>
      </c>
      <c r="GE62">
        <f t="shared" si="292"/>
        <v>0</v>
      </c>
      <c r="GF62">
        <f t="shared" si="293"/>
        <v>0</v>
      </c>
      <c r="GH62">
        <f t="shared" si="294"/>
        <v>0</v>
      </c>
      <c r="GI62">
        <f t="shared" si="295"/>
        <v>0</v>
      </c>
      <c r="GJ62">
        <f t="shared" si="296"/>
        <v>0</v>
      </c>
      <c r="GK62">
        <f t="shared" si="297"/>
        <v>0</v>
      </c>
      <c r="GL62">
        <f t="shared" si="298"/>
        <v>0</v>
      </c>
      <c r="GM62">
        <f t="shared" si="299"/>
        <v>0</v>
      </c>
      <c r="GN62">
        <f t="shared" si="300"/>
        <v>0</v>
      </c>
      <c r="GP62">
        <f t="shared" si="301"/>
        <v>0</v>
      </c>
      <c r="GQ62">
        <f t="shared" si="302"/>
        <v>0</v>
      </c>
      <c r="GR62">
        <f t="shared" si="303"/>
        <v>0</v>
      </c>
      <c r="GS62">
        <f t="shared" si="304"/>
        <v>0</v>
      </c>
      <c r="GT62">
        <f t="shared" si="305"/>
        <v>0</v>
      </c>
      <c r="GU62">
        <f t="shared" si="306"/>
        <v>0</v>
      </c>
      <c r="GV62">
        <f t="shared" si="307"/>
        <v>0</v>
      </c>
      <c r="GX62">
        <f t="shared" si="308"/>
        <v>0</v>
      </c>
      <c r="GY62">
        <f t="shared" si="309"/>
        <v>0</v>
      </c>
      <c r="GZ62">
        <f t="shared" si="310"/>
        <v>0</v>
      </c>
      <c r="HA62">
        <f t="shared" si="311"/>
        <v>0</v>
      </c>
      <c r="HB62">
        <f t="shared" si="312"/>
        <v>0</v>
      </c>
      <c r="HC62">
        <f t="shared" si="313"/>
        <v>0</v>
      </c>
      <c r="HD62">
        <f t="shared" si="314"/>
        <v>0</v>
      </c>
    </row>
    <row r="63" spans="1:212" x14ac:dyDescent="0.2">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f t="shared" si="273"/>
        <v>0</v>
      </c>
      <c r="FK63" s="128">
        <f t="shared" si="274"/>
        <v>0</v>
      </c>
      <c r="FL63" s="128">
        <f t="shared" si="275"/>
        <v>0</v>
      </c>
      <c r="FM63" s="128">
        <f t="shared" si="276"/>
        <v>0</v>
      </c>
      <c r="FN63" s="128">
        <f t="shared" si="277"/>
        <v>0</v>
      </c>
      <c r="FO63" s="128">
        <f t="shared" si="278"/>
        <v>0</v>
      </c>
      <c r="FP63" s="128">
        <f t="shared" si="279"/>
        <v>0</v>
      </c>
      <c r="FR63">
        <f t="shared" si="280"/>
        <v>0</v>
      </c>
      <c r="FS63">
        <f t="shared" si="281"/>
        <v>0</v>
      </c>
      <c r="FT63">
        <f t="shared" si="282"/>
        <v>0</v>
      </c>
      <c r="FU63">
        <f t="shared" si="283"/>
        <v>0</v>
      </c>
      <c r="FV63">
        <f t="shared" si="284"/>
        <v>0</v>
      </c>
      <c r="FW63">
        <f t="shared" si="285"/>
        <v>0</v>
      </c>
      <c r="FX63">
        <f t="shared" si="286"/>
        <v>0</v>
      </c>
      <c r="FZ63">
        <f t="shared" si="287"/>
        <v>0</v>
      </c>
      <c r="GA63">
        <f t="shared" si="288"/>
        <v>0</v>
      </c>
      <c r="GB63">
        <f t="shared" si="289"/>
        <v>0</v>
      </c>
      <c r="GC63">
        <f t="shared" si="290"/>
        <v>0</v>
      </c>
      <c r="GD63">
        <f t="shared" si="291"/>
        <v>0</v>
      </c>
      <c r="GE63">
        <f t="shared" si="292"/>
        <v>0</v>
      </c>
      <c r="GF63">
        <f t="shared" si="293"/>
        <v>0</v>
      </c>
      <c r="GH63">
        <f t="shared" si="294"/>
        <v>0</v>
      </c>
      <c r="GI63">
        <f t="shared" si="295"/>
        <v>0</v>
      </c>
      <c r="GJ63">
        <f t="shared" si="296"/>
        <v>0</v>
      </c>
      <c r="GK63">
        <f t="shared" si="297"/>
        <v>0</v>
      </c>
      <c r="GL63">
        <f t="shared" si="298"/>
        <v>0</v>
      </c>
      <c r="GM63">
        <f t="shared" si="299"/>
        <v>0</v>
      </c>
      <c r="GN63">
        <f t="shared" si="300"/>
        <v>0</v>
      </c>
      <c r="GP63">
        <f t="shared" si="301"/>
        <v>0</v>
      </c>
      <c r="GQ63">
        <f t="shared" si="302"/>
        <v>0</v>
      </c>
      <c r="GR63">
        <f t="shared" si="303"/>
        <v>0</v>
      </c>
      <c r="GS63">
        <f t="shared" si="304"/>
        <v>0</v>
      </c>
      <c r="GT63">
        <f t="shared" si="305"/>
        <v>0</v>
      </c>
      <c r="GU63">
        <f t="shared" si="306"/>
        <v>0</v>
      </c>
      <c r="GV63">
        <f t="shared" si="307"/>
        <v>0</v>
      </c>
      <c r="GX63">
        <f t="shared" si="308"/>
        <v>0</v>
      </c>
      <c r="GY63">
        <f t="shared" si="309"/>
        <v>0</v>
      </c>
      <c r="GZ63">
        <f t="shared" si="310"/>
        <v>0</v>
      </c>
      <c r="HA63">
        <f t="shared" si="311"/>
        <v>0</v>
      </c>
      <c r="HB63">
        <f t="shared" si="312"/>
        <v>0</v>
      </c>
      <c r="HC63">
        <f t="shared" si="313"/>
        <v>0</v>
      </c>
      <c r="HD63">
        <f t="shared" si="314"/>
        <v>0</v>
      </c>
    </row>
    <row r="64" spans="1:212" x14ac:dyDescent="0.2">
      <c r="A64" t="s">
        <v>836</v>
      </c>
      <c r="AC64" s="128">
        <f>SUM(AC47:AC62)</f>
        <v>0</v>
      </c>
      <c r="AD64" s="128">
        <f t="shared" ref="AD64:CS64" si="324">SUM(AD47:AD62)</f>
        <v>0</v>
      </c>
      <c r="AE64" s="128">
        <f t="shared" si="324"/>
        <v>0</v>
      </c>
      <c r="AF64" s="128">
        <f t="shared" si="324"/>
        <v>0</v>
      </c>
      <c r="AG64" s="128">
        <f t="shared" si="324"/>
        <v>0</v>
      </c>
      <c r="AH64" s="128">
        <f t="shared" si="324"/>
        <v>0</v>
      </c>
      <c r="AI64" s="128">
        <f t="shared" si="324"/>
        <v>0</v>
      </c>
      <c r="AJ64" s="128"/>
      <c r="AK64" s="128"/>
      <c r="AL64" s="128">
        <f t="shared" si="324"/>
        <v>0</v>
      </c>
      <c r="AM64" s="128">
        <f t="shared" si="324"/>
        <v>0</v>
      </c>
      <c r="AN64" s="128">
        <f t="shared" si="324"/>
        <v>0</v>
      </c>
      <c r="AO64" s="128">
        <f t="shared" si="324"/>
        <v>0</v>
      </c>
      <c r="AP64" s="128">
        <f t="shared" si="324"/>
        <v>0</v>
      </c>
      <c r="AQ64" s="128">
        <f t="shared" si="324"/>
        <v>0</v>
      </c>
      <c r="AR64" s="128">
        <f t="shared" si="324"/>
        <v>0</v>
      </c>
      <c r="AS64" s="128"/>
      <c r="AT64" s="128"/>
      <c r="AU64" s="128">
        <f t="shared" si="324"/>
        <v>0</v>
      </c>
      <c r="AV64" s="128">
        <f t="shared" si="324"/>
        <v>0</v>
      </c>
      <c r="AW64" s="128">
        <f t="shared" si="324"/>
        <v>0</v>
      </c>
      <c r="AX64" s="128">
        <f t="shared" si="324"/>
        <v>0</v>
      </c>
      <c r="AY64" s="128">
        <f t="shared" si="324"/>
        <v>0</v>
      </c>
      <c r="AZ64" s="128">
        <f t="shared" si="324"/>
        <v>0</v>
      </c>
      <c r="BA64" s="128">
        <f t="shared" si="324"/>
        <v>0</v>
      </c>
      <c r="BB64" s="128"/>
      <c r="BC64" s="128"/>
      <c r="BD64" s="128">
        <f t="shared" si="324"/>
        <v>0</v>
      </c>
      <c r="BE64" s="128">
        <f t="shared" si="324"/>
        <v>0</v>
      </c>
      <c r="BF64" s="128">
        <f t="shared" si="324"/>
        <v>0</v>
      </c>
      <c r="BG64" s="128">
        <f t="shared" si="324"/>
        <v>0</v>
      </c>
      <c r="BH64" s="128">
        <f t="shared" si="324"/>
        <v>0</v>
      </c>
      <c r="BI64" s="128">
        <f t="shared" si="324"/>
        <v>0</v>
      </c>
      <c r="BJ64" s="128">
        <f t="shared" si="324"/>
        <v>0</v>
      </c>
      <c r="BK64" s="128"/>
      <c r="BL64" s="128"/>
      <c r="BM64" s="128">
        <f t="shared" si="324"/>
        <v>0</v>
      </c>
      <c r="BN64" s="128">
        <f t="shared" si="324"/>
        <v>0</v>
      </c>
      <c r="BO64" s="128">
        <f t="shared" si="324"/>
        <v>0</v>
      </c>
      <c r="BP64" s="128">
        <f t="shared" si="324"/>
        <v>0</v>
      </c>
      <c r="BQ64" s="128">
        <f t="shared" si="324"/>
        <v>0</v>
      </c>
      <c r="BR64" s="128">
        <f t="shared" si="324"/>
        <v>0</v>
      </c>
      <c r="BS64" s="128">
        <f t="shared" si="324"/>
        <v>0</v>
      </c>
      <c r="BT64" s="128"/>
      <c r="BU64" s="128">
        <f t="shared" si="324"/>
        <v>0</v>
      </c>
      <c r="BV64" s="128">
        <f t="shared" si="324"/>
        <v>0</v>
      </c>
      <c r="BW64" s="128">
        <f t="shared" si="324"/>
        <v>0</v>
      </c>
      <c r="BX64" s="128">
        <f t="shared" si="324"/>
        <v>0</v>
      </c>
      <c r="BY64" s="128">
        <f t="shared" si="324"/>
        <v>0</v>
      </c>
      <c r="BZ64" s="128">
        <f t="shared" si="324"/>
        <v>0</v>
      </c>
      <c r="CA64" s="128">
        <f t="shared" si="324"/>
        <v>0</v>
      </c>
      <c r="CB64" s="128"/>
      <c r="CC64" s="128">
        <f t="shared" si="324"/>
        <v>0</v>
      </c>
      <c r="CD64" s="128">
        <f t="shared" si="324"/>
        <v>0</v>
      </c>
      <c r="CE64" s="128">
        <f t="shared" si="324"/>
        <v>0</v>
      </c>
      <c r="CF64" s="128">
        <f t="shared" si="324"/>
        <v>0</v>
      </c>
      <c r="CG64" s="128">
        <f t="shared" si="324"/>
        <v>0</v>
      </c>
      <c r="CH64" s="128">
        <f t="shared" si="324"/>
        <v>0</v>
      </c>
      <c r="CI64" s="128">
        <f t="shared" si="324"/>
        <v>0</v>
      </c>
      <c r="CJ64" s="128"/>
      <c r="CK64" s="128">
        <f t="shared" si="324"/>
        <v>0</v>
      </c>
      <c r="CL64" s="128">
        <f t="shared" si="324"/>
        <v>0</v>
      </c>
      <c r="CM64" s="128">
        <f t="shared" si="324"/>
        <v>0</v>
      </c>
      <c r="CN64" s="128">
        <f t="shared" si="324"/>
        <v>0</v>
      </c>
      <c r="CO64" s="128">
        <f t="shared" si="324"/>
        <v>0</v>
      </c>
      <c r="CP64" s="128">
        <f t="shared" si="324"/>
        <v>0</v>
      </c>
      <c r="CQ64" s="128">
        <f t="shared" si="324"/>
        <v>0</v>
      </c>
      <c r="CR64" s="128"/>
      <c r="CS64" s="128">
        <f t="shared" si="324"/>
        <v>0</v>
      </c>
      <c r="CT64" s="128">
        <f t="shared" ref="CT64:FE64" si="325">SUM(CT47:CT62)</f>
        <v>0</v>
      </c>
      <c r="CU64" s="128">
        <f t="shared" si="325"/>
        <v>0</v>
      </c>
      <c r="CV64" s="128">
        <f t="shared" si="325"/>
        <v>0</v>
      </c>
      <c r="CW64" s="128">
        <f t="shared" si="325"/>
        <v>0</v>
      </c>
      <c r="CX64" s="128">
        <f t="shared" si="325"/>
        <v>0</v>
      </c>
      <c r="CY64" s="128">
        <f t="shared" si="325"/>
        <v>0</v>
      </c>
      <c r="CZ64" s="128"/>
      <c r="DA64" s="128">
        <f t="shared" si="325"/>
        <v>0</v>
      </c>
      <c r="DB64" s="128">
        <f t="shared" si="325"/>
        <v>0</v>
      </c>
      <c r="DC64" s="128">
        <f t="shared" si="325"/>
        <v>0</v>
      </c>
      <c r="DD64" s="128">
        <f t="shared" si="325"/>
        <v>0</v>
      </c>
      <c r="DE64" s="128">
        <f t="shared" si="325"/>
        <v>0</v>
      </c>
      <c r="DF64" s="128">
        <f t="shared" si="325"/>
        <v>0</v>
      </c>
      <c r="DG64" s="128">
        <f t="shared" si="325"/>
        <v>0</v>
      </c>
      <c r="DH64" s="128"/>
      <c r="DI64" s="128">
        <f t="shared" si="325"/>
        <v>0</v>
      </c>
      <c r="DJ64" s="128">
        <f t="shared" si="325"/>
        <v>0</v>
      </c>
      <c r="DK64" s="128">
        <f t="shared" si="325"/>
        <v>0</v>
      </c>
      <c r="DL64" s="128">
        <f t="shared" si="325"/>
        <v>0</v>
      </c>
      <c r="DM64" s="128">
        <f t="shared" si="325"/>
        <v>0</v>
      </c>
      <c r="DN64" s="128">
        <f t="shared" si="325"/>
        <v>0</v>
      </c>
      <c r="DO64" s="128">
        <f t="shared" si="325"/>
        <v>0</v>
      </c>
      <c r="DP64" s="128"/>
      <c r="DQ64" s="128">
        <f t="shared" si="325"/>
        <v>0</v>
      </c>
      <c r="DR64" s="128">
        <f t="shared" si="325"/>
        <v>0</v>
      </c>
      <c r="DS64" s="128">
        <f t="shared" si="325"/>
        <v>0</v>
      </c>
      <c r="DT64" s="128">
        <f t="shared" si="325"/>
        <v>0</v>
      </c>
      <c r="DU64" s="128">
        <f t="shared" si="325"/>
        <v>0</v>
      </c>
      <c r="DV64" s="128">
        <f t="shared" si="325"/>
        <v>0</v>
      </c>
      <c r="DW64" s="128">
        <f t="shared" si="325"/>
        <v>0</v>
      </c>
      <c r="DX64" s="128">
        <f t="shared" si="325"/>
        <v>0</v>
      </c>
      <c r="DY64" s="128">
        <f t="shared" si="325"/>
        <v>0</v>
      </c>
      <c r="DZ64" s="128">
        <f t="shared" si="325"/>
        <v>0</v>
      </c>
      <c r="EA64" s="128"/>
      <c r="EB64" s="128">
        <f t="shared" si="325"/>
        <v>0</v>
      </c>
      <c r="EC64" s="128">
        <f t="shared" si="325"/>
        <v>0</v>
      </c>
      <c r="ED64" s="128">
        <f t="shared" si="325"/>
        <v>0</v>
      </c>
      <c r="EE64" s="128">
        <f t="shared" si="325"/>
        <v>0</v>
      </c>
      <c r="EF64" s="128">
        <f t="shared" si="325"/>
        <v>0</v>
      </c>
      <c r="EG64" s="128">
        <f t="shared" si="325"/>
        <v>0</v>
      </c>
      <c r="EH64" s="128">
        <f t="shared" si="325"/>
        <v>0</v>
      </c>
      <c r="EI64" s="128"/>
      <c r="EJ64" s="128">
        <f t="shared" si="325"/>
        <v>0</v>
      </c>
      <c r="EK64" s="128">
        <f t="shared" si="325"/>
        <v>0</v>
      </c>
      <c r="EL64" s="128">
        <f t="shared" si="325"/>
        <v>0</v>
      </c>
      <c r="EM64" s="128">
        <f t="shared" si="325"/>
        <v>0</v>
      </c>
      <c r="EN64" s="128">
        <f t="shared" si="325"/>
        <v>0</v>
      </c>
      <c r="EO64" s="128">
        <f t="shared" si="325"/>
        <v>0</v>
      </c>
      <c r="EP64" s="128">
        <f t="shared" si="325"/>
        <v>0</v>
      </c>
      <c r="EQ64" s="128"/>
      <c r="ER64" s="128">
        <f t="shared" si="325"/>
        <v>0</v>
      </c>
      <c r="ES64" s="128">
        <f t="shared" si="325"/>
        <v>0</v>
      </c>
      <c r="ET64" s="128">
        <f t="shared" si="325"/>
        <v>0</v>
      </c>
      <c r="EU64" s="128">
        <f t="shared" si="325"/>
        <v>0</v>
      </c>
      <c r="EV64" s="128">
        <f t="shared" si="325"/>
        <v>0</v>
      </c>
      <c r="EW64" s="128">
        <f t="shared" si="325"/>
        <v>0</v>
      </c>
      <c r="EX64" s="128">
        <f t="shared" si="325"/>
        <v>0</v>
      </c>
      <c r="EY64" s="128"/>
      <c r="EZ64" s="128">
        <f t="shared" si="325"/>
        <v>0</v>
      </c>
      <c r="FA64" s="128">
        <f t="shared" si="325"/>
        <v>0</v>
      </c>
      <c r="FB64" s="128">
        <f t="shared" si="325"/>
        <v>0</v>
      </c>
      <c r="FC64" s="128">
        <f t="shared" si="325"/>
        <v>0</v>
      </c>
      <c r="FD64" s="128">
        <f t="shared" si="325"/>
        <v>0</v>
      </c>
      <c r="FE64" s="128">
        <f t="shared" si="325"/>
        <v>0</v>
      </c>
      <c r="FF64" s="128">
        <f>SUM(FF47:FF62)</f>
        <v>0</v>
      </c>
      <c r="FG64" s="128"/>
      <c r="FH64" s="128">
        <f>SUM(FH47:FH62)</f>
        <v>0</v>
      </c>
      <c r="FI64" s="128"/>
      <c r="FJ64" s="128">
        <f t="shared" si="273"/>
        <v>0</v>
      </c>
      <c r="FK64" s="128">
        <f t="shared" si="274"/>
        <v>0</v>
      </c>
      <c r="FL64" s="128">
        <f t="shared" si="275"/>
        <v>0</v>
      </c>
      <c r="FM64" s="128">
        <f t="shared" si="276"/>
        <v>0</v>
      </c>
      <c r="FN64" s="128">
        <f t="shared" si="277"/>
        <v>0</v>
      </c>
      <c r="FO64" s="128">
        <f t="shared" si="278"/>
        <v>0</v>
      </c>
      <c r="FP64" s="128">
        <f t="shared" si="279"/>
        <v>0</v>
      </c>
      <c r="FR64">
        <f t="shared" si="280"/>
        <v>0</v>
      </c>
      <c r="FS64">
        <f t="shared" si="281"/>
        <v>0</v>
      </c>
      <c r="FT64">
        <f t="shared" si="282"/>
        <v>0</v>
      </c>
      <c r="FU64">
        <f t="shared" si="283"/>
        <v>0</v>
      </c>
      <c r="FV64">
        <f t="shared" si="284"/>
        <v>0</v>
      </c>
      <c r="FW64">
        <f t="shared" si="285"/>
        <v>0</v>
      </c>
      <c r="FX64">
        <f t="shared" si="286"/>
        <v>0</v>
      </c>
      <c r="FZ64">
        <f t="shared" si="287"/>
        <v>0</v>
      </c>
      <c r="GA64">
        <f t="shared" si="288"/>
        <v>0</v>
      </c>
      <c r="GB64">
        <f t="shared" si="289"/>
        <v>0</v>
      </c>
      <c r="GC64">
        <f t="shared" si="290"/>
        <v>0</v>
      </c>
      <c r="GD64">
        <f t="shared" si="291"/>
        <v>0</v>
      </c>
      <c r="GE64">
        <f t="shared" si="292"/>
        <v>0</v>
      </c>
      <c r="GF64">
        <f t="shared" si="293"/>
        <v>0</v>
      </c>
      <c r="GH64">
        <f t="shared" si="294"/>
        <v>0</v>
      </c>
      <c r="GI64">
        <f t="shared" si="295"/>
        <v>0</v>
      </c>
      <c r="GJ64">
        <f t="shared" si="296"/>
        <v>0</v>
      </c>
      <c r="GK64">
        <f t="shared" si="297"/>
        <v>0</v>
      </c>
      <c r="GL64">
        <f t="shared" si="298"/>
        <v>0</v>
      </c>
      <c r="GM64">
        <f t="shared" si="299"/>
        <v>0</v>
      </c>
      <c r="GN64">
        <f t="shared" si="300"/>
        <v>0</v>
      </c>
      <c r="GP64">
        <f t="shared" si="301"/>
        <v>0</v>
      </c>
      <c r="GQ64">
        <f t="shared" si="302"/>
        <v>0</v>
      </c>
      <c r="GR64">
        <f t="shared" si="303"/>
        <v>0</v>
      </c>
      <c r="GS64">
        <f t="shared" si="304"/>
        <v>0</v>
      </c>
      <c r="GT64">
        <f t="shared" si="305"/>
        <v>0</v>
      </c>
      <c r="GU64">
        <f t="shared" si="306"/>
        <v>0</v>
      </c>
      <c r="GV64">
        <f t="shared" si="307"/>
        <v>0</v>
      </c>
      <c r="GX64">
        <f t="shared" si="308"/>
        <v>0</v>
      </c>
      <c r="GY64">
        <f t="shared" si="309"/>
        <v>0</v>
      </c>
      <c r="GZ64">
        <f t="shared" si="310"/>
        <v>0</v>
      </c>
      <c r="HA64">
        <f t="shared" si="311"/>
        <v>0</v>
      </c>
      <c r="HB64">
        <f t="shared" si="312"/>
        <v>0</v>
      </c>
      <c r="HC64">
        <f t="shared" si="313"/>
        <v>0</v>
      </c>
      <c r="HD64">
        <f t="shared" si="314"/>
        <v>0</v>
      </c>
    </row>
    <row r="66" spans="1:65" x14ac:dyDescent="0.2">
      <c r="A66" s="3" t="s">
        <v>829</v>
      </c>
    </row>
    <row r="67" spans="1:65" x14ac:dyDescent="0.2">
      <c r="A67" s="3" t="s">
        <v>830</v>
      </c>
      <c r="T67" s="3" t="s">
        <v>833</v>
      </c>
      <c r="AC67" s="3" t="s">
        <v>839</v>
      </c>
      <c r="AL67" s="3" t="s">
        <v>832</v>
      </c>
      <c r="AU67" s="3" t="s">
        <v>835</v>
      </c>
      <c r="BD67" s="3" t="s">
        <v>834</v>
      </c>
    </row>
    <row r="68" spans="1:65" x14ac:dyDescent="0.2">
      <c r="A68" s="3"/>
      <c r="T68" s="3" t="s">
        <v>42</v>
      </c>
      <c r="U68" s="3" t="s">
        <v>43</v>
      </c>
      <c r="V68" s="3" t="s">
        <v>44</v>
      </c>
      <c r="W68" s="3" t="s">
        <v>45</v>
      </c>
      <c r="X68" s="3" t="s">
        <v>46</v>
      </c>
      <c r="Y68" s="3" t="s">
        <v>47</v>
      </c>
      <c r="Z68" s="3" t="s">
        <v>48</v>
      </c>
      <c r="AA68" s="3"/>
      <c r="AC68" s="3" t="s">
        <v>42</v>
      </c>
      <c r="AD68" s="3" t="s">
        <v>43</v>
      </c>
      <c r="AE68" s="3" t="s">
        <v>44</v>
      </c>
      <c r="AF68" s="3" t="s">
        <v>45</v>
      </c>
      <c r="AG68" s="3" t="s">
        <v>46</v>
      </c>
      <c r="AH68" s="3" t="s">
        <v>47</v>
      </c>
      <c r="AI68" s="3" t="s">
        <v>48</v>
      </c>
      <c r="AJ68" s="3"/>
      <c r="AL68" s="3" t="s">
        <v>42</v>
      </c>
      <c r="AM68" s="3" t="s">
        <v>43</v>
      </c>
      <c r="AN68" s="3" t="s">
        <v>44</v>
      </c>
      <c r="AO68" s="3" t="s">
        <v>45</v>
      </c>
      <c r="AP68" s="3" t="s">
        <v>46</v>
      </c>
      <c r="AQ68" s="3" t="s">
        <v>47</v>
      </c>
      <c r="AR68" s="3" t="s">
        <v>48</v>
      </c>
      <c r="AS68" s="3"/>
      <c r="AU68" s="3" t="s">
        <v>42</v>
      </c>
      <c r="AV68" s="3" t="s">
        <v>43</v>
      </c>
      <c r="AW68" s="3" t="s">
        <v>44</v>
      </c>
      <c r="AX68" s="3" t="s">
        <v>45</v>
      </c>
      <c r="AY68" s="3" t="s">
        <v>46</v>
      </c>
      <c r="AZ68" s="3" t="s">
        <v>47</v>
      </c>
      <c r="BA68" s="3" t="s">
        <v>48</v>
      </c>
      <c r="BB68" s="3"/>
      <c r="BD68" s="3" t="s">
        <v>42</v>
      </c>
      <c r="BE68" s="3" t="s">
        <v>43</v>
      </c>
      <c r="BF68" s="3" t="s">
        <v>44</v>
      </c>
      <c r="BG68" s="3" t="s">
        <v>45</v>
      </c>
      <c r="BH68" s="3" t="s">
        <v>46</v>
      </c>
      <c r="BI68" s="3" t="s">
        <v>47</v>
      </c>
      <c r="BJ68" s="3" t="s">
        <v>48</v>
      </c>
      <c r="BK68" s="3"/>
      <c r="BM68" s="3" t="s">
        <v>838</v>
      </c>
    </row>
    <row r="69" spans="1:65" x14ac:dyDescent="0.2">
      <c r="A69" t="s">
        <v>56</v>
      </c>
      <c r="B69" t="s">
        <v>51</v>
      </c>
      <c r="C69" t="s">
        <v>79</v>
      </c>
      <c r="D69" t="s">
        <v>101</v>
      </c>
      <c r="E69" t="str">
        <f t="shared" ref="E69:E74" si="326">CONCATENATE(C69,D69)</f>
        <v>PCPC1</v>
      </c>
      <c r="G69">
        <v>0</v>
      </c>
      <c r="H69">
        <v>0</v>
      </c>
      <c r="J69">
        <f t="shared" ref="J69:P74" si="327">J4</f>
        <v>1</v>
      </c>
      <c r="K69">
        <f t="shared" si="327"/>
        <v>2</v>
      </c>
      <c r="L69">
        <f t="shared" si="327"/>
        <v>3</v>
      </c>
      <c r="M69">
        <f t="shared" si="327"/>
        <v>4</v>
      </c>
      <c r="N69">
        <f t="shared" si="327"/>
        <v>5</v>
      </c>
      <c r="O69">
        <f t="shared" si="327"/>
        <v>6</v>
      </c>
      <c r="P69">
        <f t="shared" si="327"/>
        <v>7</v>
      </c>
      <c r="T69" t="e">
        <f>VLOOKUP(J69,#REF!,2,FALSE)</f>
        <v>#REF!</v>
      </c>
      <c r="U69" t="e">
        <f>VLOOKUP(K69,#REF!,2,FALSE)</f>
        <v>#REF!</v>
      </c>
      <c r="V69" t="e">
        <f>VLOOKUP(L69,#REF!,2,FALSE)</f>
        <v>#REF!</v>
      </c>
      <c r="W69" t="e">
        <f>VLOOKUP(M69,#REF!,2,FALSE)</f>
        <v>#REF!</v>
      </c>
      <c r="X69" t="e">
        <f>VLOOKUP(N69,#REF!,2,FALSE)</f>
        <v>#REF!</v>
      </c>
      <c r="Y69" t="e">
        <f>VLOOKUP(O69,#REF!,2,FALSE)</f>
        <v>#REF!</v>
      </c>
      <c r="Z69" t="e">
        <f>VLOOKUP(P69,#REF!,2,FALSE)</f>
        <v>#REF!</v>
      </c>
      <c r="AC69" t="e">
        <f>T69*#REF!</f>
        <v>#REF!</v>
      </c>
      <c r="AD69" t="e">
        <f>U69*#REF!</f>
        <v>#REF!</v>
      </c>
      <c r="AE69" t="e">
        <f>V69*#REF!</f>
        <v>#REF!</v>
      </c>
      <c r="AF69" t="e">
        <f>W69*#REF!</f>
        <v>#REF!</v>
      </c>
      <c r="AG69" t="e">
        <f>X69*#REF!</f>
        <v>#REF!</v>
      </c>
      <c r="AH69" t="e">
        <f>Y69*#REF!</f>
        <v>#REF!</v>
      </c>
      <c r="AI69" t="e">
        <f>Z69*#REF!</f>
        <v>#REF!</v>
      </c>
      <c r="AL69" t="e">
        <f>(AC69/$AF$76)*#REF!</f>
        <v>#REF!</v>
      </c>
      <c r="AM69" t="e">
        <f>(AD69/$AF$76)*#REF!</f>
        <v>#REF!</v>
      </c>
      <c r="AN69" t="e">
        <f>(AE69/$AF$76)*#REF!</f>
        <v>#REF!</v>
      </c>
      <c r="AO69" t="e">
        <f>(AF69/$AF$76)*#REF!</f>
        <v>#REF!</v>
      </c>
      <c r="AP69" t="e">
        <f>(AG69/$AF$76)*#REF!</f>
        <v>#REF!</v>
      </c>
      <c r="AQ69" t="e">
        <f>(AH69/$AF$76)*#REF!</f>
        <v>#REF!</v>
      </c>
      <c r="AR69" t="e">
        <f>(AI69/$AF$76)*#REF!</f>
        <v>#REF!</v>
      </c>
      <c r="AU69" t="e">
        <f>VLOOKUP(J69,'NOx Emission Factors'!$V$7:$AA$271,7,FALSE)</f>
        <v>#REF!</v>
      </c>
      <c r="AV69" t="e">
        <f>VLOOKUP(K69,'NOx Emission Factors'!$V$7:$AA$271,7,FALSE)</f>
        <v>#REF!</v>
      </c>
      <c r="AW69" t="e">
        <f>VLOOKUP(L69,'NOx Emission Factors'!$V$7:$AA$271,7,FALSE)</f>
        <v>#REF!</v>
      </c>
      <c r="AX69" t="e">
        <f>VLOOKUP(M69,'NOx Emission Factors'!$V$7:$AA$271,7,FALSE)</f>
        <v>#REF!</v>
      </c>
      <c r="AY69" t="e">
        <f>VLOOKUP(N69,'NOx Emission Factors'!$V$7:$AA$271,7,FALSE)</f>
        <v>#REF!</v>
      </c>
      <c r="AZ69" t="e">
        <f>VLOOKUP(O69,'NOx Emission Factors'!$V$7:$AA$271,7,FALSE)</f>
        <v>#REF!</v>
      </c>
      <c r="BA69" t="e">
        <f>VLOOKUP(P69,'NOx Emission Factors'!$V$7:$AA$271,7,FALSE)</f>
        <v>#REF!</v>
      </c>
      <c r="BD69" t="e">
        <f t="shared" ref="BD69:BD74" si="328">AU69*AL69*0.000001</f>
        <v>#REF!</v>
      </c>
      <c r="BE69" t="e">
        <f t="shared" ref="BE69:BJ74" si="329">AV69*AM69*0.000001</f>
        <v>#REF!</v>
      </c>
      <c r="BF69" t="e">
        <f t="shared" si="329"/>
        <v>#REF!</v>
      </c>
      <c r="BG69" t="e">
        <f t="shared" si="329"/>
        <v>#REF!</v>
      </c>
      <c r="BH69" t="e">
        <f t="shared" si="329"/>
        <v>#REF!</v>
      </c>
      <c r="BI69" t="e">
        <f t="shared" si="329"/>
        <v>#REF!</v>
      </c>
      <c r="BJ69" t="e">
        <f t="shared" si="329"/>
        <v>#REF!</v>
      </c>
      <c r="BM69" t="e">
        <f t="shared" ref="BM69:BM74" si="330">SUM(BD69:BJ69)</f>
        <v>#REF!</v>
      </c>
    </row>
    <row r="70" spans="1:65" x14ac:dyDescent="0.2">
      <c r="B70" t="s">
        <v>49</v>
      </c>
      <c r="C70" t="s">
        <v>79</v>
      </c>
      <c r="D70" t="s">
        <v>0</v>
      </c>
      <c r="E70" t="str">
        <f t="shared" si="326"/>
        <v>PCPC2</v>
      </c>
      <c r="G70">
        <v>0</v>
      </c>
      <c r="H70">
        <v>0</v>
      </c>
      <c r="J70">
        <f t="shared" si="327"/>
        <v>8</v>
      </c>
      <c r="K70">
        <f t="shared" si="327"/>
        <v>9</v>
      </c>
      <c r="L70">
        <f t="shared" si="327"/>
        <v>10</v>
      </c>
      <c r="M70">
        <f t="shared" si="327"/>
        <v>11</v>
      </c>
      <c r="N70">
        <f t="shared" si="327"/>
        <v>12</v>
      </c>
      <c r="O70">
        <f t="shared" si="327"/>
        <v>13</v>
      </c>
      <c r="P70">
        <f t="shared" si="327"/>
        <v>14</v>
      </c>
      <c r="T70" t="e">
        <f>VLOOKUP(J70,#REF!,2,FALSE)</f>
        <v>#REF!</v>
      </c>
      <c r="U70" t="e">
        <f>VLOOKUP(K70,#REF!,2,FALSE)</f>
        <v>#REF!</v>
      </c>
      <c r="V70" t="e">
        <f>VLOOKUP(L70,#REF!,2,FALSE)</f>
        <v>#REF!</v>
      </c>
      <c r="W70" t="e">
        <f>VLOOKUP(M70,#REF!,2,FALSE)</f>
        <v>#REF!</v>
      </c>
      <c r="X70" t="e">
        <f>VLOOKUP(N70,#REF!,2,FALSE)</f>
        <v>#REF!</v>
      </c>
      <c r="Y70" t="e">
        <f>VLOOKUP(O70,#REF!,2,FALSE)</f>
        <v>#REF!</v>
      </c>
      <c r="Z70" t="e">
        <f>VLOOKUP(P70,#REF!,2,FALSE)</f>
        <v>#REF!</v>
      </c>
      <c r="AC70" t="e">
        <f>T70*#REF!</f>
        <v>#REF!</v>
      </c>
      <c r="AD70" t="e">
        <f>U70*#REF!</f>
        <v>#REF!</v>
      </c>
      <c r="AE70" t="e">
        <f>V70*#REF!</f>
        <v>#REF!</v>
      </c>
      <c r="AF70" t="e">
        <f>W70*#REF!</f>
        <v>#REF!</v>
      </c>
      <c r="AG70" t="e">
        <f>X70*#REF!</f>
        <v>#REF!</v>
      </c>
      <c r="AH70" t="e">
        <f>Y70*#REF!</f>
        <v>#REF!</v>
      </c>
      <c r="AI70" t="e">
        <f>Z70*#REF!</f>
        <v>#REF!</v>
      </c>
      <c r="AL70" t="e">
        <f>(AC70/$AF$76)*#REF!</f>
        <v>#REF!</v>
      </c>
      <c r="AM70" t="e">
        <f>(AD70/$AF$76)*#REF!</f>
        <v>#REF!</v>
      </c>
      <c r="AN70" t="e">
        <f>(AE70/$AF$76)*#REF!</f>
        <v>#REF!</v>
      </c>
      <c r="AO70" t="e">
        <f>(AF70/$AF$76)*#REF!</f>
        <v>#REF!</v>
      </c>
      <c r="AP70" t="e">
        <f>(AG70/$AF$76)*#REF!</f>
        <v>#REF!</v>
      </c>
      <c r="AQ70" t="e">
        <f>(AH70/$AF$76)*#REF!</f>
        <v>#REF!</v>
      </c>
      <c r="AR70" t="e">
        <f>(AI70/$AF$76)*#REF!</f>
        <v>#REF!</v>
      </c>
      <c r="AU70" t="e">
        <f>VLOOKUP(J70,'NOx Emission Factors'!$V$7:$AA$271,7,FALSE)</f>
        <v>#REF!</v>
      </c>
      <c r="AV70" t="e">
        <f>VLOOKUP(K70,'NOx Emission Factors'!$V$7:$AA$271,7,FALSE)</f>
        <v>#REF!</v>
      </c>
      <c r="AW70" t="e">
        <f>VLOOKUP(L70,'NOx Emission Factors'!$V$7:$AA$271,7,FALSE)</f>
        <v>#REF!</v>
      </c>
      <c r="AX70" t="e">
        <f>VLOOKUP(M70,'NOx Emission Factors'!$V$7:$AA$271,7,FALSE)</f>
        <v>#REF!</v>
      </c>
      <c r="AY70" t="e">
        <f>VLOOKUP(N70,'NOx Emission Factors'!$V$7:$AA$271,7,FALSE)</f>
        <v>#REF!</v>
      </c>
      <c r="AZ70" t="e">
        <f>VLOOKUP(O70,'NOx Emission Factors'!$V$7:$AA$271,7,FALSE)</f>
        <v>#REF!</v>
      </c>
      <c r="BA70" t="e">
        <f>VLOOKUP(P70,'NOx Emission Factors'!$V$7:$AA$271,7,FALSE)</f>
        <v>#REF!</v>
      </c>
      <c r="BD70" t="e">
        <f t="shared" si="328"/>
        <v>#REF!</v>
      </c>
      <c r="BE70" t="e">
        <f t="shared" si="329"/>
        <v>#REF!</v>
      </c>
      <c r="BF70" t="e">
        <f t="shared" si="329"/>
        <v>#REF!</v>
      </c>
      <c r="BG70" t="e">
        <f t="shared" si="329"/>
        <v>#REF!</v>
      </c>
      <c r="BH70" t="e">
        <f t="shared" si="329"/>
        <v>#REF!</v>
      </c>
      <c r="BI70" t="e">
        <f t="shared" si="329"/>
        <v>#REF!</v>
      </c>
      <c r="BJ70" t="e">
        <f t="shared" si="329"/>
        <v>#REF!</v>
      </c>
      <c r="BM70" t="e">
        <f t="shared" si="330"/>
        <v>#REF!</v>
      </c>
    </row>
    <row r="71" spans="1:65" x14ac:dyDescent="0.2">
      <c r="B71" t="s">
        <v>50</v>
      </c>
      <c r="C71" t="s">
        <v>79</v>
      </c>
      <c r="D71" t="s">
        <v>301</v>
      </c>
      <c r="E71" t="str">
        <f t="shared" si="326"/>
        <v>PCPC3</v>
      </c>
      <c r="G71">
        <v>0</v>
      </c>
      <c r="H71">
        <v>0</v>
      </c>
      <c r="J71">
        <f t="shared" si="327"/>
        <v>15</v>
      </c>
      <c r="K71">
        <f t="shared" si="327"/>
        <v>16</v>
      </c>
      <c r="L71">
        <f t="shared" si="327"/>
        <v>17</v>
      </c>
      <c r="M71">
        <f t="shared" si="327"/>
        <v>18</v>
      </c>
      <c r="N71">
        <f t="shared" si="327"/>
        <v>19</v>
      </c>
      <c r="O71">
        <f t="shared" si="327"/>
        <v>20</v>
      </c>
      <c r="P71">
        <f t="shared" si="327"/>
        <v>21</v>
      </c>
      <c r="T71" t="e">
        <f>VLOOKUP(J71,#REF!,2,FALSE)</f>
        <v>#REF!</v>
      </c>
      <c r="U71" t="e">
        <f>VLOOKUP(K71,#REF!,2,FALSE)</f>
        <v>#REF!</v>
      </c>
      <c r="V71" t="e">
        <f>VLOOKUP(L71,#REF!,2,FALSE)</f>
        <v>#REF!</v>
      </c>
      <c r="W71" t="e">
        <f>VLOOKUP(M71,#REF!,2,FALSE)</f>
        <v>#REF!</v>
      </c>
      <c r="X71" t="e">
        <f>VLOOKUP(N71,#REF!,2,FALSE)</f>
        <v>#REF!</v>
      </c>
      <c r="Y71" t="e">
        <f>VLOOKUP(O71,#REF!,2,FALSE)</f>
        <v>#REF!</v>
      </c>
      <c r="Z71" t="e">
        <f>VLOOKUP(P71,#REF!,2,FALSE)</f>
        <v>#REF!</v>
      </c>
      <c r="AC71" t="e">
        <f>T71*#REF!</f>
        <v>#REF!</v>
      </c>
      <c r="AD71" t="e">
        <f>U71*#REF!</f>
        <v>#REF!</v>
      </c>
      <c r="AE71" t="e">
        <f>V71*#REF!</f>
        <v>#REF!</v>
      </c>
      <c r="AF71" t="e">
        <f>W71*#REF!</f>
        <v>#REF!</v>
      </c>
      <c r="AG71" t="e">
        <f>X71*#REF!</f>
        <v>#REF!</v>
      </c>
      <c r="AH71" t="e">
        <f>Y71*#REF!</f>
        <v>#REF!</v>
      </c>
      <c r="AI71" t="e">
        <f>Z71*#REF!</f>
        <v>#REF!</v>
      </c>
      <c r="AL71" t="e">
        <f>(AC71/$AF$76)*#REF!</f>
        <v>#REF!</v>
      </c>
      <c r="AM71" t="e">
        <f>(AD71/$AF$76)*#REF!</f>
        <v>#REF!</v>
      </c>
      <c r="AN71" t="e">
        <f>(AE71/$AF$76)*#REF!</f>
        <v>#REF!</v>
      </c>
      <c r="AO71" t="e">
        <f>(AF71/$AF$76)*#REF!</f>
        <v>#REF!</v>
      </c>
      <c r="AP71" t="e">
        <f>(AG71/$AF$76)*#REF!</f>
        <v>#REF!</v>
      </c>
      <c r="AQ71" t="e">
        <f>(AH71/$AF$76)*#REF!</f>
        <v>#REF!</v>
      </c>
      <c r="AR71" t="e">
        <f>(AI71/$AF$76)*#REF!</f>
        <v>#REF!</v>
      </c>
      <c r="AU71" t="e">
        <f>VLOOKUP(J71,'NOx Emission Factors'!$V$7:$AA$271,7,FALSE)</f>
        <v>#REF!</v>
      </c>
      <c r="AV71" t="e">
        <f>VLOOKUP(K71,'NOx Emission Factors'!$V$7:$AA$271,7,FALSE)</f>
        <v>#REF!</v>
      </c>
      <c r="AW71" t="e">
        <f>VLOOKUP(L71,'NOx Emission Factors'!$V$7:$AA$271,7,FALSE)</f>
        <v>#REF!</v>
      </c>
      <c r="AX71" t="e">
        <f>VLOOKUP(M71,'NOx Emission Factors'!$V$7:$AA$271,7,FALSE)</f>
        <v>#REF!</v>
      </c>
      <c r="AY71" t="e">
        <f>VLOOKUP(N71,'NOx Emission Factors'!$V$7:$AA$271,7,FALSE)</f>
        <v>#REF!</v>
      </c>
      <c r="AZ71" t="e">
        <f>VLOOKUP(O71,'NOx Emission Factors'!$V$7:$AA$271,7,FALSE)</f>
        <v>#REF!</v>
      </c>
      <c r="BA71" t="e">
        <f>VLOOKUP(P71,'NOx Emission Factors'!$V$7:$AA$271,7,FALSE)</f>
        <v>#REF!</v>
      </c>
      <c r="BD71" t="e">
        <f t="shared" si="328"/>
        <v>#REF!</v>
      </c>
      <c r="BE71" t="e">
        <f t="shared" si="329"/>
        <v>#REF!</v>
      </c>
      <c r="BF71" t="e">
        <f t="shared" si="329"/>
        <v>#REF!</v>
      </c>
      <c r="BG71" t="e">
        <f t="shared" si="329"/>
        <v>#REF!</v>
      </c>
      <c r="BH71" t="e">
        <f t="shared" si="329"/>
        <v>#REF!</v>
      </c>
      <c r="BI71" t="e">
        <f t="shared" si="329"/>
        <v>#REF!</v>
      </c>
      <c r="BJ71" t="e">
        <f t="shared" si="329"/>
        <v>#REF!</v>
      </c>
      <c r="BM71" t="e">
        <f t="shared" si="330"/>
        <v>#REF!</v>
      </c>
    </row>
    <row r="72" spans="1:65" x14ac:dyDescent="0.2">
      <c r="A72" t="s">
        <v>52</v>
      </c>
      <c r="B72" t="s">
        <v>51</v>
      </c>
      <c r="C72" t="s">
        <v>80</v>
      </c>
      <c r="D72" t="s">
        <v>100</v>
      </c>
      <c r="E72" t="str">
        <f t="shared" si="326"/>
        <v>DCDC1</v>
      </c>
      <c r="G72">
        <v>0</v>
      </c>
      <c r="H72">
        <v>0</v>
      </c>
      <c r="J72">
        <f t="shared" si="327"/>
        <v>22</v>
      </c>
      <c r="K72">
        <f t="shared" si="327"/>
        <v>23</v>
      </c>
      <c r="L72">
        <f t="shared" si="327"/>
        <v>24</v>
      </c>
      <c r="M72">
        <f t="shared" si="327"/>
        <v>25</v>
      </c>
      <c r="N72">
        <f t="shared" si="327"/>
        <v>26</v>
      </c>
      <c r="O72">
        <f t="shared" si="327"/>
        <v>27</v>
      </c>
      <c r="P72">
        <f t="shared" si="327"/>
        <v>28</v>
      </c>
      <c r="T72" t="e">
        <f>VLOOKUP(J72,#REF!,2,FALSE)</f>
        <v>#REF!</v>
      </c>
      <c r="U72" t="e">
        <f>VLOOKUP(K72,#REF!,2,FALSE)</f>
        <v>#REF!</v>
      </c>
      <c r="V72" t="e">
        <f>VLOOKUP(L72,#REF!,2,FALSE)</f>
        <v>#REF!</v>
      </c>
      <c r="W72" t="e">
        <f>VLOOKUP(M72,#REF!,2,FALSE)</f>
        <v>#REF!</v>
      </c>
      <c r="X72" t="e">
        <f>VLOOKUP(N72,#REF!,2,FALSE)</f>
        <v>#REF!</v>
      </c>
      <c r="Y72" t="e">
        <f>VLOOKUP(O72,#REF!,2,FALSE)</f>
        <v>#REF!</v>
      </c>
      <c r="Z72" t="e">
        <f>VLOOKUP(P72,#REF!,2,FALSE)</f>
        <v>#REF!</v>
      </c>
      <c r="AC72" t="e">
        <f>T72*#REF!</f>
        <v>#REF!</v>
      </c>
      <c r="AD72" t="e">
        <f>U72*#REF!</f>
        <v>#REF!</v>
      </c>
      <c r="AE72" t="e">
        <f>V72*#REF!</f>
        <v>#REF!</v>
      </c>
      <c r="AF72" t="e">
        <f>W72*#REF!</f>
        <v>#REF!</v>
      </c>
      <c r="AG72" t="e">
        <f>X72*#REF!</f>
        <v>#REF!</v>
      </c>
      <c r="AH72" t="e">
        <f>Y72*#REF!</f>
        <v>#REF!</v>
      </c>
      <c r="AI72" t="e">
        <f>Z72*#REF!</f>
        <v>#REF!</v>
      </c>
      <c r="AL72" t="e">
        <f>(AC72/$AF$77)*#REF!</f>
        <v>#REF!</v>
      </c>
      <c r="AM72" t="e">
        <f>(AD72/$AF$77)*#REF!</f>
        <v>#REF!</v>
      </c>
      <c r="AN72" t="e">
        <f>(AE72/$AF$77)*#REF!</f>
        <v>#REF!</v>
      </c>
      <c r="AO72" t="e">
        <f>(AF72/$AF$77)*#REF!</f>
        <v>#REF!</v>
      </c>
      <c r="AP72" t="e">
        <f>(AG72/$AF$77)*#REF!</f>
        <v>#REF!</v>
      </c>
      <c r="AQ72" t="e">
        <f>(AH72/$AF$77)*#REF!</f>
        <v>#REF!</v>
      </c>
      <c r="AR72" t="e">
        <f>(AI72/$AF$77)*#REF!</f>
        <v>#REF!</v>
      </c>
      <c r="AU72" t="e">
        <f>VLOOKUP(J72,'NOx Emission Factors'!$V$7:$AA$271,7,FALSE)</f>
        <v>#REF!</v>
      </c>
      <c r="AV72" t="e">
        <f>VLOOKUP(K72,'NOx Emission Factors'!$V$7:$AA$271,7,FALSE)</f>
        <v>#REF!</v>
      </c>
      <c r="AW72" t="e">
        <f>VLOOKUP(L72,'NOx Emission Factors'!$V$7:$AA$271,7,FALSE)</f>
        <v>#REF!</v>
      </c>
      <c r="AX72" t="e">
        <f>VLOOKUP(M72,'NOx Emission Factors'!$V$7:$AA$271,7,FALSE)</f>
        <v>#REF!</v>
      </c>
      <c r="AY72" t="e">
        <f>VLOOKUP(N72,'NOx Emission Factors'!$V$7:$AA$271,7,FALSE)</f>
        <v>#REF!</v>
      </c>
      <c r="AZ72" t="e">
        <f>VLOOKUP(O72,'NOx Emission Factors'!$V$7:$AA$271,7,FALSE)</f>
        <v>#REF!</v>
      </c>
      <c r="BA72" t="e">
        <f>VLOOKUP(P72,'NOx Emission Factors'!$V$7:$AA$271,7,FALSE)</f>
        <v>#REF!</v>
      </c>
      <c r="BD72" t="e">
        <f t="shared" si="328"/>
        <v>#REF!</v>
      </c>
      <c r="BE72" t="e">
        <f t="shared" si="329"/>
        <v>#REF!</v>
      </c>
      <c r="BF72" t="e">
        <f t="shared" si="329"/>
        <v>#REF!</v>
      </c>
      <c r="BG72" t="e">
        <f t="shared" si="329"/>
        <v>#REF!</v>
      </c>
      <c r="BH72" t="e">
        <f t="shared" si="329"/>
        <v>#REF!</v>
      </c>
      <c r="BI72" t="e">
        <f t="shared" si="329"/>
        <v>#REF!</v>
      </c>
      <c r="BJ72" t="e">
        <f t="shared" si="329"/>
        <v>#REF!</v>
      </c>
      <c r="BM72" t="e">
        <f t="shared" si="330"/>
        <v>#REF!</v>
      </c>
    </row>
    <row r="73" spans="1:65" x14ac:dyDescent="0.2">
      <c r="B73" t="s">
        <v>49</v>
      </c>
      <c r="C73" t="s">
        <v>80</v>
      </c>
      <c r="D73" t="s">
        <v>98</v>
      </c>
      <c r="E73" t="str">
        <f t="shared" si="326"/>
        <v>DCDC2</v>
      </c>
      <c r="G73">
        <v>0</v>
      </c>
      <c r="H73">
        <v>0</v>
      </c>
      <c r="J73">
        <f t="shared" si="327"/>
        <v>29</v>
      </c>
      <c r="K73">
        <f t="shared" si="327"/>
        <v>30</v>
      </c>
      <c r="L73">
        <f t="shared" si="327"/>
        <v>31</v>
      </c>
      <c r="M73">
        <f t="shared" si="327"/>
        <v>32</v>
      </c>
      <c r="N73">
        <f t="shared" si="327"/>
        <v>33</v>
      </c>
      <c r="O73">
        <f t="shared" si="327"/>
        <v>34</v>
      </c>
      <c r="P73">
        <f t="shared" si="327"/>
        <v>35</v>
      </c>
      <c r="T73" t="e">
        <f>VLOOKUP(J73,#REF!,2,FALSE)</f>
        <v>#REF!</v>
      </c>
      <c r="U73" t="e">
        <f>VLOOKUP(K73,#REF!,2,FALSE)</f>
        <v>#REF!</v>
      </c>
      <c r="V73" t="e">
        <f>VLOOKUP(L73,#REF!,2,FALSE)</f>
        <v>#REF!</v>
      </c>
      <c r="W73" t="e">
        <f>VLOOKUP(M73,#REF!,2,FALSE)</f>
        <v>#REF!</v>
      </c>
      <c r="X73" t="e">
        <f>VLOOKUP(N73,#REF!,2,FALSE)</f>
        <v>#REF!</v>
      </c>
      <c r="Y73" t="e">
        <f>VLOOKUP(O73,#REF!,2,FALSE)</f>
        <v>#REF!</v>
      </c>
      <c r="Z73" t="e">
        <f>VLOOKUP(P73,#REF!,2,FALSE)</f>
        <v>#REF!</v>
      </c>
      <c r="AC73" t="e">
        <f>T73*#REF!</f>
        <v>#REF!</v>
      </c>
      <c r="AD73" t="e">
        <f>U73*#REF!</f>
        <v>#REF!</v>
      </c>
      <c r="AE73" t="e">
        <f>V73*#REF!</f>
        <v>#REF!</v>
      </c>
      <c r="AF73" t="e">
        <f>W73*#REF!</f>
        <v>#REF!</v>
      </c>
      <c r="AG73" t="e">
        <f>X73*#REF!</f>
        <v>#REF!</v>
      </c>
      <c r="AH73" t="e">
        <f>Y73*#REF!</f>
        <v>#REF!</v>
      </c>
      <c r="AI73" t="e">
        <f>Z73*#REF!</f>
        <v>#REF!</v>
      </c>
      <c r="AL73" t="e">
        <f>(AC73/$AF$77)*#REF!</f>
        <v>#REF!</v>
      </c>
      <c r="AM73" t="e">
        <f>(AD73/$AF$77)*#REF!</f>
        <v>#REF!</v>
      </c>
      <c r="AN73" t="e">
        <f>(AE73/$AF$77)*#REF!</f>
        <v>#REF!</v>
      </c>
      <c r="AO73" t="e">
        <f>(AF73/$AF$77)*#REF!</f>
        <v>#REF!</v>
      </c>
      <c r="AP73" t="e">
        <f>(AG73/$AF$77)*#REF!</f>
        <v>#REF!</v>
      </c>
      <c r="AQ73" t="e">
        <f>(AH73/$AF$77)*#REF!</f>
        <v>#REF!</v>
      </c>
      <c r="AR73" t="e">
        <f>(AI73/$AF$77)*#REF!</f>
        <v>#REF!</v>
      </c>
      <c r="AU73" t="e">
        <f>VLOOKUP(J73,'NOx Emission Factors'!$V$7:$AA$271,7,FALSE)</f>
        <v>#REF!</v>
      </c>
      <c r="AV73" t="e">
        <f>VLOOKUP(K73,'NOx Emission Factors'!$V$7:$AA$271,7,FALSE)</f>
        <v>#REF!</v>
      </c>
      <c r="AW73" t="e">
        <f>VLOOKUP(L73,'NOx Emission Factors'!$V$7:$AA$271,7,FALSE)</f>
        <v>#REF!</v>
      </c>
      <c r="AX73" t="e">
        <f>VLOOKUP(M73,'NOx Emission Factors'!$V$7:$AA$271,7,FALSE)</f>
        <v>#REF!</v>
      </c>
      <c r="AY73" t="e">
        <f>VLOOKUP(N73,'NOx Emission Factors'!$V$7:$AA$271,7,FALSE)</f>
        <v>#REF!</v>
      </c>
      <c r="AZ73" t="e">
        <f>VLOOKUP(O73,'NOx Emission Factors'!$V$7:$AA$271,7,FALSE)</f>
        <v>#REF!</v>
      </c>
      <c r="BA73" t="e">
        <f>VLOOKUP(P73,'NOx Emission Factors'!$V$7:$AA$271,7,FALSE)</f>
        <v>#REF!</v>
      </c>
      <c r="BD73" t="e">
        <f t="shared" si="328"/>
        <v>#REF!</v>
      </c>
      <c r="BE73" t="e">
        <f t="shared" si="329"/>
        <v>#REF!</v>
      </c>
      <c r="BF73" t="e">
        <f t="shared" si="329"/>
        <v>#REF!</v>
      </c>
      <c r="BG73" t="e">
        <f t="shared" si="329"/>
        <v>#REF!</v>
      </c>
      <c r="BH73" t="e">
        <f t="shared" si="329"/>
        <v>#REF!</v>
      </c>
      <c r="BI73" t="e">
        <f t="shared" si="329"/>
        <v>#REF!</v>
      </c>
      <c r="BJ73" t="e">
        <f t="shared" si="329"/>
        <v>#REF!</v>
      </c>
      <c r="BM73" t="e">
        <f t="shared" si="330"/>
        <v>#REF!</v>
      </c>
    </row>
    <row r="74" spans="1:65" x14ac:dyDescent="0.2">
      <c r="B74" t="s">
        <v>50</v>
      </c>
      <c r="C74" t="s">
        <v>80</v>
      </c>
      <c r="D74" t="s">
        <v>99</v>
      </c>
      <c r="E74" t="str">
        <f t="shared" si="326"/>
        <v>DCDC3</v>
      </c>
      <c r="G74">
        <v>0</v>
      </c>
      <c r="H74">
        <v>0</v>
      </c>
      <c r="J74">
        <f t="shared" si="327"/>
        <v>36</v>
      </c>
      <c r="K74">
        <f t="shared" si="327"/>
        <v>37</v>
      </c>
      <c r="L74">
        <f t="shared" si="327"/>
        <v>38</v>
      </c>
      <c r="M74">
        <f t="shared" si="327"/>
        <v>39</v>
      </c>
      <c r="N74">
        <f t="shared" si="327"/>
        <v>40</v>
      </c>
      <c r="O74">
        <f t="shared" si="327"/>
        <v>41</v>
      </c>
      <c r="P74">
        <f t="shared" si="327"/>
        <v>42</v>
      </c>
      <c r="T74" t="e">
        <f>VLOOKUP(J74,#REF!,2,FALSE)</f>
        <v>#REF!</v>
      </c>
      <c r="U74" t="e">
        <f>VLOOKUP(K74,#REF!,2,FALSE)</f>
        <v>#REF!</v>
      </c>
      <c r="V74" t="e">
        <f>VLOOKUP(L74,#REF!,2,FALSE)</f>
        <v>#REF!</v>
      </c>
      <c r="W74" t="e">
        <f>VLOOKUP(M74,#REF!,2,FALSE)</f>
        <v>#REF!</v>
      </c>
      <c r="X74" t="e">
        <f>VLOOKUP(N74,#REF!,2,FALSE)</f>
        <v>#REF!</v>
      </c>
      <c r="Y74" t="e">
        <f>VLOOKUP(O74,#REF!,2,FALSE)</f>
        <v>#REF!</v>
      </c>
      <c r="Z74" t="e">
        <f>VLOOKUP(P74,#REF!,2,FALSE)</f>
        <v>#REF!</v>
      </c>
      <c r="AC74" t="e">
        <f>T74*#REF!</f>
        <v>#REF!</v>
      </c>
      <c r="AD74" t="e">
        <f>U74*#REF!</f>
        <v>#REF!</v>
      </c>
      <c r="AE74" t="e">
        <f>V74*#REF!</f>
        <v>#REF!</v>
      </c>
      <c r="AF74" t="e">
        <f>W74*#REF!</f>
        <v>#REF!</v>
      </c>
      <c r="AG74" t="e">
        <f>X74*#REF!</f>
        <v>#REF!</v>
      </c>
      <c r="AH74" t="e">
        <f>Y74*#REF!</f>
        <v>#REF!</v>
      </c>
      <c r="AI74" t="e">
        <f>Z74*#REF!</f>
        <v>#REF!</v>
      </c>
      <c r="AL74" t="e">
        <f>(AC74/$AF$77)*#REF!</f>
        <v>#REF!</v>
      </c>
      <c r="AM74" t="e">
        <f>(AD74/$AF$77)*#REF!</f>
        <v>#REF!</v>
      </c>
      <c r="AN74" t="e">
        <f>(AE74/$AF$77)*#REF!</f>
        <v>#REF!</v>
      </c>
      <c r="AO74" t="e">
        <f>(AF74/$AF$77)*#REF!</f>
        <v>#REF!</v>
      </c>
      <c r="AP74" t="e">
        <f>(AG74/$AF$77)*#REF!</f>
        <v>#REF!</v>
      </c>
      <c r="AQ74" t="e">
        <f>(AH74/$AF$77)*#REF!</f>
        <v>#REF!</v>
      </c>
      <c r="AR74" t="e">
        <f>(AI74/$AF$77)*#REF!</f>
        <v>#REF!</v>
      </c>
      <c r="AU74" t="e">
        <f>VLOOKUP(J74,'NOx Emission Factors'!$V$7:$AA$271,7,FALSE)</f>
        <v>#REF!</v>
      </c>
      <c r="AV74" t="e">
        <f>VLOOKUP(K74,'NOx Emission Factors'!$V$7:$AA$271,7,FALSE)</f>
        <v>#REF!</v>
      </c>
      <c r="AW74" t="e">
        <f>VLOOKUP(L74,'NOx Emission Factors'!$V$7:$AA$271,7,FALSE)</f>
        <v>#REF!</v>
      </c>
      <c r="AX74" t="e">
        <f>VLOOKUP(M74,'NOx Emission Factors'!$V$7:$AA$271,7,FALSE)</f>
        <v>#REF!</v>
      </c>
      <c r="AY74" t="e">
        <f>VLOOKUP(N74,'NOx Emission Factors'!$V$7:$AA$271,7,FALSE)</f>
        <v>#REF!</v>
      </c>
      <c r="AZ74" t="e">
        <f>VLOOKUP(O74,'NOx Emission Factors'!$V$7:$AA$271,7,FALSE)</f>
        <v>#REF!</v>
      </c>
      <c r="BA74" t="e">
        <f>VLOOKUP(P74,'NOx Emission Factors'!$V$7:$AA$271,7,FALSE)</f>
        <v>#REF!</v>
      </c>
      <c r="BD74" t="e">
        <f t="shared" si="328"/>
        <v>#REF!</v>
      </c>
      <c r="BE74" t="e">
        <f t="shared" si="329"/>
        <v>#REF!</v>
      </c>
      <c r="BF74" t="e">
        <f t="shared" si="329"/>
        <v>#REF!</v>
      </c>
      <c r="BG74" t="e">
        <f t="shared" si="329"/>
        <v>#REF!</v>
      </c>
      <c r="BH74" t="e">
        <f t="shared" si="329"/>
        <v>#REF!</v>
      </c>
      <c r="BI74" t="e">
        <f t="shared" si="329"/>
        <v>#REF!</v>
      </c>
      <c r="BJ74" t="e">
        <f t="shared" si="329"/>
        <v>#REF!</v>
      </c>
      <c r="BM74" t="e">
        <f t="shared" si="330"/>
        <v>#REF!</v>
      </c>
    </row>
    <row r="76" spans="1:65" x14ac:dyDescent="0.2">
      <c r="A76" s="3" t="s">
        <v>837</v>
      </c>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t="s">
        <v>840</v>
      </c>
      <c r="AD76" s="3"/>
      <c r="AE76" s="3"/>
      <c r="AF76" s="3" t="e">
        <f>SUM(AC69:AI71)</f>
        <v>#REF!</v>
      </c>
      <c r="AG76" s="3"/>
      <c r="AH76" s="3"/>
      <c r="AI76" s="3"/>
      <c r="AJ76" s="3"/>
      <c r="AK76" s="3"/>
      <c r="AL76" s="3"/>
      <c r="AM76" s="3"/>
      <c r="AN76" s="3"/>
      <c r="AO76" s="3"/>
      <c r="AP76" s="3"/>
      <c r="AQ76" s="3"/>
      <c r="AR76" s="3"/>
      <c r="AS76" s="3"/>
      <c r="AT76" s="3"/>
      <c r="AU76" s="3"/>
      <c r="AV76" s="3"/>
      <c r="AW76" s="3"/>
      <c r="AX76" s="3"/>
      <c r="AY76" s="3"/>
      <c r="AZ76" s="3"/>
      <c r="BA76" s="3"/>
      <c r="BB76" s="3"/>
      <c r="BC76" s="3"/>
      <c r="BD76" s="3" t="e">
        <f t="shared" ref="BD76:BJ76" si="331">SUM(BD69:BD74)+GX64</f>
        <v>#REF!</v>
      </c>
      <c r="BE76" s="3" t="e">
        <f t="shared" si="331"/>
        <v>#REF!</v>
      </c>
      <c r="BF76" s="3" t="e">
        <f t="shared" si="331"/>
        <v>#REF!</v>
      </c>
      <c r="BG76" s="3" t="e">
        <f t="shared" si="331"/>
        <v>#REF!</v>
      </c>
      <c r="BH76" s="3" t="e">
        <f t="shared" si="331"/>
        <v>#REF!</v>
      </c>
      <c r="BI76" s="3" t="e">
        <f t="shared" si="331"/>
        <v>#REF!</v>
      </c>
      <c r="BJ76" s="3" t="e">
        <f t="shared" si="331"/>
        <v>#REF!</v>
      </c>
      <c r="BK76" s="3"/>
      <c r="BL76" s="3"/>
      <c r="BM76" s="3" t="e">
        <f>SUM(BD76:BJ76)</f>
        <v>#REF!</v>
      </c>
    </row>
    <row r="77" spans="1:65" x14ac:dyDescent="0.2">
      <c r="AC77" s="3" t="s">
        <v>841</v>
      </c>
      <c r="AD77" s="3"/>
      <c r="AE77" s="3"/>
      <c r="AF77" s="3" t="e">
        <f>SUM(AC72:AI74)</f>
        <v>#REF!</v>
      </c>
    </row>
  </sheetData>
  <phoneticPr fontId="4" type="noConversion"/>
  <pageMargins left="0.74803149606299213" right="0.74803149606299213" top="0.98425196850393704" bottom="0.98425196850393704" header="0.51181102362204722" footer="0.51181102362204722"/>
  <pageSetup paperSize="333" scale="14" orientation="landscape" horizont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12"/>
    <pageSetUpPr fitToPage="1"/>
  </sheetPr>
  <dimension ref="A1:GX77"/>
  <sheetViews>
    <sheetView workbookViewId="0">
      <pane xSplit="2" ySplit="3" topLeftCell="BO52" activePane="bottomRight" state="frozenSplit"/>
      <selection activeCell="H3" sqref="H3"/>
      <selection pane="topRight" activeCell="H3" sqref="H3"/>
      <selection pane="bottomLeft" activeCell="H3" sqref="H3"/>
      <selection pane="bottomRight" activeCell="H3" sqref="H3"/>
    </sheetView>
  </sheetViews>
  <sheetFormatPr defaultRowHeight="12.75" x14ac:dyDescent="0.2"/>
  <cols>
    <col min="1" max="1" width="35.5703125" customWidth="1"/>
    <col min="2" max="3" width="14.140625" customWidth="1"/>
    <col min="4" max="4" width="16" customWidth="1"/>
    <col min="5" max="5" width="6.28515625" customWidth="1"/>
    <col min="6" max="6" width="1.5703125" customWidth="1"/>
    <col min="7" max="8" width="6.28515625" customWidth="1"/>
    <col min="9" max="9" width="2.28515625" customWidth="1"/>
    <col min="10" max="10" width="8.28515625" customWidth="1"/>
    <col min="11" max="16" width="7" customWidth="1"/>
    <col min="17" max="17" width="2.7109375" customWidth="1"/>
    <col min="18" max="18" width="21.7109375" customWidth="1"/>
    <col min="19" max="26" width="7.140625" customWidth="1"/>
    <col min="27" max="33" width="8.7109375" customWidth="1"/>
    <col min="34" max="34" width="2.28515625" customWidth="1"/>
    <col min="35" max="41" width="8.7109375" customWidth="1"/>
    <col min="42" max="42" width="2.28515625" customWidth="1"/>
    <col min="43" max="49" width="8.7109375" customWidth="1"/>
    <col min="50" max="50" width="2.28515625" customWidth="1"/>
    <col min="51" max="57" width="8.7109375" customWidth="1"/>
    <col min="58" max="58" width="2.28515625" customWidth="1"/>
    <col min="59" max="65" width="8.7109375" customWidth="1"/>
    <col min="66" max="66" width="2.28515625" customWidth="1"/>
    <col min="67" max="73" width="8.7109375" customWidth="1"/>
    <col min="74" max="74" width="2.28515625" customWidth="1"/>
    <col min="75" max="81" width="8.7109375" customWidth="1"/>
    <col min="82" max="82" width="2.28515625" customWidth="1"/>
    <col min="83" max="89" width="8.7109375" customWidth="1"/>
    <col min="90" max="90" width="2.28515625" customWidth="1"/>
    <col min="91" max="97" width="8.7109375" customWidth="1"/>
    <col min="98" max="98" width="2.28515625" customWidth="1"/>
    <col min="99" max="105" width="8.7109375" customWidth="1"/>
    <col min="106" max="106" width="2.28515625" customWidth="1"/>
    <col min="107" max="113" width="8.7109375" customWidth="1"/>
    <col min="114" max="114" width="2.28515625" customWidth="1"/>
    <col min="115" max="116" width="8.7109375" customWidth="1"/>
    <col min="125" max="125" width="2.42578125" customWidth="1"/>
    <col min="133" max="133" width="2.28515625" customWidth="1"/>
    <col min="141" max="141" width="2.28515625" customWidth="1"/>
    <col min="149" max="149" width="2.28515625" customWidth="1"/>
    <col min="158" max="158" width="19.5703125" customWidth="1"/>
    <col min="167" max="167" width="2.7109375" customWidth="1"/>
    <col min="175" max="175" width="2.5703125" customWidth="1"/>
    <col min="183" max="183" width="2.28515625" customWidth="1"/>
    <col min="184" max="190" width="8.140625" customWidth="1"/>
    <col min="191" max="191" width="2.28515625" customWidth="1"/>
    <col min="199" max="199" width="3" customWidth="1"/>
  </cols>
  <sheetData>
    <row r="1" spans="1:206" x14ac:dyDescent="0.2">
      <c r="A1" s="4" t="s">
        <v>36</v>
      </c>
      <c r="G1" s="3" t="s">
        <v>231</v>
      </c>
      <c r="J1" s="3" t="s">
        <v>862</v>
      </c>
      <c r="M1" s="6" t="s">
        <v>843</v>
      </c>
      <c r="R1" t="s">
        <v>864</v>
      </c>
      <c r="S1" s="3" t="s">
        <v>863</v>
      </c>
      <c r="V1" s="6" t="s">
        <v>843</v>
      </c>
      <c r="AA1" s="3" t="s">
        <v>299</v>
      </c>
      <c r="AB1" s="5"/>
      <c r="AI1" s="3" t="s">
        <v>300</v>
      </c>
      <c r="AJ1" s="5"/>
      <c r="AQ1" s="3" t="s">
        <v>849</v>
      </c>
      <c r="AR1" s="5"/>
      <c r="AY1" s="3" t="s">
        <v>850</v>
      </c>
      <c r="AZ1" s="5"/>
      <c r="BG1" s="3" t="s">
        <v>276</v>
      </c>
      <c r="BH1" s="5"/>
      <c r="BO1" s="3" t="s">
        <v>277</v>
      </c>
      <c r="BP1" s="5"/>
      <c r="BW1" s="3" t="s">
        <v>853</v>
      </c>
      <c r="BX1" s="5"/>
      <c r="CE1" s="3" t="s">
        <v>854</v>
      </c>
      <c r="CF1" s="5"/>
      <c r="CM1" s="3" t="s">
        <v>278</v>
      </c>
      <c r="CN1" s="5"/>
      <c r="CU1" s="3" t="s">
        <v>279</v>
      </c>
      <c r="CV1" s="5"/>
      <c r="DC1" s="3" t="s">
        <v>828</v>
      </c>
      <c r="DD1" s="5"/>
      <c r="DK1" s="3" t="s">
        <v>842</v>
      </c>
      <c r="DL1" s="5"/>
      <c r="DV1" s="3" t="s">
        <v>280</v>
      </c>
      <c r="DW1" s="5"/>
      <c r="ED1" s="3" t="s">
        <v>281</v>
      </c>
      <c r="EE1" s="5"/>
      <c r="EL1" s="3" t="s">
        <v>282</v>
      </c>
      <c r="EM1" s="5"/>
      <c r="ET1" s="3" t="s">
        <v>283</v>
      </c>
      <c r="EU1" s="5"/>
      <c r="FB1" s="3" t="s">
        <v>284</v>
      </c>
      <c r="FD1" s="3" t="s">
        <v>778</v>
      </c>
    </row>
    <row r="2" spans="1:206" x14ac:dyDescent="0.2">
      <c r="E2" s="96" t="s">
        <v>814</v>
      </c>
      <c r="F2" s="96"/>
      <c r="G2" s="96"/>
      <c r="H2" s="96"/>
      <c r="J2" s="6" t="s">
        <v>10</v>
      </c>
      <c r="K2" s="6" t="s">
        <v>11</v>
      </c>
      <c r="L2" s="6" t="s">
        <v>8</v>
      </c>
      <c r="M2" s="6" t="s">
        <v>9</v>
      </c>
      <c r="N2" s="6" t="s">
        <v>13</v>
      </c>
      <c r="O2" s="6" t="s">
        <v>12</v>
      </c>
      <c r="P2" s="6" t="s">
        <v>311</v>
      </c>
      <c r="Q2" s="6"/>
      <c r="R2" t="s">
        <v>865</v>
      </c>
      <c r="S2" s="6" t="s">
        <v>10</v>
      </c>
      <c r="T2" s="6" t="s">
        <v>11</v>
      </c>
      <c r="U2" s="6" t="s">
        <v>8</v>
      </c>
      <c r="V2" s="6" t="s">
        <v>9</v>
      </c>
      <c r="W2" s="6" t="s">
        <v>13</v>
      </c>
      <c r="X2" s="6" t="s">
        <v>12</v>
      </c>
      <c r="Y2" s="6" t="s">
        <v>311</v>
      </c>
      <c r="AA2" s="3" t="s">
        <v>41</v>
      </c>
      <c r="AB2" s="3"/>
      <c r="AC2" s="3"/>
      <c r="AD2" s="3"/>
      <c r="AE2" s="3"/>
      <c r="AF2" s="3"/>
      <c r="AG2" s="3"/>
      <c r="AI2" s="3" t="s">
        <v>41</v>
      </c>
      <c r="AJ2" s="3"/>
      <c r="AK2" s="3"/>
      <c r="AL2" s="3"/>
      <c r="AM2" s="3"/>
      <c r="AN2" s="3"/>
      <c r="AO2" s="3"/>
      <c r="AQ2" s="3" t="s">
        <v>41</v>
      </c>
      <c r="AR2" s="3"/>
      <c r="AS2" s="3"/>
      <c r="AT2" s="3"/>
      <c r="AU2" s="3"/>
      <c r="AV2" s="3"/>
      <c r="AW2" s="3"/>
      <c r="AY2" s="3" t="s">
        <v>41</v>
      </c>
      <c r="AZ2" s="3"/>
      <c r="BA2" s="3"/>
      <c r="BB2" s="3"/>
      <c r="BC2" s="3"/>
      <c r="BD2" s="3"/>
      <c r="BE2" s="3"/>
      <c r="BG2" s="3" t="s">
        <v>41</v>
      </c>
      <c r="BH2" s="3"/>
      <c r="BI2" s="3"/>
      <c r="BJ2" s="3"/>
      <c r="BK2" s="3"/>
      <c r="BL2" s="3"/>
      <c r="BM2" s="3"/>
      <c r="BO2" s="3" t="s">
        <v>41</v>
      </c>
      <c r="BP2" s="3"/>
      <c r="BQ2" s="3"/>
      <c r="BR2" s="3"/>
      <c r="BS2" s="3"/>
      <c r="BT2" s="3"/>
      <c r="BU2" s="3"/>
      <c r="BW2" s="3" t="s">
        <v>41</v>
      </c>
      <c r="BX2" s="3"/>
      <c r="BY2" s="3"/>
      <c r="BZ2" s="3"/>
      <c r="CA2" s="3"/>
      <c r="CB2" s="3"/>
      <c r="CC2" s="3"/>
      <c r="CE2" s="3" t="s">
        <v>41</v>
      </c>
      <c r="CF2" s="3"/>
      <c r="CG2" s="3"/>
      <c r="CH2" s="3"/>
      <c r="CI2" s="3"/>
      <c r="CJ2" s="3"/>
      <c r="CK2" s="3"/>
      <c r="CM2" s="3" t="s">
        <v>41</v>
      </c>
      <c r="CN2" s="3"/>
      <c r="CO2" s="3"/>
      <c r="CP2" s="3"/>
      <c r="CQ2" s="3"/>
      <c r="CR2" s="3"/>
      <c r="CS2" s="3"/>
      <c r="CU2" s="3" t="s">
        <v>41</v>
      </c>
      <c r="CV2" s="3"/>
      <c r="CW2" s="3"/>
      <c r="CX2" s="3"/>
      <c r="CY2" s="3"/>
      <c r="CZ2" s="3"/>
      <c r="DA2" s="3"/>
      <c r="DB2" s="3"/>
      <c r="DC2" s="3" t="s">
        <v>41</v>
      </c>
      <c r="DD2" s="3"/>
      <c r="DE2" s="3"/>
      <c r="DF2" s="3"/>
      <c r="DG2" s="3"/>
      <c r="DH2" s="3"/>
      <c r="DI2" s="3"/>
      <c r="DK2" s="3" t="s">
        <v>41</v>
      </c>
      <c r="DL2" s="3"/>
      <c r="DM2" s="3"/>
      <c r="DN2" s="3"/>
      <c r="DO2" s="3"/>
      <c r="DP2" s="3"/>
      <c r="DQ2" s="3"/>
      <c r="DR2" s="3"/>
      <c r="DS2" s="3"/>
      <c r="DT2" s="3"/>
      <c r="DV2" s="3" t="s">
        <v>41</v>
      </c>
      <c r="DW2" s="3"/>
      <c r="DX2" s="3"/>
      <c r="DY2" s="3"/>
      <c r="DZ2" s="3"/>
      <c r="EA2" s="3"/>
      <c r="EB2" s="3"/>
      <c r="ED2" s="3" t="s">
        <v>41</v>
      </c>
      <c r="EE2" s="3"/>
      <c r="EF2" s="3"/>
      <c r="EG2" s="3"/>
      <c r="EH2" s="3"/>
      <c r="EI2" s="3"/>
      <c r="EJ2" s="3"/>
      <c r="EL2" s="3" t="s">
        <v>41</v>
      </c>
      <c r="EM2" s="3"/>
      <c r="EN2" s="3"/>
      <c r="EO2" s="3"/>
      <c r="EP2" s="3"/>
      <c r="EQ2" s="3"/>
      <c r="ER2" s="3"/>
      <c r="ET2" s="3" t="s">
        <v>41</v>
      </c>
      <c r="EU2" s="3"/>
      <c r="EV2" s="3"/>
      <c r="EW2" s="3"/>
      <c r="EX2" s="3"/>
      <c r="EY2" s="3"/>
      <c r="EZ2" s="3"/>
      <c r="FB2" t="s">
        <v>848</v>
      </c>
      <c r="FD2" s="3" t="s">
        <v>779</v>
      </c>
      <c r="FL2" s="3" t="s">
        <v>783</v>
      </c>
      <c r="FT2" s="3" t="s">
        <v>285</v>
      </c>
      <c r="GB2" s="3" t="s">
        <v>784</v>
      </c>
      <c r="GJ2" s="3" t="s">
        <v>286</v>
      </c>
      <c r="GR2" s="3" t="s">
        <v>287</v>
      </c>
    </row>
    <row r="3" spans="1:206" x14ac:dyDescent="0.2">
      <c r="A3" s="3" t="s">
        <v>789</v>
      </c>
      <c r="B3" s="3" t="s">
        <v>40</v>
      </c>
      <c r="C3" s="3" t="s">
        <v>78</v>
      </c>
      <c r="D3" s="3" t="s">
        <v>83</v>
      </c>
      <c r="E3" s="3" t="s">
        <v>309</v>
      </c>
      <c r="F3" s="3"/>
      <c r="G3" s="3" t="s">
        <v>232</v>
      </c>
      <c r="H3" s="3" t="s">
        <v>233</v>
      </c>
      <c r="I3" s="3"/>
      <c r="J3" s="3" t="s">
        <v>42</v>
      </c>
      <c r="K3" s="3" t="s">
        <v>43</v>
      </c>
      <c r="L3" s="3" t="s">
        <v>44</v>
      </c>
      <c r="M3" s="3" t="s">
        <v>45</v>
      </c>
      <c r="N3" s="3" t="s">
        <v>46</v>
      </c>
      <c r="O3" s="3" t="s">
        <v>47</v>
      </c>
      <c r="P3" s="3" t="s">
        <v>48</v>
      </c>
      <c r="Q3" s="3"/>
      <c r="R3" s="102"/>
      <c r="S3" s="3" t="s">
        <v>42</v>
      </c>
      <c r="T3" s="3" t="s">
        <v>43</v>
      </c>
      <c r="U3" s="3" t="s">
        <v>44</v>
      </c>
      <c r="V3" s="3" t="s">
        <v>45</v>
      </c>
      <c r="W3" s="3" t="s">
        <v>46</v>
      </c>
      <c r="X3" s="3" t="s">
        <v>47</v>
      </c>
      <c r="Y3" s="3" t="s">
        <v>48</v>
      </c>
      <c r="Z3" s="3"/>
      <c r="AA3" s="3" t="s">
        <v>42</v>
      </c>
      <c r="AB3" s="3" t="s">
        <v>43</v>
      </c>
      <c r="AC3" s="3" t="s">
        <v>44</v>
      </c>
      <c r="AD3" s="3" t="s">
        <v>45</v>
      </c>
      <c r="AE3" s="3" t="s">
        <v>46</v>
      </c>
      <c r="AF3" s="3" t="s">
        <v>47</v>
      </c>
      <c r="AG3" s="3" t="s">
        <v>48</v>
      </c>
      <c r="AH3" s="3"/>
      <c r="AI3" s="3" t="s">
        <v>42</v>
      </c>
      <c r="AJ3" s="3" t="s">
        <v>43</v>
      </c>
      <c r="AK3" s="3" t="s">
        <v>44</v>
      </c>
      <c r="AL3" s="3" t="s">
        <v>45</v>
      </c>
      <c r="AM3" s="3" t="s">
        <v>46</v>
      </c>
      <c r="AN3" s="3" t="s">
        <v>47</v>
      </c>
      <c r="AO3" s="3" t="s">
        <v>48</v>
      </c>
      <c r="AP3" s="3"/>
      <c r="AQ3" s="3" t="s">
        <v>42</v>
      </c>
      <c r="AR3" s="3" t="s">
        <v>43</v>
      </c>
      <c r="AS3" s="3" t="s">
        <v>44</v>
      </c>
      <c r="AT3" s="3" t="s">
        <v>45</v>
      </c>
      <c r="AU3" s="3" t="s">
        <v>46</v>
      </c>
      <c r="AV3" s="3" t="s">
        <v>47</v>
      </c>
      <c r="AW3" s="3" t="s">
        <v>48</v>
      </c>
      <c r="AX3" s="3"/>
      <c r="AY3" s="3" t="s">
        <v>42</v>
      </c>
      <c r="AZ3" s="3" t="s">
        <v>43</v>
      </c>
      <c r="BA3" s="3" t="s">
        <v>44</v>
      </c>
      <c r="BB3" s="3" t="s">
        <v>45</v>
      </c>
      <c r="BC3" s="3" t="s">
        <v>46</v>
      </c>
      <c r="BD3" s="3" t="s">
        <v>47</v>
      </c>
      <c r="BE3" s="3" t="s">
        <v>48</v>
      </c>
      <c r="BF3" s="3"/>
      <c r="BG3" s="3" t="s">
        <v>42</v>
      </c>
      <c r="BH3" s="3" t="s">
        <v>43</v>
      </c>
      <c r="BI3" s="3" t="s">
        <v>44</v>
      </c>
      <c r="BJ3" s="3" t="s">
        <v>45</v>
      </c>
      <c r="BK3" s="3" t="s">
        <v>46</v>
      </c>
      <c r="BL3" s="3" t="s">
        <v>47</v>
      </c>
      <c r="BM3" s="3" t="s">
        <v>48</v>
      </c>
      <c r="BN3" s="3"/>
      <c r="BO3" s="3" t="s">
        <v>42</v>
      </c>
      <c r="BP3" s="3" t="s">
        <v>43</v>
      </c>
      <c r="BQ3" s="3" t="s">
        <v>44</v>
      </c>
      <c r="BR3" s="3" t="s">
        <v>45</v>
      </c>
      <c r="BS3" s="3" t="s">
        <v>46</v>
      </c>
      <c r="BT3" s="3" t="s">
        <v>47</v>
      </c>
      <c r="BU3" s="3" t="s">
        <v>48</v>
      </c>
      <c r="BV3" s="3"/>
      <c r="BW3" s="3" t="s">
        <v>42</v>
      </c>
      <c r="BX3" s="3" t="s">
        <v>43</v>
      </c>
      <c r="BY3" s="3" t="s">
        <v>44</v>
      </c>
      <c r="BZ3" s="3" t="s">
        <v>45</v>
      </c>
      <c r="CA3" s="3" t="s">
        <v>46</v>
      </c>
      <c r="CB3" s="3" t="s">
        <v>47</v>
      </c>
      <c r="CC3" s="3" t="s">
        <v>48</v>
      </c>
      <c r="CD3" s="3"/>
      <c r="CE3" s="3" t="s">
        <v>42</v>
      </c>
      <c r="CF3" s="3" t="s">
        <v>43</v>
      </c>
      <c r="CG3" s="3" t="s">
        <v>44</v>
      </c>
      <c r="CH3" s="3" t="s">
        <v>45</v>
      </c>
      <c r="CI3" s="3" t="s">
        <v>46</v>
      </c>
      <c r="CJ3" s="3" t="s">
        <v>47</v>
      </c>
      <c r="CK3" s="3" t="s">
        <v>48</v>
      </c>
      <c r="CL3" s="3"/>
      <c r="CM3" s="3" t="s">
        <v>42</v>
      </c>
      <c r="CN3" s="3" t="s">
        <v>43</v>
      </c>
      <c r="CO3" s="3" t="s">
        <v>44</v>
      </c>
      <c r="CP3" s="3" t="s">
        <v>45</v>
      </c>
      <c r="CQ3" s="3" t="s">
        <v>46</v>
      </c>
      <c r="CR3" s="3" t="s">
        <v>47</v>
      </c>
      <c r="CS3" s="3" t="s">
        <v>48</v>
      </c>
      <c r="CT3" s="3"/>
      <c r="CU3" s="3" t="s">
        <v>42</v>
      </c>
      <c r="CV3" s="3" t="s">
        <v>43</v>
      </c>
      <c r="CW3" s="3" t="s">
        <v>44</v>
      </c>
      <c r="CX3" s="3" t="s">
        <v>45</v>
      </c>
      <c r="CY3" s="3" t="s">
        <v>46</v>
      </c>
      <c r="CZ3" s="3" t="s">
        <v>47</v>
      </c>
      <c r="DA3" s="3" t="s">
        <v>48</v>
      </c>
      <c r="DB3" s="3"/>
      <c r="DC3" s="3" t="s">
        <v>42</v>
      </c>
      <c r="DD3" s="3" t="s">
        <v>43</v>
      </c>
      <c r="DE3" s="3" t="s">
        <v>44</v>
      </c>
      <c r="DF3" s="3" t="s">
        <v>45</v>
      </c>
      <c r="DG3" s="3" t="s">
        <v>46</v>
      </c>
      <c r="DH3" s="3" t="s">
        <v>47</v>
      </c>
      <c r="DI3" s="3" t="s">
        <v>48</v>
      </c>
      <c r="DJ3" s="3"/>
      <c r="DK3" s="3" t="s">
        <v>42</v>
      </c>
      <c r="DL3" s="3" t="s">
        <v>43</v>
      </c>
      <c r="DM3" s="3" t="s">
        <v>44</v>
      </c>
      <c r="DN3" s="3" t="s">
        <v>45</v>
      </c>
      <c r="DO3" s="3" t="s">
        <v>46</v>
      </c>
      <c r="DP3" s="3" t="s">
        <v>47</v>
      </c>
      <c r="DQ3" s="3" t="s">
        <v>48</v>
      </c>
      <c r="DR3" s="3" t="s">
        <v>46</v>
      </c>
      <c r="DS3" s="3" t="s">
        <v>47</v>
      </c>
      <c r="DT3" s="3" t="s">
        <v>48</v>
      </c>
      <c r="DU3" s="3"/>
      <c r="DV3" s="3" t="s">
        <v>42</v>
      </c>
      <c r="DW3" s="3" t="s">
        <v>43</v>
      </c>
      <c r="DX3" s="3" t="s">
        <v>44</v>
      </c>
      <c r="DY3" s="3" t="s">
        <v>45</v>
      </c>
      <c r="DZ3" s="3" t="s">
        <v>46</v>
      </c>
      <c r="EA3" s="3" t="s">
        <v>47</v>
      </c>
      <c r="EB3" s="3" t="s">
        <v>48</v>
      </c>
      <c r="ED3" s="3" t="s">
        <v>42</v>
      </c>
      <c r="EE3" s="3" t="s">
        <v>43</v>
      </c>
      <c r="EF3" s="3" t="s">
        <v>44</v>
      </c>
      <c r="EG3" s="3" t="s">
        <v>45</v>
      </c>
      <c r="EH3" s="3" t="s">
        <v>46</v>
      </c>
      <c r="EI3" s="3" t="s">
        <v>47</v>
      </c>
      <c r="EJ3" s="3" t="s">
        <v>48</v>
      </c>
      <c r="EL3" s="3" t="s">
        <v>42</v>
      </c>
      <c r="EM3" s="3" t="s">
        <v>43</v>
      </c>
      <c r="EN3" s="3" t="s">
        <v>44</v>
      </c>
      <c r="EO3" s="3" t="s">
        <v>45</v>
      </c>
      <c r="EP3" s="3" t="s">
        <v>46</v>
      </c>
      <c r="EQ3" s="3" t="s">
        <v>47</v>
      </c>
      <c r="ER3" s="3" t="s">
        <v>48</v>
      </c>
      <c r="ET3" s="3" t="s">
        <v>42</v>
      </c>
      <c r="EU3" s="3" t="s">
        <v>43</v>
      </c>
      <c r="EV3" s="3" t="s">
        <v>44</v>
      </c>
      <c r="EW3" s="3" t="s">
        <v>45</v>
      </c>
      <c r="EX3" s="3" t="s">
        <v>46</v>
      </c>
      <c r="EY3" s="3" t="s">
        <v>47</v>
      </c>
      <c r="EZ3" s="3" t="s">
        <v>48</v>
      </c>
      <c r="FD3" s="3" t="s">
        <v>42</v>
      </c>
      <c r="FE3" s="3" t="s">
        <v>43</v>
      </c>
      <c r="FF3" s="3" t="s">
        <v>44</v>
      </c>
      <c r="FG3" s="3" t="s">
        <v>45</v>
      </c>
      <c r="FH3" s="3" t="s">
        <v>46</v>
      </c>
      <c r="FI3" s="3" t="s">
        <v>47</v>
      </c>
      <c r="FJ3" s="3" t="s">
        <v>48</v>
      </c>
      <c r="FL3" s="3" t="s">
        <v>42</v>
      </c>
      <c r="FM3" s="3" t="s">
        <v>43</v>
      </c>
      <c r="FN3" s="3" t="s">
        <v>44</v>
      </c>
      <c r="FO3" s="3" t="s">
        <v>45</v>
      </c>
      <c r="FP3" s="3" t="s">
        <v>46</v>
      </c>
      <c r="FQ3" s="3" t="s">
        <v>47</v>
      </c>
      <c r="FR3" s="3" t="s">
        <v>48</v>
      </c>
      <c r="FT3" s="3" t="s">
        <v>42</v>
      </c>
      <c r="FU3" s="3" t="s">
        <v>43</v>
      </c>
      <c r="FV3" s="3" t="s">
        <v>44</v>
      </c>
      <c r="FW3" s="3" t="s">
        <v>45</v>
      </c>
      <c r="FX3" s="3" t="s">
        <v>46</v>
      </c>
      <c r="FY3" s="3" t="s">
        <v>47</v>
      </c>
      <c r="FZ3" s="3" t="s">
        <v>48</v>
      </c>
      <c r="GB3" s="3" t="s">
        <v>42</v>
      </c>
      <c r="GC3" s="3" t="s">
        <v>43</v>
      </c>
      <c r="GD3" s="3" t="s">
        <v>44</v>
      </c>
      <c r="GE3" s="3" t="s">
        <v>45</v>
      </c>
      <c r="GF3" s="3" t="s">
        <v>46</v>
      </c>
      <c r="GG3" s="3" t="s">
        <v>47</v>
      </c>
      <c r="GH3" s="3" t="s">
        <v>48</v>
      </c>
      <c r="GJ3" s="3" t="s">
        <v>42</v>
      </c>
      <c r="GK3" s="3" t="s">
        <v>43</v>
      </c>
      <c r="GL3" s="3" t="s">
        <v>44</v>
      </c>
      <c r="GM3" s="3" t="s">
        <v>45</v>
      </c>
      <c r="GN3" s="3" t="s">
        <v>46</v>
      </c>
      <c r="GO3" s="3" t="s">
        <v>47</v>
      </c>
      <c r="GP3" s="3" t="s">
        <v>48</v>
      </c>
      <c r="GR3" s="3" t="s">
        <v>42</v>
      </c>
      <c r="GS3" s="3" t="s">
        <v>43</v>
      </c>
      <c r="GT3" s="3" t="s">
        <v>44</v>
      </c>
      <c r="GU3" s="3" t="s">
        <v>45</v>
      </c>
      <c r="GV3" s="3" t="s">
        <v>46</v>
      </c>
      <c r="GW3" s="3" t="s">
        <v>47</v>
      </c>
      <c r="GX3" s="3" t="s">
        <v>48</v>
      </c>
    </row>
    <row r="4" spans="1:206" x14ac:dyDescent="0.2">
      <c r="A4" t="s">
        <v>56</v>
      </c>
      <c r="B4" t="s">
        <v>51</v>
      </c>
      <c r="C4" t="s">
        <v>79</v>
      </c>
      <c r="D4" t="s">
        <v>101</v>
      </c>
      <c r="E4" t="str">
        <f t="shared" ref="E4:E42" si="0">CONCATENATE(C4,D4)</f>
        <v>PCPC1</v>
      </c>
      <c r="G4" s="129">
        <v>0</v>
      </c>
      <c r="H4" s="129">
        <v>0</v>
      </c>
      <c r="I4" s="127"/>
      <c r="J4" s="127">
        <v>1</v>
      </c>
      <c r="K4" s="127">
        <f t="shared" ref="K4:P13" si="1">J4+1</f>
        <v>2</v>
      </c>
      <c r="L4" s="127">
        <f t="shared" si="1"/>
        <v>3</v>
      </c>
      <c r="M4" s="127">
        <f t="shared" si="1"/>
        <v>4</v>
      </c>
      <c r="N4" s="127">
        <f t="shared" si="1"/>
        <v>5</v>
      </c>
      <c r="O4" s="127">
        <f t="shared" si="1"/>
        <v>6</v>
      </c>
      <c r="P4" s="127">
        <f t="shared" si="1"/>
        <v>7</v>
      </c>
      <c r="Q4" s="127"/>
      <c r="R4" s="127"/>
      <c r="S4" s="127"/>
      <c r="T4" s="127"/>
      <c r="U4" s="127"/>
      <c r="V4" s="127"/>
      <c r="W4" s="127"/>
      <c r="X4" s="127"/>
      <c r="Y4" s="127"/>
      <c r="AA4" s="128">
        <f>COUNTIF('Fleet Calc'!$AE$3:$AE$1600,CONCATENATE(uCO2_Calc!$E4,uCO2_Calc!J$2,"L"))</f>
        <v>0</v>
      </c>
      <c r="AB4" s="128">
        <f>COUNTIF('Fleet Calc'!$AE$3:$AE$1600,CONCATENATE(uCO2_Calc!$E4,uCO2_Calc!K$2,"L"))</f>
        <v>0</v>
      </c>
      <c r="AC4" s="128">
        <f>COUNTIF('Fleet Calc'!$AE$3:$AE$1600,CONCATENATE(uCO2_Calc!$E4,uCO2_Calc!L$2,"L"))</f>
        <v>0</v>
      </c>
      <c r="AD4" s="128">
        <f>COUNTIF('Fleet Calc'!$AE$3:$AE$1600,CONCATENATE(uCO2_Calc!$E4,uCO2_Calc!M$2,"L"))</f>
        <v>0</v>
      </c>
      <c r="AE4" s="128">
        <f>COUNTIF('Fleet Calc'!$AE$3:$AE$1600,CONCATENATE(uCO2_Calc!$E4,uCO2_Calc!N$2,"L"))</f>
        <v>0</v>
      </c>
      <c r="AF4" s="128">
        <f>COUNTIF('Fleet Calc'!$AE$3:$AE$1600,CONCATENATE(uCO2_Calc!$E4,uCO2_Calc!O$2,"L"))</f>
        <v>0</v>
      </c>
      <c r="AG4" s="128">
        <f>COUNTIF('Fleet Calc'!$AE$3:$AE$1600,CONCATENATE(uCO2_Calc!$E4,uCO2_Calc!P$2,"L"))</f>
        <v>0</v>
      </c>
      <c r="AH4" s="128"/>
      <c r="AI4" s="128">
        <f>COUNTIF('Fleet Calc'!$AE$3:$AE$1600,CONCATENATE(uCO2_Calc!$E4,uCO2_Calc!J$2,"A"))</f>
        <v>0</v>
      </c>
      <c r="AJ4" s="128">
        <f>COUNTIF('Fleet Calc'!$AE$3:$AE$1600,CONCATENATE(uCO2_Calc!$E4,uCO2_Calc!K$2,"A"))</f>
        <v>0</v>
      </c>
      <c r="AK4" s="128">
        <f>COUNTIF('Fleet Calc'!$AE$3:$AE$1600,CONCATENATE(uCO2_Calc!$E4,uCO2_Calc!L$2,"A"))</f>
        <v>0</v>
      </c>
      <c r="AL4" s="128">
        <f>COUNTIF('Fleet Calc'!$AE$3:$AE$1600,CONCATENATE(uCO2_Calc!$E4,uCO2_Calc!M$2,"A"))</f>
        <v>0</v>
      </c>
      <c r="AM4" s="128">
        <f>COUNTIF('Fleet Calc'!$AE$3:$AE$1600,CONCATENATE(uCO2_Calc!$E4,uCO2_Calc!N$2,"A"))</f>
        <v>0</v>
      </c>
      <c r="AN4" s="128">
        <f>COUNTIF('Fleet Calc'!$AE$3:$AE$1600,CONCATENATE(uCO2_Calc!$E4,uCO2_Calc!O$2,"A"))</f>
        <v>0</v>
      </c>
      <c r="AO4" s="128">
        <f>COUNTIF('Fleet Calc'!$AE$3:$AE$1600,CONCATENATE(uCO2_Calc!$E4,uCO2_Calc!P$2,"A"))</f>
        <v>0</v>
      </c>
      <c r="AP4" s="128"/>
      <c r="AQ4" s="128">
        <f>SUMIF('Fleet Calc'!$AE$3:$AE$1600,CONCATENATE(uCO2_Calc!$E4,uCO2_Calc!J$2,"L"),'Fleet Calc'!$AK$3:$AK$1600)</f>
        <v>0</v>
      </c>
      <c r="AR4" s="128">
        <f>SUMIF('Fleet Calc'!$AE$3:$AE$1600,CONCATENATE(uCO2_Calc!$E4,uCO2_Calc!K$2,"L"),'Fleet Calc'!$AK$3:$AK$1600)</f>
        <v>0</v>
      </c>
      <c r="AS4" s="128">
        <f>SUMIF('Fleet Calc'!$AE$3:$AE$1600,CONCATENATE(uCO2_Calc!$E4,uCO2_Calc!L$2,"L"),'Fleet Calc'!$AK$3:$AK$1600)</f>
        <v>0</v>
      </c>
      <c r="AT4" s="128">
        <f>SUMIF('Fleet Calc'!$AE$3:$AE$1600,CONCATENATE(uCO2_Calc!$E4,uCO2_Calc!M$2,"L"),'Fleet Calc'!$AK$3:$AK$1600)</f>
        <v>0</v>
      </c>
      <c r="AU4" s="128">
        <f>SUMIF('Fleet Calc'!$AE$3:$AE$1600,CONCATENATE(uCO2_Calc!$E4,uCO2_Calc!N$2,"L"),'Fleet Calc'!$AK$3:$AK$1600)</f>
        <v>0</v>
      </c>
      <c r="AV4" s="128">
        <f>SUMIF('Fleet Calc'!$AE$3:$AE$1600,CONCATENATE(uCO2_Calc!$E4,uCO2_Calc!O$2,"L"),'Fleet Calc'!$AK$3:$AK$1600)</f>
        <v>0</v>
      </c>
      <c r="AW4" s="128">
        <f>SUMIF('Fleet Calc'!$AE$3:$AE$1600,CONCATENATE(uCO2_Calc!$E4,uCO2_Calc!P$2,"L"),'Fleet Calc'!$AK$3:$AK$1600)</f>
        <v>0</v>
      </c>
      <c r="AX4" s="128"/>
      <c r="AY4" s="128">
        <f>SUMIF('Fleet Calc'!$AE$3:$AE$1600,CONCATENATE(uCO2_Calc!$E4,uCO2_Calc!J$2,"A"),'Fleet Calc'!$AK$3:$AK$1600)</f>
        <v>0</v>
      </c>
      <c r="AZ4" s="128">
        <f>SUMIF('Fleet Calc'!$AE$3:$AE$1600,CONCATENATE(uCO2_Calc!$E4,uCO2_Calc!K$2,"A"),'Fleet Calc'!$AK$3:$AK$1600)</f>
        <v>0</v>
      </c>
      <c r="BA4" s="128">
        <f>SUMIF('Fleet Calc'!$AE$3:$AE$1600,CONCATENATE(uCO2_Calc!$E4,uCO2_Calc!L$2,"A"),'Fleet Calc'!$AK$3:$AK$1600)</f>
        <v>0</v>
      </c>
      <c r="BB4" s="128">
        <f>SUMIF('Fleet Calc'!$AE$3:$AE$1600,CONCATENATE(uCO2_Calc!$E4,uCO2_Calc!M$2,"A"),'Fleet Calc'!$AK$3:$AK$1600)</f>
        <v>0</v>
      </c>
      <c r="BC4" s="128">
        <f>SUMIF('Fleet Calc'!$AE$3:$AE$1600,CONCATENATE(uCO2_Calc!$E4,uCO2_Calc!N$2,"A"),'Fleet Calc'!$AK$3:$AK$1600)</f>
        <v>0</v>
      </c>
      <c r="BD4" s="128">
        <f>SUMIF('Fleet Calc'!$AE$3:$AE$1600,CONCATENATE(uCO2_Calc!$E4,uCO2_Calc!O$2,"A"),'Fleet Calc'!$AK$3:$AK$1600)</f>
        <v>0</v>
      </c>
      <c r="BE4" s="128">
        <f>SUMIF('Fleet Calc'!$AE$3:$AE$1600,CONCATENATE(uCO2_Calc!$E4,uCO2_Calc!P$2,"A"),'Fleet Calc'!$AK$3:$AK$1600)</f>
        <v>0</v>
      </c>
      <c r="BF4" s="128"/>
      <c r="BG4" s="128">
        <f>IF(J4&lt;&gt;"",(AQ4*1.609344*VLOOKUP(J4,'uCO2 Emission Factors'!$V$7:$X$271,2,FALSE))/1000000,0)</f>
        <v>0</v>
      </c>
      <c r="BH4" s="128">
        <f>IF(K4&lt;&gt;"",(AR4*1.609344*VLOOKUP(K4,'uCO2 Emission Factors'!$V$7:$X$271,2,FALSE))/1000000,0)</f>
        <v>0</v>
      </c>
      <c r="BI4" s="128">
        <f>IF(L4&lt;&gt;"",(AS4*1.609344*VLOOKUP(L4,'uCO2 Emission Factors'!$V$7:$X$271,2,FALSE))/1000000,0)</f>
        <v>0</v>
      </c>
      <c r="BJ4" s="128">
        <f>IF(M4&lt;&gt;"",(AT4*1.609344*VLOOKUP(M4,'uCO2 Emission Factors'!$V$7:$X$271,2,FALSE))/1000000,0)</f>
        <v>0</v>
      </c>
      <c r="BK4" s="128">
        <f>IF(N4&lt;&gt;"",(AU4*1.609344*VLOOKUP(N4,'uCO2 Emission Factors'!$V$7:$X$271,2,FALSE))/1000000,0)</f>
        <v>0</v>
      </c>
      <c r="BL4" s="128">
        <f>IF(O4&lt;&gt;"",(AV4*1.609344*VLOOKUP(O4,'uCO2 Emission Factors'!$V$7:$X$271,2,FALSE))/1000000,0)</f>
        <v>0</v>
      </c>
      <c r="BM4" s="128">
        <f>IF(P4&lt;&gt;"",(AW4*1.609344*VLOOKUP(P4,'uCO2 Emission Factors'!$V$7:$X$271,2,FALSE))/1000000,0)</f>
        <v>0</v>
      </c>
      <c r="BN4" s="128"/>
      <c r="BO4" s="128">
        <f>IF(J4&lt;&gt;"",(AY4*1.609344*VLOOKUP(J4,'uCO2 Emission Factors'!$V$7:$X$271,3,FALSE))/1000000,0)</f>
        <v>0</v>
      </c>
      <c r="BP4" s="128">
        <f>IF(K4&lt;&gt;"",(AZ4*1.609344*VLOOKUP(K4,'uCO2 Emission Factors'!$V$7:$X$271,3,FALSE))/1000000,0)</f>
        <v>0</v>
      </c>
      <c r="BQ4" s="128">
        <f>IF(L4&lt;&gt;"",(BA4*1.609344*VLOOKUP(L4,'uCO2 Emission Factors'!$V$7:$X$271,3,FALSE))/1000000,0)</f>
        <v>0</v>
      </c>
      <c r="BR4" s="128">
        <f>IF(M4&lt;&gt;"",(BB4*1.609344*VLOOKUP(M4,'uCO2 Emission Factors'!$V$7:$X$271,3,FALSE))/1000000,0)</f>
        <v>0</v>
      </c>
      <c r="BS4" s="128">
        <f>IF(N4&lt;&gt;"",(BC4*1.609344*VLOOKUP(N4,'uCO2 Emission Factors'!$V$7:$X$271,3,FALSE))/1000000,0)</f>
        <v>0</v>
      </c>
      <c r="BT4" s="128">
        <f>IF(O4&lt;&gt;"",(BD4*1.609344*VLOOKUP(O4,'uCO2 Emission Factors'!$V$7:$X$271,3,FALSE))/1000000,0)</f>
        <v>0</v>
      </c>
      <c r="BU4" s="128">
        <f>IF(P4&lt;&gt;"",(BE4*1.609344*VLOOKUP(P4,'uCO2 Emission Factors'!$V$7:$X$271,3,FALSE))/1000000,0)</f>
        <v>0</v>
      </c>
      <c r="BV4" s="128"/>
      <c r="BW4" s="128">
        <f>SUMIF('Fleet Calc'!$AE$3:$AE$1600,CONCATENATE(uCO2_Calc!$E4,uCO2_Calc!J$2,"L"),'Fleet Calc'!$AI$3:$AI$1600)</f>
        <v>0</v>
      </c>
      <c r="BX4" s="128">
        <f>SUMIF('Fleet Calc'!$AE$3:$AE$1600,CONCATENATE(uCO2_Calc!$E4,uCO2_Calc!K$2,"L"),'Fleet Calc'!$AI$3:$AI$1600)</f>
        <v>0</v>
      </c>
      <c r="BY4" s="128">
        <f>SUMIF('Fleet Calc'!$AE$3:$AE$1600,CONCATENATE(uCO2_Calc!$E4,uCO2_Calc!L$2,"L"),'Fleet Calc'!$AI$3:$AI$1600)</f>
        <v>0</v>
      </c>
      <c r="BZ4" s="128">
        <f>SUMIF('Fleet Calc'!$AE$3:$AE$1600,CONCATENATE(uCO2_Calc!$E4,uCO2_Calc!M$2,"L"),'Fleet Calc'!$AI$3:$AI$1600)</f>
        <v>0</v>
      </c>
      <c r="CA4" s="128">
        <f>SUMIF('Fleet Calc'!$AE$3:$AE$1600,CONCATENATE(uCO2_Calc!$E4,uCO2_Calc!N$2,"L"),'Fleet Calc'!$AI$3:$AI$1600)</f>
        <v>0</v>
      </c>
      <c r="CB4" s="128">
        <f>SUMIF('Fleet Calc'!$AE$3:$AE$1600,CONCATENATE(uCO2_Calc!$E4,uCO2_Calc!O$2,"L"),'Fleet Calc'!$AI$3:$AI$1600)</f>
        <v>0</v>
      </c>
      <c r="CC4" s="128">
        <f>SUMIF('Fleet Calc'!$AE$3:$AE$1600,CONCATENATE(uCO2_Calc!$E4,uCO2_Calc!P$2,"L"),'Fleet Calc'!$AI$3:$AI$1600)</f>
        <v>0</v>
      </c>
      <c r="CD4" s="128"/>
      <c r="CE4" s="128">
        <f>SUMIF('Fleet Calc'!$AE$3:$AE$1600,CONCATENATE(uCO2_Calc!$E4,uCO2_Calc!J$2,"A"),'Fleet Calc'!$AI$3:$AI$1600)</f>
        <v>0</v>
      </c>
      <c r="CF4" s="128">
        <f>SUMIF('Fleet Calc'!$AE$3:$AE$1600,CONCATENATE(uCO2_Calc!$E4,uCO2_Calc!K$2,"A"),'Fleet Calc'!$AI$3:$AI$1600)</f>
        <v>0</v>
      </c>
      <c r="CG4" s="128">
        <f>SUMIF('Fleet Calc'!$AE$3:$AE$1600,CONCATENATE(uCO2_Calc!$E4,uCO2_Calc!L$2,"A"),'Fleet Calc'!$AI$3:$AI$1600)</f>
        <v>0</v>
      </c>
      <c r="CH4" s="128">
        <f>SUMIF('Fleet Calc'!$AE$3:$AE$1600,CONCATENATE(uCO2_Calc!$E4,uCO2_Calc!M$2,"A"),'Fleet Calc'!$AI$3:$AI$1600)</f>
        <v>0</v>
      </c>
      <c r="CI4" s="128">
        <f>SUMIF('Fleet Calc'!$AE$3:$AE$1600,CONCATENATE(uCO2_Calc!$E4,uCO2_Calc!N$2,"A"),'Fleet Calc'!$AI$3:$AI$1600)</f>
        <v>0</v>
      </c>
      <c r="CJ4" s="128">
        <f>SUMIF('Fleet Calc'!$AE$3:$AE$1600,CONCATENATE(uCO2_Calc!$E4,uCO2_Calc!O$2,"A"),'Fleet Calc'!$AI$3:$AI$1600)</f>
        <v>0</v>
      </c>
      <c r="CK4" s="128">
        <f>SUMIF('Fleet Calc'!$AE$3:$AE$1600,CONCATENATE(uCO2_Calc!$E4,uCO2_Calc!P$2,"A"),'Fleet Calc'!$AI$3:$AI$1600)</f>
        <v>0</v>
      </c>
      <c r="CL4" s="128"/>
      <c r="CM4" s="128">
        <f>IF(S4&lt;&gt;"",(BW4*1.609344*VLOOKUP(S4,'uCO2 Emission Factors'!$V$7:$X$271,2,FALSE))/1000000,0)</f>
        <v>0</v>
      </c>
      <c r="CN4" s="128">
        <f>IF(T4&lt;&gt;"",(BX4*1.609344*VLOOKUP(T4,'uCO2 Emission Factors'!$V$7:$X$271,2,FALSE))/1000000,0)</f>
        <v>0</v>
      </c>
      <c r="CO4" s="128">
        <f>IF(U4&lt;&gt;"",(BY4*1.609344*VLOOKUP(U4,'uCO2 Emission Factors'!$V$7:$X$271,2,FALSE))/1000000,0)</f>
        <v>0</v>
      </c>
      <c r="CP4" s="128">
        <f>IF(V4&lt;&gt;"",(BZ4*1.609344*VLOOKUP(V4,'uCO2 Emission Factors'!$V$7:$X$271,2,FALSE))/1000000,0)</f>
        <v>0</v>
      </c>
      <c r="CQ4" s="128">
        <f>IF(W4&lt;&gt;"",(CA4*1.609344*VLOOKUP(W4,'uCO2 Emission Factors'!$V$7:$X$271,2,FALSE))/1000000,0)</f>
        <v>0</v>
      </c>
      <c r="CR4" s="128">
        <f>IF(X4&lt;&gt;"",(CB4*1.609344*VLOOKUP(X4,'uCO2 Emission Factors'!$V$7:$X$271,2,FALSE))/1000000,0)</f>
        <v>0</v>
      </c>
      <c r="CS4" s="128">
        <f>IF(Y4&lt;&gt;"",(CC4*1.609344*VLOOKUP(Y4,'uCO2 Emission Factors'!$V$7:$X$271,2,FALSE))/1000000,0)</f>
        <v>0</v>
      </c>
      <c r="CT4" s="128"/>
      <c r="CU4" s="128">
        <f>IF(S4&lt;&gt;"",(CE4*1.609344*VLOOKUP(S4,'uCO2 Emission Factors'!$V$7:$X$271,3,FALSE))/1000000,0)</f>
        <v>0</v>
      </c>
      <c r="CV4" s="128">
        <f>IF(T4&lt;&gt;"",(CF4*1.609344*VLOOKUP(T4,'uCO2 Emission Factors'!$V$7:$X$271,3,FALSE))/1000000,0)</f>
        <v>0</v>
      </c>
      <c r="CW4" s="128">
        <f>IF(U4&lt;&gt;"",(CG4*1.609344*VLOOKUP(U4,'uCO2 Emission Factors'!$V$7:$X$271,3,FALSE))/1000000,0)</f>
        <v>0</v>
      </c>
      <c r="CX4" s="128">
        <f>IF(V4&lt;&gt;"",(CH4*1.609344*VLOOKUP(V4,'uCO2 Emission Factors'!$V$7:$X$271,3,FALSE))/1000000,0)</f>
        <v>0</v>
      </c>
      <c r="CY4" s="128">
        <f>IF(W4&lt;&gt;"",(CI4*1.609344*VLOOKUP(W4,'uCO2 Emission Factors'!$V$7:$X$271,3,FALSE))/1000000,0)</f>
        <v>0</v>
      </c>
      <c r="CZ4" s="128">
        <f>IF(X4&lt;&gt;"",(CJ4*1.609344*VLOOKUP(X4,'uCO2 Emission Factors'!$V$7:$X$271,3,FALSE))/1000000,0)</f>
        <v>0</v>
      </c>
      <c r="DA4" s="128">
        <f>IF(Y4&lt;&gt;"",(CK4*1.609344*VLOOKUP(Y4,'uCO2 Emission Factors'!$V$7:$X$271,3,FALSE))/1000000,0)</f>
        <v>0</v>
      </c>
      <c r="DB4" s="128"/>
      <c r="DC4" s="128">
        <f>SUMIF('Fleet Calc'!$AE$3:$AE$1600,CONCATENATE(uCO2_Calc!$E4,uCO2_Calc!J$2,"L"),'Fleet Calc'!$AG$3:$AG$1600)</f>
        <v>0</v>
      </c>
      <c r="DD4" s="128">
        <f>SUMIF('Fleet Calc'!$AE$3:$AE$1600,CONCATENATE(uCO2_Calc!$E4,uCO2_Calc!K$2,"L"),'Fleet Calc'!$AG$3:$AG$1600)</f>
        <v>0</v>
      </c>
      <c r="DE4" s="128">
        <f>SUMIF('Fleet Calc'!$AE$3:$AE$1600,CONCATENATE(uCO2_Calc!$E4,uCO2_Calc!L$2,"L"),'Fleet Calc'!$AG$3:$AG$1600)</f>
        <v>0</v>
      </c>
      <c r="DF4" s="128">
        <f>SUMIF('Fleet Calc'!$AE$3:$AE$1600,CONCATENATE(uCO2_Calc!$E4,uCO2_Calc!M$2,"L"),'Fleet Calc'!$AG$3:$AG$1600)</f>
        <v>0</v>
      </c>
      <c r="DG4" s="128">
        <f>SUMIF('Fleet Calc'!$AE$3:$AE$1600,CONCATENATE(uCO2_Calc!$E4,uCO2_Calc!N$2,"L"),'Fleet Calc'!$AG$3:$AG$1600)</f>
        <v>0</v>
      </c>
      <c r="DH4" s="128">
        <f>SUMIF('Fleet Calc'!$AE$3:$AE$1600,CONCATENATE(uCO2_Calc!$E4,uCO2_Calc!O$2,"L"),'Fleet Calc'!$AG$3:$AG$1600)</f>
        <v>0</v>
      </c>
      <c r="DI4" s="128">
        <f>SUMIF('Fleet Calc'!$AE$3:$AE$1600,CONCATENATE(uCO2_Calc!$E4,uCO2_Calc!P$2,"L"),'Fleet Calc'!$AG$3:$AG$1600)</f>
        <v>0</v>
      </c>
      <c r="DJ4" s="128"/>
      <c r="DK4" s="128">
        <f>SUMIF('Fleet Calc'!$AE$3:$AE$1600,CONCATENATE(uCO2_Calc!$E4,uCO2_Calc!J$2,"A"),'Fleet Calc'!$AG$3:$AG$1600)</f>
        <v>0</v>
      </c>
      <c r="DL4" s="128">
        <f>SUMIF('Fleet Calc'!$AE$3:$AE$1600,CONCATENATE(uCO2_Calc!$E4,uCO2_Calc!K$2,"A"),'Fleet Calc'!$AG$3:$AG$1600)</f>
        <v>0</v>
      </c>
      <c r="DM4" s="128">
        <f>SUMIF('Fleet Calc'!$AE$3:$AE$1600,CONCATENATE(uCO2_Calc!$E4,uCO2_Calc!L$2,"A"),'Fleet Calc'!$AG$3:$AG$1600)</f>
        <v>0</v>
      </c>
      <c r="DN4" s="128">
        <f>SUMIF('Fleet Calc'!$AE$3:$AE$1600,CONCATENATE(uCO2_Calc!$E4,uCO2_Calc!M$2,"A"),'Fleet Calc'!$AG$3:$AG$1600)</f>
        <v>0</v>
      </c>
      <c r="DO4" s="128">
        <f>SUMIF('Fleet Calc'!$AE$3:$AE$1600,CONCATENATE(uCO2_Calc!$E4,uCO2_Calc!N$2,"A"),'Fleet Calc'!$AG$3:$AG$1600)</f>
        <v>0</v>
      </c>
      <c r="DP4" s="128">
        <f>SUMIF('Fleet Calc'!$AE$3:$AE$1600,CONCATENATE(uCO2_Calc!$E4,uCO2_Calc!O$2,"A"),'Fleet Calc'!$AG$3:$AG$1600)</f>
        <v>0</v>
      </c>
      <c r="DQ4" s="128">
        <f>SUMIF('Fleet Calc'!$AE$3:$AE$1600,CONCATENATE(uCO2_Calc!$E4,uCO2_Calc!P$2,"A"),'Fleet Calc'!$AG$3:$AG$1600)</f>
        <v>0</v>
      </c>
      <c r="DR4" s="128">
        <f>SUMIF('Fleet Calc'!$AE$3:$AE$1600,CONCATENATE(uCO2_Calc!$E4,uCO2_Calc!Q$2,"A"),'Fleet Calc'!$AG$3:$AG$1600)</f>
        <v>0</v>
      </c>
      <c r="DS4" s="128">
        <f>SUMIF('Fleet Calc'!$AE$3:$AE$1600,CONCATENATE(uCO2_Calc!$E4,uCO2_Calc!R$2,"A"),'Fleet Calc'!$AG$3:$AG$1600)</f>
        <v>0</v>
      </c>
      <c r="DT4" s="128">
        <f>SUMIF('Fleet Calc'!$AE$3:$AE$1600,CONCATENATE(uCO2_Calc!$E4,uCO2_Calc!S$2,"A"),'Fleet Calc'!$AG$3:$AG$1600)</f>
        <v>0</v>
      </c>
      <c r="DU4" s="128"/>
      <c r="DV4" s="130">
        <f>IF(J4&lt;&gt;"",(DC4*VLOOKUP(J4,'uCO2 Emission Factors'!$V$7:$Z$271,5,FALSE))/1000000,0)</f>
        <v>0</v>
      </c>
      <c r="DW4" s="130">
        <f>IF(K4&lt;&gt;"",(DD4*VLOOKUP(K4,'uCO2 Emission Factors'!$V$7:$Z$271,5,FALSE))/1000000,0)</f>
        <v>0</v>
      </c>
      <c r="DX4" s="130">
        <f>IF(L4&lt;&gt;"",(DE4*VLOOKUP(L4,'uCO2 Emission Factors'!$V$7:$Z$271,5,FALSE))/1000000,0)</f>
        <v>0</v>
      </c>
      <c r="DY4" s="130">
        <f>IF(M4&lt;&gt;"",(DF4*VLOOKUP(M4,'uCO2 Emission Factors'!$V$7:$Z$271,5,FALSE))/1000000,0)</f>
        <v>0</v>
      </c>
      <c r="DZ4" s="130">
        <f>IF(N4&lt;&gt;"",(DG4*VLOOKUP(N4,'uCO2 Emission Factors'!$V$7:$Z$271,5,FALSE))/1000000,0)</f>
        <v>0</v>
      </c>
      <c r="EA4" s="130">
        <f>IF(O4&lt;&gt;"",(DH4*VLOOKUP(O4,'uCO2 Emission Factors'!$V$7:$Z$271,5,FALSE))/1000000,0)</f>
        <v>0</v>
      </c>
      <c r="EB4" s="130">
        <f>IF(P4&lt;&gt;"",(DI4*VLOOKUP(P4,'uCO2 Emission Factors'!$V$7:$Z$271,5,FALSE))/1000000,0)</f>
        <v>0</v>
      </c>
      <c r="EC4" s="128"/>
      <c r="ED4" s="130">
        <f>IF(J4&lt;&gt;"",(DK4*VLOOKUP(J4,'uCO2 Emission Factors'!$V$7:$Z$271,5,FALSE))/1000000,0)</f>
        <v>0</v>
      </c>
      <c r="EE4" s="130">
        <f>IF(K4&lt;&gt;"",(DL4*VLOOKUP(K4,'uCO2 Emission Factors'!$V$7:$Z$271,5,FALSE))/1000000,0)</f>
        <v>0</v>
      </c>
      <c r="EF4" s="130">
        <f>IF(L4&lt;&gt;"",(DM4*VLOOKUP(L4,'uCO2 Emission Factors'!$V$7:$Z$271,5,FALSE))/1000000,0)</f>
        <v>0</v>
      </c>
      <c r="EG4" s="130">
        <f>IF(M4&lt;&gt;"",(DN4*VLOOKUP(M4,'uCO2 Emission Factors'!$V$7:$Z$271,5,FALSE))/1000000,0)</f>
        <v>0</v>
      </c>
      <c r="EH4" s="130">
        <f>IF(N4&lt;&gt;"",(DO4*VLOOKUP(N4,'uCO2 Emission Factors'!$V$7:$Z$271,5,FALSE))/1000000,0)</f>
        <v>0</v>
      </c>
      <c r="EI4" s="130">
        <f>IF(O4&lt;&gt;"",(DP4*VLOOKUP(O4,'uCO2 Emission Factors'!$V$7:$Z$271,5,FALSE))/1000000,0)</f>
        <v>0</v>
      </c>
      <c r="EJ4" s="130">
        <f>IF(P4&lt;&gt;"",(DQ4*VLOOKUP(P4,'uCO2 Emission Factors'!$V$7:$Z$271,5,FALSE))/1000000,0)</f>
        <v>0</v>
      </c>
      <c r="EK4" s="128"/>
      <c r="EL4" s="130">
        <f t="shared" ref="EL4:EL35" si="2">BG4+CM4+DV4</f>
        <v>0</v>
      </c>
      <c r="EM4" s="130">
        <f t="shared" ref="EM4:EM35" si="3">BH4+CN4+DW4</f>
        <v>0</v>
      </c>
      <c r="EN4" s="130">
        <f t="shared" ref="EN4:EN35" si="4">BI4+CO4+DX4</f>
        <v>0</v>
      </c>
      <c r="EO4" s="130">
        <f t="shared" ref="EO4:EO35" si="5">BJ4+CP4+DY4</f>
        <v>0</v>
      </c>
      <c r="EP4" s="130">
        <f t="shared" ref="EP4:EP35" si="6">BK4+CQ4+DZ4</f>
        <v>0</v>
      </c>
      <c r="EQ4" s="130">
        <f t="shared" ref="EQ4:EQ35" si="7">BL4+CR4+EA4</f>
        <v>0</v>
      </c>
      <c r="ER4" s="130">
        <f t="shared" ref="ER4:ER35" si="8">BM4+CS4+EB4</f>
        <v>0</v>
      </c>
      <c r="ES4" s="130"/>
      <c r="ET4" s="130">
        <f t="shared" ref="ET4:ET35" si="9">BO4+CU4+ED4</f>
        <v>0</v>
      </c>
      <c r="EU4" s="130">
        <f t="shared" ref="EU4:EU35" si="10">BP4+CV4+EE4</f>
        <v>0</v>
      </c>
      <c r="EV4" s="130">
        <f t="shared" ref="EV4:EV35" si="11">BQ4+CW4+EF4</f>
        <v>0</v>
      </c>
      <c r="EW4" s="130">
        <f t="shared" ref="EW4:EW35" si="12">BR4+CX4+EG4</f>
        <v>0</v>
      </c>
      <c r="EX4" s="130">
        <f t="shared" ref="EX4:EX35" si="13">BS4+CY4+EH4</f>
        <v>0</v>
      </c>
      <c r="EY4" s="130">
        <f t="shared" ref="EY4:EY35" si="14">BT4+CZ4+EI4</f>
        <v>0</v>
      </c>
      <c r="EZ4" s="130">
        <f t="shared" ref="EZ4:EZ35" si="15">BU4+DA4+EJ4</f>
        <v>0</v>
      </c>
      <c r="FA4" s="128"/>
      <c r="FB4" s="128">
        <f t="shared" ref="FB4:FB35" si="16">SUM(ET4:EZ4,EL4:ER4)</f>
        <v>0</v>
      </c>
      <c r="FC4" s="128"/>
      <c r="FD4" s="128">
        <f t="shared" ref="FD4:FD35" si="17">AA4+AI4</f>
        <v>0</v>
      </c>
      <c r="FE4" s="128">
        <f t="shared" ref="FE4:FE35" si="18">AB4+AJ4</f>
        <v>0</v>
      </c>
      <c r="FF4" s="128">
        <f t="shared" ref="FF4:FF35" si="19">AC4+AK4</f>
        <v>0</v>
      </c>
      <c r="FG4" s="128">
        <f t="shared" ref="FG4:FG35" si="20">AD4+AL4</f>
        <v>0</v>
      </c>
      <c r="FH4" s="128">
        <f t="shared" ref="FH4:FH35" si="21">AE4+AM4</f>
        <v>0</v>
      </c>
      <c r="FI4" s="128">
        <f t="shared" ref="FI4:FI35" si="22">AF4+AN4</f>
        <v>0</v>
      </c>
      <c r="FJ4" s="128">
        <f t="shared" ref="FJ4:FJ35" si="23">AG4+AO4</f>
        <v>0</v>
      </c>
      <c r="FL4">
        <f t="shared" ref="FL4:FL35" si="24">AQ4+AY4+BW4+CE4</f>
        <v>0</v>
      </c>
      <c r="FM4">
        <f t="shared" ref="FM4:FM35" si="25">AR4+AZ4+BX4+CF4</f>
        <v>0</v>
      </c>
      <c r="FN4">
        <f t="shared" ref="FN4:FN35" si="26">AS4+BA4+BY4+CG4</f>
        <v>0</v>
      </c>
      <c r="FO4">
        <f t="shared" ref="FO4:FO35" si="27">AT4+BB4+BZ4+CH4</f>
        <v>0</v>
      </c>
      <c r="FP4">
        <f t="shared" ref="FP4:FP35" si="28">AU4+BC4+CA4+CI4</f>
        <v>0</v>
      </c>
      <c r="FQ4">
        <f t="shared" ref="FQ4:FQ35" si="29">AV4+BD4+CB4+CJ4</f>
        <v>0</v>
      </c>
      <c r="FR4">
        <f t="shared" ref="FR4:FR35" si="30">AW4+BE4+CC4+CK4</f>
        <v>0</v>
      </c>
      <c r="FT4">
        <f t="shared" ref="FT4:FT35" si="31">BG4+BO4+CM4+CU4</f>
        <v>0</v>
      </c>
      <c r="FU4">
        <f t="shared" ref="FU4:FU35" si="32">BH4+BP4+CN4+CV4</f>
        <v>0</v>
      </c>
      <c r="FV4">
        <f t="shared" ref="FV4:FV35" si="33">BI4+BQ4+CO4+CW4</f>
        <v>0</v>
      </c>
      <c r="FW4">
        <f t="shared" ref="FW4:FW35" si="34">BJ4+BR4+CP4+CX4</f>
        <v>0</v>
      </c>
      <c r="FX4">
        <f t="shared" ref="FX4:FX35" si="35">BK4+BS4+CQ4+CY4</f>
        <v>0</v>
      </c>
      <c r="FY4">
        <f t="shared" ref="FY4:FY35" si="36">BL4+BT4+CR4+CZ4</f>
        <v>0</v>
      </c>
      <c r="FZ4">
        <f t="shared" ref="FZ4:FZ35" si="37">BM4+BU4+CS4+DA4</f>
        <v>0</v>
      </c>
      <c r="GB4">
        <f t="shared" ref="GB4:GB35" si="38">DC4+DK4</f>
        <v>0</v>
      </c>
      <c r="GC4">
        <f t="shared" ref="GC4:GC35" si="39">DD4+DL4</f>
        <v>0</v>
      </c>
      <c r="GD4">
        <f t="shared" ref="GD4:GD35" si="40">DE4+DM4</f>
        <v>0</v>
      </c>
      <c r="GE4">
        <f t="shared" ref="GE4:GE35" si="41">DF4+DN4</f>
        <v>0</v>
      </c>
      <c r="GF4">
        <f t="shared" ref="GF4:GF35" si="42">DG4+DO4</f>
        <v>0</v>
      </c>
      <c r="GG4">
        <f t="shared" ref="GG4:GG35" si="43">DH4+DP4</f>
        <v>0</v>
      </c>
      <c r="GH4">
        <f t="shared" ref="GH4:GH35" si="44">DI4+DQ4</f>
        <v>0</v>
      </c>
      <c r="GJ4">
        <f t="shared" ref="GJ4:GJ35" si="45">DV4+ED4</f>
        <v>0</v>
      </c>
      <c r="GK4">
        <f t="shared" ref="GK4:GK35" si="46">DW4+EE4</f>
        <v>0</v>
      </c>
      <c r="GL4">
        <f t="shared" ref="GL4:GL35" si="47">DX4+EF4</f>
        <v>0</v>
      </c>
      <c r="GM4">
        <f t="shared" ref="GM4:GM35" si="48">DY4+EG4</f>
        <v>0</v>
      </c>
      <c r="GN4">
        <f t="shared" ref="GN4:GN35" si="49">DZ4+EH4</f>
        <v>0</v>
      </c>
      <c r="GO4">
        <f t="shared" ref="GO4:GO35" si="50">EA4+EI4</f>
        <v>0</v>
      </c>
      <c r="GP4">
        <f t="shared" ref="GP4:GP35" si="51">EB4+EJ4</f>
        <v>0</v>
      </c>
      <c r="GR4">
        <f t="shared" ref="GR4:GR35" si="52">GJ4+FT4</f>
        <v>0</v>
      </c>
      <c r="GS4">
        <f t="shared" ref="GS4:GS35" si="53">GK4+FU4</f>
        <v>0</v>
      </c>
      <c r="GT4">
        <f t="shared" ref="GT4:GT35" si="54">GL4+FV4</f>
        <v>0</v>
      </c>
      <c r="GU4">
        <f t="shared" ref="GU4:GU35" si="55">GM4+FW4</f>
        <v>0</v>
      </c>
      <c r="GV4">
        <f t="shared" ref="GV4:GV35" si="56">GN4+FX4</f>
        <v>0</v>
      </c>
      <c r="GW4">
        <f t="shared" ref="GW4:GW35" si="57">GO4+FY4</f>
        <v>0</v>
      </c>
      <c r="GX4">
        <f t="shared" ref="GX4:GX35" si="58">GP4+FZ4</f>
        <v>0</v>
      </c>
    </row>
    <row r="5" spans="1:206" x14ac:dyDescent="0.2">
      <c r="B5" t="s">
        <v>49</v>
      </c>
      <c r="C5" t="s">
        <v>79</v>
      </c>
      <c r="D5" t="s">
        <v>0</v>
      </c>
      <c r="E5" t="str">
        <f t="shared" si="0"/>
        <v>PCPC2</v>
      </c>
      <c r="G5" s="129">
        <v>0</v>
      </c>
      <c r="H5" s="129">
        <v>0</v>
      </c>
      <c r="I5" s="127"/>
      <c r="J5" s="127">
        <f>P4+1</f>
        <v>8</v>
      </c>
      <c r="K5" s="127">
        <f t="shared" si="1"/>
        <v>9</v>
      </c>
      <c r="L5" s="127">
        <f t="shared" si="1"/>
        <v>10</v>
      </c>
      <c r="M5" s="127">
        <f t="shared" si="1"/>
        <v>11</v>
      </c>
      <c r="N5" s="127">
        <f t="shared" si="1"/>
        <v>12</v>
      </c>
      <c r="O5" s="127">
        <f t="shared" si="1"/>
        <v>13</v>
      </c>
      <c r="P5" s="127">
        <f t="shared" si="1"/>
        <v>14</v>
      </c>
      <c r="Q5" s="127"/>
      <c r="R5" s="127"/>
      <c r="S5" s="127"/>
      <c r="T5" s="127"/>
      <c r="U5" s="127"/>
      <c r="V5" s="127"/>
      <c r="W5" s="127"/>
      <c r="X5" s="127"/>
      <c r="Y5" s="127"/>
      <c r="AA5" s="128">
        <f>COUNTIF('Fleet Calc'!$AE$3:$AE$1600,CONCATENATE(uCO2_Calc!$E5,uCO2_Calc!J$2,"L"))</f>
        <v>0</v>
      </c>
      <c r="AB5" s="128">
        <f>COUNTIF('Fleet Calc'!$AE$3:$AE$1600,CONCATENATE(uCO2_Calc!$E5,uCO2_Calc!K$2,"L"))</f>
        <v>0</v>
      </c>
      <c r="AC5" s="128">
        <f>COUNTIF('Fleet Calc'!$AE$3:$AE$1600,CONCATENATE(uCO2_Calc!$E5,uCO2_Calc!L$2,"L"))</f>
        <v>0</v>
      </c>
      <c r="AD5" s="128">
        <f>COUNTIF('Fleet Calc'!$AE$3:$AE$1600,CONCATENATE(uCO2_Calc!$E5,uCO2_Calc!M$2,"L"))</f>
        <v>0</v>
      </c>
      <c r="AE5" s="128">
        <f>COUNTIF('Fleet Calc'!$AE$3:$AE$1600,CONCATENATE(uCO2_Calc!$E5,uCO2_Calc!N$2,"L"))</f>
        <v>0</v>
      </c>
      <c r="AF5" s="128">
        <f>COUNTIF('Fleet Calc'!$AE$3:$AE$1600,CONCATENATE(uCO2_Calc!$E5,uCO2_Calc!O$2,"L"))</f>
        <v>0</v>
      </c>
      <c r="AG5" s="128">
        <f>COUNTIF('Fleet Calc'!$AE$3:$AE$1600,CONCATENATE(uCO2_Calc!$E5,uCO2_Calc!P$2,"L"))</f>
        <v>0</v>
      </c>
      <c r="AH5" s="128"/>
      <c r="AI5" s="128">
        <f>COUNTIF('Fleet Calc'!$AE$3:$AE$1600,CONCATENATE(uCO2_Calc!$E5,uCO2_Calc!J$2,"A"))</f>
        <v>0</v>
      </c>
      <c r="AJ5" s="128">
        <f>COUNTIF('Fleet Calc'!$AE$3:$AE$1600,CONCATENATE(uCO2_Calc!$E5,uCO2_Calc!K$2,"A"))</f>
        <v>0</v>
      </c>
      <c r="AK5" s="128">
        <f>COUNTIF('Fleet Calc'!$AE$3:$AE$1600,CONCATENATE(uCO2_Calc!$E5,uCO2_Calc!L$2,"A"))</f>
        <v>0</v>
      </c>
      <c r="AL5" s="128">
        <f>COUNTIF('Fleet Calc'!$AE$3:$AE$1600,CONCATENATE(uCO2_Calc!$E5,uCO2_Calc!M$2,"A"))</f>
        <v>0</v>
      </c>
      <c r="AM5" s="128">
        <f>COUNTIF('Fleet Calc'!$AE$3:$AE$1600,CONCATENATE(uCO2_Calc!$E5,uCO2_Calc!N$2,"A"))</f>
        <v>0</v>
      </c>
      <c r="AN5" s="128">
        <f>COUNTIF('Fleet Calc'!$AE$3:$AE$1600,CONCATENATE(uCO2_Calc!$E5,uCO2_Calc!O$2,"A"))</f>
        <v>0</v>
      </c>
      <c r="AO5" s="128">
        <f>COUNTIF('Fleet Calc'!$AE$3:$AE$1600,CONCATENATE(uCO2_Calc!$E5,uCO2_Calc!P$2,"A"))</f>
        <v>0</v>
      </c>
      <c r="AP5" s="128"/>
      <c r="AQ5" s="128">
        <f>SUMIF('Fleet Calc'!$AE$3:$AE$1600,CONCATENATE(uCO2_Calc!$E5,uCO2_Calc!J$2,"L"),'Fleet Calc'!$AK$3:$AK$1600)</f>
        <v>0</v>
      </c>
      <c r="AR5" s="128">
        <f>SUMIF('Fleet Calc'!$AE$3:$AE$1600,CONCATENATE(uCO2_Calc!$E5,uCO2_Calc!K$2,"L"),'Fleet Calc'!$AK$3:$AK$1600)</f>
        <v>0</v>
      </c>
      <c r="AS5" s="128">
        <f>SUMIF('Fleet Calc'!$AE$3:$AE$1600,CONCATENATE(uCO2_Calc!$E5,uCO2_Calc!L$2,"L"),'Fleet Calc'!$AK$3:$AK$1600)</f>
        <v>0</v>
      </c>
      <c r="AT5" s="128">
        <f>SUMIF('Fleet Calc'!$AE$3:$AE$1600,CONCATENATE(uCO2_Calc!$E5,uCO2_Calc!M$2,"L"),'Fleet Calc'!$AK$3:$AK$1600)</f>
        <v>0</v>
      </c>
      <c r="AU5" s="128">
        <f>SUMIF('Fleet Calc'!$AE$3:$AE$1600,CONCATENATE(uCO2_Calc!$E5,uCO2_Calc!N$2,"L"),'Fleet Calc'!$AK$3:$AK$1600)</f>
        <v>0</v>
      </c>
      <c r="AV5" s="128">
        <f>SUMIF('Fleet Calc'!$AE$3:$AE$1600,CONCATENATE(uCO2_Calc!$E5,uCO2_Calc!O$2,"L"),'Fleet Calc'!$AK$3:$AK$1600)</f>
        <v>0</v>
      </c>
      <c r="AW5" s="128">
        <f>SUMIF('Fleet Calc'!$AE$3:$AE$1600,CONCATENATE(uCO2_Calc!$E5,uCO2_Calc!P$2,"L"),'Fleet Calc'!$AK$3:$AK$1600)</f>
        <v>0</v>
      </c>
      <c r="AX5" s="128"/>
      <c r="AY5" s="128">
        <f>SUMIF('Fleet Calc'!$AE$3:$AE$1600,CONCATENATE(uCO2_Calc!$E5,uCO2_Calc!J$2,"A"),'Fleet Calc'!$AK$3:$AK$1600)</f>
        <v>0</v>
      </c>
      <c r="AZ5" s="128">
        <f>SUMIF('Fleet Calc'!$AE$3:$AE$1600,CONCATENATE(uCO2_Calc!$E5,uCO2_Calc!K$2,"A"),'Fleet Calc'!$AK$3:$AK$1600)</f>
        <v>0</v>
      </c>
      <c r="BA5" s="128">
        <f>SUMIF('Fleet Calc'!$AE$3:$AE$1600,CONCATENATE(uCO2_Calc!$E5,uCO2_Calc!L$2,"A"),'Fleet Calc'!$AK$3:$AK$1600)</f>
        <v>0</v>
      </c>
      <c r="BB5" s="128">
        <f>SUMIF('Fleet Calc'!$AE$3:$AE$1600,CONCATENATE(uCO2_Calc!$E5,uCO2_Calc!M$2,"A"),'Fleet Calc'!$AK$3:$AK$1600)</f>
        <v>0</v>
      </c>
      <c r="BC5" s="128">
        <f>SUMIF('Fleet Calc'!$AE$3:$AE$1600,CONCATENATE(uCO2_Calc!$E5,uCO2_Calc!N$2,"A"),'Fleet Calc'!$AK$3:$AK$1600)</f>
        <v>0</v>
      </c>
      <c r="BD5" s="128">
        <f>SUMIF('Fleet Calc'!$AE$3:$AE$1600,CONCATENATE(uCO2_Calc!$E5,uCO2_Calc!O$2,"A"),'Fleet Calc'!$AK$3:$AK$1600)</f>
        <v>0</v>
      </c>
      <c r="BE5" s="128">
        <f>SUMIF('Fleet Calc'!$AE$3:$AE$1600,CONCATENATE(uCO2_Calc!$E5,uCO2_Calc!P$2,"A"),'Fleet Calc'!$AK$3:$AK$1600)</f>
        <v>0</v>
      </c>
      <c r="BF5" s="128"/>
      <c r="BG5" s="128">
        <f>IF(J5&lt;&gt;"",(AQ5*1.609344*VLOOKUP(J5,'uCO2 Emission Factors'!$V$7:$X$271,2,FALSE))/1000000,0)</f>
        <v>0</v>
      </c>
      <c r="BH5" s="128">
        <f>IF(K5&lt;&gt;"",(AR5*1.609344*VLOOKUP(K5,'uCO2 Emission Factors'!$V$7:$X$271,2,FALSE))/1000000,0)</f>
        <v>0</v>
      </c>
      <c r="BI5" s="128">
        <f>IF(L5&lt;&gt;"",(AS5*1.609344*VLOOKUP(L5,'uCO2 Emission Factors'!$V$7:$X$271,2,FALSE))/1000000,0)</f>
        <v>0</v>
      </c>
      <c r="BJ5" s="128">
        <f>IF(M5&lt;&gt;"",(AT5*1.609344*VLOOKUP(M5,'uCO2 Emission Factors'!$V$7:$X$271,2,FALSE))/1000000,0)</f>
        <v>0</v>
      </c>
      <c r="BK5" s="128">
        <f>IF(N5&lt;&gt;"",(AU5*1.609344*VLOOKUP(N5,'uCO2 Emission Factors'!$V$7:$X$271,2,FALSE))/1000000,0)</f>
        <v>0</v>
      </c>
      <c r="BL5" s="128">
        <f>IF(O5&lt;&gt;"",(AV5*1.609344*VLOOKUP(O5,'uCO2 Emission Factors'!$V$7:$X$271,2,FALSE))/1000000,0)</f>
        <v>0</v>
      </c>
      <c r="BM5" s="128">
        <f>IF(P5&lt;&gt;"",(AW5*1.609344*VLOOKUP(P5,'uCO2 Emission Factors'!$V$7:$X$271,2,FALSE))/1000000,0)</f>
        <v>0</v>
      </c>
      <c r="BN5" s="128"/>
      <c r="BO5" s="128">
        <f>IF(J5&lt;&gt;"",(AY5*1.609344*VLOOKUP(J5,'uCO2 Emission Factors'!$V$7:$X$271,3,FALSE))/1000000,0)</f>
        <v>0</v>
      </c>
      <c r="BP5" s="128">
        <f>IF(K5&lt;&gt;"",(AZ5*1.609344*VLOOKUP(K5,'uCO2 Emission Factors'!$V$7:$X$271,3,FALSE))/1000000,0)</f>
        <v>0</v>
      </c>
      <c r="BQ5" s="128">
        <f>IF(L5&lt;&gt;"",(BA5*1.609344*VLOOKUP(L5,'uCO2 Emission Factors'!$V$7:$X$271,3,FALSE))/1000000,0)</f>
        <v>0</v>
      </c>
      <c r="BR5" s="128">
        <f>IF(M5&lt;&gt;"",(BB5*1.609344*VLOOKUP(M5,'uCO2 Emission Factors'!$V$7:$X$271,3,FALSE))/1000000,0)</f>
        <v>0</v>
      </c>
      <c r="BS5" s="128">
        <f>IF(N5&lt;&gt;"",(BC5*1.609344*VLOOKUP(N5,'uCO2 Emission Factors'!$V$7:$X$271,3,FALSE))/1000000,0)</f>
        <v>0</v>
      </c>
      <c r="BT5" s="128">
        <f>IF(O5&lt;&gt;"",(BD5*1.609344*VLOOKUP(O5,'uCO2 Emission Factors'!$V$7:$X$271,3,FALSE))/1000000,0)</f>
        <v>0</v>
      </c>
      <c r="BU5" s="128">
        <f>IF(P5&lt;&gt;"",(BE5*1.609344*VLOOKUP(P5,'uCO2 Emission Factors'!$V$7:$X$271,3,FALSE))/1000000,0)</f>
        <v>0</v>
      </c>
      <c r="BV5" s="128"/>
      <c r="BW5" s="128">
        <f>SUMIF('Fleet Calc'!$AE$3:$AE$1600,CONCATENATE(uCO2_Calc!$E5,uCO2_Calc!J$2,"L"),'Fleet Calc'!$AI$3:$AI$1600)</f>
        <v>0</v>
      </c>
      <c r="BX5" s="128">
        <f>SUMIF('Fleet Calc'!$AE$3:$AE$1600,CONCATENATE(uCO2_Calc!$E5,uCO2_Calc!K$2,"L"),'Fleet Calc'!$AI$3:$AI$1600)</f>
        <v>0</v>
      </c>
      <c r="BY5" s="128">
        <f>SUMIF('Fleet Calc'!$AE$3:$AE$1600,CONCATENATE(uCO2_Calc!$E5,uCO2_Calc!L$2,"L"),'Fleet Calc'!$AI$3:$AI$1600)</f>
        <v>0</v>
      </c>
      <c r="BZ5" s="128">
        <f>SUMIF('Fleet Calc'!$AE$3:$AE$1600,CONCATENATE(uCO2_Calc!$E5,uCO2_Calc!M$2,"L"),'Fleet Calc'!$AI$3:$AI$1600)</f>
        <v>0</v>
      </c>
      <c r="CA5" s="128">
        <f>SUMIF('Fleet Calc'!$AE$3:$AE$1600,CONCATENATE(uCO2_Calc!$E5,uCO2_Calc!N$2,"L"),'Fleet Calc'!$AI$3:$AI$1600)</f>
        <v>0</v>
      </c>
      <c r="CB5" s="128">
        <f>SUMIF('Fleet Calc'!$AE$3:$AE$1600,CONCATENATE(uCO2_Calc!$E5,uCO2_Calc!O$2,"L"),'Fleet Calc'!$AI$3:$AI$1600)</f>
        <v>0</v>
      </c>
      <c r="CC5" s="128">
        <f>SUMIF('Fleet Calc'!$AE$3:$AE$1600,CONCATENATE(uCO2_Calc!$E5,uCO2_Calc!P$2,"L"),'Fleet Calc'!$AI$3:$AI$1600)</f>
        <v>0</v>
      </c>
      <c r="CD5" s="128"/>
      <c r="CE5" s="128">
        <f>SUMIF('Fleet Calc'!$AE$3:$AE$1600,CONCATENATE(uCO2_Calc!$E5,uCO2_Calc!J$2,"A"),'Fleet Calc'!$AI$3:$AI$1600)</f>
        <v>0</v>
      </c>
      <c r="CF5" s="128">
        <f>SUMIF('Fleet Calc'!$AE$3:$AE$1600,CONCATENATE(uCO2_Calc!$E5,uCO2_Calc!K$2,"A"),'Fleet Calc'!$AI$3:$AI$1600)</f>
        <v>0</v>
      </c>
      <c r="CG5" s="128">
        <f>SUMIF('Fleet Calc'!$AE$3:$AE$1600,CONCATENATE(uCO2_Calc!$E5,uCO2_Calc!L$2,"A"),'Fleet Calc'!$AI$3:$AI$1600)</f>
        <v>0</v>
      </c>
      <c r="CH5" s="128">
        <f>SUMIF('Fleet Calc'!$AE$3:$AE$1600,CONCATENATE(uCO2_Calc!$E5,uCO2_Calc!M$2,"A"),'Fleet Calc'!$AI$3:$AI$1600)</f>
        <v>0</v>
      </c>
      <c r="CI5" s="128">
        <f>SUMIF('Fleet Calc'!$AE$3:$AE$1600,CONCATENATE(uCO2_Calc!$E5,uCO2_Calc!N$2,"A"),'Fleet Calc'!$AI$3:$AI$1600)</f>
        <v>0</v>
      </c>
      <c r="CJ5" s="128">
        <f>SUMIF('Fleet Calc'!$AE$3:$AE$1600,CONCATENATE(uCO2_Calc!$E5,uCO2_Calc!O$2,"A"),'Fleet Calc'!$AI$3:$AI$1600)</f>
        <v>0</v>
      </c>
      <c r="CK5" s="128">
        <f>SUMIF('Fleet Calc'!$AE$3:$AE$1600,CONCATENATE(uCO2_Calc!$E5,uCO2_Calc!P$2,"A"),'Fleet Calc'!$AI$3:$AI$1600)</f>
        <v>0</v>
      </c>
      <c r="CL5" s="128"/>
      <c r="CM5" s="128">
        <f>IF(S5&lt;&gt;"",(BW5*1.609344*VLOOKUP(S5,'uCO2 Emission Factors'!$V$7:$X$271,2,FALSE))/1000000,0)</f>
        <v>0</v>
      </c>
      <c r="CN5" s="128">
        <f>IF(T5&lt;&gt;"",(BX5*1.609344*VLOOKUP(T5,'uCO2 Emission Factors'!$V$7:$X$271,2,FALSE))/1000000,0)</f>
        <v>0</v>
      </c>
      <c r="CO5" s="128">
        <f>IF(U5&lt;&gt;"",(BY5*1.609344*VLOOKUP(U5,'uCO2 Emission Factors'!$V$7:$X$271,2,FALSE))/1000000,0)</f>
        <v>0</v>
      </c>
      <c r="CP5" s="128">
        <f>IF(V5&lt;&gt;"",(BZ5*1.609344*VLOOKUP(V5,'uCO2 Emission Factors'!$V$7:$X$271,2,FALSE))/1000000,0)</f>
        <v>0</v>
      </c>
      <c r="CQ5" s="128">
        <f>IF(W5&lt;&gt;"",(CA5*1.609344*VLOOKUP(W5,'uCO2 Emission Factors'!$V$7:$X$271,2,FALSE))/1000000,0)</f>
        <v>0</v>
      </c>
      <c r="CR5" s="128">
        <f>IF(X5&lt;&gt;"",(CB5*1.609344*VLOOKUP(X5,'uCO2 Emission Factors'!$V$7:$X$271,2,FALSE))/1000000,0)</f>
        <v>0</v>
      </c>
      <c r="CS5" s="128">
        <f>IF(Y5&lt;&gt;"",(CC5*1.609344*VLOOKUP(Y5,'uCO2 Emission Factors'!$V$7:$X$271,2,FALSE))/1000000,0)</f>
        <v>0</v>
      </c>
      <c r="CT5" s="128"/>
      <c r="CU5" s="128">
        <f>IF(S5&lt;&gt;"",(CE5*1.609344*VLOOKUP(S5,'uCO2 Emission Factors'!$V$7:$X$271,3,FALSE))/1000000,0)</f>
        <v>0</v>
      </c>
      <c r="CV5" s="128">
        <f>IF(T5&lt;&gt;"",(CF5*1.609344*VLOOKUP(T5,'uCO2 Emission Factors'!$V$7:$X$271,3,FALSE))/1000000,0)</f>
        <v>0</v>
      </c>
      <c r="CW5" s="128">
        <f>IF(U5&lt;&gt;"",(CG5*1.609344*VLOOKUP(U5,'uCO2 Emission Factors'!$V$7:$X$271,3,FALSE))/1000000,0)</f>
        <v>0</v>
      </c>
      <c r="CX5" s="128">
        <f>IF(V5&lt;&gt;"",(CH5*1.609344*VLOOKUP(V5,'uCO2 Emission Factors'!$V$7:$X$271,3,FALSE))/1000000,0)</f>
        <v>0</v>
      </c>
      <c r="CY5" s="128">
        <f>IF(W5&lt;&gt;"",(CI5*1.609344*VLOOKUP(W5,'uCO2 Emission Factors'!$V$7:$X$271,3,FALSE))/1000000,0)</f>
        <v>0</v>
      </c>
      <c r="CZ5" s="128">
        <f>IF(X5&lt;&gt;"",(CJ5*1.609344*VLOOKUP(X5,'uCO2 Emission Factors'!$V$7:$X$271,3,FALSE))/1000000,0)</f>
        <v>0</v>
      </c>
      <c r="DA5" s="128">
        <f>IF(Y5&lt;&gt;"",(CK5*1.609344*VLOOKUP(Y5,'uCO2 Emission Factors'!$V$7:$X$271,3,FALSE))/1000000,0)</f>
        <v>0</v>
      </c>
      <c r="DB5" s="128"/>
      <c r="DC5" s="128">
        <f>SUMIF('Fleet Calc'!$AE$3:$AE$1600,CONCATENATE(uCO2_Calc!$E5,uCO2_Calc!J$2,"L"),'Fleet Calc'!$AG$3:$AG$1600)</f>
        <v>0</v>
      </c>
      <c r="DD5" s="128">
        <f>SUMIF('Fleet Calc'!$AE$3:$AE$1600,CONCATENATE(uCO2_Calc!$E5,uCO2_Calc!K$2,"L"),'Fleet Calc'!$AG$3:$AG$1600)</f>
        <v>0</v>
      </c>
      <c r="DE5" s="128">
        <f>SUMIF('Fleet Calc'!$AE$3:$AE$1600,CONCATENATE(uCO2_Calc!$E5,uCO2_Calc!L$2,"L"),'Fleet Calc'!$AG$3:$AG$1600)</f>
        <v>0</v>
      </c>
      <c r="DF5" s="128">
        <f>SUMIF('Fleet Calc'!$AE$3:$AE$1600,CONCATENATE(uCO2_Calc!$E5,uCO2_Calc!M$2,"L"),'Fleet Calc'!$AG$3:$AG$1600)</f>
        <v>0</v>
      </c>
      <c r="DG5" s="128">
        <f>SUMIF('Fleet Calc'!$AE$3:$AE$1600,CONCATENATE(uCO2_Calc!$E5,uCO2_Calc!N$2,"L"),'Fleet Calc'!$AG$3:$AG$1600)</f>
        <v>0</v>
      </c>
      <c r="DH5" s="128">
        <f>SUMIF('Fleet Calc'!$AE$3:$AE$1600,CONCATENATE(uCO2_Calc!$E5,uCO2_Calc!O$2,"L"),'Fleet Calc'!$AG$3:$AG$1600)</f>
        <v>0</v>
      </c>
      <c r="DI5" s="128">
        <f>SUMIF('Fleet Calc'!$AE$3:$AE$1600,CONCATENATE(uCO2_Calc!$E5,uCO2_Calc!P$2,"L"),'Fleet Calc'!$AG$3:$AG$1600)</f>
        <v>0</v>
      </c>
      <c r="DJ5" s="128"/>
      <c r="DK5" s="128">
        <f>SUMIF('Fleet Calc'!$AE$3:$AE$1600,CONCATENATE(uCO2_Calc!$E5,uCO2_Calc!J$2,"A"),'Fleet Calc'!$AG$3:$AG$1600)</f>
        <v>0</v>
      </c>
      <c r="DL5" s="128">
        <f>SUMIF('Fleet Calc'!$AE$3:$AE$1600,CONCATENATE(uCO2_Calc!$E5,uCO2_Calc!K$2,"A"),'Fleet Calc'!$AG$3:$AG$1600)</f>
        <v>0</v>
      </c>
      <c r="DM5" s="128">
        <f>SUMIF('Fleet Calc'!$AE$3:$AE$1600,CONCATENATE(uCO2_Calc!$E5,uCO2_Calc!L$2,"A"),'Fleet Calc'!$AG$3:$AG$1600)</f>
        <v>0</v>
      </c>
      <c r="DN5" s="128">
        <f>SUMIF('Fleet Calc'!$AE$3:$AE$1600,CONCATENATE(uCO2_Calc!$E5,uCO2_Calc!M$2,"A"),'Fleet Calc'!$AG$3:$AG$1600)</f>
        <v>0</v>
      </c>
      <c r="DO5" s="128">
        <f>SUMIF('Fleet Calc'!$AE$3:$AE$1600,CONCATENATE(uCO2_Calc!$E5,uCO2_Calc!N$2,"A"),'Fleet Calc'!$AG$3:$AG$1600)</f>
        <v>0</v>
      </c>
      <c r="DP5" s="128">
        <f>SUMIF('Fleet Calc'!$AE$3:$AE$1600,CONCATENATE(uCO2_Calc!$E5,uCO2_Calc!O$2,"A"),'Fleet Calc'!$AG$3:$AG$1600)</f>
        <v>0</v>
      </c>
      <c r="DQ5" s="128">
        <f>SUMIF('Fleet Calc'!$AE$3:$AE$1600,CONCATENATE(uCO2_Calc!$E5,uCO2_Calc!P$2,"A"),'Fleet Calc'!$AG$3:$AG$1600)</f>
        <v>0</v>
      </c>
      <c r="DR5" s="128">
        <f>SUMIF('Fleet Calc'!$AE$3:$AE$1600,CONCATENATE(uCO2_Calc!$E5,uCO2_Calc!Q$2,"A"),'Fleet Calc'!$AG$3:$AG$1600)</f>
        <v>0</v>
      </c>
      <c r="DS5" s="128">
        <f>SUMIF('Fleet Calc'!$AE$3:$AE$1600,CONCATENATE(uCO2_Calc!$E5,uCO2_Calc!R$2,"A"),'Fleet Calc'!$AG$3:$AG$1600)</f>
        <v>0</v>
      </c>
      <c r="DT5" s="128">
        <f>SUMIF('Fleet Calc'!$AE$3:$AE$1600,CONCATENATE(uCO2_Calc!$E5,uCO2_Calc!S$2,"A"),'Fleet Calc'!$AG$3:$AG$1600)</f>
        <v>0</v>
      </c>
      <c r="DU5" s="128"/>
      <c r="DV5" s="130">
        <f>IF(J5&lt;&gt;"",(DC5*VLOOKUP(J5,'uCO2 Emission Factors'!$V$7:$Z$271,5,FALSE))/1000000,0)</f>
        <v>0</v>
      </c>
      <c r="DW5" s="130">
        <f>IF(K5&lt;&gt;"",(DD5*VLOOKUP(K5,'uCO2 Emission Factors'!$V$7:$Z$271,5,FALSE))/1000000,0)</f>
        <v>0</v>
      </c>
      <c r="DX5" s="130">
        <f>IF(L5&lt;&gt;"",(DE5*VLOOKUP(L5,'uCO2 Emission Factors'!$V$7:$Z$271,5,FALSE))/1000000,0)</f>
        <v>0</v>
      </c>
      <c r="DY5" s="130">
        <f>IF(M5&lt;&gt;"",(DF5*VLOOKUP(M5,'uCO2 Emission Factors'!$V$7:$Z$271,5,FALSE))/1000000,0)</f>
        <v>0</v>
      </c>
      <c r="DZ5" s="130">
        <f>IF(N5&lt;&gt;"",(DG5*VLOOKUP(N5,'uCO2 Emission Factors'!$V$7:$Z$271,5,FALSE))/1000000,0)</f>
        <v>0</v>
      </c>
      <c r="EA5" s="130">
        <f>IF(O5&lt;&gt;"",(DH5*VLOOKUP(O5,'uCO2 Emission Factors'!$V$7:$Z$271,5,FALSE))/1000000,0)</f>
        <v>0</v>
      </c>
      <c r="EB5" s="130">
        <f>IF(P5&lt;&gt;"",(DI5*VLOOKUP(P5,'uCO2 Emission Factors'!$V$7:$Z$271,5,FALSE))/1000000,0)</f>
        <v>0</v>
      </c>
      <c r="EC5" s="128"/>
      <c r="ED5" s="130">
        <f>IF(J5&lt;&gt;"",(DK5*VLOOKUP(J5,'uCO2 Emission Factors'!$V$7:$Z$271,5,FALSE))/1000000,0)</f>
        <v>0</v>
      </c>
      <c r="EE5" s="130">
        <f>IF(K5&lt;&gt;"",(DL5*VLOOKUP(K5,'uCO2 Emission Factors'!$V$7:$Z$271,5,FALSE))/1000000,0)</f>
        <v>0</v>
      </c>
      <c r="EF5" s="130">
        <f>IF(L5&lt;&gt;"",(DM5*VLOOKUP(L5,'uCO2 Emission Factors'!$V$7:$Z$271,5,FALSE))/1000000,0)</f>
        <v>0</v>
      </c>
      <c r="EG5" s="130">
        <f>IF(M5&lt;&gt;"",(DN5*VLOOKUP(M5,'uCO2 Emission Factors'!$V$7:$Z$271,5,FALSE))/1000000,0)</f>
        <v>0</v>
      </c>
      <c r="EH5" s="130">
        <f>IF(N5&lt;&gt;"",(DO5*VLOOKUP(N5,'uCO2 Emission Factors'!$V$7:$Z$271,5,FALSE))/1000000,0)</f>
        <v>0</v>
      </c>
      <c r="EI5" s="130">
        <f>IF(O5&lt;&gt;"",(DP5*VLOOKUP(O5,'uCO2 Emission Factors'!$V$7:$Z$271,5,FALSE))/1000000,0)</f>
        <v>0</v>
      </c>
      <c r="EJ5" s="130">
        <f>IF(P5&lt;&gt;"",(DQ5*VLOOKUP(P5,'uCO2 Emission Factors'!$V$7:$Z$271,5,FALSE))/1000000,0)</f>
        <v>0</v>
      </c>
      <c r="EK5" s="128"/>
      <c r="EL5" s="130">
        <f t="shared" si="2"/>
        <v>0</v>
      </c>
      <c r="EM5" s="130">
        <f t="shared" si="3"/>
        <v>0</v>
      </c>
      <c r="EN5" s="130">
        <f t="shared" si="4"/>
        <v>0</v>
      </c>
      <c r="EO5" s="130">
        <f t="shared" si="5"/>
        <v>0</v>
      </c>
      <c r="EP5" s="130">
        <f t="shared" si="6"/>
        <v>0</v>
      </c>
      <c r="EQ5" s="130">
        <f t="shared" si="7"/>
        <v>0</v>
      </c>
      <c r="ER5" s="130">
        <f t="shared" si="8"/>
        <v>0</v>
      </c>
      <c r="ES5" s="130"/>
      <c r="ET5" s="130">
        <f t="shared" si="9"/>
        <v>0</v>
      </c>
      <c r="EU5" s="130">
        <f t="shared" si="10"/>
        <v>0</v>
      </c>
      <c r="EV5" s="130">
        <f t="shared" si="11"/>
        <v>0</v>
      </c>
      <c r="EW5" s="130">
        <f t="shared" si="12"/>
        <v>0</v>
      </c>
      <c r="EX5" s="130">
        <f t="shared" si="13"/>
        <v>0</v>
      </c>
      <c r="EY5" s="130">
        <f t="shared" si="14"/>
        <v>0</v>
      </c>
      <c r="EZ5" s="130">
        <f t="shared" si="15"/>
        <v>0</v>
      </c>
      <c r="FA5" s="128"/>
      <c r="FB5" s="128">
        <f t="shared" si="16"/>
        <v>0</v>
      </c>
      <c r="FC5" s="128"/>
      <c r="FD5" s="128">
        <f t="shared" si="17"/>
        <v>0</v>
      </c>
      <c r="FE5" s="128">
        <f t="shared" si="18"/>
        <v>0</v>
      </c>
      <c r="FF5" s="128">
        <f t="shared" si="19"/>
        <v>0</v>
      </c>
      <c r="FG5" s="128">
        <f t="shared" si="20"/>
        <v>0</v>
      </c>
      <c r="FH5" s="128">
        <f t="shared" si="21"/>
        <v>0</v>
      </c>
      <c r="FI5" s="128">
        <f t="shared" si="22"/>
        <v>0</v>
      </c>
      <c r="FJ5" s="128">
        <f t="shared" si="23"/>
        <v>0</v>
      </c>
      <c r="FL5">
        <f t="shared" si="24"/>
        <v>0</v>
      </c>
      <c r="FM5">
        <f t="shared" si="25"/>
        <v>0</v>
      </c>
      <c r="FN5">
        <f t="shared" si="26"/>
        <v>0</v>
      </c>
      <c r="FO5">
        <f t="shared" si="27"/>
        <v>0</v>
      </c>
      <c r="FP5">
        <f t="shared" si="28"/>
        <v>0</v>
      </c>
      <c r="FQ5">
        <f t="shared" si="29"/>
        <v>0</v>
      </c>
      <c r="FR5">
        <f t="shared" si="30"/>
        <v>0</v>
      </c>
      <c r="FT5">
        <f t="shared" si="31"/>
        <v>0</v>
      </c>
      <c r="FU5">
        <f t="shared" si="32"/>
        <v>0</v>
      </c>
      <c r="FV5">
        <f t="shared" si="33"/>
        <v>0</v>
      </c>
      <c r="FW5">
        <f t="shared" si="34"/>
        <v>0</v>
      </c>
      <c r="FX5">
        <f t="shared" si="35"/>
        <v>0</v>
      </c>
      <c r="FY5">
        <f t="shared" si="36"/>
        <v>0</v>
      </c>
      <c r="FZ5">
        <f t="shared" si="37"/>
        <v>0</v>
      </c>
      <c r="GB5">
        <f t="shared" si="38"/>
        <v>0</v>
      </c>
      <c r="GC5">
        <f t="shared" si="39"/>
        <v>0</v>
      </c>
      <c r="GD5">
        <f t="shared" si="40"/>
        <v>0</v>
      </c>
      <c r="GE5">
        <f t="shared" si="41"/>
        <v>0</v>
      </c>
      <c r="GF5">
        <f t="shared" si="42"/>
        <v>0</v>
      </c>
      <c r="GG5">
        <f t="shared" si="43"/>
        <v>0</v>
      </c>
      <c r="GH5">
        <f t="shared" si="44"/>
        <v>0</v>
      </c>
      <c r="GJ5">
        <f t="shared" si="45"/>
        <v>0</v>
      </c>
      <c r="GK5">
        <f t="shared" si="46"/>
        <v>0</v>
      </c>
      <c r="GL5">
        <f t="shared" si="47"/>
        <v>0</v>
      </c>
      <c r="GM5">
        <f t="shared" si="48"/>
        <v>0</v>
      </c>
      <c r="GN5">
        <f t="shared" si="49"/>
        <v>0</v>
      </c>
      <c r="GO5">
        <f t="shared" si="50"/>
        <v>0</v>
      </c>
      <c r="GP5">
        <f t="shared" si="51"/>
        <v>0</v>
      </c>
      <c r="GR5">
        <f t="shared" si="52"/>
        <v>0</v>
      </c>
      <c r="GS5">
        <f t="shared" si="53"/>
        <v>0</v>
      </c>
      <c r="GT5">
        <f t="shared" si="54"/>
        <v>0</v>
      </c>
      <c r="GU5">
        <f t="shared" si="55"/>
        <v>0</v>
      </c>
      <c r="GV5">
        <f t="shared" si="56"/>
        <v>0</v>
      </c>
      <c r="GW5">
        <f t="shared" si="57"/>
        <v>0</v>
      </c>
      <c r="GX5">
        <f t="shared" si="58"/>
        <v>0</v>
      </c>
    </row>
    <row r="6" spans="1:206" x14ac:dyDescent="0.2">
      <c r="B6" t="s">
        <v>50</v>
      </c>
      <c r="C6" t="s">
        <v>79</v>
      </c>
      <c r="D6" t="s">
        <v>301</v>
      </c>
      <c r="E6" t="str">
        <f t="shared" si="0"/>
        <v>PCPC3</v>
      </c>
      <c r="G6" s="129">
        <v>0</v>
      </c>
      <c r="H6" s="129">
        <v>0</v>
      </c>
      <c r="I6" s="127"/>
      <c r="J6" s="127">
        <f>P5+1</f>
        <v>15</v>
      </c>
      <c r="K6" s="127">
        <f t="shared" si="1"/>
        <v>16</v>
      </c>
      <c r="L6" s="127">
        <f t="shared" si="1"/>
        <v>17</v>
      </c>
      <c r="M6" s="127">
        <f t="shared" si="1"/>
        <v>18</v>
      </c>
      <c r="N6" s="127">
        <f t="shared" si="1"/>
        <v>19</v>
      </c>
      <c r="O6" s="127">
        <f t="shared" si="1"/>
        <v>20</v>
      </c>
      <c r="P6" s="127">
        <f t="shared" si="1"/>
        <v>21</v>
      </c>
      <c r="Q6" s="127"/>
      <c r="R6" s="127"/>
      <c r="S6" s="127"/>
      <c r="T6" s="127"/>
      <c r="U6" s="127"/>
      <c r="V6" s="127"/>
      <c r="W6" s="127"/>
      <c r="X6" s="127"/>
      <c r="Y6" s="127"/>
      <c r="AA6" s="128">
        <f>COUNTIF('Fleet Calc'!$AE$3:$AE$1600,CONCATENATE(uCO2_Calc!$E6,uCO2_Calc!J$2,"L"))</f>
        <v>0</v>
      </c>
      <c r="AB6" s="128">
        <f>COUNTIF('Fleet Calc'!$AE$3:$AE$1600,CONCATENATE(uCO2_Calc!$E6,uCO2_Calc!K$2,"L"))</f>
        <v>0</v>
      </c>
      <c r="AC6" s="128">
        <f>COUNTIF('Fleet Calc'!$AE$3:$AE$1600,CONCATENATE(uCO2_Calc!$E6,uCO2_Calc!L$2,"L"))</f>
        <v>0</v>
      </c>
      <c r="AD6" s="128">
        <f>COUNTIF('Fleet Calc'!$AE$3:$AE$1600,CONCATENATE(uCO2_Calc!$E6,uCO2_Calc!M$2,"L"))</f>
        <v>0</v>
      </c>
      <c r="AE6" s="128">
        <f>COUNTIF('Fleet Calc'!$AE$3:$AE$1600,CONCATENATE(uCO2_Calc!$E6,uCO2_Calc!N$2,"L"))</f>
        <v>0</v>
      </c>
      <c r="AF6" s="128">
        <f>COUNTIF('Fleet Calc'!$AE$3:$AE$1600,CONCATENATE(uCO2_Calc!$E6,uCO2_Calc!O$2,"L"))</f>
        <v>0</v>
      </c>
      <c r="AG6" s="128">
        <f>COUNTIF('Fleet Calc'!$AE$3:$AE$1600,CONCATENATE(uCO2_Calc!$E6,uCO2_Calc!P$2,"L"))</f>
        <v>0</v>
      </c>
      <c r="AH6" s="128"/>
      <c r="AI6" s="128">
        <f>COUNTIF('Fleet Calc'!$AE$3:$AE$1600,CONCATENATE(uCO2_Calc!$E6,uCO2_Calc!J$2,"A"))</f>
        <v>0</v>
      </c>
      <c r="AJ6" s="128">
        <f>COUNTIF('Fleet Calc'!$AE$3:$AE$1600,CONCATENATE(uCO2_Calc!$E6,uCO2_Calc!K$2,"A"))</f>
        <v>0</v>
      </c>
      <c r="AK6" s="128">
        <f>COUNTIF('Fleet Calc'!$AE$3:$AE$1600,CONCATENATE(uCO2_Calc!$E6,uCO2_Calc!L$2,"A"))</f>
        <v>0</v>
      </c>
      <c r="AL6" s="128">
        <f>COUNTIF('Fleet Calc'!$AE$3:$AE$1600,CONCATENATE(uCO2_Calc!$E6,uCO2_Calc!M$2,"A"))</f>
        <v>0</v>
      </c>
      <c r="AM6" s="128">
        <f>COUNTIF('Fleet Calc'!$AE$3:$AE$1600,CONCATENATE(uCO2_Calc!$E6,uCO2_Calc!N$2,"A"))</f>
        <v>0</v>
      </c>
      <c r="AN6" s="128">
        <f>COUNTIF('Fleet Calc'!$AE$3:$AE$1600,CONCATENATE(uCO2_Calc!$E6,uCO2_Calc!O$2,"A"))</f>
        <v>0</v>
      </c>
      <c r="AO6" s="128">
        <f>COUNTIF('Fleet Calc'!$AE$3:$AE$1600,CONCATENATE(uCO2_Calc!$E6,uCO2_Calc!P$2,"A"))</f>
        <v>0</v>
      </c>
      <c r="AP6" s="128"/>
      <c r="AQ6" s="128">
        <f>SUMIF('Fleet Calc'!$AE$3:$AE$1600,CONCATENATE(uCO2_Calc!$E6,uCO2_Calc!J$2,"L"),'Fleet Calc'!$AK$3:$AK$1600)</f>
        <v>0</v>
      </c>
      <c r="AR6" s="128">
        <f>SUMIF('Fleet Calc'!$AE$3:$AE$1600,CONCATENATE(uCO2_Calc!$E6,uCO2_Calc!K$2,"L"),'Fleet Calc'!$AK$3:$AK$1600)</f>
        <v>0</v>
      </c>
      <c r="AS6" s="128">
        <f>SUMIF('Fleet Calc'!$AE$3:$AE$1600,CONCATENATE(uCO2_Calc!$E6,uCO2_Calc!L$2,"L"),'Fleet Calc'!$AK$3:$AK$1600)</f>
        <v>0</v>
      </c>
      <c r="AT6" s="128">
        <f>SUMIF('Fleet Calc'!$AE$3:$AE$1600,CONCATENATE(uCO2_Calc!$E6,uCO2_Calc!M$2,"L"),'Fleet Calc'!$AK$3:$AK$1600)</f>
        <v>0</v>
      </c>
      <c r="AU6" s="128">
        <f>SUMIF('Fleet Calc'!$AE$3:$AE$1600,CONCATENATE(uCO2_Calc!$E6,uCO2_Calc!N$2,"L"),'Fleet Calc'!$AK$3:$AK$1600)</f>
        <v>0</v>
      </c>
      <c r="AV6" s="128">
        <f>SUMIF('Fleet Calc'!$AE$3:$AE$1600,CONCATENATE(uCO2_Calc!$E6,uCO2_Calc!O$2,"L"),'Fleet Calc'!$AK$3:$AK$1600)</f>
        <v>0</v>
      </c>
      <c r="AW6" s="128">
        <f>SUMIF('Fleet Calc'!$AE$3:$AE$1600,CONCATENATE(uCO2_Calc!$E6,uCO2_Calc!P$2,"L"),'Fleet Calc'!$AK$3:$AK$1600)</f>
        <v>0</v>
      </c>
      <c r="AX6" s="128"/>
      <c r="AY6" s="128">
        <f>SUMIF('Fleet Calc'!$AE$3:$AE$1600,CONCATENATE(uCO2_Calc!$E6,uCO2_Calc!J$2,"A"),'Fleet Calc'!$AK$3:$AK$1600)</f>
        <v>0</v>
      </c>
      <c r="AZ6" s="128">
        <f>SUMIF('Fleet Calc'!$AE$3:$AE$1600,CONCATENATE(uCO2_Calc!$E6,uCO2_Calc!K$2,"A"),'Fleet Calc'!$AK$3:$AK$1600)</f>
        <v>0</v>
      </c>
      <c r="BA6" s="128">
        <f>SUMIF('Fleet Calc'!$AE$3:$AE$1600,CONCATENATE(uCO2_Calc!$E6,uCO2_Calc!L$2,"A"),'Fleet Calc'!$AK$3:$AK$1600)</f>
        <v>0</v>
      </c>
      <c r="BB6" s="128">
        <f>SUMIF('Fleet Calc'!$AE$3:$AE$1600,CONCATENATE(uCO2_Calc!$E6,uCO2_Calc!M$2,"A"),'Fleet Calc'!$AK$3:$AK$1600)</f>
        <v>0</v>
      </c>
      <c r="BC6" s="128">
        <f>SUMIF('Fleet Calc'!$AE$3:$AE$1600,CONCATENATE(uCO2_Calc!$E6,uCO2_Calc!N$2,"A"),'Fleet Calc'!$AK$3:$AK$1600)</f>
        <v>0</v>
      </c>
      <c r="BD6" s="128">
        <f>SUMIF('Fleet Calc'!$AE$3:$AE$1600,CONCATENATE(uCO2_Calc!$E6,uCO2_Calc!O$2,"A"),'Fleet Calc'!$AK$3:$AK$1600)</f>
        <v>0</v>
      </c>
      <c r="BE6" s="128">
        <f>SUMIF('Fleet Calc'!$AE$3:$AE$1600,CONCATENATE(uCO2_Calc!$E6,uCO2_Calc!P$2,"A"),'Fleet Calc'!$AK$3:$AK$1600)</f>
        <v>0</v>
      </c>
      <c r="BF6" s="128"/>
      <c r="BG6" s="128">
        <f>IF(J6&lt;&gt;"",(AQ6*1.609344*VLOOKUP(J6,'uCO2 Emission Factors'!$V$7:$X$271,2,FALSE))/1000000,0)</f>
        <v>0</v>
      </c>
      <c r="BH6" s="128">
        <f>IF(K6&lt;&gt;"",(AR6*1.609344*VLOOKUP(K6,'uCO2 Emission Factors'!$V$7:$X$271,2,FALSE))/1000000,0)</f>
        <v>0</v>
      </c>
      <c r="BI6" s="128">
        <f>IF(L6&lt;&gt;"",(AS6*1.609344*VLOOKUP(L6,'uCO2 Emission Factors'!$V$7:$X$271,2,FALSE))/1000000,0)</f>
        <v>0</v>
      </c>
      <c r="BJ6" s="128">
        <f>IF(M6&lt;&gt;"",(AT6*1.609344*VLOOKUP(M6,'uCO2 Emission Factors'!$V$7:$X$271,2,FALSE))/1000000,0)</f>
        <v>0</v>
      </c>
      <c r="BK6" s="128">
        <f>IF(N6&lt;&gt;"",(AU6*1.609344*VLOOKUP(N6,'uCO2 Emission Factors'!$V$7:$X$271,2,FALSE))/1000000,0)</f>
        <v>0</v>
      </c>
      <c r="BL6" s="128">
        <f>IF(O6&lt;&gt;"",(AV6*1.609344*VLOOKUP(O6,'uCO2 Emission Factors'!$V$7:$X$271,2,FALSE))/1000000,0)</f>
        <v>0</v>
      </c>
      <c r="BM6" s="128">
        <f>IF(P6&lt;&gt;"",(AW6*1.609344*VLOOKUP(P6,'uCO2 Emission Factors'!$V$7:$X$271,2,FALSE))/1000000,0)</f>
        <v>0</v>
      </c>
      <c r="BN6" s="128"/>
      <c r="BO6" s="128">
        <f>IF(J6&lt;&gt;"",(AY6*1.609344*VLOOKUP(J6,'uCO2 Emission Factors'!$V$7:$X$271,3,FALSE))/1000000,0)</f>
        <v>0</v>
      </c>
      <c r="BP6" s="128">
        <f>IF(K6&lt;&gt;"",(AZ6*1.609344*VLOOKUP(K6,'uCO2 Emission Factors'!$V$7:$X$271,3,FALSE))/1000000,0)</f>
        <v>0</v>
      </c>
      <c r="BQ6" s="128">
        <f>IF(L6&lt;&gt;"",(BA6*1.609344*VLOOKUP(L6,'uCO2 Emission Factors'!$V$7:$X$271,3,FALSE))/1000000,0)</f>
        <v>0</v>
      </c>
      <c r="BR6" s="128">
        <f>IF(M6&lt;&gt;"",(BB6*1.609344*VLOOKUP(M6,'uCO2 Emission Factors'!$V$7:$X$271,3,FALSE))/1000000,0)</f>
        <v>0</v>
      </c>
      <c r="BS6" s="128">
        <f>IF(N6&lt;&gt;"",(BC6*1.609344*VLOOKUP(N6,'uCO2 Emission Factors'!$V$7:$X$271,3,FALSE))/1000000,0)</f>
        <v>0</v>
      </c>
      <c r="BT6" s="128">
        <f>IF(O6&lt;&gt;"",(BD6*1.609344*VLOOKUP(O6,'uCO2 Emission Factors'!$V$7:$X$271,3,FALSE))/1000000,0)</f>
        <v>0</v>
      </c>
      <c r="BU6" s="128">
        <f>IF(P6&lt;&gt;"",(BE6*1.609344*VLOOKUP(P6,'uCO2 Emission Factors'!$V$7:$X$271,3,FALSE))/1000000,0)</f>
        <v>0</v>
      </c>
      <c r="BV6" s="128"/>
      <c r="BW6" s="128">
        <f>SUMIF('Fleet Calc'!$AE$3:$AE$1600,CONCATENATE(uCO2_Calc!$E6,uCO2_Calc!J$2,"L"),'Fleet Calc'!$AI$3:$AI$1600)</f>
        <v>0</v>
      </c>
      <c r="BX6" s="128">
        <f>SUMIF('Fleet Calc'!$AE$3:$AE$1600,CONCATENATE(uCO2_Calc!$E6,uCO2_Calc!K$2,"L"),'Fleet Calc'!$AI$3:$AI$1600)</f>
        <v>0</v>
      </c>
      <c r="BY6" s="128">
        <f>SUMIF('Fleet Calc'!$AE$3:$AE$1600,CONCATENATE(uCO2_Calc!$E6,uCO2_Calc!L$2,"L"),'Fleet Calc'!$AI$3:$AI$1600)</f>
        <v>0</v>
      </c>
      <c r="BZ6" s="128">
        <f>SUMIF('Fleet Calc'!$AE$3:$AE$1600,CONCATENATE(uCO2_Calc!$E6,uCO2_Calc!M$2,"L"),'Fleet Calc'!$AI$3:$AI$1600)</f>
        <v>0</v>
      </c>
      <c r="CA6" s="128">
        <f>SUMIF('Fleet Calc'!$AE$3:$AE$1600,CONCATENATE(uCO2_Calc!$E6,uCO2_Calc!N$2,"L"),'Fleet Calc'!$AI$3:$AI$1600)</f>
        <v>0</v>
      </c>
      <c r="CB6" s="128">
        <f>SUMIF('Fleet Calc'!$AE$3:$AE$1600,CONCATENATE(uCO2_Calc!$E6,uCO2_Calc!O$2,"L"),'Fleet Calc'!$AI$3:$AI$1600)</f>
        <v>0</v>
      </c>
      <c r="CC6" s="128">
        <f>SUMIF('Fleet Calc'!$AE$3:$AE$1600,CONCATENATE(uCO2_Calc!$E6,uCO2_Calc!P$2,"L"),'Fleet Calc'!$AI$3:$AI$1600)</f>
        <v>0</v>
      </c>
      <c r="CD6" s="128"/>
      <c r="CE6" s="128">
        <f>SUMIF('Fleet Calc'!$AE$3:$AE$1600,CONCATENATE(uCO2_Calc!$E6,uCO2_Calc!J$2,"A"),'Fleet Calc'!$AI$3:$AI$1600)</f>
        <v>0</v>
      </c>
      <c r="CF6" s="128">
        <f>SUMIF('Fleet Calc'!$AE$3:$AE$1600,CONCATENATE(uCO2_Calc!$E6,uCO2_Calc!K$2,"A"),'Fleet Calc'!$AI$3:$AI$1600)</f>
        <v>0</v>
      </c>
      <c r="CG6" s="128">
        <f>SUMIF('Fleet Calc'!$AE$3:$AE$1600,CONCATENATE(uCO2_Calc!$E6,uCO2_Calc!L$2,"A"),'Fleet Calc'!$AI$3:$AI$1600)</f>
        <v>0</v>
      </c>
      <c r="CH6" s="128">
        <f>SUMIF('Fleet Calc'!$AE$3:$AE$1600,CONCATENATE(uCO2_Calc!$E6,uCO2_Calc!M$2,"A"),'Fleet Calc'!$AI$3:$AI$1600)</f>
        <v>0</v>
      </c>
      <c r="CI6" s="128">
        <f>SUMIF('Fleet Calc'!$AE$3:$AE$1600,CONCATENATE(uCO2_Calc!$E6,uCO2_Calc!N$2,"A"),'Fleet Calc'!$AI$3:$AI$1600)</f>
        <v>0</v>
      </c>
      <c r="CJ6" s="128">
        <f>SUMIF('Fleet Calc'!$AE$3:$AE$1600,CONCATENATE(uCO2_Calc!$E6,uCO2_Calc!O$2,"A"),'Fleet Calc'!$AI$3:$AI$1600)</f>
        <v>0</v>
      </c>
      <c r="CK6" s="128">
        <f>SUMIF('Fleet Calc'!$AE$3:$AE$1600,CONCATENATE(uCO2_Calc!$E6,uCO2_Calc!P$2,"A"),'Fleet Calc'!$AI$3:$AI$1600)</f>
        <v>0</v>
      </c>
      <c r="CL6" s="128"/>
      <c r="CM6" s="128">
        <f>IF(S6&lt;&gt;"",(BW6*1.609344*VLOOKUP(S6,'uCO2 Emission Factors'!$V$7:$X$271,2,FALSE))/1000000,0)</f>
        <v>0</v>
      </c>
      <c r="CN6" s="128">
        <f>IF(T6&lt;&gt;"",(BX6*1.609344*VLOOKUP(T6,'uCO2 Emission Factors'!$V$7:$X$271,2,FALSE))/1000000,0)</f>
        <v>0</v>
      </c>
      <c r="CO6" s="128">
        <f>IF(U6&lt;&gt;"",(BY6*1.609344*VLOOKUP(U6,'uCO2 Emission Factors'!$V$7:$X$271,2,FALSE))/1000000,0)</f>
        <v>0</v>
      </c>
      <c r="CP6" s="128">
        <f>IF(V6&lt;&gt;"",(BZ6*1.609344*VLOOKUP(V6,'uCO2 Emission Factors'!$V$7:$X$271,2,FALSE))/1000000,0)</f>
        <v>0</v>
      </c>
      <c r="CQ6" s="128">
        <f>IF(W6&lt;&gt;"",(CA6*1.609344*VLOOKUP(W6,'uCO2 Emission Factors'!$V$7:$X$271,2,FALSE))/1000000,0)</f>
        <v>0</v>
      </c>
      <c r="CR6" s="128">
        <f>IF(X6&lt;&gt;"",(CB6*1.609344*VLOOKUP(X6,'uCO2 Emission Factors'!$V$7:$X$271,2,FALSE))/1000000,0)</f>
        <v>0</v>
      </c>
      <c r="CS6" s="128">
        <f>IF(Y6&lt;&gt;"",(CC6*1.609344*VLOOKUP(Y6,'uCO2 Emission Factors'!$V$7:$X$271,2,FALSE))/1000000,0)</f>
        <v>0</v>
      </c>
      <c r="CT6" s="128"/>
      <c r="CU6" s="128">
        <f>IF(S6&lt;&gt;"",(CE6*1.609344*VLOOKUP(S6,'uCO2 Emission Factors'!$V$7:$X$271,3,FALSE))/1000000,0)</f>
        <v>0</v>
      </c>
      <c r="CV6" s="128">
        <f>IF(T6&lt;&gt;"",(CF6*1.609344*VLOOKUP(T6,'uCO2 Emission Factors'!$V$7:$X$271,3,FALSE))/1000000,0)</f>
        <v>0</v>
      </c>
      <c r="CW6" s="128">
        <f>IF(U6&lt;&gt;"",(CG6*1.609344*VLOOKUP(U6,'uCO2 Emission Factors'!$V$7:$X$271,3,FALSE))/1000000,0)</f>
        <v>0</v>
      </c>
      <c r="CX6" s="128">
        <f>IF(V6&lt;&gt;"",(CH6*1.609344*VLOOKUP(V6,'uCO2 Emission Factors'!$V$7:$X$271,3,FALSE))/1000000,0)</f>
        <v>0</v>
      </c>
      <c r="CY6" s="128">
        <f>IF(W6&lt;&gt;"",(CI6*1.609344*VLOOKUP(W6,'uCO2 Emission Factors'!$V$7:$X$271,3,FALSE))/1000000,0)</f>
        <v>0</v>
      </c>
      <c r="CZ6" s="128">
        <f>IF(X6&lt;&gt;"",(CJ6*1.609344*VLOOKUP(X6,'uCO2 Emission Factors'!$V$7:$X$271,3,FALSE))/1000000,0)</f>
        <v>0</v>
      </c>
      <c r="DA6" s="128">
        <f>IF(Y6&lt;&gt;"",(CK6*1.609344*VLOOKUP(Y6,'uCO2 Emission Factors'!$V$7:$X$271,3,FALSE))/1000000,0)</f>
        <v>0</v>
      </c>
      <c r="DB6" s="128"/>
      <c r="DC6" s="128">
        <f>SUMIF('Fleet Calc'!$AE$3:$AE$1600,CONCATENATE(uCO2_Calc!$E6,uCO2_Calc!J$2,"L"),'Fleet Calc'!$AG$3:$AG$1600)</f>
        <v>0</v>
      </c>
      <c r="DD6" s="128">
        <f>SUMIF('Fleet Calc'!$AE$3:$AE$1600,CONCATENATE(uCO2_Calc!$E6,uCO2_Calc!K$2,"L"),'Fleet Calc'!$AG$3:$AG$1600)</f>
        <v>0</v>
      </c>
      <c r="DE6" s="128">
        <f>SUMIF('Fleet Calc'!$AE$3:$AE$1600,CONCATENATE(uCO2_Calc!$E6,uCO2_Calc!L$2,"L"),'Fleet Calc'!$AG$3:$AG$1600)</f>
        <v>0</v>
      </c>
      <c r="DF6" s="128">
        <f>SUMIF('Fleet Calc'!$AE$3:$AE$1600,CONCATENATE(uCO2_Calc!$E6,uCO2_Calc!M$2,"L"),'Fleet Calc'!$AG$3:$AG$1600)</f>
        <v>0</v>
      </c>
      <c r="DG6" s="128">
        <f>SUMIF('Fleet Calc'!$AE$3:$AE$1600,CONCATENATE(uCO2_Calc!$E6,uCO2_Calc!N$2,"L"),'Fleet Calc'!$AG$3:$AG$1600)</f>
        <v>0</v>
      </c>
      <c r="DH6" s="128">
        <f>SUMIF('Fleet Calc'!$AE$3:$AE$1600,CONCATENATE(uCO2_Calc!$E6,uCO2_Calc!O$2,"L"),'Fleet Calc'!$AG$3:$AG$1600)</f>
        <v>0</v>
      </c>
      <c r="DI6" s="128">
        <f>SUMIF('Fleet Calc'!$AE$3:$AE$1600,CONCATENATE(uCO2_Calc!$E6,uCO2_Calc!P$2,"L"),'Fleet Calc'!$AG$3:$AG$1600)</f>
        <v>0</v>
      </c>
      <c r="DJ6" s="128"/>
      <c r="DK6" s="128">
        <f>SUMIF('Fleet Calc'!$AE$3:$AE$1600,CONCATENATE(uCO2_Calc!$E6,uCO2_Calc!J$2,"A"),'Fleet Calc'!$AG$3:$AG$1600)</f>
        <v>0</v>
      </c>
      <c r="DL6" s="128">
        <f>SUMIF('Fleet Calc'!$AE$3:$AE$1600,CONCATENATE(uCO2_Calc!$E6,uCO2_Calc!K$2,"A"),'Fleet Calc'!$AG$3:$AG$1600)</f>
        <v>0</v>
      </c>
      <c r="DM6" s="128">
        <f>SUMIF('Fleet Calc'!$AE$3:$AE$1600,CONCATENATE(uCO2_Calc!$E6,uCO2_Calc!L$2,"A"),'Fleet Calc'!$AG$3:$AG$1600)</f>
        <v>0</v>
      </c>
      <c r="DN6" s="128">
        <f>SUMIF('Fleet Calc'!$AE$3:$AE$1600,CONCATENATE(uCO2_Calc!$E6,uCO2_Calc!M$2,"A"),'Fleet Calc'!$AG$3:$AG$1600)</f>
        <v>0</v>
      </c>
      <c r="DO6" s="128">
        <f>SUMIF('Fleet Calc'!$AE$3:$AE$1600,CONCATENATE(uCO2_Calc!$E6,uCO2_Calc!N$2,"A"),'Fleet Calc'!$AG$3:$AG$1600)</f>
        <v>0</v>
      </c>
      <c r="DP6" s="128">
        <f>SUMIF('Fleet Calc'!$AE$3:$AE$1600,CONCATENATE(uCO2_Calc!$E6,uCO2_Calc!O$2,"A"),'Fleet Calc'!$AG$3:$AG$1600)</f>
        <v>0</v>
      </c>
      <c r="DQ6" s="128">
        <f>SUMIF('Fleet Calc'!$AE$3:$AE$1600,CONCATENATE(uCO2_Calc!$E6,uCO2_Calc!P$2,"A"),'Fleet Calc'!$AG$3:$AG$1600)</f>
        <v>0</v>
      </c>
      <c r="DR6" s="128">
        <f>SUMIF('Fleet Calc'!$AE$3:$AE$1600,CONCATENATE(uCO2_Calc!$E6,uCO2_Calc!Q$2,"A"),'Fleet Calc'!$AG$3:$AG$1600)</f>
        <v>0</v>
      </c>
      <c r="DS6" s="128">
        <f>SUMIF('Fleet Calc'!$AE$3:$AE$1600,CONCATENATE(uCO2_Calc!$E6,uCO2_Calc!R$2,"A"),'Fleet Calc'!$AG$3:$AG$1600)</f>
        <v>0</v>
      </c>
      <c r="DT6" s="128">
        <f>SUMIF('Fleet Calc'!$AE$3:$AE$1600,CONCATENATE(uCO2_Calc!$E6,uCO2_Calc!S$2,"A"),'Fleet Calc'!$AG$3:$AG$1600)</f>
        <v>0</v>
      </c>
      <c r="DU6" s="128"/>
      <c r="DV6" s="130">
        <f>IF(J6&lt;&gt;"",(DC6*VLOOKUP(J6,'uCO2 Emission Factors'!$V$7:$Z$271,5,FALSE))/1000000,0)</f>
        <v>0</v>
      </c>
      <c r="DW6" s="130">
        <f>IF(K6&lt;&gt;"",(DD6*VLOOKUP(K6,'uCO2 Emission Factors'!$V$7:$Z$271,5,FALSE))/1000000,0)</f>
        <v>0</v>
      </c>
      <c r="DX6" s="130">
        <f>IF(L6&lt;&gt;"",(DE6*VLOOKUP(L6,'uCO2 Emission Factors'!$V$7:$Z$271,5,FALSE))/1000000,0)</f>
        <v>0</v>
      </c>
      <c r="DY6" s="130">
        <f>IF(M6&lt;&gt;"",(DF6*VLOOKUP(M6,'uCO2 Emission Factors'!$V$7:$Z$271,5,FALSE))/1000000,0)</f>
        <v>0</v>
      </c>
      <c r="DZ6" s="130">
        <f>IF(N6&lt;&gt;"",(DG6*VLOOKUP(N6,'uCO2 Emission Factors'!$V$7:$Z$271,5,FALSE))/1000000,0)</f>
        <v>0</v>
      </c>
      <c r="EA6" s="130">
        <f>IF(O6&lt;&gt;"",(DH6*VLOOKUP(O6,'uCO2 Emission Factors'!$V$7:$Z$271,5,FALSE))/1000000,0)</f>
        <v>0</v>
      </c>
      <c r="EB6" s="130">
        <f>IF(P6&lt;&gt;"",(DI6*VLOOKUP(P6,'uCO2 Emission Factors'!$V$7:$Z$271,5,FALSE))/1000000,0)</f>
        <v>0</v>
      </c>
      <c r="EC6" s="128"/>
      <c r="ED6" s="130">
        <f>IF(J6&lt;&gt;"",(DK6*VLOOKUP(J6,'uCO2 Emission Factors'!$V$7:$Z$271,5,FALSE))/1000000,0)</f>
        <v>0</v>
      </c>
      <c r="EE6" s="130">
        <f>IF(K6&lt;&gt;"",(DL6*VLOOKUP(K6,'uCO2 Emission Factors'!$V$7:$Z$271,5,FALSE))/1000000,0)</f>
        <v>0</v>
      </c>
      <c r="EF6" s="130">
        <f>IF(L6&lt;&gt;"",(DM6*VLOOKUP(L6,'uCO2 Emission Factors'!$V$7:$Z$271,5,FALSE))/1000000,0)</f>
        <v>0</v>
      </c>
      <c r="EG6" s="130">
        <f>IF(M6&lt;&gt;"",(DN6*VLOOKUP(M6,'uCO2 Emission Factors'!$V$7:$Z$271,5,FALSE))/1000000,0)</f>
        <v>0</v>
      </c>
      <c r="EH6" s="130">
        <f>IF(N6&lt;&gt;"",(DO6*VLOOKUP(N6,'uCO2 Emission Factors'!$V$7:$Z$271,5,FALSE))/1000000,0)</f>
        <v>0</v>
      </c>
      <c r="EI6" s="130">
        <f>IF(O6&lt;&gt;"",(DP6*VLOOKUP(O6,'uCO2 Emission Factors'!$V$7:$Z$271,5,FALSE))/1000000,0)</f>
        <v>0</v>
      </c>
      <c r="EJ6" s="130">
        <f>IF(P6&lt;&gt;"",(DQ6*VLOOKUP(P6,'uCO2 Emission Factors'!$V$7:$Z$271,5,FALSE))/1000000,0)</f>
        <v>0</v>
      </c>
      <c r="EK6" s="128"/>
      <c r="EL6" s="130">
        <f t="shared" si="2"/>
        <v>0</v>
      </c>
      <c r="EM6" s="130">
        <f t="shared" si="3"/>
        <v>0</v>
      </c>
      <c r="EN6" s="130">
        <f t="shared" si="4"/>
        <v>0</v>
      </c>
      <c r="EO6" s="130">
        <f t="shared" si="5"/>
        <v>0</v>
      </c>
      <c r="EP6" s="130">
        <f t="shared" si="6"/>
        <v>0</v>
      </c>
      <c r="EQ6" s="130">
        <f t="shared" si="7"/>
        <v>0</v>
      </c>
      <c r="ER6" s="130">
        <f t="shared" si="8"/>
        <v>0</v>
      </c>
      <c r="ES6" s="130"/>
      <c r="ET6" s="130">
        <f t="shared" si="9"/>
        <v>0</v>
      </c>
      <c r="EU6" s="130">
        <f t="shared" si="10"/>
        <v>0</v>
      </c>
      <c r="EV6" s="130">
        <f t="shared" si="11"/>
        <v>0</v>
      </c>
      <c r="EW6" s="130">
        <f t="shared" si="12"/>
        <v>0</v>
      </c>
      <c r="EX6" s="130">
        <f t="shared" si="13"/>
        <v>0</v>
      </c>
      <c r="EY6" s="130">
        <f t="shared" si="14"/>
        <v>0</v>
      </c>
      <c r="EZ6" s="130">
        <f t="shared" si="15"/>
        <v>0</v>
      </c>
      <c r="FA6" s="128"/>
      <c r="FB6" s="128">
        <f t="shared" si="16"/>
        <v>0</v>
      </c>
      <c r="FC6" s="128"/>
      <c r="FD6" s="128">
        <f t="shared" si="17"/>
        <v>0</v>
      </c>
      <c r="FE6" s="128">
        <f t="shared" si="18"/>
        <v>0</v>
      </c>
      <c r="FF6" s="128">
        <f t="shared" si="19"/>
        <v>0</v>
      </c>
      <c r="FG6" s="128">
        <f t="shared" si="20"/>
        <v>0</v>
      </c>
      <c r="FH6" s="128">
        <f t="shared" si="21"/>
        <v>0</v>
      </c>
      <c r="FI6" s="128">
        <f t="shared" si="22"/>
        <v>0</v>
      </c>
      <c r="FJ6" s="128">
        <f t="shared" si="23"/>
        <v>0</v>
      </c>
      <c r="FL6">
        <f t="shared" si="24"/>
        <v>0</v>
      </c>
      <c r="FM6">
        <f t="shared" si="25"/>
        <v>0</v>
      </c>
      <c r="FN6">
        <f t="shared" si="26"/>
        <v>0</v>
      </c>
      <c r="FO6">
        <f t="shared" si="27"/>
        <v>0</v>
      </c>
      <c r="FP6">
        <f t="shared" si="28"/>
        <v>0</v>
      </c>
      <c r="FQ6">
        <f t="shared" si="29"/>
        <v>0</v>
      </c>
      <c r="FR6">
        <f t="shared" si="30"/>
        <v>0</v>
      </c>
      <c r="FT6">
        <f t="shared" si="31"/>
        <v>0</v>
      </c>
      <c r="FU6">
        <f t="shared" si="32"/>
        <v>0</v>
      </c>
      <c r="FV6">
        <f t="shared" si="33"/>
        <v>0</v>
      </c>
      <c r="FW6">
        <f t="shared" si="34"/>
        <v>0</v>
      </c>
      <c r="FX6">
        <f t="shared" si="35"/>
        <v>0</v>
      </c>
      <c r="FY6">
        <f t="shared" si="36"/>
        <v>0</v>
      </c>
      <c r="FZ6">
        <f t="shared" si="37"/>
        <v>0</v>
      </c>
      <c r="GB6">
        <f t="shared" si="38"/>
        <v>0</v>
      </c>
      <c r="GC6">
        <f t="shared" si="39"/>
        <v>0</v>
      </c>
      <c r="GD6">
        <f t="shared" si="40"/>
        <v>0</v>
      </c>
      <c r="GE6">
        <f t="shared" si="41"/>
        <v>0</v>
      </c>
      <c r="GF6">
        <f t="shared" si="42"/>
        <v>0</v>
      </c>
      <c r="GG6">
        <f t="shared" si="43"/>
        <v>0</v>
      </c>
      <c r="GH6">
        <f t="shared" si="44"/>
        <v>0</v>
      </c>
      <c r="GJ6">
        <f t="shared" si="45"/>
        <v>0</v>
      </c>
      <c r="GK6">
        <f t="shared" si="46"/>
        <v>0</v>
      </c>
      <c r="GL6">
        <f t="shared" si="47"/>
        <v>0</v>
      </c>
      <c r="GM6">
        <f t="shared" si="48"/>
        <v>0</v>
      </c>
      <c r="GN6">
        <f t="shared" si="49"/>
        <v>0</v>
      </c>
      <c r="GO6">
        <f t="shared" si="50"/>
        <v>0</v>
      </c>
      <c r="GP6">
        <f t="shared" si="51"/>
        <v>0</v>
      </c>
      <c r="GR6">
        <f t="shared" si="52"/>
        <v>0</v>
      </c>
      <c r="GS6">
        <f t="shared" si="53"/>
        <v>0</v>
      </c>
      <c r="GT6">
        <f t="shared" si="54"/>
        <v>0</v>
      </c>
      <c r="GU6">
        <f t="shared" si="55"/>
        <v>0</v>
      </c>
      <c r="GV6">
        <f t="shared" si="56"/>
        <v>0</v>
      </c>
      <c r="GW6">
        <f t="shared" si="57"/>
        <v>0</v>
      </c>
      <c r="GX6">
        <f t="shared" si="58"/>
        <v>0</v>
      </c>
    </row>
    <row r="7" spans="1:206" x14ac:dyDescent="0.2">
      <c r="A7" t="s">
        <v>52</v>
      </c>
      <c r="B7" t="s">
        <v>51</v>
      </c>
      <c r="C7" t="s">
        <v>80</v>
      </c>
      <c r="D7" t="s">
        <v>100</v>
      </c>
      <c r="E7" t="str">
        <f t="shared" si="0"/>
        <v>DCDC1</v>
      </c>
      <c r="G7" s="129">
        <v>0</v>
      </c>
      <c r="H7" s="129">
        <v>0</v>
      </c>
      <c r="I7" s="127"/>
      <c r="J7" s="127">
        <f>P6+1</f>
        <v>22</v>
      </c>
      <c r="K7" s="127">
        <f t="shared" si="1"/>
        <v>23</v>
      </c>
      <c r="L7" s="127">
        <f t="shared" si="1"/>
        <v>24</v>
      </c>
      <c r="M7" s="127">
        <f t="shared" si="1"/>
        <v>25</v>
      </c>
      <c r="N7" s="127">
        <f t="shared" si="1"/>
        <v>26</v>
      </c>
      <c r="O7" s="127">
        <f t="shared" si="1"/>
        <v>27</v>
      </c>
      <c r="P7" s="127">
        <f t="shared" si="1"/>
        <v>28</v>
      </c>
      <c r="Q7" s="127"/>
      <c r="R7" s="127"/>
      <c r="S7" s="127"/>
      <c r="T7" s="127"/>
      <c r="U7" s="127"/>
      <c r="V7" s="127"/>
      <c r="W7" s="127"/>
      <c r="X7" s="127"/>
      <c r="Y7" s="127"/>
      <c r="AA7" s="128">
        <f>COUNTIF('Fleet Calc'!$AE$3:$AE$1600,CONCATENATE(uCO2_Calc!$E7,uCO2_Calc!J$2,"L"))</f>
        <v>0</v>
      </c>
      <c r="AB7" s="128">
        <f>COUNTIF('Fleet Calc'!$AE$3:$AE$1600,CONCATENATE(uCO2_Calc!$E7,uCO2_Calc!K$2,"L"))</f>
        <v>0</v>
      </c>
      <c r="AC7" s="128">
        <f>COUNTIF('Fleet Calc'!$AE$3:$AE$1600,CONCATENATE(uCO2_Calc!$E7,uCO2_Calc!L$2,"L"))</f>
        <v>0</v>
      </c>
      <c r="AD7" s="128">
        <f>COUNTIF('Fleet Calc'!$AE$3:$AE$1600,CONCATENATE(uCO2_Calc!$E7,uCO2_Calc!M$2,"L"))</f>
        <v>0</v>
      </c>
      <c r="AE7" s="128">
        <f>COUNTIF('Fleet Calc'!$AE$3:$AE$1600,CONCATENATE(uCO2_Calc!$E7,uCO2_Calc!N$2,"L"))</f>
        <v>0</v>
      </c>
      <c r="AF7" s="128">
        <f>COUNTIF('Fleet Calc'!$AE$3:$AE$1600,CONCATENATE(uCO2_Calc!$E7,uCO2_Calc!O$2,"L"))</f>
        <v>0</v>
      </c>
      <c r="AG7" s="128">
        <f>COUNTIF('Fleet Calc'!$AE$3:$AE$1600,CONCATENATE(uCO2_Calc!$E7,uCO2_Calc!P$2,"L"))</f>
        <v>0</v>
      </c>
      <c r="AH7" s="128"/>
      <c r="AI7" s="128">
        <f>COUNTIF('Fleet Calc'!$AE$3:$AE$1600,CONCATENATE(uCO2_Calc!$E7,uCO2_Calc!J$2,"A"))</f>
        <v>0</v>
      </c>
      <c r="AJ7" s="128">
        <f>COUNTIF('Fleet Calc'!$AE$3:$AE$1600,CONCATENATE(uCO2_Calc!$E7,uCO2_Calc!K$2,"A"))</f>
        <v>0</v>
      </c>
      <c r="AK7" s="128">
        <f>COUNTIF('Fleet Calc'!$AE$3:$AE$1600,CONCATENATE(uCO2_Calc!$E7,uCO2_Calc!L$2,"A"))</f>
        <v>0</v>
      </c>
      <c r="AL7" s="128">
        <f>COUNTIF('Fleet Calc'!$AE$3:$AE$1600,CONCATENATE(uCO2_Calc!$E7,uCO2_Calc!M$2,"A"))</f>
        <v>0</v>
      </c>
      <c r="AM7" s="128">
        <f>COUNTIF('Fleet Calc'!$AE$3:$AE$1600,CONCATENATE(uCO2_Calc!$E7,uCO2_Calc!N$2,"A"))</f>
        <v>0</v>
      </c>
      <c r="AN7" s="128">
        <f>COUNTIF('Fleet Calc'!$AE$3:$AE$1600,CONCATENATE(uCO2_Calc!$E7,uCO2_Calc!O$2,"A"))</f>
        <v>0</v>
      </c>
      <c r="AO7" s="128">
        <f>COUNTIF('Fleet Calc'!$AE$3:$AE$1600,CONCATENATE(uCO2_Calc!$E7,uCO2_Calc!P$2,"A"))</f>
        <v>0</v>
      </c>
      <c r="AP7" s="128"/>
      <c r="AQ7" s="128">
        <f>SUMIF('Fleet Calc'!$AE$3:$AE$1600,CONCATENATE(uCO2_Calc!$E7,uCO2_Calc!J$2,"L"),'Fleet Calc'!$AK$3:$AK$1600)</f>
        <v>0</v>
      </c>
      <c r="AR7" s="128">
        <f>SUMIF('Fleet Calc'!$AE$3:$AE$1600,CONCATENATE(uCO2_Calc!$E7,uCO2_Calc!K$2,"L"),'Fleet Calc'!$AK$3:$AK$1600)</f>
        <v>0</v>
      </c>
      <c r="AS7" s="128">
        <f>SUMIF('Fleet Calc'!$AE$3:$AE$1600,CONCATENATE(uCO2_Calc!$E7,uCO2_Calc!L$2,"L"),'Fleet Calc'!$AK$3:$AK$1600)</f>
        <v>0</v>
      </c>
      <c r="AT7" s="128">
        <f>SUMIF('Fleet Calc'!$AE$3:$AE$1600,CONCATENATE(uCO2_Calc!$E7,uCO2_Calc!M$2,"L"),'Fleet Calc'!$AK$3:$AK$1600)</f>
        <v>0</v>
      </c>
      <c r="AU7" s="128">
        <f>SUMIF('Fleet Calc'!$AE$3:$AE$1600,CONCATENATE(uCO2_Calc!$E7,uCO2_Calc!N$2,"L"),'Fleet Calc'!$AK$3:$AK$1600)</f>
        <v>0</v>
      </c>
      <c r="AV7" s="128">
        <f>SUMIF('Fleet Calc'!$AE$3:$AE$1600,CONCATENATE(uCO2_Calc!$E7,uCO2_Calc!O$2,"L"),'Fleet Calc'!$AK$3:$AK$1600)</f>
        <v>0</v>
      </c>
      <c r="AW7" s="128">
        <f>SUMIF('Fleet Calc'!$AE$3:$AE$1600,CONCATENATE(uCO2_Calc!$E7,uCO2_Calc!P$2,"L"),'Fleet Calc'!$AK$3:$AK$1600)</f>
        <v>0</v>
      </c>
      <c r="AX7" s="128"/>
      <c r="AY7" s="128">
        <f>SUMIF('Fleet Calc'!$AE$3:$AE$1600,CONCATENATE(uCO2_Calc!$E7,uCO2_Calc!J$2,"A"),'Fleet Calc'!$AK$3:$AK$1600)</f>
        <v>0</v>
      </c>
      <c r="AZ7" s="128">
        <f>SUMIF('Fleet Calc'!$AE$3:$AE$1600,CONCATENATE(uCO2_Calc!$E7,uCO2_Calc!K$2,"A"),'Fleet Calc'!$AK$3:$AK$1600)</f>
        <v>0</v>
      </c>
      <c r="BA7" s="128">
        <f>SUMIF('Fleet Calc'!$AE$3:$AE$1600,CONCATENATE(uCO2_Calc!$E7,uCO2_Calc!L$2,"A"),'Fleet Calc'!$AK$3:$AK$1600)</f>
        <v>0</v>
      </c>
      <c r="BB7" s="128">
        <f>SUMIF('Fleet Calc'!$AE$3:$AE$1600,CONCATENATE(uCO2_Calc!$E7,uCO2_Calc!M$2,"A"),'Fleet Calc'!$AK$3:$AK$1600)</f>
        <v>0</v>
      </c>
      <c r="BC7" s="128">
        <f>SUMIF('Fleet Calc'!$AE$3:$AE$1600,CONCATENATE(uCO2_Calc!$E7,uCO2_Calc!N$2,"A"),'Fleet Calc'!$AK$3:$AK$1600)</f>
        <v>0</v>
      </c>
      <c r="BD7" s="128">
        <f>SUMIF('Fleet Calc'!$AE$3:$AE$1600,CONCATENATE(uCO2_Calc!$E7,uCO2_Calc!O$2,"A"),'Fleet Calc'!$AK$3:$AK$1600)</f>
        <v>0</v>
      </c>
      <c r="BE7" s="128">
        <f>SUMIF('Fleet Calc'!$AE$3:$AE$1600,CONCATENATE(uCO2_Calc!$E7,uCO2_Calc!P$2,"A"),'Fleet Calc'!$AK$3:$AK$1600)</f>
        <v>0</v>
      </c>
      <c r="BF7" s="128"/>
      <c r="BG7" s="128">
        <f>IF(J7&lt;&gt;"",(AQ7*1.609344*VLOOKUP(J7,'uCO2 Emission Factors'!$V$7:$X$271,2,FALSE))/1000000,0)</f>
        <v>0</v>
      </c>
      <c r="BH7" s="128">
        <f>IF(K7&lt;&gt;"",(AR7*1.609344*VLOOKUP(K7,'uCO2 Emission Factors'!$V$7:$X$271,2,FALSE))/1000000,0)</f>
        <v>0</v>
      </c>
      <c r="BI7" s="128">
        <f>IF(L7&lt;&gt;"",(AS7*1.609344*VLOOKUP(L7,'uCO2 Emission Factors'!$V$7:$X$271,2,FALSE))/1000000,0)</f>
        <v>0</v>
      </c>
      <c r="BJ7" s="128">
        <f>IF(M7&lt;&gt;"",(AT7*1.609344*VLOOKUP(M7,'uCO2 Emission Factors'!$V$7:$X$271,2,FALSE))/1000000,0)</f>
        <v>0</v>
      </c>
      <c r="BK7" s="128">
        <f>IF(N7&lt;&gt;"",(AU7*1.609344*VLOOKUP(N7,'uCO2 Emission Factors'!$V$7:$X$271,2,FALSE))/1000000,0)</f>
        <v>0</v>
      </c>
      <c r="BL7" s="128">
        <f>IF(O7&lt;&gt;"",(AV7*1.609344*VLOOKUP(O7,'uCO2 Emission Factors'!$V$7:$X$271,2,FALSE))/1000000,0)</f>
        <v>0</v>
      </c>
      <c r="BM7" s="128">
        <f>IF(P7&lt;&gt;"",(AW7*1.609344*VLOOKUP(P7,'uCO2 Emission Factors'!$V$7:$X$271,2,FALSE))/1000000,0)</f>
        <v>0</v>
      </c>
      <c r="BN7" s="128"/>
      <c r="BO7" s="128">
        <f>IF(J7&lt;&gt;"",(AY7*1.609344*VLOOKUP(J7,'uCO2 Emission Factors'!$V$7:$X$271,3,FALSE))/1000000,0)</f>
        <v>0</v>
      </c>
      <c r="BP7" s="128">
        <f>IF(K7&lt;&gt;"",(AZ7*1.609344*VLOOKUP(K7,'uCO2 Emission Factors'!$V$7:$X$271,3,FALSE))/1000000,0)</f>
        <v>0</v>
      </c>
      <c r="BQ7" s="128">
        <f>IF(L7&lt;&gt;"",(BA7*1.609344*VLOOKUP(L7,'uCO2 Emission Factors'!$V$7:$X$271,3,FALSE))/1000000,0)</f>
        <v>0</v>
      </c>
      <c r="BR7" s="128">
        <f>IF(M7&lt;&gt;"",(BB7*1.609344*VLOOKUP(M7,'uCO2 Emission Factors'!$V$7:$X$271,3,FALSE))/1000000,0)</f>
        <v>0</v>
      </c>
      <c r="BS7" s="128">
        <f>IF(N7&lt;&gt;"",(BC7*1.609344*VLOOKUP(N7,'uCO2 Emission Factors'!$V$7:$X$271,3,FALSE))/1000000,0)</f>
        <v>0</v>
      </c>
      <c r="BT7" s="128">
        <f>IF(O7&lt;&gt;"",(BD7*1.609344*VLOOKUP(O7,'uCO2 Emission Factors'!$V$7:$X$271,3,FALSE))/1000000,0)</f>
        <v>0</v>
      </c>
      <c r="BU7" s="128">
        <f>IF(P7&lt;&gt;"",(BE7*1.609344*VLOOKUP(P7,'uCO2 Emission Factors'!$V$7:$X$271,3,FALSE))/1000000,0)</f>
        <v>0</v>
      </c>
      <c r="BV7" s="128"/>
      <c r="BW7" s="128">
        <f>SUMIF('Fleet Calc'!$AE$3:$AE$1600,CONCATENATE(uCO2_Calc!$E7,uCO2_Calc!J$2,"L"),'Fleet Calc'!$AI$3:$AI$1600)</f>
        <v>0</v>
      </c>
      <c r="BX7" s="128">
        <f>SUMIF('Fleet Calc'!$AE$3:$AE$1600,CONCATENATE(uCO2_Calc!$E7,uCO2_Calc!K$2,"L"),'Fleet Calc'!$AI$3:$AI$1600)</f>
        <v>0</v>
      </c>
      <c r="BY7" s="128">
        <f>SUMIF('Fleet Calc'!$AE$3:$AE$1600,CONCATENATE(uCO2_Calc!$E7,uCO2_Calc!L$2,"L"),'Fleet Calc'!$AI$3:$AI$1600)</f>
        <v>0</v>
      </c>
      <c r="BZ7" s="128">
        <f>SUMIF('Fleet Calc'!$AE$3:$AE$1600,CONCATENATE(uCO2_Calc!$E7,uCO2_Calc!M$2,"L"),'Fleet Calc'!$AI$3:$AI$1600)</f>
        <v>0</v>
      </c>
      <c r="CA7" s="128">
        <f>SUMIF('Fleet Calc'!$AE$3:$AE$1600,CONCATENATE(uCO2_Calc!$E7,uCO2_Calc!N$2,"L"),'Fleet Calc'!$AI$3:$AI$1600)</f>
        <v>0</v>
      </c>
      <c r="CB7" s="128">
        <f>SUMIF('Fleet Calc'!$AE$3:$AE$1600,CONCATENATE(uCO2_Calc!$E7,uCO2_Calc!O$2,"L"),'Fleet Calc'!$AI$3:$AI$1600)</f>
        <v>0</v>
      </c>
      <c r="CC7" s="128">
        <f>SUMIF('Fleet Calc'!$AE$3:$AE$1600,CONCATENATE(uCO2_Calc!$E7,uCO2_Calc!P$2,"L"),'Fleet Calc'!$AI$3:$AI$1600)</f>
        <v>0</v>
      </c>
      <c r="CD7" s="128"/>
      <c r="CE7" s="128">
        <f>SUMIF('Fleet Calc'!$AE$3:$AE$1600,CONCATENATE(uCO2_Calc!$E7,uCO2_Calc!J$2,"A"),'Fleet Calc'!$AI$3:$AI$1600)</f>
        <v>0</v>
      </c>
      <c r="CF7" s="128">
        <f>SUMIF('Fleet Calc'!$AE$3:$AE$1600,CONCATENATE(uCO2_Calc!$E7,uCO2_Calc!K$2,"A"),'Fleet Calc'!$AI$3:$AI$1600)</f>
        <v>0</v>
      </c>
      <c r="CG7" s="128">
        <f>SUMIF('Fleet Calc'!$AE$3:$AE$1600,CONCATENATE(uCO2_Calc!$E7,uCO2_Calc!L$2,"A"),'Fleet Calc'!$AI$3:$AI$1600)</f>
        <v>0</v>
      </c>
      <c r="CH7" s="128">
        <f>SUMIF('Fleet Calc'!$AE$3:$AE$1600,CONCATENATE(uCO2_Calc!$E7,uCO2_Calc!M$2,"A"),'Fleet Calc'!$AI$3:$AI$1600)</f>
        <v>0</v>
      </c>
      <c r="CI7" s="128">
        <f>SUMIF('Fleet Calc'!$AE$3:$AE$1600,CONCATENATE(uCO2_Calc!$E7,uCO2_Calc!N$2,"A"),'Fleet Calc'!$AI$3:$AI$1600)</f>
        <v>0</v>
      </c>
      <c r="CJ7" s="128">
        <f>SUMIF('Fleet Calc'!$AE$3:$AE$1600,CONCATENATE(uCO2_Calc!$E7,uCO2_Calc!O$2,"A"),'Fleet Calc'!$AI$3:$AI$1600)</f>
        <v>0</v>
      </c>
      <c r="CK7" s="128">
        <f>SUMIF('Fleet Calc'!$AE$3:$AE$1600,CONCATENATE(uCO2_Calc!$E7,uCO2_Calc!P$2,"A"),'Fleet Calc'!$AI$3:$AI$1600)</f>
        <v>0</v>
      </c>
      <c r="CL7" s="128"/>
      <c r="CM7" s="128">
        <f>IF(S7&lt;&gt;"",(BW7*1.609344*VLOOKUP(S7,'uCO2 Emission Factors'!$V$7:$X$271,2,FALSE))/1000000,0)</f>
        <v>0</v>
      </c>
      <c r="CN7" s="128">
        <f>IF(T7&lt;&gt;"",(BX7*1.609344*VLOOKUP(T7,'uCO2 Emission Factors'!$V$7:$X$271,2,FALSE))/1000000,0)</f>
        <v>0</v>
      </c>
      <c r="CO7" s="128">
        <f>IF(U7&lt;&gt;"",(BY7*1.609344*VLOOKUP(U7,'uCO2 Emission Factors'!$V$7:$X$271,2,FALSE))/1000000,0)</f>
        <v>0</v>
      </c>
      <c r="CP7" s="128">
        <f>IF(V7&lt;&gt;"",(BZ7*1.609344*VLOOKUP(V7,'uCO2 Emission Factors'!$V$7:$X$271,2,FALSE))/1000000,0)</f>
        <v>0</v>
      </c>
      <c r="CQ7" s="128">
        <f>IF(W7&lt;&gt;"",(CA7*1.609344*VLOOKUP(W7,'uCO2 Emission Factors'!$V$7:$X$271,2,FALSE))/1000000,0)</f>
        <v>0</v>
      </c>
      <c r="CR7" s="128">
        <f>IF(X7&lt;&gt;"",(CB7*1.609344*VLOOKUP(X7,'uCO2 Emission Factors'!$V$7:$X$271,2,FALSE))/1000000,0)</f>
        <v>0</v>
      </c>
      <c r="CS7" s="128">
        <f>IF(Y7&lt;&gt;"",(CC7*1.609344*VLOOKUP(Y7,'uCO2 Emission Factors'!$V$7:$X$271,2,FALSE))/1000000,0)</f>
        <v>0</v>
      </c>
      <c r="CT7" s="128"/>
      <c r="CU7" s="128">
        <f>IF(S7&lt;&gt;"",(CE7*1.609344*VLOOKUP(S7,'uCO2 Emission Factors'!$V$7:$X$271,3,FALSE))/1000000,0)</f>
        <v>0</v>
      </c>
      <c r="CV7" s="128">
        <f>IF(T7&lt;&gt;"",(CF7*1.609344*VLOOKUP(T7,'uCO2 Emission Factors'!$V$7:$X$271,3,FALSE))/1000000,0)</f>
        <v>0</v>
      </c>
      <c r="CW7" s="128">
        <f>IF(U7&lt;&gt;"",(CG7*1.609344*VLOOKUP(U7,'uCO2 Emission Factors'!$V$7:$X$271,3,FALSE))/1000000,0)</f>
        <v>0</v>
      </c>
      <c r="CX7" s="128">
        <f>IF(V7&lt;&gt;"",(CH7*1.609344*VLOOKUP(V7,'uCO2 Emission Factors'!$V$7:$X$271,3,FALSE))/1000000,0)</f>
        <v>0</v>
      </c>
      <c r="CY7" s="128">
        <f>IF(W7&lt;&gt;"",(CI7*1.609344*VLOOKUP(W7,'uCO2 Emission Factors'!$V$7:$X$271,3,FALSE))/1000000,0)</f>
        <v>0</v>
      </c>
      <c r="CZ7" s="128">
        <f>IF(X7&lt;&gt;"",(CJ7*1.609344*VLOOKUP(X7,'uCO2 Emission Factors'!$V$7:$X$271,3,FALSE))/1000000,0)</f>
        <v>0</v>
      </c>
      <c r="DA7" s="128">
        <f>IF(Y7&lt;&gt;"",(CK7*1.609344*VLOOKUP(Y7,'uCO2 Emission Factors'!$V$7:$X$271,3,FALSE))/1000000,0)</f>
        <v>0</v>
      </c>
      <c r="DB7" s="128"/>
      <c r="DC7" s="128">
        <f>SUMIF('Fleet Calc'!$AE$3:$AE$1600,CONCATENATE(uCO2_Calc!$E7,uCO2_Calc!J$2,"L"),'Fleet Calc'!$AG$3:$AG$1600)</f>
        <v>0</v>
      </c>
      <c r="DD7" s="128">
        <f>SUMIF('Fleet Calc'!$AE$3:$AE$1600,CONCATENATE(uCO2_Calc!$E7,uCO2_Calc!K$2,"L"),'Fleet Calc'!$AG$3:$AG$1600)</f>
        <v>0</v>
      </c>
      <c r="DE7" s="128">
        <f>SUMIF('Fleet Calc'!$AE$3:$AE$1600,CONCATENATE(uCO2_Calc!$E7,uCO2_Calc!L$2,"L"),'Fleet Calc'!$AG$3:$AG$1600)</f>
        <v>0</v>
      </c>
      <c r="DF7" s="128">
        <f>SUMIF('Fleet Calc'!$AE$3:$AE$1600,CONCATENATE(uCO2_Calc!$E7,uCO2_Calc!M$2,"L"),'Fleet Calc'!$AG$3:$AG$1600)</f>
        <v>0</v>
      </c>
      <c r="DG7" s="128">
        <f>SUMIF('Fleet Calc'!$AE$3:$AE$1600,CONCATENATE(uCO2_Calc!$E7,uCO2_Calc!N$2,"L"),'Fleet Calc'!$AG$3:$AG$1600)</f>
        <v>0</v>
      </c>
      <c r="DH7" s="128">
        <f>SUMIF('Fleet Calc'!$AE$3:$AE$1600,CONCATENATE(uCO2_Calc!$E7,uCO2_Calc!O$2,"L"),'Fleet Calc'!$AG$3:$AG$1600)</f>
        <v>0</v>
      </c>
      <c r="DI7" s="128">
        <f>SUMIF('Fleet Calc'!$AE$3:$AE$1600,CONCATENATE(uCO2_Calc!$E7,uCO2_Calc!P$2,"L"),'Fleet Calc'!$AG$3:$AG$1600)</f>
        <v>0</v>
      </c>
      <c r="DJ7" s="128"/>
      <c r="DK7" s="128">
        <f>SUMIF('Fleet Calc'!$AE$3:$AE$1600,CONCATENATE(uCO2_Calc!$E7,uCO2_Calc!J$2,"A"),'Fleet Calc'!$AG$3:$AG$1600)</f>
        <v>0</v>
      </c>
      <c r="DL7" s="128">
        <f>SUMIF('Fleet Calc'!$AE$3:$AE$1600,CONCATENATE(uCO2_Calc!$E7,uCO2_Calc!K$2,"A"),'Fleet Calc'!$AG$3:$AG$1600)</f>
        <v>0</v>
      </c>
      <c r="DM7" s="128">
        <f>SUMIF('Fleet Calc'!$AE$3:$AE$1600,CONCATENATE(uCO2_Calc!$E7,uCO2_Calc!L$2,"A"),'Fleet Calc'!$AG$3:$AG$1600)</f>
        <v>0</v>
      </c>
      <c r="DN7" s="128">
        <f>SUMIF('Fleet Calc'!$AE$3:$AE$1600,CONCATENATE(uCO2_Calc!$E7,uCO2_Calc!M$2,"A"),'Fleet Calc'!$AG$3:$AG$1600)</f>
        <v>0</v>
      </c>
      <c r="DO7" s="128">
        <f>SUMIF('Fleet Calc'!$AE$3:$AE$1600,CONCATENATE(uCO2_Calc!$E7,uCO2_Calc!N$2,"A"),'Fleet Calc'!$AG$3:$AG$1600)</f>
        <v>0</v>
      </c>
      <c r="DP7" s="128">
        <f>SUMIF('Fleet Calc'!$AE$3:$AE$1600,CONCATENATE(uCO2_Calc!$E7,uCO2_Calc!O$2,"A"),'Fleet Calc'!$AG$3:$AG$1600)</f>
        <v>0</v>
      </c>
      <c r="DQ7" s="128">
        <f>SUMIF('Fleet Calc'!$AE$3:$AE$1600,CONCATENATE(uCO2_Calc!$E7,uCO2_Calc!P$2,"A"),'Fleet Calc'!$AG$3:$AG$1600)</f>
        <v>0</v>
      </c>
      <c r="DR7" s="128">
        <f>SUMIF('Fleet Calc'!$AE$3:$AE$1600,CONCATENATE(uCO2_Calc!$E7,uCO2_Calc!Q$2,"A"),'Fleet Calc'!$AG$3:$AG$1600)</f>
        <v>0</v>
      </c>
      <c r="DS7" s="128">
        <f>SUMIF('Fleet Calc'!$AE$3:$AE$1600,CONCATENATE(uCO2_Calc!$E7,uCO2_Calc!R$2,"A"),'Fleet Calc'!$AG$3:$AG$1600)</f>
        <v>0</v>
      </c>
      <c r="DT7" s="128">
        <f>SUMIF('Fleet Calc'!$AE$3:$AE$1600,CONCATENATE(uCO2_Calc!$E7,uCO2_Calc!S$2,"A"),'Fleet Calc'!$AG$3:$AG$1600)</f>
        <v>0</v>
      </c>
      <c r="DU7" s="128"/>
      <c r="DV7" s="130">
        <f>IF(J7&lt;&gt;"",(DC7*VLOOKUP(J7,'uCO2 Emission Factors'!$V$7:$Z$271,5,FALSE))/1000000,0)</f>
        <v>0</v>
      </c>
      <c r="DW7" s="130">
        <f>IF(K7&lt;&gt;"",(DD7*VLOOKUP(K7,'uCO2 Emission Factors'!$V$7:$Z$271,5,FALSE))/1000000,0)</f>
        <v>0</v>
      </c>
      <c r="DX7" s="130">
        <f>IF(L7&lt;&gt;"",(DE7*VLOOKUP(L7,'uCO2 Emission Factors'!$V$7:$Z$271,5,FALSE))/1000000,0)</f>
        <v>0</v>
      </c>
      <c r="DY7" s="130">
        <f>IF(M7&lt;&gt;"",(DF7*VLOOKUP(M7,'uCO2 Emission Factors'!$V$7:$Z$271,5,FALSE))/1000000,0)</f>
        <v>0</v>
      </c>
      <c r="DZ7" s="130">
        <f>IF(N7&lt;&gt;"",(DG7*VLOOKUP(N7,'uCO2 Emission Factors'!$V$7:$Z$271,5,FALSE))/1000000,0)</f>
        <v>0</v>
      </c>
      <c r="EA7" s="130">
        <f>IF(O7&lt;&gt;"",(DH7*VLOOKUP(O7,'uCO2 Emission Factors'!$V$7:$Z$271,5,FALSE))/1000000,0)</f>
        <v>0</v>
      </c>
      <c r="EB7" s="130">
        <f>IF(P7&lt;&gt;"",(DI7*VLOOKUP(P7,'uCO2 Emission Factors'!$V$7:$Z$271,5,FALSE))/1000000,0)</f>
        <v>0</v>
      </c>
      <c r="EC7" s="128"/>
      <c r="ED7" s="130">
        <f>IF(J7&lt;&gt;"",(DK7*VLOOKUP(J7,'uCO2 Emission Factors'!$V$7:$Z$271,5,FALSE))/1000000,0)</f>
        <v>0</v>
      </c>
      <c r="EE7" s="130">
        <f>IF(K7&lt;&gt;"",(DL7*VLOOKUP(K7,'uCO2 Emission Factors'!$V$7:$Z$271,5,FALSE))/1000000,0)</f>
        <v>0</v>
      </c>
      <c r="EF7" s="130">
        <f>IF(L7&lt;&gt;"",(DM7*VLOOKUP(L7,'uCO2 Emission Factors'!$V$7:$Z$271,5,FALSE))/1000000,0)</f>
        <v>0</v>
      </c>
      <c r="EG7" s="130">
        <f>IF(M7&lt;&gt;"",(DN7*VLOOKUP(M7,'uCO2 Emission Factors'!$V$7:$Z$271,5,FALSE))/1000000,0)</f>
        <v>0</v>
      </c>
      <c r="EH7" s="130">
        <f>IF(N7&lt;&gt;"",(DO7*VLOOKUP(N7,'uCO2 Emission Factors'!$V$7:$Z$271,5,FALSE))/1000000,0)</f>
        <v>0</v>
      </c>
      <c r="EI7" s="130">
        <f>IF(O7&lt;&gt;"",(DP7*VLOOKUP(O7,'uCO2 Emission Factors'!$V$7:$Z$271,5,FALSE))/1000000,0)</f>
        <v>0</v>
      </c>
      <c r="EJ7" s="130">
        <f>IF(P7&lt;&gt;"",(DQ7*VLOOKUP(P7,'uCO2 Emission Factors'!$V$7:$Z$271,5,FALSE))/1000000,0)</f>
        <v>0</v>
      </c>
      <c r="EK7" s="128"/>
      <c r="EL7" s="130">
        <f t="shared" si="2"/>
        <v>0</v>
      </c>
      <c r="EM7" s="130">
        <f t="shared" si="3"/>
        <v>0</v>
      </c>
      <c r="EN7" s="130">
        <f t="shared" si="4"/>
        <v>0</v>
      </c>
      <c r="EO7" s="130">
        <f t="shared" si="5"/>
        <v>0</v>
      </c>
      <c r="EP7" s="130">
        <f t="shared" si="6"/>
        <v>0</v>
      </c>
      <c r="EQ7" s="130">
        <f t="shared" si="7"/>
        <v>0</v>
      </c>
      <c r="ER7" s="130">
        <f t="shared" si="8"/>
        <v>0</v>
      </c>
      <c r="ES7" s="130"/>
      <c r="ET7" s="130">
        <f t="shared" si="9"/>
        <v>0</v>
      </c>
      <c r="EU7" s="130">
        <f t="shared" si="10"/>
        <v>0</v>
      </c>
      <c r="EV7" s="130">
        <f t="shared" si="11"/>
        <v>0</v>
      </c>
      <c r="EW7" s="130">
        <f t="shared" si="12"/>
        <v>0</v>
      </c>
      <c r="EX7" s="130">
        <f t="shared" si="13"/>
        <v>0</v>
      </c>
      <c r="EY7" s="130">
        <f t="shared" si="14"/>
        <v>0</v>
      </c>
      <c r="EZ7" s="130">
        <f t="shared" si="15"/>
        <v>0</v>
      </c>
      <c r="FA7" s="128"/>
      <c r="FB7" s="128">
        <f t="shared" si="16"/>
        <v>0</v>
      </c>
      <c r="FC7" s="128"/>
      <c r="FD7" s="128">
        <f t="shared" si="17"/>
        <v>0</v>
      </c>
      <c r="FE7" s="128">
        <f t="shared" si="18"/>
        <v>0</v>
      </c>
      <c r="FF7" s="128">
        <f t="shared" si="19"/>
        <v>0</v>
      </c>
      <c r="FG7" s="128">
        <f t="shared" si="20"/>
        <v>0</v>
      </c>
      <c r="FH7" s="128">
        <f t="shared" si="21"/>
        <v>0</v>
      </c>
      <c r="FI7" s="128">
        <f t="shared" si="22"/>
        <v>0</v>
      </c>
      <c r="FJ7" s="128">
        <f t="shared" si="23"/>
        <v>0</v>
      </c>
      <c r="FL7">
        <f t="shared" si="24"/>
        <v>0</v>
      </c>
      <c r="FM7">
        <f t="shared" si="25"/>
        <v>0</v>
      </c>
      <c r="FN7">
        <f t="shared" si="26"/>
        <v>0</v>
      </c>
      <c r="FO7">
        <f t="shared" si="27"/>
        <v>0</v>
      </c>
      <c r="FP7">
        <f t="shared" si="28"/>
        <v>0</v>
      </c>
      <c r="FQ7">
        <f t="shared" si="29"/>
        <v>0</v>
      </c>
      <c r="FR7">
        <f t="shared" si="30"/>
        <v>0</v>
      </c>
      <c r="FT7">
        <f t="shared" si="31"/>
        <v>0</v>
      </c>
      <c r="FU7">
        <f t="shared" si="32"/>
        <v>0</v>
      </c>
      <c r="FV7">
        <f t="shared" si="33"/>
        <v>0</v>
      </c>
      <c r="FW7">
        <f t="shared" si="34"/>
        <v>0</v>
      </c>
      <c r="FX7">
        <f t="shared" si="35"/>
        <v>0</v>
      </c>
      <c r="FY7">
        <f t="shared" si="36"/>
        <v>0</v>
      </c>
      <c r="FZ7">
        <f t="shared" si="37"/>
        <v>0</v>
      </c>
      <c r="GB7">
        <f t="shared" si="38"/>
        <v>0</v>
      </c>
      <c r="GC7">
        <f t="shared" si="39"/>
        <v>0</v>
      </c>
      <c r="GD7">
        <f t="shared" si="40"/>
        <v>0</v>
      </c>
      <c r="GE7">
        <f t="shared" si="41"/>
        <v>0</v>
      </c>
      <c r="GF7">
        <f t="shared" si="42"/>
        <v>0</v>
      </c>
      <c r="GG7">
        <f t="shared" si="43"/>
        <v>0</v>
      </c>
      <c r="GH7">
        <f t="shared" si="44"/>
        <v>0</v>
      </c>
      <c r="GJ7">
        <f t="shared" si="45"/>
        <v>0</v>
      </c>
      <c r="GK7">
        <f t="shared" si="46"/>
        <v>0</v>
      </c>
      <c r="GL7">
        <f t="shared" si="47"/>
        <v>0</v>
      </c>
      <c r="GM7">
        <f t="shared" si="48"/>
        <v>0</v>
      </c>
      <c r="GN7">
        <f t="shared" si="49"/>
        <v>0</v>
      </c>
      <c r="GO7">
        <f t="shared" si="50"/>
        <v>0</v>
      </c>
      <c r="GP7">
        <f t="shared" si="51"/>
        <v>0</v>
      </c>
      <c r="GR7">
        <f t="shared" si="52"/>
        <v>0</v>
      </c>
      <c r="GS7">
        <f t="shared" si="53"/>
        <v>0</v>
      </c>
      <c r="GT7">
        <f t="shared" si="54"/>
        <v>0</v>
      </c>
      <c r="GU7">
        <f t="shared" si="55"/>
        <v>0</v>
      </c>
      <c r="GV7">
        <f t="shared" si="56"/>
        <v>0</v>
      </c>
      <c r="GW7">
        <f t="shared" si="57"/>
        <v>0</v>
      </c>
      <c r="GX7">
        <f t="shared" si="58"/>
        <v>0</v>
      </c>
    </row>
    <row r="8" spans="1:206" x14ac:dyDescent="0.2">
      <c r="B8" t="s">
        <v>49</v>
      </c>
      <c r="C8" t="s">
        <v>80</v>
      </c>
      <c r="D8" t="s">
        <v>98</v>
      </c>
      <c r="E8" t="str">
        <f t="shared" si="0"/>
        <v>DCDC2</v>
      </c>
      <c r="G8" s="129">
        <v>0</v>
      </c>
      <c r="H8" s="129">
        <v>0</v>
      </c>
      <c r="I8" s="127"/>
      <c r="J8" s="127">
        <f>P7+1</f>
        <v>29</v>
      </c>
      <c r="K8" s="127">
        <f t="shared" si="1"/>
        <v>30</v>
      </c>
      <c r="L8" s="127">
        <f t="shared" si="1"/>
        <v>31</v>
      </c>
      <c r="M8" s="127">
        <f t="shared" si="1"/>
        <v>32</v>
      </c>
      <c r="N8" s="127">
        <f t="shared" si="1"/>
        <v>33</v>
      </c>
      <c r="O8" s="127">
        <f t="shared" si="1"/>
        <v>34</v>
      </c>
      <c r="P8" s="127">
        <f t="shared" si="1"/>
        <v>35</v>
      </c>
      <c r="Q8" s="127"/>
      <c r="R8" s="127"/>
      <c r="S8" s="127"/>
      <c r="T8" s="127"/>
      <c r="U8" s="127"/>
      <c r="V8" s="127"/>
      <c r="W8" s="127"/>
      <c r="X8" s="127"/>
      <c r="Y8" s="127"/>
      <c r="AA8" s="128">
        <f>COUNTIF('Fleet Calc'!$AE$3:$AE$1600,CONCATENATE(uCO2_Calc!$E8,uCO2_Calc!J$2,"L"))</f>
        <v>0</v>
      </c>
      <c r="AB8" s="128">
        <f>COUNTIF('Fleet Calc'!$AE$3:$AE$1600,CONCATENATE(uCO2_Calc!$E8,uCO2_Calc!K$2,"L"))</f>
        <v>0</v>
      </c>
      <c r="AC8" s="128">
        <f>COUNTIF('Fleet Calc'!$AE$3:$AE$1600,CONCATENATE(uCO2_Calc!$E8,uCO2_Calc!L$2,"L"))</f>
        <v>0</v>
      </c>
      <c r="AD8" s="128">
        <f>COUNTIF('Fleet Calc'!$AE$3:$AE$1600,CONCATENATE(uCO2_Calc!$E8,uCO2_Calc!M$2,"L"))</f>
        <v>0</v>
      </c>
      <c r="AE8" s="128">
        <f>COUNTIF('Fleet Calc'!$AE$3:$AE$1600,CONCATENATE(uCO2_Calc!$E8,uCO2_Calc!N$2,"L"))</f>
        <v>0</v>
      </c>
      <c r="AF8" s="128">
        <f>COUNTIF('Fleet Calc'!$AE$3:$AE$1600,CONCATENATE(uCO2_Calc!$E8,uCO2_Calc!O$2,"L"))</f>
        <v>0</v>
      </c>
      <c r="AG8" s="128">
        <f>COUNTIF('Fleet Calc'!$AE$3:$AE$1600,CONCATENATE(uCO2_Calc!$E8,uCO2_Calc!P$2,"L"))</f>
        <v>0</v>
      </c>
      <c r="AH8" s="128"/>
      <c r="AI8" s="128">
        <f>COUNTIF('Fleet Calc'!$AE$3:$AE$1600,CONCATENATE(uCO2_Calc!$E8,uCO2_Calc!J$2,"A"))</f>
        <v>0</v>
      </c>
      <c r="AJ8" s="128">
        <f>COUNTIF('Fleet Calc'!$AE$3:$AE$1600,CONCATENATE(uCO2_Calc!$E8,uCO2_Calc!K$2,"A"))</f>
        <v>0</v>
      </c>
      <c r="AK8" s="128">
        <f>COUNTIF('Fleet Calc'!$AE$3:$AE$1600,CONCATENATE(uCO2_Calc!$E8,uCO2_Calc!L$2,"A"))</f>
        <v>0</v>
      </c>
      <c r="AL8" s="128">
        <f>COUNTIF('Fleet Calc'!$AE$3:$AE$1600,CONCATENATE(uCO2_Calc!$E8,uCO2_Calc!M$2,"A"))</f>
        <v>0</v>
      </c>
      <c r="AM8" s="128">
        <f>COUNTIF('Fleet Calc'!$AE$3:$AE$1600,CONCATENATE(uCO2_Calc!$E8,uCO2_Calc!N$2,"A"))</f>
        <v>0</v>
      </c>
      <c r="AN8" s="128">
        <f>COUNTIF('Fleet Calc'!$AE$3:$AE$1600,CONCATENATE(uCO2_Calc!$E8,uCO2_Calc!O$2,"A"))</f>
        <v>0</v>
      </c>
      <c r="AO8" s="128">
        <f>COUNTIF('Fleet Calc'!$AE$3:$AE$1600,CONCATENATE(uCO2_Calc!$E8,uCO2_Calc!P$2,"A"))</f>
        <v>0</v>
      </c>
      <c r="AP8" s="128"/>
      <c r="AQ8" s="128">
        <f>SUMIF('Fleet Calc'!$AE$3:$AE$1600,CONCATENATE(uCO2_Calc!$E8,uCO2_Calc!J$2,"L"),'Fleet Calc'!$AK$3:$AK$1600)</f>
        <v>0</v>
      </c>
      <c r="AR8" s="128">
        <f>SUMIF('Fleet Calc'!$AE$3:$AE$1600,CONCATENATE(uCO2_Calc!$E8,uCO2_Calc!K$2,"L"),'Fleet Calc'!$AK$3:$AK$1600)</f>
        <v>0</v>
      </c>
      <c r="AS8" s="128">
        <f>SUMIF('Fleet Calc'!$AE$3:$AE$1600,CONCATENATE(uCO2_Calc!$E8,uCO2_Calc!L$2,"L"),'Fleet Calc'!$AK$3:$AK$1600)</f>
        <v>0</v>
      </c>
      <c r="AT8" s="128">
        <f>SUMIF('Fleet Calc'!$AE$3:$AE$1600,CONCATENATE(uCO2_Calc!$E8,uCO2_Calc!M$2,"L"),'Fleet Calc'!$AK$3:$AK$1600)</f>
        <v>0</v>
      </c>
      <c r="AU8" s="128">
        <f>SUMIF('Fleet Calc'!$AE$3:$AE$1600,CONCATENATE(uCO2_Calc!$E8,uCO2_Calc!N$2,"L"),'Fleet Calc'!$AK$3:$AK$1600)</f>
        <v>0</v>
      </c>
      <c r="AV8" s="128">
        <f>SUMIF('Fleet Calc'!$AE$3:$AE$1600,CONCATENATE(uCO2_Calc!$E8,uCO2_Calc!O$2,"L"),'Fleet Calc'!$AK$3:$AK$1600)</f>
        <v>0</v>
      </c>
      <c r="AW8" s="128">
        <f>SUMIF('Fleet Calc'!$AE$3:$AE$1600,CONCATENATE(uCO2_Calc!$E8,uCO2_Calc!P$2,"L"),'Fleet Calc'!$AK$3:$AK$1600)</f>
        <v>0</v>
      </c>
      <c r="AX8" s="128"/>
      <c r="AY8" s="128">
        <f>SUMIF('Fleet Calc'!$AE$3:$AE$1600,CONCATENATE(uCO2_Calc!$E8,uCO2_Calc!J$2,"A"),'Fleet Calc'!$AK$3:$AK$1600)</f>
        <v>0</v>
      </c>
      <c r="AZ8" s="128">
        <f>SUMIF('Fleet Calc'!$AE$3:$AE$1600,CONCATENATE(uCO2_Calc!$E8,uCO2_Calc!K$2,"A"),'Fleet Calc'!$AK$3:$AK$1600)</f>
        <v>0</v>
      </c>
      <c r="BA8" s="128">
        <f>SUMIF('Fleet Calc'!$AE$3:$AE$1600,CONCATENATE(uCO2_Calc!$E8,uCO2_Calc!L$2,"A"),'Fleet Calc'!$AK$3:$AK$1600)</f>
        <v>0</v>
      </c>
      <c r="BB8" s="128">
        <f>SUMIF('Fleet Calc'!$AE$3:$AE$1600,CONCATENATE(uCO2_Calc!$E8,uCO2_Calc!M$2,"A"),'Fleet Calc'!$AK$3:$AK$1600)</f>
        <v>0</v>
      </c>
      <c r="BC8" s="128">
        <f>SUMIF('Fleet Calc'!$AE$3:$AE$1600,CONCATENATE(uCO2_Calc!$E8,uCO2_Calc!N$2,"A"),'Fleet Calc'!$AK$3:$AK$1600)</f>
        <v>0</v>
      </c>
      <c r="BD8" s="128">
        <f>SUMIF('Fleet Calc'!$AE$3:$AE$1600,CONCATENATE(uCO2_Calc!$E8,uCO2_Calc!O$2,"A"),'Fleet Calc'!$AK$3:$AK$1600)</f>
        <v>0</v>
      </c>
      <c r="BE8" s="128">
        <f>SUMIF('Fleet Calc'!$AE$3:$AE$1600,CONCATENATE(uCO2_Calc!$E8,uCO2_Calc!P$2,"A"),'Fleet Calc'!$AK$3:$AK$1600)</f>
        <v>0</v>
      </c>
      <c r="BF8" s="128"/>
      <c r="BG8" s="128">
        <f>IF(J8&lt;&gt;"",(AQ8*1.609344*VLOOKUP(J8,'uCO2 Emission Factors'!$V$7:$X$271,2,FALSE))/1000000,0)</f>
        <v>0</v>
      </c>
      <c r="BH8" s="128">
        <f>IF(K8&lt;&gt;"",(AR8*1.609344*VLOOKUP(K8,'uCO2 Emission Factors'!$V$7:$X$271,2,FALSE))/1000000,0)</f>
        <v>0</v>
      </c>
      <c r="BI8" s="128">
        <f>IF(L8&lt;&gt;"",(AS8*1.609344*VLOOKUP(L8,'uCO2 Emission Factors'!$V$7:$X$271,2,FALSE))/1000000,0)</f>
        <v>0</v>
      </c>
      <c r="BJ8" s="128">
        <f>IF(M8&lt;&gt;"",(AT8*1.609344*VLOOKUP(M8,'uCO2 Emission Factors'!$V$7:$X$271,2,FALSE))/1000000,0)</f>
        <v>0</v>
      </c>
      <c r="BK8" s="128">
        <f>IF(N8&lt;&gt;"",(AU8*1.609344*VLOOKUP(N8,'uCO2 Emission Factors'!$V$7:$X$271,2,FALSE))/1000000,0)</f>
        <v>0</v>
      </c>
      <c r="BL8" s="128">
        <f>IF(O8&lt;&gt;"",(AV8*1.609344*VLOOKUP(O8,'uCO2 Emission Factors'!$V$7:$X$271,2,FALSE))/1000000,0)</f>
        <v>0</v>
      </c>
      <c r="BM8" s="128">
        <f>IF(P8&lt;&gt;"",(AW8*1.609344*VLOOKUP(P8,'uCO2 Emission Factors'!$V$7:$X$271,2,FALSE))/1000000,0)</f>
        <v>0</v>
      </c>
      <c r="BN8" s="128"/>
      <c r="BO8" s="128">
        <f>IF(J8&lt;&gt;"",(AY8*1.609344*VLOOKUP(J8,'uCO2 Emission Factors'!$V$7:$X$271,3,FALSE))/1000000,0)</f>
        <v>0</v>
      </c>
      <c r="BP8" s="128">
        <f>IF(K8&lt;&gt;"",(AZ8*1.609344*VLOOKUP(K8,'uCO2 Emission Factors'!$V$7:$X$271,3,FALSE))/1000000,0)</f>
        <v>0</v>
      </c>
      <c r="BQ8" s="128">
        <f>IF(L8&lt;&gt;"",(BA8*1.609344*VLOOKUP(L8,'uCO2 Emission Factors'!$V$7:$X$271,3,FALSE))/1000000,0)</f>
        <v>0</v>
      </c>
      <c r="BR8" s="128">
        <f>IF(M8&lt;&gt;"",(BB8*1.609344*VLOOKUP(M8,'uCO2 Emission Factors'!$V$7:$X$271,3,FALSE))/1000000,0)</f>
        <v>0</v>
      </c>
      <c r="BS8" s="128">
        <f>IF(N8&lt;&gt;"",(BC8*1.609344*VLOOKUP(N8,'uCO2 Emission Factors'!$V$7:$X$271,3,FALSE))/1000000,0)</f>
        <v>0</v>
      </c>
      <c r="BT8" s="128">
        <f>IF(O8&lt;&gt;"",(BD8*1.609344*VLOOKUP(O8,'uCO2 Emission Factors'!$V$7:$X$271,3,FALSE))/1000000,0)</f>
        <v>0</v>
      </c>
      <c r="BU8" s="128">
        <f>IF(P8&lt;&gt;"",(BE8*1.609344*VLOOKUP(P8,'uCO2 Emission Factors'!$V$7:$X$271,3,FALSE))/1000000,0)</f>
        <v>0</v>
      </c>
      <c r="BV8" s="128"/>
      <c r="BW8" s="128">
        <f>SUMIF('Fleet Calc'!$AE$3:$AE$1600,CONCATENATE(uCO2_Calc!$E8,uCO2_Calc!J$2,"L"),'Fleet Calc'!$AI$3:$AI$1600)</f>
        <v>0</v>
      </c>
      <c r="BX8" s="128">
        <f>SUMIF('Fleet Calc'!$AE$3:$AE$1600,CONCATENATE(uCO2_Calc!$E8,uCO2_Calc!K$2,"L"),'Fleet Calc'!$AI$3:$AI$1600)</f>
        <v>0</v>
      </c>
      <c r="BY8" s="128">
        <f>SUMIF('Fleet Calc'!$AE$3:$AE$1600,CONCATENATE(uCO2_Calc!$E8,uCO2_Calc!L$2,"L"),'Fleet Calc'!$AI$3:$AI$1600)</f>
        <v>0</v>
      </c>
      <c r="BZ8" s="128">
        <f>SUMIF('Fleet Calc'!$AE$3:$AE$1600,CONCATENATE(uCO2_Calc!$E8,uCO2_Calc!M$2,"L"),'Fleet Calc'!$AI$3:$AI$1600)</f>
        <v>0</v>
      </c>
      <c r="CA8" s="128">
        <f>SUMIF('Fleet Calc'!$AE$3:$AE$1600,CONCATENATE(uCO2_Calc!$E8,uCO2_Calc!N$2,"L"),'Fleet Calc'!$AI$3:$AI$1600)</f>
        <v>0</v>
      </c>
      <c r="CB8" s="128">
        <f>SUMIF('Fleet Calc'!$AE$3:$AE$1600,CONCATENATE(uCO2_Calc!$E8,uCO2_Calc!O$2,"L"),'Fleet Calc'!$AI$3:$AI$1600)</f>
        <v>0</v>
      </c>
      <c r="CC8" s="128">
        <f>SUMIF('Fleet Calc'!$AE$3:$AE$1600,CONCATENATE(uCO2_Calc!$E8,uCO2_Calc!P$2,"L"),'Fleet Calc'!$AI$3:$AI$1600)</f>
        <v>0</v>
      </c>
      <c r="CD8" s="128"/>
      <c r="CE8" s="128">
        <f>SUMIF('Fleet Calc'!$AE$3:$AE$1600,CONCATENATE(uCO2_Calc!$E8,uCO2_Calc!J$2,"A"),'Fleet Calc'!$AI$3:$AI$1600)</f>
        <v>0</v>
      </c>
      <c r="CF8" s="128">
        <f>SUMIF('Fleet Calc'!$AE$3:$AE$1600,CONCATENATE(uCO2_Calc!$E8,uCO2_Calc!K$2,"A"),'Fleet Calc'!$AI$3:$AI$1600)</f>
        <v>0</v>
      </c>
      <c r="CG8" s="128">
        <f>SUMIF('Fleet Calc'!$AE$3:$AE$1600,CONCATENATE(uCO2_Calc!$E8,uCO2_Calc!L$2,"A"),'Fleet Calc'!$AI$3:$AI$1600)</f>
        <v>0</v>
      </c>
      <c r="CH8" s="128">
        <f>SUMIF('Fleet Calc'!$AE$3:$AE$1600,CONCATENATE(uCO2_Calc!$E8,uCO2_Calc!M$2,"A"),'Fleet Calc'!$AI$3:$AI$1600)</f>
        <v>0</v>
      </c>
      <c r="CI8" s="128">
        <f>SUMIF('Fleet Calc'!$AE$3:$AE$1600,CONCATENATE(uCO2_Calc!$E8,uCO2_Calc!N$2,"A"),'Fleet Calc'!$AI$3:$AI$1600)</f>
        <v>0</v>
      </c>
      <c r="CJ8" s="128">
        <f>SUMIF('Fleet Calc'!$AE$3:$AE$1600,CONCATENATE(uCO2_Calc!$E8,uCO2_Calc!O$2,"A"),'Fleet Calc'!$AI$3:$AI$1600)</f>
        <v>0</v>
      </c>
      <c r="CK8" s="128">
        <f>SUMIF('Fleet Calc'!$AE$3:$AE$1600,CONCATENATE(uCO2_Calc!$E8,uCO2_Calc!P$2,"A"),'Fleet Calc'!$AI$3:$AI$1600)</f>
        <v>0</v>
      </c>
      <c r="CL8" s="128"/>
      <c r="CM8" s="128">
        <f>IF(S8&lt;&gt;"",(BW8*1.609344*VLOOKUP(S8,'uCO2 Emission Factors'!$V$7:$X$271,2,FALSE))/1000000,0)</f>
        <v>0</v>
      </c>
      <c r="CN8" s="128">
        <f>IF(T8&lt;&gt;"",(BX8*1.609344*VLOOKUP(T8,'uCO2 Emission Factors'!$V$7:$X$271,2,FALSE))/1000000,0)</f>
        <v>0</v>
      </c>
      <c r="CO8" s="128">
        <f>IF(U8&lt;&gt;"",(BY8*1.609344*VLOOKUP(U8,'uCO2 Emission Factors'!$V$7:$X$271,2,FALSE))/1000000,0)</f>
        <v>0</v>
      </c>
      <c r="CP8" s="128">
        <f>IF(V8&lt;&gt;"",(BZ8*1.609344*VLOOKUP(V8,'uCO2 Emission Factors'!$V$7:$X$271,2,FALSE))/1000000,0)</f>
        <v>0</v>
      </c>
      <c r="CQ8" s="128">
        <f>IF(W8&lt;&gt;"",(CA8*1.609344*VLOOKUP(W8,'uCO2 Emission Factors'!$V$7:$X$271,2,FALSE))/1000000,0)</f>
        <v>0</v>
      </c>
      <c r="CR8" s="128">
        <f>IF(X8&lt;&gt;"",(CB8*1.609344*VLOOKUP(X8,'uCO2 Emission Factors'!$V$7:$X$271,2,FALSE))/1000000,0)</f>
        <v>0</v>
      </c>
      <c r="CS8" s="128">
        <f>IF(Y8&lt;&gt;"",(CC8*1.609344*VLOOKUP(Y8,'uCO2 Emission Factors'!$V$7:$X$271,2,FALSE))/1000000,0)</f>
        <v>0</v>
      </c>
      <c r="CT8" s="128"/>
      <c r="CU8" s="128">
        <f>IF(S8&lt;&gt;"",(CE8*1.609344*VLOOKUP(S8,'uCO2 Emission Factors'!$V$7:$X$271,3,FALSE))/1000000,0)</f>
        <v>0</v>
      </c>
      <c r="CV8" s="128">
        <f>IF(T8&lt;&gt;"",(CF8*1.609344*VLOOKUP(T8,'uCO2 Emission Factors'!$V$7:$X$271,3,FALSE))/1000000,0)</f>
        <v>0</v>
      </c>
      <c r="CW8" s="128">
        <f>IF(U8&lt;&gt;"",(CG8*1.609344*VLOOKUP(U8,'uCO2 Emission Factors'!$V$7:$X$271,3,FALSE))/1000000,0)</f>
        <v>0</v>
      </c>
      <c r="CX8" s="128">
        <f>IF(V8&lt;&gt;"",(CH8*1.609344*VLOOKUP(V8,'uCO2 Emission Factors'!$V$7:$X$271,3,FALSE))/1000000,0)</f>
        <v>0</v>
      </c>
      <c r="CY8" s="128">
        <f>IF(W8&lt;&gt;"",(CI8*1.609344*VLOOKUP(W8,'uCO2 Emission Factors'!$V$7:$X$271,3,FALSE))/1000000,0)</f>
        <v>0</v>
      </c>
      <c r="CZ8" s="128">
        <f>IF(X8&lt;&gt;"",(CJ8*1.609344*VLOOKUP(X8,'uCO2 Emission Factors'!$V$7:$X$271,3,FALSE))/1000000,0)</f>
        <v>0</v>
      </c>
      <c r="DA8" s="128">
        <f>IF(Y8&lt;&gt;"",(CK8*1.609344*VLOOKUP(Y8,'uCO2 Emission Factors'!$V$7:$X$271,3,FALSE))/1000000,0)</f>
        <v>0</v>
      </c>
      <c r="DB8" s="128"/>
      <c r="DC8" s="128">
        <f>SUMIF('Fleet Calc'!$AE$3:$AE$1600,CONCATENATE(uCO2_Calc!$E8,uCO2_Calc!J$2,"L"),'Fleet Calc'!$AG$3:$AG$1600)</f>
        <v>0</v>
      </c>
      <c r="DD8" s="128">
        <f>SUMIF('Fleet Calc'!$AE$3:$AE$1600,CONCATENATE(uCO2_Calc!$E8,uCO2_Calc!K$2,"L"),'Fleet Calc'!$AG$3:$AG$1600)</f>
        <v>0</v>
      </c>
      <c r="DE8" s="128">
        <f>SUMIF('Fleet Calc'!$AE$3:$AE$1600,CONCATENATE(uCO2_Calc!$E8,uCO2_Calc!L$2,"L"),'Fleet Calc'!$AG$3:$AG$1600)</f>
        <v>0</v>
      </c>
      <c r="DF8" s="128">
        <f>SUMIF('Fleet Calc'!$AE$3:$AE$1600,CONCATENATE(uCO2_Calc!$E8,uCO2_Calc!M$2,"L"),'Fleet Calc'!$AG$3:$AG$1600)</f>
        <v>0</v>
      </c>
      <c r="DG8" s="128">
        <f>SUMIF('Fleet Calc'!$AE$3:$AE$1600,CONCATENATE(uCO2_Calc!$E8,uCO2_Calc!N$2,"L"),'Fleet Calc'!$AG$3:$AG$1600)</f>
        <v>0</v>
      </c>
      <c r="DH8" s="128">
        <f>SUMIF('Fleet Calc'!$AE$3:$AE$1600,CONCATENATE(uCO2_Calc!$E8,uCO2_Calc!O$2,"L"),'Fleet Calc'!$AG$3:$AG$1600)</f>
        <v>0</v>
      </c>
      <c r="DI8" s="128">
        <f>SUMIF('Fleet Calc'!$AE$3:$AE$1600,CONCATENATE(uCO2_Calc!$E8,uCO2_Calc!P$2,"L"),'Fleet Calc'!$AG$3:$AG$1600)</f>
        <v>0</v>
      </c>
      <c r="DJ8" s="128"/>
      <c r="DK8" s="128">
        <f>SUMIF('Fleet Calc'!$AE$3:$AE$1600,CONCATENATE(uCO2_Calc!$E8,uCO2_Calc!J$2,"A"),'Fleet Calc'!$AG$3:$AG$1600)</f>
        <v>0</v>
      </c>
      <c r="DL8" s="128">
        <f>SUMIF('Fleet Calc'!$AE$3:$AE$1600,CONCATENATE(uCO2_Calc!$E8,uCO2_Calc!K$2,"A"),'Fleet Calc'!$AG$3:$AG$1600)</f>
        <v>0</v>
      </c>
      <c r="DM8" s="128">
        <f>SUMIF('Fleet Calc'!$AE$3:$AE$1600,CONCATENATE(uCO2_Calc!$E8,uCO2_Calc!L$2,"A"),'Fleet Calc'!$AG$3:$AG$1600)</f>
        <v>0</v>
      </c>
      <c r="DN8" s="128">
        <f>SUMIF('Fleet Calc'!$AE$3:$AE$1600,CONCATENATE(uCO2_Calc!$E8,uCO2_Calc!M$2,"A"),'Fleet Calc'!$AG$3:$AG$1600)</f>
        <v>0</v>
      </c>
      <c r="DO8" s="128">
        <f>SUMIF('Fleet Calc'!$AE$3:$AE$1600,CONCATENATE(uCO2_Calc!$E8,uCO2_Calc!N$2,"A"),'Fleet Calc'!$AG$3:$AG$1600)</f>
        <v>0</v>
      </c>
      <c r="DP8" s="128">
        <f>SUMIF('Fleet Calc'!$AE$3:$AE$1600,CONCATENATE(uCO2_Calc!$E8,uCO2_Calc!O$2,"A"),'Fleet Calc'!$AG$3:$AG$1600)</f>
        <v>0</v>
      </c>
      <c r="DQ8" s="128">
        <f>SUMIF('Fleet Calc'!$AE$3:$AE$1600,CONCATENATE(uCO2_Calc!$E8,uCO2_Calc!P$2,"A"),'Fleet Calc'!$AG$3:$AG$1600)</f>
        <v>0</v>
      </c>
      <c r="DR8" s="128">
        <f>SUMIF('Fleet Calc'!$AE$3:$AE$1600,CONCATENATE(uCO2_Calc!$E8,uCO2_Calc!Q$2,"A"),'Fleet Calc'!$AG$3:$AG$1600)</f>
        <v>0</v>
      </c>
      <c r="DS8" s="128">
        <f>SUMIF('Fleet Calc'!$AE$3:$AE$1600,CONCATENATE(uCO2_Calc!$E8,uCO2_Calc!R$2,"A"),'Fleet Calc'!$AG$3:$AG$1600)</f>
        <v>0</v>
      </c>
      <c r="DT8" s="128">
        <f>SUMIF('Fleet Calc'!$AE$3:$AE$1600,CONCATENATE(uCO2_Calc!$E8,uCO2_Calc!S$2,"A"),'Fleet Calc'!$AG$3:$AG$1600)</f>
        <v>0</v>
      </c>
      <c r="DU8" s="128"/>
      <c r="DV8" s="130">
        <f>IF(J8&lt;&gt;"",(DC8*VLOOKUP(J8,'uCO2 Emission Factors'!$V$7:$Z$271,5,FALSE))/1000000,0)</f>
        <v>0</v>
      </c>
      <c r="DW8" s="130">
        <f>IF(K8&lt;&gt;"",(DD8*VLOOKUP(K8,'uCO2 Emission Factors'!$V$7:$Z$271,5,FALSE))/1000000,0)</f>
        <v>0</v>
      </c>
      <c r="DX8" s="130">
        <f>IF(L8&lt;&gt;"",(DE8*VLOOKUP(L8,'uCO2 Emission Factors'!$V$7:$Z$271,5,FALSE))/1000000,0)</f>
        <v>0</v>
      </c>
      <c r="DY8" s="130">
        <f>IF(M8&lt;&gt;"",(DF8*VLOOKUP(M8,'uCO2 Emission Factors'!$V$7:$Z$271,5,FALSE))/1000000,0)</f>
        <v>0</v>
      </c>
      <c r="DZ8" s="130">
        <f>IF(N8&lt;&gt;"",(DG8*VLOOKUP(N8,'uCO2 Emission Factors'!$V$7:$Z$271,5,FALSE))/1000000,0)</f>
        <v>0</v>
      </c>
      <c r="EA8" s="130">
        <f>IF(O8&lt;&gt;"",(DH8*VLOOKUP(O8,'uCO2 Emission Factors'!$V$7:$Z$271,5,FALSE))/1000000,0)</f>
        <v>0</v>
      </c>
      <c r="EB8" s="130">
        <f>IF(P8&lt;&gt;"",(DI8*VLOOKUP(P8,'uCO2 Emission Factors'!$V$7:$Z$271,5,FALSE))/1000000,0)</f>
        <v>0</v>
      </c>
      <c r="EC8" s="128"/>
      <c r="ED8" s="130">
        <f>IF(J8&lt;&gt;"",(DK8*VLOOKUP(J8,'uCO2 Emission Factors'!$V$7:$Z$271,5,FALSE))/1000000,0)</f>
        <v>0</v>
      </c>
      <c r="EE8" s="130">
        <f>IF(K8&lt;&gt;"",(DL8*VLOOKUP(K8,'uCO2 Emission Factors'!$V$7:$Z$271,5,FALSE))/1000000,0)</f>
        <v>0</v>
      </c>
      <c r="EF8" s="130">
        <f>IF(L8&lt;&gt;"",(DM8*VLOOKUP(L8,'uCO2 Emission Factors'!$V$7:$Z$271,5,FALSE))/1000000,0)</f>
        <v>0</v>
      </c>
      <c r="EG8" s="130">
        <f>IF(M8&lt;&gt;"",(DN8*VLOOKUP(M8,'uCO2 Emission Factors'!$V$7:$Z$271,5,FALSE))/1000000,0)</f>
        <v>0</v>
      </c>
      <c r="EH8" s="130">
        <f>IF(N8&lt;&gt;"",(DO8*VLOOKUP(N8,'uCO2 Emission Factors'!$V$7:$Z$271,5,FALSE))/1000000,0)</f>
        <v>0</v>
      </c>
      <c r="EI8" s="130">
        <f>IF(O8&lt;&gt;"",(DP8*VLOOKUP(O8,'uCO2 Emission Factors'!$V$7:$Z$271,5,FALSE))/1000000,0)</f>
        <v>0</v>
      </c>
      <c r="EJ8" s="130">
        <f>IF(P8&lt;&gt;"",(DQ8*VLOOKUP(P8,'uCO2 Emission Factors'!$V$7:$Z$271,5,FALSE))/1000000,0)</f>
        <v>0</v>
      </c>
      <c r="EK8" s="128"/>
      <c r="EL8" s="130">
        <f t="shared" si="2"/>
        <v>0</v>
      </c>
      <c r="EM8" s="130">
        <f t="shared" si="3"/>
        <v>0</v>
      </c>
      <c r="EN8" s="130">
        <f t="shared" si="4"/>
        <v>0</v>
      </c>
      <c r="EO8" s="130">
        <f t="shared" si="5"/>
        <v>0</v>
      </c>
      <c r="EP8" s="130">
        <f t="shared" si="6"/>
        <v>0</v>
      </c>
      <c r="EQ8" s="130">
        <f t="shared" si="7"/>
        <v>0</v>
      </c>
      <c r="ER8" s="130">
        <f t="shared" si="8"/>
        <v>0</v>
      </c>
      <c r="ES8" s="130"/>
      <c r="ET8" s="130">
        <f t="shared" si="9"/>
        <v>0</v>
      </c>
      <c r="EU8" s="130">
        <f t="shared" si="10"/>
        <v>0</v>
      </c>
      <c r="EV8" s="130">
        <f t="shared" si="11"/>
        <v>0</v>
      </c>
      <c r="EW8" s="130">
        <f t="shared" si="12"/>
        <v>0</v>
      </c>
      <c r="EX8" s="130">
        <f t="shared" si="13"/>
        <v>0</v>
      </c>
      <c r="EY8" s="130">
        <f t="shared" si="14"/>
        <v>0</v>
      </c>
      <c r="EZ8" s="130">
        <f t="shared" si="15"/>
        <v>0</v>
      </c>
      <c r="FA8" s="128"/>
      <c r="FB8" s="128">
        <f t="shared" si="16"/>
        <v>0</v>
      </c>
      <c r="FC8" s="128"/>
      <c r="FD8" s="128">
        <f t="shared" si="17"/>
        <v>0</v>
      </c>
      <c r="FE8" s="128">
        <f t="shared" si="18"/>
        <v>0</v>
      </c>
      <c r="FF8" s="128">
        <f t="shared" si="19"/>
        <v>0</v>
      </c>
      <c r="FG8" s="128">
        <f t="shared" si="20"/>
        <v>0</v>
      </c>
      <c r="FH8" s="128">
        <f t="shared" si="21"/>
        <v>0</v>
      </c>
      <c r="FI8" s="128">
        <f t="shared" si="22"/>
        <v>0</v>
      </c>
      <c r="FJ8" s="128">
        <f t="shared" si="23"/>
        <v>0</v>
      </c>
      <c r="FL8">
        <f t="shared" si="24"/>
        <v>0</v>
      </c>
      <c r="FM8">
        <f t="shared" si="25"/>
        <v>0</v>
      </c>
      <c r="FN8">
        <f t="shared" si="26"/>
        <v>0</v>
      </c>
      <c r="FO8">
        <f t="shared" si="27"/>
        <v>0</v>
      </c>
      <c r="FP8">
        <f t="shared" si="28"/>
        <v>0</v>
      </c>
      <c r="FQ8">
        <f t="shared" si="29"/>
        <v>0</v>
      </c>
      <c r="FR8">
        <f t="shared" si="30"/>
        <v>0</v>
      </c>
      <c r="FT8">
        <f t="shared" si="31"/>
        <v>0</v>
      </c>
      <c r="FU8">
        <f t="shared" si="32"/>
        <v>0</v>
      </c>
      <c r="FV8">
        <f t="shared" si="33"/>
        <v>0</v>
      </c>
      <c r="FW8">
        <f t="shared" si="34"/>
        <v>0</v>
      </c>
      <c r="FX8">
        <f t="shared" si="35"/>
        <v>0</v>
      </c>
      <c r="FY8">
        <f t="shared" si="36"/>
        <v>0</v>
      </c>
      <c r="FZ8">
        <f t="shared" si="37"/>
        <v>0</v>
      </c>
      <c r="GB8">
        <f t="shared" si="38"/>
        <v>0</v>
      </c>
      <c r="GC8">
        <f t="shared" si="39"/>
        <v>0</v>
      </c>
      <c r="GD8">
        <f t="shared" si="40"/>
        <v>0</v>
      </c>
      <c r="GE8">
        <f t="shared" si="41"/>
        <v>0</v>
      </c>
      <c r="GF8">
        <f t="shared" si="42"/>
        <v>0</v>
      </c>
      <c r="GG8">
        <f t="shared" si="43"/>
        <v>0</v>
      </c>
      <c r="GH8">
        <f t="shared" si="44"/>
        <v>0</v>
      </c>
      <c r="GJ8">
        <f t="shared" si="45"/>
        <v>0</v>
      </c>
      <c r="GK8">
        <f t="shared" si="46"/>
        <v>0</v>
      </c>
      <c r="GL8">
        <f t="shared" si="47"/>
        <v>0</v>
      </c>
      <c r="GM8">
        <f t="shared" si="48"/>
        <v>0</v>
      </c>
      <c r="GN8">
        <f t="shared" si="49"/>
        <v>0</v>
      </c>
      <c r="GO8">
        <f t="shared" si="50"/>
        <v>0</v>
      </c>
      <c r="GP8">
        <f t="shared" si="51"/>
        <v>0</v>
      </c>
      <c r="GR8">
        <f t="shared" si="52"/>
        <v>0</v>
      </c>
      <c r="GS8">
        <f t="shared" si="53"/>
        <v>0</v>
      </c>
      <c r="GT8">
        <f t="shared" si="54"/>
        <v>0</v>
      </c>
      <c r="GU8">
        <f t="shared" si="55"/>
        <v>0</v>
      </c>
      <c r="GV8">
        <f t="shared" si="56"/>
        <v>0</v>
      </c>
      <c r="GW8">
        <f t="shared" si="57"/>
        <v>0</v>
      </c>
      <c r="GX8">
        <f t="shared" si="58"/>
        <v>0</v>
      </c>
    </row>
    <row r="9" spans="1:206" x14ac:dyDescent="0.2">
      <c r="B9" t="s">
        <v>50</v>
      </c>
      <c r="C9" t="s">
        <v>80</v>
      </c>
      <c r="D9" t="s">
        <v>99</v>
      </c>
      <c r="E9" t="str">
        <f t="shared" si="0"/>
        <v>DCDC3</v>
      </c>
      <c r="G9" s="129">
        <v>0</v>
      </c>
      <c r="H9" s="129">
        <v>0</v>
      </c>
      <c r="I9" s="127"/>
      <c r="J9" s="127">
        <f>P8+1</f>
        <v>36</v>
      </c>
      <c r="K9" s="127">
        <f t="shared" si="1"/>
        <v>37</v>
      </c>
      <c r="L9" s="127">
        <f t="shared" si="1"/>
        <v>38</v>
      </c>
      <c r="M9" s="127">
        <f t="shared" si="1"/>
        <v>39</v>
      </c>
      <c r="N9" s="127">
        <f t="shared" si="1"/>
        <v>40</v>
      </c>
      <c r="O9" s="127">
        <f t="shared" si="1"/>
        <v>41</v>
      </c>
      <c r="P9" s="127">
        <f t="shared" si="1"/>
        <v>42</v>
      </c>
      <c r="Q9" s="127"/>
      <c r="R9" s="127"/>
      <c r="S9" s="127"/>
      <c r="T9" s="127"/>
      <c r="U9" s="127"/>
      <c r="V9" s="127"/>
      <c r="W9" s="127"/>
      <c r="X9" s="127"/>
      <c r="Y9" s="127"/>
      <c r="AA9" s="128">
        <f>COUNTIF('Fleet Calc'!$AE$3:$AE$1600,CONCATENATE(uCO2_Calc!$E9,uCO2_Calc!J$2,"L"))</f>
        <v>0</v>
      </c>
      <c r="AB9" s="128">
        <f>COUNTIF('Fleet Calc'!$AE$3:$AE$1600,CONCATENATE(uCO2_Calc!$E9,uCO2_Calc!K$2,"L"))</f>
        <v>0</v>
      </c>
      <c r="AC9" s="128">
        <f>COUNTIF('Fleet Calc'!$AE$3:$AE$1600,CONCATENATE(uCO2_Calc!$E9,uCO2_Calc!L$2,"L"))</f>
        <v>0</v>
      </c>
      <c r="AD9" s="128">
        <f>COUNTIF('Fleet Calc'!$AE$3:$AE$1600,CONCATENATE(uCO2_Calc!$E9,uCO2_Calc!M$2,"L"))</f>
        <v>0</v>
      </c>
      <c r="AE9" s="128">
        <f>COUNTIF('Fleet Calc'!$AE$3:$AE$1600,CONCATENATE(uCO2_Calc!$E9,uCO2_Calc!N$2,"L"))</f>
        <v>0</v>
      </c>
      <c r="AF9" s="128">
        <f>COUNTIF('Fleet Calc'!$AE$3:$AE$1600,CONCATENATE(uCO2_Calc!$E9,uCO2_Calc!O$2,"L"))</f>
        <v>0</v>
      </c>
      <c r="AG9" s="128">
        <f>COUNTIF('Fleet Calc'!$AE$3:$AE$1600,CONCATENATE(uCO2_Calc!$E9,uCO2_Calc!P$2,"L"))</f>
        <v>0</v>
      </c>
      <c r="AH9" s="128"/>
      <c r="AI9" s="128">
        <f>COUNTIF('Fleet Calc'!$AE$3:$AE$1600,CONCATENATE(uCO2_Calc!$E9,uCO2_Calc!J$2,"A"))</f>
        <v>0</v>
      </c>
      <c r="AJ9" s="128">
        <f>COUNTIF('Fleet Calc'!$AE$3:$AE$1600,CONCATENATE(uCO2_Calc!$E9,uCO2_Calc!K$2,"A"))</f>
        <v>0</v>
      </c>
      <c r="AK9" s="128">
        <f>COUNTIF('Fleet Calc'!$AE$3:$AE$1600,CONCATENATE(uCO2_Calc!$E9,uCO2_Calc!L$2,"A"))</f>
        <v>0</v>
      </c>
      <c r="AL9" s="128">
        <f>COUNTIF('Fleet Calc'!$AE$3:$AE$1600,CONCATENATE(uCO2_Calc!$E9,uCO2_Calc!M$2,"A"))</f>
        <v>0</v>
      </c>
      <c r="AM9" s="128">
        <f>COUNTIF('Fleet Calc'!$AE$3:$AE$1600,CONCATENATE(uCO2_Calc!$E9,uCO2_Calc!N$2,"A"))</f>
        <v>0</v>
      </c>
      <c r="AN9" s="128">
        <f>COUNTIF('Fleet Calc'!$AE$3:$AE$1600,CONCATENATE(uCO2_Calc!$E9,uCO2_Calc!O$2,"A"))</f>
        <v>0</v>
      </c>
      <c r="AO9" s="128">
        <f>COUNTIF('Fleet Calc'!$AE$3:$AE$1600,CONCATENATE(uCO2_Calc!$E9,uCO2_Calc!P$2,"A"))</f>
        <v>0</v>
      </c>
      <c r="AP9" s="128"/>
      <c r="AQ9" s="128">
        <f>SUMIF('Fleet Calc'!$AE$3:$AE$1600,CONCATENATE(uCO2_Calc!$E9,uCO2_Calc!J$2,"L"),'Fleet Calc'!$AK$3:$AK$1600)</f>
        <v>0</v>
      </c>
      <c r="AR9" s="128">
        <f>SUMIF('Fleet Calc'!$AE$3:$AE$1600,CONCATENATE(uCO2_Calc!$E9,uCO2_Calc!K$2,"L"),'Fleet Calc'!$AK$3:$AK$1600)</f>
        <v>0</v>
      </c>
      <c r="AS9" s="128">
        <f>SUMIF('Fleet Calc'!$AE$3:$AE$1600,CONCATENATE(uCO2_Calc!$E9,uCO2_Calc!L$2,"L"),'Fleet Calc'!$AK$3:$AK$1600)</f>
        <v>0</v>
      </c>
      <c r="AT9" s="128">
        <f>SUMIF('Fleet Calc'!$AE$3:$AE$1600,CONCATENATE(uCO2_Calc!$E9,uCO2_Calc!M$2,"L"),'Fleet Calc'!$AK$3:$AK$1600)</f>
        <v>0</v>
      </c>
      <c r="AU9" s="128">
        <f>SUMIF('Fleet Calc'!$AE$3:$AE$1600,CONCATENATE(uCO2_Calc!$E9,uCO2_Calc!N$2,"L"),'Fleet Calc'!$AK$3:$AK$1600)</f>
        <v>0</v>
      </c>
      <c r="AV9" s="128">
        <f>SUMIF('Fleet Calc'!$AE$3:$AE$1600,CONCATENATE(uCO2_Calc!$E9,uCO2_Calc!O$2,"L"),'Fleet Calc'!$AK$3:$AK$1600)</f>
        <v>0</v>
      </c>
      <c r="AW9" s="128">
        <f>SUMIF('Fleet Calc'!$AE$3:$AE$1600,CONCATENATE(uCO2_Calc!$E9,uCO2_Calc!P$2,"L"),'Fleet Calc'!$AK$3:$AK$1600)</f>
        <v>0</v>
      </c>
      <c r="AX9" s="128"/>
      <c r="AY9" s="128">
        <f>SUMIF('Fleet Calc'!$AE$3:$AE$1600,CONCATENATE(uCO2_Calc!$E9,uCO2_Calc!J$2,"A"),'Fleet Calc'!$AK$3:$AK$1600)</f>
        <v>0</v>
      </c>
      <c r="AZ9" s="128">
        <f>SUMIF('Fleet Calc'!$AE$3:$AE$1600,CONCATENATE(uCO2_Calc!$E9,uCO2_Calc!K$2,"A"),'Fleet Calc'!$AK$3:$AK$1600)</f>
        <v>0</v>
      </c>
      <c r="BA9" s="128">
        <f>SUMIF('Fleet Calc'!$AE$3:$AE$1600,CONCATENATE(uCO2_Calc!$E9,uCO2_Calc!L$2,"A"),'Fleet Calc'!$AK$3:$AK$1600)</f>
        <v>0</v>
      </c>
      <c r="BB9" s="128">
        <f>SUMIF('Fleet Calc'!$AE$3:$AE$1600,CONCATENATE(uCO2_Calc!$E9,uCO2_Calc!M$2,"A"),'Fleet Calc'!$AK$3:$AK$1600)</f>
        <v>0</v>
      </c>
      <c r="BC9" s="128">
        <f>SUMIF('Fleet Calc'!$AE$3:$AE$1600,CONCATENATE(uCO2_Calc!$E9,uCO2_Calc!N$2,"A"),'Fleet Calc'!$AK$3:$AK$1600)</f>
        <v>0</v>
      </c>
      <c r="BD9" s="128">
        <f>SUMIF('Fleet Calc'!$AE$3:$AE$1600,CONCATENATE(uCO2_Calc!$E9,uCO2_Calc!O$2,"A"),'Fleet Calc'!$AK$3:$AK$1600)</f>
        <v>0</v>
      </c>
      <c r="BE9" s="128">
        <f>SUMIF('Fleet Calc'!$AE$3:$AE$1600,CONCATENATE(uCO2_Calc!$E9,uCO2_Calc!P$2,"A"),'Fleet Calc'!$AK$3:$AK$1600)</f>
        <v>0</v>
      </c>
      <c r="BF9" s="128"/>
      <c r="BG9" s="128">
        <f>IF(J9&lt;&gt;"",(AQ9*1.609344*VLOOKUP(J9,'uCO2 Emission Factors'!$V$7:$X$271,2,FALSE))/1000000,0)</f>
        <v>0</v>
      </c>
      <c r="BH9" s="128">
        <f>IF(K9&lt;&gt;"",(AR9*1.609344*VLOOKUP(K9,'uCO2 Emission Factors'!$V$7:$X$271,2,FALSE))/1000000,0)</f>
        <v>0</v>
      </c>
      <c r="BI9" s="128">
        <f>IF(L9&lt;&gt;"",(AS9*1.609344*VLOOKUP(L9,'uCO2 Emission Factors'!$V$7:$X$271,2,FALSE))/1000000,0)</f>
        <v>0</v>
      </c>
      <c r="BJ9" s="128">
        <f>IF(M9&lt;&gt;"",(AT9*1.609344*VLOOKUP(M9,'uCO2 Emission Factors'!$V$7:$X$271,2,FALSE))/1000000,0)</f>
        <v>0</v>
      </c>
      <c r="BK9" s="128">
        <f>IF(N9&lt;&gt;"",(AU9*1.609344*VLOOKUP(N9,'uCO2 Emission Factors'!$V$7:$X$271,2,FALSE))/1000000,0)</f>
        <v>0</v>
      </c>
      <c r="BL9" s="128">
        <f>IF(O9&lt;&gt;"",(AV9*1.609344*VLOOKUP(O9,'uCO2 Emission Factors'!$V$7:$X$271,2,FALSE))/1000000,0)</f>
        <v>0</v>
      </c>
      <c r="BM9" s="128">
        <f>IF(P9&lt;&gt;"",(AW9*1.609344*VLOOKUP(P9,'uCO2 Emission Factors'!$V$7:$X$271,2,FALSE))/1000000,0)</f>
        <v>0</v>
      </c>
      <c r="BN9" s="128"/>
      <c r="BO9" s="128">
        <f>IF(J9&lt;&gt;"",(AY9*1.609344*VLOOKUP(J9,'uCO2 Emission Factors'!$V$7:$X$271,3,FALSE))/1000000,0)</f>
        <v>0</v>
      </c>
      <c r="BP9" s="128">
        <f>IF(K9&lt;&gt;"",(AZ9*1.609344*VLOOKUP(K9,'uCO2 Emission Factors'!$V$7:$X$271,3,FALSE))/1000000,0)</f>
        <v>0</v>
      </c>
      <c r="BQ9" s="128">
        <f>IF(L9&lt;&gt;"",(BA9*1.609344*VLOOKUP(L9,'uCO2 Emission Factors'!$V$7:$X$271,3,FALSE))/1000000,0)</f>
        <v>0</v>
      </c>
      <c r="BR9" s="128">
        <f>IF(M9&lt;&gt;"",(BB9*1.609344*VLOOKUP(M9,'uCO2 Emission Factors'!$V$7:$X$271,3,FALSE))/1000000,0)</f>
        <v>0</v>
      </c>
      <c r="BS9" s="128">
        <f>IF(N9&lt;&gt;"",(BC9*1.609344*VLOOKUP(N9,'uCO2 Emission Factors'!$V$7:$X$271,3,FALSE))/1000000,0)</f>
        <v>0</v>
      </c>
      <c r="BT9" s="128">
        <f>IF(O9&lt;&gt;"",(BD9*1.609344*VLOOKUP(O9,'uCO2 Emission Factors'!$V$7:$X$271,3,FALSE))/1000000,0)</f>
        <v>0</v>
      </c>
      <c r="BU9" s="128">
        <f>IF(P9&lt;&gt;"",(BE9*1.609344*VLOOKUP(P9,'uCO2 Emission Factors'!$V$7:$X$271,3,FALSE))/1000000,0)</f>
        <v>0</v>
      </c>
      <c r="BV9" s="128"/>
      <c r="BW9" s="128">
        <f>SUMIF('Fleet Calc'!$AE$3:$AE$1600,CONCATENATE(uCO2_Calc!$E9,uCO2_Calc!J$2,"L"),'Fleet Calc'!$AI$3:$AI$1600)</f>
        <v>0</v>
      </c>
      <c r="BX9" s="128">
        <f>SUMIF('Fleet Calc'!$AE$3:$AE$1600,CONCATENATE(uCO2_Calc!$E9,uCO2_Calc!K$2,"L"),'Fleet Calc'!$AI$3:$AI$1600)</f>
        <v>0</v>
      </c>
      <c r="BY9" s="128">
        <f>SUMIF('Fleet Calc'!$AE$3:$AE$1600,CONCATENATE(uCO2_Calc!$E9,uCO2_Calc!L$2,"L"),'Fleet Calc'!$AI$3:$AI$1600)</f>
        <v>0</v>
      </c>
      <c r="BZ9" s="128">
        <f>SUMIF('Fleet Calc'!$AE$3:$AE$1600,CONCATENATE(uCO2_Calc!$E9,uCO2_Calc!M$2,"L"),'Fleet Calc'!$AI$3:$AI$1600)</f>
        <v>0</v>
      </c>
      <c r="CA9" s="128">
        <f>SUMIF('Fleet Calc'!$AE$3:$AE$1600,CONCATENATE(uCO2_Calc!$E9,uCO2_Calc!N$2,"L"),'Fleet Calc'!$AI$3:$AI$1600)</f>
        <v>0</v>
      </c>
      <c r="CB9" s="128">
        <f>SUMIF('Fleet Calc'!$AE$3:$AE$1600,CONCATENATE(uCO2_Calc!$E9,uCO2_Calc!O$2,"L"),'Fleet Calc'!$AI$3:$AI$1600)</f>
        <v>0</v>
      </c>
      <c r="CC9" s="128">
        <f>SUMIF('Fleet Calc'!$AE$3:$AE$1600,CONCATENATE(uCO2_Calc!$E9,uCO2_Calc!P$2,"L"),'Fleet Calc'!$AI$3:$AI$1600)</f>
        <v>0</v>
      </c>
      <c r="CD9" s="128"/>
      <c r="CE9" s="128">
        <f>SUMIF('Fleet Calc'!$AE$3:$AE$1600,CONCATENATE(uCO2_Calc!$E9,uCO2_Calc!J$2,"A"),'Fleet Calc'!$AI$3:$AI$1600)</f>
        <v>0</v>
      </c>
      <c r="CF9" s="128">
        <f>SUMIF('Fleet Calc'!$AE$3:$AE$1600,CONCATENATE(uCO2_Calc!$E9,uCO2_Calc!K$2,"A"),'Fleet Calc'!$AI$3:$AI$1600)</f>
        <v>0</v>
      </c>
      <c r="CG9" s="128">
        <f>SUMIF('Fleet Calc'!$AE$3:$AE$1600,CONCATENATE(uCO2_Calc!$E9,uCO2_Calc!L$2,"A"),'Fleet Calc'!$AI$3:$AI$1600)</f>
        <v>0</v>
      </c>
      <c r="CH9" s="128">
        <f>SUMIF('Fleet Calc'!$AE$3:$AE$1600,CONCATENATE(uCO2_Calc!$E9,uCO2_Calc!M$2,"A"),'Fleet Calc'!$AI$3:$AI$1600)</f>
        <v>0</v>
      </c>
      <c r="CI9" s="128">
        <f>SUMIF('Fleet Calc'!$AE$3:$AE$1600,CONCATENATE(uCO2_Calc!$E9,uCO2_Calc!N$2,"A"),'Fleet Calc'!$AI$3:$AI$1600)</f>
        <v>0</v>
      </c>
      <c r="CJ9" s="128">
        <f>SUMIF('Fleet Calc'!$AE$3:$AE$1600,CONCATENATE(uCO2_Calc!$E9,uCO2_Calc!O$2,"A"),'Fleet Calc'!$AI$3:$AI$1600)</f>
        <v>0</v>
      </c>
      <c r="CK9" s="128">
        <f>SUMIF('Fleet Calc'!$AE$3:$AE$1600,CONCATENATE(uCO2_Calc!$E9,uCO2_Calc!P$2,"A"),'Fleet Calc'!$AI$3:$AI$1600)</f>
        <v>0</v>
      </c>
      <c r="CL9" s="128"/>
      <c r="CM9" s="128">
        <f>IF(S9&lt;&gt;"",(BW9*1.609344*VLOOKUP(S9,'uCO2 Emission Factors'!$V$7:$X$271,2,FALSE))/1000000,0)</f>
        <v>0</v>
      </c>
      <c r="CN9" s="128">
        <f>IF(T9&lt;&gt;"",(BX9*1.609344*VLOOKUP(T9,'uCO2 Emission Factors'!$V$7:$X$271,2,FALSE))/1000000,0)</f>
        <v>0</v>
      </c>
      <c r="CO9" s="128">
        <f>IF(U9&lt;&gt;"",(BY9*1.609344*VLOOKUP(U9,'uCO2 Emission Factors'!$V$7:$X$271,2,FALSE))/1000000,0)</f>
        <v>0</v>
      </c>
      <c r="CP9" s="128">
        <f>IF(V9&lt;&gt;"",(BZ9*1.609344*VLOOKUP(V9,'uCO2 Emission Factors'!$V$7:$X$271,2,FALSE))/1000000,0)</f>
        <v>0</v>
      </c>
      <c r="CQ9" s="128">
        <f>IF(W9&lt;&gt;"",(CA9*1.609344*VLOOKUP(W9,'uCO2 Emission Factors'!$V$7:$X$271,2,FALSE))/1000000,0)</f>
        <v>0</v>
      </c>
      <c r="CR9" s="128">
        <f>IF(X9&lt;&gt;"",(CB9*1.609344*VLOOKUP(X9,'uCO2 Emission Factors'!$V$7:$X$271,2,FALSE))/1000000,0)</f>
        <v>0</v>
      </c>
      <c r="CS9" s="128">
        <f>IF(Y9&lt;&gt;"",(CC9*1.609344*VLOOKUP(Y9,'uCO2 Emission Factors'!$V$7:$X$271,2,FALSE))/1000000,0)</f>
        <v>0</v>
      </c>
      <c r="CT9" s="128"/>
      <c r="CU9" s="128">
        <f>IF(S9&lt;&gt;"",(CE9*1.609344*VLOOKUP(S9,'uCO2 Emission Factors'!$V$7:$X$271,3,FALSE))/1000000,0)</f>
        <v>0</v>
      </c>
      <c r="CV9" s="128">
        <f>IF(T9&lt;&gt;"",(CF9*1.609344*VLOOKUP(T9,'uCO2 Emission Factors'!$V$7:$X$271,3,FALSE))/1000000,0)</f>
        <v>0</v>
      </c>
      <c r="CW9" s="128">
        <f>IF(U9&lt;&gt;"",(CG9*1.609344*VLOOKUP(U9,'uCO2 Emission Factors'!$V$7:$X$271,3,FALSE))/1000000,0)</f>
        <v>0</v>
      </c>
      <c r="CX9" s="128">
        <f>IF(V9&lt;&gt;"",(CH9*1.609344*VLOOKUP(V9,'uCO2 Emission Factors'!$V$7:$X$271,3,FALSE))/1000000,0)</f>
        <v>0</v>
      </c>
      <c r="CY9" s="128">
        <f>IF(W9&lt;&gt;"",(CI9*1.609344*VLOOKUP(W9,'uCO2 Emission Factors'!$V$7:$X$271,3,FALSE))/1000000,0)</f>
        <v>0</v>
      </c>
      <c r="CZ9" s="128">
        <f>IF(X9&lt;&gt;"",(CJ9*1.609344*VLOOKUP(X9,'uCO2 Emission Factors'!$V$7:$X$271,3,FALSE))/1000000,0)</f>
        <v>0</v>
      </c>
      <c r="DA9" s="128">
        <f>IF(Y9&lt;&gt;"",(CK9*1.609344*VLOOKUP(Y9,'uCO2 Emission Factors'!$V$7:$X$271,3,FALSE))/1000000,0)</f>
        <v>0</v>
      </c>
      <c r="DB9" s="128"/>
      <c r="DC9" s="128">
        <f>SUMIF('Fleet Calc'!$AE$3:$AE$1600,CONCATENATE(uCO2_Calc!$E9,uCO2_Calc!J$2,"L"),'Fleet Calc'!$AG$3:$AG$1600)</f>
        <v>0</v>
      </c>
      <c r="DD9" s="128">
        <f>SUMIF('Fleet Calc'!$AE$3:$AE$1600,CONCATENATE(uCO2_Calc!$E9,uCO2_Calc!K$2,"L"),'Fleet Calc'!$AG$3:$AG$1600)</f>
        <v>0</v>
      </c>
      <c r="DE9" s="128">
        <f>SUMIF('Fleet Calc'!$AE$3:$AE$1600,CONCATENATE(uCO2_Calc!$E9,uCO2_Calc!L$2,"L"),'Fleet Calc'!$AG$3:$AG$1600)</f>
        <v>0</v>
      </c>
      <c r="DF9" s="128">
        <f>SUMIF('Fleet Calc'!$AE$3:$AE$1600,CONCATENATE(uCO2_Calc!$E9,uCO2_Calc!M$2,"L"),'Fleet Calc'!$AG$3:$AG$1600)</f>
        <v>0</v>
      </c>
      <c r="DG9" s="128">
        <f>SUMIF('Fleet Calc'!$AE$3:$AE$1600,CONCATENATE(uCO2_Calc!$E9,uCO2_Calc!N$2,"L"),'Fleet Calc'!$AG$3:$AG$1600)</f>
        <v>0</v>
      </c>
      <c r="DH9" s="128">
        <f>SUMIF('Fleet Calc'!$AE$3:$AE$1600,CONCATENATE(uCO2_Calc!$E9,uCO2_Calc!O$2,"L"),'Fleet Calc'!$AG$3:$AG$1600)</f>
        <v>0</v>
      </c>
      <c r="DI9" s="128">
        <f>SUMIF('Fleet Calc'!$AE$3:$AE$1600,CONCATENATE(uCO2_Calc!$E9,uCO2_Calc!P$2,"L"),'Fleet Calc'!$AG$3:$AG$1600)</f>
        <v>0</v>
      </c>
      <c r="DJ9" s="128"/>
      <c r="DK9" s="128">
        <f>SUMIF('Fleet Calc'!$AE$3:$AE$1600,CONCATENATE(uCO2_Calc!$E9,uCO2_Calc!J$2,"A"),'Fleet Calc'!$AG$3:$AG$1600)</f>
        <v>0</v>
      </c>
      <c r="DL9" s="128">
        <f>SUMIF('Fleet Calc'!$AE$3:$AE$1600,CONCATENATE(uCO2_Calc!$E9,uCO2_Calc!K$2,"A"),'Fleet Calc'!$AG$3:$AG$1600)</f>
        <v>0</v>
      </c>
      <c r="DM9" s="128">
        <f>SUMIF('Fleet Calc'!$AE$3:$AE$1600,CONCATENATE(uCO2_Calc!$E9,uCO2_Calc!L$2,"A"),'Fleet Calc'!$AG$3:$AG$1600)</f>
        <v>0</v>
      </c>
      <c r="DN9" s="128">
        <f>SUMIF('Fleet Calc'!$AE$3:$AE$1600,CONCATENATE(uCO2_Calc!$E9,uCO2_Calc!M$2,"A"),'Fleet Calc'!$AG$3:$AG$1600)</f>
        <v>0</v>
      </c>
      <c r="DO9" s="128">
        <f>SUMIF('Fleet Calc'!$AE$3:$AE$1600,CONCATENATE(uCO2_Calc!$E9,uCO2_Calc!N$2,"A"),'Fleet Calc'!$AG$3:$AG$1600)</f>
        <v>0</v>
      </c>
      <c r="DP9" s="128">
        <f>SUMIF('Fleet Calc'!$AE$3:$AE$1600,CONCATENATE(uCO2_Calc!$E9,uCO2_Calc!O$2,"A"),'Fleet Calc'!$AG$3:$AG$1600)</f>
        <v>0</v>
      </c>
      <c r="DQ9" s="128">
        <f>SUMIF('Fleet Calc'!$AE$3:$AE$1600,CONCATENATE(uCO2_Calc!$E9,uCO2_Calc!P$2,"A"),'Fleet Calc'!$AG$3:$AG$1600)</f>
        <v>0</v>
      </c>
      <c r="DR9" s="128">
        <f>SUMIF('Fleet Calc'!$AE$3:$AE$1600,CONCATENATE(uCO2_Calc!$E9,uCO2_Calc!Q$2,"A"),'Fleet Calc'!$AG$3:$AG$1600)</f>
        <v>0</v>
      </c>
      <c r="DS9" s="128">
        <f>SUMIF('Fleet Calc'!$AE$3:$AE$1600,CONCATENATE(uCO2_Calc!$E9,uCO2_Calc!R$2,"A"),'Fleet Calc'!$AG$3:$AG$1600)</f>
        <v>0</v>
      </c>
      <c r="DT9" s="128">
        <f>SUMIF('Fleet Calc'!$AE$3:$AE$1600,CONCATENATE(uCO2_Calc!$E9,uCO2_Calc!S$2,"A"),'Fleet Calc'!$AG$3:$AG$1600)</f>
        <v>0</v>
      </c>
      <c r="DU9" s="128"/>
      <c r="DV9" s="130">
        <f>IF(J9&lt;&gt;"",(DC9*VLOOKUP(J9,'uCO2 Emission Factors'!$V$7:$Z$271,5,FALSE))/1000000,0)</f>
        <v>0</v>
      </c>
      <c r="DW9" s="130">
        <f>IF(K9&lt;&gt;"",(DD9*VLOOKUP(K9,'uCO2 Emission Factors'!$V$7:$Z$271,5,FALSE))/1000000,0)</f>
        <v>0</v>
      </c>
      <c r="DX9" s="130">
        <f>IF(L9&lt;&gt;"",(DE9*VLOOKUP(L9,'uCO2 Emission Factors'!$V$7:$Z$271,5,FALSE))/1000000,0)</f>
        <v>0</v>
      </c>
      <c r="DY9" s="130">
        <f>IF(M9&lt;&gt;"",(DF9*VLOOKUP(M9,'uCO2 Emission Factors'!$V$7:$Z$271,5,FALSE))/1000000,0)</f>
        <v>0</v>
      </c>
      <c r="DZ9" s="130">
        <f>IF(N9&lt;&gt;"",(DG9*VLOOKUP(N9,'uCO2 Emission Factors'!$V$7:$Z$271,5,FALSE))/1000000,0)</f>
        <v>0</v>
      </c>
      <c r="EA9" s="130">
        <f>IF(O9&lt;&gt;"",(DH9*VLOOKUP(O9,'uCO2 Emission Factors'!$V$7:$Z$271,5,FALSE))/1000000,0)</f>
        <v>0</v>
      </c>
      <c r="EB9" s="130">
        <f>IF(P9&lt;&gt;"",(DI9*VLOOKUP(P9,'uCO2 Emission Factors'!$V$7:$Z$271,5,FALSE))/1000000,0)</f>
        <v>0</v>
      </c>
      <c r="EC9" s="128"/>
      <c r="ED9" s="130">
        <f>IF(J9&lt;&gt;"",(DK9*VLOOKUP(J9,'uCO2 Emission Factors'!$V$7:$Z$271,5,FALSE))/1000000,0)</f>
        <v>0</v>
      </c>
      <c r="EE9" s="130">
        <f>IF(K9&lt;&gt;"",(DL9*VLOOKUP(K9,'uCO2 Emission Factors'!$V$7:$Z$271,5,FALSE))/1000000,0)</f>
        <v>0</v>
      </c>
      <c r="EF9" s="130">
        <f>IF(L9&lt;&gt;"",(DM9*VLOOKUP(L9,'uCO2 Emission Factors'!$V$7:$Z$271,5,FALSE))/1000000,0)</f>
        <v>0</v>
      </c>
      <c r="EG9" s="130">
        <f>IF(M9&lt;&gt;"",(DN9*VLOOKUP(M9,'uCO2 Emission Factors'!$V$7:$Z$271,5,FALSE))/1000000,0)</f>
        <v>0</v>
      </c>
      <c r="EH9" s="130">
        <f>IF(N9&lt;&gt;"",(DO9*VLOOKUP(N9,'uCO2 Emission Factors'!$V$7:$Z$271,5,FALSE))/1000000,0)</f>
        <v>0</v>
      </c>
      <c r="EI9" s="130">
        <f>IF(O9&lt;&gt;"",(DP9*VLOOKUP(O9,'uCO2 Emission Factors'!$V$7:$Z$271,5,FALSE))/1000000,0)</f>
        <v>0</v>
      </c>
      <c r="EJ9" s="130">
        <f>IF(P9&lt;&gt;"",(DQ9*VLOOKUP(P9,'uCO2 Emission Factors'!$V$7:$Z$271,5,FALSE))/1000000,0)</f>
        <v>0</v>
      </c>
      <c r="EK9" s="128"/>
      <c r="EL9" s="130">
        <f t="shared" si="2"/>
        <v>0</v>
      </c>
      <c r="EM9" s="130">
        <f t="shared" si="3"/>
        <v>0</v>
      </c>
      <c r="EN9" s="130">
        <f t="shared" si="4"/>
        <v>0</v>
      </c>
      <c r="EO9" s="130">
        <f t="shared" si="5"/>
        <v>0</v>
      </c>
      <c r="EP9" s="130">
        <f t="shared" si="6"/>
        <v>0</v>
      </c>
      <c r="EQ9" s="130">
        <f t="shared" si="7"/>
        <v>0</v>
      </c>
      <c r="ER9" s="130">
        <f t="shared" si="8"/>
        <v>0</v>
      </c>
      <c r="ES9" s="130"/>
      <c r="ET9" s="130">
        <f t="shared" si="9"/>
        <v>0</v>
      </c>
      <c r="EU9" s="130">
        <f t="shared" si="10"/>
        <v>0</v>
      </c>
      <c r="EV9" s="130">
        <f t="shared" si="11"/>
        <v>0</v>
      </c>
      <c r="EW9" s="130">
        <f t="shared" si="12"/>
        <v>0</v>
      </c>
      <c r="EX9" s="130">
        <f t="shared" si="13"/>
        <v>0</v>
      </c>
      <c r="EY9" s="130">
        <f t="shared" si="14"/>
        <v>0</v>
      </c>
      <c r="EZ9" s="130">
        <f t="shared" si="15"/>
        <v>0</v>
      </c>
      <c r="FA9" s="128"/>
      <c r="FB9" s="128">
        <f t="shared" si="16"/>
        <v>0</v>
      </c>
      <c r="FC9" s="128"/>
      <c r="FD9" s="128">
        <f t="shared" si="17"/>
        <v>0</v>
      </c>
      <c r="FE9" s="128">
        <f t="shared" si="18"/>
        <v>0</v>
      </c>
      <c r="FF9" s="128">
        <f t="shared" si="19"/>
        <v>0</v>
      </c>
      <c r="FG9" s="128">
        <f t="shared" si="20"/>
        <v>0</v>
      </c>
      <c r="FH9" s="128">
        <f t="shared" si="21"/>
        <v>0</v>
      </c>
      <c r="FI9" s="128">
        <f t="shared" si="22"/>
        <v>0</v>
      </c>
      <c r="FJ9" s="128">
        <f t="shared" si="23"/>
        <v>0</v>
      </c>
      <c r="FL9">
        <f t="shared" si="24"/>
        <v>0</v>
      </c>
      <c r="FM9">
        <f t="shared" si="25"/>
        <v>0</v>
      </c>
      <c r="FN9">
        <f t="shared" si="26"/>
        <v>0</v>
      </c>
      <c r="FO9">
        <f t="shared" si="27"/>
        <v>0</v>
      </c>
      <c r="FP9">
        <f t="shared" si="28"/>
        <v>0</v>
      </c>
      <c r="FQ9">
        <f t="shared" si="29"/>
        <v>0</v>
      </c>
      <c r="FR9">
        <f t="shared" si="30"/>
        <v>0</v>
      </c>
      <c r="FT9">
        <f t="shared" si="31"/>
        <v>0</v>
      </c>
      <c r="FU9">
        <f t="shared" si="32"/>
        <v>0</v>
      </c>
      <c r="FV9">
        <f t="shared" si="33"/>
        <v>0</v>
      </c>
      <c r="FW9">
        <f t="shared" si="34"/>
        <v>0</v>
      </c>
      <c r="FX9">
        <f t="shared" si="35"/>
        <v>0</v>
      </c>
      <c r="FY9">
        <f t="shared" si="36"/>
        <v>0</v>
      </c>
      <c r="FZ9">
        <f t="shared" si="37"/>
        <v>0</v>
      </c>
      <c r="GB9">
        <f t="shared" si="38"/>
        <v>0</v>
      </c>
      <c r="GC9">
        <f t="shared" si="39"/>
        <v>0</v>
      </c>
      <c r="GD9">
        <f t="shared" si="40"/>
        <v>0</v>
      </c>
      <c r="GE9">
        <f t="shared" si="41"/>
        <v>0</v>
      </c>
      <c r="GF9">
        <f t="shared" si="42"/>
        <v>0</v>
      </c>
      <c r="GG9">
        <f t="shared" si="43"/>
        <v>0</v>
      </c>
      <c r="GH9">
        <f t="shared" si="44"/>
        <v>0</v>
      </c>
      <c r="GJ9">
        <f t="shared" si="45"/>
        <v>0</v>
      </c>
      <c r="GK9">
        <f t="shared" si="46"/>
        <v>0</v>
      </c>
      <c r="GL9">
        <f t="shared" si="47"/>
        <v>0</v>
      </c>
      <c r="GM9">
        <f t="shared" si="48"/>
        <v>0</v>
      </c>
      <c r="GN9">
        <f t="shared" si="49"/>
        <v>0</v>
      </c>
      <c r="GO9">
        <f t="shared" si="50"/>
        <v>0</v>
      </c>
      <c r="GP9">
        <f t="shared" si="51"/>
        <v>0</v>
      </c>
      <c r="GR9">
        <f t="shared" si="52"/>
        <v>0</v>
      </c>
      <c r="GS9">
        <f t="shared" si="53"/>
        <v>0</v>
      </c>
      <c r="GT9">
        <f t="shared" si="54"/>
        <v>0</v>
      </c>
      <c r="GU9">
        <f t="shared" si="55"/>
        <v>0</v>
      </c>
      <c r="GV9">
        <f t="shared" si="56"/>
        <v>0</v>
      </c>
      <c r="GW9">
        <f t="shared" si="57"/>
        <v>0</v>
      </c>
      <c r="GX9">
        <f t="shared" si="58"/>
        <v>0</v>
      </c>
    </row>
    <row r="10" spans="1:206" x14ac:dyDescent="0.2">
      <c r="A10" t="s">
        <v>815</v>
      </c>
      <c r="B10" t="s">
        <v>57</v>
      </c>
      <c r="C10" t="s">
        <v>238</v>
      </c>
      <c r="D10" t="s">
        <v>106</v>
      </c>
      <c r="E10" t="str">
        <f t="shared" si="0"/>
        <v>PVPV1</v>
      </c>
      <c r="G10" s="129">
        <v>0</v>
      </c>
      <c r="H10" s="129">
        <v>0</v>
      </c>
      <c r="I10" s="127"/>
      <c r="J10" s="127">
        <v>70</v>
      </c>
      <c r="K10" s="127">
        <f t="shared" si="1"/>
        <v>71</v>
      </c>
      <c r="L10" s="127">
        <f t="shared" si="1"/>
        <v>72</v>
      </c>
      <c r="M10" s="127">
        <f t="shared" si="1"/>
        <v>73</v>
      </c>
      <c r="N10" s="127">
        <f t="shared" si="1"/>
        <v>74</v>
      </c>
      <c r="O10" s="127">
        <f t="shared" si="1"/>
        <v>75</v>
      </c>
      <c r="P10" s="127">
        <f t="shared" si="1"/>
        <v>76</v>
      </c>
      <c r="Q10" s="127"/>
      <c r="R10" s="127"/>
      <c r="S10" s="127"/>
      <c r="T10" s="127"/>
      <c r="U10" s="127"/>
      <c r="V10" s="127"/>
      <c r="W10" s="127"/>
      <c r="X10" s="127"/>
      <c r="Y10" s="127"/>
      <c r="AA10" s="128">
        <f>COUNTIF('Fleet Calc'!$AE$3:$AE$1600,CONCATENATE(uCO2_Calc!$E10,uCO2_Calc!J$2,"L"))</f>
        <v>0</v>
      </c>
      <c r="AB10" s="128">
        <f>COUNTIF('Fleet Calc'!$AE$3:$AE$1600,CONCATENATE(uCO2_Calc!$E10,uCO2_Calc!K$2,"L"))</f>
        <v>0</v>
      </c>
      <c r="AC10" s="128">
        <f>COUNTIF('Fleet Calc'!$AE$3:$AE$1600,CONCATENATE(uCO2_Calc!$E10,uCO2_Calc!L$2,"L"))</f>
        <v>0</v>
      </c>
      <c r="AD10" s="128">
        <f>COUNTIF('Fleet Calc'!$AE$3:$AE$1600,CONCATENATE(uCO2_Calc!$E10,uCO2_Calc!M$2,"L"))</f>
        <v>0</v>
      </c>
      <c r="AE10" s="128">
        <f>COUNTIF('Fleet Calc'!$AE$3:$AE$1600,CONCATENATE(uCO2_Calc!$E10,uCO2_Calc!N$2,"L"))</f>
        <v>0</v>
      </c>
      <c r="AF10" s="128">
        <f>COUNTIF('Fleet Calc'!$AE$3:$AE$1600,CONCATENATE(uCO2_Calc!$E10,uCO2_Calc!O$2,"L"))</f>
        <v>0</v>
      </c>
      <c r="AG10" s="128">
        <f>COUNTIF('Fleet Calc'!$AE$3:$AE$1600,CONCATENATE(uCO2_Calc!$E10,uCO2_Calc!P$2,"L"))</f>
        <v>0</v>
      </c>
      <c r="AH10" s="128"/>
      <c r="AI10" s="128">
        <f>COUNTIF('Fleet Calc'!$AE$3:$AE$1600,CONCATENATE(uCO2_Calc!$E10,uCO2_Calc!J$2,"A"))</f>
        <v>0</v>
      </c>
      <c r="AJ10" s="128">
        <f>COUNTIF('Fleet Calc'!$AE$3:$AE$1600,CONCATENATE(uCO2_Calc!$E10,uCO2_Calc!K$2,"A"))</f>
        <v>0</v>
      </c>
      <c r="AK10" s="128">
        <f>COUNTIF('Fleet Calc'!$AE$3:$AE$1600,CONCATENATE(uCO2_Calc!$E10,uCO2_Calc!L$2,"A"))</f>
        <v>0</v>
      </c>
      <c r="AL10" s="128">
        <f>COUNTIF('Fleet Calc'!$AE$3:$AE$1600,CONCATENATE(uCO2_Calc!$E10,uCO2_Calc!M$2,"A"))</f>
        <v>0</v>
      </c>
      <c r="AM10" s="128">
        <f>COUNTIF('Fleet Calc'!$AE$3:$AE$1600,CONCATENATE(uCO2_Calc!$E10,uCO2_Calc!N$2,"A"))</f>
        <v>0</v>
      </c>
      <c r="AN10" s="128">
        <f>COUNTIF('Fleet Calc'!$AE$3:$AE$1600,CONCATENATE(uCO2_Calc!$E10,uCO2_Calc!O$2,"A"))</f>
        <v>0</v>
      </c>
      <c r="AO10" s="128">
        <f>COUNTIF('Fleet Calc'!$AE$3:$AE$1600,CONCATENATE(uCO2_Calc!$E10,uCO2_Calc!P$2,"A"))</f>
        <v>0</v>
      </c>
      <c r="AP10" s="128"/>
      <c r="AQ10" s="128">
        <f>SUMIF('Fleet Calc'!$AE$3:$AE$1600,CONCATENATE(uCO2_Calc!$E10,uCO2_Calc!J$2,"L"),'Fleet Calc'!$AK$3:$AK$1600)</f>
        <v>0</v>
      </c>
      <c r="AR10" s="128">
        <f>SUMIF('Fleet Calc'!$AE$3:$AE$1600,CONCATENATE(uCO2_Calc!$E10,uCO2_Calc!K$2,"L"),'Fleet Calc'!$AK$3:$AK$1600)</f>
        <v>0</v>
      </c>
      <c r="AS10" s="128">
        <f>SUMIF('Fleet Calc'!$AE$3:$AE$1600,CONCATENATE(uCO2_Calc!$E10,uCO2_Calc!L$2,"L"),'Fleet Calc'!$AK$3:$AK$1600)</f>
        <v>0</v>
      </c>
      <c r="AT10" s="128">
        <f>SUMIF('Fleet Calc'!$AE$3:$AE$1600,CONCATENATE(uCO2_Calc!$E10,uCO2_Calc!M$2,"L"),'Fleet Calc'!$AK$3:$AK$1600)</f>
        <v>0</v>
      </c>
      <c r="AU10" s="128">
        <f>SUMIF('Fleet Calc'!$AE$3:$AE$1600,CONCATENATE(uCO2_Calc!$E10,uCO2_Calc!N$2,"L"),'Fleet Calc'!$AK$3:$AK$1600)</f>
        <v>0</v>
      </c>
      <c r="AV10" s="128">
        <f>SUMIF('Fleet Calc'!$AE$3:$AE$1600,CONCATENATE(uCO2_Calc!$E10,uCO2_Calc!O$2,"L"),'Fleet Calc'!$AK$3:$AK$1600)</f>
        <v>0</v>
      </c>
      <c r="AW10" s="128">
        <f>SUMIF('Fleet Calc'!$AE$3:$AE$1600,CONCATENATE(uCO2_Calc!$E10,uCO2_Calc!P$2,"L"),'Fleet Calc'!$AK$3:$AK$1600)</f>
        <v>0</v>
      </c>
      <c r="AX10" s="128"/>
      <c r="AY10" s="128">
        <f>SUMIF('Fleet Calc'!$AE$3:$AE$1600,CONCATENATE(uCO2_Calc!$E10,uCO2_Calc!J$2,"A"),'Fleet Calc'!$AK$3:$AK$1600)</f>
        <v>0</v>
      </c>
      <c r="AZ10" s="128">
        <f>SUMIF('Fleet Calc'!$AE$3:$AE$1600,CONCATENATE(uCO2_Calc!$E10,uCO2_Calc!K$2,"A"),'Fleet Calc'!$AK$3:$AK$1600)</f>
        <v>0</v>
      </c>
      <c r="BA10" s="128">
        <f>SUMIF('Fleet Calc'!$AE$3:$AE$1600,CONCATENATE(uCO2_Calc!$E10,uCO2_Calc!L$2,"A"),'Fleet Calc'!$AK$3:$AK$1600)</f>
        <v>0</v>
      </c>
      <c r="BB10" s="128">
        <f>SUMIF('Fleet Calc'!$AE$3:$AE$1600,CONCATENATE(uCO2_Calc!$E10,uCO2_Calc!M$2,"A"),'Fleet Calc'!$AK$3:$AK$1600)</f>
        <v>0</v>
      </c>
      <c r="BC10" s="128">
        <f>SUMIF('Fleet Calc'!$AE$3:$AE$1600,CONCATENATE(uCO2_Calc!$E10,uCO2_Calc!N$2,"A"),'Fleet Calc'!$AK$3:$AK$1600)</f>
        <v>0</v>
      </c>
      <c r="BD10" s="128">
        <f>SUMIF('Fleet Calc'!$AE$3:$AE$1600,CONCATENATE(uCO2_Calc!$E10,uCO2_Calc!O$2,"A"),'Fleet Calc'!$AK$3:$AK$1600)</f>
        <v>0</v>
      </c>
      <c r="BE10" s="128">
        <f>SUMIF('Fleet Calc'!$AE$3:$AE$1600,CONCATENATE(uCO2_Calc!$E10,uCO2_Calc!P$2,"A"),'Fleet Calc'!$AK$3:$AK$1600)</f>
        <v>0</v>
      </c>
      <c r="BF10" s="128"/>
      <c r="BG10" s="128">
        <f>IF(J10&lt;&gt;"",(AQ10*1.609344*VLOOKUP(J10,'uCO2 Emission Factors'!$V$7:$X$271,2,FALSE))/1000000,0)</f>
        <v>0</v>
      </c>
      <c r="BH10" s="128">
        <f>IF(K10&lt;&gt;"",(AR10*1.609344*VLOOKUP(K10,'uCO2 Emission Factors'!$V$7:$X$271,2,FALSE))/1000000,0)</f>
        <v>0</v>
      </c>
      <c r="BI10" s="128">
        <f>IF(L10&lt;&gt;"",(AS10*1.609344*VLOOKUP(L10,'uCO2 Emission Factors'!$V$7:$X$271,2,FALSE))/1000000,0)</f>
        <v>0</v>
      </c>
      <c r="BJ10" s="128">
        <f>IF(M10&lt;&gt;"",(AT10*1.609344*VLOOKUP(M10,'uCO2 Emission Factors'!$V$7:$X$271,2,FALSE))/1000000,0)</f>
        <v>0</v>
      </c>
      <c r="BK10" s="128">
        <f>IF(N10&lt;&gt;"",(AU10*1.609344*VLOOKUP(N10,'uCO2 Emission Factors'!$V$7:$X$271,2,FALSE))/1000000,0)</f>
        <v>0</v>
      </c>
      <c r="BL10" s="128">
        <f>IF(O10&lt;&gt;"",(AV10*1.609344*VLOOKUP(O10,'uCO2 Emission Factors'!$V$7:$X$271,2,FALSE))/1000000,0)</f>
        <v>0</v>
      </c>
      <c r="BM10" s="128">
        <f>IF(P10&lt;&gt;"",(AW10*1.609344*VLOOKUP(P10,'uCO2 Emission Factors'!$V$7:$X$271,2,FALSE))/1000000,0)</f>
        <v>0</v>
      </c>
      <c r="BN10" s="128"/>
      <c r="BO10" s="128">
        <f>IF(J10&lt;&gt;"",(AY10*1.609344*VLOOKUP(J10,'uCO2 Emission Factors'!$V$7:$X$271,3,FALSE))/1000000,0)</f>
        <v>0</v>
      </c>
      <c r="BP10" s="128">
        <f>IF(K10&lt;&gt;"",(AZ10*1.609344*VLOOKUP(K10,'uCO2 Emission Factors'!$V$7:$X$271,3,FALSE))/1000000,0)</f>
        <v>0</v>
      </c>
      <c r="BQ10" s="128">
        <f>IF(L10&lt;&gt;"",(BA10*1.609344*VLOOKUP(L10,'uCO2 Emission Factors'!$V$7:$X$271,3,FALSE))/1000000,0)</f>
        <v>0</v>
      </c>
      <c r="BR10" s="128">
        <f>IF(M10&lt;&gt;"",(BB10*1.609344*VLOOKUP(M10,'uCO2 Emission Factors'!$V$7:$X$271,3,FALSE))/1000000,0)</f>
        <v>0</v>
      </c>
      <c r="BS10" s="128">
        <f>IF(N10&lt;&gt;"",(BC10*1.609344*VLOOKUP(N10,'uCO2 Emission Factors'!$V$7:$X$271,3,FALSE))/1000000,0)</f>
        <v>0</v>
      </c>
      <c r="BT10" s="128">
        <f>IF(O10&lt;&gt;"",(BD10*1.609344*VLOOKUP(O10,'uCO2 Emission Factors'!$V$7:$X$271,3,FALSE))/1000000,0)</f>
        <v>0</v>
      </c>
      <c r="BU10" s="128">
        <f>IF(P10&lt;&gt;"",(BE10*1.609344*VLOOKUP(P10,'uCO2 Emission Factors'!$V$7:$X$271,3,FALSE))/1000000,0)</f>
        <v>0</v>
      </c>
      <c r="BV10" s="128"/>
      <c r="BW10" s="128">
        <f>SUMIF('Fleet Calc'!$AE$3:$AE$1600,CONCATENATE(uCO2_Calc!$E10,uCO2_Calc!J$2,"L"),'Fleet Calc'!$AI$3:$AI$1600)</f>
        <v>0</v>
      </c>
      <c r="BX10" s="128">
        <f>SUMIF('Fleet Calc'!$AE$3:$AE$1600,CONCATENATE(uCO2_Calc!$E10,uCO2_Calc!K$2,"L"),'Fleet Calc'!$AI$3:$AI$1600)</f>
        <v>0</v>
      </c>
      <c r="BY10" s="128">
        <f>SUMIF('Fleet Calc'!$AE$3:$AE$1600,CONCATENATE(uCO2_Calc!$E10,uCO2_Calc!L$2,"L"),'Fleet Calc'!$AI$3:$AI$1600)</f>
        <v>0</v>
      </c>
      <c r="BZ10" s="128">
        <f>SUMIF('Fleet Calc'!$AE$3:$AE$1600,CONCATENATE(uCO2_Calc!$E10,uCO2_Calc!M$2,"L"),'Fleet Calc'!$AI$3:$AI$1600)</f>
        <v>0</v>
      </c>
      <c r="CA10" s="128">
        <f>SUMIF('Fleet Calc'!$AE$3:$AE$1600,CONCATENATE(uCO2_Calc!$E10,uCO2_Calc!N$2,"L"),'Fleet Calc'!$AI$3:$AI$1600)</f>
        <v>0</v>
      </c>
      <c r="CB10" s="128">
        <f>SUMIF('Fleet Calc'!$AE$3:$AE$1600,CONCATENATE(uCO2_Calc!$E10,uCO2_Calc!O$2,"L"),'Fleet Calc'!$AI$3:$AI$1600)</f>
        <v>0</v>
      </c>
      <c r="CC10" s="128">
        <f>SUMIF('Fleet Calc'!$AE$3:$AE$1600,CONCATENATE(uCO2_Calc!$E10,uCO2_Calc!P$2,"L"),'Fleet Calc'!$AI$3:$AI$1600)</f>
        <v>0</v>
      </c>
      <c r="CD10" s="128"/>
      <c r="CE10" s="128">
        <f>SUMIF('Fleet Calc'!$AE$3:$AE$1600,CONCATENATE(uCO2_Calc!$E10,uCO2_Calc!J$2,"A"),'Fleet Calc'!$AI$3:$AI$1600)</f>
        <v>0</v>
      </c>
      <c r="CF10" s="128">
        <f>SUMIF('Fleet Calc'!$AE$3:$AE$1600,CONCATENATE(uCO2_Calc!$E10,uCO2_Calc!K$2,"A"),'Fleet Calc'!$AI$3:$AI$1600)</f>
        <v>0</v>
      </c>
      <c r="CG10" s="128">
        <f>SUMIF('Fleet Calc'!$AE$3:$AE$1600,CONCATENATE(uCO2_Calc!$E10,uCO2_Calc!L$2,"A"),'Fleet Calc'!$AI$3:$AI$1600)</f>
        <v>0</v>
      </c>
      <c r="CH10" s="128">
        <f>SUMIF('Fleet Calc'!$AE$3:$AE$1600,CONCATENATE(uCO2_Calc!$E10,uCO2_Calc!M$2,"A"),'Fleet Calc'!$AI$3:$AI$1600)</f>
        <v>0</v>
      </c>
      <c r="CI10" s="128">
        <f>SUMIF('Fleet Calc'!$AE$3:$AE$1600,CONCATENATE(uCO2_Calc!$E10,uCO2_Calc!N$2,"A"),'Fleet Calc'!$AI$3:$AI$1600)</f>
        <v>0</v>
      </c>
      <c r="CJ10" s="128">
        <f>SUMIF('Fleet Calc'!$AE$3:$AE$1600,CONCATENATE(uCO2_Calc!$E10,uCO2_Calc!O$2,"A"),'Fleet Calc'!$AI$3:$AI$1600)</f>
        <v>0</v>
      </c>
      <c r="CK10" s="128">
        <f>SUMIF('Fleet Calc'!$AE$3:$AE$1600,CONCATENATE(uCO2_Calc!$E10,uCO2_Calc!P$2,"A"),'Fleet Calc'!$AI$3:$AI$1600)</f>
        <v>0</v>
      </c>
      <c r="CL10" s="128"/>
      <c r="CM10" s="128">
        <f>IF(S10&lt;&gt;"",(BW10*1.609344*VLOOKUP(S10,'uCO2 Emission Factors'!$V$7:$X$271,2,FALSE))/1000000,0)</f>
        <v>0</v>
      </c>
      <c r="CN10" s="128">
        <f>IF(T10&lt;&gt;"",(BX10*1.609344*VLOOKUP(T10,'uCO2 Emission Factors'!$V$7:$X$271,2,FALSE))/1000000,0)</f>
        <v>0</v>
      </c>
      <c r="CO10" s="128">
        <f>IF(U10&lt;&gt;"",(BY10*1.609344*VLOOKUP(U10,'uCO2 Emission Factors'!$V$7:$X$271,2,FALSE))/1000000,0)</f>
        <v>0</v>
      </c>
      <c r="CP10" s="128">
        <f>IF(V10&lt;&gt;"",(BZ10*1.609344*VLOOKUP(V10,'uCO2 Emission Factors'!$V$7:$X$271,2,FALSE))/1000000,0)</f>
        <v>0</v>
      </c>
      <c r="CQ10" s="128">
        <f>IF(W10&lt;&gt;"",(CA10*1.609344*VLOOKUP(W10,'uCO2 Emission Factors'!$V$7:$X$271,2,FALSE))/1000000,0)</f>
        <v>0</v>
      </c>
      <c r="CR10" s="128">
        <f>IF(X10&lt;&gt;"",(CB10*1.609344*VLOOKUP(X10,'uCO2 Emission Factors'!$V$7:$X$271,2,FALSE))/1000000,0)</f>
        <v>0</v>
      </c>
      <c r="CS10" s="128">
        <f>IF(Y10&lt;&gt;"",(CC10*1.609344*VLOOKUP(Y10,'uCO2 Emission Factors'!$V$7:$X$271,2,FALSE))/1000000,0)</f>
        <v>0</v>
      </c>
      <c r="CT10" s="128"/>
      <c r="CU10" s="128">
        <f>IF(S10&lt;&gt;"",(CE10*1.609344*VLOOKUP(S10,'uCO2 Emission Factors'!$V$7:$X$271,3,FALSE))/1000000,0)</f>
        <v>0</v>
      </c>
      <c r="CV10" s="128">
        <f>IF(T10&lt;&gt;"",(CF10*1.609344*VLOOKUP(T10,'uCO2 Emission Factors'!$V$7:$X$271,3,FALSE))/1000000,0)</f>
        <v>0</v>
      </c>
      <c r="CW10" s="128">
        <f>IF(U10&lt;&gt;"",(CG10*1.609344*VLOOKUP(U10,'uCO2 Emission Factors'!$V$7:$X$271,3,FALSE))/1000000,0)</f>
        <v>0</v>
      </c>
      <c r="CX10" s="128">
        <f>IF(V10&lt;&gt;"",(CH10*1.609344*VLOOKUP(V10,'uCO2 Emission Factors'!$V$7:$X$271,3,FALSE))/1000000,0)</f>
        <v>0</v>
      </c>
      <c r="CY10" s="128">
        <f>IF(W10&lt;&gt;"",(CI10*1.609344*VLOOKUP(W10,'uCO2 Emission Factors'!$V$7:$X$271,3,FALSE))/1000000,0)</f>
        <v>0</v>
      </c>
      <c r="CZ10" s="128">
        <f>IF(X10&lt;&gt;"",(CJ10*1.609344*VLOOKUP(X10,'uCO2 Emission Factors'!$V$7:$X$271,3,FALSE))/1000000,0)</f>
        <v>0</v>
      </c>
      <c r="DA10" s="128">
        <f>IF(Y10&lt;&gt;"",(CK10*1.609344*VLOOKUP(Y10,'uCO2 Emission Factors'!$V$7:$X$271,3,FALSE))/1000000,0)</f>
        <v>0</v>
      </c>
      <c r="DB10" s="128"/>
      <c r="DC10" s="128">
        <f>SUMIF('Fleet Calc'!$AE$3:$AE$1600,CONCATENATE(uCO2_Calc!$E10,uCO2_Calc!J$2,"L"),'Fleet Calc'!$AG$3:$AG$1600)</f>
        <v>0</v>
      </c>
      <c r="DD10" s="128">
        <f>SUMIF('Fleet Calc'!$AE$3:$AE$1600,CONCATENATE(uCO2_Calc!$E10,uCO2_Calc!K$2,"L"),'Fleet Calc'!$AG$3:$AG$1600)</f>
        <v>0</v>
      </c>
      <c r="DE10" s="128">
        <f>SUMIF('Fleet Calc'!$AE$3:$AE$1600,CONCATENATE(uCO2_Calc!$E10,uCO2_Calc!L$2,"L"),'Fleet Calc'!$AG$3:$AG$1600)</f>
        <v>0</v>
      </c>
      <c r="DF10" s="128">
        <f>SUMIF('Fleet Calc'!$AE$3:$AE$1600,CONCATENATE(uCO2_Calc!$E10,uCO2_Calc!M$2,"L"),'Fleet Calc'!$AG$3:$AG$1600)</f>
        <v>0</v>
      </c>
      <c r="DG10" s="128">
        <f>SUMIF('Fleet Calc'!$AE$3:$AE$1600,CONCATENATE(uCO2_Calc!$E10,uCO2_Calc!N$2,"L"),'Fleet Calc'!$AG$3:$AG$1600)</f>
        <v>0</v>
      </c>
      <c r="DH10" s="128">
        <f>SUMIF('Fleet Calc'!$AE$3:$AE$1600,CONCATENATE(uCO2_Calc!$E10,uCO2_Calc!O$2,"L"),'Fleet Calc'!$AG$3:$AG$1600)</f>
        <v>0</v>
      </c>
      <c r="DI10" s="128">
        <f>SUMIF('Fleet Calc'!$AE$3:$AE$1600,CONCATENATE(uCO2_Calc!$E10,uCO2_Calc!P$2,"L"),'Fleet Calc'!$AG$3:$AG$1600)</f>
        <v>0</v>
      </c>
      <c r="DJ10" s="128"/>
      <c r="DK10" s="128">
        <f>SUMIF('Fleet Calc'!$AE$3:$AE$1600,CONCATENATE(uCO2_Calc!$E10,uCO2_Calc!J$2,"A"),'Fleet Calc'!$AG$3:$AG$1600)</f>
        <v>0</v>
      </c>
      <c r="DL10" s="128">
        <f>SUMIF('Fleet Calc'!$AE$3:$AE$1600,CONCATENATE(uCO2_Calc!$E10,uCO2_Calc!K$2,"A"),'Fleet Calc'!$AG$3:$AG$1600)</f>
        <v>0</v>
      </c>
      <c r="DM10" s="128">
        <f>SUMIF('Fleet Calc'!$AE$3:$AE$1600,CONCATENATE(uCO2_Calc!$E10,uCO2_Calc!L$2,"A"),'Fleet Calc'!$AG$3:$AG$1600)</f>
        <v>0</v>
      </c>
      <c r="DN10" s="128">
        <f>SUMIF('Fleet Calc'!$AE$3:$AE$1600,CONCATENATE(uCO2_Calc!$E10,uCO2_Calc!M$2,"A"),'Fleet Calc'!$AG$3:$AG$1600)</f>
        <v>0</v>
      </c>
      <c r="DO10" s="128">
        <f>SUMIF('Fleet Calc'!$AE$3:$AE$1600,CONCATENATE(uCO2_Calc!$E10,uCO2_Calc!N$2,"A"),'Fleet Calc'!$AG$3:$AG$1600)</f>
        <v>0</v>
      </c>
      <c r="DP10" s="128">
        <f>SUMIF('Fleet Calc'!$AE$3:$AE$1600,CONCATENATE(uCO2_Calc!$E10,uCO2_Calc!O$2,"A"),'Fleet Calc'!$AG$3:$AG$1600)</f>
        <v>0</v>
      </c>
      <c r="DQ10" s="128">
        <f>SUMIF('Fleet Calc'!$AE$3:$AE$1600,CONCATENATE(uCO2_Calc!$E10,uCO2_Calc!P$2,"A"),'Fleet Calc'!$AG$3:$AG$1600)</f>
        <v>0</v>
      </c>
      <c r="DR10" s="128">
        <f>SUMIF('Fleet Calc'!$AE$3:$AE$1600,CONCATENATE(uCO2_Calc!$E10,uCO2_Calc!Q$2,"A"),'Fleet Calc'!$AG$3:$AG$1600)</f>
        <v>0</v>
      </c>
      <c r="DS10" s="128">
        <f>SUMIF('Fleet Calc'!$AE$3:$AE$1600,CONCATENATE(uCO2_Calc!$E10,uCO2_Calc!R$2,"A"),'Fleet Calc'!$AG$3:$AG$1600)</f>
        <v>0</v>
      </c>
      <c r="DT10" s="128">
        <f>SUMIF('Fleet Calc'!$AE$3:$AE$1600,CONCATENATE(uCO2_Calc!$E10,uCO2_Calc!S$2,"A"),'Fleet Calc'!$AG$3:$AG$1600)</f>
        <v>0</v>
      </c>
      <c r="DU10" s="128"/>
      <c r="DV10" s="130">
        <f>IF(J10&lt;&gt;"",(DC10*VLOOKUP(J10,'uCO2 Emission Factors'!$V$7:$Z$271,5,FALSE))/1000000,0)</f>
        <v>0</v>
      </c>
      <c r="DW10" s="130">
        <f>IF(K10&lt;&gt;"",(DD10*VLOOKUP(K10,'uCO2 Emission Factors'!$V$7:$Z$271,5,FALSE))/1000000,0)</f>
        <v>0</v>
      </c>
      <c r="DX10" s="130">
        <f>IF(L10&lt;&gt;"",(DE10*VLOOKUP(L10,'uCO2 Emission Factors'!$V$7:$Z$271,5,FALSE))/1000000,0)</f>
        <v>0</v>
      </c>
      <c r="DY10" s="130">
        <f>IF(M10&lt;&gt;"",(DF10*VLOOKUP(M10,'uCO2 Emission Factors'!$V$7:$Z$271,5,FALSE))/1000000,0)</f>
        <v>0</v>
      </c>
      <c r="DZ10" s="130">
        <f>IF(N10&lt;&gt;"",(DG10*VLOOKUP(N10,'uCO2 Emission Factors'!$V$7:$Z$271,5,FALSE))/1000000,0)</f>
        <v>0</v>
      </c>
      <c r="EA10" s="130">
        <f>IF(O10&lt;&gt;"",(DH10*VLOOKUP(O10,'uCO2 Emission Factors'!$V$7:$Z$271,5,FALSE))/1000000,0)</f>
        <v>0</v>
      </c>
      <c r="EB10" s="130">
        <f>IF(P10&lt;&gt;"",(DI10*VLOOKUP(P10,'uCO2 Emission Factors'!$V$7:$Z$271,5,FALSE))/1000000,0)</f>
        <v>0</v>
      </c>
      <c r="EC10" s="128"/>
      <c r="ED10" s="130">
        <f>IF(J10&lt;&gt;"",(DK10*VLOOKUP(J10,'uCO2 Emission Factors'!$V$7:$Z$271,5,FALSE))/1000000,0)</f>
        <v>0</v>
      </c>
      <c r="EE10" s="130">
        <f>IF(K10&lt;&gt;"",(DL10*VLOOKUP(K10,'uCO2 Emission Factors'!$V$7:$Z$271,5,FALSE))/1000000,0)</f>
        <v>0</v>
      </c>
      <c r="EF10" s="130">
        <f>IF(L10&lt;&gt;"",(DM10*VLOOKUP(L10,'uCO2 Emission Factors'!$V$7:$Z$271,5,FALSE))/1000000,0)</f>
        <v>0</v>
      </c>
      <c r="EG10" s="130">
        <f>IF(M10&lt;&gt;"",(DN10*VLOOKUP(M10,'uCO2 Emission Factors'!$V$7:$Z$271,5,FALSE))/1000000,0)</f>
        <v>0</v>
      </c>
      <c r="EH10" s="130">
        <f>IF(N10&lt;&gt;"",(DO10*VLOOKUP(N10,'uCO2 Emission Factors'!$V$7:$Z$271,5,FALSE))/1000000,0)</f>
        <v>0</v>
      </c>
      <c r="EI10" s="130">
        <f>IF(O10&lt;&gt;"",(DP10*VLOOKUP(O10,'uCO2 Emission Factors'!$V$7:$Z$271,5,FALSE))/1000000,0)</f>
        <v>0</v>
      </c>
      <c r="EJ10" s="130">
        <f>IF(P10&lt;&gt;"",(DQ10*VLOOKUP(P10,'uCO2 Emission Factors'!$V$7:$Z$271,5,FALSE))/1000000,0)</f>
        <v>0</v>
      </c>
      <c r="EK10" s="128"/>
      <c r="EL10" s="130">
        <f t="shared" si="2"/>
        <v>0</v>
      </c>
      <c r="EM10" s="130">
        <f t="shared" si="3"/>
        <v>0</v>
      </c>
      <c r="EN10" s="130">
        <f t="shared" si="4"/>
        <v>0</v>
      </c>
      <c r="EO10" s="130">
        <f t="shared" si="5"/>
        <v>0</v>
      </c>
      <c r="EP10" s="130">
        <f t="shared" si="6"/>
        <v>0</v>
      </c>
      <c r="EQ10" s="130">
        <f t="shared" si="7"/>
        <v>0</v>
      </c>
      <c r="ER10" s="130">
        <f t="shared" si="8"/>
        <v>0</v>
      </c>
      <c r="ES10" s="130"/>
      <c r="ET10" s="130">
        <f t="shared" si="9"/>
        <v>0</v>
      </c>
      <c r="EU10" s="130">
        <f t="shared" si="10"/>
        <v>0</v>
      </c>
      <c r="EV10" s="130">
        <f t="shared" si="11"/>
        <v>0</v>
      </c>
      <c r="EW10" s="130">
        <f t="shared" si="12"/>
        <v>0</v>
      </c>
      <c r="EX10" s="130">
        <f t="shared" si="13"/>
        <v>0</v>
      </c>
      <c r="EY10" s="130">
        <f t="shared" si="14"/>
        <v>0</v>
      </c>
      <c r="EZ10" s="130">
        <f t="shared" si="15"/>
        <v>0</v>
      </c>
      <c r="FA10" s="128"/>
      <c r="FB10" s="128">
        <f t="shared" si="16"/>
        <v>0</v>
      </c>
      <c r="FC10" s="128"/>
      <c r="FD10" s="128">
        <f t="shared" si="17"/>
        <v>0</v>
      </c>
      <c r="FE10" s="128">
        <f t="shared" si="18"/>
        <v>0</v>
      </c>
      <c r="FF10" s="128">
        <f t="shared" si="19"/>
        <v>0</v>
      </c>
      <c r="FG10" s="128">
        <f t="shared" si="20"/>
        <v>0</v>
      </c>
      <c r="FH10" s="128">
        <f t="shared" si="21"/>
        <v>0</v>
      </c>
      <c r="FI10" s="128">
        <f t="shared" si="22"/>
        <v>0</v>
      </c>
      <c r="FJ10" s="128">
        <f t="shared" si="23"/>
        <v>0</v>
      </c>
      <c r="FL10">
        <f t="shared" si="24"/>
        <v>0</v>
      </c>
      <c r="FM10">
        <f t="shared" si="25"/>
        <v>0</v>
      </c>
      <c r="FN10">
        <f t="shared" si="26"/>
        <v>0</v>
      </c>
      <c r="FO10">
        <f t="shared" si="27"/>
        <v>0</v>
      </c>
      <c r="FP10">
        <f t="shared" si="28"/>
        <v>0</v>
      </c>
      <c r="FQ10">
        <f t="shared" si="29"/>
        <v>0</v>
      </c>
      <c r="FR10">
        <f t="shared" si="30"/>
        <v>0</v>
      </c>
      <c r="FT10">
        <f t="shared" si="31"/>
        <v>0</v>
      </c>
      <c r="FU10">
        <f t="shared" si="32"/>
        <v>0</v>
      </c>
      <c r="FV10">
        <f t="shared" si="33"/>
        <v>0</v>
      </c>
      <c r="FW10">
        <f t="shared" si="34"/>
        <v>0</v>
      </c>
      <c r="FX10">
        <f t="shared" si="35"/>
        <v>0</v>
      </c>
      <c r="FY10">
        <f t="shared" si="36"/>
        <v>0</v>
      </c>
      <c r="FZ10">
        <f t="shared" si="37"/>
        <v>0</v>
      </c>
      <c r="GB10">
        <f t="shared" si="38"/>
        <v>0</v>
      </c>
      <c r="GC10">
        <f t="shared" si="39"/>
        <v>0</v>
      </c>
      <c r="GD10">
        <f t="shared" si="40"/>
        <v>0</v>
      </c>
      <c r="GE10">
        <f t="shared" si="41"/>
        <v>0</v>
      </c>
      <c r="GF10">
        <f t="shared" si="42"/>
        <v>0</v>
      </c>
      <c r="GG10">
        <f t="shared" si="43"/>
        <v>0</v>
      </c>
      <c r="GH10">
        <f t="shared" si="44"/>
        <v>0</v>
      </c>
      <c r="GJ10">
        <f t="shared" si="45"/>
        <v>0</v>
      </c>
      <c r="GK10">
        <f t="shared" si="46"/>
        <v>0</v>
      </c>
      <c r="GL10">
        <f t="shared" si="47"/>
        <v>0</v>
      </c>
      <c r="GM10">
        <f t="shared" si="48"/>
        <v>0</v>
      </c>
      <c r="GN10">
        <f t="shared" si="49"/>
        <v>0</v>
      </c>
      <c r="GO10">
        <f t="shared" si="50"/>
        <v>0</v>
      </c>
      <c r="GP10">
        <f t="shared" si="51"/>
        <v>0</v>
      </c>
      <c r="GR10">
        <f t="shared" si="52"/>
        <v>0</v>
      </c>
      <c r="GS10">
        <f t="shared" si="53"/>
        <v>0</v>
      </c>
      <c r="GT10">
        <f t="shared" si="54"/>
        <v>0</v>
      </c>
      <c r="GU10">
        <f t="shared" si="55"/>
        <v>0</v>
      </c>
      <c r="GV10">
        <f t="shared" si="56"/>
        <v>0</v>
      </c>
      <c r="GW10">
        <f t="shared" si="57"/>
        <v>0</v>
      </c>
      <c r="GX10">
        <f t="shared" si="58"/>
        <v>0</v>
      </c>
    </row>
    <row r="11" spans="1:206" x14ac:dyDescent="0.2">
      <c r="B11" t="s">
        <v>58</v>
      </c>
      <c r="C11" t="s">
        <v>238</v>
      </c>
      <c r="D11" t="s">
        <v>816</v>
      </c>
      <c r="E11" t="str">
        <f t="shared" si="0"/>
        <v>PVPV2</v>
      </c>
      <c r="G11" s="129">
        <v>0</v>
      </c>
      <c r="H11" s="129">
        <v>0</v>
      </c>
      <c r="I11" s="127"/>
      <c r="J11" s="127">
        <v>84</v>
      </c>
      <c r="K11" s="127">
        <f t="shared" si="1"/>
        <v>85</v>
      </c>
      <c r="L11" s="127">
        <f t="shared" si="1"/>
        <v>86</v>
      </c>
      <c r="M11" s="127">
        <f t="shared" si="1"/>
        <v>87</v>
      </c>
      <c r="N11" s="127">
        <f t="shared" si="1"/>
        <v>88</v>
      </c>
      <c r="O11" s="127">
        <f t="shared" si="1"/>
        <v>89</v>
      </c>
      <c r="P11" s="127">
        <f t="shared" si="1"/>
        <v>90</v>
      </c>
      <c r="Q11" s="127"/>
      <c r="R11" s="127"/>
      <c r="S11" s="127"/>
      <c r="T11" s="127"/>
      <c r="U11" s="127"/>
      <c r="V11" s="127"/>
      <c r="W11" s="127"/>
      <c r="X11" s="127"/>
      <c r="Y11" s="127"/>
      <c r="AA11" s="128">
        <f>COUNTIF('Fleet Calc'!$AE$3:$AE$1600,CONCATENATE(uCO2_Calc!$E11,uCO2_Calc!J$2,"L"))</f>
        <v>0</v>
      </c>
      <c r="AB11" s="128">
        <f>COUNTIF('Fleet Calc'!$AE$3:$AE$1600,CONCATENATE(uCO2_Calc!$E11,uCO2_Calc!K$2,"L"))</f>
        <v>0</v>
      </c>
      <c r="AC11" s="128">
        <f>COUNTIF('Fleet Calc'!$AE$3:$AE$1600,CONCATENATE(uCO2_Calc!$E11,uCO2_Calc!L$2,"L"))</f>
        <v>0</v>
      </c>
      <c r="AD11" s="128">
        <f>COUNTIF('Fleet Calc'!$AE$3:$AE$1600,CONCATENATE(uCO2_Calc!$E11,uCO2_Calc!M$2,"L"))</f>
        <v>0</v>
      </c>
      <c r="AE11" s="128">
        <f>COUNTIF('Fleet Calc'!$AE$3:$AE$1600,CONCATENATE(uCO2_Calc!$E11,uCO2_Calc!N$2,"L"))</f>
        <v>0</v>
      </c>
      <c r="AF11" s="128">
        <f>COUNTIF('Fleet Calc'!$AE$3:$AE$1600,CONCATENATE(uCO2_Calc!$E11,uCO2_Calc!O$2,"L"))</f>
        <v>0</v>
      </c>
      <c r="AG11" s="128">
        <f>COUNTIF('Fleet Calc'!$AE$3:$AE$1600,CONCATENATE(uCO2_Calc!$E11,uCO2_Calc!P$2,"L"))</f>
        <v>0</v>
      </c>
      <c r="AH11" s="128"/>
      <c r="AI11" s="128">
        <f>COUNTIF('Fleet Calc'!$AE$3:$AE$1600,CONCATENATE(uCO2_Calc!$E11,uCO2_Calc!J$2,"A"))</f>
        <v>0</v>
      </c>
      <c r="AJ11" s="128">
        <f>COUNTIF('Fleet Calc'!$AE$3:$AE$1600,CONCATENATE(uCO2_Calc!$E11,uCO2_Calc!K$2,"A"))</f>
        <v>0</v>
      </c>
      <c r="AK11" s="128">
        <f>COUNTIF('Fleet Calc'!$AE$3:$AE$1600,CONCATENATE(uCO2_Calc!$E11,uCO2_Calc!L$2,"A"))</f>
        <v>0</v>
      </c>
      <c r="AL11" s="128">
        <f>COUNTIF('Fleet Calc'!$AE$3:$AE$1600,CONCATENATE(uCO2_Calc!$E11,uCO2_Calc!M$2,"A"))</f>
        <v>0</v>
      </c>
      <c r="AM11" s="128">
        <f>COUNTIF('Fleet Calc'!$AE$3:$AE$1600,CONCATENATE(uCO2_Calc!$E11,uCO2_Calc!N$2,"A"))</f>
        <v>0</v>
      </c>
      <c r="AN11" s="128">
        <f>COUNTIF('Fleet Calc'!$AE$3:$AE$1600,CONCATENATE(uCO2_Calc!$E11,uCO2_Calc!O$2,"A"))</f>
        <v>0</v>
      </c>
      <c r="AO11" s="128">
        <f>COUNTIF('Fleet Calc'!$AE$3:$AE$1600,CONCATENATE(uCO2_Calc!$E11,uCO2_Calc!P$2,"A"))</f>
        <v>0</v>
      </c>
      <c r="AP11" s="128"/>
      <c r="AQ11" s="128">
        <f>SUMIF('Fleet Calc'!$AE$3:$AE$1600,CONCATENATE(uCO2_Calc!$E11,uCO2_Calc!J$2,"L"),'Fleet Calc'!$AK$3:$AK$1600)</f>
        <v>0</v>
      </c>
      <c r="AR11" s="128">
        <f>SUMIF('Fleet Calc'!$AE$3:$AE$1600,CONCATENATE(uCO2_Calc!$E11,uCO2_Calc!K$2,"L"),'Fleet Calc'!$AK$3:$AK$1600)</f>
        <v>0</v>
      </c>
      <c r="AS11" s="128">
        <f>SUMIF('Fleet Calc'!$AE$3:$AE$1600,CONCATENATE(uCO2_Calc!$E11,uCO2_Calc!L$2,"L"),'Fleet Calc'!$AK$3:$AK$1600)</f>
        <v>0</v>
      </c>
      <c r="AT11" s="128">
        <f>SUMIF('Fleet Calc'!$AE$3:$AE$1600,CONCATENATE(uCO2_Calc!$E11,uCO2_Calc!M$2,"L"),'Fleet Calc'!$AK$3:$AK$1600)</f>
        <v>0</v>
      </c>
      <c r="AU11" s="128">
        <f>SUMIF('Fleet Calc'!$AE$3:$AE$1600,CONCATENATE(uCO2_Calc!$E11,uCO2_Calc!N$2,"L"),'Fleet Calc'!$AK$3:$AK$1600)</f>
        <v>0</v>
      </c>
      <c r="AV11" s="128">
        <f>SUMIF('Fleet Calc'!$AE$3:$AE$1600,CONCATENATE(uCO2_Calc!$E11,uCO2_Calc!O$2,"L"),'Fleet Calc'!$AK$3:$AK$1600)</f>
        <v>0</v>
      </c>
      <c r="AW11" s="128">
        <f>SUMIF('Fleet Calc'!$AE$3:$AE$1600,CONCATENATE(uCO2_Calc!$E11,uCO2_Calc!P$2,"L"),'Fleet Calc'!$AK$3:$AK$1600)</f>
        <v>0</v>
      </c>
      <c r="AX11" s="128"/>
      <c r="AY11" s="128">
        <f>SUMIF('Fleet Calc'!$AE$3:$AE$1600,CONCATENATE(uCO2_Calc!$E11,uCO2_Calc!J$2,"A"),'Fleet Calc'!$AK$3:$AK$1600)</f>
        <v>0</v>
      </c>
      <c r="AZ11" s="128">
        <f>SUMIF('Fleet Calc'!$AE$3:$AE$1600,CONCATENATE(uCO2_Calc!$E11,uCO2_Calc!K$2,"A"),'Fleet Calc'!$AK$3:$AK$1600)</f>
        <v>0</v>
      </c>
      <c r="BA11" s="128">
        <f>SUMIF('Fleet Calc'!$AE$3:$AE$1600,CONCATENATE(uCO2_Calc!$E11,uCO2_Calc!L$2,"A"),'Fleet Calc'!$AK$3:$AK$1600)</f>
        <v>0</v>
      </c>
      <c r="BB11" s="128">
        <f>SUMIF('Fleet Calc'!$AE$3:$AE$1600,CONCATENATE(uCO2_Calc!$E11,uCO2_Calc!M$2,"A"),'Fleet Calc'!$AK$3:$AK$1600)</f>
        <v>0</v>
      </c>
      <c r="BC11" s="128">
        <f>SUMIF('Fleet Calc'!$AE$3:$AE$1600,CONCATENATE(uCO2_Calc!$E11,uCO2_Calc!N$2,"A"),'Fleet Calc'!$AK$3:$AK$1600)</f>
        <v>0</v>
      </c>
      <c r="BD11" s="128">
        <f>SUMIF('Fleet Calc'!$AE$3:$AE$1600,CONCATENATE(uCO2_Calc!$E11,uCO2_Calc!O$2,"A"),'Fleet Calc'!$AK$3:$AK$1600)</f>
        <v>0</v>
      </c>
      <c r="BE11" s="128">
        <f>SUMIF('Fleet Calc'!$AE$3:$AE$1600,CONCATENATE(uCO2_Calc!$E11,uCO2_Calc!P$2,"A"),'Fleet Calc'!$AK$3:$AK$1600)</f>
        <v>0</v>
      </c>
      <c r="BF11" s="128"/>
      <c r="BG11" s="128">
        <f>IF(J11&lt;&gt;"",(AQ11*1.609344*VLOOKUP(J11,'uCO2 Emission Factors'!$V$7:$X$271,2,FALSE))/1000000,0)</f>
        <v>0</v>
      </c>
      <c r="BH11" s="128">
        <f>IF(K11&lt;&gt;"",(AR11*1.609344*VLOOKUP(K11,'uCO2 Emission Factors'!$V$7:$X$271,2,FALSE))/1000000,0)</f>
        <v>0</v>
      </c>
      <c r="BI11" s="128">
        <f>IF(L11&lt;&gt;"",(AS11*1.609344*VLOOKUP(L11,'uCO2 Emission Factors'!$V$7:$X$271,2,FALSE))/1000000,0)</f>
        <v>0</v>
      </c>
      <c r="BJ11" s="128">
        <f>IF(M11&lt;&gt;"",(AT11*1.609344*VLOOKUP(M11,'uCO2 Emission Factors'!$V$7:$X$271,2,FALSE))/1000000,0)</f>
        <v>0</v>
      </c>
      <c r="BK11" s="128">
        <f>IF(N11&lt;&gt;"",(AU11*1.609344*VLOOKUP(N11,'uCO2 Emission Factors'!$V$7:$X$271,2,FALSE))/1000000,0)</f>
        <v>0</v>
      </c>
      <c r="BL11" s="128">
        <f>IF(O11&lt;&gt;"",(AV11*1.609344*VLOOKUP(O11,'uCO2 Emission Factors'!$V$7:$X$271,2,FALSE))/1000000,0)</f>
        <v>0</v>
      </c>
      <c r="BM11" s="128">
        <f>IF(P11&lt;&gt;"",(AW11*1.609344*VLOOKUP(P11,'uCO2 Emission Factors'!$V$7:$X$271,2,FALSE))/1000000,0)</f>
        <v>0</v>
      </c>
      <c r="BN11" s="128"/>
      <c r="BO11" s="128">
        <f>IF(J11&lt;&gt;"",(AY11*1.609344*VLOOKUP(J11,'uCO2 Emission Factors'!$V$7:$X$271,3,FALSE))/1000000,0)</f>
        <v>0</v>
      </c>
      <c r="BP11" s="128">
        <f>IF(K11&lt;&gt;"",(AZ11*1.609344*VLOOKUP(K11,'uCO2 Emission Factors'!$V$7:$X$271,3,FALSE))/1000000,0)</f>
        <v>0</v>
      </c>
      <c r="BQ11" s="128">
        <f>IF(L11&lt;&gt;"",(BA11*1.609344*VLOOKUP(L11,'uCO2 Emission Factors'!$V$7:$X$271,3,FALSE))/1000000,0)</f>
        <v>0</v>
      </c>
      <c r="BR11" s="128">
        <f>IF(M11&lt;&gt;"",(BB11*1.609344*VLOOKUP(M11,'uCO2 Emission Factors'!$V$7:$X$271,3,FALSE))/1000000,0)</f>
        <v>0</v>
      </c>
      <c r="BS11" s="128">
        <f>IF(N11&lt;&gt;"",(BC11*1.609344*VLOOKUP(N11,'uCO2 Emission Factors'!$V$7:$X$271,3,FALSE))/1000000,0)</f>
        <v>0</v>
      </c>
      <c r="BT11" s="128">
        <f>IF(O11&lt;&gt;"",(BD11*1.609344*VLOOKUP(O11,'uCO2 Emission Factors'!$V$7:$X$271,3,FALSE))/1000000,0)</f>
        <v>0</v>
      </c>
      <c r="BU11" s="128">
        <f>IF(P11&lt;&gt;"",(BE11*1.609344*VLOOKUP(P11,'uCO2 Emission Factors'!$V$7:$X$271,3,FALSE))/1000000,0)</f>
        <v>0</v>
      </c>
      <c r="BV11" s="128"/>
      <c r="BW11" s="128">
        <f>SUMIF('Fleet Calc'!$AE$3:$AE$1600,CONCATENATE(uCO2_Calc!$E11,uCO2_Calc!J$2,"L"),'Fleet Calc'!$AI$3:$AI$1600)</f>
        <v>0</v>
      </c>
      <c r="BX11" s="128">
        <f>SUMIF('Fleet Calc'!$AE$3:$AE$1600,CONCATENATE(uCO2_Calc!$E11,uCO2_Calc!K$2,"L"),'Fleet Calc'!$AI$3:$AI$1600)</f>
        <v>0</v>
      </c>
      <c r="BY11" s="128">
        <f>SUMIF('Fleet Calc'!$AE$3:$AE$1600,CONCATENATE(uCO2_Calc!$E11,uCO2_Calc!L$2,"L"),'Fleet Calc'!$AI$3:$AI$1600)</f>
        <v>0</v>
      </c>
      <c r="BZ11" s="128">
        <f>SUMIF('Fleet Calc'!$AE$3:$AE$1600,CONCATENATE(uCO2_Calc!$E11,uCO2_Calc!M$2,"L"),'Fleet Calc'!$AI$3:$AI$1600)</f>
        <v>0</v>
      </c>
      <c r="CA11" s="128">
        <f>SUMIF('Fleet Calc'!$AE$3:$AE$1600,CONCATENATE(uCO2_Calc!$E11,uCO2_Calc!N$2,"L"),'Fleet Calc'!$AI$3:$AI$1600)</f>
        <v>0</v>
      </c>
      <c r="CB11" s="128">
        <f>SUMIF('Fleet Calc'!$AE$3:$AE$1600,CONCATENATE(uCO2_Calc!$E11,uCO2_Calc!O$2,"L"),'Fleet Calc'!$AI$3:$AI$1600)</f>
        <v>0</v>
      </c>
      <c r="CC11" s="128">
        <f>SUMIF('Fleet Calc'!$AE$3:$AE$1600,CONCATENATE(uCO2_Calc!$E11,uCO2_Calc!P$2,"L"),'Fleet Calc'!$AI$3:$AI$1600)</f>
        <v>0</v>
      </c>
      <c r="CD11" s="128"/>
      <c r="CE11" s="128">
        <f>SUMIF('Fleet Calc'!$AE$3:$AE$1600,CONCATENATE(uCO2_Calc!$E11,uCO2_Calc!J$2,"A"),'Fleet Calc'!$AI$3:$AI$1600)</f>
        <v>0</v>
      </c>
      <c r="CF11" s="128">
        <f>SUMIF('Fleet Calc'!$AE$3:$AE$1600,CONCATENATE(uCO2_Calc!$E11,uCO2_Calc!K$2,"A"),'Fleet Calc'!$AI$3:$AI$1600)</f>
        <v>0</v>
      </c>
      <c r="CG11" s="128">
        <f>SUMIF('Fleet Calc'!$AE$3:$AE$1600,CONCATENATE(uCO2_Calc!$E11,uCO2_Calc!L$2,"A"),'Fleet Calc'!$AI$3:$AI$1600)</f>
        <v>0</v>
      </c>
      <c r="CH11" s="128">
        <f>SUMIF('Fleet Calc'!$AE$3:$AE$1600,CONCATENATE(uCO2_Calc!$E11,uCO2_Calc!M$2,"A"),'Fleet Calc'!$AI$3:$AI$1600)</f>
        <v>0</v>
      </c>
      <c r="CI11" s="128">
        <f>SUMIF('Fleet Calc'!$AE$3:$AE$1600,CONCATENATE(uCO2_Calc!$E11,uCO2_Calc!N$2,"A"),'Fleet Calc'!$AI$3:$AI$1600)</f>
        <v>0</v>
      </c>
      <c r="CJ11" s="128">
        <f>SUMIF('Fleet Calc'!$AE$3:$AE$1600,CONCATENATE(uCO2_Calc!$E11,uCO2_Calc!O$2,"A"),'Fleet Calc'!$AI$3:$AI$1600)</f>
        <v>0</v>
      </c>
      <c r="CK11" s="128">
        <f>SUMIF('Fleet Calc'!$AE$3:$AE$1600,CONCATENATE(uCO2_Calc!$E11,uCO2_Calc!P$2,"A"),'Fleet Calc'!$AI$3:$AI$1600)</f>
        <v>0</v>
      </c>
      <c r="CL11" s="128"/>
      <c r="CM11" s="128">
        <f>IF(S11&lt;&gt;"",(BW11*1.609344*VLOOKUP(S11,'uCO2 Emission Factors'!$V$7:$X$271,2,FALSE))/1000000,0)</f>
        <v>0</v>
      </c>
      <c r="CN11" s="128">
        <f>IF(T11&lt;&gt;"",(BX11*1.609344*VLOOKUP(T11,'uCO2 Emission Factors'!$V$7:$X$271,2,FALSE))/1000000,0)</f>
        <v>0</v>
      </c>
      <c r="CO11" s="128">
        <f>IF(U11&lt;&gt;"",(BY11*1.609344*VLOOKUP(U11,'uCO2 Emission Factors'!$V$7:$X$271,2,FALSE))/1000000,0)</f>
        <v>0</v>
      </c>
      <c r="CP11" s="128">
        <f>IF(V11&lt;&gt;"",(BZ11*1.609344*VLOOKUP(V11,'uCO2 Emission Factors'!$V$7:$X$271,2,FALSE))/1000000,0)</f>
        <v>0</v>
      </c>
      <c r="CQ11" s="128">
        <f>IF(W11&lt;&gt;"",(CA11*1.609344*VLOOKUP(W11,'uCO2 Emission Factors'!$V$7:$X$271,2,FALSE))/1000000,0)</f>
        <v>0</v>
      </c>
      <c r="CR11" s="128">
        <f>IF(X11&lt;&gt;"",(CB11*1.609344*VLOOKUP(X11,'uCO2 Emission Factors'!$V$7:$X$271,2,FALSE))/1000000,0)</f>
        <v>0</v>
      </c>
      <c r="CS11" s="128">
        <f>IF(Y11&lt;&gt;"",(CC11*1.609344*VLOOKUP(Y11,'uCO2 Emission Factors'!$V$7:$X$271,2,FALSE))/1000000,0)</f>
        <v>0</v>
      </c>
      <c r="CT11" s="128"/>
      <c r="CU11" s="128">
        <f>IF(S11&lt;&gt;"",(CE11*1.609344*VLOOKUP(S11,'uCO2 Emission Factors'!$V$7:$X$271,3,FALSE))/1000000,0)</f>
        <v>0</v>
      </c>
      <c r="CV11" s="128">
        <f>IF(T11&lt;&gt;"",(CF11*1.609344*VLOOKUP(T11,'uCO2 Emission Factors'!$V$7:$X$271,3,FALSE))/1000000,0)</f>
        <v>0</v>
      </c>
      <c r="CW11" s="128">
        <f>IF(U11&lt;&gt;"",(CG11*1.609344*VLOOKUP(U11,'uCO2 Emission Factors'!$V$7:$X$271,3,FALSE))/1000000,0)</f>
        <v>0</v>
      </c>
      <c r="CX11" s="128">
        <f>IF(V11&lt;&gt;"",(CH11*1.609344*VLOOKUP(V11,'uCO2 Emission Factors'!$V$7:$X$271,3,FALSE))/1000000,0)</f>
        <v>0</v>
      </c>
      <c r="CY11" s="128">
        <f>IF(W11&lt;&gt;"",(CI11*1.609344*VLOOKUP(W11,'uCO2 Emission Factors'!$V$7:$X$271,3,FALSE))/1000000,0)</f>
        <v>0</v>
      </c>
      <c r="CZ11" s="128">
        <f>IF(X11&lt;&gt;"",(CJ11*1.609344*VLOOKUP(X11,'uCO2 Emission Factors'!$V$7:$X$271,3,FALSE))/1000000,0)</f>
        <v>0</v>
      </c>
      <c r="DA11" s="128">
        <f>IF(Y11&lt;&gt;"",(CK11*1.609344*VLOOKUP(Y11,'uCO2 Emission Factors'!$V$7:$X$271,3,FALSE))/1000000,0)</f>
        <v>0</v>
      </c>
      <c r="DB11" s="128"/>
      <c r="DC11" s="128">
        <f>SUMIF('Fleet Calc'!$AE$3:$AE$1600,CONCATENATE(uCO2_Calc!$E11,uCO2_Calc!J$2,"L"),'Fleet Calc'!$AG$3:$AG$1600)</f>
        <v>0</v>
      </c>
      <c r="DD11" s="128">
        <f>SUMIF('Fleet Calc'!$AE$3:$AE$1600,CONCATENATE(uCO2_Calc!$E11,uCO2_Calc!K$2,"L"),'Fleet Calc'!$AG$3:$AG$1600)</f>
        <v>0</v>
      </c>
      <c r="DE11" s="128">
        <f>SUMIF('Fleet Calc'!$AE$3:$AE$1600,CONCATENATE(uCO2_Calc!$E11,uCO2_Calc!L$2,"L"),'Fleet Calc'!$AG$3:$AG$1600)</f>
        <v>0</v>
      </c>
      <c r="DF11" s="128">
        <f>SUMIF('Fleet Calc'!$AE$3:$AE$1600,CONCATENATE(uCO2_Calc!$E11,uCO2_Calc!M$2,"L"),'Fleet Calc'!$AG$3:$AG$1600)</f>
        <v>0</v>
      </c>
      <c r="DG11" s="128">
        <f>SUMIF('Fleet Calc'!$AE$3:$AE$1600,CONCATENATE(uCO2_Calc!$E11,uCO2_Calc!N$2,"L"),'Fleet Calc'!$AG$3:$AG$1600)</f>
        <v>0</v>
      </c>
      <c r="DH11" s="128">
        <f>SUMIF('Fleet Calc'!$AE$3:$AE$1600,CONCATENATE(uCO2_Calc!$E11,uCO2_Calc!O$2,"L"),'Fleet Calc'!$AG$3:$AG$1600)</f>
        <v>0</v>
      </c>
      <c r="DI11" s="128">
        <f>SUMIF('Fleet Calc'!$AE$3:$AE$1600,CONCATENATE(uCO2_Calc!$E11,uCO2_Calc!P$2,"L"),'Fleet Calc'!$AG$3:$AG$1600)</f>
        <v>0</v>
      </c>
      <c r="DJ11" s="128"/>
      <c r="DK11" s="128">
        <f>SUMIF('Fleet Calc'!$AE$3:$AE$1600,CONCATENATE(uCO2_Calc!$E11,uCO2_Calc!J$2,"A"),'Fleet Calc'!$AG$3:$AG$1600)</f>
        <v>0</v>
      </c>
      <c r="DL11" s="128">
        <f>SUMIF('Fleet Calc'!$AE$3:$AE$1600,CONCATENATE(uCO2_Calc!$E11,uCO2_Calc!K$2,"A"),'Fleet Calc'!$AG$3:$AG$1600)</f>
        <v>0</v>
      </c>
      <c r="DM11" s="128">
        <f>SUMIF('Fleet Calc'!$AE$3:$AE$1600,CONCATENATE(uCO2_Calc!$E11,uCO2_Calc!L$2,"A"),'Fleet Calc'!$AG$3:$AG$1600)</f>
        <v>0</v>
      </c>
      <c r="DN11" s="128">
        <f>SUMIF('Fleet Calc'!$AE$3:$AE$1600,CONCATENATE(uCO2_Calc!$E11,uCO2_Calc!M$2,"A"),'Fleet Calc'!$AG$3:$AG$1600)</f>
        <v>0</v>
      </c>
      <c r="DO11" s="128">
        <f>SUMIF('Fleet Calc'!$AE$3:$AE$1600,CONCATENATE(uCO2_Calc!$E11,uCO2_Calc!N$2,"A"),'Fleet Calc'!$AG$3:$AG$1600)</f>
        <v>0</v>
      </c>
      <c r="DP11" s="128">
        <f>SUMIF('Fleet Calc'!$AE$3:$AE$1600,CONCATENATE(uCO2_Calc!$E11,uCO2_Calc!O$2,"A"),'Fleet Calc'!$AG$3:$AG$1600)</f>
        <v>0</v>
      </c>
      <c r="DQ11" s="128">
        <f>SUMIF('Fleet Calc'!$AE$3:$AE$1600,CONCATENATE(uCO2_Calc!$E11,uCO2_Calc!P$2,"A"),'Fleet Calc'!$AG$3:$AG$1600)</f>
        <v>0</v>
      </c>
      <c r="DR11" s="128">
        <f>SUMIF('Fleet Calc'!$AE$3:$AE$1600,CONCATENATE(uCO2_Calc!$E11,uCO2_Calc!Q$2,"A"),'Fleet Calc'!$AG$3:$AG$1600)</f>
        <v>0</v>
      </c>
      <c r="DS11" s="128">
        <f>SUMIF('Fleet Calc'!$AE$3:$AE$1600,CONCATENATE(uCO2_Calc!$E11,uCO2_Calc!R$2,"A"),'Fleet Calc'!$AG$3:$AG$1600)</f>
        <v>0</v>
      </c>
      <c r="DT11" s="128">
        <f>SUMIF('Fleet Calc'!$AE$3:$AE$1600,CONCATENATE(uCO2_Calc!$E11,uCO2_Calc!S$2,"A"),'Fleet Calc'!$AG$3:$AG$1600)</f>
        <v>0</v>
      </c>
      <c r="DU11" s="128"/>
      <c r="DV11" s="130">
        <f>IF(J11&lt;&gt;"",(DC11*VLOOKUP(J11,'uCO2 Emission Factors'!$V$7:$Z$271,5,FALSE))/1000000,0)</f>
        <v>0</v>
      </c>
      <c r="DW11" s="130">
        <f>IF(K11&lt;&gt;"",(DD11*VLOOKUP(K11,'uCO2 Emission Factors'!$V$7:$Z$271,5,FALSE))/1000000,0)</f>
        <v>0</v>
      </c>
      <c r="DX11" s="130">
        <f>IF(L11&lt;&gt;"",(DE11*VLOOKUP(L11,'uCO2 Emission Factors'!$V$7:$Z$271,5,FALSE))/1000000,0)</f>
        <v>0</v>
      </c>
      <c r="DY11" s="130">
        <f>IF(M11&lt;&gt;"",(DF11*VLOOKUP(M11,'uCO2 Emission Factors'!$V$7:$Z$271,5,FALSE))/1000000,0)</f>
        <v>0</v>
      </c>
      <c r="DZ11" s="130">
        <f>IF(N11&lt;&gt;"",(DG11*VLOOKUP(N11,'uCO2 Emission Factors'!$V$7:$Z$271,5,FALSE))/1000000,0)</f>
        <v>0</v>
      </c>
      <c r="EA11" s="130">
        <f>IF(O11&lt;&gt;"",(DH11*VLOOKUP(O11,'uCO2 Emission Factors'!$V$7:$Z$271,5,FALSE))/1000000,0)</f>
        <v>0</v>
      </c>
      <c r="EB11" s="130">
        <f>IF(P11&lt;&gt;"",(DI11*VLOOKUP(P11,'uCO2 Emission Factors'!$V$7:$Z$271,5,FALSE))/1000000,0)</f>
        <v>0</v>
      </c>
      <c r="EC11" s="128"/>
      <c r="ED11" s="130">
        <f>IF(J11&lt;&gt;"",(DK11*VLOOKUP(J11,'uCO2 Emission Factors'!$V$7:$Z$271,5,FALSE))/1000000,0)</f>
        <v>0</v>
      </c>
      <c r="EE11" s="130">
        <f>IF(K11&lt;&gt;"",(DL11*VLOOKUP(K11,'uCO2 Emission Factors'!$V$7:$Z$271,5,FALSE))/1000000,0)</f>
        <v>0</v>
      </c>
      <c r="EF11" s="130">
        <f>IF(L11&lt;&gt;"",(DM11*VLOOKUP(L11,'uCO2 Emission Factors'!$V$7:$Z$271,5,FALSE))/1000000,0)</f>
        <v>0</v>
      </c>
      <c r="EG11" s="130">
        <f>IF(M11&lt;&gt;"",(DN11*VLOOKUP(M11,'uCO2 Emission Factors'!$V$7:$Z$271,5,FALSE))/1000000,0)</f>
        <v>0</v>
      </c>
      <c r="EH11" s="130">
        <f>IF(N11&lt;&gt;"",(DO11*VLOOKUP(N11,'uCO2 Emission Factors'!$V$7:$Z$271,5,FALSE))/1000000,0)</f>
        <v>0</v>
      </c>
      <c r="EI11" s="130">
        <f>IF(O11&lt;&gt;"",(DP11*VLOOKUP(O11,'uCO2 Emission Factors'!$V$7:$Z$271,5,FALSE))/1000000,0)</f>
        <v>0</v>
      </c>
      <c r="EJ11" s="130">
        <f>IF(P11&lt;&gt;"",(DQ11*VLOOKUP(P11,'uCO2 Emission Factors'!$V$7:$Z$271,5,FALSE))/1000000,0)</f>
        <v>0</v>
      </c>
      <c r="EK11" s="128"/>
      <c r="EL11" s="130">
        <f t="shared" si="2"/>
        <v>0</v>
      </c>
      <c r="EM11" s="130">
        <f t="shared" si="3"/>
        <v>0</v>
      </c>
      <c r="EN11" s="130">
        <f t="shared" si="4"/>
        <v>0</v>
      </c>
      <c r="EO11" s="130">
        <f t="shared" si="5"/>
        <v>0</v>
      </c>
      <c r="EP11" s="130">
        <f t="shared" si="6"/>
        <v>0</v>
      </c>
      <c r="EQ11" s="130">
        <f t="shared" si="7"/>
        <v>0</v>
      </c>
      <c r="ER11" s="130">
        <f t="shared" si="8"/>
        <v>0</v>
      </c>
      <c r="ES11" s="130"/>
      <c r="ET11" s="130">
        <f t="shared" si="9"/>
        <v>0</v>
      </c>
      <c r="EU11" s="130">
        <f t="shared" si="10"/>
        <v>0</v>
      </c>
      <c r="EV11" s="130">
        <f t="shared" si="11"/>
        <v>0</v>
      </c>
      <c r="EW11" s="130">
        <f t="shared" si="12"/>
        <v>0</v>
      </c>
      <c r="EX11" s="130">
        <f t="shared" si="13"/>
        <v>0</v>
      </c>
      <c r="EY11" s="130">
        <f t="shared" si="14"/>
        <v>0</v>
      </c>
      <c r="EZ11" s="130">
        <f t="shared" si="15"/>
        <v>0</v>
      </c>
      <c r="FA11" s="128"/>
      <c r="FB11" s="128">
        <f t="shared" si="16"/>
        <v>0</v>
      </c>
      <c r="FC11" s="128"/>
      <c r="FD11" s="128">
        <f t="shared" si="17"/>
        <v>0</v>
      </c>
      <c r="FE11" s="128">
        <f t="shared" si="18"/>
        <v>0</v>
      </c>
      <c r="FF11" s="128">
        <f t="shared" si="19"/>
        <v>0</v>
      </c>
      <c r="FG11" s="128">
        <f t="shared" si="20"/>
        <v>0</v>
      </c>
      <c r="FH11" s="128">
        <f t="shared" si="21"/>
        <v>0</v>
      </c>
      <c r="FI11" s="128">
        <f t="shared" si="22"/>
        <v>0</v>
      </c>
      <c r="FJ11" s="128">
        <f t="shared" si="23"/>
        <v>0</v>
      </c>
      <c r="FL11">
        <f t="shared" si="24"/>
        <v>0</v>
      </c>
      <c r="FM11">
        <f t="shared" si="25"/>
        <v>0</v>
      </c>
      <c r="FN11">
        <f t="shared" si="26"/>
        <v>0</v>
      </c>
      <c r="FO11">
        <f t="shared" si="27"/>
        <v>0</v>
      </c>
      <c r="FP11">
        <f t="shared" si="28"/>
        <v>0</v>
      </c>
      <c r="FQ11">
        <f t="shared" si="29"/>
        <v>0</v>
      </c>
      <c r="FR11">
        <f t="shared" si="30"/>
        <v>0</v>
      </c>
      <c r="FT11">
        <f t="shared" si="31"/>
        <v>0</v>
      </c>
      <c r="FU11">
        <f t="shared" si="32"/>
        <v>0</v>
      </c>
      <c r="FV11">
        <f t="shared" si="33"/>
        <v>0</v>
      </c>
      <c r="FW11">
        <f t="shared" si="34"/>
        <v>0</v>
      </c>
      <c r="FX11">
        <f t="shared" si="35"/>
        <v>0</v>
      </c>
      <c r="FY11">
        <f t="shared" si="36"/>
        <v>0</v>
      </c>
      <c r="FZ11">
        <f t="shared" si="37"/>
        <v>0</v>
      </c>
      <c r="GB11">
        <f t="shared" si="38"/>
        <v>0</v>
      </c>
      <c r="GC11">
        <f t="shared" si="39"/>
        <v>0</v>
      </c>
      <c r="GD11">
        <f t="shared" si="40"/>
        <v>0</v>
      </c>
      <c r="GE11">
        <f t="shared" si="41"/>
        <v>0</v>
      </c>
      <c r="GF11">
        <f t="shared" si="42"/>
        <v>0</v>
      </c>
      <c r="GG11">
        <f t="shared" si="43"/>
        <v>0</v>
      </c>
      <c r="GH11">
        <f t="shared" si="44"/>
        <v>0</v>
      </c>
      <c r="GJ11">
        <f t="shared" si="45"/>
        <v>0</v>
      </c>
      <c r="GK11">
        <f t="shared" si="46"/>
        <v>0</v>
      </c>
      <c r="GL11">
        <f t="shared" si="47"/>
        <v>0</v>
      </c>
      <c r="GM11">
        <f t="shared" si="48"/>
        <v>0</v>
      </c>
      <c r="GN11">
        <f t="shared" si="49"/>
        <v>0</v>
      </c>
      <c r="GO11">
        <f t="shared" si="50"/>
        <v>0</v>
      </c>
      <c r="GP11">
        <f t="shared" si="51"/>
        <v>0</v>
      </c>
      <c r="GR11">
        <f t="shared" si="52"/>
        <v>0</v>
      </c>
      <c r="GS11">
        <f t="shared" si="53"/>
        <v>0</v>
      </c>
      <c r="GT11">
        <f t="shared" si="54"/>
        <v>0</v>
      </c>
      <c r="GU11">
        <f t="shared" si="55"/>
        <v>0</v>
      </c>
      <c r="GV11">
        <f t="shared" si="56"/>
        <v>0</v>
      </c>
      <c r="GW11">
        <f t="shared" si="57"/>
        <v>0</v>
      </c>
      <c r="GX11">
        <f t="shared" si="58"/>
        <v>0</v>
      </c>
    </row>
    <row r="12" spans="1:206" x14ac:dyDescent="0.2">
      <c r="B12" t="s">
        <v>59</v>
      </c>
      <c r="C12" t="s">
        <v>238</v>
      </c>
      <c r="D12" t="s">
        <v>817</v>
      </c>
      <c r="E12" t="str">
        <f t="shared" si="0"/>
        <v>PVPV3</v>
      </c>
      <c r="G12" s="129">
        <v>0</v>
      </c>
      <c r="H12" s="129">
        <v>0</v>
      </c>
      <c r="I12" s="127"/>
      <c r="J12" s="127">
        <v>98</v>
      </c>
      <c r="K12" s="127">
        <f t="shared" si="1"/>
        <v>99</v>
      </c>
      <c r="L12" s="127">
        <f t="shared" si="1"/>
        <v>100</v>
      </c>
      <c r="M12" s="127">
        <f t="shared" si="1"/>
        <v>101</v>
      </c>
      <c r="N12" s="127">
        <f t="shared" si="1"/>
        <v>102</v>
      </c>
      <c r="O12" s="127">
        <f t="shared" si="1"/>
        <v>103</v>
      </c>
      <c r="P12" s="127">
        <f t="shared" si="1"/>
        <v>104</v>
      </c>
      <c r="Q12" s="127"/>
      <c r="R12" s="127"/>
      <c r="S12" s="127"/>
      <c r="T12" s="127"/>
      <c r="U12" s="127"/>
      <c r="V12" s="127"/>
      <c r="W12" s="127"/>
      <c r="X12" s="127"/>
      <c r="Y12" s="127"/>
      <c r="AA12" s="128">
        <f>COUNTIF('Fleet Calc'!$AE$3:$AE$1600,CONCATENATE(uCO2_Calc!$E12,uCO2_Calc!J$2,"L"))</f>
        <v>0</v>
      </c>
      <c r="AB12" s="128">
        <f>COUNTIF('Fleet Calc'!$AE$3:$AE$1600,CONCATENATE(uCO2_Calc!$E12,uCO2_Calc!K$2,"L"))</f>
        <v>0</v>
      </c>
      <c r="AC12" s="128">
        <f>COUNTIF('Fleet Calc'!$AE$3:$AE$1600,CONCATENATE(uCO2_Calc!$E12,uCO2_Calc!L$2,"L"))</f>
        <v>0</v>
      </c>
      <c r="AD12" s="128">
        <f>COUNTIF('Fleet Calc'!$AE$3:$AE$1600,CONCATENATE(uCO2_Calc!$E12,uCO2_Calc!M$2,"L"))</f>
        <v>0</v>
      </c>
      <c r="AE12" s="128">
        <f>COUNTIF('Fleet Calc'!$AE$3:$AE$1600,CONCATENATE(uCO2_Calc!$E12,uCO2_Calc!N$2,"L"))</f>
        <v>0</v>
      </c>
      <c r="AF12" s="128">
        <f>COUNTIF('Fleet Calc'!$AE$3:$AE$1600,CONCATENATE(uCO2_Calc!$E12,uCO2_Calc!O$2,"L"))</f>
        <v>0</v>
      </c>
      <c r="AG12" s="128">
        <f>COUNTIF('Fleet Calc'!$AE$3:$AE$1600,CONCATENATE(uCO2_Calc!$E12,uCO2_Calc!P$2,"L"))</f>
        <v>0</v>
      </c>
      <c r="AH12" s="128"/>
      <c r="AI12" s="128">
        <f>COUNTIF('Fleet Calc'!$AE$3:$AE$1600,CONCATENATE(uCO2_Calc!$E12,uCO2_Calc!J$2,"A"))</f>
        <v>0</v>
      </c>
      <c r="AJ12" s="128">
        <f>COUNTIF('Fleet Calc'!$AE$3:$AE$1600,CONCATENATE(uCO2_Calc!$E12,uCO2_Calc!K$2,"A"))</f>
        <v>0</v>
      </c>
      <c r="AK12" s="128">
        <f>COUNTIF('Fleet Calc'!$AE$3:$AE$1600,CONCATENATE(uCO2_Calc!$E12,uCO2_Calc!L$2,"A"))</f>
        <v>0</v>
      </c>
      <c r="AL12" s="128">
        <f>COUNTIF('Fleet Calc'!$AE$3:$AE$1600,CONCATENATE(uCO2_Calc!$E12,uCO2_Calc!M$2,"A"))</f>
        <v>0</v>
      </c>
      <c r="AM12" s="128">
        <f>COUNTIF('Fleet Calc'!$AE$3:$AE$1600,CONCATENATE(uCO2_Calc!$E12,uCO2_Calc!N$2,"A"))</f>
        <v>0</v>
      </c>
      <c r="AN12" s="128">
        <f>COUNTIF('Fleet Calc'!$AE$3:$AE$1600,CONCATENATE(uCO2_Calc!$E12,uCO2_Calc!O$2,"A"))</f>
        <v>0</v>
      </c>
      <c r="AO12" s="128">
        <f>COUNTIF('Fleet Calc'!$AE$3:$AE$1600,CONCATENATE(uCO2_Calc!$E12,uCO2_Calc!P$2,"A"))</f>
        <v>0</v>
      </c>
      <c r="AP12" s="128"/>
      <c r="AQ12" s="128">
        <f>SUMIF('Fleet Calc'!$AE$3:$AE$1600,CONCATENATE(uCO2_Calc!$E12,uCO2_Calc!J$2,"L"),'Fleet Calc'!$AK$3:$AK$1600)</f>
        <v>0</v>
      </c>
      <c r="AR12" s="128">
        <f>SUMIF('Fleet Calc'!$AE$3:$AE$1600,CONCATENATE(uCO2_Calc!$E12,uCO2_Calc!K$2,"L"),'Fleet Calc'!$AK$3:$AK$1600)</f>
        <v>0</v>
      </c>
      <c r="AS12" s="128">
        <f>SUMIF('Fleet Calc'!$AE$3:$AE$1600,CONCATENATE(uCO2_Calc!$E12,uCO2_Calc!L$2,"L"),'Fleet Calc'!$AK$3:$AK$1600)</f>
        <v>0</v>
      </c>
      <c r="AT12" s="128">
        <f>SUMIF('Fleet Calc'!$AE$3:$AE$1600,CONCATENATE(uCO2_Calc!$E12,uCO2_Calc!M$2,"L"),'Fleet Calc'!$AK$3:$AK$1600)</f>
        <v>0</v>
      </c>
      <c r="AU12" s="128">
        <f>SUMIF('Fleet Calc'!$AE$3:$AE$1600,CONCATENATE(uCO2_Calc!$E12,uCO2_Calc!N$2,"L"),'Fleet Calc'!$AK$3:$AK$1600)</f>
        <v>0</v>
      </c>
      <c r="AV12" s="128">
        <f>SUMIF('Fleet Calc'!$AE$3:$AE$1600,CONCATENATE(uCO2_Calc!$E12,uCO2_Calc!O$2,"L"),'Fleet Calc'!$AK$3:$AK$1600)</f>
        <v>0</v>
      </c>
      <c r="AW12" s="128">
        <f>SUMIF('Fleet Calc'!$AE$3:$AE$1600,CONCATENATE(uCO2_Calc!$E12,uCO2_Calc!P$2,"L"),'Fleet Calc'!$AK$3:$AK$1600)</f>
        <v>0</v>
      </c>
      <c r="AX12" s="128"/>
      <c r="AY12" s="128">
        <f>SUMIF('Fleet Calc'!$AE$3:$AE$1600,CONCATENATE(uCO2_Calc!$E12,uCO2_Calc!J$2,"A"),'Fleet Calc'!$AK$3:$AK$1600)</f>
        <v>0</v>
      </c>
      <c r="AZ12" s="128">
        <f>SUMIF('Fleet Calc'!$AE$3:$AE$1600,CONCATENATE(uCO2_Calc!$E12,uCO2_Calc!K$2,"A"),'Fleet Calc'!$AK$3:$AK$1600)</f>
        <v>0</v>
      </c>
      <c r="BA12" s="128">
        <f>SUMIF('Fleet Calc'!$AE$3:$AE$1600,CONCATENATE(uCO2_Calc!$E12,uCO2_Calc!L$2,"A"),'Fleet Calc'!$AK$3:$AK$1600)</f>
        <v>0</v>
      </c>
      <c r="BB12" s="128">
        <f>SUMIF('Fleet Calc'!$AE$3:$AE$1600,CONCATENATE(uCO2_Calc!$E12,uCO2_Calc!M$2,"A"),'Fleet Calc'!$AK$3:$AK$1600)</f>
        <v>0</v>
      </c>
      <c r="BC12" s="128">
        <f>SUMIF('Fleet Calc'!$AE$3:$AE$1600,CONCATENATE(uCO2_Calc!$E12,uCO2_Calc!N$2,"A"),'Fleet Calc'!$AK$3:$AK$1600)</f>
        <v>0</v>
      </c>
      <c r="BD12" s="128">
        <f>SUMIF('Fleet Calc'!$AE$3:$AE$1600,CONCATENATE(uCO2_Calc!$E12,uCO2_Calc!O$2,"A"),'Fleet Calc'!$AK$3:$AK$1600)</f>
        <v>0</v>
      </c>
      <c r="BE12" s="128">
        <f>SUMIF('Fleet Calc'!$AE$3:$AE$1600,CONCATENATE(uCO2_Calc!$E12,uCO2_Calc!P$2,"A"),'Fleet Calc'!$AK$3:$AK$1600)</f>
        <v>0</v>
      </c>
      <c r="BF12" s="128"/>
      <c r="BG12" s="128">
        <f>IF(J12&lt;&gt;"",(AQ12*1.609344*VLOOKUP(J12,'uCO2 Emission Factors'!$V$7:$X$271,2,FALSE))/1000000,0)</f>
        <v>0</v>
      </c>
      <c r="BH12" s="128">
        <f>IF(K12&lt;&gt;"",(AR12*1.609344*VLOOKUP(K12,'uCO2 Emission Factors'!$V$7:$X$271,2,FALSE))/1000000,0)</f>
        <v>0</v>
      </c>
      <c r="BI12" s="128">
        <f>IF(L12&lt;&gt;"",(AS12*1.609344*VLOOKUP(L12,'uCO2 Emission Factors'!$V$7:$X$271,2,FALSE))/1000000,0)</f>
        <v>0</v>
      </c>
      <c r="BJ12" s="128">
        <f>IF(M12&lt;&gt;"",(AT12*1.609344*VLOOKUP(M12,'uCO2 Emission Factors'!$V$7:$X$271,2,FALSE))/1000000,0)</f>
        <v>0</v>
      </c>
      <c r="BK12" s="128">
        <f>IF(N12&lt;&gt;"",(AU12*1.609344*VLOOKUP(N12,'uCO2 Emission Factors'!$V$7:$X$271,2,FALSE))/1000000,0)</f>
        <v>0</v>
      </c>
      <c r="BL12" s="128">
        <f>IF(O12&lt;&gt;"",(AV12*1.609344*VLOOKUP(O12,'uCO2 Emission Factors'!$V$7:$X$271,2,FALSE))/1000000,0)</f>
        <v>0</v>
      </c>
      <c r="BM12" s="128">
        <f>IF(P12&lt;&gt;"",(AW12*1.609344*VLOOKUP(P12,'uCO2 Emission Factors'!$V$7:$X$271,2,FALSE))/1000000,0)</f>
        <v>0</v>
      </c>
      <c r="BN12" s="128"/>
      <c r="BO12" s="128">
        <f>IF(J12&lt;&gt;"",(AY12*1.609344*VLOOKUP(J12,'uCO2 Emission Factors'!$V$7:$X$271,3,FALSE))/1000000,0)</f>
        <v>0</v>
      </c>
      <c r="BP12" s="128">
        <f>IF(K12&lt;&gt;"",(AZ12*1.609344*VLOOKUP(K12,'uCO2 Emission Factors'!$V$7:$X$271,3,FALSE))/1000000,0)</f>
        <v>0</v>
      </c>
      <c r="BQ12" s="128">
        <f>IF(L12&lt;&gt;"",(BA12*1.609344*VLOOKUP(L12,'uCO2 Emission Factors'!$V$7:$X$271,3,FALSE))/1000000,0)</f>
        <v>0</v>
      </c>
      <c r="BR12" s="128">
        <f>IF(M12&lt;&gt;"",(BB12*1.609344*VLOOKUP(M12,'uCO2 Emission Factors'!$V$7:$X$271,3,FALSE))/1000000,0)</f>
        <v>0</v>
      </c>
      <c r="BS12" s="128">
        <f>IF(N12&lt;&gt;"",(BC12*1.609344*VLOOKUP(N12,'uCO2 Emission Factors'!$V$7:$X$271,3,FALSE))/1000000,0)</f>
        <v>0</v>
      </c>
      <c r="BT12" s="128">
        <f>IF(O12&lt;&gt;"",(BD12*1.609344*VLOOKUP(O12,'uCO2 Emission Factors'!$V$7:$X$271,3,FALSE))/1000000,0)</f>
        <v>0</v>
      </c>
      <c r="BU12" s="128">
        <f>IF(P12&lt;&gt;"",(BE12*1.609344*VLOOKUP(P12,'uCO2 Emission Factors'!$V$7:$X$271,3,FALSE))/1000000,0)</f>
        <v>0</v>
      </c>
      <c r="BV12" s="128"/>
      <c r="BW12" s="128">
        <f>SUMIF('Fleet Calc'!$AE$3:$AE$1600,CONCATENATE(uCO2_Calc!$E12,uCO2_Calc!J$2,"L"),'Fleet Calc'!$AI$3:$AI$1600)</f>
        <v>0</v>
      </c>
      <c r="BX12" s="128">
        <f>SUMIF('Fleet Calc'!$AE$3:$AE$1600,CONCATENATE(uCO2_Calc!$E12,uCO2_Calc!K$2,"L"),'Fleet Calc'!$AI$3:$AI$1600)</f>
        <v>0</v>
      </c>
      <c r="BY12" s="128">
        <f>SUMIF('Fleet Calc'!$AE$3:$AE$1600,CONCATENATE(uCO2_Calc!$E12,uCO2_Calc!L$2,"L"),'Fleet Calc'!$AI$3:$AI$1600)</f>
        <v>0</v>
      </c>
      <c r="BZ12" s="128">
        <f>SUMIF('Fleet Calc'!$AE$3:$AE$1600,CONCATENATE(uCO2_Calc!$E12,uCO2_Calc!M$2,"L"),'Fleet Calc'!$AI$3:$AI$1600)</f>
        <v>0</v>
      </c>
      <c r="CA12" s="128">
        <f>SUMIF('Fleet Calc'!$AE$3:$AE$1600,CONCATENATE(uCO2_Calc!$E12,uCO2_Calc!N$2,"L"),'Fleet Calc'!$AI$3:$AI$1600)</f>
        <v>0</v>
      </c>
      <c r="CB12" s="128">
        <f>SUMIF('Fleet Calc'!$AE$3:$AE$1600,CONCATENATE(uCO2_Calc!$E12,uCO2_Calc!O$2,"L"),'Fleet Calc'!$AI$3:$AI$1600)</f>
        <v>0</v>
      </c>
      <c r="CC12" s="128">
        <f>SUMIF('Fleet Calc'!$AE$3:$AE$1600,CONCATENATE(uCO2_Calc!$E12,uCO2_Calc!P$2,"L"),'Fleet Calc'!$AI$3:$AI$1600)</f>
        <v>0</v>
      </c>
      <c r="CD12" s="128"/>
      <c r="CE12" s="128">
        <f>SUMIF('Fleet Calc'!$AE$3:$AE$1600,CONCATENATE(uCO2_Calc!$E12,uCO2_Calc!J$2,"A"),'Fleet Calc'!$AI$3:$AI$1600)</f>
        <v>0</v>
      </c>
      <c r="CF12" s="128">
        <f>SUMIF('Fleet Calc'!$AE$3:$AE$1600,CONCATENATE(uCO2_Calc!$E12,uCO2_Calc!K$2,"A"),'Fleet Calc'!$AI$3:$AI$1600)</f>
        <v>0</v>
      </c>
      <c r="CG12" s="128">
        <f>SUMIF('Fleet Calc'!$AE$3:$AE$1600,CONCATENATE(uCO2_Calc!$E12,uCO2_Calc!L$2,"A"),'Fleet Calc'!$AI$3:$AI$1600)</f>
        <v>0</v>
      </c>
      <c r="CH12" s="128">
        <f>SUMIF('Fleet Calc'!$AE$3:$AE$1600,CONCATENATE(uCO2_Calc!$E12,uCO2_Calc!M$2,"A"),'Fleet Calc'!$AI$3:$AI$1600)</f>
        <v>0</v>
      </c>
      <c r="CI12" s="128">
        <f>SUMIF('Fleet Calc'!$AE$3:$AE$1600,CONCATENATE(uCO2_Calc!$E12,uCO2_Calc!N$2,"A"),'Fleet Calc'!$AI$3:$AI$1600)</f>
        <v>0</v>
      </c>
      <c r="CJ12" s="128">
        <f>SUMIF('Fleet Calc'!$AE$3:$AE$1600,CONCATENATE(uCO2_Calc!$E12,uCO2_Calc!O$2,"A"),'Fleet Calc'!$AI$3:$AI$1600)</f>
        <v>0</v>
      </c>
      <c r="CK12" s="128">
        <f>SUMIF('Fleet Calc'!$AE$3:$AE$1600,CONCATENATE(uCO2_Calc!$E12,uCO2_Calc!P$2,"A"),'Fleet Calc'!$AI$3:$AI$1600)</f>
        <v>0</v>
      </c>
      <c r="CL12" s="128"/>
      <c r="CM12" s="128">
        <f>IF(S12&lt;&gt;"",(BW12*1.609344*VLOOKUP(S12,'uCO2 Emission Factors'!$V$7:$X$271,2,FALSE))/1000000,0)</f>
        <v>0</v>
      </c>
      <c r="CN12" s="128">
        <f>IF(T12&lt;&gt;"",(BX12*1.609344*VLOOKUP(T12,'uCO2 Emission Factors'!$V$7:$X$271,2,FALSE))/1000000,0)</f>
        <v>0</v>
      </c>
      <c r="CO12" s="128">
        <f>IF(U12&lt;&gt;"",(BY12*1.609344*VLOOKUP(U12,'uCO2 Emission Factors'!$V$7:$X$271,2,FALSE))/1000000,0)</f>
        <v>0</v>
      </c>
      <c r="CP12" s="128">
        <f>IF(V12&lt;&gt;"",(BZ12*1.609344*VLOOKUP(V12,'uCO2 Emission Factors'!$V$7:$X$271,2,FALSE))/1000000,0)</f>
        <v>0</v>
      </c>
      <c r="CQ12" s="128">
        <f>IF(W12&lt;&gt;"",(CA12*1.609344*VLOOKUP(W12,'uCO2 Emission Factors'!$V$7:$X$271,2,FALSE))/1000000,0)</f>
        <v>0</v>
      </c>
      <c r="CR12" s="128">
        <f>IF(X12&lt;&gt;"",(CB12*1.609344*VLOOKUP(X12,'uCO2 Emission Factors'!$V$7:$X$271,2,FALSE))/1000000,0)</f>
        <v>0</v>
      </c>
      <c r="CS12" s="128">
        <f>IF(Y12&lt;&gt;"",(CC12*1.609344*VLOOKUP(Y12,'uCO2 Emission Factors'!$V$7:$X$271,2,FALSE))/1000000,0)</f>
        <v>0</v>
      </c>
      <c r="CT12" s="128"/>
      <c r="CU12" s="128">
        <f>IF(S12&lt;&gt;"",(CE12*1.609344*VLOOKUP(S12,'uCO2 Emission Factors'!$V$7:$X$271,3,FALSE))/1000000,0)</f>
        <v>0</v>
      </c>
      <c r="CV12" s="128">
        <f>IF(T12&lt;&gt;"",(CF12*1.609344*VLOOKUP(T12,'uCO2 Emission Factors'!$V$7:$X$271,3,FALSE))/1000000,0)</f>
        <v>0</v>
      </c>
      <c r="CW12" s="128">
        <f>IF(U12&lt;&gt;"",(CG12*1.609344*VLOOKUP(U12,'uCO2 Emission Factors'!$V$7:$X$271,3,FALSE))/1000000,0)</f>
        <v>0</v>
      </c>
      <c r="CX12" s="128">
        <f>IF(V12&lt;&gt;"",(CH12*1.609344*VLOOKUP(V12,'uCO2 Emission Factors'!$V$7:$X$271,3,FALSE))/1000000,0)</f>
        <v>0</v>
      </c>
      <c r="CY12" s="128">
        <f>IF(W12&lt;&gt;"",(CI12*1.609344*VLOOKUP(W12,'uCO2 Emission Factors'!$V$7:$X$271,3,FALSE))/1000000,0)</f>
        <v>0</v>
      </c>
      <c r="CZ12" s="128">
        <f>IF(X12&lt;&gt;"",(CJ12*1.609344*VLOOKUP(X12,'uCO2 Emission Factors'!$V$7:$X$271,3,FALSE))/1000000,0)</f>
        <v>0</v>
      </c>
      <c r="DA12" s="128">
        <f>IF(Y12&lt;&gt;"",(CK12*1.609344*VLOOKUP(Y12,'uCO2 Emission Factors'!$V$7:$X$271,3,FALSE))/1000000,0)</f>
        <v>0</v>
      </c>
      <c r="DB12" s="128"/>
      <c r="DC12" s="128">
        <f>SUMIF('Fleet Calc'!$AE$3:$AE$1600,CONCATENATE(uCO2_Calc!$E12,uCO2_Calc!J$2,"L"),'Fleet Calc'!$AG$3:$AG$1600)</f>
        <v>0</v>
      </c>
      <c r="DD12" s="128">
        <f>SUMIF('Fleet Calc'!$AE$3:$AE$1600,CONCATENATE(uCO2_Calc!$E12,uCO2_Calc!K$2,"L"),'Fleet Calc'!$AG$3:$AG$1600)</f>
        <v>0</v>
      </c>
      <c r="DE12" s="128">
        <f>SUMIF('Fleet Calc'!$AE$3:$AE$1600,CONCATENATE(uCO2_Calc!$E12,uCO2_Calc!L$2,"L"),'Fleet Calc'!$AG$3:$AG$1600)</f>
        <v>0</v>
      </c>
      <c r="DF12" s="128">
        <f>SUMIF('Fleet Calc'!$AE$3:$AE$1600,CONCATENATE(uCO2_Calc!$E12,uCO2_Calc!M$2,"L"),'Fleet Calc'!$AG$3:$AG$1600)</f>
        <v>0</v>
      </c>
      <c r="DG12" s="128">
        <f>SUMIF('Fleet Calc'!$AE$3:$AE$1600,CONCATENATE(uCO2_Calc!$E12,uCO2_Calc!N$2,"L"),'Fleet Calc'!$AG$3:$AG$1600)</f>
        <v>0</v>
      </c>
      <c r="DH12" s="128">
        <f>SUMIF('Fleet Calc'!$AE$3:$AE$1600,CONCATENATE(uCO2_Calc!$E12,uCO2_Calc!O$2,"L"),'Fleet Calc'!$AG$3:$AG$1600)</f>
        <v>0</v>
      </c>
      <c r="DI12" s="128">
        <f>SUMIF('Fleet Calc'!$AE$3:$AE$1600,CONCATENATE(uCO2_Calc!$E12,uCO2_Calc!P$2,"L"),'Fleet Calc'!$AG$3:$AG$1600)</f>
        <v>0</v>
      </c>
      <c r="DJ12" s="128"/>
      <c r="DK12" s="128">
        <f>SUMIF('Fleet Calc'!$AE$3:$AE$1600,CONCATENATE(uCO2_Calc!$E12,uCO2_Calc!J$2,"A"),'Fleet Calc'!$AG$3:$AG$1600)</f>
        <v>0</v>
      </c>
      <c r="DL12" s="128">
        <f>SUMIF('Fleet Calc'!$AE$3:$AE$1600,CONCATENATE(uCO2_Calc!$E12,uCO2_Calc!K$2,"A"),'Fleet Calc'!$AG$3:$AG$1600)</f>
        <v>0</v>
      </c>
      <c r="DM12" s="128">
        <f>SUMIF('Fleet Calc'!$AE$3:$AE$1600,CONCATENATE(uCO2_Calc!$E12,uCO2_Calc!L$2,"A"),'Fleet Calc'!$AG$3:$AG$1600)</f>
        <v>0</v>
      </c>
      <c r="DN12" s="128">
        <f>SUMIF('Fleet Calc'!$AE$3:$AE$1600,CONCATENATE(uCO2_Calc!$E12,uCO2_Calc!M$2,"A"),'Fleet Calc'!$AG$3:$AG$1600)</f>
        <v>0</v>
      </c>
      <c r="DO12" s="128">
        <f>SUMIF('Fleet Calc'!$AE$3:$AE$1600,CONCATENATE(uCO2_Calc!$E12,uCO2_Calc!N$2,"A"),'Fleet Calc'!$AG$3:$AG$1600)</f>
        <v>0</v>
      </c>
      <c r="DP12" s="128">
        <f>SUMIF('Fleet Calc'!$AE$3:$AE$1600,CONCATENATE(uCO2_Calc!$E12,uCO2_Calc!O$2,"A"),'Fleet Calc'!$AG$3:$AG$1600)</f>
        <v>0</v>
      </c>
      <c r="DQ12" s="128">
        <f>SUMIF('Fleet Calc'!$AE$3:$AE$1600,CONCATENATE(uCO2_Calc!$E12,uCO2_Calc!P$2,"A"),'Fleet Calc'!$AG$3:$AG$1600)</f>
        <v>0</v>
      </c>
      <c r="DR12" s="128">
        <f>SUMIF('Fleet Calc'!$AE$3:$AE$1600,CONCATENATE(uCO2_Calc!$E12,uCO2_Calc!Q$2,"A"),'Fleet Calc'!$AG$3:$AG$1600)</f>
        <v>0</v>
      </c>
      <c r="DS12" s="128">
        <f>SUMIF('Fleet Calc'!$AE$3:$AE$1600,CONCATENATE(uCO2_Calc!$E12,uCO2_Calc!R$2,"A"),'Fleet Calc'!$AG$3:$AG$1600)</f>
        <v>0</v>
      </c>
      <c r="DT12" s="128">
        <f>SUMIF('Fleet Calc'!$AE$3:$AE$1600,CONCATENATE(uCO2_Calc!$E12,uCO2_Calc!S$2,"A"),'Fleet Calc'!$AG$3:$AG$1600)</f>
        <v>0</v>
      </c>
      <c r="DU12" s="128"/>
      <c r="DV12" s="130">
        <f>IF(J12&lt;&gt;"",(DC12*VLOOKUP(J12,'uCO2 Emission Factors'!$V$7:$Z$271,5,FALSE))/1000000,0)</f>
        <v>0</v>
      </c>
      <c r="DW12" s="130">
        <f>IF(K12&lt;&gt;"",(DD12*VLOOKUP(K12,'uCO2 Emission Factors'!$V$7:$Z$271,5,FALSE))/1000000,0)</f>
        <v>0</v>
      </c>
      <c r="DX12" s="130">
        <f>IF(L12&lt;&gt;"",(DE12*VLOOKUP(L12,'uCO2 Emission Factors'!$V$7:$Z$271,5,FALSE))/1000000,0)</f>
        <v>0</v>
      </c>
      <c r="DY12" s="130">
        <f>IF(M12&lt;&gt;"",(DF12*VLOOKUP(M12,'uCO2 Emission Factors'!$V$7:$Z$271,5,FALSE))/1000000,0)</f>
        <v>0</v>
      </c>
      <c r="DZ12" s="130">
        <f>IF(N12&lt;&gt;"",(DG12*VLOOKUP(N12,'uCO2 Emission Factors'!$V$7:$Z$271,5,FALSE))/1000000,0)</f>
        <v>0</v>
      </c>
      <c r="EA12" s="130">
        <f>IF(O12&lt;&gt;"",(DH12*VLOOKUP(O12,'uCO2 Emission Factors'!$V$7:$Z$271,5,FALSE))/1000000,0)</f>
        <v>0</v>
      </c>
      <c r="EB12" s="130">
        <f>IF(P12&lt;&gt;"",(DI12*VLOOKUP(P12,'uCO2 Emission Factors'!$V$7:$Z$271,5,FALSE))/1000000,0)</f>
        <v>0</v>
      </c>
      <c r="EC12" s="128"/>
      <c r="ED12" s="130">
        <f>IF(J12&lt;&gt;"",(DK12*VLOOKUP(J12,'uCO2 Emission Factors'!$V$7:$Z$271,5,FALSE))/1000000,0)</f>
        <v>0</v>
      </c>
      <c r="EE12" s="130">
        <f>IF(K12&lt;&gt;"",(DL12*VLOOKUP(K12,'uCO2 Emission Factors'!$V$7:$Z$271,5,FALSE))/1000000,0)</f>
        <v>0</v>
      </c>
      <c r="EF12" s="130">
        <f>IF(L12&lt;&gt;"",(DM12*VLOOKUP(L12,'uCO2 Emission Factors'!$V$7:$Z$271,5,FALSE))/1000000,0)</f>
        <v>0</v>
      </c>
      <c r="EG12" s="130">
        <f>IF(M12&lt;&gt;"",(DN12*VLOOKUP(M12,'uCO2 Emission Factors'!$V$7:$Z$271,5,FALSE))/1000000,0)</f>
        <v>0</v>
      </c>
      <c r="EH12" s="130">
        <f>IF(N12&lt;&gt;"",(DO12*VLOOKUP(N12,'uCO2 Emission Factors'!$V$7:$Z$271,5,FALSE))/1000000,0)</f>
        <v>0</v>
      </c>
      <c r="EI12" s="130">
        <f>IF(O12&lt;&gt;"",(DP12*VLOOKUP(O12,'uCO2 Emission Factors'!$V$7:$Z$271,5,FALSE))/1000000,0)</f>
        <v>0</v>
      </c>
      <c r="EJ12" s="130">
        <f>IF(P12&lt;&gt;"",(DQ12*VLOOKUP(P12,'uCO2 Emission Factors'!$V$7:$Z$271,5,FALSE))/1000000,0)</f>
        <v>0</v>
      </c>
      <c r="EK12" s="128"/>
      <c r="EL12" s="130">
        <f t="shared" si="2"/>
        <v>0</v>
      </c>
      <c r="EM12" s="130">
        <f t="shared" si="3"/>
        <v>0</v>
      </c>
      <c r="EN12" s="130">
        <f t="shared" si="4"/>
        <v>0</v>
      </c>
      <c r="EO12" s="130">
        <f t="shared" si="5"/>
        <v>0</v>
      </c>
      <c r="EP12" s="130">
        <f t="shared" si="6"/>
        <v>0</v>
      </c>
      <c r="EQ12" s="130">
        <f t="shared" si="7"/>
        <v>0</v>
      </c>
      <c r="ER12" s="130">
        <f t="shared" si="8"/>
        <v>0</v>
      </c>
      <c r="ES12" s="130"/>
      <c r="ET12" s="130">
        <f t="shared" si="9"/>
        <v>0</v>
      </c>
      <c r="EU12" s="130">
        <f t="shared" si="10"/>
        <v>0</v>
      </c>
      <c r="EV12" s="130">
        <f t="shared" si="11"/>
        <v>0</v>
      </c>
      <c r="EW12" s="130">
        <f t="shared" si="12"/>
        <v>0</v>
      </c>
      <c r="EX12" s="130">
        <f t="shared" si="13"/>
        <v>0</v>
      </c>
      <c r="EY12" s="130">
        <f t="shared" si="14"/>
        <v>0</v>
      </c>
      <c r="EZ12" s="130">
        <f t="shared" si="15"/>
        <v>0</v>
      </c>
      <c r="FA12" s="128"/>
      <c r="FB12" s="128">
        <f t="shared" si="16"/>
        <v>0</v>
      </c>
      <c r="FC12" s="128"/>
      <c r="FD12" s="128">
        <f t="shared" si="17"/>
        <v>0</v>
      </c>
      <c r="FE12" s="128">
        <f t="shared" si="18"/>
        <v>0</v>
      </c>
      <c r="FF12" s="128">
        <f t="shared" si="19"/>
        <v>0</v>
      </c>
      <c r="FG12" s="128">
        <f t="shared" si="20"/>
        <v>0</v>
      </c>
      <c r="FH12" s="128">
        <f t="shared" si="21"/>
        <v>0</v>
      </c>
      <c r="FI12" s="128">
        <f t="shared" si="22"/>
        <v>0</v>
      </c>
      <c r="FJ12" s="128">
        <f t="shared" si="23"/>
        <v>0</v>
      </c>
      <c r="FL12">
        <f t="shared" si="24"/>
        <v>0</v>
      </c>
      <c r="FM12">
        <f t="shared" si="25"/>
        <v>0</v>
      </c>
      <c r="FN12">
        <f t="shared" si="26"/>
        <v>0</v>
      </c>
      <c r="FO12">
        <f t="shared" si="27"/>
        <v>0</v>
      </c>
      <c r="FP12">
        <f t="shared" si="28"/>
        <v>0</v>
      </c>
      <c r="FQ12">
        <f t="shared" si="29"/>
        <v>0</v>
      </c>
      <c r="FR12">
        <f t="shared" si="30"/>
        <v>0</v>
      </c>
      <c r="FT12">
        <f t="shared" si="31"/>
        <v>0</v>
      </c>
      <c r="FU12">
        <f t="shared" si="32"/>
        <v>0</v>
      </c>
      <c r="FV12">
        <f t="shared" si="33"/>
        <v>0</v>
      </c>
      <c r="FW12">
        <f t="shared" si="34"/>
        <v>0</v>
      </c>
      <c r="FX12">
        <f t="shared" si="35"/>
        <v>0</v>
      </c>
      <c r="FY12">
        <f t="shared" si="36"/>
        <v>0</v>
      </c>
      <c r="FZ12">
        <f t="shared" si="37"/>
        <v>0</v>
      </c>
      <c r="GB12">
        <f t="shared" si="38"/>
        <v>0</v>
      </c>
      <c r="GC12">
        <f t="shared" si="39"/>
        <v>0</v>
      </c>
      <c r="GD12">
        <f t="shared" si="40"/>
        <v>0</v>
      </c>
      <c r="GE12">
        <f t="shared" si="41"/>
        <v>0</v>
      </c>
      <c r="GF12">
        <f t="shared" si="42"/>
        <v>0</v>
      </c>
      <c r="GG12">
        <f t="shared" si="43"/>
        <v>0</v>
      </c>
      <c r="GH12">
        <f t="shared" si="44"/>
        <v>0</v>
      </c>
      <c r="GJ12">
        <f t="shared" si="45"/>
        <v>0</v>
      </c>
      <c r="GK12">
        <f t="shared" si="46"/>
        <v>0</v>
      </c>
      <c r="GL12">
        <f t="shared" si="47"/>
        <v>0</v>
      </c>
      <c r="GM12">
        <f t="shared" si="48"/>
        <v>0</v>
      </c>
      <c r="GN12">
        <f t="shared" si="49"/>
        <v>0</v>
      </c>
      <c r="GO12">
        <f t="shared" si="50"/>
        <v>0</v>
      </c>
      <c r="GP12">
        <f t="shared" si="51"/>
        <v>0</v>
      </c>
      <c r="GR12">
        <f t="shared" si="52"/>
        <v>0</v>
      </c>
      <c r="GS12">
        <f t="shared" si="53"/>
        <v>0</v>
      </c>
      <c r="GT12">
        <f t="shared" si="54"/>
        <v>0</v>
      </c>
      <c r="GU12">
        <f t="shared" si="55"/>
        <v>0</v>
      </c>
      <c r="GV12">
        <f t="shared" si="56"/>
        <v>0</v>
      </c>
      <c r="GW12">
        <f t="shared" si="57"/>
        <v>0</v>
      </c>
      <c r="GX12">
        <f t="shared" si="58"/>
        <v>0</v>
      </c>
    </row>
    <row r="13" spans="1:206" x14ac:dyDescent="0.2">
      <c r="A13" t="s">
        <v>71</v>
      </c>
      <c r="B13" t="s">
        <v>57</v>
      </c>
      <c r="C13" t="s">
        <v>81</v>
      </c>
      <c r="D13" t="s">
        <v>302</v>
      </c>
      <c r="E13" t="str">
        <f t="shared" si="0"/>
        <v>DVDV1</v>
      </c>
      <c r="G13" s="129">
        <v>0</v>
      </c>
      <c r="H13" s="129">
        <v>0</v>
      </c>
      <c r="I13" s="127"/>
      <c r="J13" s="127">
        <v>77</v>
      </c>
      <c r="K13" s="127">
        <f t="shared" si="1"/>
        <v>78</v>
      </c>
      <c r="L13" s="127">
        <f t="shared" si="1"/>
        <v>79</v>
      </c>
      <c r="M13" s="127">
        <f t="shared" si="1"/>
        <v>80</v>
      </c>
      <c r="N13" s="127">
        <f t="shared" si="1"/>
        <v>81</v>
      </c>
      <c r="O13" s="127">
        <f t="shared" si="1"/>
        <v>82</v>
      </c>
      <c r="P13" s="127">
        <f t="shared" si="1"/>
        <v>83</v>
      </c>
      <c r="Q13" s="127"/>
      <c r="R13" s="127"/>
      <c r="S13" s="127"/>
      <c r="T13" s="127"/>
      <c r="U13" s="127"/>
      <c r="V13" s="127"/>
      <c r="W13" s="127"/>
      <c r="X13" s="127"/>
      <c r="Y13" s="127"/>
      <c r="AA13" s="128">
        <f>COUNTIF('Fleet Calc'!$AE$3:$AE$1600,CONCATENATE(uCO2_Calc!$E13,uCO2_Calc!J$2,"L"))</f>
        <v>0</v>
      </c>
      <c r="AB13" s="128">
        <f>COUNTIF('Fleet Calc'!$AE$3:$AE$1600,CONCATENATE(uCO2_Calc!$E13,uCO2_Calc!K$2,"L"))</f>
        <v>0</v>
      </c>
      <c r="AC13" s="128">
        <f>COUNTIF('Fleet Calc'!$AE$3:$AE$1600,CONCATENATE(uCO2_Calc!$E13,uCO2_Calc!L$2,"L"))</f>
        <v>0</v>
      </c>
      <c r="AD13" s="128">
        <f>COUNTIF('Fleet Calc'!$AE$3:$AE$1600,CONCATENATE(uCO2_Calc!$E13,uCO2_Calc!M$2,"L"))</f>
        <v>0</v>
      </c>
      <c r="AE13" s="128">
        <f>COUNTIF('Fleet Calc'!$AE$3:$AE$1600,CONCATENATE(uCO2_Calc!$E13,uCO2_Calc!N$2,"L"))</f>
        <v>0</v>
      </c>
      <c r="AF13" s="128">
        <f>COUNTIF('Fleet Calc'!$AE$3:$AE$1600,CONCATENATE(uCO2_Calc!$E13,uCO2_Calc!O$2,"L"))</f>
        <v>0</v>
      </c>
      <c r="AG13" s="128">
        <f>COUNTIF('Fleet Calc'!$AE$3:$AE$1600,CONCATENATE(uCO2_Calc!$E13,uCO2_Calc!P$2,"L"))</f>
        <v>0</v>
      </c>
      <c r="AH13" s="128"/>
      <c r="AI13" s="128">
        <f>COUNTIF('Fleet Calc'!$AE$3:$AE$1600,CONCATENATE(uCO2_Calc!$E13,uCO2_Calc!J$2,"A"))</f>
        <v>0</v>
      </c>
      <c r="AJ13" s="128">
        <f>COUNTIF('Fleet Calc'!$AE$3:$AE$1600,CONCATENATE(uCO2_Calc!$E13,uCO2_Calc!K$2,"A"))</f>
        <v>0</v>
      </c>
      <c r="AK13" s="128">
        <f>COUNTIF('Fleet Calc'!$AE$3:$AE$1600,CONCATENATE(uCO2_Calc!$E13,uCO2_Calc!L$2,"A"))</f>
        <v>0</v>
      </c>
      <c r="AL13" s="128">
        <f>COUNTIF('Fleet Calc'!$AE$3:$AE$1600,CONCATENATE(uCO2_Calc!$E13,uCO2_Calc!M$2,"A"))</f>
        <v>0</v>
      </c>
      <c r="AM13" s="128">
        <f>COUNTIF('Fleet Calc'!$AE$3:$AE$1600,CONCATENATE(uCO2_Calc!$E13,uCO2_Calc!N$2,"A"))</f>
        <v>0</v>
      </c>
      <c r="AN13" s="128">
        <f>COUNTIF('Fleet Calc'!$AE$3:$AE$1600,CONCATENATE(uCO2_Calc!$E13,uCO2_Calc!O$2,"A"))</f>
        <v>0</v>
      </c>
      <c r="AO13" s="128">
        <f>COUNTIF('Fleet Calc'!$AE$3:$AE$1600,CONCATENATE(uCO2_Calc!$E13,uCO2_Calc!P$2,"A"))</f>
        <v>0</v>
      </c>
      <c r="AP13" s="128"/>
      <c r="AQ13" s="128">
        <f>SUMIF('Fleet Calc'!$AE$3:$AE$1600,CONCATENATE(uCO2_Calc!$E13,uCO2_Calc!J$2,"L"),'Fleet Calc'!$AK$3:$AK$1600)</f>
        <v>0</v>
      </c>
      <c r="AR13" s="128">
        <f>SUMIF('Fleet Calc'!$AE$3:$AE$1600,CONCATENATE(uCO2_Calc!$E13,uCO2_Calc!K$2,"L"),'Fleet Calc'!$AK$3:$AK$1600)</f>
        <v>0</v>
      </c>
      <c r="AS13" s="128">
        <f>SUMIF('Fleet Calc'!$AE$3:$AE$1600,CONCATENATE(uCO2_Calc!$E13,uCO2_Calc!L$2,"L"),'Fleet Calc'!$AK$3:$AK$1600)</f>
        <v>0</v>
      </c>
      <c r="AT13" s="128">
        <f>SUMIF('Fleet Calc'!$AE$3:$AE$1600,CONCATENATE(uCO2_Calc!$E13,uCO2_Calc!M$2,"L"),'Fleet Calc'!$AK$3:$AK$1600)</f>
        <v>0</v>
      </c>
      <c r="AU13" s="128">
        <f>SUMIF('Fleet Calc'!$AE$3:$AE$1600,CONCATENATE(uCO2_Calc!$E13,uCO2_Calc!N$2,"L"),'Fleet Calc'!$AK$3:$AK$1600)</f>
        <v>0</v>
      </c>
      <c r="AV13" s="128">
        <f>SUMIF('Fleet Calc'!$AE$3:$AE$1600,CONCATENATE(uCO2_Calc!$E13,uCO2_Calc!O$2,"L"),'Fleet Calc'!$AK$3:$AK$1600)</f>
        <v>0</v>
      </c>
      <c r="AW13" s="128">
        <f>SUMIF('Fleet Calc'!$AE$3:$AE$1600,CONCATENATE(uCO2_Calc!$E13,uCO2_Calc!P$2,"L"),'Fleet Calc'!$AK$3:$AK$1600)</f>
        <v>0</v>
      </c>
      <c r="AX13" s="128"/>
      <c r="AY13" s="128">
        <f>SUMIF('Fleet Calc'!$AE$3:$AE$1600,CONCATENATE(uCO2_Calc!$E13,uCO2_Calc!J$2,"A"),'Fleet Calc'!$AK$3:$AK$1600)</f>
        <v>0</v>
      </c>
      <c r="AZ13" s="128">
        <f>SUMIF('Fleet Calc'!$AE$3:$AE$1600,CONCATENATE(uCO2_Calc!$E13,uCO2_Calc!K$2,"A"),'Fleet Calc'!$AK$3:$AK$1600)</f>
        <v>0</v>
      </c>
      <c r="BA13" s="128">
        <f>SUMIF('Fleet Calc'!$AE$3:$AE$1600,CONCATENATE(uCO2_Calc!$E13,uCO2_Calc!L$2,"A"),'Fleet Calc'!$AK$3:$AK$1600)</f>
        <v>0</v>
      </c>
      <c r="BB13" s="128">
        <f>SUMIF('Fleet Calc'!$AE$3:$AE$1600,CONCATENATE(uCO2_Calc!$E13,uCO2_Calc!M$2,"A"),'Fleet Calc'!$AK$3:$AK$1600)</f>
        <v>0</v>
      </c>
      <c r="BC13" s="128">
        <f>SUMIF('Fleet Calc'!$AE$3:$AE$1600,CONCATENATE(uCO2_Calc!$E13,uCO2_Calc!N$2,"A"),'Fleet Calc'!$AK$3:$AK$1600)</f>
        <v>0</v>
      </c>
      <c r="BD13" s="128">
        <f>SUMIF('Fleet Calc'!$AE$3:$AE$1600,CONCATENATE(uCO2_Calc!$E13,uCO2_Calc!O$2,"A"),'Fleet Calc'!$AK$3:$AK$1600)</f>
        <v>0</v>
      </c>
      <c r="BE13" s="128">
        <f>SUMIF('Fleet Calc'!$AE$3:$AE$1600,CONCATENATE(uCO2_Calc!$E13,uCO2_Calc!P$2,"A"),'Fleet Calc'!$AK$3:$AK$1600)</f>
        <v>0</v>
      </c>
      <c r="BF13" s="128"/>
      <c r="BG13" s="128">
        <f>IF(J13&lt;&gt;"",(AQ13*1.609344*VLOOKUP(J13,'uCO2 Emission Factors'!$V$7:$X$271,2,FALSE))/1000000,0)</f>
        <v>0</v>
      </c>
      <c r="BH13" s="128">
        <f>IF(K13&lt;&gt;"",(AR13*1.609344*VLOOKUP(K13,'uCO2 Emission Factors'!$V$7:$X$271,2,FALSE))/1000000,0)</f>
        <v>0</v>
      </c>
      <c r="BI13" s="128">
        <f>IF(L13&lt;&gt;"",(AS13*1.609344*VLOOKUP(L13,'uCO2 Emission Factors'!$V$7:$X$271,2,FALSE))/1000000,0)</f>
        <v>0</v>
      </c>
      <c r="BJ13" s="128">
        <f>IF(M13&lt;&gt;"",(AT13*1.609344*VLOOKUP(M13,'uCO2 Emission Factors'!$V$7:$X$271,2,FALSE))/1000000,0)</f>
        <v>0</v>
      </c>
      <c r="BK13" s="128">
        <f>IF(N13&lt;&gt;"",(AU13*1.609344*VLOOKUP(N13,'uCO2 Emission Factors'!$V$7:$X$271,2,FALSE))/1000000,0)</f>
        <v>0</v>
      </c>
      <c r="BL13" s="128">
        <f>IF(O13&lt;&gt;"",(AV13*1.609344*VLOOKUP(O13,'uCO2 Emission Factors'!$V$7:$X$271,2,FALSE))/1000000,0)</f>
        <v>0</v>
      </c>
      <c r="BM13" s="128">
        <f>IF(P13&lt;&gt;"",(AW13*1.609344*VLOOKUP(P13,'uCO2 Emission Factors'!$V$7:$X$271,2,FALSE))/1000000,0)</f>
        <v>0</v>
      </c>
      <c r="BN13" s="128"/>
      <c r="BO13" s="128">
        <f>IF(J13&lt;&gt;"",(AY13*1.609344*VLOOKUP(J13,'uCO2 Emission Factors'!$V$7:$X$271,3,FALSE))/1000000,0)</f>
        <v>0</v>
      </c>
      <c r="BP13" s="128">
        <f>IF(K13&lt;&gt;"",(AZ13*1.609344*VLOOKUP(K13,'uCO2 Emission Factors'!$V$7:$X$271,3,FALSE))/1000000,0)</f>
        <v>0</v>
      </c>
      <c r="BQ13" s="128">
        <f>IF(L13&lt;&gt;"",(BA13*1.609344*VLOOKUP(L13,'uCO2 Emission Factors'!$V$7:$X$271,3,FALSE))/1000000,0)</f>
        <v>0</v>
      </c>
      <c r="BR13" s="128">
        <f>IF(M13&lt;&gt;"",(BB13*1.609344*VLOOKUP(M13,'uCO2 Emission Factors'!$V$7:$X$271,3,FALSE))/1000000,0)</f>
        <v>0</v>
      </c>
      <c r="BS13" s="128">
        <f>IF(N13&lt;&gt;"",(BC13*1.609344*VLOOKUP(N13,'uCO2 Emission Factors'!$V$7:$X$271,3,FALSE))/1000000,0)</f>
        <v>0</v>
      </c>
      <c r="BT13" s="128">
        <f>IF(O13&lt;&gt;"",(BD13*1.609344*VLOOKUP(O13,'uCO2 Emission Factors'!$V$7:$X$271,3,FALSE))/1000000,0)</f>
        <v>0</v>
      </c>
      <c r="BU13" s="128">
        <f>IF(P13&lt;&gt;"",(BE13*1.609344*VLOOKUP(P13,'uCO2 Emission Factors'!$V$7:$X$271,3,FALSE))/1000000,0)</f>
        <v>0</v>
      </c>
      <c r="BV13" s="128"/>
      <c r="BW13" s="128">
        <f>SUMIF('Fleet Calc'!$AE$3:$AE$1600,CONCATENATE(uCO2_Calc!$E13,uCO2_Calc!J$2,"L"),'Fleet Calc'!$AI$3:$AI$1600)</f>
        <v>0</v>
      </c>
      <c r="BX13" s="128">
        <f>SUMIF('Fleet Calc'!$AE$3:$AE$1600,CONCATENATE(uCO2_Calc!$E13,uCO2_Calc!K$2,"L"),'Fleet Calc'!$AI$3:$AI$1600)</f>
        <v>0</v>
      </c>
      <c r="BY13" s="128">
        <f>SUMIF('Fleet Calc'!$AE$3:$AE$1600,CONCATENATE(uCO2_Calc!$E13,uCO2_Calc!L$2,"L"),'Fleet Calc'!$AI$3:$AI$1600)</f>
        <v>0</v>
      </c>
      <c r="BZ13" s="128">
        <f>SUMIF('Fleet Calc'!$AE$3:$AE$1600,CONCATENATE(uCO2_Calc!$E13,uCO2_Calc!M$2,"L"),'Fleet Calc'!$AI$3:$AI$1600)</f>
        <v>0</v>
      </c>
      <c r="CA13" s="128">
        <f>SUMIF('Fleet Calc'!$AE$3:$AE$1600,CONCATENATE(uCO2_Calc!$E13,uCO2_Calc!N$2,"L"),'Fleet Calc'!$AI$3:$AI$1600)</f>
        <v>0</v>
      </c>
      <c r="CB13" s="128">
        <f>SUMIF('Fleet Calc'!$AE$3:$AE$1600,CONCATENATE(uCO2_Calc!$E13,uCO2_Calc!O$2,"L"),'Fleet Calc'!$AI$3:$AI$1600)</f>
        <v>0</v>
      </c>
      <c r="CC13" s="128">
        <f>SUMIF('Fleet Calc'!$AE$3:$AE$1600,CONCATENATE(uCO2_Calc!$E13,uCO2_Calc!P$2,"L"),'Fleet Calc'!$AI$3:$AI$1600)</f>
        <v>0</v>
      </c>
      <c r="CD13" s="128"/>
      <c r="CE13" s="128">
        <f>SUMIF('Fleet Calc'!$AE$3:$AE$1600,CONCATENATE(uCO2_Calc!$E13,uCO2_Calc!J$2,"A"),'Fleet Calc'!$AI$3:$AI$1600)</f>
        <v>0</v>
      </c>
      <c r="CF13" s="128">
        <f>SUMIF('Fleet Calc'!$AE$3:$AE$1600,CONCATENATE(uCO2_Calc!$E13,uCO2_Calc!K$2,"A"),'Fleet Calc'!$AI$3:$AI$1600)</f>
        <v>0</v>
      </c>
      <c r="CG13" s="128">
        <f>SUMIF('Fleet Calc'!$AE$3:$AE$1600,CONCATENATE(uCO2_Calc!$E13,uCO2_Calc!L$2,"A"),'Fleet Calc'!$AI$3:$AI$1600)</f>
        <v>0</v>
      </c>
      <c r="CH13" s="128">
        <f>SUMIF('Fleet Calc'!$AE$3:$AE$1600,CONCATENATE(uCO2_Calc!$E13,uCO2_Calc!M$2,"A"),'Fleet Calc'!$AI$3:$AI$1600)</f>
        <v>0</v>
      </c>
      <c r="CI13" s="128">
        <f>SUMIF('Fleet Calc'!$AE$3:$AE$1600,CONCATENATE(uCO2_Calc!$E13,uCO2_Calc!N$2,"A"),'Fleet Calc'!$AI$3:$AI$1600)</f>
        <v>0</v>
      </c>
      <c r="CJ13" s="128">
        <f>SUMIF('Fleet Calc'!$AE$3:$AE$1600,CONCATENATE(uCO2_Calc!$E13,uCO2_Calc!O$2,"A"),'Fleet Calc'!$AI$3:$AI$1600)</f>
        <v>0</v>
      </c>
      <c r="CK13" s="128">
        <f>SUMIF('Fleet Calc'!$AE$3:$AE$1600,CONCATENATE(uCO2_Calc!$E13,uCO2_Calc!P$2,"A"),'Fleet Calc'!$AI$3:$AI$1600)</f>
        <v>0</v>
      </c>
      <c r="CL13" s="128"/>
      <c r="CM13" s="128">
        <f>IF(S13&lt;&gt;"",(BW13*1.609344*VLOOKUP(S13,'uCO2 Emission Factors'!$V$7:$X$271,2,FALSE))/1000000,0)</f>
        <v>0</v>
      </c>
      <c r="CN13" s="128">
        <f>IF(T13&lt;&gt;"",(BX13*1.609344*VLOOKUP(T13,'uCO2 Emission Factors'!$V$7:$X$271,2,FALSE))/1000000,0)</f>
        <v>0</v>
      </c>
      <c r="CO13" s="128">
        <f>IF(U13&lt;&gt;"",(BY13*1.609344*VLOOKUP(U13,'uCO2 Emission Factors'!$V$7:$X$271,2,FALSE))/1000000,0)</f>
        <v>0</v>
      </c>
      <c r="CP13" s="128">
        <f>IF(V13&lt;&gt;"",(BZ13*1.609344*VLOOKUP(V13,'uCO2 Emission Factors'!$V$7:$X$271,2,FALSE))/1000000,0)</f>
        <v>0</v>
      </c>
      <c r="CQ13" s="128">
        <f>IF(W13&lt;&gt;"",(CA13*1.609344*VLOOKUP(W13,'uCO2 Emission Factors'!$V$7:$X$271,2,FALSE))/1000000,0)</f>
        <v>0</v>
      </c>
      <c r="CR13" s="128">
        <f>IF(X13&lt;&gt;"",(CB13*1.609344*VLOOKUP(X13,'uCO2 Emission Factors'!$V$7:$X$271,2,FALSE))/1000000,0)</f>
        <v>0</v>
      </c>
      <c r="CS13" s="128">
        <f>IF(Y13&lt;&gt;"",(CC13*1.609344*VLOOKUP(Y13,'uCO2 Emission Factors'!$V$7:$X$271,2,FALSE))/1000000,0)</f>
        <v>0</v>
      </c>
      <c r="CT13" s="128"/>
      <c r="CU13" s="128">
        <f>IF(S13&lt;&gt;"",(CE13*1.609344*VLOOKUP(S13,'uCO2 Emission Factors'!$V$7:$X$271,3,FALSE))/1000000,0)</f>
        <v>0</v>
      </c>
      <c r="CV13" s="128">
        <f>IF(T13&lt;&gt;"",(CF13*1.609344*VLOOKUP(T13,'uCO2 Emission Factors'!$V$7:$X$271,3,FALSE))/1000000,0)</f>
        <v>0</v>
      </c>
      <c r="CW13" s="128">
        <f>IF(U13&lt;&gt;"",(CG13*1.609344*VLOOKUP(U13,'uCO2 Emission Factors'!$V$7:$X$271,3,FALSE))/1000000,0)</f>
        <v>0</v>
      </c>
      <c r="CX13" s="128">
        <f>IF(V13&lt;&gt;"",(CH13*1.609344*VLOOKUP(V13,'uCO2 Emission Factors'!$V$7:$X$271,3,FALSE))/1000000,0)</f>
        <v>0</v>
      </c>
      <c r="CY13" s="128">
        <f>IF(W13&lt;&gt;"",(CI13*1.609344*VLOOKUP(W13,'uCO2 Emission Factors'!$V$7:$X$271,3,FALSE))/1000000,0)</f>
        <v>0</v>
      </c>
      <c r="CZ13" s="128">
        <f>IF(X13&lt;&gt;"",(CJ13*1.609344*VLOOKUP(X13,'uCO2 Emission Factors'!$V$7:$X$271,3,FALSE))/1000000,0)</f>
        <v>0</v>
      </c>
      <c r="DA13" s="128">
        <f>IF(Y13&lt;&gt;"",(CK13*1.609344*VLOOKUP(Y13,'uCO2 Emission Factors'!$V$7:$X$271,3,FALSE))/1000000,0)</f>
        <v>0</v>
      </c>
      <c r="DB13" s="128"/>
      <c r="DC13" s="128">
        <f>SUMIF('Fleet Calc'!$AE$3:$AE$1600,CONCATENATE(uCO2_Calc!$E13,uCO2_Calc!J$2,"L"),'Fleet Calc'!$AG$3:$AG$1600)</f>
        <v>0</v>
      </c>
      <c r="DD13" s="128">
        <f>SUMIF('Fleet Calc'!$AE$3:$AE$1600,CONCATENATE(uCO2_Calc!$E13,uCO2_Calc!K$2,"L"),'Fleet Calc'!$AG$3:$AG$1600)</f>
        <v>0</v>
      </c>
      <c r="DE13" s="128">
        <f>SUMIF('Fleet Calc'!$AE$3:$AE$1600,CONCATENATE(uCO2_Calc!$E13,uCO2_Calc!L$2,"L"),'Fleet Calc'!$AG$3:$AG$1600)</f>
        <v>0</v>
      </c>
      <c r="DF13" s="128">
        <f>SUMIF('Fleet Calc'!$AE$3:$AE$1600,CONCATENATE(uCO2_Calc!$E13,uCO2_Calc!M$2,"L"),'Fleet Calc'!$AG$3:$AG$1600)</f>
        <v>0</v>
      </c>
      <c r="DG13" s="128">
        <f>SUMIF('Fleet Calc'!$AE$3:$AE$1600,CONCATENATE(uCO2_Calc!$E13,uCO2_Calc!N$2,"L"),'Fleet Calc'!$AG$3:$AG$1600)</f>
        <v>0</v>
      </c>
      <c r="DH13" s="128">
        <f>SUMIF('Fleet Calc'!$AE$3:$AE$1600,CONCATENATE(uCO2_Calc!$E13,uCO2_Calc!O$2,"L"),'Fleet Calc'!$AG$3:$AG$1600)</f>
        <v>0</v>
      </c>
      <c r="DI13" s="128">
        <f>SUMIF('Fleet Calc'!$AE$3:$AE$1600,CONCATENATE(uCO2_Calc!$E13,uCO2_Calc!P$2,"L"),'Fleet Calc'!$AG$3:$AG$1600)</f>
        <v>0</v>
      </c>
      <c r="DJ13" s="128"/>
      <c r="DK13" s="128">
        <f>SUMIF('Fleet Calc'!$AE$3:$AE$1600,CONCATENATE(uCO2_Calc!$E13,uCO2_Calc!J$2,"A"),'Fleet Calc'!$AG$3:$AG$1600)</f>
        <v>0</v>
      </c>
      <c r="DL13" s="128">
        <f>SUMIF('Fleet Calc'!$AE$3:$AE$1600,CONCATENATE(uCO2_Calc!$E13,uCO2_Calc!K$2,"A"),'Fleet Calc'!$AG$3:$AG$1600)</f>
        <v>0</v>
      </c>
      <c r="DM13" s="128">
        <f>SUMIF('Fleet Calc'!$AE$3:$AE$1600,CONCATENATE(uCO2_Calc!$E13,uCO2_Calc!L$2,"A"),'Fleet Calc'!$AG$3:$AG$1600)</f>
        <v>0</v>
      </c>
      <c r="DN13" s="128">
        <f>SUMIF('Fleet Calc'!$AE$3:$AE$1600,CONCATENATE(uCO2_Calc!$E13,uCO2_Calc!M$2,"A"),'Fleet Calc'!$AG$3:$AG$1600)</f>
        <v>0</v>
      </c>
      <c r="DO13" s="128">
        <f>SUMIF('Fleet Calc'!$AE$3:$AE$1600,CONCATENATE(uCO2_Calc!$E13,uCO2_Calc!N$2,"A"),'Fleet Calc'!$AG$3:$AG$1600)</f>
        <v>0</v>
      </c>
      <c r="DP13" s="128">
        <f>SUMIF('Fleet Calc'!$AE$3:$AE$1600,CONCATENATE(uCO2_Calc!$E13,uCO2_Calc!O$2,"A"),'Fleet Calc'!$AG$3:$AG$1600)</f>
        <v>0</v>
      </c>
      <c r="DQ13" s="128">
        <f>SUMIF('Fleet Calc'!$AE$3:$AE$1600,CONCATENATE(uCO2_Calc!$E13,uCO2_Calc!P$2,"A"),'Fleet Calc'!$AG$3:$AG$1600)</f>
        <v>0</v>
      </c>
      <c r="DR13" s="128">
        <f>SUMIF('Fleet Calc'!$AE$3:$AE$1600,CONCATENATE(uCO2_Calc!$E13,uCO2_Calc!Q$2,"A"),'Fleet Calc'!$AG$3:$AG$1600)</f>
        <v>0</v>
      </c>
      <c r="DS13" s="128">
        <f>SUMIF('Fleet Calc'!$AE$3:$AE$1600,CONCATENATE(uCO2_Calc!$E13,uCO2_Calc!R$2,"A"),'Fleet Calc'!$AG$3:$AG$1600)</f>
        <v>0</v>
      </c>
      <c r="DT13" s="128">
        <f>SUMIF('Fleet Calc'!$AE$3:$AE$1600,CONCATENATE(uCO2_Calc!$E13,uCO2_Calc!S$2,"A"),'Fleet Calc'!$AG$3:$AG$1600)</f>
        <v>0</v>
      </c>
      <c r="DU13" s="128"/>
      <c r="DV13" s="130">
        <f>IF(J13&lt;&gt;"",(DC13*VLOOKUP(J13,'uCO2 Emission Factors'!$V$7:$Z$271,5,FALSE))/1000000,0)</f>
        <v>0</v>
      </c>
      <c r="DW13" s="130">
        <f>IF(K13&lt;&gt;"",(DD13*VLOOKUP(K13,'uCO2 Emission Factors'!$V$7:$Z$271,5,FALSE))/1000000,0)</f>
        <v>0</v>
      </c>
      <c r="DX13" s="130">
        <f>IF(L13&lt;&gt;"",(DE13*VLOOKUP(L13,'uCO2 Emission Factors'!$V$7:$Z$271,5,FALSE))/1000000,0)</f>
        <v>0</v>
      </c>
      <c r="DY13" s="130">
        <f>IF(M13&lt;&gt;"",(DF13*VLOOKUP(M13,'uCO2 Emission Factors'!$V$7:$Z$271,5,FALSE))/1000000,0)</f>
        <v>0</v>
      </c>
      <c r="DZ13" s="130">
        <f>IF(N13&lt;&gt;"",(DG13*VLOOKUP(N13,'uCO2 Emission Factors'!$V$7:$Z$271,5,FALSE))/1000000,0)</f>
        <v>0</v>
      </c>
      <c r="EA13" s="130">
        <f>IF(O13&lt;&gt;"",(DH13*VLOOKUP(O13,'uCO2 Emission Factors'!$V$7:$Z$271,5,FALSE))/1000000,0)</f>
        <v>0</v>
      </c>
      <c r="EB13" s="130">
        <f>IF(P13&lt;&gt;"",(DI13*VLOOKUP(P13,'uCO2 Emission Factors'!$V$7:$Z$271,5,FALSE))/1000000,0)</f>
        <v>0</v>
      </c>
      <c r="EC13" s="128"/>
      <c r="ED13" s="130">
        <f>IF(J13&lt;&gt;"",(DK13*VLOOKUP(J13,'uCO2 Emission Factors'!$V$7:$Z$271,5,FALSE))/1000000,0)</f>
        <v>0</v>
      </c>
      <c r="EE13" s="130">
        <f>IF(K13&lt;&gt;"",(DL13*VLOOKUP(K13,'uCO2 Emission Factors'!$V$7:$Z$271,5,FALSE))/1000000,0)</f>
        <v>0</v>
      </c>
      <c r="EF13" s="130">
        <f>IF(L13&lt;&gt;"",(DM13*VLOOKUP(L13,'uCO2 Emission Factors'!$V$7:$Z$271,5,FALSE))/1000000,0)</f>
        <v>0</v>
      </c>
      <c r="EG13" s="130">
        <f>IF(M13&lt;&gt;"",(DN13*VLOOKUP(M13,'uCO2 Emission Factors'!$V$7:$Z$271,5,FALSE))/1000000,0)</f>
        <v>0</v>
      </c>
      <c r="EH13" s="130">
        <f>IF(N13&lt;&gt;"",(DO13*VLOOKUP(N13,'uCO2 Emission Factors'!$V$7:$Z$271,5,FALSE))/1000000,0)</f>
        <v>0</v>
      </c>
      <c r="EI13" s="130">
        <f>IF(O13&lt;&gt;"",(DP13*VLOOKUP(O13,'uCO2 Emission Factors'!$V$7:$Z$271,5,FALSE))/1000000,0)</f>
        <v>0</v>
      </c>
      <c r="EJ13" s="130">
        <f>IF(P13&lt;&gt;"",(DQ13*VLOOKUP(P13,'uCO2 Emission Factors'!$V$7:$Z$271,5,FALSE))/1000000,0)</f>
        <v>0</v>
      </c>
      <c r="EK13" s="128"/>
      <c r="EL13" s="130">
        <f t="shared" si="2"/>
        <v>0</v>
      </c>
      <c r="EM13" s="130">
        <f t="shared" si="3"/>
        <v>0</v>
      </c>
      <c r="EN13" s="130">
        <f t="shared" si="4"/>
        <v>0</v>
      </c>
      <c r="EO13" s="130">
        <f t="shared" si="5"/>
        <v>0</v>
      </c>
      <c r="EP13" s="130">
        <f t="shared" si="6"/>
        <v>0</v>
      </c>
      <c r="EQ13" s="130">
        <f t="shared" si="7"/>
        <v>0</v>
      </c>
      <c r="ER13" s="130">
        <f t="shared" si="8"/>
        <v>0</v>
      </c>
      <c r="ES13" s="130"/>
      <c r="ET13" s="130">
        <f t="shared" si="9"/>
        <v>0</v>
      </c>
      <c r="EU13" s="130">
        <f t="shared" si="10"/>
        <v>0</v>
      </c>
      <c r="EV13" s="130">
        <f t="shared" si="11"/>
        <v>0</v>
      </c>
      <c r="EW13" s="130">
        <f t="shared" si="12"/>
        <v>0</v>
      </c>
      <c r="EX13" s="130">
        <f t="shared" si="13"/>
        <v>0</v>
      </c>
      <c r="EY13" s="130">
        <f t="shared" si="14"/>
        <v>0</v>
      </c>
      <c r="EZ13" s="130">
        <f t="shared" si="15"/>
        <v>0</v>
      </c>
      <c r="FA13" s="128"/>
      <c r="FB13" s="128">
        <f t="shared" si="16"/>
        <v>0</v>
      </c>
      <c r="FC13" s="128"/>
      <c r="FD13" s="128">
        <f t="shared" si="17"/>
        <v>0</v>
      </c>
      <c r="FE13" s="128">
        <f t="shared" si="18"/>
        <v>0</v>
      </c>
      <c r="FF13" s="128">
        <f t="shared" si="19"/>
        <v>0</v>
      </c>
      <c r="FG13" s="128">
        <f t="shared" si="20"/>
        <v>0</v>
      </c>
      <c r="FH13" s="128">
        <f t="shared" si="21"/>
        <v>0</v>
      </c>
      <c r="FI13" s="128">
        <f t="shared" si="22"/>
        <v>0</v>
      </c>
      <c r="FJ13" s="128">
        <f t="shared" si="23"/>
        <v>0</v>
      </c>
      <c r="FL13">
        <f t="shared" si="24"/>
        <v>0</v>
      </c>
      <c r="FM13">
        <f t="shared" si="25"/>
        <v>0</v>
      </c>
      <c r="FN13">
        <f t="shared" si="26"/>
        <v>0</v>
      </c>
      <c r="FO13">
        <f t="shared" si="27"/>
        <v>0</v>
      </c>
      <c r="FP13">
        <f t="shared" si="28"/>
        <v>0</v>
      </c>
      <c r="FQ13">
        <f t="shared" si="29"/>
        <v>0</v>
      </c>
      <c r="FR13">
        <f t="shared" si="30"/>
        <v>0</v>
      </c>
      <c r="FT13">
        <f t="shared" si="31"/>
        <v>0</v>
      </c>
      <c r="FU13">
        <f t="shared" si="32"/>
        <v>0</v>
      </c>
      <c r="FV13">
        <f t="shared" si="33"/>
        <v>0</v>
      </c>
      <c r="FW13">
        <f t="shared" si="34"/>
        <v>0</v>
      </c>
      <c r="FX13">
        <f t="shared" si="35"/>
        <v>0</v>
      </c>
      <c r="FY13">
        <f t="shared" si="36"/>
        <v>0</v>
      </c>
      <c r="FZ13">
        <f t="shared" si="37"/>
        <v>0</v>
      </c>
      <c r="GB13">
        <f t="shared" si="38"/>
        <v>0</v>
      </c>
      <c r="GC13">
        <f t="shared" si="39"/>
        <v>0</v>
      </c>
      <c r="GD13">
        <f t="shared" si="40"/>
        <v>0</v>
      </c>
      <c r="GE13">
        <f t="shared" si="41"/>
        <v>0</v>
      </c>
      <c r="GF13">
        <f t="shared" si="42"/>
        <v>0</v>
      </c>
      <c r="GG13">
        <f t="shared" si="43"/>
        <v>0</v>
      </c>
      <c r="GH13">
        <f t="shared" si="44"/>
        <v>0</v>
      </c>
      <c r="GJ13">
        <f t="shared" si="45"/>
        <v>0</v>
      </c>
      <c r="GK13">
        <f t="shared" si="46"/>
        <v>0</v>
      </c>
      <c r="GL13">
        <f t="shared" si="47"/>
        <v>0</v>
      </c>
      <c r="GM13">
        <f t="shared" si="48"/>
        <v>0</v>
      </c>
      <c r="GN13">
        <f t="shared" si="49"/>
        <v>0</v>
      </c>
      <c r="GO13">
        <f t="shared" si="50"/>
        <v>0</v>
      </c>
      <c r="GP13">
        <f t="shared" si="51"/>
        <v>0</v>
      </c>
      <c r="GR13">
        <f t="shared" si="52"/>
        <v>0</v>
      </c>
      <c r="GS13">
        <f t="shared" si="53"/>
        <v>0</v>
      </c>
      <c r="GT13">
        <f t="shared" si="54"/>
        <v>0</v>
      </c>
      <c r="GU13">
        <f t="shared" si="55"/>
        <v>0</v>
      </c>
      <c r="GV13">
        <f t="shared" si="56"/>
        <v>0</v>
      </c>
      <c r="GW13">
        <f t="shared" si="57"/>
        <v>0</v>
      </c>
      <c r="GX13">
        <f t="shared" si="58"/>
        <v>0</v>
      </c>
    </row>
    <row r="14" spans="1:206" x14ac:dyDescent="0.2">
      <c r="B14" t="s">
        <v>58</v>
      </c>
      <c r="C14" t="s">
        <v>81</v>
      </c>
      <c r="D14" t="s">
        <v>105</v>
      </c>
      <c r="E14" t="str">
        <f t="shared" si="0"/>
        <v>DVDV2</v>
      </c>
      <c r="G14" s="129">
        <v>0</v>
      </c>
      <c r="H14" s="129">
        <v>0</v>
      </c>
      <c r="I14" s="127"/>
      <c r="J14" s="127">
        <v>91</v>
      </c>
      <c r="K14" s="127">
        <f t="shared" ref="K14:P23" si="59">J14+1</f>
        <v>92</v>
      </c>
      <c r="L14" s="127">
        <f t="shared" si="59"/>
        <v>93</v>
      </c>
      <c r="M14" s="127">
        <f t="shared" si="59"/>
        <v>94</v>
      </c>
      <c r="N14" s="127">
        <f t="shared" si="59"/>
        <v>95</v>
      </c>
      <c r="O14" s="127">
        <f t="shared" si="59"/>
        <v>96</v>
      </c>
      <c r="P14" s="127">
        <f t="shared" si="59"/>
        <v>97</v>
      </c>
      <c r="Q14" s="127"/>
      <c r="R14" s="127"/>
      <c r="S14" s="127"/>
      <c r="T14" s="127"/>
      <c r="U14" s="127"/>
      <c r="V14" s="127"/>
      <c r="W14" s="127"/>
      <c r="X14" s="127"/>
      <c r="Y14" s="127"/>
      <c r="AA14" s="128">
        <f>COUNTIF('Fleet Calc'!$AE$3:$AE$1600,CONCATENATE(uCO2_Calc!$E14,uCO2_Calc!J$2,"L"))</f>
        <v>0</v>
      </c>
      <c r="AB14" s="128">
        <f>COUNTIF('Fleet Calc'!$AE$3:$AE$1600,CONCATENATE(uCO2_Calc!$E14,uCO2_Calc!K$2,"L"))</f>
        <v>0</v>
      </c>
      <c r="AC14" s="128">
        <f>COUNTIF('Fleet Calc'!$AE$3:$AE$1600,CONCATENATE(uCO2_Calc!$E14,uCO2_Calc!L$2,"L"))</f>
        <v>0</v>
      </c>
      <c r="AD14" s="128">
        <f>COUNTIF('Fleet Calc'!$AE$3:$AE$1600,CONCATENATE(uCO2_Calc!$E14,uCO2_Calc!M$2,"L"))</f>
        <v>0</v>
      </c>
      <c r="AE14" s="128">
        <f>COUNTIF('Fleet Calc'!$AE$3:$AE$1600,CONCATENATE(uCO2_Calc!$E14,uCO2_Calc!N$2,"L"))</f>
        <v>0</v>
      </c>
      <c r="AF14" s="128">
        <f>COUNTIF('Fleet Calc'!$AE$3:$AE$1600,CONCATENATE(uCO2_Calc!$E14,uCO2_Calc!O$2,"L"))</f>
        <v>0</v>
      </c>
      <c r="AG14" s="128">
        <f>COUNTIF('Fleet Calc'!$AE$3:$AE$1600,CONCATENATE(uCO2_Calc!$E14,uCO2_Calc!P$2,"L"))</f>
        <v>0</v>
      </c>
      <c r="AH14" s="128"/>
      <c r="AI14" s="128">
        <f>COUNTIF('Fleet Calc'!$AE$3:$AE$1600,CONCATENATE(uCO2_Calc!$E14,uCO2_Calc!J$2,"A"))</f>
        <v>0</v>
      </c>
      <c r="AJ14" s="128">
        <f>COUNTIF('Fleet Calc'!$AE$3:$AE$1600,CONCATENATE(uCO2_Calc!$E14,uCO2_Calc!K$2,"A"))</f>
        <v>0</v>
      </c>
      <c r="AK14" s="128">
        <f>COUNTIF('Fleet Calc'!$AE$3:$AE$1600,CONCATENATE(uCO2_Calc!$E14,uCO2_Calc!L$2,"A"))</f>
        <v>0</v>
      </c>
      <c r="AL14" s="128">
        <f>COUNTIF('Fleet Calc'!$AE$3:$AE$1600,CONCATENATE(uCO2_Calc!$E14,uCO2_Calc!M$2,"A"))</f>
        <v>0</v>
      </c>
      <c r="AM14" s="128">
        <f>COUNTIF('Fleet Calc'!$AE$3:$AE$1600,CONCATENATE(uCO2_Calc!$E14,uCO2_Calc!N$2,"A"))</f>
        <v>0</v>
      </c>
      <c r="AN14" s="128">
        <f>COUNTIF('Fleet Calc'!$AE$3:$AE$1600,CONCATENATE(uCO2_Calc!$E14,uCO2_Calc!O$2,"A"))</f>
        <v>0</v>
      </c>
      <c r="AO14" s="128">
        <f>COUNTIF('Fleet Calc'!$AE$3:$AE$1600,CONCATENATE(uCO2_Calc!$E14,uCO2_Calc!P$2,"A"))</f>
        <v>0</v>
      </c>
      <c r="AP14" s="128"/>
      <c r="AQ14" s="128">
        <f>SUMIF('Fleet Calc'!$AE$3:$AE$1600,CONCATENATE(uCO2_Calc!$E14,uCO2_Calc!J$2,"L"),'Fleet Calc'!$AK$3:$AK$1600)</f>
        <v>0</v>
      </c>
      <c r="AR14" s="128">
        <f>SUMIF('Fleet Calc'!$AE$3:$AE$1600,CONCATENATE(uCO2_Calc!$E14,uCO2_Calc!K$2,"L"),'Fleet Calc'!$AK$3:$AK$1600)</f>
        <v>0</v>
      </c>
      <c r="AS14" s="128">
        <f>SUMIF('Fleet Calc'!$AE$3:$AE$1600,CONCATENATE(uCO2_Calc!$E14,uCO2_Calc!L$2,"L"),'Fleet Calc'!$AK$3:$AK$1600)</f>
        <v>0</v>
      </c>
      <c r="AT14" s="128">
        <f>SUMIF('Fleet Calc'!$AE$3:$AE$1600,CONCATENATE(uCO2_Calc!$E14,uCO2_Calc!M$2,"L"),'Fleet Calc'!$AK$3:$AK$1600)</f>
        <v>0</v>
      </c>
      <c r="AU14" s="128">
        <f>SUMIF('Fleet Calc'!$AE$3:$AE$1600,CONCATENATE(uCO2_Calc!$E14,uCO2_Calc!N$2,"L"),'Fleet Calc'!$AK$3:$AK$1600)</f>
        <v>0</v>
      </c>
      <c r="AV14" s="128">
        <f>SUMIF('Fleet Calc'!$AE$3:$AE$1600,CONCATENATE(uCO2_Calc!$E14,uCO2_Calc!O$2,"L"),'Fleet Calc'!$AK$3:$AK$1600)</f>
        <v>0</v>
      </c>
      <c r="AW14" s="128">
        <f>SUMIF('Fleet Calc'!$AE$3:$AE$1600,CONCATENATE(uCO2_Calc!$E14,uCO2_Calc!P$2,"L"),'Fleet Calc'!$AK$3:$AK$1600)</f>
        <v>0</v>
      </c>
      <c r="AX14" s="128"/>
      <c r="AY14" s="128">
        <f>SUMIF('Fleet Calc'!$AE$3:$AE$1600,CONCATENATE(uCO2_Calc!$E14,uCO2_Calc!J$2,"A"),'Fleet Calc'!$AK$3:$AK$1600)</f>
        <v>0</v>
      </c>
      <c r="AZ14" s="128">
        <f>SUMIF('Fleet Calc'!$AE$3:$AE$1600,CONCATENATE(uCO2_Calc!$E14,uCO2_Calc!K$2,"A"),'Fleet Calc'!$AK$3:$AK$1600)</f>
        <v>0</v>
      </c>
      <c r="BA14" s="128">
        <f>SUMIF('Fleet Calc'!$AE$3:$AE$1600,CONCATENATE(uCO2_Calc!$E14,uCO2_Calc!L$2,"A"),'Fleet Calc'!$AK$3:$AK$1600)</f>
        <v>0</v>
      </c>
      <c r="BB14" s="128">
        <f>SUMIF('Fleet Calc'!$AE$3:$AE$1600,CONCATENATE(uCO2_Calc!$E14,uCO2_Calc!M$2,"A"),'Fleet Calc'!$AK$3:$AK$1600)</f>
        <v>0</v>
      </c>
      <c r="BC14" s="128">
        <f>SUMIF('Fleet Calc'!$AE$3:$AE$1600,CONCATENATE(uCO2_Calc!$E14,uCO2_Calc!N$2,"A"),'Fleet Calc'!$AK$3:$AK$1600)</f>
        <v>0</v>
      </c>
      <c r="BD14" s="128">
        <f>SUMIF('Fleet Calc'!$AE$3:$AE$1600,CONCATENATE(uCO2_Calc!$E14,uCO2_Calc!O$2,"A"),'Fleet Calc'!$AK$3:$AK$1600)</f>
        <v>0</v>
      </c>
      <c r="BE14" s="128">
        <f>SUMIF('Fleet Calc'!$AE$3:$AE$1600,CONCATENATE(uCO2_Calc!$E14,uCO2_Calc!P$2,"A"),'Fleet Calc'!$AK$3:$AK$1600)</f>
        <v>0</v>
      </c>
      <c r="BF14" s="128"/>
      <c r="BG14" s="128">
        <f>IF(J14&lt;&gt;"",(AQ14*1.609344*VLOOKUP(J14,'uCO2 Emission Factors'!$V$7:$X$271,2,FALSE))/1000000,0)</f>
        <v>0</v>
      </c>
      <c r="BH14" s="128">
        <f>IF(K14&lt;&gt;"",(AR14*1.609344*VLOOKUP(K14,'uCO2 Emission Factors'!$V$7:$X$271,2,FALSE))/1000000,0)</f>
        <v>0</v>
      </c>
      <c r="BI14" s="128">
        <f>IF(L14&lt;&gt;"",(AS14*1.609344*VLOOKUP(L14,'uCO2 Emission Factors'!$V$7:$X$271,2,FALSE))/1000000,0)</f>
        <v>0</v>
      </c>
      <c r="BJ14" s="128">
        <f>IF(M14&lt;&gt;"",(AT14*1.609344*VLOOKUP(M14,'uCO2 Emission Factors'!$V$7:$X$271,2,FALSE))/1000000,0)</f>
        <v>0</v>
      </c>
      <c r="BK14" s="128">
        <f>IF(N14&lt;&gt;"",(AU14*1.609344*VLOOKUP(N14,'uCO2 Emission Factors'!$V$7:$X$271,2,FALSE))/1000000,0)</f>
        <v>0</v>
      </c>
      <c r="BL14" s="128">
        <f>IF(O14&lt;&gt;"",(AV14*1.609344*VLOOKUP(O14,'uCO2 Emission Factors'!$V$7:$X$271,2,FALSE))/1000000,0)</f>
        <v>0</v>
      </c>
      <c r="BM14" s="128">
        <f>IF(P14&lt;&gt;"",(AW14*1.609344*VLOOKUP(P14,'uCO2 Emission Factors'!$V$7:$X$271,2,FALSE))/1000000,0)</f>
        <v>0</v>
      </c>
      <c r="BN14" s="128"/>
      <c r="BO14" s="128">
        <f>IF(J14&lt;&gt;"",(AY14*1.609344*VLOOKUP(J14,'uCO2 Emission Factors'!$V$7:$X$271,3,FALSE))/1000000,0)</f>
        <v>0</v>
      </c>
      <c r="BP14" s="128">
        <f>IF(K14&lt;&gt;"",(AZ14*1.609344*VLOOKUP(K14,'uCO2 Emission Factors'!$V$7:$X$271,3,FALSE))/1000000,0)</f>
        <v>0</v>
      </c>
      <c r="BQ14" s="128">
        <f>IF(L14&lt;&gt;"",(BA14*1.609344*VLOOKUP(L14,'uCO2 Emission Factors'!$V$7:$X$271,3,FALSE))/1000000,0)</f>
        <v>0</v>
      </c>
      <c r="BR14" s="128">
        <f>IF(M14&lt;&gt;"",(BB14*1.609344*VLOOKUP(M14,'uCO2 Emission Factors'!$V$7:$X$271,3,FALSE))/1000000,0)</f>
        <v>0</v>
      </c>
      <c r="BS14" s="128">
        <f>IF(N14&lt;&gt;"",(BC14*1.609344*VLOOKUP(N14,'uCO2 Emission Factors'!$V$7:$X$271,3,FALSE))/1000000,0)</f>
        <v>0</v>
      </c>
      <c r="BT14" s="128">
        <f>IF(O14&lt;&gt;"",(BD14*1.609344*VLOOKUP(O14,'uCO2 Emission Factors'!$V$7:$X$271,3,FALSE))/1000000,0)</f>
        <v>0</v>
      </c>
      <c r="BU14" s="128">
        <f>IF(P14&lt;&gt;"",(BE14*1.609344*VLOOKUP(P14,'uCO2 Emission Factors'!$V$7:$X$271,3,FALSE))/1000000,0)</f>
        <v>0</v>
      </c>
      <c r="BV14" s="128"/>
      <c r="BW14" s="128">
        <f>SUMIF('Fleet Calc'!$AE$3:$AE$1600,CONCATENATE(uCO2_Calc!$E14,uCO2_Calc!J$2,"L"),'Fleet Calc'!$AI$3:$AI$1600)</f>
        <v>0</v>
      </c>
      <c r="BX14" s="128">
        <f>SUMIF('Fleet Calc'!$AE$3:$AE$1600,CONCATENATE(uCO2_Calc!$E14,uCO2_Calc!K$2,"L"),'Fleet Calc'!$AI$3:$AI$1600)</f>
        <v>0</v>
      </c>
      <c r="BY14" s="128">
        <f>SUMIF('Fleet Calc'!$AE$3:$AE$1600,CONCATENATE(uCO2_Calc!$E14,uCO2_Calc!L$2,"L"),'Fleet Calc'!$AI$3:$AI$1600)</f>
        <v>0</v>
      </c>
      <c r="BZ14" s="128">
        <f>SUMIF('Fleet Calc'!$AE$3:$AE$1600,CONCATENATE(uCO2_Calc!$E14,uCO2_Calc!M$2,"L"),'Fleet Calc'!$AI$3:$AI$1600)</f>
        <v>0</v>
      </c>
      <c r="CA14" s="128">
        <f>SUMIF('Fleet Calc'!$AE$3:$AE$1600,CONCATENATE(uCO2_Calc!$E14,uCO2_Calc!N$2,"L"),'Fleet Calc'!$AI$3:$AI$1600)</f>
        <v>0</v>
      </c>
      <c r="CB14" s="128">
        <f>SUMIF('Fleet Calc'!$AE$3:$AE$1600,CONCATENATE(uCO2_Calc!$E14,uCO2_Calc!O$2,"L"),'Fleet Calc'!$AI$3:$AI$1600)</f>
        <v>0</v>
      </c>
      <c r="CC14" s="128">
        <f>SUMIF('Fleet Calc'!$AE$3:$AE$1600,CONCATENATE(uCO2_Calc!$E14,uCO2_Calc!P$2,"L"),'Fleet Calc'!$AI$3:$AI$1600)</f>
        <v>0</v>
      </c>
      <c r="CD14" s="128"/>
      <c r="CE14" s="128">
        <f>SUMIF('Fleet Calc'!$AE$3:$AE$1600,CONCATENATE(uCO2_Calc!$E14,uCO2_Calc!J$2,"A"),'Fleet Calc'!$AI$3:$AI$1600)</f>
        <v>0</v>
      </c>
      <c r="CF14" s="128">
        <f>SUMIF('Fleet Calc'!$AE$3:$AE$1600,CONCATENATE(uCO2_Calc!$E14,uCO2_Calc!K$2,"A"),'Fleet Calc'!$AI$3:$AI$1600)</f>
        <v>0</v>
      </c>
      <c r="CG14" s="128">
        <f>SUMIF('Fleet Calc'!$AE$3:$AE$1600,CONCATENATE(uCO2_Calc!$E14,uCO2_Calc!L$2,"A"),'Fleet Calc'!$AI$3:$AI$1600)</f>
        <v>0</v>
      </c>
      <c r="CH14" s="128">
        <f>SUMIF('Fleet Calc'!$AE$3:$AE$1600,CONCATENATE(uCO2_Calc!$E14,uCO2_Calc!M$2,"A"),'Fleet Calc'!$AI$3:$AI$1600)</f>
        <v>0</v>
      </c>
      <c r="CI14" s="128">
        <f>SUMIF('Fleet Calc'!$AE$3:$AE$1600,CONCATENATE(uCO2_Calc!$E14,uCO2_Calc!N$2,"A"),'Fleet Calc'!$AI$3:$AI$1600)</f>
        <v>0</v>
      </c>
      <c r="CJ14" s="128">
        <f>SUMIF('Fleet Calc'!$AE$3:$AE$1600,CONCATENATE(uCO2_Calc!$E14,uCO2_Calc!O$2,"A"),'Fleet Calc'!$AI$3:$AI$1600)</f>
        <v>0</v>
      </c>
      <c r="CK14" s="128">
        <f>SUMIF('Fleet Calc'!$AE$3:$AE$1600,CONCATENATE(uCO2_Calc!$E14,uCO2_Calc!P$2,"A"),'Fleet Calc'!$AI$3:$AI$1600)</f>
        <v>0</v>
      </c>
      <c r="CL14" s="128"/>
      <c r="CM14" s="128">
        <f>IF(S14&lt;&gt;"",(BW14*1.609344*VLOOKUP(S14,'uCO2 Emission Factors'!$V$7:$X$271,2,FALSE))/1000000,0)</f>
        <v>0</v>
      </c>
      <c r="CN14" s="128">
        <f>IF(T14&lt;&gt;"",(BX14*1.609344*VLOOKUP(T14,'uCO2 Emission Factors'!$V$7:$X$271,2,FALSE))/1000000,0)</f>
        <v>0</v>
      </c>
      <c r="CO14" s="128">
        <f>IF(U14&lt;&gt;"",(BY14*1.609344*VLOOKUP(U14,'uCO2 Emission Factors'!$V$7:$X$271,2,FALSE))/1000000,0)</f>
        <v>0</v>
      </c>
      <c r="CP14" s="128">
        <f>IF(V14&lt;&gt;"",(BZ14*1.609344*VLOOKUP(V14,'uCO2 Emission Factors'!$V$7:$X$271,2,FALSE))/1000000,0)</f>
        <v>0</v>
      </c>
      <c r="CQ14" s="128">
        <f>IF(W14&lt;&gt;"",(CA14*1.609344*VLOOKUP(W14,'uCO2 Emission Factors'!$V$7:$X$271,2,FALSE))/1000000,0)</f>
        <v>0</v>
      </c>
      <c r="CR14" s="128">
        <f>IF(X14&lt;&gt;"",(CB14*1.609344*VLOOKUP(X14,'uCO2 Emission Factors'!$V$7:$X$271,2,FALSE))/1000000,0)</f>
        <v>0</v>
      </c>
      <c r="CS14" s="128">
        <f>IF(Y14&lt;&gt;"",(CC14*1.609344*VLOOKUP(Y14,'uCO2 Emission Factors'!$V$7:$X$271,2,FALSE))/1000000,0)</f>
        <v>0</v>
      </c>
      <c r="CT14" s="128"/>
      <c r="CU14" s="128">
        <f>IF(S14&lt;&gt;"",(CE14*1.609344*VLOOKUP(S14,'uCO2 Emission Factors'!$V$7:$X$271,3,FALSE))/1000000,0)</f>
        <v>0</v>
      </c>
      <c r="CV14" s="128">
        <f>IF(T14&lt;&gt;"",(CF14*1.609344*VLOOKUP(T14,'uCO2 Emission Factors'!$V$7:$X$271,3,FALSE))/1000000,0)</f>
        <v>0</v>
      </c>
      <c r="CW14" s="128">
        <f>IF(U14&lt;&gt;"",(CG14*1.609344*VLOOKUP(U14,'uCO2 Emission Factors'!$V$7:$X$271,3,FALSE))/1000000,0)</f>
        <v>0</v>
      </c>
      <c r="CX14" s="128">
        <f>IF(V14&lt;&gt;"",(CH14*1.609344*VLOOKUP(V14,'uCO2 Emission Factors'!$V$7:$X$271,3,FALSE))/1000000,0)</f>
        <v>0</v>
      </c>
      <c r="CY14" s="128">
        <f>IF(W14&lt;&gt;"",(CI14*1.609344*VLOOKUP(W14,'uCO2 Emission Factors'!$V$7:$X$271,3,FALSE))/1000000,0)</f>
        <v>0</v>
      </c>
      <c r="CZ14" s="128">
        <f>IF(X14&lt;&gt;"",(CJ14*1.609344*VLOOKUP(X14,'uCO2 Emission Factors'!$V$7:$X$271,3,FALSE))/1000000,0)</f>
        <v>0</v>
      </c>
      <c r="DA14" s="128">
        <f>IF(Y14&lt;&gt;"",(CK14*1.609344*VLOOKUP(Y14,'uCO2 Emission Factors'!$V$7:$X$271,3,FALSE))/1000000,0)</f>
        <v>0</v>
      </c>
      <c r="DB14" s="128"/>
      <c r="DC14" s="128">
        <f>SUMIF('Fleet Calc'!$AE$3:$AE$1600,CONCATENATE(uCO2_Calc!$E14,uCO2_Calc!J$2,"L"),'Fleet Calc'!$AG$3:$AG$1600)</f>
        <v>0</v>
      </c>
      <c r="DD14" s="128">
        <f>SUMIF('Fleet Calc'!$AE$3:$AE$1600,CONCATENATE(uCO2_Calc!$E14,uCO2_Calc!K$2,"L"),'Fleet Calc'!$AG$3:$AG$1600)</f>
        <v>0</v>
      </c>
      <c r="DE14" s="128">
        <f>SUMIF('Fleet Calc'!$AE$3:$AE$1600,CONCATENATE(uCO2_Calc!$E14,uCO2_Calc!L$2,"L"),'Fleet Calc'!$AG$3:$AG$1600)</f>
        <v>0</v>
      </c>
      <c r="DF14" s="128">
        <f>SUMIF('Fleet Calc'!$AE$3:$AE$1600,CONCATENATE(uCO2_Calc!$E14,uCO2_Calc!M$2,"L"),'Fleet Calc'!$AG$3:$AG$1600)</f>
        <v>0</v>
      </c>
      <c r="DG14" s="128">
        <f>SUMIF('Fleet Calc'!$AE$3:$AE$1600,CONCATENATE(uCO2_Calc!$E14,uCO2_Calc!N$2,"L"),'Fleet Calc'!$AG$3:$AG$1600)</f>
        <v>0</v>
      </c>
      <c r="DH14" s="128">
        <f>SUMIF('Fleet Calc'!$AE$3:$AE$1600,CONCATENATE(uCO2_Calc!$E14,uCO2_Calc!O$2,"L"),'Fleet Calc'!$AG$3:$AG$1600)</f>
        <v>0</v>
      </c>
      <c r="DI14" s="128">
        <f>SUMIF('Fleet Calc'!$AE$3:$AE$1600,CONCATENATE(uCO2_Calc!$E14,uCO2_Calc!P$2,"L"),'Fleet Calc'!$AG$3:$AG$1600)</f>
        <v>0</v>
      </c>
      <c r="DJ14" s="128"/>
      <c r="DK14" s="128">
        <f>SUMIF('Fleet Calc'!$AE$3:$AE$1600,CONCATENATE(uCO2_Calc!$E14,uCO2_Calc!J$2,"A"),'Fleet Calc'!$AG$3:$AG$1600)</f>
        <v>0</v>
      </c>
      <c r="DL14" s="128">
        <f>SUMIF('Fleet Calc'!$AE$3:$AE$1600,CONCATENATE(uCO2_Calc!$E14,uCO2_Calc!K$2,"A"),'Fleet Calc'!$AG$3:$AG$1600)</f>
        <v>0</v>
      </c>
      <c r="DM14" s="128">
        <f>SUMIF('Fleet Calc'!$AE$3:$AE$1600,CONCATENATE(uCO2_Calc!$E14,uCO2_Calc!L$2,"A"),'Fleet Calc'!$AG$3:$AG$1600)</f>
        <v>0</v>
      </c>
      <c r="DN14" s="128">
        <f>SUMIF('Fleet Calc'!$AE$3:$AE$1600,CONCATENATE(uCO2_Calc!$E14,uCO2_Calc!M$2,"A"),'Fleet Calc'!$AG$3:$AG$1600)</f>
        <v>0</v>
      </c>
      <c r="DO14" s="128">
        <f>SUMIF('Fleet Calc'!$AE$3:$AE$1600,CONCATENATE(uCO2_Calc!$E14,uCO2_Calc!N$2,"A"),'Fleet Calc'!$AG$3:$AG$1600)</f>
        <v>0</v>
      </c>
      <c r="DP14" s="128">
        <f>SUMIF('Fleet Calc'!$AE$3:$AE$1600,CONCATENATE(uCO2_Calc!$E14,uCO2_Calc!O$2,"A"),'Fleet Calc'!$AG$3:$AG$1600)</f>
        <v>0</v>
      </c>
      <c r="DQ14" s="128">
        <f>SUMIF('Fleet Calc'!$AE$3:$AE$1600,CONCATENATE(uCO2_Calc!$E14,uCO2_Calc!P$2,"A"),'Fleet Calc'!$AG$3:$AG$1600)</f>
        <v>0</v>
      </c>
      <c r="DR14" s="128">
        <f>SUMIF('Fleet Calc'!$AE$3:$AE$1600,CONCATENATE(uCO2_Calc!$E14,uCO2_Calc!Q$2,"A"),'Fleet Calc'!$AG$3:$AG$1600)</f>
        <v>0</v>
      </c>
      <c r="DS14" s="128">
        <f>SUMIF('Fleet Calc'!$AE$3:$AE$1600,CONCATENATE(uCO2_Calc!$E14,uCO2_Calc!R$2,"A"),'Fleet Calc'!$AG$3:$AG$1600)</f>
        <v>0</v>
      </c>
      <c r="DT14" s="128">
        <f>SUMIF('Fleet Calc'!$AE$3:$AE$1600,CONCATENATE(uCO2_Calc!$E14,uCO2_Calc!S$2,"A"),'Fleet Calc'!$AG$3:$AG$1600)</f>
        <v>0</v>
      </c>
      <c r="DU14" s="128"/>
      <c r="DV14" s="130">
        <f>IF(J14&lt;&gt;"",(DC14*VLOOKUP(J14,'uCO2 Emission Factors'!$V$7:$Z$271,5,FALSE))/1000000,0)</f>
        <v>0</v>
      </c>
      <c r="DW14" s="130">
        <f>IF(K14&lt;&gt;"",(DD14*VLOOKUP(K14,'uCO2 Emission Factors'!$V$7:$Z$271,5,FALSE))/1000000,0)</f>
        <v>0</v>
      </c>
      <c r="DX14" s="130">
        <f>IF(L14&lt;&gt;"",(DE14*VLOOKUP(L14,'uCO2 Emission Factors'!$V$7:$Z$271,5,FALSE))/1000000,0)</f>
        <v>0</v>
      </c>
      <c r="DY14" s="130">
        <f>IF(M14&lt;&gt;"",(DF14*VLOOKUP(M14,'uCO2 Emission Factors'!$V$7:$Z$271,5,FALSE))/1000000,0)</f>
        <v>0</v>
      </c>
      <c r="DZ14" s="130">
        <f>IF(N14&lt;&gt;"",(DG14*VLOOKUP(N14,'uCO2 Emission Factors'!$V$7:$Z$271,5,FALSE))/1000000,0)</f>
        <v>0</v>
      </c>
      <c r="EA14" s="130">
        <f>IF(O14&lt;&gt;"",(DH14*VLOOKUP(O14,'uCO2 Emission Factors'!$V$7:$Z$271,5,FALSE))/1000000,0)</f>
        <v>0</v>
      </c>
      <c r="EB14" s="130">
        <f>IF(P14&lt;&gt;"",(DI14*VLOOKUP(P14,'uCO2 Emission Factors'!$V$7:$Z$271,5,FALSE))/1000000,0)</f>
        <v>0</v>
      </c>
      <c r="EC14" s="128"/>
      <c r="ED14" s="130">
        <f>IF(J14&lt;&gt;"",(DK14*VLOOKUP(J14,'uCO2 Emission Factors'!$V$7:$Z$271,5,FALSE))/1000000,0)</f>
        <v>0</v>
      </c>
      <c r="EE14" s="130">
        <f>IF(K14&lt;&gt;"",(DL14*VLOOKUP(K14,'uCO2 Emission Factors'!$V$7:$Z$271,5,FALSE))/1000000,0)</f>
        <v>0</v>
      </c>
      <c r="EF14" s="130">
        <f>IF(L14&lt;&gt;"",(DM14*VLOOKUP(L14,'uCO2 Emission Factors'!$V$7:$Z$271,5,FALSE))/1000000,0)</f>
        <v>0</v>
      </c>
      <c r="EG14" s="130">
        <f>IF(M14&lt;&gt;"",(DN14*VLOOKUP(M14,'uCO2 Emission Factors'!$V$7:$Z$271,5,FALSE))/1000000,0)</f>
        <v>0</v>
      </c>
      <c r="EH14" s="130">
        <f>IF(N14&lt;&gt;"",(DO14*VLOOKUP(N14,'uCO2 Emission Factors'!$V$7:$Z$271,5,FALSE))/1000000,0)</f>
        <v>0</v>
      </c>
      <c r="EI14" s="130">
        <f>IF(O14&lt;&gt;"",(DP14*VLOOKUP(O14,'uCO2 Emission Factors'!$V$7:$Z$271,5,FALSE))/1000000,0)</f>
        <v>0</v>
      </c>
      <c r="EJ14" s="130">
        <f>IF(P14&lt;&gt;"",(DQ14*VLOOKUP(P14,'uCO2 Emission Factors'!$V$7:$Z$271,5,FALSE))/1000000,0)</f>
        <v>0</v>
      </c>
      <c r="EK14" s="128"/>
      <c r="EL14" s="130">
        <f t="shared" si="2"/>
        <v>0</v>
      </c>
      <c r="EM14" s="130">
        <f t="shared" si="3"/>
        <v>0</v>
      </c>
      <c r="EN14" s="130">
        <f t="shared" si="4"/>
        <v>0</v>
      </c>
      <c r="EO14" s="130">
        <f t="shared" si="5"/>
        <v>0</v>
      </c>
      <c r="EP14" s="130">
        <f t="shared" si="6"/>
        <v>0</v>
      </c>
      <c r="EQ14" s="130">
        <f t="shared" si="7"/>
        <v>0</v>
      </c>
      <c r="ER14" s="130">
        <f t="shared" si="8"/>
        <v>0</v>
      </c>
      <c r="ES14" s="130"/>
      <c r="ET14" s="130">
        <f t="shared" si="9"/>
        <v>0</v>
      </c>
      <c r="EU14" s="130">
        <f t="shared" si="10"/>
        <v>0</v>
      </c>
      <c r="EV14" s="130">
        <f t="shared" si="11"/>
        <v>0</v>
      </c>
      <c r="EW14" s="130">
        <f t="shared" si="12"/>
        <v>0</v>
      </c>
      <c r="EX14" s="130">
        <f t="shared" si="13"/>
        <v>0</v>
      </c>
      <c r="EY14" s="130">
        <f t="shared" si="14"/>
        <v>0</v>
      </c>
      <c r="EZ14" s="130">
        <f t="shared" si="15"/>
        <v>0</v>
      </c>
      <c r="FA14" s="128"/>
      <c r="FB14" s="128">
        <f t="shared" si="16"/>
        <v>0</v>
      </c>
      <c r="FC14" s="128"/>
      <c r="FD14" s="128">
        <f t="shared" si="17"/>
        <v>0</v>
      </c>
      <c r="FE14" s="128">
        <f t="shared" si="18"/>
        <v>0</v>
      </c>
      <c r="FF14" s="128">
        <f t="shared" si="19"/>
        <v>0</v>
      </c>
      <c r="FG14" s="128">
        <f t="shared" si="20"/>
        <v>0</v>
      </c>
      <c r="FH14" s="128">
        <f t="shared" si="21"/>
        <v>0</v>
      </c>
      <c r="FI14" s="128">
        <f t="shared" si="22"/>
        <v>0</v>
      </c>
      <c r="FJ14" s="128">
        <f t="shared" si="23"/>
        <v>0</v>
      </c>
      <c r="FL14">
        <f t="shared" si="24"/>
        <v>0</v>
      </c>
      <c r="FM14">
        <f t="shared" si="25"/>
        <v>0</v>
      </c>
      <c r="FN14">
        <f t="shared" si="26"/>
        <v>0</v>
      </c>
      <c r="FO14">
        <f t="shared" si="27"/>
        <v>0</v>
      </c>
      <c r="FP14">
        <f t="shared" si="28"/>
        <v>0</v>
      </c>
      <c r="FQ14">
        <f t="shared" si="29"/>
        <v>0</v>
      </c>
      <c r="FR14">
        <f t="shared" si="30"/>
        <v>0</v>
      </c>
      <c r="FT14">
        <f t="shared" si="31"/>
        <v>0</v>
      </c>
      <c r="FU14">
        <f t="shared" si="32"/>
        <v>0</v>
      </c>
      <c r="FV14">
        <f t="shared" si="33"/>
        <v>0</v>
      </c>
      <c r="FW14">
        <f t="shared" si="34"/>
        <v>0</v>
      </c>
      <c r="FX14">
        <f t="shared" si="35"/>
        <v>0</v>
      </c>
      <c r="FY14">
        <f t="shared" si="36"/>
        <v>0</v>
      </c>
      <c r="FZ14">
        <f t="shared" si="37"/>
        <v>0</v>
      </c>
      <c r="GB14">
        <f t="shared" si="38"/>
        <v>0</v>
      </c>
      <c r="GC14">
        <f t="shared" si="39"/>
        <v>0</v>
      </c>
      <c r="GD14">
        <f t="shared" si="40"/>
        <v>0</v>
      </c>
      <c r="GE14">
        <f t="shared" si="41"/>
        <v>0</v>
      </c>
      <c r="GF14">
        <f t="shared" si="42"/>
        <v>0</v>
      </c>
      <c r="GG14">
        <f t="shared" si="43"/>
        <v>0</v>
      </c>
      <c r="GH14">
        <f t="shared" si="44"/>
        <v>0</v>
      </c>
      <c r="GJ14">
        <f t="shared" si="45"/>
        <v>0</v>
      </c>
      <c r="GK14">
        <f t="shared" si="46"/>
        <v>0</v>
      </c>
      <c r="GL14">
        <f t="shared" si="47"/>
        <v>0</v>
      </c>
      <c r="GM14">
        <f t="shared" si="48"/>
        <v>0</v>
      </c>
      <c r="GN14">
        <f t="shared" si="49"/>
        <v>0</v>
      </c>
      <c r="GO14">
        <f t="shared" si="50"/>
        <v>0</v>
      </c>
      <c r="GP14">
        <f t="shared" si="51"/>
        <v>0</v>
      </c>
      <c r="GR14">
        <f t="shared" si="52"/>
        <v>0</v>
      </c>
      <c r="GS14">
        <f t="shared" si="53"/>
        <v>0</v>
      </c>
      <c r="GT14">
        <f t="shared" si="54"/>
        <v>0</v>
      </c>
      <c r="GU14">
        <f t="shared" si="55"/>
        <v>0</v>
      </c>
      <c r="GV14">
        <f t="shared" si="56"/>
        <v>0</v>
      </c>
      <c r="GW14">
        <f t="shared" si="57"/>
        <v>0</v>
      </c>
      <c r="GX14">
        <f t="shared" si="58"/>
        <v>0</v>
      </c>
    </row>
    <row r="15" spans="1:206" x14ac:dyDescent="0.2">
      <c r="B15" t="s">
        <v>59</v>
      </c>
      <c r="C15" t="s">
        <v>81</v>
      </c>
      <c r="D15" t="s">
        <v>95</v>
      </c>
      <c r="E15" t="str">
        <f t="shared" si="0"/>
        <v>DVDV3</v>
      </c>
      <c r="G15" s="129">
        <v>0</v>
      </c>
      <c r="H15" s="129">
        <v>0</v>
      </c>
      <c r="I15" s="127"/>
      <c r="J15" s="127">
        <v>105</v>
      </c>
      <c r="K15" s="127">
        <f t="shared" si="59"/>
        <v>106</v>
      </c>
      <c r="L15" s="127">
        <f t="shared" si="59"/>
        <v>107</v>
      </c>
      <c r="M15" s="127">
        <f t="shared" si="59"/>
        <v>108</v>
      </c>
      <c r="N15" s="127">
        <f t="shared" si="59"/>
        <v>109</v>
      </c>
      <c r="O15" s="127">
        <f t="shared" si="59"/>
        <v>110</v>
      </c>
      <c r="P15" s="127">
        <f t="shared" si="59"/>
        <v>111</v>
      </c>
      <c r="Q15" s="127"/>
      <c r="R15" s="127"/>
      <c r="S15" s="127"/>
      <c r="T15" s="127"/>
      <c r="U15" s="127"/>
      <c r="V15" s="127"/>
      <c r="W15" s="127"/>
      <c r="X15" s="127"/>
      <c r="Y15" s="127"/>
      <c r="AA15" s="128">
        <f>COUNTIF('Fleet Calc'!$AE$3:$AE$1600,CONCATENATE(uCO2_Calc!$E15,uCO2_Calc!J$2,"L"))</f>
        <v>0</v>
      </c>
      <c r="AB15" s="128">
        <f>COUNTIF('Fleet Calc'!$AE$3:$AE$1600,CONCATENATE(uCO2_Calc!$E15,uCO2_Calc!K$2,"L"))</f>
        <v>0</v>
      </c>
      <c r="AC15" s="128">
        <f>COUNTIF('Fleet Calc'!$AE$3:$AE$1600,CONCATENATE(uCO2_Calc!$E15,uCO2_Calc!L$2,"L"))</f>
        <v>0</v>
      </c>
      <c r="AD15" s="128">
        <f>COUNTIF('Fleet Calc'!$AE$3:$AE$1600,CONCATENATE(uCO2_Calc!$E15,uCO2_Calc!M$2,"L"))</f>
        <v>0</v>
      </c>
      <c r="AE15" s="128">
        <f>COUNTIF('Fleet Calc'!$AE$3:$AE$1600,CONCATENATE(uCO2_Calc!$E15,uCO2_Calc!N$2,"L"))</f>
        <v>0</v>
      </c>
      <c r="AF15" s="128">
        <f>COUNTIF('Fleet Calc'!$AE$3:$AE$1600,CONCATENATE(uCO2_Calc!$E15,uCO2_Calc!O$2,"L"))</f>
        <v>0</v>
      </c>
      <c r="AG15" s="128">
        <f>COUNTIF('Fleet Calc'!$AE$3:$AE$1600,CONCATENATE(uCO2_Calc!$E15,uCO2_Calc!P$2,"L"))</f>
        <v>0</v>
      </c>
      <c r="AH15" s="128"/>
      <c r="AI15" s="128">
        <f>COUNTIF('Fleet Calc'!$AE$3:$AE$1600,CONCATENATE(uCO2_Calc!$E15,uCO2_Calc!J$2,"A"))</f>
        <v>0</v>
      </c>
      <c r="AJ15" s="128">
        <f>COUNTIF('Fleet Calc'!$AE$3:$AE$1600,CONCATENATE(uCO2_Calc!$E15,uCO2_Calc!K$2,"A"))</f>
        <v>0</v>
      </c>
      <c r="AK15" s="128">
        <f>COUNTIF('Fleet Calc'!$AE$3:$AE$1600,CONCATENATE(uCO2_Calc!$E15,uCO2_Calc!L$2,"A"))</f>
        <v>0</v>
      </c>
      <c r="AL15" s="128">
        <f>COUNTIF('Fleet Calc'!$AE$3:$AE$1600,CONCATENATE(uCO2_Calc!$E15,uCO2_Calc!M$2,"A"))</f>
        <v>0</v>
      </c>
      <c r="AM15" s="128">
        <f>COUNTIF('Fleet Calc'!$AE$3:$AE$1600,CONCATENATE(uCO2_Calc!$E15,uCO2_Calc!N$2,"A"))</f>
        <v>0</v>
      </c>
      <c r="AN15" s="128">
        <f>COUNTIF('Fleet Calc'!$AE$3:$AE$1600,CONCATENATE(uCO2_Calc!$E15,uCO2_Calc!O$2,"A"))</f>
        <v>0</v>
      </c>
      <c r="AO15" s="128">
        <f>COUNTIF('Fleet Calc'!$AE$3:$AE$1600,CONCATENATE(uCO2_Calc!$E15,uCO2_Calc!P$2,"A"))</f>
        <v>0</v>
      </c>
      <c r="AP15" s="128"/>
      <c r="AQ15" s="128">
        <f>SUMIF('Fleet Calc'!$AE$3:$AE$1600,CONCATENATE(uCO2_Calc!$E15,uCO2_Calc!J$2,"L"),'Fleet Calc'!$AK$3:$AK$1600)</f>
        <v>0</v>
      </c>
      <c r="AR15" s="128">
        <f>SUMIF('Fleet Calc'!$AE$3:$AE$1600,CONCATENATE(uCO2_Calc!$E15,uCO2_Calc!K$2,"L"),'Fleet Calc'!$AK$3:$AK$1600)</f>
        <v>0</v>
      </c>
      <c r="AS15" s="128">
        <f>SUMIF('Fleet Calc'!$AE$3:$AE$1600,CONCATENATE(uCO2_Calc!$E15,uCO2_Calc!L$2,"L"),'Fleet Calc'!$AK$3:$AK$1600)</f>
        <v>0</v>
      </c>
      <c r="AT15" s="128">
        <f>SUMIF('Fleet Calc'!$AE$3:$AE$1600,CONCATENATE(uCO2_Calc!$E15,uCO2_Calc!M$2,"L"),'Fleet Calc'!$AK$3:$AK$1600)</f>
        <v>0</v>
      </c>
      <c r="AU15" s="128">
        <f>SUMIF('Fleet Calc'!$AE$3:$AE$1600,CONCATENATE(uCO2_Calc!$E15,uCO2_Calc!N$2,"L"),'Fleet Calc'!$AK$3:$AK$1600)</f>
        <v>0</v>
      </c>
      <c r="AV15" s="128">
        <f>SUMIF('Fleet Calc'!$AE$3:$AE$1600,CONCATENATE(uCO2_Calc!$E15,uCO2_Calc!O$2,"L"),'Fleet Calc'!$AK$3:$AK$1600)</f>
        <v>0</v>
      </c>
      <c r="AW15" s="128">
        <f>SUMIF('Fleet Calc'!$AE$3:$AE$1600,CONCATENATE(uCO2_Calc!$E15,uCO2_Calc!P$2,"L"),'Fleet Calc'!$AK$3:$AK$1600)</f>
        <v>0</v>
      </c>
      <c r="AX15" s="128"/>
      <c r="AY15" s="128">
        <f>SUMIF('Fleet Calc'!$AE$3:$AE$1600,CONCATENATE(uCO2_Calc!$E15,uCO2_Calc!J$2,"A"),'Fleet Calc'!$AK$3:$AK$1600)</f>
        <v>0</v>
      </c>
      <c r="AZ15" s="128">
        <f>SUMIF('Fleet Calc'!$AE$3:$AE$1600,CONCATENATE(uCO2_Calc!$E15,uCO2_Calc!K$2,"A"),'Fleet Calc'!$AK$3:$AK$1600)</f>
        <v>0</v>
      </c>
      <c r="BA15" s="128">
        <f>SUMIF('Fleet Calc'!$AE$3:$AE$1600,CONCATENATE(uCO2_Calc!$E15,uCO2_Calc!L$2,"A"),'Fleet Calc'!$AK$3:$AK$1600)</f>
        <v>0</v>
      </c>
      <c r="BB15" s="128">
        <f>SUMIF('Fleet Calc'!$AE$3:$AE$1600,CONCATENATE(uCO2_Calc!$E15,uCO2_Calc!M$2,"A"),'Fleet Calc'!$AK$3:$AK$1600)</f>
        <v>0</v>
      </c>
      <c r="BC15" s="128">
        <f>SUMIF('Fleet Calc'!$AE$3:$AE$1600,CONCATENATE(uCO2_Calc!$E15,uCO2_Calc!N$2,"A"),'Fleet Calc'!$AK$3:$AK$1600)</f>
        <v>0</v>
      </c>
      <c r="BD15" s="128">
        <f>SUMIF('Fleet Calc'!$AE$3:$AE$1600,CONCATENATE(uCO2_Calc!$E15,uCO2_Calc!O$2,"A"),'Fleet Calc'!$AK$3:$AK$1600)</f>
        <v>0</v>
      </c>
      <c r="BE15" s="128">
        <f>SUMIF('Fleet Calc'!$AE$3:$AE$1600,CONCATENATE(uCO2_Calc!$E15,uCO2_Calc!P$2,"A"),'Fleet Calc'!$AK$3:$AK$1600)</f>
        <v>0</v>
      </c>
      <c r="BF15" s="128"/>
      <c r="BG15" s="128">
        <f>IF(J15&lt;&gt;"",(AQ15*1.609344*VLOOKUP(J15,'uCO2 Emission Factors'!$V$7:$X$271,2,FALSE))/1000000,0)</f>
        <v>0</v>
      </c>
      <c r="BH15" s="128">
        <f>IF(K15&lt;&gt;"",(AR15*1.609344*VLOOKUP(K15,'uCO2 Emission Factors'!$V$7:$X$271,2,FALSE))/1000000,0)</f>
        <v>0</v>
      </c>
      <c r="BI15" s="128">
        <f>IF(L15&lt;&gt;"",(AS15*1.609344*VLOOKUP(L15,'uCO2 Emission Factors'!$V$7:$X$271,2,FALSE))/1000000,0)</f>
        <v>0</v>
      </c>
      <c r="BJ15" s="128">
        <f>IF(M15&lt;&gt;"",(AT15*1.609344*VLOOKUP(M15,'uCO2 Emission Factors'!$V$7:$X$271,2,FALSE))/1000000,0)</f>
        <v>0</v>
      </c>
      <c r="BK15" s="128">
        <f>IF(N15&lt;&gt;"",(AU15*1.609344*VLOOKUP(N15,'uCO2 Emission Factors'!$V$7:$X$271,2,FALSE))/1000000,0)</f>
        <v>0</v>
      </c>
      <c r="BL15" s="128">
        <f>IF(O15&lt;&gt;"",(AV15*1.609344*VLOOKUP(O15,'uCO2 Emission Factors'!$V$7:$X$271,2,FALSE))/1000000,0)</f>
        <v>0</v>
      </c>
      <c r="BM15" s="128">
        <f>IF(P15&lt;&gt;"",(AW15*1.609344*VLOOKUP(P15,'uCO2 Emission Factors'!$V$7:$X$271,2,FALSE))/1000000,0)</f>
        <v>0</v>
      </c>
      <c r="BN15" s="128"/>
      <c r="BO15" s="128">
        <f>IF(J15&lt;&gt;"",(AY15*1.609344*VLOOKUP(J15,'uCO2 Emission Factors'!$V$7:$X$271,3,FALSE))/1000000,0)</f>
        <v>0</v>
      </c>
      <c r="BP15" s="128">
        <f>IF(K15&lt;&gt;"",(AZ15*1.609344*VLOOKUP(K15,'uCO2 Emission Factors'!$V$7:$X$271,3,FALSE))/1000000,0)</f>
        <v>0</v>
      </c>
      <c r="BQ15" s="128">
        <f>IF(L15&lt;&gt;"",(BA15*1.609344*VLOOKUP(L15,'uCO2 Emission Factors'!$V$7:$X$271,3,FALSE))/1000000,0)</f>
        <v>0</v>
      </c>
      <c r="BR15" s="128">
        <f>IF(M15&lt;&gt;"",(BB15*1.609344*VLOOKUP(M15,'uCO2 Emission Factors'!$V$7:$X$271,3,FALSE))/1000000,0)</f>
        <v>0</v>
      </c>
      <c r="BS15" s="128">
        <f>IF(N15&lt;&gt;"",(BC15*1.609344*VLOOKUP(N15,'uCO2 Emission Factors'!$V$7:$X$271,3,FALSE))/1000000,0)</f>
        <v>0</v>
      </c>
      <c r="BT15" s="128">
        <f>IF(O15&lt;&gt;"",(BD15*1.609344*VLOOKUP(O15,'uCO2 Emission Factors'!$V$7:$X$271,3,FALSE))/1000000,0)</f>
        <v>0</v>
      </c>
      <c r="BU15" s="128">
        <f>IF(P15&lt;&gt;"",(BE15*1.609344*VLOOKUP(P15,'uCO2 Emission Factors'!$V$7:$X$271,3,FALSE))/1000000,0)</f>
        <v>0</v>
      </c>
      <c r="BV15" s="128"/>
      <c r="BW15" s="128">
        <f>SUMIF('Fleet Calc'!$AE$3:$AE$1600,CONCATENATE(uCO2_Calc!$E15,uCO2_Calc!J$2,"L"),'Fleet Calc'!$AI$3:$AI$1600)</f>
        <v>0</v>
      </c>
      <c r="BX15" s="128">
        <f>SUMIF('Fleet Calc'!$AE$3:$AE$1600,CONCATENATE(uCO2_Calc!$E15,uCO2_Calc!K$2,"L"),'Fleet Calc'!$AI$3:$AI$1600)</f>
        <v>0</v>
      </c>
      <c r="BY15" s="128">
        <f>SUMIF('Fleet Calc'!$AE$3:$AE$1600,CONCATENATE(uCO2_Calc!$E15,uCO2_Calc!L$2,"L"),'Fleet Calc'!$AI$3:$AI$1600)</f>
        <v>0</v>
      </c>
      <c r="BZ15" s="128">
        <f>SUMIF('Fleet Calc'!$AE$3:$AE$1600,CONCATENATE(uCO2_Calc!$E15,uCO2_Calc!M$2,"L"),'Fleet Calc'!$AI$3:$AI$1600)</f>
        <v>0</v>
      </c>
      <c r="CA15" s="128">
        <f>SUMIF('Fleet Calc'!$AE$3:$AE$1600,CONCATENATE(uCO2_Calc!$E15,uCO2_Calc!N$2,"L"),'Fleet Calc'!$AI$3:$AI$1600)</f>
        <v>0</v>
      </c>
      <c r="CB15" s="128">
        <f>SUMIF('Fleet Calc'!$AE$3:$AE$1600,CONCATENATE(uCO2_Calc!$E15,uCO2_Calc!O$2,"L"),'Fleet Calc'!$AI$3:$AI$1600)</f>
        <v>0</v>
      </c>
      <c r="CC15" s="128">
        <f>SUMIF('Fleet Calc'!$AE$3:$AE$1600,CONCATENATE(uCO2_Calc!$E15,uCO2_Calc!P$2,"L"),'Fleet Calc'!$AI$3:$AI$1600)</f>
        <v>0</v>
      </c>
      <c r="CD15" s="128"/>
      <c r="CE15" s="128">
        <f>SUMIF('Fleet Calc'!$AE$3:$AE$1600,CONCATENATE(uCO2_Calc!$E15,uCO2_Calc!J$2,"A"),'Fleet Calc'!$AI$3:$AI$1600)</f>
        <v>0</v>
      </c>
      <c r="CF15" s="128">
        <f>SUMIF('Fleet Calc'!$AE$3:$AE$1600,CONCATENATE(uCO2_Calc!$E15,uCO2_Calc!K$2,"A"),'Fleet Calc'!$AI$3:$AI$1600)</f>
        <v>0</v>
      </c>
      <c r="CG15" s="128">
        <f>SUMIF('Fleet Calc'!$AE$3:$AE$1600,CONCATENATE(uCO2_Calc!$E15,uCO2_Calc!L$2,"A"),'Fleet Calc'!$AI$3:$AI$1600)</f>
        <v>0</v>
      </c>
      <c r="CH15" s="128">
        <f>SUMIF('Fleet Calc'!$AE$3:$AE$1600,CONCATENATE(uCO2_Calc!$E15,uCO2_Calc!M$2,"A"),'Fleet Calc'!$AI$3:$AI$1600)</f>
        <v>0</v>
      </c>
      <c r="CI15" s="128">
        <f>SUMIF('Fleet Calc'!$AE$3:$AE$1600,CONCATENATE(uCO2_Calc!$E15,uCO2_Calc!N$2,"A"),'Fleet Calc'!$AI$3:$AI$1600)</f>
        <v>0</v>
      </c>
      <c r="CJ15" s="128">
        <f>SUMIF('Fleet Calc'!$AE$3:$AE$1600,CONCATENATE(uCO2_Calc!$E15,uCO2_Calc!O$2,"A"),'Fleet Calc'!$AI$3:$AI$1600)</f>
        <v>0</v>
      </c>
      <c r="CK15" s="128">
        <f>SUMIF('Fleet Calc'!$AE$3:$AE$1600,CONCATENATE(uCO2_Calc!$E15,uCO2_Calc!P$2,"A"),'Fleet Calc'!$AI$3:$AI$1600)</f>
        <v>0</v>
      </c>
      <c r="CL15" s="128"/>
      <c r="CM15" s="128">
        <f>IF(S15&lt;&gt;"",(BW15*1.609344*VLOOKUP(S15,'uCO2 Emission Factors'!$V$7:$X$271,2,FALSE))/1000000,0)</f>
        <v>0</v>
      </c>
      <c r="CN15" s="128">
        <f>IF(T15&lt;&gt;"",(BX15*1.609344*VLOOKUP(T15,'uCO2 Emission Factors'!$V$7:$X$271,2,FALSE))/1000000,0)</f>
        <v>0</v>
      </c>
      <c r="CO15" s="128">
        <f>IF(U15&lt;&gt;"",(BY15*1.609344*VLOOKUP(U15,'uCO2 Emission Factors'!$V$7:$X$271,2,FALSE))/1000000,0)</f>
        <v>0</v>
      </c>
      <c r="CP15" s="128">
        <f>IF(V15&lt;&gt;"",(BZ15*1.609344*VLOOKUP(V15,'uCO2 Emission Factors'!$V$7:$X$271,2,FALSE))/1000000,0)</f>
        <v>0</v>
      </c>
      <c r="CQ15" s="128">
        <f>IF(W15&lt;&gt;"",(CA15*1.609344*VLOOKUP(W15,'uCO2 Emission Factors'!$V$7:$X$271,2,FALSE))/1000000,0)</f>
        <v>0</v>
      </c>
      <c r="CR15" s="128">
        <f>IF(X15&lt;&gt;"",(CB15*1.609344*VLOOKUP(X15,'uCO2 Emission Factors'!$V$7:$X$271,2,FALSE))/1000000,0)</f>
        <v>0</v>
      </c>
      <c r="CS15" s="128">
        <f>IF(Y15&lt;&gt;"",(CC15*1.609344*VLOOKUP(Y15,'uCO2 Emission Factors'!$V$7:$X$271,2,FALSE))/1000000,0)</f>
        <v>0</v>
      </c>
      <c r="CT15" s="128"/>
      <c r="CU15" s="128">
        <f>IF(S15&lt;&gt;"",(CE15*1.609344*VLOOKUP(S15,'uCO2 Emission Factors'!$V$7:$X$271,3,FALSE))/1000000,0)</f>
        <v>0</v>
      </c>
      <c r="CV15" s="128">
        <f>IF(T15&lt;&gt;"",(CF15*1.609344*VLOOKUP(T15,'uCO2 Emission Factors'!$V$7:$X$271,3,FALSE))/1000000,0)</f>
        <v>0</v>
      </c>
      <c r="CW15" s="128">
        <f>IF(U15&lt;&gt;"",(CG15*1.609344*VLOOKUP(U15,'uCO2 Emission Factors'!$V$7:$X$271,3,FALSE))/1000000,0)</f>
        <v>0</v>
      </c>
      <c r="CX15" s="128">
        <f>IF(V15&lt;&gt;"",(CH15*1.609344*VLOOKUP(V15,'uCO2 Emission Factors'!$V$7:$X$271,3,FALSE))/1000000,0)</f>
        <v>0</v>
      </c>
      <c r="CY15" s="128">
        <f>IF(W15&lt;&gt;"",(CI15*1.609344*VLOOKUP(W15,'uCO2 Emission Factors'!$V$7:$X$271,3,FALSE))/1000000,0)</f>
        <v>0</v>
      </c>
      <c r="CZ15" s="128">
        <f>IF(X15&lt;&gt;"",(CJ15*1.609344*VLOOKUP(X15,'uCO2 Emission Factors'!$V$7:$X$271,3,FALSE))/1000000,0)</f>
        <v>0</v>
      </c>
      <c r="DA15" s="128">
        <f>IF(Y15&lt;&gt;"",(CK15*1.609344*VLOOKUP(Y15,'uCO2 Emission Factors'!$V$7:$X$271,3,FALSE))/1000000,0)</f>
        <v>0</v>
      </c>
      <c r="DB15" s="128"/>
      <c r="DC15" s="128">
        <f>SUMIF('Fleet Calc'!$AE$3:$AE$1600,CONCATENATE(uCO2_Calc!$E15,uCO2_Calc!J$2,"L"),'Fleet Calc'!$AG$3:$AG$1600)</f>
        <v>0</v>
      </c>
      <c r="DD15" s="128">
        <f>SUMIF('Fleet Calc'!$AE$3:$AE$1600,CONCATENATE(uCO2_Calc!$E15,uCO2_Calc!K$2,"L"),'Fleet Calc'!$AG$3:$AG$1600)</f>
        <v>0</v>
      </c>
      <c r="DE15" s="128">
        <f>SUMIF('Fleet Calc'!$AE$3:$AE$1600,CONCATENATE(uCO2_Calc!$E15,uCO2_Calc!L$2,"L"),'Fleet Calc'!$AG$3:$AG$1600)</f>
        <v>0</v>
      </c>
      <c r="DF15" s="128">
        <f>SUMIF('Fleet Calc'!$AE$3:$AE$1600,CONCATENATE(uCO2_Calc!$E15,uCO2_Calc!M$2,"L"),'Fleet Calc'!$AG$3:$AG$1600)</f>
        <v>0</v>
      </c>
      <c r="DG15" s="128">
        <f>SUMIF('Fleet Calc'!$AE$3:$AE$1600,CONCATENATE(uCO2_Calc!$E15,uCO2_Calc!N$2,"L"),'Fleet Calc'!$AG$3:$AG$1600)</f>
        <v>0</v>
      </c>
      <c r="DH15" s="128">
        <f>SUMIF('Fleet Calc'!$AE$3:$AE$1600,CONCATENATE(uCO2_Calc!$E15,uCO2_Calc!O$2,"L"),'Fleet Calc'!$AG$3:$AG$1600)</f>
        <v>0</v>
      </c>
      <c r="DI15" s="128">
        <f>SUMIF('Fleet Calc'!$AE$3:$AE$1600,CONCATENATE(uCO2_Calc!$E15,uCO2_Calc!P$2,"L"),'Fleet Calc'!$AG$3:$AG$1600)</f>
        <v>0</v>
      </c>
      <c r="DJ15" s="128"/>
      <c r="DK15" s="128">
        <f>SUMIF('Fleet Calc'!$AE$3:$AE$1600,CONCATENATE(uCO2_Calc!$E15,uCO2_Calc!J$2,"A"),'Fleet Calc'!$AG$3:$AG$1600)</f>
        <v>0</v>
      </c>
      <c r="DL15" s="128">
        <f>SUMIF('Fleet Calc'!$AE$3:$AE$1600,CONCATENATE(uCO2_Calc!$E15,uCO2_Calc!K$2,"A"),'Fleet Calc'!$AG$3:$AG$1600)</f>
        <v>0</v>
      </c>
      <c r="DM15" s="128">
        <f>SUMIF('Fleet Calc'!$AE$3:$AE$1600,CONCATENATE(uCO2_Calc!$E15,uCO2_Calc!L$2,"A"),'Fleet Calc'!$AG$3:$AG$1600)</f>
        <v>0</v>
      </c>
      <c r="DN15" s="128">
        <f>SUMIF('Fleet Calc'!$AE$3:$AE$1600,CONCATENATE(uCO2_Calc!$E15,uCO2_Calc!M$2,"A"),'Fleet Calc'!$AG$3:$AG$1600)</f>
        <v>0</v>
      </c>
      <c r="DO15" s="128">
        <f>SUMIF('Fleet Calc'!$AE$3:$AE$1600,CONCATENATE(uCO2_Calc!$E15,uCO2_Calc!N$2,"A"),'Fleet Calc'!$AG$3:$AG$1600)</f>
        <v>0</v>
      </c>
      <c r="DP15" s="128">
        <f>SUMIF('Fleet Calc'!$AE$3:$AE$1600,CONCATENATE(uCO2_Calc!$E15,uCO2_Calc!O$2,"A"),'Fleet Calc'!$AG$3:$AG$1600)</f>
        <v>0</v>
      </c>
      <c r="DQ15" s="128">
        <f>SUMIF('Fleet Calc'!$AE$3:$AE$1600,CONCATENATE(uCO2_Calc!$E15,uCO2_Calc!P$2,"A"),'Fleet Calc'!$AG$3:$AG$1600)</f>
        <v>0</v>
      </c>
      <c r="DR15" s="128">
        <f>SUMIF('Fleet Calc'!$AE$3:$AE$1600,CONCATENATE(uCO2_Calc!$E15,uCO2_Calc!Q$2,"A"),'Fleet Calc'!$AG$3:$AG$1600)</f>
        <v>0</v>
      </c>
      <c r="DS15" s="128">
        <f>SUMIF('Fleet Calc'!$AE$3:$AE$1600,CONCATENATE(uCO2_Calc!$E15,uCO2_Calc!R$2,"A"),'Fleet Calc'!$AG$3:$AG$1600)</f>
        <v>0</v>
      </c>
      <c r="DT15" s="128">
        <f>SUMIF('Fleet Calc'!$AE$3:$AE$1600,CONCATENATE(uCO2_Calc!$E15,uCO2_Calc!S$2,"A"),'Fleet Calc'!$AG$3:$AG$1600)</f>
        <v>0</v>
      </c>
      <c r="DU15" s="128"/>
      <c r="DV15" s="130">
        <f>IF(J15&lt;&gt;"",(DC15*VLOOKUP(J15,'uCO2 Emission Factors'!$V$7:$Z$271,5,FALSE))/1000000,0)</f>
        <v>0</v>
      </c>
      <c r="DW15" s="130">
        <f>IF(K15&lt;&gt;"",(DD15*VLOOKUP(K15,'uCO2 Emission Factors'!$V$7:$Z$271,5,FALSE))/1000000,0)</f>
        <v>0</v>
      </c>
      <c r="DX15" s="130">
        <f>IF(L15&lt;&gt;"",(DE15*VLOOKUP(L15,'uCO2 Emission Factors'!$V$7:$Z$271,5,FALSE))/1000000,0)</f>
        <v>0</v>
      </c>
      <c r="DY15" s="130">
        <f>IF(M15&lt;&gt;"",(DF15*VLOOKUP(M15,'uCO2 Emission Factors'!$V$7:$Z$271,5,FALSE))/1000000,0)</f>
        <v>0</v>
      </c>
      <c r="DZ15" s="130">
        <f>IF(N15&lt;&gt;"",(DG15*VLOOKUP(N15,'uCO2 Emission Factors'!$V$7:$Z$271,5,FALSE))/1000000,0)</f>
        <v>0</v>
      </c>
      <c r="EA15" s="130">
        <f>IF(O15&lt;&gt;"",(DH15*VLOOKUP(O15,'uCO2 Emission Factors'!$V$7:$Z$271,5,FALSE))/1000000,0)</f>
        <v>0</v>
      </c>
      <c r="EB15" s="130">
        <f>IF(P15&lt;&gt;"",(DI15*VLOOKUP(P15,'uCO2 Emission Factors'!$V$7:$Z$271,5,FALSE))/1000000,0)</f>
        <v>0</v>
      </c>
      <c r="EC15" s="128"/>
      <c r="ED15" s="130">
        <f>IF(J15&lt;&gt;"",(DK15*VLOOKUP(J15,'uCO2 Emission Factors'!$V$7:$Z$271,5,FALSE))/1000000,0)</f>
        <v>0</v>
      </c>
      <c r="EE15" s="130">
        <f>IF(K15&lt;&gt;"",(DL15*VLOOKUP(K15,'uCO2 Emission Factors'!$V$7:$Z$271,5,FALSE))/1000000,0)</f>
        <v>0</v>
      </c>
      <c r="EF15" s="130">
        <f>IF(L15&lt;&gt;"",(DM15*VLOOKUP(L15,'uCO2 Emission Factors'!$V$7:$Z$271,5,FALSE))/1000000,0)</f>
        <v>0</v>
      </c>
      <c r="EG15" s="130">
        <f>IF(M15&lt;&gt;"",(DN15*VLOOKUP(M15,'uCO2 Emission Factors'!$V$7:$Z$271,5,FALSE))/1000000,0)</f>
        <v>0</v>
      </c>
      <c r="EH15" s="130">
        <f>IF(N15&lt;&gt;"",(DO15*VLOOKUP(N15,'uCO2 Emission Factors'!$V$7:$Z$271,5,FALSE))/1000000,0)</f>
        <v>0</v>
      </c>
      <c r="EI15" s="130">
        <f>IF(O15&lt;&gt;"",(DP15*VLOOKUP(O15,'uCO2 Emission Factors'!$V$7:$Z$271,5,FALSE))/1000000,0)</f>
        <v>0</v>
      </c>
      <c r="EJ15" s="130">
        <f>IF(P15&lt;&gt;"",(DQ15*VLOOKUP(P15,'uCO2 Emission Factors'!$V$7:$Z$271,5,FALSE))/1000000,0)</f>
        <v>0</v>
      </c>
      <c r="EK15" s="128"/>
      <c r="EL15" s="130">
        <f t="shared" si="2"/>
        <v>0</v>
      </c>
      <c r="EM15" s="130">
        <f t="shared" si="3"/>
        <v>0</v>
      </c>
      <c r="EN15" s="130">
        <f t="shared" si="4"/>
        <v>0</v>
      </c>
      <c r="EO15" s="130">
        <f t="shared" si="5"/>
        <v>0</v>
      </c>
      <c r="EP15" s="130">
        <f t="shared" si="6"/>
        <v>0</v>
      </c>
      <c r="EQ15" s="130">
        <f t="shared" si="7"/>
        <v>0</v>
      </c>
      <c r="ER15" s="130">
        <f t="shared" si="8"/>
        <v>0</v>
      </c>
      <c r="ES15" s="130"/>
      <c r="ET15" s="130">
        <f t="shared" si="9"/>
        <v>0</v>
      </c>
      <c r="EU15" s="130">
        <f t="shared" si="10"/>
        <v>0</v>
      </c>
      <c r="EV15" s="130">
        <f t="shared" si="11"/>
        <v>0</v>
      </c>
      <c r="EW15" s="130">
        <f t="shared" si="12"/>
        <v>0</v>
      </c>
      <c r="EX15" s="130">
        <f t="shared" si="13"/>
        <v>0</v>
      </c>
      <c r="EY15" s="130">
        <f t="shared" si="14"/>
        <v>0</v>
      </c>
      <c r="EZ15" s="130">
        <f t="shared" si="15"/>
        <v>0</v>
      </c>
      <c r="FA15" s="128"/>
      <c r="FB15" s="128">
        <f t="shared" si="16"/>
        <v>0</v>
      </c>
      <c r="FC15" s="128"/>
      <c r="FD15" s="128">
        <f t="shared" si="17"/>
        <v>0</v>
      </c>
      <c r="FE15" s="128">
        <f t="shared" si="18"/>
        <v>0</v>
      </c>
      <c r="FF15" s="128">
        <f t="shared" si="19"/>
        <v>0</v>
      </c>
      <c r="FG15" s="128">
        <f t="shared" si="20"/>
        <v>0</v>
      </c>
      <c r="FH15" s="128">
        <f t="shared" si="21"/>
        <v>0</v>
      </c>
      <c r="FI15" s="128">
        <f t="shared" si="22"/>
        <v>0</v>
      </c>
      <c r="FJ15" s="128">
        <f t="shared" si="23"/>
        <v>0</v>
      </c>
      <c r="FL15">
        <f t="shared" si="24"/>
        <v>0</v>
      </c>
      <c r="FM15">
        <f t="shared" si="25"/>
        <v>0</v>
      </c>
      <c r="FN15">
        <f t="shared" si="26"/>
        <v>0</v>
      </c>
      <c r="FO15">
        <f t="shared" si="27"/>
        <v>0</v>
      </c>
      <c r="FP15">
        <f t="shared" si="28"/>
        <v>0</v>
      </c>
      <c r="FQ15">
        <f t="shared" si="29"/>
        <v>0</v>
      </c>
      <c r="FR15">
        <f t="shared" si="30"/>
        <v>0</v>
      </c>
      <c r="FT15">
        <f t="shared" si="31"/>
        <v>0</v>
      </c>
      <c r="FU15">
        <f t="shared" si="32"/>
        <v>0</v>
      </c>
      <c r="FV15">
        <f t="shared" si="33"/>
        <v>0</v>
      </c>
      <c r="FW15">
        <f t="shared" si="34"/>
        <v>0</v>
      </c>
      <c r="FX15">
        <f t="shared" si="35"/>
        <v>0</v>
      </c>
      <c r="FY15">
        <f t="shared" si="36"/>
        <v>0</v>
      </c>
      <c r="FZ15">
        <f t="shared" si="37"/>
        <v>0</v>
      </c>
      <c r="GB15">
        <f t="shared" si="38"/>
        <v>0</v>
      </c>
      <c r="GC15">
        <f t="shared" si="39"/>
        <v>0</v>
      </c>
      <c r="GD15">
        <f t="shared" si="40"/>
        <v>0</v>
      </c>
      <c r="GE15">
        <f t="shared" si="41"/>
        <v>0</v>
      </c>
      <c r="GF15">
        <f t="shared" si="42"/>
        <v>0</v>
      </c>
      <c r="GG15">
        <f t="shared" si="43"/>
        <v>0</v>
      </c>
      <c r="GH15">
        <f t="shared" si="44"/>
        <v>0</v>
      </c>
      <c r="GJ15">
        <f t="shared" si="45"/>
        <v>0</v>
      </c>
      <c r="GK15">
        <f t="shared" si="46"/>
        <v>0</v>
      </c>
      <c r="GL15">
        <f t="shared" si="47"/>
        <v>0</v>
      </c>
      <c r="GM15">
        <f t="shared" si="48"/>
        <v>0</v>
      </c>
      <c r="GN15">
        <f t="shared" si="49"/>
        <v>0</v>
      </c>
      <c r="GO15">
        <f t="shared" si="50"/>
        <v>0</v>
      </c>
      <c r="GP15">
        <f t="shared" si="51"/>
        <v>0</v>
      </c>
      <c r="GR15">
        <f t="shared" si="52"/>
        <v>0</v>
      </c>
      <c r="GS15">
        <f t="shared" si="53"/>
        <v>0</v>
      </c>
      <c r="GT15">
        <f t="shared" si="54"/>
        <v>0</v>
      </c>
      <c r="GU15">
        <f t="shared" si="55"/>
        <v>0</v>
      </c>
      <c r="GV15">
        <f t="shared" si="56"/>
        <v>0</v>
      </c>
      <c r="GW15">
        <f t="shared" si="57"/>
        <v>0</v>
      </c>
      <c r="GX15">
        <f t="shared" si="58"/>
        <v>0</v>
      </c>
    </row>
    <row r="16" spans="1:206" x14ac:dyDescent="0.2">
      <c r="A16" t="s">
        <v>72</v>
      </c>
      <c r="B16" t="s">
        <v>60</v>
      </c>
      <c r="C16" t="s">
        <v>82</v>
      </c>
      <c r="D16" t="s">
        <v>92</v>
      </c>
      <c r="E16" t="str">
        <f t="shared" si="0"/>
        <v>RR1</v>
      </c>
      <c r="G16" s="129">
        <v>0</v>
      </c>
      <c r="H16" s="129">
        <v>0</v>
      </c>
      <c r="I16" s="127"/>
      <c r="J16" s="127">
        <v>112</v>
      </c>
      <c r="K16" s="127">
        <f t="shared" si="59"/>
        <v>113</v>
      </c>
      <c r="L16" s="127">
        <f t="shared" si="59"/>
        <v>114</v>
      </c>
      <c r="M16" s="127">
        <f t="shared" si="59"/>
        <v>115</v>
      </c>
      <c r="N16" s="127">
        <f t="shared" si="59"/>
        <v>116</v>
      </c>
      <c r="O16" s="127">
        <f t="shared" si="59"/>
        <v>117</v>
      </c>
      <c r="P16" s="127">
        <f t="shared" si="59"/>
        <v>118</v>
      </c>
      <c r="Q16" s="127"/>
      <c r="R16" s="127"/>
      <c r="S16" s="127"/>
      <c r="T16" s="127"/>
      <c r="U16" s="127"/>
      <c r="V16" s="127"/>
      <c r="W16" s="127"/>
      <c r="X16" s="127"/>
      <c r="Y16" s="127"/>
      <c r="AA16" s="128">
        <f>COUNTIF('Fleet Calc'!$AE$3:$AE$1600,CONCATENATE(uCO2_Calc!$E16,uCO2_Calc!J$2,"L"))</f>
        <v>0</v>
      </c>
      <c r="AB16" s="128">
        <f>COUNTIF('Fleet Calc'!$AE$3:$AE$1600,CONCATENATE(uCO2_Calc!$E16,uCO2_Calc!K$2,"L"))</f>
        <v>0</v>
      </c>
      <c r="AC16" s="128">
        <f>COUNTIF('Fleet Calc'!$AE$3:$AE$1600,CONCATENATE(uCO2_Calc!$E16,uCO2_Calc!L$2,"L"))</f>
        <v>0</v>
      </c>
      <c r="AD16" s="128">
        <f>COUNTIF('Fleet Calc'!$AE$3:$AE$1600,CONCATENATE(uCO2_Calc!$E16,uCO2_Calc!M$2,"L"))</f>
        <v>0</v>
      </c>
      <c r="AE16" s="128">
        <f>COUNTIF('Fleet Calc'!$AE$3:$AE$1600,CONCATENATE(uCO2_Calc!$E16,uCO2_Calc!N$2,"L"))</f>
        <v>0</v>
      </c>
      <c r="AF16" s="128">
        <f>COUNTIF('Fleet Calc'!$AE$3:$AE$1600,CONCATENATE(uCO2_Calc!$E16,uCO2_Calc!O$2,"L"))</f>
        <v>0</v>
      </c>
      <c r="AG16" s="128">
        <f>COUNTIF('Fleet Calc'!$AE$3:$AE$1600,CONCATENATE(uCO2_Calc!$E16,uCO2_Calc!P$2,"L"))</f>
        <v>0</v>
      </c>
      <c r="AH16" s="128"/>
      <c r="AI16" s="128">
        <f>COUNTIF('Fleet Calc'!$AE$3:$AE$1600,CONCATENATE(uCO2_Calc!$E16,uCO2_Calc!J$2,"A"))</f>
        <v>0</v>
      </c>
      <c r="AJ16" s="128">
        <f>COUNTIF('Fleet Calc'!$AE$3:$AE$1600,CONCATENATE(uCO2_Calc!$E16,uCO2_Calc!K$2,"A"))</f>
        <v>0</v>
      </c>
      <c r="AK16" s="128">
        <f>COUNTIF('Fleet Calc'!$AE$3:$AE$1600,CONCATENATE(uCO2_Calc!$E16,uCO2_Calc!L$2,"A"))</f>
        <v>0</v>
      </c>
      <c r="AL16" s="128">
        <f>COUNTIF('Fleet Calc'!$AE$3:$AE$1600,CONCATENATE(uCO2_Calc!$E16,uCO2_Calc!M$2,"A"))</f>
        <v>0</v>
      </c>
      <c r="AM16" s="128">
        <f>COUNTIF('Fleet Calc'!$AE$3:$AE$1600,CONCATENATE(uCO2_Calc!$E16,uCO2_Calc!N$2,"A"))</f>
        <v>0</v>
      </c>
      <c r="AN16" s="128">
        <f>COUNTIF('Fleet Calc'!$AE$3:$AE$1600,CONCATENATE(uCO2_Calc!$E16,uCO2_Calc!O$2,"A"))</f>
        <v>0</v>
      </c>
      <c r="AO16" s="128">
        <f>COUNTIF('Fleet Calc'!$AE$3:$AE$1600,CONCATENATE(uCO2_Calc!$E16,uCO2_Calc!P$2,"A"))</f>
        <v>0</v>
      </c>
      <c r="AP16" s="128"/>
      <c r="AQ16" s="128">
        <f>SUMIF('Fleet Calc'!$AE$3:$AE$1600,CONCATENATE(uCO2_Calc!$E16,uCO2_Calc!J$2,"L"),'Fleet Calc'!$AK$3:$AK$1600)</f>
        <v>0</v>
      </c>
      <c r="AR16" s="128">
        <f>SUMIF('Fleet Calc'!$AE$3:$AE$1600,CONCATENATE(uCO2_Calc!$E16,uCO2_Calc!K$2,"L"),'Fleet Calc'!$AK$3:$AK$1600)</f>
        <v>0</v>
      </c>
      <c r="AS16" s="128">
        <f>SUMIF('Fleet Calc'!$AE$3:$AE$1600,CONCATENATE(uCO2_Calc!$E16,uCO2_Calc!L$2,"L"),'Fleet Calc'!$AK$3:$AK$1600)</f>
        <v>0</v>
      </c>
      <c r="AT16" s="128">
        <f>SUMIF('Fleet Calc'!$AE$3:$AE$1600,CONCATENATE(uCO2_Calc!$E16,uCO2_Calc!M$2,"L"),'Fleet Calc'!$AK$3:$AK$1600)</f>
        <v>0</v>
      </c>
      <c r="AU16" s="128">
        <f>SUMIF('Fleet Calc'!$AE$3:$AE$1600,CONCATENATE(uCO2_Calc!$E16,uCO2_Calc!N$2,"L"),'Fleet Calc'!$AK$3:$AK$1600)</f>
        <v>0</v>
      </c>
      <c r="AV16" s="128">
        <f>SUMIF('Fleet Calc'!$AE$3:$AE$1600,CONCATENATE(uCO2_Calc!$E16,uCO2_Calc!O$2,"L"),'Fleet Calc'!$AK$3:$AK$1600)</f>
        <v>0</v>
      </c>
      <c r="AW16" s="128">
        <f>SUMIF('Fleet Calc'!$AE$3:$AE$1600,CONCATENATE(uCO2_Calc!$E16,uCO2_Calc!P$2,"L"),'Fleet Calc'!$AK$3:$AK$1600)</f>
        <v>0</v>
      </c>
      <c r="AX16" s="128"/>
      <c r="AY16" s="128">
        <f>SUMIF('Fleet Calc'!$AE$3:$AE$1600,CONCATENATE(uCO2_Calc!$E16,uCO2_Calc!J$2,"A"),'Fleet Calc'!$AK$3:$AK$1600)</f>
        <v>0</v>
      </c>
      <c r="AZ16" s="128">
        <f>SUMIF('Fleet Calc'!$AE$3:$AE$1600,CONCATENATE(uCO2_Calc!$E16,uCO2_Calc!K$2,"A"),'Fleet Calc'!$AK$3:$AK$1600)</f>
        <v>0</v>
      </c>
      <c r="BA16" s="128">
        <f>SUMIF('Fleet Calc'!$AE$3:$AE$1600,CONCATENATE(uCO2_Calc!$E16,uCO2_Calc!L$2,"A"),'Fleet Calc'!$AK$3:$AK$1600)</f>
        <v>0</v>
      </c>
      <c r="BB16" s="128">
        <f>SUMIF('Fleet Calc'!$AE$3:$AE$1600,CONCATENATE(uCO2_Calc!$E16,uCO2_Calc!M$2,"A"),'Fleet Calc'!$AK$3:$AK$1600)</f>
        <v>0</v>
      </c>
      <c r="BC16" s="128">
        <f>SUMIF('Fleet Calc'!$AE$3:$AE$1600,CONCATENATE(uCO2_Calc!$E16,uCO2_Calc!N$2,"A"),'Fleet Calc'!$AK$3:$AK$1600)</f>
        <v>0</v>
      </c>
      <c r="BD16" s="128">
        <f>SUMIF('Fleet Calc'!$AE$3:$AE$1600,CONCATENATE(uCO2_Calc!$E16,uCO2_Calc!O$2,"A"),'Fleet Calc'!$AK$3:$AK$1600)</f>
        <v>0</v>
      </c>
      <c r="BE16" s="128">
        <f>SUMIF('Fleet Calc'!$AE$3:$AE$1600,CONCATENATE(uCO2_Calc!$E16,uCO2_Calc!P$2,"A"),'Fleet Calc'!$AK$3:$AK$1600)</f>
        <v>0</v>
      </c>
      <c r="BF16" s="128"/>
      <c r="BG16" s="128">
        <f>IF(J16&lt;&gt;"",(AQ16*1.609344*VLOOKUP(J16,'uCO2 Emission Factors'!$V$7:$X$271,2,FALSE))/1000000,0)</f>
        <v>0</v>
      </c>
      <c r="BH16" s="128">
        <f>IF(K16&lt;&gt;"",(AR16*1.609344*VLOOKUP(K16,'uCO2 Emission Factors'!$V$7:$X$271,2,FALSE))/1000000,0)</f>
        <v>0</v>
      </c>
      <c r="BI16" s="128">
        <f>IF(L16&lt;&gt;"",(AS16*1.609344*VLOOKUP(L16,'uCO2 Emission Factors'!$V$7:$X$271,2,FALSE))/1000000,0)</f>
        <v>0</v>
      </c>
      <c r="BJ16" s="128">
        <f>IF(M16&lt;&gt;"",(AT16*1.609344*VLOOKUP(M16,'uCO2 Emission Factors'!$V$7:$X$271,2,FALSE))/1000000,0)</f>
        <v>0</v>
      </c>
      <c r="BK16" s="128">
        <f>IF(N16&lt;&gt;"",(AU16*1.609344*VLOOKUP(N16,'uCO2 Emission Factors'!$V$7:$X$271,2,FALSE))/1000000,0)</f>
        <v>0</v>
      </c>
      <c r="BL16" s="128">
        <f>IF(O16&lt;&gt;"",(AV16*1.609344*VLOOKUP(O16,'uCO2 Emission Factors'!$V$7:$X$271,2,FALSE))/1000000,0)</f>
        <v>0</v>
      </c>
      <c r="BM16" s="128">
        <f>IF(P16&lt;&gt;"",(AW16*1.609344*VLOOKUP(P16,'uCO2 Emission Factors'!$V$7:$X$271,2,FALSE))/1000000,0)</f>
        <v>0</v>
      </c>
      <c r="BN16" s="128"/>
      <c r="BO16" s="128">
        <f>IF(J16&lt;&gt;"",(AY16*1.609344*VLOOKUP(J16,'uCO2 Emission Factors'!$V$7:$X$271,3,FALSE))/1000000,0)</f>
        <v>0</v>
      </c>
      <c r="BP16" s="128">
        <f>IF(K16&lt;&gt;"",(AZ16*1.609344*VLOOKUP(K16,'uCO2 Emission Factors'!$V$7:$X$271,3,FALSE))/1000000,0)</f>
        <v>0</v>
      </c>
      <c r="BQ16" s="128">
        <f>IF(L16&lt;&gt;"",(BA16*1.609344*VLOOKUP(L16,'uCO2 Emission Factors'!$V$7:$X$271,3,FALSE))/1000000,0)</f>
        <v>0</v>
      </c>
      <c r="BR16" s="128">
        <f>IF(M16&lt;&gt;"",(BB16*1.609344*VLOOKUP(M16,'uCO2 Emission Factors'!$V$7:$X$271,3,FALSE))/1000000,0)</f>
        <v>0</v>
      </c>
      <c r="BS16" s="128">
        <f>IF(N16&lt;&gt;"",(BC16*1.609344*VLOOKUP(N16,'uCO2 Emission Factors'!$V$7:$X$271,3,FALSE))/1000000,0)</f>
        <v>0</v>
      </c>
      <c r="BT16" s="128">
        <f>IF(O16&lt;&gt;"",(BD16*1.609344*VLOOKUP(O16,'uCO2 Emission Factors'!$V$7:$X$271,3,FALSE))/1000000,0)</f>
        <v>0</v>
      </c>
      <c r="BU16" s="128">
        <f>IF(P16&lt;&gt;"",(BE16*1.609344*VLOOKUP(P16,'uCO2 Emission Factors'!$V$7:$X$271,3,FALSE))/1000000,0)</f>
        <v>0</v>
      </c>
      <c r="BV16" s="128"/>
      <c r="BW16" s="128">
        <f>SUMIF('Fleet Calc'!$AE$3:$AE$1600,CONCATENATE(uCO2_Calc!$E16,uCO2_Calc!J$2,"L"),'Fleet Calc'!$AI$3:$AI$1600)</f>
        <v>0</v>
      </c>
      <c r="BX16" s="128">
        <f>SUMIF('Fleet Calc'!$AE$3:$AE$1600,CONCATENATE(uCO2_Calc!$E16,uCO2_Calc!K$2,"L"),'Fleet Calc'!$AI$3:$AI$1600)</f>
        <v>0</v>
      </c>
      <c r="BY16" s="128">
        <f>SUMIF('Fleet Calc'!$AE$3:$AE$1600,CONCATENATE(uCO2_Calc!$E16,uCO2_Calc!L$2,"L"),'Fleet Calc'!$AI$3:$AI$1600)</f>
        <v>0</v>
      </c>
      <c r="BZ16" s="128">
        <f>SUMIF('Fleet Calc'!$AE$3:$AE$1600,CONCATENATE(uCO2_Calc!$E16,uCO2_Calc!M$2,"L"),'Fleet Calc'!$AI$3:$AI$1600)</f>
        <v>0</v>
      </c>
      <c r="CA16" s="128">
        <f>SUMIF('Fleet Calc'!$AE$3:$AE$1600,CONCATENATE(uCO2_Calc!$E16,uCO2_Calc!N$2,"L"),'Fleet Calc'!$AI$3:$AI$1600)</f>
        <v>0</v>
      </c>
      <c r="CB16" s="128">
        <f>SUMIF('Fleet Calc'!$AE$3:$AE$1600,CONCATENATE(uCO2_Calc!$E16,uCO2_Calc!O$2,"L"),'Fleet Calc'!$AI$3:$AI$1600)</f>
        <v>0</v>
      </c>
      <c r="CC16" s="128">
        <f>SUMIF('Fleet Calc'!$AE$3:$AE$1600,CONCATENATE(uCO2_Calc!$E16,uCO2_Calc!P$2,"L"),'Fleet Calc'!$AI$3:$AI$1600)</f>
        <v>0</v>
      </c>
      <c r="CD16" s="128"/>
      <c r="CE16" s="128">
        <f>SUMIF('Fleet Calc'!$AE$3:$AE$1600,CONCATENATE(uCO2_Calc!$E16,uCO2_Calc!J$2,"A"),'Fleet Calc'!$AI$3:$AI$1600)</f>
        <v>0</v>
      </c>
      <c r="CF16" s="128">
        <f>SUMIF('Fleet Calc'!$AE$3:$AE$1600,CONCATENATE(uCO2_Calc!$E16,uCO2_Calc!K$2,"A"),'Fleet Calc'!$AI$3:$AI$1600)</f>
        <v>0</v>
      </c>
      <c r="CG16" s="128">
        <f>SUMIF('Fleet Calc'!$AE$3:$AE$1600,CONCATENATE(uCO2_Calc!$E16,uCO2_Calc!L$2,"A"),'Fleet Calc'!$AI$3:$AI$1600)</f>
        <v>0</v>
      </c>
      <c r="CH16" s="128">
        <f>SUMIF('Fleet Calc'!$AE$3:$AE$1600,CONCATENATE(uCO2_Calc!$E16,uCO2_Calc!M$2,"A"),'Fleet Calc'!$AI$3:$AI$1600)</f>
        <v>0</v>
      </c>
      <c r="CI16" s="128">
        <f>SUMIF('Fleet Calc'!$AE$3:$AE$1600,CONCATENATE(uCO2_Calc!$E16,uCO2_Calc!N$2,"A"),'Fleet Calc'!$AI$3:$AI$1600)</f>
        <v>0</v>
      </c>
      <c r="CJ16" s="128">
        <f>SUMIF('Fleet Calc'!$AE$3:$AE$1600,CONCATENATE(uCO2_Calc!$E16,uCO2_Calc!O$2,"A"),'Fleet Calc'!$AI$3:$AI$1600)</f>
        <v>0</v>
      </c>
      <c r="CK16" s="128">
        <f>SUMIF('Fleet Calc'!$AE$3:$AE$1600,CONCATENATE(uCO2_Calc!$E16,uCO2_Calc!P$2,"A"),'Fleet Calc'!$AI$3:$AI$1600)</f>
        <v>0</v>
      </c>
      <c r="CL16" s="128"/>
      <c r="CM16" s="128">
        <f>IF(S16&lt;&gt;"",(BW16*1.609344*VLOOKUP(S16,'uCO2 Emission Factors'!$V$7:$X$271,2,FALSE))/1000000,0)</f>
        <v>0</v>
      </c>
      <c r="CN16" s="128">
        <f>IF(T16&lt;&gt;"",(BX16*1.609344*VLOOKUP(T16,'uCO2 Emission Factors'!$V$7:$X$271,2,FALSE))/1000000,0)</f>
        <v>0</v>
      </c>
      <c r="CO16" s="128">
        <f>IF(U16&lt;&gt;"",(BY16*1.609344*VLOOKUP(U16,'uCO2 Emission Factors'!$V$7:$X$271,2,FALSE))/1000000,0)</f>
        <v>0</v>
      </c>
      <c r="CP16" s="128">
        <f>IF(V16&lt;&gt;"",(BZ16*1.609344*VLOOKUP(V16,'uCO2 Emission Factors'!$V$7:$X$271,2,FALSE))/1000000,0)</f>
        <v>0</v>
      </c>
      <c r="CQ16" s="128">
        <f>IF(W16&lt;&gt;"",(CA16*1.609344*VLOOKUP(W16,'uCO2 Emission Factors'!$V$7:$X$271,2,FALSE))/1000000,0)</f>
        <v>0</v>
      </c>
      <c r="CR16" s="128">
        <f>IF(X16&lt;&gt;"",(CB16*1.609344*VLOOKUP(X16,'uCO2 Emission Factors'!$V$7:$X$271,2,FALSE))/1000000,0)</f>
        <v>0</v>
      </c>
      <c r="CS16" s="128">
        <f>IF(Y16&lt;&gt;"",(CC16*1.609344*VLOOKUP(Y16,'uCO2 Emission Factors'!$V$7:$X$271,2,FALSE))/1000000,0)</f>
        <v>0</v>
      </c>
      <c r="CT16" s="128"/>
      <c r="CU16" s="128">
        <f>IF(S16&lt;&gt;"",(CE16*1.609344*VLOOKUP(S16,'uCO2 Emission Factors'!$V$7:$X$271,3,FALSE))/1000000,0)</f>
        <v>0</v>
      </c>
      <c r="CV16" s="128">
        <f>IF(T16&lt;&gt;"",(CF16*1.609344*VLOOKUP(T16,'uCO2 Emission Factors'!$V$7:$X$271,3,FALSE))/1000000,0)</f>
        <v>0</v>
      </c>
      <c r="CW16" s="128">
        <f>IF(U16&lt;&gt;"",(CG16*1.609344*VLOOKUP(U16,'uCO2 Emission Factors'!$V$7:$X$271,3,FALSE))/1000000,0)</f>
        <v>0</v>
      </c>
      <c r="CX16" s="128">
        <f>IF(V16&lt;&gt;"",(CH16*1.609344*VLOOKUP(V16,'uCO2 Emission Factors'!$V$7:$X$271,3,FALSE))/1000000,0)</f>
        <v>0</v>
      </c>
      <c r="CY16" s="128">
        <f>IF(W16&lt;&gt;"",(CI16*1.609344*VLOOKUP(W16,'uCO2 Emission Factors'!$V$7:$X$271,3,FALSE))/1000000,0)</f>
        <v>0</v>
      </c>
      <c r="CZ16" s="128">
        <f>IF(X16&lt;&gt;"",(CJ16*1.609344*VLOOKUP(X16,'uCO2 Emission Factors'!$V$7:$X$271,3,FALSE))/1000000,0)</f>
        <v>0</v>
      </c>
      <c r="DA16" s="128">
        <f>IF(Y16&lt;&gt;"",(CK16*1.609344*VLOOKUP(Y16,'uCO2 Emission Factors'!$V$7:$X$271,3,FALSE))/1000000,0)</f>
        <v>0</v>
      </c>
      <c r="DB16" s="128"/>
      <c r="DC16" s="128">
        <f>SUMIF('Fleet Calc'!$AE$3:$AE$1600,CONCATENATE(uCO2_Calc!$E16,uCO2_Calc!J$2,"L"),'Fleet Calc'!$AG$3:$AG$1600)</f>
        <v>0</v>
      </c>
      <c r="DD16" s="128">
        <f>SUMIF('Fleet Calc'!$AE$3:$AE$1600,CONCATENATE(uCO2_Calc!$E16,uCO2_Calc!K$2,"L"),'Fleet Calc'!$AG$3:$AG$1600)</f>
        <v>0</v>
      </c>
      <c r="DE16" s="128">
        <f>SUMIF('Fleet Calc'!$AE$3:$AE$1600,CONCATENATE(uCO2_Calc!$E16,uCO2_Calc!L$2,"L"),'Fleet Calc'!$AG$3:$AG$1600)</f>
        <v>0</v>
      </c>
      <c r="DF16" s="128">
        <f>SUMIF('Fleet Calc'!$AE$3:$AE$1600,CONCATENATE(uCO2_Calc!$E16,uCO2_Calc!M$2,"L"),'Fleet Calc'!$AG$3:$AG$1600)</f>
        <v>0</v>
      </c>
      <c r="DG16" s="128">
        <f>SUMIF('Fleet Calc'!$AE$3:$AE$1600,CONCATENATE(uCO2_Calc!$E16,uCO2_Calc!N$2,"L"),'Fleet Calc'!$AG$3:$AG$1600)</f>
        <v>0</v>
      </c>
      <c r="DH16" s="128">
        <f>SUMIF('Fleet Calc'!$AE$3:$AE$1600,CONCATENATE(uCO2_Calc!$E16,uCO2_Calc!O$2,"L"),'Fleet Calc'!$AG$3:$AG$1600)</f>
        <v>0</v>
      </c>
      <c r="DI16" s="128">
        <f>SUMIF('Fleet Calc'!$AE$3:$AE$1600,CONCATENATE(uCO2_Calc!$E16,uCO2_Calc!P$2,"L"),'Fleet Calc'!$AG$3:$AG$1600)</f>
        <v>0</v>
      </c>
      <c r="DJ16" s="128"/>
      <c r="DK16" s="128">
        <f>SUMIF('Fleet Calc'!$AE$3:$AE$1600,CONCATENATE(uCO2_Calc!$E16,uCO2_Calc!J$2,"A"),'Fleet Calc'!$AG$3:$AG$1600)</f>
        <v>0</v>
      </c>
      <c r="DL16" s="128">
        <f>SUMIF('Fleet Calc'!$AE$3:$AE$1600,CONCATENATE(uCO2_Calc!$E16,uCO2_Calc!K$2,"A"),'Fleet Calc'!$AG$3:$AG$1600)</f>
        <v>0</v>
      </c>
      <c r="DM16" s="128">
        <f>SUMIF('Fleet Calc'!$AE$3:$AE$1600,CONCATENATE(uCO2_Calc!$E16,uCO2_Calc!L$2,"A"),'Fleet Calc'!$AG$3:$AG$1600)</f>
        <v>0</v>
      </c>
      <c r="DN16" s="128">
        <f>SUMIF('Fleet Calc'!$AE$3:$AE$1600,CONCATENATE(uCO2_Calc!$E16,uCO2_Calc!M$2,"A"),'Fleet Calc'!$AG$3:$AG$1600)</f>
        <v>0</v>
      </c>
      <c r="DO16" s="128">
        <f>SUMIF('Fleet Calc'!$AE$3:$AE$1600,CONCATENATE(uCO2_Calc!$E16,uCO2_Calc!N$2,"A"),'Fleet Calc'!$AG$3:$AG$1600)</f>
        <v>0</v>
      </c>
      <c r="DP16" s="128">
        <f>SUMIF('Fleet Calc'!$AE$3:$AE$1600,CONCATENATE(uCO2_Calc!$E16,uCO2_Calc!O$2,"A"),'Fleet Calc'!$AG$3:$AG$1600)</f>
        <v>0</v>
      </c>
      <c r="DQ16" s="128">
        <f>SUMIF('Fleet Calc'!$AE$3:$AE$1600,CONCATENATE(uCO2_Calc!$E16,uCO2_Calc!P$2,"A"),'Fleet Calc'!$AG$3:$AG$1600)</f>
        <v>0</v>
      </c>
      <c r="DR16" s="128">
        <f>SUMIF('Fleet Calc'!$AE$3:$AE$1600,CONCATENATE(uCO2_Calc!$E16,uCO2_Calc!Q$2,"A"),'Fleet Calc'!$AG$3:$AG$1600)</f>
        <v>0</v>
      </c>
      <c r="DS16" s="128">
        <f>SUMIF('Fleet Calc'!$AE$3:$AE$1600,CONCATENATE(uCO2_Calc!$E16,uCO2_Calc!R$2,"A"),'Fleet Calc'!$AG$3:$AG$1600)</f>
        <v>0</v>
      </c>
      <c r="DT16" s="128">
        <f>SUMIF('Fleet Calc'!$AE$3:$AE$1600,CONCATENATE(uCO2_Calc!$E16,uCO2_Calc!S$2,"A"),'Fleet Calc'!$AG$3:$AG$1600)</f>
        <v>0</v>
      </c>
      <c r="DU16" s="128"/>
      <c r="DV16" s="130">
        <f>IF(J16&lt;&gt;"",(DC16*VLOOKUP(J16,'uCO2 Emission Factors'!$V$7:$Z$271,5,FALSE))/1000000,0)</f>
        <v>0</v>
      </c>
      <c r="DW16" s="130">
        <f>IF(K16&lt;&gt;"",(DD16*VLOOKUP(K16,'uCO2 Emission Factors'!$V$7:$Z$271,5,FALSE))/1000000,0)</f>
        <v>0</v>
      </c>
      <c r="DX16" s="130">
        <f>IF(L16&lt;&gt;"",(DE16*VLOOKUP(L16,'uCO2 Emission Factors'!$V$7:$Z$271,5,FALSE))/1000000,0)</f>
        <v>0</v>
      </c>
      <c r="DY16" s="130">
        <f>IF(M16&lt;&gt;"",(DF16*VLOOKUP(M16,'uCO2 Emission Factors'!$V$7:$Z$271,5,FALSE))/1000000,0)</f>
        <v>0</v>
      </c>
      <c r="DZ16" s="130">
        <f>IF(N16&lt;&gt;"",(DG16*VLOOKUP(N16,'uCO2 Emission Factors'!$V$7:$Z$271,5,FALSE))/1000000,0)</f>
        <v>0</v>
      </c>
      <c r="EA16" s="130">
        <f>IF(O16&lt;&gt;"",(DH16*VLOOKUP(O16,'uCO2 Emission Factors'!$V$7:$Z$271,5,FALSE))/1000000,0)</f>
        <v>0</v>
      </c>
      <c r="EB16" s="130">
        <f>IF(P16&lt;&gt;"",(DI16*VLOOKUP(P16,'uCO2 Emission Factors'!$V$7:$Z$271,5,FALSE))/1000000,0)</f>
        <v>0</v>
      </c>
      <c r="EC16" s="128"/>
      <c r="ED16" s="130">
        <f>IF(J16&lt;&gt;"",(DK16*VLOOKUP(J16,'uCO2 Emission Factors'!$V$7:$Z$271,5,FALSE))/1000000,0)</f>
        <v>0</v>
      </c>
      <c r="EE16" s="130">
        <f>IF(K16&lt;&gt;"",(DL16*VLOOKUP(K16,'uCO2 Emission Factors'!$V$7:$Z$271,5,FALSE))/1000000,0)</f>
        <v>0</v>
      </c>
      <c r="EF16" s="130">
        <f>IF(L16&lt;&gt;"",(DM16*VLOOKUP(L16,'uCO2 Emission Factors'!$V$7:$Z$271,5,FALSE))/1000000,0)</f>
        <v>0</v>
      </c>
      <c r="EG16" s="130">
        <f>IF(M16&lt;&gt;"",(DN16*VLOOKUP(M16,'uCO2 Emission Factors'!$V$7:$Z$271,5,FALSE))/1000000,0)</f>
        <v>0</v>
      </c>
      <c r="EH16" s="130">
        <f>IF(N16&lt;&gt;"",(DO16*VLOOKUP(N16,'uCO2 Emission Factors'!$V$7:$Z$271,5,FALSE))/1000000,0)</f>
        <v>0</v>
      </c>
      <c r="EI16" s="130">
        <f>IF(O16&lt;&gt;"",(DP16*VLOOKUP(O16,'uCO2 Emission Factors'!$V$7:$Z$271,5,FALSE))/1000000,0)</f>
        <v>0</v>
      </c>
      <c r="EJ16" s="130">
        <f>IF(P16&lt;&gt;"",(DQ16*VLOOKUP(P16,'uCO2 Emission Factors'!$V$7:$Z$271,5,FALSE))/1000000,0)</f>
        <v>0</v>
      </c>
      <c r="EK16" s="128"/>
      <c r="EL16" s="130">
        <f t="shared" si="2"/>
        <v>0</v>
      </c>
      <c r="EM16" s="130">
        <f t="shared" si="3"/>
        <v>0</v>
      </c>
      <c r="EN16" s="130">
        <f t="shared" si="4"/>
        <v>0</v>
      </c>
      <c r="EO16" s="130">
        <f t="shared" si="5"/>
        <v>0</v>
      </c>
      <c r="EP16" s="130">
        <f t="shared" si="6"/>
        <v>0</v>
      </c>
      <c r="EQ16" s="130">
        <f t="shared" si="7"/>
        <v>0</v>
      </c>
      <c r="ER16" s="130">
        <f t="shared" si="8"/>
        <v>0</v>
      </c>
      <c r="ES16" s="130"/>
      <c r="ET16" s="130">
        <f t="shared" si="9"/>
        <v>0</v>
      </c>
      <c r="EU16" s="130">
        <f t="shared" si="10"/>
        <v>0</v>
      </c>
      <c r="EV16" s="130">
        <f t="shared" si="11"/>
        <v>0</v>
      </c>
      <c r="EW16" s="130">
        <f t="shared" si="12"/>
        <v>0</v>
      </c>
      <c r="EX16" s="130">
        <f t="shared" si="13"/>
        <v>0</v>
      </c>
      <c r="EY16" s="130">
        <f t="shared" si="14"/>
        <v>0</v>
      </c>
      <c r="EZ16" s="130">
        <f t="shared" si="15"/>
        <v>0</v>
      </c>
      <c r="FA16" s="128"/>
      <c r="FB16" s="128">
        <f t="shared" si="16"/>
        <v>0</v>
      </c>
      <c r="FC16" s="128"/>
      <c r="FD16" s="128">
        <f t="shared" si="17"/>
        <v>0</v>
      </c>
      <c r="FE16" s="128">
        <f t="shared" si="18"/>
        <v>0</v>
      </c>
      <c r="FF16" s="128">
        <f t="shared" si="19"/>
        <v>0</v>
      </c>
      <c r="FG16" s="128">
        <f t="shared" si="20"/>
        <v>0</v>
      </c>
      <c r="FH16" s="128">
        <f t="shared" si="21"/>
        <v>0</v>
      </c>
      <c r="FI16" s="128">
        <f t="shared" si="22"/>
        <v>0</v>
      </c>
      <c r="FJ16" s="128">
        <f t="shared" si="23"/>
        <v>0</v>
      </c>
      <c r="FL16">
        <f t="shared" si="24"/>
        <v>0</v>
      </c>
      <c r="FM16">
        <f t="shared" si="25"/>
        <v>0</v>
      </c>
      <c r="FN16">
        <f t="shared" si="26"/>
        <v>0</v>
      </c>
      <c r="FO16">
        <f t="shared" si="27"/>
        <v>0</v>
      </c>
      <c r="FP16">
        <f t="shared" si="28"/>
        <v>0</v>
      </c>
      <c r="FQ16">
        <f t="shared" si="29"/>
        <v>0</v>
      </c>
      <c r="FR16">
        <f t="shared" si="30"/>
        <v>0</v>
      </c>
      <c r="FT16">
        <f t="shared" si="31"/>
        <v>0</v>
      </c>
      <c r="FU16">
        <f t="shared" si="32"/>
        <v>0</v>
      </c>
      <c r="FV16">
        <f t="shared" si="33"/>
        <v>0</v>
      </c>
      <c r="FW16">
        <f t="shared" si="34"/>
        <v>0</v>
      </c>
      <c r="FX16">
        <f t="shared" si="35"/>
        <v>0</v>
      </c>
      <c r="FY16">
        <f t="shared" si="36"/>
        <v>0</v>
      </c>
      <c r="FZ16">
        <f t="shared" si="37"/>
        <v>0</v>
      </c>
      <c r="GB16">
        <f t="shared" si="38"/>
        <v>0</v>
      </c>
      <c r="GC16">
        <f t="shared" si="39"/>
        <v>0</v>
      </c>
      <c r="GD16">
        <f t="shared" si="40"/>
        <v>0</v>
      </c>
      <c r="GE16">
        <f t="shared" si="41"/>
        <v>0</v>
      </c>
      <c r="GF16">
        <f t="shared" si="42"/>
        <v>0</v>
      </c>
      <c r="GG16">
        <f t="shared" si="43"/>
        <v>0</v>
      </c>
      <c r="GH16">
        <f t="shared" si="44"/>
        <v>0</v>
      </c>
      <c r="GJ16">
        <f t="shared" si="45"/>
        <v>0</v>
      </c>
      <c r="GK16">
        <f t="shared" si="46"/>
        <v>0</v>
      </c>
      <c r="GL16">
        <f t="shared" si="47"/>
        <v>0</v>
      </c>
      <c r="GM16">
        <f t="shared" si="48"/>
        <v>0</v>
      </c>
      <c r="GN16">
        <f t="shared" si="49"/>
        <v>0</v>
      </c>
      <c r="GO16">
        <f t="shared" si="50"/>
        <v>0</v>
      </c>
      <c r="GP16">
        <f t="shared" si="51"/>
        <v>0</v>
      </c>
      <c r="GR16">
        <f t="shared" si="52"/>
        <v>0</v>
      </c>
      <c r="GS16">
        <f t="shared" si="53"/>
        <v>0</v>
      </c>
      <c r="GT16">
        <f t="shared" si="54"/>
        <v>0</v>
      </c>
      <c r="GU16">
        <f t="shared" si="55"/>
        <v>0</v>
      </c>
      <c r="GV16">
        <f t="shared" si="56"/>
        <v>0</v>
      </c>
      <c r="GW16">
        <f t="shared" si="57"/>
        <v>0</v>
      </c>
      <c r="GX16">
        <f t="shared" si="58"/>
        <v>0</v>
      </c>
    </row>
    <row r="17" spans="1:206" x14ac:dyDescent="0.2">
      <c r="B17" t="s">
        <v>61</v>
      </c>
      <c r="C17" t="s">
        <v>82</v>
      </c>
      <c r="D17" t="s">
        <v>104</v>
      </c>
      <c r="E17" t="str">
        <f t="shared" si="0"/>
        <v>RR2</v>
      </c>
      <c r="G17" s="129">
        <v>0</v>
      </c>
      <c r="H17" s="129">
        <v>0</v>
      </c>
      <c r="I17" s="127"/>
      <c r="J17" s="127">
        <f t="shared" ref="J17:J31" si="60">P16+1</f>
        <v>119</v>
      </c>
      <c r="K17" s="127">
        <f t="shared" si="59"/>
        <v>120</v>
      </c>
      <c r="L17" s="127">
        <f t="shared" si="59"/>
        <v>121</v>
      </c>
      <c r="M17" s="127">
        <f t="shared" si="59"/>
        <v>122</v>
      </c>
      <c r="N17" s="127">
        <f t="shared" si="59"/>
        <v>123</v>
      </c>
      <c r="O17" s="127">
        <f t="shared" si="59"/>
        <v>124</v>
      </c>
      <c r="P17" s="127">
        <f t="shared" si="59"/>
        <v>125</v>
      </c>
      <c r="Q17" s="127"/>
      <c r="R17" s="127"/>
      <c r="S17" s="127"/>
      <c r="T17" s="127"/>
      <c r="U17" s="127"/>
      <c r="V17" s="127"/>
      <c r="W17" s="127"/>
      <c r="X17" s="127"/>
      <c r="Y17" s="127"/>
      <c r="AA17" s="128">
        <f>COUNTIF('Fleet Calc'!$AE$3:$AE$1600,CONCATENATE(uCO2_Calc!$E17,uCO2_Calc!J$2,"L"))</f>
        <v>0</v>
      </c>
      <c r="AB17" s="128">
        <f>COUNTIF('Fleet Calc'!$AE$3:$AE$1600,CONCATENATE(uCO2_Calc!$E17,uCO2_Calc!K$2,"L"))</f>
        <v>0</v>
      </c>
      <c r="AC17" s="128">
        <f>COUNTIF('Fleet Calc'!$AE$3:$AE$1600,CONCATENATE(uCO2_Calc!$E17,uCO2_Calc!L$2,"L"))</f>
        <v>0</v>
      </c>
      <c r="AD17" s="128">
        <f>COUNTIF('Fleet Calc'!$AE$3:$AE$1600,CONCATENATE(uCO2_Calc!$E17,uCO2_Calc!M$2,"L"))</f>
        <v>0</v>
      </c>
      <c r="AE17" s="128">
        <f>COUNTIF('Fleet Calc'!$AE$3:$AE$1600,CONCATENATE(uCO2_Calc!$E17,uCO2_Calc!N$2,"L"))</f>
        <v>0</v>
      </c>
      <c r="AF17" s="128">
        <f>COUNTIF('Fleet Calc'!$AE$3:$AE$1600,CONCATENATE(uCO2_Calc!$E17,uCO2_Calc!O$2,"L"))</f>
        <v>0</v>
      </c>
      <c r="AG17" s="128">
        <f>COUNTIF('Fleet Calc'!$AE$3:$AE$1600,CONCATENATE(uCO2_Calc!$E17,uCO2_Calc!P$2,"L"))</f>
        <v>0</v>
      </c>
      <c r="AH17" s="128"/>
      <c r="AI17" s="128">
        <f>COUNTIF('Fleet Calc'!$AE$3:$AE$1600,CONCATENATE(uCO2_Calc!$E17,uCO2_Calc!J$2,"A"))</f>
        <v>0</v>
      </c>
      <c r="AJ17" s="128">
        <f>COUNTIF('Fleet Calc'!$AE$3:$AE$1600,CONCATENATE(uCO2_Calc!$E17,uCO2_Calc!K$2,"A"))</f>
        <v>0</v>
      </c>
      <c r="AK17" s="128">
        <f>COUNTIF('Fleet Calc'!$AE$3:$AE$1600,CONCATENATE(uCO2_Calc!$E17,uCO2_Calc!L$2,"A"))</f>
        <v>0</v>
      </c>
      <c r="AL17" s="128">
        <f>COUNTIF('Fleet Calc'!$AE$3:$AE$1600,CONCATENATE(uCO2_Calc!$E17,uCO2_Calc!M$2,"A"))</f>
        <v>0</v>
      </c>
      <c r="AM17" s="128">
        <f>COUNTIF('Fleet Calc'!$AE$3:$AE$1600,CONCATENATE(uCO2_Calc!$E17,uCO2_Calc!N$2,"A"))</f>
        <v>0</v>
      </c>
      <c r="AN17" s="128">
        <f>COUNTIF('Fleet Calc'!$AE$3:$AE$1600,CONCATENATE(uCO2_Calc!$E17,uCO2_Calc!O$2,"A"))</f>
        <v>0</v>
      </c>
      <c r="AO17" s="128">
        <f>COUNTIF('Fleet Calc'!$AE$3:$AE$1600,CONCATENATE(uCO2_Calc!$E17,uCO2_Calc!P$2,"A"))</f>
        <v>0</v>
      </c>
      <c r="AP17" s="128"/>
      <c r="AQ17" s="128">
        <f>SUMIF('Fleet Calc'!$AE$3:$AE$1600,CONCATENATE(uCO2_Calc!$E17,uCO2_Calc!J$2,"L"),'Fleet Calc'!$AK$3:$AK$1600)</f>
        <v>0</v>
      </c>
      <c r="AR17" s="128">
        <f>SUMIF('Fleet Calc'!$AE$3:$AE$1600,CONCATENATE(uCO2_Calc!$E17,uCO2_Calc!K$2,"L"),'Fleet Calc'!$AK$3:$AK$1600)</f>
        <v>0</v>
      </c>
      <c r="AS17" s="128">
        <f>SUMIF('Fleet Calc'!$AE$3:$AE$1600,CONCATENATE(uCO2_Calc!$E17,uCO2_Calc!L$2,"L"),'Fleet Calc'!$AK$3:$AK$1600)</f>
        <v>0</v>
      </c>
      <c r="AT17" s="128">
        <f>SUMIF('Fleet Calc'!$AE$3:$AE$1600,CONCATENATE(uCO2_Calc!$E17,uCO2_Calc!M$2,"L"),'Fleet Calc'!$AK$3:$AK$1600)</f>
        <v>0</v>
      </c>
      <c r="AU17" s="128">
        <f>SUMIF('Fleet Calc'!$AE$3:$AE$1600,CONCATENATE(uCO2_Calc!$E17,uCO2_Calc!N$2,"L"),'Fleet Calc'!$AK$3:$AK$1600)</f>
        <v>0</v>
      </c>
      <c r="AV17" s="128">
        <f>SUMIF('Fleet Calc'!$AE$3:$AE$1600,CONCATENATE(uCO2_Calc!$E17,uCO2_Calc!O$2,"L"),'Fleet Calc'!$AK$3:$AK$1600)</f>
        <v>0</v>
      </c>
      <c r="AW17" s="128">
        <f>SUMIF('Fleet Calc'!$AE$3:$AE$1600,CONCATENATE(uCO2_Calc!$E17,uCO2_Calc!P$2,"L"),'Fleet Calc'!$AK$3:$AK$1600)</f>
        <v>0</v>
      </c>
      <c r="AX17" s="128"/>
      <c r="AY17" s="128">
        <f>SUMIF('Fleet Calc'!$AE$3:$AE$1600,CONCATENATE(uCO2_Calc!$E17,uCO2_Calc!J$2,"A"),'Fleet Calc'!$AK$3:$AK$1600)</f>
        <v>0</v>
      </c>
      <c r="AZ17" s="128">
        <f>SUMIF('Fleet Calc'!$AE$3:$AE$1600,CONCATENATE(uCO2_Calc!$E17,uCO2_Calc!K$2,"A"),'Fleet Calc'!$AK$3:$AK$1600)</f>
        <v>0</v>
      </c>
      <c r="BA17" s="128">
        <f>SUMIF('Fleet Calc'!$AE$3:$AE$1600,CONCATENATE(uCO2_Calc!$E17,uCO2_Calc!L$2,"A"),'Fleet Calc'!$AK$3:$AK$1600)</f>
        <v>0</v>
      </c>
      <c r="BB17" s="128">
        <f>SUMIF('Fleet Calc'!$AE$3:$AE$1600,CONCATENATE(uCO2_Calc!$E17,uCO2_Calc!M$2,"A"),'Fleet Calc'!$AK$3:$AK$1600)</f>
        <v>0</v>
      </c>
      <c r="BC17" s="128">
        <f>SUMIF('Fleet Calc'!$AE$3:$AE$1600,CONCATENATE(uCO2_Calc!$E17,uCO2_Calc!N$2,"A"),'Fleet Calc'!$AK$3:$AK$1600)</f>
        <v>0</v>
      </c>
      <c r="BD17" s="128">
        <f>SUMIF('Fleet Calc'!$AE$3:$AE$1600,CONCATENATE(uCO2_Calc!$E17,uCO2_Calc!O$2,"A"),'Fleet Calc'!$AK$3:$AK$1600)</f>
        <v>0</v>
      </c>
      <c r="BE17" s="128">
        <f>SUMIF('Fleet Calc'!$AE$3:$AE$1600,CONCATENATE(uCO2_Calc!$E17,uCO2_Calc!P$2,"A"),'Fleet Calc'!$AK$3:$AK$1600)</f>
        <v>0</v>
      </c>
      <c r="BF17" s="128"/>
      <c r="BG17" s="128">
        <f>IF(J17&lt;&gt;"",(AQ17*1.609344*VLOOKUP(J17,'uCO2 Emission Factors'!$V$7:$X$271,2,FALSE))/1000000,0)</f>
        <v>0</v>
      </c>
      <c r="BH17" s="128">
        <f>IF(K17&lt;&gt;"",(AR17*1.609344*VLOOKUP(K17,'uCO2 Emission Factors'!$V$7:$X$271,2,FALSE))/1000000,0)</f>
        <v>0</v>
      </c>
      <c r="BI17" s="128">
        <f>IF(L17&lt;&gt;"",(AS17*1.609344*VLOOKUP(L17,'uCO2 Emission Factors'!$V$7:$X$271,2,FALSE))/1000000,0)</f>
        <v>0</v>
      </c>
      <c r="BJ17" s="128">
        <f>IF(M17&lt;&gt;"",(AT17*1.609344*VLOOKUP(M17,'uCO2 Emission Factors'!$V$7:$X$271,2,FALSE))/1000000,0)</f>
        <v>0</v>
      </c>
      <c r="BK17" s="128">
        <f>IF(N17&lt;&gt;"",(AU17*1.609344*VLOOKUP(N17,'uCO2 Emission Factors'!$V$7:$X$271,2,FALSE))/1000000,0)</f>
        <v>0</v>
      </c>
      <c r="BL17" s="128">
        <f>IF(O17&lt;&gt;"",(AV17*1.609344*VLOOKUP(O17,'uCO2 Emission Factors'!$V$7:$X$271,2,FALSE))/1000000,0)</f>
        <v>0</v>
      </c>
      <c r="BM17" s="128">
        <f>IF(P17&lt;&gt;"",(AW17*1.609344*VLOOKUP(P17,'uCO2 Emission Factors'!$V$7:$X$271,2,FALSE))/1000000,0)</f>
        <v>0</v>
      </c>
      <c r="BN17" s="128"/>
      <c r="BO17" s="128">
        <f>IF(J17&lt;&gt;"",(AY17*1.609344*VLOOKUP(J17,'uCO2 Emission Factors'!$V$7:$X$271,3,FALSE))/1000000,0)</f>
        <v>0</v>
      </c>
      <c r="BP17" s="128">
        <f>IF(K17&lt;&gt;"",(AZ17*1.609344*VLOOKUP(K17,'uCO2 Emission Factors'!$V$7:$X$271,3,FALSE))/1000000,0)</f>
        <v>0</v>
      </c>
      <c r="BQ17" s="128">
        <f>IF(L17&lt;&gt;"",(BA17*1.609344*VLOOKUP(L17,'uCO2 Emission Factors'!$V$7:$X$271,3,FALSE))/1000000,0)</f>
        <v>0</v>
      </c>
      <c r="BR17" s="128">
        <f>IF(M17&lt;&gt;"",(BB17*1.609344*VLOOKUP(M17,'uCO2 Emission Factors'!$V$7:$X$271,3,FALSE))/1000000,0)</f>
        <v>0</v>
      </c>
      <c r="BS17" s="128">
        <f>IF(N17&lt;&gt;"",(BC17*1.609344*VLOOKUP(N17,'uCO2 Emission Factors'!$V$7:$X$271,3,FALSE))/1000000,0)</f>
        <v>0</v>
      </c>
      <c r="BT17" s="128">
        <f>IF(O17&lt;&gt;"",(BD17*1.609344*VLOOKUP(O17,'uCO2 Emission Factors'!$V$7:$X$271,3,FALSE))/1000000,0)</f>
        <v>0</v>
      </c>
      <c r="BU17" s="128">
        <f>IF(P17&lt;&gt;"",(BE17*1.609344*VLOOKUP(P17,'uCO2 Emission Factors'!$V$7:$X$271,3,FALSE))/1000000,0)</f>
        <v>0</v>
      </c>
      <c r="BV17" s="128"/>
      <c r="BW17" s="128">
        <f>SUMIF('Fleet Calc'!$AE$3:$AE$1600,CONCATENATE(uCO2_Calc!$E17,uCO2_Calc!J$2,"L"),'Fleet Calc'!$AI$3:$AI$1600)</f>
        <v>0</v>
      </c>
      <c r="BX17" s="128">
        <f>SUMIF('Fleet Calc'!$AE$3:$AE$1600,CONCATENATE(uCO2_Calc!$E17,uCO2_Calc!K$2,"L"),'Fleet Calc'!$AI$3:$AI$1600)</f>
        <v>0</v>
      </c>
      <c r="BY17" s="128">
        <f>SUMIF('Fleet Calc'!$AE$3:$AE$1600,CONCATENATE(uCO2_Calc!$E17,uCO2_Calc!L$2,"L"),'Fleet Calc'!$AI$3:$AI$1600)</f>
        <v>0</v>
      </c>
      <c r="BZ17" s="128">
        <f>SUMIF('Fleet Calc'!$AE$3:$AE$1600,CONCATENATE(uCO2_Calc!$E17,uCO2_Calc!M$2,"L"),'Fleet Calc'!$AI$3:$AI$1600)</f>
        <v>0</v>
      </c>
      <c r="CA17" s="128">
        <f>SUMIF('Fleet Calc'!$AE$3:$AE$1600,CONCATENATE(uCO2_Calc!$E17,uCO2_Calc!N$2,"L"),'Fleet Calc'!$AI$3:$AI$1600)</f>
        <v>0</v>
      </c>
      <c r="CB17" s="128">
        <f>SUMIF('Fleet Calc'!$AE$3:$AE$1600,CONCATENATE(uCO2_Calc!$E17,uCO2_Calc!O$2,"L"),'Fleet Calc'!$AI$3:$AI$1600)</f>
        <v>0</v>
      </c>
      <c r="CC17" s="128">
        <f>SUMIF('Fleet Calc'!$AE$3:$AE$1600,CONCATENATE(uCO2_Calc!$E17,uCO2_Calc!P$2,"L"),'Fleet Calc'!$AI$3:$AI$1600)</f>
        <v>0</v>
      </c>
      <c r="CD17" s="128"/>
      <c r="CE17" s="128">
        <f>SUMIF('Fleet Calc'!$AE$3:$AE$1600,CONCATENATE(uCO2_Calc!$E17,uCO2_Calc!J$2,"A"),'Fleet Calc'!$AI$3:$AI$1600)</f>
        <v>0</v>
      </c>
      <c r="CF17" s="128">
        <f>SUMIF('Fleet Calc'!$AE$3:$AE$1600,CONCATENATE(uCO2_Calc!$E17,uCO2_Calc!K$2,"A"),'Fleet Calc'!$AI$3:$AI$1600)</f>
        <v>0</v>
      </c>
      <c r="CG17" s="128">
        <f>SUMIF('Fleet Calc'!$AE$3:$AE$1600,CONCATENATE(uCO2_Calc!$E17,uCO2_Calc!L$2,"A"),'Fleet Calc'!$AI$3:$AI$1600)</f>
        <v>0</v>
      </c>
      <c r="CH17" s="128">
        <f>SUMIF('Fleet Calc'!$AE$3:$AE$1600,CONCATENATE(uCO2_Calc!$E17,uCO2_Calc!M$2,"A"),'Fleet Calc'!$AI$3:$AI$1600)</f>
        <v>0</v>
      </c>
      <c r="CI17" s="128">
        <f>SUMIF('Fleet Calc'!$AE$3:$AE$1600,CONCATENATE(uCO2_Calc!$E17,uCO2_Calc!N$2,"A"),'Fleet Calc'!$AI$3:$AI$1600)</f>
        <v>0</v>
      </c>
      <c r="CJ17" s="128">
        <f>SUMIF('Fleet Calc'!$AE$3:$AE$1600,CONCATENATE(uCO2_Calc!$E17,uCO2_Calc!O$2,"A"),'Fleet Calc'!$AI$3:$AI$1600)</f>
        <v>0</v>
      </c>
      <c r="CK17" s="128">
        <f>SUMIF('Fleet Calc'!$AE$3:$AE$1600,CONCATENATE(uCO2_Calc!$E17,uCO2_Calc!P$2,"A"),'Fleet Calc'!$AI$3:$AI$1600)</f>
        <v>0</v>
      </c>
      <c r="CL17" s="128"/>
      <c r="CM17" s="128">
        <f>IF(S17&lt;&gt;"",(BW17*1.609344*VLOOKUP(S17,'uCO2 Emission Factors'!$V$7:$X$271,2,FALSE))/1000000,0)</f>
        <v>0</v>
      </c>
      <c r="CN17" s="128">
        <f>IF(T17&lt;&gt;"",(BX17*1.609344*VLOOKUP(T17,'uCO2 Emission Factors'!$V$7:$X$271,2,FALSE))/1000000,0)</f>
        <v>0</v>
      </c>
      <c r="CO17" s="128">
        <f>IF(U17&lt;&gt;"",(BY17*1.609344*VLOOKUP(U17,'uCO2 Emission Factors'!$V$7:$X$271,2,FALSE))/1000000,0)</f>
        <v>0</v>
      </c>
      <c r="CP17" s="128">
        <f>IF(V17&lt;&gt;"",(BZ17*1.609344*VLOOKUP(V17,'uCO2 Emission Factors'!$V$7:$X$271,2,FALSE))/1000000,0)</f>
        <v>0</v>
      </c>
      <c r="CQ17" s="128">
        <f>IF(W17&lt;&gt;"",(CA17*1.609344*VLOOKUP(W17,'uCO2 Emission Factors'!$V$7:$X$271,2,FALSE))/1000000,0)</f>
        <v>0</v>
      </c>
      <c r="CR17" s="128">
        <f>IF(X17&lt;&gt;"",(CB17*1.609344*VLOOKUP(X17,'uCO2 Emission Factors'!$V$7:$X$271,2,FALSE))/1000000,0)</f>
        <v>0</v>
      </c>
      <c r="CS17" s="128">
        <f>IF(Y17&lt;&gt;"",(CC17*1.609344*VLOOKUP(Y17,'uCO2 Emission Factors'!$V$7:$X$271,2,FALSE))/1000000,0)</f>
        <v>0</v>
      </c>
      <c r="CT17" s="128"/>
      <c r="CU17" s="128">
        <f>IF(S17&lt;&gt;"",(CE17*1.609344*VLOOKUP(S17,'uCO2 Emission Factors'!$V$7:$X$271,3,FALSE))/1000000,0)</f>
        <v>0</v>
      </c>
      <c r="CV17" s="128">
        <f>IF(T17&lt;&gt;"",(CF17*1.609344*VLOOKUP(T17,'uCO2 Emission Factors'!$V$7:$X$271,3,FALSE))/1000000,0)</f>
        <v>0</v>
      </c>
      <c r="CW17" s="128">
        <f>IF(U17&lt;&gt;"",(CG17*1.609344*VLOOKUP(U17,'uCO2 Emission Factors'!$V$7:$X$271,3,FALSE))/1000000,0)</f>
        <v>0</v>
      </c>
      <c r="CX17" s="128">
        <f>IF(V17&lt;&gt;"",(CH17*1.609344*VLOOKUP(V17,'uCO2 Emission Factors'!$V$7:$X$271,3,FALSE))/1000000,0)</f>
        <v>0</v>
      </c>
      <c r="CY17" s="128">
        <f>IF(W17&lt;&gt;"",(CI17*1.609344*VLOOKUP(W17,'uCO2 Emission Factors'!$V$7:$X$271,3,FALSE))/1000000,0)</f>
        <v>0</v>
      </c>
      <c r="CZ17" s="128">
        <f>IF(X17&lt;&gt;"",(CJ17*1.609344*VLOOKUP(X17,'uCO2 Emission Factors'!$V$7:$X$271,3,FALSE))/1000000,0)</f>
        <v>0</v>
      </c>
      <c r="DA17" s="128">
        <f>IF(Y17&lt;&gt;"",(CK17*1.609344*VLOOKUP(Y17,'uCO2 Emission Factors'!$V$7:$X$271,3,FALSE))/1000000,0)</f>
        <v>0</v>
      </c>
      <c r="DB17" s="128"/>
      <c r="DC17" s="128">
        <f>SUMIF('Fleet Calc'!$AE$3:$AE$1600,CONCATENATE(uCO2_Calc!$E17,uCO2_Calc!J$2,"L"),'Fleet Calc'!$AG$3:$AG$1600)</f>
        <v>0</v>
      </c>
      <c r="DD17" s="128">
        <f>SUMIF('Fleet Calc'!$AE$3:$AE$1600,CONCATENATE(uCO2_Calc!$E17,uCO2_Calc!K$2,"L"),'Fleet Calc'!$AG$3:$AG$1600)</f>
        <v>0</v>
      </c>
      <c r="DE17" s="128">
        <f>SUMIF('Fleet Calc'!$AE$3:$AE$1600,CONCATENATE(uCO2_Calc!$E17,uCO2_Calc!L$2,"L"),'Fleet Calc'!$AG$3:$AG$1600)</f>
        <v>0</v>
      </c>
      <c r="DF17" s="128">
        <f>SUMIF('Fleet Calc'!$AE$3:$AE$1600,CONCATENATE(uCO2_Calc!$E17,uCO2_Calc!M$2,"L"),'Fleet Calc'!$AG$3:$AG$1600)</f>
        <v>0</v>
      </c>
      <c r="DG17" s="128">
        <f>SUMIF('Fleet Calc'!$AE$3:$AE$1600,CONCATENATE(uCO2_Calc!$E17,uCO2_Calc!N$2,"L"),'Fleet Calc'!$AG$3:$AG$1600)</f>
        <v>0</v>
      </c>
      <c r="DH17" s="128">
        <f>SUMIF('Fleet Calc'!$AE$3:$AE$1600,CONCATENATE(uCO2_Calc!$E17,uCO2_Calc!O$2,"L"),'Fleet Calc'!$AG$3:$AG$1600)</f>
        <v>0</v>
      </c>
      <c r="DI17" s="128">
        <f>SUMIF('Fleet Calc'!$AE$3:$AE$1600,CONCATENATE(uCO2_Calc!$E17,uCO2_Calc!P$2,"L"),'Fleet Calc'!$AG$3:$AG$1600)</f>
        <v>0</v>
      </c>
      <c r="DJ17" s="128"/>
      <c r="DK17" s="128">
        <f>SUMIF('Fleet Calc'!$AE$3:$AE$1600,CONCATENATE(uCO2_Calc!$E17,uCO2_Calc!J$2,"A"),'Fleet Calc'!$AG$3:$AG$1600)</f>
        <v>0</v>
      </c>
      <c r="DL17" s="128">
        <f>SUMIF('Fleet Calc'!$AE$3:$AE$1600,CONCATENATE(uCO2_Calc!$E17,uCO2_Calc!K$2,"A"),'Fleet Calc'!$AG$3:$AG$1600)</f>
        <v>0</v>
      </c>
      <c r="DM17" s="128">
        <f>SUMIF('Fleet Calc'!$AE$3:$AE$1600,CONCATENATE(uCO2_Calc!$E17,uCO2_Calc!L$2,"A"),'Fleet Calc'!$AG$3:$AG$1600)</f>
        <v>0</v>
      </c>
      <c r="DN17" s="128">
        <f>SUMIF('Fleet Calc'!$AE$3:$AE$1600,CONCATENATE(uCO2_Calc!$E17,uCO2_Calc!M$2,"A"),'Fleet Calc'!$AG$3:$AG$1600)</f>
        <v>0</v>
      </c>
      <c r="DO17" s="128">
        <f>SUMIF('Fleet Calc'!$AE$3:$AE$1600,CONCATENATE(uCO2_Calc!$E17,uCO2_Calc!N$2,"A"),'Fleet Calc'!$AG$3:$AG$1600)</f>
        <v>0</v>
      </c>
      <c r="DP17" s="128">
        <f>SUMIF('Fleet Calc'!$AE$3:$AE$1600,CONCATENATE(uCO2_Calc!$E17,uCO2_Calc!O$2,"A"),'Fleet Calc'!$AG$3:$AG$1600)</f>
        <v>0</v>
      </c>
      <c r="DQ17" s="128">
        <f>SUMIF('Fleet Calc'!$AE$3:$AE$1600,CONCATENATE(uCO2_Calc!$E17,uCO2_Calc!P$2,"A"),'Fleet Calc'!$AG$3:$AG$1600)</f>
        <v>0</v>
      </c>
      <c r="DR17" s="128">
        <f>SUMIF('Fleet Calc'!$AE$3:$AE$1600,CONCATENATE(uCO2_Calc!$E17,uCO2_Calc!Q$2,"A"),'Fleet Calc'!$AG$3:$AG$1600)</f>
        <v>0</v>
      </c>
      <c r="DS17" s="128">
        <f>SUMIF('Fleet Calc'!$AE$3:$AE$1600,CONCATENATE(uCO2_Calc!$E17,uCO2_Calc!R$2,"A"),'Fleet Calc'!$AG$3:$AG$1600)</f>
        <v>0</v>
      </c>
      <c r="DT17" s="128">
        <f>SUMIF('Fleet Calc'!$AE$3:$AE$1600,CONCATENATE(uCO2_Calc!$E17,uCO2_Calc!S$2,"A"),'Fleet Calc'!$AG$3:$AG$1600)</f>
        <v>0</v>
      </c>
      <c r="DU17" s="128"/>
      <c r="DV17" s="130">
        <f>IF(J17&lt;&gt;"",(DC17*VLOOKUP(J17,'uCO2 Emission Factors'!$V$7:$Z$271,5,FALSE))/1000000,0)</f>
        <v>0</v>
      </c>
      <c r="DW17" s="130">
        <f>IF(K17&lt;&gt;"",(DD17*VLOOKUP(K17,'uCO2 Emission Factors'!$V$7:$Z$271,5,FALSE))/1000000,0)</f>
        <v>0</v>
      </c>
      <c r="DX17" s="130">
        <f>IF(L17&lt;&gt;"",(DE17*VLOOKUP(L17,'uCO2 Emission Factors'!$V$7:$Z$271,5,FALSE))/1000000,0)</f>
        <v>0</v>
      </c>
      <c r="DY17" s="130">
        <f>IF(M17&lt;&gt;"",(DF17*VLOOKUP(M17,'uCO2 Emission Factors'!$V$7:$Z$271,5,FALSE))/1000000,0)</f>
        <v>0</v>
      </c>
      <c r="DZ17" s="130">
        <f>IF(N17&lt;&gt;"",(DG17*VLOOKUP(N17,'uCO2 Emission Factors'!$V$7:$Z$271,5,FALSE))/1000000,0)</f>
        <v>0</v>
      </c>
      <c r="EA17" s="130">
        <f>IF(O17&lt;&gt;"",(DH17*VLOOKUP(O17,'uCO2 Emission Factors'!$V$7:$Z$271,5,FALSE))/1000000,0)</f>
        <v>0</v>
      </c>
      <c r="EB17" s="130">
        <f>IF(P17&lt;&gt;"",(DI17*VLOOKUP(P17,'uCO2 Emission Factors'!$V$7:$Z$271,5,FALSE))/1000000,0)</f>
        <v>0</v>
      </c>
      <c r="EC17" s="128"/>
      <c r="ED17" s="130">
        <f>IF(J17&lt;&gt;"",(DK17*VLOOKUP(J17,'uCO2 Emission Factors'!$V$7:$Z$271,5,FALSE))/1000000,0)</f>
        <v>0</v>
      </c>
      <c r="EE17" s="130">
        <f>IF(K17&lt;&gt;"",(DL17*VLOOKUP(K17,'uCO2 Emission Factors'!$V$7:$Z$271,5,FALSE))/1000000,0)</f>
        <v>0</v>
      </c>
      <c r="EF17" s="130">
        <f>IF(L17&lt;&gt;"",(DM17*VLOOKUP(L17,'uCO2 Emission Factors'!$V$7:$Z$271,5,FALSE))/1000000,0)</f>
        <v>0</v>
      </c>
      <c r="EG17" s="130">
        <f>IF(M17&lt;&gt;"",(DN17*VLOOKUP(M17,'uCO2 Emission Factors'!$V$7:$Z$271,5,FALSE))/1000000,0)</f>
        <v>0</v>
      </c>
      <c r="EH17" s="130">
        <f>IF(N17&lt;&gt;"",(DO17*VLOOKUP(N17,'uCO2 Emission Factors'!$V$7:$Z$271,5,FALSE))/1000000,0)</f>
        <v>0</v>
      </c>
      <c r="EI17" s="130">
        <f>IF(O17&lt;&gt;"",(DP17*VLOOKUP(O17,'uCO2 Emission Factors'!$V$7:$Z$271,5,FALSE))/1000000,0)</f>
        <v>0</v>
      </c>
      <c r="EJ17" s="130">
        <f>IF(P17&lt;&gt;"",(DQ17*VLOOKUP(P17,'uCO2 Emission Factors'!$V$7:$Z$271,5,FALSE))/1000000,0)</f>
        <v>0</v>
      </c>
      <c r="EK17" s="128"/>
      <c r="EL17" s="130">
        <f t="shared" si="2"/>
        <v>0</v>
      </c>
      <c r="EM17" s="130">
        <f t="shared" si="3"/>
        <v>0</v>
      </c>
      <c r="EN17" s="130">
        <f t="shared" si="4"/>
        <v>0</v>
      </c>
      <c r="EO17" s="130">
        <f t="shared" si="5"/>
        <v>0</v>
      </c>
      <c r="EP17" s="130">
        <f t="shared" si="6"/>
        <v>0</v>
      </c>
      <c r="EQ17" s="130">
        <f t="shared" si="7"/>
        <v>0</v>
      </c>
      <c r="ER17" s="130">
        <f t="shared" si="8"/>
        <v>0</v>
      </c>
      <c r="ES17" s="130"/>
      <c r="ET17" s="130">
        <f t="shared" si="9"/>
        <v>0</v>
      </c>
      <c r="EU17" s="130">
        <f t="shared" si="10"/>
        <v>0</v>
      </c>
      <c r="EV17" s="130">
        <f t="shared" si="11"/>
        <v>0</v>
      </c>
      <c r="EW17" s="130">
        <f t="shared" si="12"/>
        <v>0</v>
      </c>
      <c r="EX17" s="130">
        <f t="shared" si="13"/>
        <v>0</v>
      </c>
      <c r="EY17" s="130">
        <f t="shared" si="14"/>
        <v>0</v>
      </c>
      <c r="EZ17" s="130">
        <f t="shared" si="15"/>
        <v>0</v>
      </c>
      <c r="FA17" s="128"/>
      <c r="FB17" s="128">
        <f t="shared" si="16"/>
        <v>0</v>
      </c>
      <c r="FC17" s="128"/>
      <c r="FD17" s="128">
        <f t="shared" si="17"/>
        <v>0</v>
      </c>
      <c r="FE17" s="128">
        <f t="shared" si="18"/>
        <v>0</v>
      </c>
      <c r="FF17" s="128">
        <f t="shared" si="19"/>
        <v>0</v>
      </c>
      <c r="FG17" s="128">
        <f t="shared" si="20"/>
        <v>0</v>
      </c>
      <c r="FH17" s="128">
        <f t="shared" si="21"/>
        <v>0</v>
      </c>
      <c r="FI17" s="128">
        <f t="shared" si="22"/>
        <v>0</v>
      </c>
      <c r="FJ17" s="128">
        <f t="shared" si="23"/>
        <v>0</v>
      </c>
      <c r="FL17">
        <f t="shared" si="24"/>
        <v>0</v>
      </c>
      <c r="FM17">
        <f t="shared" si="25"/>
        <v>0</v>
      </c>
      <c r="FN17">
        <f t="shared" si="26"/>
        <v>0</v>
      </c>
      <c r="FO17">
        <f t="shared" si="27"/>
        <v>0</v>
      </c>
      <c r="FP17">
        <f t="shared" si="28"/>
        <v>0</v>
      </c>
      <c r="FQ17">
        <f t="shared" si="29"/>
        <v>0</v>
      </c>
      <c r="FR17">
        <f t="shared" si="30"/>
        <v>0</v>
      </c>
      <c r="FT17">
        <f t="shared" si="31"/>
        <v>0</v>
      </c>
      <c r="FU17">
        <f t="shared" si="32"/>
        <v>0</v>
      </c>
      <c r="FV17">
        <f t="shared" si="33"/>
        <v>0</v>
      </c>
      <c r="FW17">
        <f t="shared" si="34"/>
        <v>0</v>
      </c>
      <c r="FX17">
        <f t="shared" si="35"/>
        <v>0</v>
      </c>
      <c r="FY17">
        <f t="shared" si="36"/>
        <v>0</v>
      </c>
      <c r="FZ17">
        <f t="shared" si="37"/>
        <v>0</v>
      </c>
      <c r="GB17">
        <f t="shared" si="38"/>
        <v>0</v>
      </c>
      <c r="GC17">
        <f t="shared" si="39"/>
        <v>0</v>
      </c>
      <c r="GD17">
        <f t="shared" si="40"/>
        <v>0</v>
      </c>
      <c r="GE17">
        <f t="shared" si="41"/>
        <v>0</v>
      </c>
      <c r="GF17">
        <f t="shared" si="42"/>
        <v>0</v>
      </c>
      <c r="GG17">
        <f t="shared" si="43"/>
        <v>0</v>
      </c>
      <c r="GH17">
        <f t="shared" si="44"/>
        <v>0</v>
      </c>
      <c r="GJ17">
        <f t="shared" si="45"/>
        <v>0</v>
      </c>
      <c r="GK17">
        <f t="shared" si="46"/>
        <v>0</v>
      </c>
      <c r="GL17">
        <f t="shared" si="47"/>
        <v>0</v>
      </c>
      <c r="GM17">
        <f t="shared" si="48"/>
        <v>0</v>
      </c>
      <c r="GN17">
        <f t="shared" si="49"/>
        <v>0</v>
      </c>
      <c r="GO17">
        <f t="shared" si="50"/>
        <v>0</v>
      </c>
      <c r="GP17">
        <f t="shared" si="51"/>
        <v>0</v>
      </c>
      <c r="GR17">
        <f t="shared" si="52"/>
        <v>0</v>
      </c>
      <c r="GS17">
        <f t="shared" si="53"/>
        <v>0</v>
      </c>
      <c r="GT17">
        <f t="shared" si="54"/>
        <v>0</v>
      </c>
      <c r="GU17">
        <f t="shared" si="55"/>
        <v>0</v>
      </c>
      <c r="GV17">
        <f t="shared" si="56"/>
        <v>0</v>
      </c>
      <c r="GW17">
        <f t="shared" si="57"/>
        <v>0</v>
      </c>
      <c r="GX17">
        <f t="shared" si="58"/>
        <v>0</v>
      </c>
    </row>
    <row r="18" spans="1:206" x14ac:dyDescent="0.2">
      <c r="B18" t="s">
        <v>62</v>
      </c>
      <c r="C18" t="s">
        <v>82</v>
      </c>
      <c r="D18" t="s">
        <v>90</v>
      </c>
      <c r="E18" t="str">
        <f t="shared" si="0"/>
        <v>RR3</v>
      </c>
      <c r="G18" s="129">
        <v>0</v>
      </c>
      <c r="H18" s="129">
        <v>0</v>
      </c>
      <c r="I18" s="127"/>
      <c r="J18" s="127">
        <f t="shared" si="60"/>
        <v>126</v>
      </c>
      <c r="K18" s="127">
        <f t="shared" si="59"/>
        <v>127</v>
      </c>
      <c r="L18" s="127">
        <f t="shared" si="59"/>
        <v>128</v>
      </c>
      <c r="M18" s="127">
        <f t="shared" si="59"/>
        <v>129</v>
      </c>
      <c r="N18" s="127">
        <f t="shared" si="59"/>
        <v>130</v>
      </c>
      <c r="O18" s="127">
        <f t="shared" si="59"/>
        <v>131</v>
      </c>
      <c r="P18" s="127">
        <f t="shared" si="59"/>
        <v>132</v>
      </c>
      <c r="Q18" s="127"/>
      <c r="R18" s="127"/>
      <c r="S18" s="127"/>
      <c r="T18" s="127"/>
      <c r="U18" s="127"/>
      <c r="V18" s="127"/>
      <c r="W18" s="127"/>
      <c r="X18" s="127"/>
      <c r="Y18" s="127"/>
      <c r="AA18" s="128">
        <f>COUNTIF('Fleet Calc'!$AE$3:$AE$1600,CONCATENATE(uCO2_Calc!$E18,uCO2_Calc!J$2,"L"))</f>
        <v>0</v>
      </c>
      <c r="AB18" s="128">
        <f>COUNTIF('Fleet Calc'!$AE$3:$AE$1600,CONCATENATE(uCO2_Calc!$E18,uCO2_Calc!K$2,"L"))</f>
        <v>0</v>
      </c>
      <c r="AC18" s="128">
        <f>COUNTIF('Fleet Calc'!$AE$3:$AE$1600,CONCATENATE(uCO2_Calc!$E18,uCO2_Calc!L$2,"L"))</f>
        <v>0</v>
      </c>
      <c r="AD18" s="128">
        <f>COUNTIF('Fleet Calc'!$AE$3:$AE$1600,CONCATENATE(uCO2_Calc!$E18,uCO2_Calc!M$2,"L"))</f>
        <v>0</v>
      </c>
      <c r="AE18" s="128">
        <f>COUNTIF('Fleet Calc'!$AE$3:$AE$1600,CONCATENATE(uCO2_Calc!$E18,uCO2_Calc!N$2,"L"))</f>
        <v>0</v>
      </c>
      <c r="AF18" s="128">
        <f>COUNTIF('Fleet Calc'!$AE$3:$AE$1600,CONCATENATE(uCO2_Calc!$E18,uCO2_Calc!O$2,"L"))</f>
        <v>0</v>
      </c>
      <c r="AG18" s="128">
        <f>COUNTIF('Fleet Calc'!$AE$3:$AE$1600,CONCATENATE(uCO2_Calc!$E18,uCO2_Calc!P$2,"L"))</f>
        <v>0</v>
      </c>
      <c r="AH18" s="128"/>
      <c r="AI18" s="128">
        <f>COUNTIF('Fleet Calc'!$AE$3:$AE$1600,CONCATENATE(uCO2_Calc!$E18,uCO2_Calc!J$2,"A"))</f>
        <v>0</v>
      </c>
      <c r="AJ18" s="128">
        <f>COUNTIF('Fleet Calc'!$AE$3:$AE$1600,CONCATENATE(uCO2_Calc!$E18,uCO2_Calc!K$2,"A"))</f>
        <v>0</v>
      </c>
      <c r="AK18" s="128">
        <f>COUNTIF('Fleet Calc'!$AE$3:$AE$1600,CONCATENATE(uCO2_Calc!$E18,uCO2_Calc!L$2,"A"))</f>
        <v>0</v>
      </c>
      <c r="AL18" s="128">
        <f>COUNTIF('Fleet Calc'!$AE$3:$AE$1600,CONCATENATE(uCO2_Calc!$E18,uCO2_Calc!M$2,"A"))</f>
        <v>0</v>
      </c>
      <c r="AM18" s="128">
        <f>COUNTIF('Fleet Calc'!$AE$3:$AE$1600,CONCATENATE(uCO2_Calc!$E18,uCO2_Calc!N$2,"A"))</f>
        <v>0</v>
      </c>
      <c r="AN18" s="128">
        <f>COUNTIF('Fleet Calc'!$AE$3:$AE$1600,CONCATENATE(uCO2_Calc!$E18,uCO2_Calc!O$2,"A"))</f>
        <v>0</v>
      </c>
      <c r="AO18" s="128">
        <f>COUNTIF('Fleet Calc'!$AE$3:$AE$1600,CONCATENATE(uCO2_Calc!$E18,uCO2_Calc!P$2,"A"))</f>
        <v>0</v>
      </c>
      <c r="AP18" s="128"/>
      <c r="AQ18" s="128">
        <f>SUMIF('Fleet Calc'!$AE$3:$AE$1600,CONCATENATE(uCO2_Calc!$E18,uCO2_Calc!J$2,"L"),'Fleet Calc'!$AK$3:$AK$1600)</f>
        <v>0</v>
      </c>
      <c r="AR18" s="128">
        <f>SUMIF('Fleet Calc'!$AE$3:$AE$1600,CONCATENATE(uCO2_Calc!$E18,uCO2_Calc!K$2,"L"),'Fleet Calc'!$AK$3:$AK$1600)</f>
        <v>0</v>
      </c>
      <c r="AS18" s="128">
        <f>SUMIF('Fleet Calc'!$AE$3:$AE$1600,CONCATENATE(uCO2_Calc!$E18,uCO2_Calc!L$2,"L"),'Fleet Calc'!$AK$3:$AK$1600)</f>
        <v>0</v>
      </c>
      <c r="AT18" s="128">
        <f>SUMIF('Fleet Calc'!$AE$3:$AE$1600,CONCATENATE(uCO2_Calc!$E18,uCO2_Calc!M$2,"L"),'Fleet Calc'!$AK$3:$AK$1600)</f>
        <v>0</v>
      </c>
      <c r="AU18" s="128">
        <f>SUMIF('Fleet Calc'!$AE$3:$AE$1600,CONCATENATE(uCO2_Calc!$E18,uCO2_Calc!N$2,"L"),'Fleet Calc'!$AK$3:$AK$1600)</f>
        <v>0</v>
      </c>
      <c r="AV18" s="128">
        <f>SUMIF('Fleet Calc'!$AE$3:$AE$1600,CONCATENATE(uCO2_Calc!$E18,uCO2_Calc!O$2,"L"),'Fleet Calc'!$AK$3:$AK$1600)</f>
        <v>0</v>
      </c>
      <c r="AW18" s="128">
        <f>SUMIF('Fleet Calc'!$AE$3:$AE$1600,CONCATENATE(uCO2_Calc!$E18,uCO2_Calc!P$2,"L"),'Fleet Calc'!$AK$3:$AK$1600)</f>
        <v>0</v>
      </c>
      <c r="AX18" s="128"/>
      <c r="AY18" s="128">
        <f>SUMIF('Fleet Calc'!$AE$3:$AE$1600,CONCATENATE(uCO2_Calc!$E18,uCO2_Calc!J$2,"A"),'Fleet Calc'!$AK$3:$AK$1600)</f>
        <v>0</v>
      </c>
      <c r="AZ18" s="128">
        <f>SUMIF('Fleet Calc'!$AE$3:$AE$1600,CONCATENATE(uCO2_Calc!$E18,uCO2_Calc!K$2,"A"),'Fleet Calc'!$AK$3:$AK$1600)</f>
        <v>0</v>
      </c>
      <c r="BA18" s="128">
        <f>SUMIF('Fleet Calc'!$AE$3:$AE$1600,CONCATENATE(uCO2_Calc!$E18,uCO2_Calc!L$2,"A"),'Fleet Calc'!$AK$3:$AK$1600)</f>
        <v>0</v>
      </c>
      <c r="BB18" s="128">
        <f>SUMIF('Fleet Calc'!$AE$3:$AE$1600,CONCATENATE(uCO2_Calc!$E18,uCO2_Calc!M$2,"A"),'Fleet Calc'!$AK$3:$AK$1600)</f>
        <v>0</v>
      </c>
      <c r="BC18" s="128">
        <f>SUMIF('Fleet Calc'!$AE$3:$AE$1600,CONCATENATE(uCO2_Calc!$E18,uCO2_Calc!N$2,"A"),'Fleet Calc'!$AK$3:$AK$1600)</f>
        <v>0</v>
      </c>
      <c r="BD18" s="128">
        <f>SUMIF('Fleet Calc'!$AE$3:$AE$1600,CONCATENATE(uCO2_Calc!$E18,uCO2_Calc!O$2,"A"),'Fleet Calc'!$AK$3:$AK$1600)</f>
        <v>0</v>
      </c>
      <c r="BE18" s="128">
        <f>SUMIF('Fleet Calc'!$AE$3:$AE$1600,CONCATENATE(uCO2_Calc!$E18,uCO2_Calc!P$2,"A"),'Fleet Calc'!$AK$3:$AK$1600)</f>
        <v>0</v>
      </c>
      <c r="BF18" s="128"/>
      <c r="BG18" s="128">
        <f>IF(J18&lt;&gt;"",(AQ18*1.609344*VLOOKUP(J18,'uCO2 Emission Factors'!$V$7:$X$271,2,FALSE))/1000000,0)</f>
        <v>0</v>
      </c>
      <c r="BH18" s="128">
        <f>IF(K18&lt;&gt;"",(AR18*1.609344*VLOOKUP(K18,'uCO2 Emission Factors'!$V$7:$X$271,2,FALSE))/1000000,0)</f>
        <v>0</v>
      </c>
      <c r="BI18" s="128">
        <f>IF(L18&lt;&gt;"",(AS18*1.609344*VLOOKUP(L18,'uCO2 Emission Factors'!$V$7:$X$271,2,FALSE))/1000000,0)</f>
        <v>0</v>
      </c>
      <c r="BJ18" s="128">
        <f>IF(M18&lt;&gt;"",(AT18*1.609344*VLOOKUP(M18,'uCO2 Emission Factors'!$V$7:$X$271,2,FALSE))/1000000,0)</f>
        <v>0</v>
      </c>
      <c r="BK18" s="128">
        <f>IF(N18&lt;&gt;"",(AU18*1.609344*VLOOKUP(N18,'uCO2 Emission Factors'!$V$7:$X$271,2,FALSE))/1000000,0)</f>
        <v>0</v>
      </c>
      <c r="BL18" s="128">
        <f>IF(O18&lt;&gt;"",(AV18*1.609344*VLOOKUP(O18,'uCO2 Emission Factors'!$V$7:$X$271,2,FALSE))/1000000,0)</f>
        <v>0</v>
      </c>
      <c r="BM18" s="128">
        <f>IF(P18&lt;&gt;"",(AW18*1.609344*VLOOKUP(P18,'uCO2 Emission Factors'!$V$7:$X$271,2,FALSE))/1000000,0)</f>
        <v>0</v>
      </c>
      <c r="BN18" s="128"/>
      <c r="BO18" s="128">
        <f>IF(J18&lt;&gt;"",(AY18*1.609344*VLOOKUP(J18,'uCO2 Emission Factors'!$V$7:$X$271,3,FALSE))/1000000,0)</f>
        <v>0</v>
      </c>
      <c r="BP18" s="128">
        <f>IF(K18&lt;&gt;"",(AZ18*1.609344*VLOOKUP(K18,'uCO2 Emission Factors'!$V$7:$X$271,3,FALSE))/1000000,0)</f>
        <v>0</v>
      </c>
      <c r="BQ18" s="128">
        <f>IF(L18&lt;&gt;"",(BA18*1.609344*VLOOKUP(L18,'uCO2 Emission Factors'!$V$7:$X$271,3,FALSE))/1000000,0)</f>
        <v>0</v>
      </c>
      <c r="BR18" s="128">
        <f>IF(M18&lt;&gt;"",(BB18*1.609344*VLOOKUP(M18,'uCO2 Emission Factors'!$V$7:$X$271,3,FALSE))/1000000,0)</f>
        <v>0</v>
      </c>
      <c r="BS18" s="128">
        <f>IF(N18&lt;&gt;"",(BC18*1.609344*VLOOKUP(N18,'uCO2 Emission Factors'!$V$7:$X$271,3,FALSE))/1000000,0)</f>
        <v>0</v>
      </c>
      <c r="BT18" s="128">
        <f>IF(O18&lt;&gt;"",(BD18*1.609344*VLOOKUP(O18,'uCO2 Emission Factors'!$V$7:$X$271,3,FALSE))/1000000,0)</f>
        <v>0</v>
      </c>
      <c r="BU18" s="128">
        <f>IF(P18&lt;&gt;"",(BE18*1.609344*VLOOKUP(P18,'uCO2 Emission Factors'!$V$7:$X$271,3,FALSE))/1000000,0)</f>
        <v>0</v>
      </c>
      <c r="BV18" s="128"/>
      <c r="BW18" s="128">
        <f>SUMIF('Fleet Calc'!$AE$3:$AE$1600,CONCATENATE(uCO2_Calc!$E18,uCO2_Calc!J$2,"L"),'Fleet Calc'!$AI$3:$AI$1600)</f>
        <v>0</v>
      </c>
      <c r="BX18" s="128">
        <f>SUMIF('Fleet Calc'!$AE$3:$AE$1600,CONCATENATE(uCO2_Calc!$E18,uCO2_Calc!K$2,"L"),'Fleet Calc'!$AI$3:$AI$1600)</f>
        <v>0</v>
      </c>
      <c r="BY18" s="128">
        <f>SUMIF('Fleet Calc'!$AE$3:$AE$1600,CONCATENATE(uCO2_Calc!$E18,uCO2_Calc!L$2,"L"),'Fleet Calc'!$AI$3:$AI$1600)</f>
        <v>0</v>
      </c>
      <c r="BZ18" s="128">
        <f>SUMIF('Fleet Calc'!$AE$3:$AE$1600,CONCATENATE(uCO2_Calc!$E18,uCO2_Calc!M$2,"L"),'Fleet Calc'!$AI$3:$AI$1600)</f>
        <v>0</v>
      </c>
      <c r="CA18" s="128">
        <f>SUMIF('Fleet Calc'!$AE$3:$AE$1600,CONCATENATE(uCO2_Calc!$E18,uCO2_Calc!N$2,"L"),'Fleet Calc'!$AI$3:$AI$1600)</f>
        <v>0</v>
      </c>
      <c r="CB18" s="128">
        <f>SUMIF('Fleet Calc'!$AE$3:$AE$1600,CONCATENATE(uCO2_Calc!$E18,uCO2_Calc!O$2,"L"),'Fleet Calc'!$AI$3:$AI$1600)</f>
        <v>0</v>
      </c>
      <c r="CC18" s="128">
        <f>SUMIF('Fleet Calc'!$AE$3:$AE$1600,CONCATENATE(uCO2_Calc!$E18,uCO2_Calc!P$2,"L"),'Fleet Calc'!$AI$3:$AI$1600)</f>
        <v>0</v>
      </c>
      <c r="CD18" s="128"/>
      <c r="CE18" s="128">
        <f>SUMIF('Fleet Calc'!$AE$3:$AE$1600,CONCATENATE(uCO2_Calc!$E18,uCO2_Calc!J$2,"A"),'Fleet Calc'!$AI$3:$AI$1600)</f>
        <v>0</v>
      </c>
      <c r="CF18" s="128">
        <f>SUMIF('Fleet Calc'!$AE$3:$AE$1600,CONCATENATE(uCO2_Calc!$E18,uCO2_Calc!K$2,"A"),'Fleet Calc'!$AI$3:$AI$1600)</f>
        <v>0</v>
      </c>
      <c r="CG18" s="128">
        <f>SUMIF('Fleet Calc'!$AE$3:$AE$1600,CONCATENATE(uCO2_Calc!$E18,uCO2_Calc!L$2,"A"),'Fleet Calc'!$AI$3:$AI$1600)</f>
        <v>0</v>
      </c>
      <c r="CH18" s="128">
        <f>SUMIF('Fleet Calc'!$AE$3:$AE$1600,CONCATENATE(uCO2_Calc!$E18,uCO2_Calc!M$2,"A"),'Fleet Calc'!$AI$3:$AI$1600)</f>
        <v>0</v>
      </c>
      <c r="CI18" s="128">
        <f>SUMIF('Fleet Calc'!$AE$3:$AE$1600,CONCATENATE(uCO2_Calc!$E18,uCO2_Calc!N$2,"A"),'Fleet Calc'!$AI$3:$AI$1600)</f>
        <v>0</v>
      </c>
      <c r="CJ18" s="128">
        <f>SUMIF('Fleet Calc'!$AE$3:$AE$1600,CONCATENATE(uCO2_Calc!$E18,uCO2_Calc!O$2,"A"),'Fleet Calc'!$AI$3:$AI$1600)</f>
        <v>0</v>
      </c>
      <c r="CK18" s="128">
        <f>SUMIF('Fleet Calc'!$AE$3:$AE$1600,CONCATENATE(uCO2_Calc!$E18,uCO2_Calc!P$2,"A"),'Fleet Calc'!$AI$3:$AI$1600)</f>
        <v>0</v>
      </c>
      <c r="CL18" s="128"/>
      <c r="CM18" s="128">
        <f>IF(S18&lt;&gt;"",(BW18*1.609344*VLOOKUP(S18,'uCO2 Emission Factors'!$V$7:$X$271,2,FALSE))/1000000,0)</f>
        <v>0</v>
      </c>
      <c r="CN18" s="128">
        <f>IF(T18&lt;&gt;"",(BX18*1.609344*VLOOKUP(T18,'uCO2 Emission Factors'!$V$7:$X$271,2,FALSE))/1000000,0)</f>
        <v>0</v>
      </c>
      <c r="CO18" s="128">
        <f>IF(U18&lt;&gt;"",(BY18*1.609344*VLOOKUP(U18,'uCO2 Emission Factors'!$V$7:$X$271,2,FALSE))/1000000,0)</f>
        <v>0</v>
      </c>
      <c r="CP18" s="128">
        <f>IF(V18&lt;&gt;"",(BZ18*1.609344*VLOOKUP(V18,'uCO2 Emission Factors'!$V$7:$X$271,2,FALSE))/1000000,0)</f>
        <v>0</v>
      </c>
      <c r="CQ18" s="128">
        <f>IF(W18&lt;&gt;"",(CA18*1.609344*VLOOKUP(W18,'uCO2 Emission Factors'!$V$7:$X$271,2,FALSE))/1000000,0)</f>
        <v>0</v>
      </c>
      <c r="CR18" s="128">
        <f>IF(X18&lt;&gt;"",(CB18*1.609344*VLOOKUP(X18,'uCO2 Emission Factors'!$V$7:$X$271,2,FALSE))/1000000,0)</f>
        <v>0</v>
      </c>
      <c r="CS18" s="128">
        <f>IF(Y18&lt;&gt;"",(CC18*1.609344*VLOOKUP(Y18,'uCO2 Emission Factors'!$V$7:$X$271,2,FALSE))/1000000,0)</f>
        <v>0</v>
      </c>
      <c r="CT18" s="128"/>
      <c r="CU18" s="128">
        <f>IF(S18&lt;&gt;"",(CE18*1.609344*VLOOKUP(S18,'uCO2 Emission Factors'!$V$7:$X$271,3,FALSE))/1000000,0)</f>
        <v>0</v>
      </c>
      <c r="CV18" s="128">
        <f>IF(T18&lt;&gt;"",(CF18*1.609344*VLOOKUP(T18,'uCO2 Emission Factors'!$V$7:$X$271,3,FALSE))/1000000,0)</f>
        <v>0</v>
      </c>
      <c r="CW18" s="128">
        <f>IF(U18&lt;&gt;"",(CG18*1.609344*VLOOKUP(U18,'uCO2 Emission Factors'!$V$7:$X$271,3,FALSE))/1000000,0)</f>
        <v>0</v>
      </c>
      <c r="CX18" s="128">
        <f>IF(V18&lt;&gt;"",(CH18*1.609344*VLOOKUP(V18,'uCO2 Emission Factors'!$V$7:$X$271,3,FALSE))/1000000,0)</f>
        <v>0</v>
      </c>
      <c r="CY18" s="128">
        <f>IF(W18&lt;&gt;"",(CI18*1.609344*VLOOKUP(W18,'uCO2 Emission Factors'!$V$7:$X$271,3,FALSE))/1000000,0)</f>
        <v>0</v>
      </c>
      <c r="CZ18" s="128">
        <f>IF(X18&lt;&gt;"",(CJ18*1.609344*VLOOKUP(X18,'uCO2 Emission Factors'!$V$7:$X$271,3,FALSE))/1000000,0)</f>
        <v>0</v>
      </c>
      <c r="DA18" s="128">
        <f>IF(Y18&lt;&gt;"",(CK18*1.609344*VLOOKUP(Y18,'uCO2 Emission Factors'!$V$7:$X$271,3,FALSE))/1000000,0)</f>
        <v>0</v>
      </c>
      <c r="DB18" s="128"/>
      <c r="DC18" s="128">
        <f>SUMIF('Fleet Calc'!$AE$3:$AE$1600,CONCATENATE(uCO2_Calc!$E18,uCO2_Calc!J$2,"L"),'Fleet Calc'!$AG$3:$AG$1600)</f>
        <v>0</v>
      </c>
      <c r="DD18" s="128">
        <f>SUMIF('Fleet Calc'!$AE$3:$AE$1600,CONCATENATE(uCO2_Calc!$E18,uCO2_Calc!K$2,"L"),'Fleet Calc'!$AG$3:$AG$1600)</f>
        <v>0</v>
      </c>
      <c r="DE18" s="128">
        <f>SUMIF('Fleet Calc'!$AE$3:$AE$1600,CONCATENATE(uCO2_Calc!$E18,uCO2_Calc!L$2,"L"),'Fleet Calc'!$AG$3:$AG$1600)</f>
        <v>0</v>
      </c>
      <c r="DF18" s="128">
        <f>SUMIF('Fleet Calc'!$AE$3:$AE$1600,CONCATENATE(uCO2_Calc!$E18,uCO2_Calc!M$2,"L"),'Fleet Calc'!$AG$3:$AG$1600)</f>
        <v>0</v>
      </c>
      <c r="DG18" s="128">
        <f>SUMIF('Fleet Calc'!$AE$3:$AE$1600,CONCATENATE(uCO2_Calc!$E18,uCO2_Calc!N$2,"L"),'Fleet Calc'!$AG$3:$AG$1600)</f>
        <v>0</v>
      </c>
      <c r="DH18" s="128">
        <f>SUMIF('Fleet Calc'!$AE$3:$AE$1600,CONCATENATE(uCO2_Calc!$E18,uCO2_Calc!O$2,"L"),'Fleet Calc'!$AG$3:$AG$1600)</f>
        <v>0</v>
      </c>
      <c r="DI18" s="128">
        <f>SUMIF('Fleet Calc'!$AE$3:$AE$1600,CONCATENATE(uCO2_Calc!$E18,uCO2_Calc!P$2,"L"),'Fleet Calc'!$AG$3:$AG$1600)</f>
        <v>0</v>
      </c>
      <c r="DJ18" s="128"/>
      <c r="DK18" s="128">
        <f>SUMIF('Fleet Calc'!$AE$3:$AE$1600,CONCATENATE(uCO2_Calc!$E18,uCO2_Calc!J$2,"A"),'Fleet Calc'!$AG$3:$AG$1600)</f>
        <v>0</v>
      </c>
      <c r="DL18" s="128">
        <f>SUMIF('Fleet Calc'!$AE$3:$AE$1600,CONCATENATE(uCO2_Calc!$E18,uCO2_Calc!K$2,"A"),'Fleet Calc'!$AG$3:$AG$1600)</f>
        <v>0</v>
      </c>
      <c r="DM18" s="128">
        <f>SUMIF('Fleet Calc'!$AE$3:$AE$1600,CONCATENATE(uCO2_Calc!$E18,uCO2_Calc!L$2,"A"),'Fleet Calc'!$AG$3:$AG$1600)</f>
        <v>0</v>
      </c>
      <c r="DN18" s="128">
        <f>SUMIF('Fleet Calc'!$AE$3:$AE$1600,CONCATENATE(uCO2_Calc!$E18,uCO2_Calc!M$2,"A"),'Fleet Calc'!$AG$3:$AG$1600)</f>
        <v>0</v>
      </c>
      <c r="DO18" s="128">
        <f>SUMIF('Fleet Calc'!$AE$3:$AE$1600,CONCATENATE(uCO2_Calc!$E18,uCO2_Calc!N$2,"A"),'Fleet Calc'!$AG$3:$AG$1600)</f>
        <v>0</v>
      </c>
      <c r="DP18" s="128">
        <f>SUMIF('Fleet Calc'!$AE$3:$AE$1600,CONCATENATE(uCO2_Calc!$E18,uCO2_Calc!O$2,"A"),'Fleet Calc'!$AG$3:$AG$1600)</f>
        <v>0</v>
      </c>
      <c r="DQ18" s="128">
        <f>SUMIF('Fleet Calc'!$AE$3:$AE$1600,CONCATENATE(uCO2_Calc!$E18,uCO2_Calc!P$2,"A"),'Fleet Calc'!$AG$3:$AG$1600)</f>
        <v>0</v>
      </c>
      <c r="DR18" s="128">
        <f>SUMIF('Fleet Calc'!$AE$3:$AE$1600,CONCATENATE(uCO2_Calc!$E18,uCO2_Calc!Q$2,"A"),'Fleet Calc'!$AG$3:$AG$1600)</f>
        <v>0</v>
      </c>
      <c r="DS18" s="128">
        <f>SUMIF('Fleet Calc'!$AE$3:$AE$1600,CONCATENATE(uCO2_Calc!$E18,uCO2_Calc!R$2,"A"),'Fleet Calc'!$AG$3:$AG$1600)</f>
        <v>0</v>
      </c>
      <c r="DT18" s="128">
        <f>SUMIF('Fleet Calc'!$AE$3:$AE$1600,CONCATENATE(uCO2_Calc!$E18,uCO2_Calc!S$2,"A"),'Fleet Calc'!$AG$3:$AG$1600)</f>
        <v>0</v>
      </c>
      <c r="DU18" s="128"/>
      <c r="DV18" s="130">
        <f>IF(J18&lt;&gt;"",(DC18*VLOOKUP(J18,'uCO2 Emission Factors'!$V$7:$Z$271,5,FALSE))/1000000,0)</f>
        <v>0</v>
      </c>
      <c r="DW18" s="130">
        <f>IF(K18&lt;&gt;"",(DD18*VLOOKUP(K18,'uCO2 Emission Factors'!$V$7:$Z$271,5,FALSE))/1000000,0)</f>
        <v>0</v>
      </c>
      <c r="DX18" s="130">
        <f>IF(L18&lt;&gt;"",(DE18*VLOOKUP(L18,'uCO2 Emission Factors'!$V$7:$Z$271,5,FALSE))/1000000,0)</f>
        <v>0</v>
      </c>
      <c r="DY18" s="130">
        <f>IF(M18&lt;&gt;"",(DF18*VLOOKUP(M18,'uCO2 Emission Factors'!$V$7:$Z$271,5,FALSE))/1000000,0)</f>
        <v>0</v>
      </c>
      <c r="DZ18" s="130">
        <f>IF(N18&lt;&gt;"",(DG18*VLOOKUP(N18,'uCO2 Emission Factors'!$V$7:$Z$271,5,FALSE))/1000000,0)</f>
        <v>0</v>
      </c>
      <c r="EA18" s="130">
        <f>IF(O18&lt;&gt;"",(DH18*VLOOKUP(O18,'uCO2 Emission Factors'!$V$7:$Z$271,5,FALSE))/1000000,0)</f>
        <v>0</v>
      </c>
      <c r="EB18" s="130">
        <f>IF(P18&lt;&gt;"",(DI18*VLOOKUP(P18,'uCO2 Emission Factors'!$V$7:$Z$271,5,FALSE))/1000000,0)</f>
        <v>0</v>
      </c>
      <c r="EC18" s="128"/>
      <c r="ED18" s="130">
        <f>IF(J18&lt;&gt;"",(DK18*VLOOKUP(J18,'uCO2 Emission Factors'!$V$7:$Z$271,5,FALSE))/1000000,0)</f>
        <v>0</v>
      </c>
      <c r="EE18" s="130">
        <f>IF(K18&lt;&gt;"",(DL18*VLOOKUP(K18,'uCO2 Emission Factors'!$V$7:$Z$271,5,FALSE))/1000000,0)</f>
        <v>0</v>
      </c>
      <c r="EF18" s="130">
        <f>IF(L18&lt;&gt;"",(DM18*VLOOKUP(L18,'uCO2 Emission Factors'!$V$7:$Z$271,5,FALSE))/1000000,0)</f>
        <v>0</v>
      </c>
      <c r="EG18" s="130">
        <f>IF(M18&lt;&gt;"",(DN18*VLOOKUP(M18,'uCO2 Emission Factors'!$V$7:$Z$271,5,FALSE))/1000000,0)</f>
        <v>0</v>
      </c>
      <c r="EH18" s="130">
        <f>IF(N18&lt;&gt;"",(DO18*VLOOKUP(N18,'uCO2 Emission Factors'!$V$7:$Z$271,5,FALSE))/1000000,0)</f>
        <v>0</v>
      </c>
      <c r="EI18" s="130">
        <f>IF(O18&lt;&gt;"",(DP18*VLOOKUP(O18,'uCO2 Emission Factors'!$V$7:$Z$271,5,FALSE))/1000000,0)</f>
        <v>0</v>
      </c>
      <c r="EJ18" s="130">
        <f>IF(P18&lt;&gt;"",(DQ18*VLOOKUP(P18,'uCO2 Emission Factors'!$V$7:$Z$271,5,FALSE))/1000000,0)</f>
        <v>0</v>
      </c>
      <c r="EK18" s="128"/>
      <c r="EL18" s="130">
        <f t="shared" si="2"/>
        <v>0</v>
      </c>
      <c r="EM18" s="130">
        <f t="shared" si="3"/>
        <v>0</v>
      </c>
      <c r="EN18" s="130">
        <f t="shared" si="4"/>
        <v>0</v>
      </c>
      <c r="EO18" s="130">
        <f t="shared" si="5"/>
        <v>0</v>
      </c>
      <c r="EP18" s="130">
        <f t="shared" si="6"/>
        <v>0</v>
      </c>
      <c r="EQ18" s="130">
        <f t="shared" si="7"/>
        <v>0</v>
      </c>
      <c r="ER18" s="130">
        <f t="shared" si="8"/>
        <v>0</v>
      </c>
      <c r="ES18" s="130"/>
      <c r="ET18" s="130">
        <f t="shared" si="9"/>
        <v>0</v>
      </c>
      <c r="EU18" s="130">
        <f t="shared" si="10"/>
        <v>0</v>
      </c>
      <c r="EV18" s="130">
        <f t="shared" si="11"/>
        <v>0</v>
      </c>
      <c r="EW18" s="130">
        <f t="shared" si="12"/>
        <v>0</v>
      </c>
      <c r="EX18" s="130">
        <f t="shared" si="13"/>
        <v>0</v>
      </c>
      <c r="EY18" s="130">
        <f t="shared" si="14"/>
        <v>0</v>
      </c>
      <c r="EZ18" s="130">
        <f t="shared" si="15"/>
        <v>0</v>
      </c>
      <c r="FA18" s="128"/>
      <c r="FB18" s="128">
        <f t="shared" si="16"/>
        <v>0</v>
      </c>
      <c r="FC18" s="128"/>
      <c r="FD18" s="128">
        <f t="shared" si="17"/>
        <v>0</v>
      </c>
      <c r="FE18" s="128">
        <f t="shared" si="18"/>
        <v>0</v>
      </c>
      <c r="FF18" s="128">
        <f t="shared" si="19"/>
        <v>0</v>
      </c>
      <c r="FG18" s="128">
        <f t="shared" si="20"/>
        <v>0</v>
      </c>
      <c r="FH18" s="128">
        <f t="shared" si="21"/>
        <v>0</v>
      </c>
      <c r="FI18" s="128">
        <f t="shared" si="22"/>
        <v>0</v>
      </c>
      <c r="FJ18" s="128">
        <f t="shared" si="23"/>
        <v>0</v>
      </c>
      <c r="FL18">
        <f t="shared" si="24"/>
        <v>0</v>
      </c>
      <c r="FM18">
        <f t="shared" si="25"/>
        <v>0</v>
      </c>
      <c r="FN18">
        <f t="shared" si="26"/>
        <v>0</v>
      </c>
      <c r="FO18">
        <f t="shared" si="27"/>
        <v>0</v>
      </c>
      <c r="FP18">
        <f t="shared" si="28"/>
        <v>0</v>
      </c>
      <c r="FQ18">
        <f t="shared" si="29"/>
        <v>0</v>
      </c>
      <c r="FR18">
        <f t="shared" si="30"/>
        <v>0</v>
      </c>
      <c r="FT18">
        <f t="shared" si="31"/>
        <v>0</v>
      </c>
      <c r="FU18">
        <f t="shared" si="32"/>
        <v>0</v>
      </c>
      <c r="FV18">
        <f t="shared" si="33"/>
        <v>0</v>
      </c>
      <c r="FW18">
        <f t="shared" si="34"/>
        <v>0</v>
      </c>
      <c r="FX18">
        <f t="shared" si="35"/>
        <v>0</v>
      </c>
      <c r="FY18">
        <f t="shared" si="36"/>
        <v>0</v>
      </c>
      <c r="FZ18">
        <f t="shared" si="37"/>
        <v>0</v>
      </c>
      <c r="GB18">
        <f t="shared" si="38"/>
        <v>0</v>
      </c>
      <c r="GC18">
        <f t="shared" si="39"/>
        <v>0</v>
      </c>
      <c r="GD18">
        <f t="shared" si="40"/>
        <v>0</v>
      </c>
      <c r="GE18">
        <f t="shared" si="41"/>
        <v>0</v>
      </c>
      <c r="GF18">
        <f t="shared" si="42"/>
        <v>0</v>
      </c>
      <c r="GG18">
        <f t="shared" si="43"/>
        <v>0</v>
      </c>
      <c r="GH18">
        <f t="shared" si="44"/>
        <v>0</v>
      </c>
      <c r="GJ18">
        <f t="shared" si="45"/>
        <v>0</v>
      </c>
      <c r="GK18">
        <f t="shared" si="46"/>
        <v>0</v>
      </c>
      <c r="GL18">
        <f t="shared" si="47"/>
        <v>0</v>
      </c>
      <c r="GM18">
        <f t="shared" si="48"/>
        <v>0</v>
      </c>
      <c r="GN18">
        <f t="shared" si="49"/>
        <v>0</v>
      </c>
      <c r="GO18">
        <f t="shared" si="50"/>
        <v>0</v>
      </c>
      <c r="GP18">
        <f t="shared" si="51"/>
        <v>0</v>
      </c>
      <c r="GR18">
        <f t="shared" si="52"/>
        <v>0</v>
      </c>
      <c r="GS18">
        <f t="shared" si="53"/>
        <v>0</v>
      </c>
      <c r="GT18">
        <f t="shared" si="54"/>
        <v>0</v>
      </c>
      <c r="GU18">
        <f t="shared" si="55"/>
        <v>0</v>
      </c>
      <c r="GV18">
        <f t="shared" si="56"/>
        <v>0</v>
      </c>
      <c r="GW18">
        <f t="shared" si="57"/>
        <v>0</v>
      </c>
      <c r="GX18">
        <f t="shared" si="58"/>
        <v>0</v>
      </c>
    </row>
    <row r="19" spans="1:206" x14ac:dyDescent="0.2">
      <c r="B19" t="s">
        <v>63</v>
      </c>
      <c r="C19" t="s">
        <v>82</v>
      </c>
      <c r="D19" t="s">
        <v>91</v>
      </c>
      <c r="E19" t="str">
        <f t="shared" si="0"/>
        <v>RR4</v>
      </c>
      <c r="G19" s="129">
        <v>0</v>
      </c>
      <c r="H19" s="129">
        <v>0</v>
      </c>
      <c r="I19" s="127"/>
      <c r="J19" s="127">
        <f t="shared" si="60"/>
        <v>133</v>
      </c>
      <c r="K19" s="127">
        <f t="shared" si="59"/>
        <v>134</v>
      </c>
      <c r="L19" s="127">
        <f t="shared" si="59"/>
        <v>135</v>
      </c>
      <c r="M19" s="127">
        <f t="shared" si="59"/>
        <v>136</v>
      </c>
      <c r="N19" s="127">
        <f t="shared" si="59"/>
        <v>137</v>
      </c>
      <c r="O19" s="127">
        <f t="shared" si="59"/>
        <v>138</v>
      </c>
      <c r="P19" s="127">
        <f t="shared" si="59"/>
        <v>139</v>
      </c>
      <c r="Q19" s="127"/>
      <c r="R19" s="127"/>
      <c r="S19" s="127"/>
      <c r="T19" s="127"/>
      <c r="U19" s="127"/>
      <c r="V19" s="127"/>
      <c r="W19" s="127"/>
      <c r="X19" s="127"/>
      <c r="Y19" s="127"/>
      <c r="AA19" s="128">
        <f>COUNTIF('Fleet Calc'!$AE$3:$AE$1600,CONCATENATE(uCO2_Calc!$E19,uCO2_Calc!J$2,"L"))</f>
        <v>0</v>
      </c>
      <c r="AB19" s="128">
        <f>COUNTIF('Fleet Calc'!$AE$3:$AE$1600,CONCATENATE(uCO2_Calc!$E19,uCO2_Calc!K$2,"L"))</f>
        <v>0</v>
      </c>
      <c r="AC19" s="128">
        <f>COUNTIF('Fleet Calc'!$AE$3:$AE$1600,CONCATENATE(uCO2_Calc!$E19,uCO2_Calc!L$2,"L"))</f>
        <v>0</v>
      </c>
      <c r="AD19" s="128">
        <f>COUNTIF('Fleet Calc'!$AE$3:$AE$1600,CONCATENATE(uCO2_Calc!$E19,uCO2_Calc!M$2,"L"))</f>
        <v>0</v>
      </c>
      <c r="AE19" s="128">
        <f>COUNTIF('Fleet Calc'!$AE$3:$AE$1600,CONCATENATE(uCO2_Calc!$E19,uCO2_Calc!N$2,"L"))</f>
        <v>0</v>
      </c>
      <c r="AF19" s="128">
        <f>COUNTIF('Fleet Calc'!$AE$3:$AE$1600,CONCATENATE(uCO2_Calc!$E19,uCO2_Calc!O$2,"L"))</f>
        <v>0</v>
      </c>
      <c r="AG19" s="128">
        <f>COUNTIF('Fleet Calc'!$AE$3:$AE$1600,CONCATENATE(uCO2_Calc!$E19,uCO2_Calc!P$2,"L"))</f>
        <v>0</v>
      </c>
      <c r="AH19" s="128"/>
      <c r="AI19" s="128">
        <f>COUNTIF('Fleet Calc'!$AE$3:$AE$1600,CONCATENATE(uCO2_Calc!$E19,uCO2_Calc!J$2,"A"))</f>
        <v>0</v>
      </c>
      <c r="AJ19" s="128">
        <f>COUNTIF('Fleet Calc'!$AE$3:$AE$1600,CONCATENATE(uCO2_Calc!$E19,uCO2_Calc!K$2,"A"))</f>
        <v>0</v>
      </c>
      <c r="AK19" s="128">
        <f>COUNTIF('Fleet Calc'!$AE$3:$AE$1600,CONCATENATE(uCO2_Calc!$E19,uCO2_Calc!L$2,"A"))</f>
        <v>0</v>
      </c>
      <c r="AL19" s="128">
        <f>COUNTIF('Fleet Calc'!$AE$3:$AE$1600,CONCATENATE(uCO2_Calc!$E19,uCO2_Calc!M$2,"A"))</f>
        <v>0</v>
      </c>
      <c r="AM19" s="128">
        <f>COUNTIF('Fleet Calc'!$AE$3:$AE$1600,CONCATENATE(uCO2_Calc!$E19,uCO2_Calc!N$2,"A"))</f>
        <v>0</v>
      </c>
      <c r="AN19" s="128">
        <f>COUNTIF('Fleet Calc'!$AE$3:$AE$1600,CONCATENATE(uCO2_Calc!$E19,uCO2_Calc!O$2,"A"))</f>
        <v>0</v>
      </c>
      <c r="AO19" s="128">
        <f>COUNTIF('Fleet Calc'!$AE$3:$AE$1600,CONCATENATE(uCO2_Calc!$E19,uCO2_Calc!P$2,"A"))</f>
        <v>0</v>
      </c>
      <c r="AP19" s="128"/>
      <c r="AQ19" s="128">
        <f>SUMIF('Fleet Calc'!$AE$3:$AE$1600,CONCATENATE(uCO2_Calc!$E19,uCO2_Calc!J$2,"L"),'Fleet Calc'!$AK$3:$AK$1600)</f>
        <v>0</v>
      </c>
      <c r="AR19" s="128">
        <f>SUMIF('Fleet Calc'!$AE$3:$AE$1600,CONCATENATE(uCO2_Calc!$E19,uCO2_Calc!K$2,"L"),'Fleet Calc'!$AK$3:$AK$1600)</f>
        <v>0</v>
      </c>
      <c r="AS19" s="128">
        <f>SUMIF('Fleet Calc'!$AE$3:$AE$1600,CONCATENATE(uCO2_Calc!$E19,uCO2_Calc!L$2,"L"),'Fleet Calc'!$AK$3:$AK$1600)</f>
        <v>0</v>
      </c>
      <c r="AT19" s="128">
        <f>SUMIF('Fleet Calc'!$AE$3:$AE$1600,CONCATENATE(uCO2_Calc!$E19,uCO2_Calc!M$2,"L"),'Fleet Calc'!$AK$3:$AK$1600)</f>
        <v>0</v>
      </c>
      <c r="AU19" s="128">
        <f>SUMIF('Fleet Calc'!$AE$3:$AE$1600,CONCATENATE(uCO2_Calc!$E19,uCO2_Calc!N$2,"L"),'Fleet Calc'!$AK$3:$AK$1600)</f>
        <v>0</v>
      </c>
      <c r="AV19" s="128">
        <f>SUMIF('Fleet Calc'!$AE$3:$AE$1600,CONCATENATE(uCO2_Calc!$E19,uCO2_Calc!O$2,"L"),'Fleet Calc'!$AK$3:$AK$1600)</f>
        <v>0</v>
      </c>
      <c r="AW19" s="128">
        <f>SUMIF('Fleet Calc'!$AE$3:$AE$1600,CONCATENATE(uCO2_Calc!$E19,uCO2_Calc!P$2,"L"),'Fleet Calc'!$AK$3:$AK$1600)</f>
        <v>0</v>
      </c>
      <c r="AX19" s="128"/>
      <c r="AY19" s="128">
        <f>SUMIF('Fleet Calc'!$AE$3:$AE$1600,CONCATENATE(uCO2_Calc!$E19,uCO2_Calc!J$2,"A"),'Fleet Calc'!$AK$3:$AK$1600)</f>
        <v>0</v>
      </c>
      <c r="AZ19" s="128">
        <f>SUMIF('Fleet Calc'!$AE$3:$AE$1600,CONCATENATE(uCO2_Calc!$E19,uCO2_Calc!K$2,"A"),'Fleet Calc'!$AK$3:$AK$1600)</f>
        <v>0</v>
      </c>
      <c r="BA19" s="128">
        <f>SUMIF('Fleet Calc'!$AE$3:$AE$1600,CONCATENATE(uCO2_Calc!$E19,uCO2_Calc!L$2,"A"),'Fleet Calc'!$AK$3:$AK$1600)</f>
        <v>0</v>
      </c>
      <c r="BB19" s="128">
        <f>SUMIF('Fleet Calc'!$AE$3:$AE$1600,CONCATENATE(uCO2_Calc!$E19,uCO2_Calc!M$2,"A"),'Fleet Calc'!$AK$3:$AK$1600)</f>
        <v>0</v>
      </c>
      <c r="BC19" s="128">
        <f>SUMIF('Fleet Calc'!$AE$3:$AE$1600,CONCATENATE(uCO2_Calc!$E19,uCO2_Calc!N$2,"A"),'Fleet Calc'!$AK$3:$AK$1600)</f>
        <v>0</v>
      </c>
      <c r="BD19" s="128">
        <f>SUMIF('Fleet Calc'!$AE$3:$AE$1600,CONCATENATE(uCO2_Calc!$E19,uCO2_Calc!O$2,"A"),'Fleet Calc'!$AK$3:$AK$1600)</f>
        <v>0</v>
      </c>
      <c r="BE19" s="128">
        <f>SUMIF('Fleet Calc'!$AE$3:$AE$1600,CONCATENATE(uCO2_Calc!$E19,uCO2_Calc!P$2,"A"),'Fleet Calc'!$AK$3:$AK$1600)</f>
        <v>0</v>
      </c>
      <c r="BF19" s="128"/>
      <c r="BG19" s="128">
        <f>IF(J19&lt;&gt;"",(AQ19*1.609344*VLOOKUP(J19,'uCO2 Emission Factors'!$V$7:$X$271,2,FALSE))/1000000,0)</f>
        <v>0</v>
      </c>
      <c r="BH19" s="128">
        <f>IF(K19&lt;&gt;"",(AR19*1.609344*VLOOKUP(K19,'uCO2 Emission Factors'!$V$7:$X$271,2,FALSE))/1000000,0)</f>
        <v>0</v>
      </c>
      <c r="BI19" s="128">
        <f>IF(L19&lt;&gt;"",(AS19*1.609344*VLOOKUP(L19,'uCO2 Emission Factors'!$V$7:$X$271,2,FALSE))/1000000,0)</f>
        <v>0</v>
      </c>
      <c r="BJ19" s="128">
        <f>IF(M19&lt;&gt;"",(AT19*1.609344*VLOOKUP(M19,'uCO2 Emission Factors'!$V$7:$X$271,2,FALSE))/1000000,0)</f>
        <v>0</v>
      </c>
      <c r="BK19" s="128">
        <f>IF(N19&lt;&gt;"",(AU19*1.609344*VLOOKUP(N19,'uCO2 Emission Factors'!$V$7:$X$271,2,FALSE))/1000000,0)</f>
        <v>0</v>
      </c>
      <c r="BL19" s="128">
        <f>IF(O19&lt;&gt;"",(AV19*1.609344*VLOOKUP(O19,'uCO2 Emission Factors'!$V$7:$X$271,2,FALSE))/1000000,0)</f>
        <v>0</v>
      </c>
      <c r="BM19" s="128">
        <f>IF(P19&lt;&gt;"",(AW19*1.609344*VLOOKUP(P19,'uCO2 Emission Factors'!$V$7:$X$271,2,FALSE))/1000000,0)</f>
        <v>0</v>
      </c>
      <c r="BN19" s="128"/>
      <c r="BO19" s="128">
        <f>IF(J19&lt;&gt;"",(AY19*1.609344*VLOOKUP(J19,'uCO2 Emission Factors'!$V$7:$X$271,3,FALSE))/1000000,0)</f>
        <v>0</v>
      </c>
      <c r="BP19" s="128">
        <f>IF(K19&lt;&gt;"",(AZ19*1.609344*VLOOKUP(K19,'uCO2 Emission Factors'!$V$7:$X$271,3,FALSE))/1000000,0)</f>
        <v>0</v>
      </c>
      <c r="BQ19" s="128">
        <f>IF(L19&lt;&gt;"",(BA19*1.609344*VLOOKUP(L19,'uCO2 Emission Factors'!$V$7:$X$271,3,FALSE))/1000000,0)</f>
        <v>0</v>
      </c>
      <c r="BR19" s="128">
        <f>IF(M19&lt;&gt;"",(BB19*1.609344*VLOOKUP(M19,'uCO2 Emission Factors'!$V$7:$X$271,3,FALSE))/1000000,0)</f>
        <v>0</v>
      </c>
      <c r="BS19" s="128">
        <f>IF(N19&lt;&gt;"",(BC19*1.609344*VLOOKUP(N19,'uCO2 Emission Factors'!$V$7:$X$271,3,FALSE))/1000000,0)</f>
        <v>0</v>
      </c>
      <c r="BT19" s="128">
        <f>IF(O19&lt;&gt;"",(BD19*1.609344*VLOOKUP(O19,'uCO2 Emission Factors'!$V$7:$X$271,3,FALSE))/1000000,0)</f>
        <v>0</v>
      </c>
      <c r="BU19" s="128">
        <f>IF(P19&lt;&gt;"",(BE19*1.609344*VLOOKUP(P19,'uCO2 Emission Factors'!$V$7:$X$271,3,FALSE))/1000000,0)</f>
        <v>0</v>
      </c>
      <c r="BV19" s="128"/>
      <c r="BW19" s="128">
        <f>SUMIF('Fleet Calc'!$AE$3:$AE$1600,CONCATENATE(uCO2_Calc!$E19,uCO2_Calc!J$2,"L"),'Fleet Calc'!$AI$3:$AI$1600)</f>
        <v>0</v>
      </c>
      <c r="BX19" s="128">
        <f>SUMIF('Fleet Calc'!$AE$3:$AE$1600,CONCATENATE(uCO2_Calc!$E19,uCO2_Calc!K$2,"L"),'Fleet Calc'!$AI$3:$AI$1600)</f>
        <v>0</v>
      </c>
      <c r="BY19" s="128">
        <f>SUMIF('Fleet Calc'!$AE$3:$AE$1600,CONCATENATE(uCO2_Calc!$E19,uCO2_Calc!L$2,"L"),'Fleet Calc'!$AI$3:$AI$1600)</f>
        <v>0</v>
      </c>
      <c r="BZ19" s="128">
        <f>SUMIF('Fleet Calc'!$AE$3:$AE$1600,CONCATENATE(uCO2_Calc!$E19,uCO2_Calc!M$2,"L"),'Fleet Calc'!$AI$3:$AI$1600)</f>
        <v>0</v>
      </c>
      <c r="CA19" s="128">
        <f>SUMIF('Fleet Calc'!$AE$3:$AE$1600,CONCATENATE(uCO2_Calc!$E19,uCO2_Calc!N$2,"L"),'Fleet Calc'!$AI$3:$AI$1600)</f>
        <v>0</v>
      </c>
      <c r="CB19" s="128">
        <f>SUMIF('Fleet Calc'!$AE$3:$AE$1600,CONCATENATE(uCO2_Calc!$E19,uCO2_Calc!O$2,"L"),'Fleet Calc'!$AI$3:$AI$1600)</f>
        <v>0</v>
      </c>
      <c r="CC19" s="128">
        <f>SUMIF('Fleet Calc'!$AE$3:$AE$1600,CONCATENATE(uCO2_Calc!$E19,uCO2_Calc!P$2,"L"),'Fleet Calc'!$AI$3:$AI$1600)</f>
        <v>0</v>
      </c>
      <c r="CD19" s="128"/>
      <c r="CE19" s="128">
        <f>SUMIF('Fleet Calc'!$AE$3:$AE$1600,CONCATENATE(uCO2_Calc!$E19,uCO2_Calc!J$2,"A"),'Fleet Calc'!$AI$3:$AI$1600)</f>
        <v>0</v>
      </c>
      <c r="CF19" s="128">
        <f>SUMIF('Fleet Calc'!$AE$3:$AE$1600,CONCATENATE(uCO2_Calc!$E19,uCO2_Calc!K$2,"A"),'Fleet Calc'!$AI$3:$AI$1600)</f>
        <v>0</v>
      </c>
      <c r="CG19" s="128">
        <f>SUMIF('Fleet Calc'!$AE$3:$AE$1600,CONCATENATE(uCO2_Calc!$E19,uCO2_Calc!L$2,"A"),'Fleet Calc'!$AI$3:$AI$1600)</f>
        <v>0</v>
      </c>
      <c r="CH19" s="128">
        <f>SUMIF('Fleet Calc'!$AE$3:$AE$1600,CONCATENATE(uCO2_Calc!$E19,uCO2_Calc!M$2,"A"),'Fleet Calc'!$AI$3:$AI$1600)</f>
        <v>0</v>
      </c>
      <c r="CI19" s="128">
        <f>SUMIF('Fleet Calc'!$AE$3:$AE$1600,CONCATENATE(uCO2_Calc!$E19,uCO2_Calc!N$2,"A"),'Fleet Calc'!$AI$3:$AI$1600)</f>
        <v>0</v>
      </c>
      <c r="CJ19" s="128">
        <f>SUMIF('Fleet Calc'!$AE$3:$AE$1600,CONCATENATE(uCO2_Calc!$E19,uCO2_Calc!O$2,"A"),'Fleet Calc'!$AI$3:$AI$1600)</f>
        <v>0</v>
      </c>
      <c r="CK19" s="128">
        <f>SUMIF('Fleet Calc'!$AE$3:$AE$1600,CONCATENATE(uCO2_Calc!$E19,uCO2_Calc!P$2,"A"),'Fleet Calc'!$AI$3:$AI$1600)</f>
        <v>0</v>
      </c>
      <c r="CL19" s="128"/>
      <c r="CM19" s="128">
        <f>IF(S19&lt;&gt;"",(BW19*1.609344*VLOOKUP(S19,'uCO2 Emission Factors'!$V$7:$X$271,2,FALSE))/1000000,0)</f>
        <v>0</v>
      </c>
      <c r="CN19" s="128">
        <f>IF(T19&lt;&gt;"",(BX19*1.609344*VLOOKUP(T19,'uCO2 Emission Factors'!$V$7:$X$271,2,FALSE))/1000000,0)</f>
        <v>0</v>
      </c>
      <c r="CO19" s="128">
        <f>IF(U19&lt;&gt;"",(BY19*1.609344*VLOOKUP(U19,'uCO2 Emission Factors'!$V$7:$X$271,2,FALSE))/1000000,0)</f>
        <v>0</v>
      </c>
      <c r="CP19" s="128">
        <f>IF(V19&lt;&gt;"",(BZ19*1.609344*VLOOKUP(V19,'uCO2 Emission Factors'!$V$7:$X$271,2,FALSE))/1000000,0)</f>
        <v>0</v>
      </c>
      <c r="CQ19" s="128">
        <f>IF(W19&lt;&gt;"",(CA19*1.609344*VLOOKUP(W19,'uCO2 Emission Factors'!$V$7:$X$271,2,FALSE))/1000000,0)</f>
        <v>0</v>
      </c>
      <c r="CR19" s="128">
        <f>IF(X19&lt;&gt;"",(CB19*1.609344*VLOOKUP(X19,'uCO2 Emission Factors'!$V$7:$X$271,2,FALSE))/1000000,0)</f>
        <v>0</v>
      </c>
      <c r="CS19" s="128">
        <f>IF(Y19&lt;&gt;"",(CC19*1.609344*VLOOKUP(Y19,'uCO2 Emission Factors'!$V$7:$X$271,2,FALSE))/1000000,0)</f>
        <v>0</v>
      </c>
      <c r="CT19" s="128"/>
      <c r="CU19" s="128">
        <f>IF(S19&lt;&gt;"",(CE19*1.609344*VLOOKUP(S19,'uCO2 Emission Factors'!$V$7:$X$271,3,FALSE))/1000000,0)</f>
        <v>0</v>
      </c>
      <c r="CV19" s="128">
        <f>IF(T19&lt;&gt;"",(CF19*1.609344*VLOOKUP(T19,'uCO2 Emission Factors'!$V$7:$X$271,3,FALSE))/1000000,0)</f>
        <v>0</v>
      </c>
      <c r="CW19" s="128">
        <f>IF(U19&lt;&gt;"",(CG19*1.609344*VLOOKUP(U19,'uCO2 Emission Factors'!$V$7:$X$271,3,FALSE))/1000000,0)</f>
        <v>0</v>
      </c>
      <c r="CX19" s="128">
        <f>IF(V19&lt;&gt;"",(CH19*1.609344*VLOOKUP(V19,'uCO2 Emission Factors'!$V$7:$X$271,3,FALSE))/1000000,0)</f>
        <v>0</v>
      </c>
      <c r="CY19" s="128">
        <f>IF(W19&lt;&gt;"",(CI19*1.609344*VLOOKUP(W19,'uCO2 Emission Factors'!$V$7:$X$271,3,FALSE))/1000000,0)</f>
        <v>0</v>
      </c>
      <c r="CZ19" s="128">
        <f>IF(X19&lt;&gt;"",(CJ19*1.609344*VLOOKUP(X19,'uCO2 Emission Factors'!$V$7:$X$271,3,FALSE))/1000000,0)</f>
        <v>0</v>
      </c>
      <c r="DA19" s="128">
        <f>IF(Y19&lt;&gt;"",(CK19*1.609344*VLOOKUP(Y19,'uCO2 Emission Factors'!$V$7:$X$271,3,FALSE))/1000000,0)</f>
        <v>0</v>
      </c>
      <c r="DB19" s="128"/>
      <c r="DC19" s="128">
        <f>SUMIF('Fleet Calc'!$AE$3:$AE$1600,CONCATENATE(uCO2_Calc!$E19,uCO2_Calc!J$2,"L"),'Fleet Calc'!$AG$3:$AG$1600)</f>
        <v>0</v>
      </c>
      <c r="DD19" s="128">
        <f>SUMIF('Fleet Calc'!$AE$3:$AE$1600,CONCATENATE(uCO2_Calc!$E19,uCO2_Calc!K$2,"L"),'Fleet Calc'!$AG$3:$AG$1600)</f>
        <v>0</v>
      </c>
      <c r="DE19" s="128">
        <f>SUMIF('Fleet Calc'!$AE$3:$AE$1600,CONCATENATE(uCO2_Calc!$E19,uCO2_Calc!L$2,"L"),'Fleet Calc'!$AG$3:$AG$1600)</f>
        <v>0</v>
      </c>
      <c r="DF19" s="128">
        <f>SUMIF('Fleet Calc'!$AE$3:$AE$1600,CONCATENATE(uCO2_Calc!$E19,uCO2_Calc!M$2,"L"),'Fleet Calc'!$AG$3:$AG$1600)</f>
        <v>0</v>
      </c>
      <c r="DG19" s="128">
        <f>SUMIF('Fleet Calc'!$AE$3:$AE$1600,CONCATENATE(uCO2_Calc!$E19,uCO2_Calc!N$2,"L"),'Fleet Calc'!$AG$3:$AG$1600)</f>
        <v>0</v>
      </c>
      <c r="DH19" s="128">
        <f>SUMIF('Fleet Calc'!$AE$3:$AE$1600,CONCATENATE(uCO2_Calc!$E19,uCO2_Calc!O$2,"L"),'Fleet Calc'!$AG$3:$AG$1600)</f>
        <v>0</v>
      </c>
      <c r="DI19" s="128">
        <f>SUMIF('Fleet Calc'!$AE$3:$AE$1600,CONCATENATE(uCO2_Calc!$E19,uCO2_Calc!P$2,"L"),'Fleet Calc'!$AG$3:$AG$1600)</f>
        <v>0</v>
      </c>
      <c r="DJ19" s="128"/>
      <c r="DK19" s="128">
        <f>SUMIF('Fleet Calc'!$AE$3:$AE$1600,CONCATENATE(uCO2_Calc!$E19,uCO2_Calc!J$2,"A"),'Fleet Calc'!$AG$3:$AG$1600)</f>
        <v>0</v>
      </c>
      <c r="DL19" s="128">
        <f>SUMIF('Fleet Calc'!$AE$3:$AE$1600,CONCATENATE(uCO2_Calc!$E19,uCO2_Calc!K$2,"A"),'Fleet Calc'!$AG$3:$AG$1600)</f>
        <v>0</v>
      </c>
      <c r="DM19" s="128">
        <f>SUMIF('Fleet Calc'!$AE$3:$AE$1600,CONCATENATE(uCO2_Calc!$E19,uCO2_Calc!L$2,"A"),'Fleet Calc'!$AG$3:$AG$1600)</f>
        <v>0</v>
      </c>
      <c r="DN19" s="128">
        <f>SUMIF('Fleet Calc'!$AE$3:$AE$1600,CONCATENATE(uCO2_Calc!$E19,uCO2_Calc!M$2,"A"),'Fleet Calc'!$AG$3:$AG$1600)</f>
        <v>0</v>
      </c>
      <c r="DO19" s="128">
        <f>SUMIF('Fleet Calc'!$AE$3:$AE$1600,CONCATENATE(uCO2_Calc!$E19,uCO2_Calc!N$2,"A"),'Fleet Calc'!$AG$3:$AG$1600)</f>
        <v>0</v>
      </c>
      <c r="DP19" s="128">
        <f>SUMIF('Fleet Calc'!$AE$3:$AE$1600,CONCATENATE(uCO2_Calc!$E19,uCO2_Calc!O$2,"A"),'Fleet Calc'!$AG$3:$AG$1600)</f>
        <v>0</v>
      </c>
      <c r="DQ19" s="128">
        <f>SUMIF('Fleet Calc'!$AE$3:$AE$1600,CONCATENATE(uCO2_Calc!$E19,uCO2_Calc!P$2,"A"),'Fleet Calc'!$AG$3:$AG$1600)</f>
        <v>0</v>
      </c>
      <c r="DR19" s="128">
        <f>SUMIF('Fleet Calc'!$AE$3:$AE$1600,CONCATENATE(uCO2_Calc!$E19,uCO2_Calc!Q$2,"A"),'Fleet Calc'!$AG$3:$AG$1600)</f>
        <v>0</v>
      </c>
      <c r="DS19" s="128">
        <f>SUMIF('Fleet Calc'!$AE$3:$AE$1600,CONCATENATE(uCO2_Calc!$E19,uCO2_Calc!R$2,"A"),'Fleet Calc'!$AG$3:$AG$1600)</f>
        <v>0</v>
      </c>
      <c r="DT19" s="128">
        <f>SUMIF('Fleet Calc'!$AE$3:$AE$1600,CONCATENATE(uCO2_Calc!$E19,uCO2_Calc!S$2,"A"),'Fleet Calc'!$AG$3:$AG$1600)</f>
        <v>0</v>
      </c>
      <c r="DU19" s="128"/>
      <c r="DV19" s="130">
        <f>IF(J19&lt;&gt;"",(DC19*VLOOKUP(J19,'uCO2 Emission Factors'!$V$7:$Z$271,5,FALSE))/1000000,0)</f>
        <v>0</v>
      </c>
      <c r="DW19" s="130">
        <f>IF(K19&lt;&gt;"",(DD19*VLOOKUP(K19,'uCO2 Emission Factors'!$V$7:$Z$271,5,FALSE))/1000000,0)</f>
        <v>0</v>
      </c>
      <c r="DX19" s="130">
        <f>IF(L19&lt;&gt;"",(DE19*VLOOKUP(L19,'uCO2 Emission Factors'!$V$7:$Z$271,5,FALSE))/1000000,0)</f>
        <v>0</v>
      </c>
      <c r="DY19" s="130">
        <f>IF(M19&lt;&gt;"",(DF19*VLOOKUP(M19,'uCO2 Emission Factors'!$V$7:$Z$271,5,FALSE))/1000000,0)</f>
        <v>0</v>
      </c>
      <c r="DZ19" s="130">
        <f>IF(N19&lt;&gt;"",(DG19*VLOOKUP(N19,'uCO2 Emission Factors'!$V$7:$Z$271,5,FALSE))/1000000,0)</f>
        <v>0</v>
      </c>
      <c r="EA19" s="130">
        <f>IF(O19&lt;&gt;"",(DH19*VLOOKUP(O19,'uCO2 Emission Factors'!$V$7:$Z$271,5,FALSE))/1000000,0)</f>
        <v>0</v>
      </c>
      <c r="EB19" s="130">
        <f>IF(P19&lt;&gt;"",(DI19*VLOOKUP(P19,'uCO2 Emission Factors'!$V$7:$Z$271,5,FALSE))/1000000,0)</f>
        <v>0</v>
      </c>
      <c r="EC19" s="128"/>
      <c r="ED19" s="130">
        <f>IF(J19&lt;&gt;"",(DK19*VLOOKUP(J19,'uCO2 Emission Factors'!$V$7:$Z$271,5,FALSE))/1000000,0)</f>
        <v>0</v>
      </c>
      <c r="EE19" s="130">
        <f>IF(K19&lt;&gt;"",(DL19*VLOOKUP(K19,'uCO2 Emission Factors'!$V$7:$Z$271,5,FALSE))/1000000,0)</f>
        <v>0</v>
      </c>
      <c r="EF19" s="130">
        <f>IF(L19&lt;&gt;"",(DM19*VLOOKUP(L19,'uCO2 Emission Factors'!$V$7:$Z$271,5,FALSE))/1000000,0)</f>
        <v>0</v>
      </c>
      <c r="EG19" s="130">
        <f>IF(M19&lt;&gt;"",(DN19*VLOOKUP(M19,'uCO2 Emission Factors'!$V$7:$Z$271,5,FALSE))/1000000,0)</f>
        <v>0</v>
      </c>
      <c r="EH19" s="130">
        <f>IF(N19&lt;&gt;"",(DO19*VLOOKUP(N19,'uCO2 Emission Factors'!$V$7:$Z$271,5,FALSE))/1000000,0)</f>
        <v>0</v>
      </c>
      <c r="EI19" s="130">
        <f>IF(O19&lt;&gt;"",(DP19*VLOOKUP(O19,'uCO2 Emission Factors'!$V$7:$Z$271,5,FALSE))/1000000,0)</f>
        <v>0</v>
      </c>
      <c r="EJ19" s="130">
        <f>IF(P19&lt;&gt;"",(DQ19*VLOOKUP(P19,'uCO2 Emission Factors'!$V$7:$Z$271,5,FALSE))/1000000,0)</f>
        <v>0</v>
      </c>
      <c r="EK19" s="128"/>
      <c r="EL19" s="130">
        <f t="shared" si="2"/>
        <v>0</v>
      </c>
      <c r="EM19" s="130">
        <f t="shared" si="3"/>
        <v>0</v>
      </c>
      <c r="EN19" s="130">
        <f t="shared" si="4"/>
        <v>0</v>
      </c>
      <c r="EO19" s="130">
        <f t="shared" si="5"/>
        <v>0</v>
      </c>
      <c r="EP19" s="130">
        <f t="shared" si="6"/>
        <v>0</v>
      </c>
      <c r="EQ19" s="130">
        <f t="shared" si="7"/>
        <v>0</v>
      </c>
      <c r="ER19" s="130">
        <f t="shared" si="8"/>
        <v>0</v>
      </c>
      <c r="ES19" s="130"/>
      <c r="ET19" s="130">
        <f t="shared" si="9"/>
        <v>0</v>
      </c>
      <c r="EU19" s="130">
        <f t="shared" si="10"/>
        <v>0</v>
      </c>
      <c r="EV19" s="130">
        <f t="shared" si="11"/>
        <v>0</v>
      </c>
      <c r="EW19" s="130">
        <f t="shared" si="12"/>
        <v>0</v>
      </c>
      <c r="EX19" s="130">
        <f t="shared" si="13"/>
        <v>0</v>
      </c>
      <c r="EY19" s="130">
        <f t="shared" si="14"/>
        <v>0</v>
      </c>
      <c r="EZ19" s="130">
        <f t="shared" si="15"/>
        <v>0</v>
      </c>
      <c r="FA19" s="128"/>
      <c r="FB19" s="128">
        <f t="shared" si="16"/>
        <v>0</v>
      </c>
      <c r="FC19" s="128"/>
      <c r="FD19" s="128">
        <f t="shared" si="17"/>
        <v>0</v>
      </c>
      <c r="FE19" s="128">
        <f t="shared" si="18"/>
        <v>0</v>
      </c>
      <c r="FF19" s="128">
        <f t="shared" si="19"/>
        <v>0</v>
      </c>
      <c r="FG19" s="128">
        <f t="shared" si="20"/>
        <v>0</v>
      </c>
      <c r="FH19" s="128">
        <f t="shared" si="21"/>
        <v>0</v>
      </c>
      <c r="FI19" s="128">
        <f t="shared" si="22"/>
        <v>0</v>
      </c>
      <c r="FJ19" s="128">
        <f t="shared" si="23"/>
        <v>0</v>
      </c>
      <c r="FL19">
        <f t="shared" si="24"/>
        <v>0</v>
      </c>
      <c r="FM19">
        <f t="shared" si="25"/>
        <v>0</v>
      </c>
      <c r="FN19">
        <f t="shared" si="26"/>
        <v>0</v>
      </c>
      <c r="FO19">
        <f t="shared" si="27"/>
        <v>0</v>
      </c>
      <c r="FP19">
        <f t="shared" si="28"/>
        <v>0</v>
      </c>
      <c r="FQ19">
        <f t="shared" si="29"/>
        <v>0</v>
      </c>
      <c r="FR19">
        <f t="shared" si="30"/>
        <v>0</v>
      </c>
      <c r="FT19">
        <f t="shared" si="31"/>
        <v>0</v>
      </c>
      <c r="FU19">
        <f t="shared" si="32"/>
        <v>0</v>
      </c>
      <c r="FV19">
        <f t="shared" si="33"/>
        <v>0</v>
      </c>
      <c r="FW19">
        <f t="shared" si="34"/>
        <v>0</v>
      </c>
      <c r="FX19">
        <f t="shared" si="35"/>
        <v>0</v>
      </c>
      <c r="FY19">
        <f t="shared" si="36"/>
        <v>0</v>
      </c>
      <c r="FZ19">
        <f t="shared" si="37"/>
        <v>0</v>
      </c>
      <c r="GB19">
        <f t="shared" si="38"/>
        <v>0</v>
      </c>
      <c r="GC19">
        <f t="shared" si="39"/>
        <v>0</v>
      </c>
      <c r="GD19">
        <f t="shared" si="40"/>
        <v>0</v>
      </c>
      <c r="GE19">
        <f t="shared" si="41"/>
        <v>0</v>
      </c>
      <c r="GF19">
        <f t="shared" si="42"/>
        <v>0</v>
      </c>
      <c r="GG19">
        <f t="shared" si="43"/>
        <v>0</v>
      </c>
      <c r="GH19">
        <f t="shared" si="44"/>
        <v>0</v>
      </c>
      <c r="GJ19">
        <f t="shared" si="45"/>
        <v>0</v>
      </c>
      <c r="GK19">
        <f t="shared" si="46"/>
        <v>0</v>
      </c>
      <c r="GL19">
        <f t="shared" si="47"/>
        <v>0</v>
      </c>
      <c r="GM19">
        <f t="shared" si="48"/>
        <v>0</v>
      </c>
      <c r="GN19">
        <f t="shared" si="49"/>
        <v>0</v>
      </c>
      <c r="GO19">
        <f t="shared" si="50"/>
        <v>0</v>
      </c>
      <c r="GP19">
        <f t="shared" si="51"/>
        <v>0</v>
      </c>
      <c r="GR19">
        <f t="shared" si="52"/>
        <v>0</v>
      </c>
      <c r="GS19">
        <f t="shared" si="53"/>
        <v>0</v>
      </c>
      <c r="GT19">
        <f t="shared" si="54"/>
        <v>0</v>
      </c>
      <c r="GU19">
        <f t="shared" si="55"/>
        <v>0</v>
      </c>
      <c r="GV19">
        <f t="shared" si="56"/>
        <v>0</v>
      </c>
      <c r="GW19">
        <f t="shared" si="57"/>
        <v>0</v>
      </c>
      <c r="GX19">
        <f t="shared" si="58"/>
        <v>0</v>
      </c>
    </row>
    <row r="20" spans="1:206" x14ac:dyDescent="0.2">
      <c r="B20" t="s">
        <v>64</v>
      </c>
      <c r="C20" t="s">
        <v>82</v>
      </c>
      <c r="D20" t="s">
        <v>103</v>
      </c>
      <c r="E20" t="str">
        <f t="shared" si="0"/>
        <v>RR5</v>
      </c>
      <c r="G20" s="129">
        <v>0</v>
      </c>
      <c r="H20" s="129">
        <v>0</v>
      </c>
      <c r="I20" s="127"/>
      <c r="J20" s="127">
        <f t="shared" si="60"/>
        <v>140</v>
      </c>
      <c r="K20" s="127">
        <f t="shared" si="59"/>
        <v>141</v>
      </c>
      <c r="L20" s="127">
        <f t="shared" si="59"/>
        <v>142</v>
      </c>
      <c r="M20" s="127">
        <f t="shared" si="59"/>
        <v>143</v>
      </c>
      <c r="N20" s="127">
        <f t="shared" si="59"/>
        <v>144</v>
      </c>
      <c r="O20" s="127">
        <f t="shared" si="59"/>
        <v>145</v>
      </c>
      <c r="P20" s="127">
        <f t="shared" si="59"/>
        <v>146</v>
      </c>
      <c r="Q20" s="127"/>
      <c r="R20" s="127"/>
      <c r="S20" s="127"/>
      <c r="T20" s="127"/>
      <c r="U20" s="127"/>
      <c r="V20" s="127"/>
      <c r="W20" s="127"/>
      <c r="X20" s="127"/>
      <c r="Y20" s="127"/>
      <c r="AA20" s="128">
        <f>COUNTIF('Fleet Calc'!$AE$3:$AE$1600,CONCATENATE(uCO2_Calc!$E20,uCO2_Calc!J$2,"L"))</f>
        <v>0</v>
      </c>
      <c r="AB20" s="128">
        <f>COUNTIF('Fleet Calc'!$AE$3:$AE$1600,CONCATENATE(uCO2_Calc!$E20,uCO2_Calc!K$2,"L"))</f>
        <v>0</v>
      </c>
      <c r="AC20" s="128">
        <f>COUNTIF('Fleet Calc'!$AE$3:$AE$1600,CONCATENATE(uCO2_Calc!$E20,uCO2_Calc!L$2,"L"))</f>
        <v>0</v>
      </c>
      <c r="AD20" s="128">
        <f>COUNTIF('Fleet Calc'!$AE$3:$AE$1600,CONCATENATE(uCO2_Calc!$E20,uCO2_Calc!M$2,"L"))</f>
        <v>0</v>
      </c>
      <c r="AE20" s="128">
        <f>COUNTIF('Fleet Calc'!$AE$3:$AE$1600,CONCATENATE(uCO2_Calc!$E20,uCO2_Calc!N$2,"L"))</f>
        <v>0</v>
      </c>
      <c r="AF20" s="128">
        <f>COUNTIF('Fleet Calc'!$AE$3:$AE$1600,CONCATENATE(uCO2_Calc!$E20,uCO2_Calc!O$2,"L"))</f>
        <v>0</v>
      </c>
      <c r="AG20" s="128">
        <f>COUNTIF('Fleet Calc'!$AE$3:$AE$1600,CONCATENATE(uCO2_Calc!$E20,uCO2_Calc!P$2,"L"))</f>
        <v>0</v>
      </c>
      <c r="AH20" s="128"/>
      <c r="AI20" s="128">
        <f>COUNTIF('Fleet Calc'!$AE$3:$AE$1600,CONCATENATE(uCO2_Calc!$E20,uCO2_Calc!J$2,"A"))</f>
        <v>0</v>
      </c>
      <c r="AJ20" s="128">
        <f>COUNTIF('Fleet Calc'!$AE$3:$AE$1600,CONCATENATE(uCO2_Calc!$E20,uCO2_Calc!K$2,"A"))</f>
        <v>0</v>
      </c>
      <c r="AK20" s="128">
        <f>COUNTIF('Fleet Calc'!$AE$3:$AE$1600,CONCATENATE(uCO2_Calc!$E20,uCO2_Calc!L$2,"A"))</f>
        <v>0</v>
      </c>
      <c r="AL20" s="128">
        <f>COUNTIF('Fleet Calc'!$AE$3:$AE$1600,CONCATENATE(uCO2_Calc!$E20,uCO2_Calc!M$2,"A"))</f>
        <v>0</v>
      </c>
      <c r="AM20" s="128">
        <f>COUNTIF('Fleet Calc'!$AE$3:$AE$1600,CONCATENATE(uCO2_Calc!$E20,uCO2_Calc!N$2,"A"))</f>
        <v>0</v>
      </c>
      <c r="AN20" s="128">
        <f>COUNTIF('Fleet Calc'!$AE$3:$AE$1600,CONCATENATE(uCO2_Calc!$E20,uCO2_Calc!O$2,"A"))</f>
        <v>0</v>
      </c>
      <c r="AO20" s="128">
        <f>COUNTIF('Fleet Calc'!$AE$3:$AE$1600,CONCATENATE(uCO2_Calc!$E20,uCO2_Calc!P$2,"A"))</f>
        <v>0</v>
      </c>
      <c r="AP20" s="128"/>
      <c r="AQ20" s="128">
        <f>SUMIF('Fleet Calc'!$AE$3:$AE$1600,CONCATENATE(uCO2_Calc!$E20,uCO2_Calc!J$2,"L"),'Fleet Calc'!$AK$3:$AK$1600)</f>
        <v>0</v>
      </c>
      <c r="AR20" s="128">
        <f>SUMIF('Fleet Calc'!$AE$3:$AE$1600,CONCATENATE(uCO2_Calc!$E20,uCO2_Calc!K$2,"L"),'Fleet Calc'!$AK$3:$AK$1600)</f>
        <v>0</v>
      </c>
      <c r="AS20" s="128">
        <f>SUMIF('Fleet Calc'!$AE$3:$AE$1600,CONCATENATE(uCO2_Calc!$E20,uCO2_Calc!L$2,"L"),'Fleet Calc'!$AK$3:$AK$1600)</f>
        <v>0</v>
      </c>
      <c r="AT20" s="128">
        <f>SUMIF('Fleet Calc'!$AE$3:$AE$1600,CONCATENATE(uCO2_Calc!$E20,uCO2_Calc!M$2,"L"),'Fleet Calc'!$AK$3:$AK$1600)</f>
        <v>0</v>
      </c>
      <c r="AU20" s="128">
        <f>SUMIF('Fleet Calc'!$AE$3:$AE$1600,CONCATENATE(uCO2_Calc!$E20,uCO2_Calc!N$2,"L"),'Fleet Calc'!$AK$3:$AK$1600)</f>
        <v>0</v>
      </c>
      <c r="AV20" s="128">
        <f>SUMIF('Fleet Calc'!$AE$3:$AE$1600,CONCATENATE(uCO2_Calc!$E20,uCO2_Calc!O$2,"L"),'Fleet Calc'!$AK$3:$AK$1600)</f>
        <v>0</v>
      </c>
      <c r="AW20" s="128">
        <f>SUMIF('Fleet Calc'!$AE$3:$AE$1600,CONCATENATE(uCO2_Calc!$E20,uCO2_Calc!P$2,"L"),'Fleet Calc'!$AK$3:$AK$1600)</f>
        <v>0</v>
      </c>
      <c r="AX20" s="128"/>
      <c r="AY20" s="128">
        <f>SUMIF('Fleet Calc'!$AE$3:$AE$1600,CONCATENATE(uCO2_Calc!$E20,uCO2_Calc!J$2,"A"),'Fleet Calc'!$AK$3:$AK$1600)</f>
        <v>0</v>
      </c>
      <c r="AZ20" s="128">
        <f>SUMIF('Fleet Calc'!$AE$3:$AE$1600,CONCATENATE(uCO2_Calc!$E20,uCO2_Calc!K$2,"A"),'Fleet Calc'!$AK$3:$AK$1600)</f>
        <v>0</v>
      </c>
      <c r="BA20" s="128">
        <f>SUMIF('Fleet Calc'!$AE$3:$AE$1600,CONCATENATE(uCO2_Calc!$E20,uCO2_Calc!L$2,"A"),'Fleet Calc'!$AK$3:$AK$1600)</f>
        <v>0</v>
      </c>
      <c r="BB20" s="128">
        <f>SUMIF('Fleet Calc'!$AE$3:$AE$1600,CONCATENATE(uCO2_Calc!$E20,uCO2_Calc!M$2,"A"),'Fleet Calc'!$AK$3:$AK$1600)</f>
        <v>0</v>
      </c>
      <c r="BC20" s="128">
        <f>SUMIF('Fleet Calc'!$AE$3:$AE$1600,CONCATENATE(uCO2_Calc!$E20,uCO2_Calc!N$2,"A"),'Fleet Calc'!$AK$3:$AK$1600)</f>
        <v>0</v>
      </c>
      <c r="BD20" s="128">
        <f>SUMIF('Fleet Calc'!$AE$3:$AE$1600,CONCATENATE(uCO2_Calc!$E20,uCO2_Calc!O$2,"A"),'Fleet Calc'!$AK$3:$AK$1600)</f>
        <v>0</v>
      </c>
      <c r="BE20" s="128">
        <f>SUMIF('Fleet Calc'!$AE$3:$AE$1600,CONCATENATE(uCO2_Calc!$E20,uCO2_Calc!P$2,"A"),'Fleet Calc'!$AK$3:$AK$1600)</f>
        <v>0</v>
      </c>
      <c r="BF20" s="128"/>
      <c r="BG20" s="128">
        <f>IF(J20&lt;&gt;"",(AQ20*1.609344*VLOOKUP(J20,'uCO2 Emission Factors'!$V$7:$X$271,2,FALSE))/1000000,0)</f>
        <v>0</v>
      </c>
      <c r="BH20" s="128">
        <f>IF(K20&lt;&gt;"",(AR20*1.609344*VLOOKUP(K20,'uCO2 Emission Factors'!$V$7:$X$271,2,FALSE))/1000000,0)</f>
        <v>0</v>
      </c>
      <c r="BI20" s="128">
        <f>IF(L20&lt;&gt;"",(AS20*1.609344*VLOOKUP(L20,'uCO2 Emission Factors'!$V$7:$X$271,2,FALSE))/1000000,0)</f>
        <v>0</v>
      </c>
      <c r="BJ20" s="128">
        <f>IF(M20&lt;&gt;"",(AT20*1.609344*VLOOKUP(M20,'uCO2 Emission Factors'!$V$7:$X$271,2,FALSE))/1000000,0)</f>
        <v>0</v>
      </c>
      <c r="BK20" s="128">
        <f>IF(N20&lt;&gt;"",(AU20*1.609344*VLOOKUP(N20,'uCO2 Emission Factors'!$V$7:$X$271,2,FALSE))/1000000,0)</f>
        <v>0</v>
      </c>
      <c r="BL20" s="128">
        <f>IF(O20&lt;&gt;"",(AV20*1.609344*VLOOKUP(O20,'uCO2 Emission Factors'!$V$7:$X$271,2,FALSE))/1000000,0)</f>
        <v>0</v>
      </c>
      <c r="BM20" s="128">
        <f>IF(P20&lt;&gt;"",(AW20*1.609344*VLOOKUP(P20,'uCO2 Emission Factors'!$V$7:$X$271,2,FALSE))/1000000,0)</f>
        <v>0</v>
      </c>
      <c r="BN20" s="128"/>
      <c r="BO20" s="128">
        <f>IF(J20&lt;&gt;"",(AY20*1.609344*VLOOKUP(J20,'uCO2 Emission Factors'!$V$7:$X$271,3,FALSE))/1000000,0)</f>
        <v>0</v>
      </c>
      <c r="BP20" s="128">
        <f>IF(K20&lt;&gt;"",(AZ20*1.609344*VLOOKUP(K20,'uCO2 Emission Factors'!$V$7:$X$271,3,FALSE))/1000000,0)</f>
        <v>0</v>
      </c>
      <c r="BQ20" s="128">
        <f>IF(L20&lt;&gt;"",(BA20*1.609344*VLOOKUP(L20,'uCO2 Emission Factors'!$V$7:$X$271,3,FALSE))/1000000,0)</f>
        <v>0</v>
      </c>
      <c r="BR20" s="128">
        <f>IF(M20&lt;&gt;"",(BB20*1.609344*VLOOKUP(M20,'uCO2 Emission Factors'!$V$7:$X$271,3,FALSE))/1000000,0)</f>
        <v>0</v>
      </c>
      <c r="BS20" s="128">
        <f>IF(N20&lt;&gt;"",(BC20*1.609344*VLOOKUP(N20,'uCO2 Emission Factors'!$V$7:$X$271,3,FALSE))/1000000,0)</f>
        <v>0</v>
      </c>
      <c r="BT20" s="128">
        <f>IF(O20&lt;&gt;"",(BD20*1.609344*VLOOKUP(O20,'uCO2 Emission Factors'!$V$7:$X$271,3,FALSE))/1000000,0)</f>
        <v>0</v>
      </c>
      <c r="BU20" s="128">
        <f>IF(P20&lt;&gt;"",(BE20*1.609344*VLOOKUP(P20,'uCO2 Emission Factors'!$V$7:$X$271,3,FALSE))/1000000,0)</f>
        <v>0</v>
      </c>
      <c r="BV20" s="128"/>
      <c r="BW20" s="128">
        <f>SUMIF('Fleet Calc'!$AE$3:$AE$1600,CONCATENATE(uCO2_Calc!$E20,uCO2_Calc!J$2,"L"),'Fleet Calc'!$AI$3:$AI$1600)</f>
        <v>0</v>
      </c>
      <c r="BX20" s="128">
        <f>SUMIF('Fleet Calc'!$AE$3:$AE$1600,CONCATENATE(uCO2_Calc!$E20,uCO2_Calc!K$2,"L"),'Fleet Calc'!$AI$3:$AI$1600)</f>
        <v>0</v>
      </c>
      <c r="BY20" s="128">
        <f>SUMIF('Fleet Calc'!$AE$3:$AE$1600,CONCATENATE(uCO2_Calc!$E20,uCO2_Calc!L$2,"L"),'Fleet Calc'!$AI$3:$AI$1600)</f>
        <v>0</v>
      </c>
      <c r="BZ20" s="128">
        <f>SUMIF('Fleet Calc'!$AE$3:$AE$1600,CONCATENATE(uCO2_Calc!$E20,uCO2_Calc!M$2,"L"),'Fleet Calc'!$AI$3:$AI$1600)</f>
        <v>0</v>
      </c>
      <c r="CA20" s="128">
        <f>SUMIF('Fleet Calc'!$AE$3:$AE$1600,CONCATENATE(uCO2_Calc!$E20,uCO2_Calc!N$2,"L"),'Fleet Calc'!$AI$3:$AI$1600)</f>
        <v>0</v>
      </c>
      <c r="CB20" s="128">
        <f>SUMIF('Fleet Calc'!$AE$3:$AE$1600,CONCATENATE(uCO2_Calc!$E20,uCO2_Calc!O$2,"L"),'Fleet Calc'!$AI$3:$AI$1600)</f>
        <v>0</v>
      </c>
      <c r="CC20" s="128">
        <f>SUMIF('Fleet Calc'!$AE$3:$AE$1600,CONCATENATE(uCO2_Calc!$E20,uCO2_Calc!P$2,"L"),'Fleet Calc'!$AI$3:$AI$1600)</f>
        <v>0</v>
      </c>
      <c r="CD20" s="128"/>
      <c r="CE20" s="128">
        <f>SUMIF('Fleet Calc'!$AE$3:$AE$1600,CONCATENATE(uCO2_Calc!$E20,uCO2_Calc!J$2,"A"),'Fleet Calc'!$AI$3:$AI$1600)</f>
        <v>0</v>
      </c>
      <c r="CF20" s="128">
        <f>SUMIF('Fleet Calc'!$AE$3:$AE$1600,CONCATENATE(uCO2_Calc!$E20,uCO2_Calc!K$2,"A"),'Fleet Calc'!$AI$3:$AI$1600)</f>
        <v>0</v>
      </c>
      <c r="CG20" s="128">
        <f>SUMIF('Fleet Calc'!$AE$3:$AE$1600,CONCATENATE(uCO2_Calc!$E20,uCO2_Calc!L$2,"A"),'Fleet Calc'!$AI$3:$AI$1600)</f>
        <v>0</v>
      </c>
      <c r="CH20" s="128">
        <f>SUMIF('Fleet Calc'!$AE$3:$AE$1600,CONCATENATE(uCO2_Calc!$E20,uCO2_Calc!M$2,"A"),'Fleet Calc'!$AI$3:$AI$1600)</f>
        <v>0</v>
      </c>
      <c r="CI20" s="128">
        <f>SUMIF('Fleet Calc'!$AE$3:$AE$1600,CONCATENATE(uCO2_Calc!$E20,uCO2_Calc!N$2,"A"),'Fleet Calc'!$AI$3:$AI$1600)</f>
        <v>0</v>
      </c>
      <c r="CJ20" s="128">
        <f>SUMIF('Fleet Calc'!$AE$3:$AE$1600,CONCATENATE(uCO2_Calc!$E20,uCO2_Calc!O$2,"A"),'Fleet Calc'!$AI$3:$AI$1600)</f>
        <v>0</v>
      </c>
      <c r="CK20" s="128">
        <f>SUMIF('Fleet Calc'!$AE$3:$AE$1600,CONCATENATE(uCO2_Calc!$E20,uCO2_Calc!P$2,"A"),'Fleet Calc'!$AI$3:$AI$1600)</f>
        <v>0</v>
      </c>
      <c r="CL20" s="128"/>
      <c r="CM20" s="128">
        <f>IF(S20&lt;&gt;"",(BW20*1.609344*VLOOKUP(S20,'uCO2 Emission Factors'!$V$7:$X$271,2,FALSE))/1000000,0)</f>
        <v>0</v>
      </c>
      <c r="CN20" s="128">
        <f>IF(T20&lt;&gt;"",(BX20*1.609344*VLOOKUP(T20,'uCO2 Emission Factors'!$V$7:$X$271,2,FALSE))/1000000,0)</f>
        <v>0</v>
      </c>
      <c r="CO20" s="128">
        <f>IF(U20&lt;&gt;"",(BY20*1.609344*VLOOKUP(U20,'uCO2 Emission Factors'!$V$7:$X$271,2,FALSE))/1000000,0)</f>
        <v>0</v>
      </c>
      <c r="CP20" s="128">
        <f>IF(V20&lt;&gt;"",(BZ20*1.609344*VLOOKUP(V20,'uCO2 Emission Factors'!$V$7:$X$271,2,FALSE))/1000000,0)</f>
        <v>0</v>
      </c>
      <c r="CQ20" s="128">
        <f>IF(W20&lt;&gt;"",(CA20*1.609344*VLOOKUP(W20,'uCO2 Emission Factors'!$V$7:$X$271,2,FALSE))/1000000,0)</f>
        <v>0</v>
      </c>
      <c r="CR20" s="128">
        <f>IF(X20&lt;&gt;"",(CB20*1.609344*VLOOKUP(X20,'uCO2 Emission Factors'!$V$7:$X$271,2,FALSE))/1000000,0)</f>
        <v>0</v>
      </c>
      <c r="CS20" s="128">
        <f>IF(Y20&lt;&gt;"",(CC20*1.609344*VLOOKUP(Y20,'uCO2 Emission Factors'!$V$7:$X$271,2,FALSE))/1000000,0)</f>
        <v>0</v>
      </c>
      <c r="CT20" s="128"/>
      <c r="CU20" s="128">
        <f>IF(S20&lt;&gt;"",(CE20*1.609344*VLOOKUP(S20,'uCO2 Emission Factors'!$V$7:$X$271,3,FALSE))/1000000,0)</f>
        <v>0</v>
      </c>
      <c r="CV20" s="128">
        <f>IF(T20&lt;&gt;"",(CF20*1.609344*VLOOKUP(T20,'uCO2 Emission Factors'!$V$7:$X$271,3,FALSE))/1000000,0)</f>
        <v>0</v>
      </c>
      <c r="CW20" s="128">
        <f>IF(U20&lt;&gt;"",(CG20*1.609344*VLOOKUP(U20,'uCO2 Emission Factors'!$V$7:$X$271,3,FALSE))/1000000,0)</f>
        <v>0</v>
      </c>
      <c r="CX20" s="128">
        <f>IF(V20&lt;&gt;"",(CH20*1.609344*VLOOKUP(V20,'uCO2 Emission Factors'!$V$7:$X$271,3,FALSE))/1000000,0)</f>
        <v>0</v>
      </c>
      <c r="CY20" s="128">
        <f>IF(W20&lt;&gt;"",(CI20*1.609344*VLOOKUP(W20,'uCO2 Emission Factors'!$V$7:$X$271,3,FALSE))/1000000,0)</f>
        <v>0</v>
      </c>
      <c r="CZ20" s="128">
        <f>IF(X20&lt;&gt;"",(CJ20*1.609344*VLOOKUP(X20,'uCO2 Emission Factors'!$V$7:$X$271,3,FALSE))/1000000,0)</f>
        <v>0</v>
      </c>
      <c r="DA20" s="128">
        <f>IF(Y20&lt;&gt;"",(CK20*1.609344*VLOOKUP(Y20,'uCO2 Emission Factors'!$V$7:$X$271,3,FALSE))/1000000,0)</f>
        <v>0</v>
      </c>
      <c r="DB20" s="128"/>
      <c r="DC20" s="128">
        <f>SUMIF('Fleet Calc'!$AE$3:$AE$1600,CONCATENATE(uCO2_Calc!$E20,uCO2_Calc!J$2,"L"),'Fleet Calc'!$AG$3:$AG$1600)</f>
        <v>0</v>
      </c>
      <c r="DD20" s="128">
        <f>SUMIF('Fleet Calc'!$AE$3:$AE$1600,CONCATENATE(uCO2_Calc!$E20,uCO2_Calc!K$2,"L"),'Fleet Calc'!$AG$3:$AG$1600)</f>
        <v>0</v>
      </c>
      <c r="DE20" s="128">
        <f>SUMIF('Fleet Calc'!$AE$3:$AE$1600,CONCATENATE(uCO2_Calc!$E20,uCO2_Calc!L$2,"L"),'Fleet Calc'!$AG$3:$AG$1600)</f>
        <v>0</v>
      </c>
      <c r="DF20" s="128">
        <f>SUMIF('Fleet Calc'!$AE$3:$AE$1600,CONCATENATE(uCO2_Calc!$E20,uCO2_Calc!M$2,"L"),'Fleet Calc'!$AG$3:$AG$1600)</f>
        <v>0</v>
      </c>
      <c r="DG20" s="128">
        <f>SUMIF('Fleet Calc'!$AE$3:$AE$1600,CONCATENATE(uCO2_Calc!$E20,uCO2_Calc!N$2,"L"),'Fleet Calc'!$AG$3:$AG$1600)</f>
        <v>0</v>
      </c>
      <c r="DH20" s="128">
        <f>SUMIF('Fleet Calc'!$AE$3:$AE$1600,CONCATENATE(uCO2_Calc!$E20,uCO2_Calc!O$2,"L"),'Fleet Calc'!$AG$3:$AG$1600)</f>
        <v>0</v>
      </c>
      <c r="DI20" s="128">
        <f>SUMIF('Fleet Calc'!$AE$3:$AE$1600,CONCATENATE(uCO2_Calc!$E20,uCO2_Calc!P$2,"L"),'Fleet Calc'!$AG$3:$AG$1600)</f>
        <v>0</v>
      </c>
      <c r="DJ20" s="128"/>
      <c r="DK20" s="128">
        <f>SUMIF('Fleet Calc'!$AE$3:$AE$1600,CONCATENATE(uCO2_Calc!$E20,uCO2_Calc!J$2,"A"),'Fleet Calc'!$AG$3:$AG$1600)</f>
        <v>0</v>
      </c>
      <c r="DL20" s="128">
        <f>SUMIF('Fleet Calc'!$AE$3:$AE$1600,CONCATENATE(uCO2_Calc!$E20,uCO2_Calc!K$2,"A"),'Fleet Calc'!$AG$3:$AG$1600)</f>
        <v>0</v>
      </c>
      <c r="DM20" s="128">
        <f>SUMIF('Fleet Calc'!$AE$3:$AE$1600,CONCATENATE(uCO2_Calc!$E20,uCO2_Calc!L$2,"A"),'Fleet Calc'!$AG$3:$AG$1600)</f>
        <v>0</v>
      </c>
      <c r="DN20" s="128">
        <f>SUMIF('Fleet Calc'!$AE$3:$AE$1600,CONCATENATE(uCO2_Calc!$E20,uCO2_Calc!M$2,"A"),'Fleet Calc'!$AG$3:$AG$1600)</f>
        <v>0</v>
      </c>
      <c r="DO20" s="128">
        <f>SUMIF('Fleet Calc'!$AE$3:$AE$1600,CONCATENATE(uCO2_Calc!$E20,uCO2_Calc!N$2,"A"),'Fleet Calc'!$AG$3:$AG$1600)</f>
        <v>0</v>
      </c>
      <c r="DP20" s="128">
        <f>SUMIF('Fleet Calc'!$AE$3:$AE$1600,CONCATENATE(uCO2_Calc!$E20,uCO2_Calc!O$2,"A"),'Fleet Calc'!$AG$3:$AG$1600)</f>
        <v>0</v>
      </c>
      <c r="DQ20" s="128">
        <f>SUMIF('Fleet Calc'!$AE$3:$AE$1600,CONCATENATE(uCO2_Calc!$E20,uCO2_Calc!P$2,"A"),'Fleet Calc'!$AG$3:$AG$1600)</f>
        <v>0</v>
      </c>
      <c r="DR20" s="128">
        <f>SUMIF('Fleet Calc'!$AE$3:$AE$1600,CONCATENATE(uCO2_Calc!$E20,uCO2_Calc!Q$2,"A"),'Fleet Calc'!$AG$3:$AG$1600)</f>
        <v>0</v>
      </c>
      <c r="DS20" s="128">
        <f>SUMIF('Fleet Calc'!$AE$3:$AE$1600,CONCATENATE(uCO2_Calc!$E20,uCO2_Calc!R$2,"A"),'Fleet Calc'!$AG$3:$AG$1600)</f>
        <v>0</v>
      </c>
      <c r="DT20" s="128">
        <f>SUMIF('Fleet Calc'!$AE$3:$AE$1600,CONCATENATE(uCO2_Calc!$E20,uCO2_Calc!S$2,"A"),'Fleet Calc'!$AG$3:$AG$1600)</f>
        <v>0</v>
      </c>
      <c r="DU20" s="128"/>
      <c r="DV20" s="130">
        <f>IF(J20&lt;&gt;"",(DC20*VLOOKUP(J20,'uCO2 Emission Factors'!$V$7:$Z$271,5,FALSE))/1000000,0)</f>
        <v>0</v>
      </c>
      <c r="DW20" s="130">
        <f>IF(K20&lt;&gt;"",(DD20*VLOOKUP(K20,'uCO2 Emission Factors'!$V$7:$Z$271,5,FALSE))/1000000,0)</f>
        <v>0</v>
      </c>
      <c r="DX20" s="130">
        <f>IF(L20&lt;&gt;"",(DE20*VLOOKUP(L20,'uCO2 Emission Factors'!$V$7:$Z$271,5,FALSE))/1000000,0)</f>
        <v>0</v>
      </c>
      <c r="DY20" s="130">
        <f>IF(M20&lt;&gt;"",(DF20*VLOOKUP(M20,'uCO2 Emission Factors'!$V$7:$Z$271,5,FALSE))/1000000,0)</f>
        <v>0</v>
      </c>
      <c r="DZ20" s="130">
        <f>IF(N20&lt;&gt;"",(DG20*VLOOKUP(N20,'uCO2 Emission Factors'!$V$7:$Z$271,5,FALSE))/1000000,0)</f>
        <v>0</v>
      </c>
      <c r="EA20" s="130">
        <f>IF(O20&lt;&gt;"",(DH20*VLOOKUP(O20,'uCO2 Emission Factors'!$V$7:$Z$271,5,FALSE))/1000000,0)</f>
        <v>0</v>
      </c>
      <c r="EB20" s="130">
        <f>IF(P20&lt;&gt;"",(DI20*VLOOKUP(P20,'uCO2 Emission Factors'!$V$7:$Z$271,5,FALSE))/1000000,0)</f>
        <v>0</v>
      </c>
      <c r="EC20" s="128"/>
      <c r="ED20" s="130">
        <f>IF(J20&lt;&gt;"",(DK20*VLOOKUP(J20,'uCO2 Emission Factors'!$V$7:$Z$271,5,FALSE))/1000000,0)</f>
        <v>0</v>
      </c>
      <c r="EE20" s="130">
        <f>IF(K20&lt;&gt;"",(DL20*VLOOKUP(K20,'uCO2 Emission Factors'!$V$7:$Z$271,5,FALSE))/1000000,0)</f>
        <v>0</v>
      </c>
      <c r="EF20" s="130">
        <f>IF(L20&lt;&gt;"",(DM20*VLOOKUP(L20,'uCO2 Emission Factors'!$V$7:$Z$271,5,FALSE))/1000000,0)</f>
        <v>0</v>
      </c>
      <c r="EG20" s="130">
        <f>IF(M20&lt;&gt;"",(DN20*VLOOKUP(M20,'uCO2 Emission Factors'!$V$7:$Z$271,5,FALSE))/1000000,0)</f>
        <v>0</v>
      </c>
      <c r="EH20" s="130">
        <f>IF(N20&lt;&gt;"",(DO20*VLOOKUP(N20,'uCO2 Emission Factors'!$V$7:$Z$271,5,FALSE))/1000000,0)</f>
        <v>0</v>
      </c>
      <c r="EI20" s="130">
        <f>IF(O20&lt;&gt;"",(DP20*VLOOKUP(O20,'uCO2 Emission Factors'!$V$7:$Z$271,5,FALSE))/1000000,0)</f>
        <v>0</v>
      </c>
      <c r="EJ20" s="130">
        <f>IF(P20&lt;&gt;"",(DQ20*VLOOKUP(P20,'uCO2 Emission Factors'!$V$7:$Z$271,5,FALSE))/1000000,0)</f>
        <v>0</v>
      </c>
      <c r="EK20" s="128"/>
      <c r="EL20" s="130">
        <f t="shared" si="2"/>
        <v>0</v>
      </c>
      <c r="EM20" s="130">
        <f t="shared" si="3"/>
        <v>0</v>
      </c>
      <c r="EN20" s="130">
        <f t="shared" si="4"/>
        <v>0</v>
      </c>
      <c r="EO20" s="130">
        <f t="shared" si="5"/>
        <v>0</v>
      </c>
      <c r="EP20" s="130">
        <f t="shared" si="6"/>
        <v>0</v>
      </c>
      <c r="EQ20" s="130">
        <f t="shared" si="7"/>
        <v>0</v>
      </c>
      <c r="ER20" s="130">
        <f t="shared" si="8"/>
        <v>0</v>
      </c>
      <c r="ES20" s="130"/>
      <c r="ET20" s="130">
        <f t="shared" si="9"/>
        <v>0</v>
      </c>
      <c r="EU20" s="130">
        <f t="shared" si="10"/>
        <v>0</v>
      </c>
      <c r="EV20" s="130">
        <f t="shared" si="11"/>
        <v>0</v>
      </c>
      <c r="EW20" s="130">
        <f t="shared" si="12"/>
        <v>0</v>
      </c>
      <c r="EX20" s="130">
        <f t="shared" si="13"/>
        <v>0</v>
      </c>
      <c r="EY20" s="130">
        <f t="shared" si="14"/>
        <v>0</v>
      </c>
      <c r="EZ20" s="130">
        <f t="shared" si="15"/>
        <v>0</v>
      </c>
      <c r="FA20" s="128"/>
      <c r="FB20" s="128">
        <f t="shared" si="16"/>
        <v>0</v>
      </c>
      <c r="FC20" s="128"/>
      <c r="FD20" s="128">
        <f t="shared" si="17"/>
        <v>0</v>
      </c>
      <c r="FE20" s="128">
        <f t="shared" si="18"/>
        <v>0</v>
      </c>
      <c r="FF20" s="128">
        <f t="shared" si="19"/>
        <v>0</v>
      </c>
      <c r="FG20" s="128">
        <f t="shared" si="20"/>
        <v>0</v>
      </c>
      <c r="FH20" s="128">
        <f t="shared" si="21"/>
        <v>0</v>
      </c>
      <c r="FI20" s="128">
        <f t="shared" si="22"/>
        <v>0</v>
      </c>
      <c r="FJ20" s="128">
        <f t="shared" si="23"/>
        <v>0</v>
      </c>
      <c r="FL20">
        <f t="shared" si="24"/>
        <v>0</v>
      </c>
      <c r="FM20">
        <f t="shared" si="25"/>
        <v>0</v>
      </c>
      <c r="FN20">
        <f t="shared" si="26"/>
        <v>0</v>
      </c>
      <c r="FO20">
        <f t="shared" si="27"/>
        <v>0</v>
      </c>
      <c r="FP20">
        <f t="shared" si="28"/>
        <v>0</v>
      </c>
      <c r="FQ20">
        <f t="shared" si="29"/>
        <v>0</v>
      </c>
      <c r="FR20">
        <f t="shared" si="30"/>
        <v>0</v>
      </c>
      <c r="FT20">
        <f t="shared" si="31"/>
        <v>0</v>
      </c>
      <c r="FU20">
        <f t="shared" si="32"/>
        <v>0</v>
      </c>
      <c r="FV20">
        <f t="shared" si="33"/>
        <v>0</v>
      </c>
      <c r="FW20">
        <f t="shared" si="34"/>
        <v>0</v>
      </c>
      <c r="FX20">
        <f t="shared" si="35"/>
        <v>0</v>
      </c>
      <c r="FY20">
        <f t="shared" si="36"/>
        <v>0</v>
      </c>
      <c r="FZ20">
        <f t="shared" si="37"/>
        <v>0</v>
      </c>
      <c r="GB20">
        <f t="shared" si="38"/>
        <v>0</v>
      </c>
      <c r="GC20">
        <f t="shared" si="39"/>
        <v>0</v>
      </c>
      <c r="GD20">
        <f t="shared" si="40"/>
        <v>0</v>
      </c>
      <c r="GE20">
        <f t="shared" si="41"/>
        <v>0</v>
      </c>
      <c r="GF20">
        <f t="shared" si="42"/>
        <v>0</v>
      </c>
      <c r="GG20">
        <f t="shared" si="43"/>
        <v>0</v>
      </c>
      <c r="GH20">
        <f t="shared" si="44"/>
        <v>0</v>
      </c>
      <c r="GJ20">
        <f t="shared" si="45"/>
        <v>0</v>
      </c>
      <c r="GK20">
        <f t="shared" si="46"/>
        <v>0</v>
      </c>
      <c r="GL20">
        <f t="shared" si="47"/>
        <v>0</v>
      </c>
      <c r="GM20">
        <f t="shared" si="48"/>
        <v>0</v>
      </c>
      <c r="GN20">
        <f t="shared" si="49"/>
        <v>0</v>
      </c>
      <c r="GO20">
        <f t="shared" si="50"/>
        <v>0</v>
      </c>
      <c r="GP20">
        <f t="shared" si="51"/>
        <v>0</v>
      </c>
      <c r="GR20">
        <f t="shared" si="52"/>
        <v>0</v>
      </c>
      <c r="GS20">
        <f t="shared" si="53"/>
        <v>0</v>
      </c>
      <c r="GT20">
        <f t="shared" si="54"/>
        <v>0</v>
      </c>
      <c r="GU20">
        <f t="shared" si="55"/>
        <v>0</v>
      </c>
      <c r="GV20">
        <f t="shared" si="56"/>
        <v>0</v>
      </c>
      <c r="GW20">
        <f t="shared" si="57"/>
        <v>0</v>
      </c>
      <c r="GX20">
        <f t="shared" si="58"/>
        <v>0</v>
      </c>
    </row>
    <row r="21" spans="1:206" x14ac:dyDescent="0.2">
      <c r="B21" t="s">
        <v>65</v>
      </c>
      <c r="C21" t="s">
        <v>82</v>
      </c>
      <c r="D21" t="s">
        <v>303</v>
      </c>
      <c r="E21" t="str">
        <f t="shared" si="0"/>
        <v>RR6</v>
      </c>
      <c r="G21" s="129">
        <v>0</v>
      </c>
      <c r="H21" s="129">
        <v>0</v>
      </c>
      <c r="I21" s="127"/>
      <c r="J21" s="127">
        <f t="shared" si="60"/>
        <v>147</v>
      </c>
      <c r="K21" s="127">
        <f t="shared" si="59"/>
        <v>148</v>
      </c>
      <c r="L21" s="127">
        <f t="shared" si="59"/>
        <v>149</v>
      </c>
      <c r="M21" s="127">
        <f t="shared" si="59"/>
        <v>150</v>
      </c>
      <c r="N21" s="127">
        <f t="shared" si="59"/>
        <v>151</v>
      </c>
      <c r="O21" s="127">
        <f t="shared" si="59"/>
        <v>152</v>
      </c>
      <c r="P21" s="127">
        <f t="shared" si="59"/>
        <v>153</v>
      </c>
      <c r="Q21" s="127"/>
      <c r="R21" s="127"/>
      <c r="S21" s="127"/>
      <c r="T21" s="127"/>
      <c r="U21" s="127"/>
      <c r="V21" s="127"/>
      <c r="W21" s="127"/>
      <c r="X21" s="127"/>
      <c r="Y21" s="127"/>
      <c r="AA21" s="128">
        <f>COUNTIF('Fleet Calc'!$AE$3:$AE$1600,CONCATENATE(uCO2_Calc!$E21,uCO2_Calc!J$2,"L"))</f>
        <v>0</v>
      </c>
      <c r="AB21" s="128">
        <f>COUNTIF('Fleet Calc'!$AE$3:$AE$1600,CONCATENATE(uCO2_Calc!$E21,uCO2_Calc!K$2,"L"))</f>
        <v>0</v>
      </c>
      <c r="AC21" s="128">
        <f>COUNTIF('Fleet Calc'!$AE$3:$AE$1600,CONCATENATE(uCO2_Calc!$E21,uCO2_Calc!L$2,"L"))</f>
        <v>0</v>
      </c>
      <c r="AD21" s="128">
        <f>COUNTIF('Fleet Calc'!$AE$3:$AE$1600,CONCATENATE(uCO2_Calc!$E21,uCO2_Calc!M$2,"L"))</f>
        <v>0</v>
      </c>
      <c r="AE21" s="128">
        <f>COUNTIF('Fleet Calc'!$AE$3:$AE$1600,CONCATENATE(uCO2_Calc!$E21,uCO2_Calc!N$2,"L"))</f>
        <v>0</v>
      </c>
      <c r="AF21" s="128">
        <f>COUNTIF('Fleet Calc'!$AE$3:$AE$1600,CONCATENATE(uCO2_Calc!$E21,uCO2_Calc!O$2,"L"))</f>
        <v>0</v>
      </c>
      <c r="AG21" s="128">
        <f>COUNTIF('Fleet Calc'!$AE$3:$AE$1600,CONCATENATE(uCO2_Calc!$E21,uCO2_Calc!P$2,"L"))</f>
        <v>0</v>
      </c>
      <c r="AH21" s="128"/>
      <c r="AI21" s="128">
        <f>COUNTIF('Fleet Calc'!$AE$3:$AE$1600,CONCATENATE(uCO2_Calc!$E21,uCO2_Calc!J$2,"A"))</f>
        <v>0</v>
      </c>
      <c r="AJ21" s="128">
        <f>COUNTIF('Fleet Calc'!$AE$3:$AE$1600,CONCATENATE(uCO2_Calc!$E21,uCO2_Calc!K$2,"A"))</f>
        <v>0</v>
      </c>
      <c r="AK21" s="128">
        <f>COUNTIF('Fleet Calc'!$AE$3:$AE$1600,CONCATENATE(uCO2_Calc!$E21,uCO2_Calc!L$2,"A"))</f>
        <v>0</v>
      </c>
      <c r="AL21" s="128">
        <f>COUNTIF('Fleet Calc'!$AE$3:$AE$1600,CONCATENATE(uCO2_Calc!$E21,uCO2_Calc!M$2,"A"))</f>
        <v>0</v>
      </c>
      <c r="AM21" s="128">
        <f>COUNTIF('Fleet Calc'!$AE$3:$AE$1600,CONCATENATE(uCO2_Calc!$E21,uCO2_Calc!N$2,"A"))</f>
        <v>0</v>
      </c>
      <c r="AN21" s="128">
        <f>COUNTIF('Fleet Calc'!$AE$3:$AE$1600,CONCATENATE(uCO2_Calc!$E21,uCO2_Calc!O$2,"A"))</f>
        <v>0</v>
      </c>
      <c r="AO21" s="128">
        <f>COUNTIF('Fleet Calc'!$AE$3:$AE$1600,CONCATENATE(uCO2_Calc!$E21,uCO2_Calc!P$2,"A"))</f>
        <v>0</v>
      </c>
      <c r="AP21" s="128"/>
      <c r="AQ21" s="128">
        <f>SUMIF('Fleet Calc'!$AE$3:$AE$1600,CONCATENATE(uCO2_Calc!$E21,uCO2_Calc!J$2,"L"),'Fleet Calc'!$AK$3:$AK$1600)</f>
        <v>0</v>
      </c>
      <c r="AR21" s="128">
        <f>SUMIF('Fleet Calc'!$AE$3:$AE$1600,CONCATENATE(uCO2_Calc!$E21,uCO2_Calc!K$2,"L"),'Fleet Calc'!$AK$3:$AK$1600)</f>
        <v>0</v>
      </c>
      <c r="AS21" s="128">
        <f>SUMIF('Fleet Calc'!$AE$3:$AE$1600,CONCATENATE(uCO2_Calc!$E21,uCO2_Calc!L$2,"L"),'Fleet Calc'!$AK$3:$AK$1600)</f>
        <v>0</v>
      </c>
      <c r="AT21" s="128">
        <f>SUMIF('Fleet Calc'!$AE$3:$AE$1600,CONCATENATE(uCO2_Calc!$E21,uCO2_Calc!M$2,"L"),'Fleet Calc'!$AK$3:$AK$1600)</f>
        <v>0</v>
      </c>
      <c r="AU21" s="128">
        <f>SUMIF('Fleet Calc'!$AE$3:$AE$1600,CONCATENATE(uCO2_Calc!$E21,uCO2_Calc!N$2,"L"),'Fleet Calc'!$AK$3:$AK$1600)</f>
        <v>0</v>
      </c>
      <c r="AV21" s="128">
        <f>SUMIF('Fleet Calc'!$AE$3:$AE$1600,CONCATENATE(uCO2_Calc!$E21,uCO2_Calc!O$2,"L"),'Fleet Calc'!$AK$3:$AK$1600)</f>
        <v>0</v>
      </c>
      <c r="AW21" s="128">
        <f>SUMIF('Fleet Calc'!$AE$3:$AE$1600,CONCATENATE(uCO2_Calc!$E21,uCO2_Calc!P$2,"L"),'Fleet Calc'!$AK$3:$AK$1600)</f>
        <v>0</v>
      </c>
      <c r="AX21" s="128"/>
      <c r="AY21" s="128">
        <f>SUMIF('Fleet Calc'!$AE$3:$AE$1600,CONCATENATE(uCO2_Calc!$E21,uCO2_Calc!J$2,"A"),'Fleet Calc'!$AK$3:$AK$1600)</f>
        <v>0</v>
      </c>
      <c r="AZ21" s="128">
        <f>SUMIF('Fleet Calc'!$AE$3:$AE$1600,CONCATENATE(uCO2_Calc!$E21,uCO2_Calc!K$2,"A"),'Fleet Calc'!$AK$3:$AK$1600)</f>
        <v>0</v>
      </c>
      <c r="BA21" s="128">
        <f>SUMIF('Fleet Calc'!$AE$3:$AE$1600,CONCATENATE(uCO2_Calc!$E21,uCO2_Calc!L$2,"A"),'Fleet Calc'!$AK$3:$AK$1600)</f>
        <v>0</v>
      </c>
      <c r="BB21" s="128">
        <f>SUMIF('Fleet Calc'!$AE$3:$AE$1600,CONCATENATE(uCO2_Calc!$E21,uCO2_Calc!M$2,"A"),'Fleet Calc'!$AK$3:$AK$1600)</f>
        <v>0</v>
      </c>
      <c r="BC21" s="128">
        <f>SUMIF('Fleet Calc'!$AE$3:$AE$1600,CONCATENATE(uCO2_Calc!$E21,uCO2_Calc!N$2,"A"),'Fleet Calc'!$AK$3:$AK$1600)</f>
        <v>0</v>
      </c>
      <c r="BD21" s="128">
        <f>SUMIF('Fleet Calc'!$AE$3:$AE$1600,CONCATENATE(uCO2_Calc!$E21,uCO2_Calc!O$2,"A"),'Fleet Calc'!$AK$3:$AK$1600)</f>
        <v>0</v>
      </c>
      <c r="BE21" s="128">
        <f>SUMIF('Fleet Calc'!$AE$3:$AE$1600,CONCATENATE(uCO2_Calc!$E21,uCO2_Calc!P$2,"A"),'Fleet Calc'!$AK$3:$AK$1600)</f>
        <v>0</v>
      </c>
      <c r="BF21" s="128"/>
      <c r="BG21" s="128">
        <f>IF(J21&lt;&gt;"",(AQ21*1.609344*VLOOKUP(J21,'uCO2 Emission Factors'!$V$7:$X$271,2,FALSE))/1000000,0)</f>
        <v>0</v>
      </c>
      <c r="BH21" s="128">
        <f>IF(K21&lt;&gt;"",(AR21*1.609344*VLOOKUP(K21,'uCO2 Emission Factors'!$V$7:$X$271,2,FALSE))/1000000,0)</f>
        <v>0</v>
      </c>
      <c r="BI21" s="128">
        <f>IF(L21&lt;&gt;"",(AS21*1.609344*VLOOKUP(L21,'uCO2 Emission Factors'!$V$7:$X$271,2,FALSE))/1000000,0)</f>
        <v>0</v>
      </c>
      <c r="BJ21" s="128">
        <f>IF(M21&lt;&gt;"",(AT21*1.609344*VLOOKUP(M21,'uCO2 Emission Factors'!$V$7:$X$271,2,FALSE))/1000000,0)</f>
        <v>0</v>
      </c>
      <c r="BK21" s="128">
        <f>IF(N21&lt;&gt;"",(AU21*1.609344*VLOOKUP(N21,'uCO2 Emission Factors'!$V$7:$X$271,2,FALSE))/1000000,0)</f>
        <v>0</v>
      </c>
      <c r="BL21" s="128">
        <f>IF(O21&lt;&gt;"",(AV21*1.609344*VLOOKUP(O21,'uCO2 Emission Factors'!$V$7:$X$271,2,FALSE))/1000000,0)</f>
        <v>0</v>
      </c>
      <c r="BM21" s="128">
        <f>IF(P21&lt;&gt;"",(AW21*1.609344*VLOOKUP(P21,'uCO2 Emission Factors'!$V$7:$X$271,2,FALSE))/1000000,0)</f>
        <v>0</v>
      </c>
      <c r="BN21" s="128"/>
      <c r="BO21" s="128">
        <f>IF(J21&lt;&gt;"",(AY21*1.609344*VLOOKUP(J21,'uCO2 Emission Factors'!$V$7:$X$271,3,FALSE))/1000000,0)</f>
        <v>0</v>
      </c>
      <c r="BP21" s="128">
        <f>IF(K21&lt;&gt;"",(AZ21*1.609344*VLOOKUP(K21,'uCO2 Emission Factors'!$V$7:$X$271,3,FALSE))/1000000,0)</f>
        <v>0</v>
      </c>
      <c r="BQ21" s="128">
        <f>IF(L21&lt;&gt;"",(BA21*1.609344*VLOOKUP(L21,'uCO2 Emission Factors'!$V$7:$X$271,3,FALSE))/1000000,0)</f>
        <v>0</v>
      </c>
      <c r="BR21" s="128">
        <f>IF(M21&lt;&gt;"",(BB21*1.609344*VLOOKUP(M21,'uCO2 Emission Factors'!$V$7:$X$271,3,FALSE))/1000000,0)</f>
        <v>0</v>
      </c>
      <c r="BS21" s="128">
        <f>IF(N21&lt;&gt;"",(BC21*1.609344*VLOOKUP(N21,'uCO2 Emission Factors'!$V$7:$X$271,3,FALSE))/1000000,0)</f>
        <v>0</v>
      </c>
      <c r="BT21" s="128">
        <f>IF(O21&lt;&gt;"",(BD21*1.609344*VLOOKUP(O21,'uCO2 Emission Factors'!$V$7:$X$271,3,FALSE))/1000000,0)</f>
        <v>0</v>
      </c>
      <c r="BU21" s="128">
        <f>IF(P21&lt;&gt;"",(BE21*1.609344*VLOOKUP(P21,'uCO2 Emission Factors'!$V$7:$X$271,3,FALSE))/1000000,0)</f>
        <v>0</v>
      </c>
      <c r="BV21" s="128"/>
      <c r="BW21" s="128">
        <f>SUMIF('Fleet Calc'!$AE$3:$AE$1600,CONCATENATE(uCO2_Calc!$E21,uCO2_Calc!J$2,"L"),'Fleet Calc'!$AI$3:$AI$1600)</f>
        <v>0</v>
      </c>
      <c r="BX21" s="128">
        <f>SUMIF('Fleet Calc'!$AE$3:$AE$1600,CONCATENATE(uCO2_Calc!$E21,uCO2_Calc!K$2,"L"),'Fleet Calc'!$AI$3:$AI$1600)</f>
        <v>0</v>
      </c>
      <c r="BY21" s="128">
        <f>SUMIF('Fleet Calc'!$AE$3:$AE$1600,CONCATENATE(uCO2_Calc!$E21,uCO2_Calc!L$2,"L"),'Fleet Calc'!$AI$3:$AI$1600)</f>
        <v>0</v>
      </c>
      <c r="BZ21" s="128">
        <f>SUMIF('Fleet Calc'!$AE$3:$AE$1600,CONCATENATE(uCO2_Calc!$E21,uCO2_Calc!M$2,"L"),'Fleet Calc'!$AI$3:$AI$1600)</f>
        <v>0</v>
      </c>
      <c r="CA21" s="128">
        <f>SUMIF('Fleet Calc'!$AE$3:$AE$1600,CONCATENATE(uCO2_Calc!$E21,uCO2_Calc!N$2,"L"),'Fleet Calc'!$AI$3:$AI$1600)</f>
        <v>0</v>
      </c>
      <c r="CB21" s="128">
        <f>SUMIF('Fleet Calc'!$AE$3:$AE$1600,CONCATENATE(uCO2_Calc!$E21,uCO2_Calc!O$2,"L"),'Fleet Calc'!$AI$3:$AI$1600)</f>
        <v>0</v>
      </c>
      <c r="CC21" s="128">
        <f>SUMIF('Fleet Calc'!$AE$3:$AE$1600,CONCATENATE(uCO2_Calc!$E21,uCO2_Calc!P$2,"L"),'Fleet Calc'!$AI$3:$AI$1600)</f>
        <v>0</v>
      </c>
      <c r="CD21" s="128"/>
      <c r="CE21" s="128">
        <f>SUMIF('Fleet Calc'!$AE$3:$AE$1600,CONCATENATE(uCO2_Calc!$E21,uCO2_Calc!J$2,"A"),'Fleet Calc'!$AI$3:$AI$1600)</f>
        <v>0</v>
      </c>
      <c r="CF21" s="128">
        <f>SUMIF('Fleet Calc'!$AE$3:$AE$1600,CONCATENATE(uCO2_Calc!$E21,uCO2_Calc!K$2,"A"),'Fleet Calc'!$AI$3:$AI$1600)</f>
        <v>0</v>
      </c>
      <c r="CG21" s="128">
        <f>SUMIF('Fleet Calc'!$AE$3:$AE$1600,CONCATENATE(uCO2_Calc!$E21,uCO2_Calc!L$2,"A"),'Fleet Calc'!$AI$3:$AI$1600)</f>
        <v>0</v>
      </c>
      <c r="CH21" s="128">
        <f>SUMIF('Fleet Calc'!$AE$3:$AE$1600,CONCATENATE(uCO2_Calc!$E21,uCO2_Calc!M$2,"A"),'Fleet Calc'!$AI$3:$AI$1600)</f>
        <v>0</v>
      </c>
      <c r="CI21" s="128">
        <f>SUMIF('Fleet Calc'!$AE$3:$AE$1600,CONCATENATE(uCO2_Calc!$E21,uCO2_Calc!N$2,"A"),'Fleet Calc'!$AI$3:$AI$1600)</f>
        <v>0</v>
      </c>
      <c r="CJ21" s="128">
        <f>SUMIF('Fleet Calc'!$AE$3:$AE$1600,CONCATENATE(uCO2_Calc!$E21,uCO2_Calc!O$2,"A"),'Fleet Calc'!$AI$3:$AI$1600)</f>
        <v>0</v>
      </c>
      <c r="CK21" s="128">
        <f>SUMIF('Fleet Calc'!$AE$3:$AE$1600,CONCATENATE(uCO2_Calc!$E21,uCO2_Calc!P$2,"A"),'Fleet Calc'!$AI$3:$AI$1600)</f>
        <v>0</v>
      </c>
      <c r="CL21" s="128"/>
      <c r="CM21" s="128">
        <f>IF(S21&lt;&gt;"",(BW21*1.609344*VLOOKUP(S21,'uCO2 Emission Factors'!$V$7:$X$271,2,FALSE))/1000000,0)</f>
        <v>0</v>
      </c>
      <c r="CN21" s="128">
        <f>IF(T21&lt;&gt;"",(BX21*1.609344*VLOOKUP(T21,'uCO2 Emission Factors'!$V$7:$X$271,2,FALSE))/1000000,0)</f>
        <v>0</v>
      </c>
      <c r="CO21" s="128">
        <f>IF(U21&lt;&gt;"",(BY21*1.609344*VLOOKUP(U21,'uCO2 Emission Factors'!$V$7:$X$271,2,FALSE))/1000000,0)</f>
        <v>0</v>
      </c>
      <c r="CP21" s="128">
        <f>IF(V21&lt;&gt;"",(BZ21*1.609344*VLOOKUP(V21,'uCO2 Emission Factors'!$V$7:$X$271,2,FALSE))/1000000,0)</f>
        <v>0</v>
      </c>
      <c r="CQ21" s="128">
        <f>IF(W21&lt;&gt;"",(CA21*1.609344*VLOOKUP(W21,'uCO2 Emission Factors'!$V$7:$X$271,2,FALSE))/1000000,0)</f>
        <v>0</v>
      </c>
      <c r="CR21" s="128">
        <f>IF(X21&lt;&gt;"",(CB21*1.609344*VLOOKUP(X21,'uCO2 Emission Factors'!$V$7:$X$271,2,FALSE))/1000000,0)</f>
        <v>0</v>
      </c>
      <c r="CS21" s="128">
        <f>IF(Y21&lt;&gt;"",(CC21*1.609344*VLOOKUP(Y21,'uCO2 Emission Factors'!$V$7:$X$271,2,FALSE))/1000000,0)</f>
        <v>0</v>
      </c>
      <c r="CT21" s="128"/>
      <c r="CU21" s="128">
        <f>IF(S21&lt;&gt;"",(CE21*1.609344*VLOOKUP(S21,'uCO2 Emission Factors'!$V$7:$X$271,3,FALSE))/1000000,0)</f>
        <v>0</v>
      </c>
      <c r="CV21" s="128">
        <f>IF(T21&lt;&gt;"",(CF21*1.609344*VLOOKUP(T21,'uCO2 Emission Factors'!$V$7:$X$271,3,FALSE))/1000000,0)</f>
        <v>0</v>
      </c>
      <c r="CW21" s="128">
        <f>IF(U21&lt;&gt;"",(CG21*1.609344*VLOOKUP(U21,'uCO2 Emission Factors'!$V$7:$X$271,3,FALSE))/1000000,0)</f>
        <v>0</v>
      </c>
      <c r="CX21" s="128">
        <f>IF(V21&lt;&gt;"",(CH21*1.609344*VLOOKUP(V21,'uCO2 Emission Factors'!$V$7:$X$271,3,FALSE))/1000000,0)</f>
        <v>0</v>
      </c>
      <c r="CY21" s="128">
        <f>IF(W21&lt;&gt;"",(CI21*1.609344*VLOOKUP(W21,'uCO2 Emission Factors'!$V$7:$X$271,3,FALSE))/1000000,0)</f>
        <v>0</v>
      </c>
      <c r="CZ21" s="128">
        <f>IF(X21&lt;&gt;"",(CJ21*1.609344*VLOOKUP(X21,'uCO2 Emission Factors'!$V$7:$X$271,3,FALSE))/1000000,0)</f>
        <v>0</v>
      </c>
      <c r="DA21" s="128">
        <f>IF(Y21&lt;&gt;"",(CK21*1.609344*VLOOKUP(Y21,'uCO2 Emission Factors'!$V$7:$X$271,3,FALSE))/1000000,0)</f>
        <v>0</v>
      </c>
      <c r="DB21" s="128"/>
      <c r="DC21" s="128">
        <f>SUMIF('Fleet Calc'!$AE$3:$AE$1600,CONCATENATE(uCO2_Calc!$E21,uCO2_Calc!J$2,"L"),'Fleet Calc'!$AG$3:$AG$1600)</f>
        <v>0</v>
      </c>
      <c r="DD21" s="128">
        <f>SUMIF('Fleet Calc'!$AE$3:$AE$1600,CONCATENATE(uCO2_Calc!$E21,uCO2_Calc!K$2,"L"),'Fleet Calc'!$AG$3:$AG$1600)</f>
        <v>0</v>
      </c>
      <c r="DE21" s="128">
        <f>SUMIF('Fleet Calc'!$AE$3:$AE$1600,CONCATENATE(uCO2_Calc!$E21,uCO2_Calc!L$2,"L"),'Fleet Calc'!$AG$3:$AG$1600)</f>
        <v>0</v>
      </c>
      <c r="DF21" s="128">
        <f>SUMIF('Fleet Calc'!$AE$3:$AE$1600,CONCATENATE(uCO2_Calc!$E21,uCO2_Calc!M$2,"L"),'Fleet Calc'!$AG$3:$AG$1600)</f>
        <v>0</v>
      </c>
      <c r="DG21" s="128">
        <f>SUMIF('Fleet Calc'!$AE$3:$AE$1600,CONCATENATE(uCO2_Calc!$E21,uCO2_Calc!N$2,"L"),'Fleet Calc'!$AG$3:$AG$1600)</f>
        <v>0</v>
      </c>
      <c r="DH21" s="128">
        <f>SUMIF('Fleet Calc'!$AE$3:$AE$1600,CONCATENATE(uCO2_Calc!$E21,uCO2_Calc!O$2,"L"),'Fleet Calc'!$AG$3:$AG$1600)</f>
        <v>0</v>
      </c>
      <c r="DI21" s="128">
        <f>SUMIF('Fleet Calc'!$AE$3:$AE$1600,CONCATENATE(uCO2_Calc!$E21,uCO2_Calc!P$2,"L"),'Fleet Calc'!$AG$3:$AG$1600)</f>
        <v>0</v>
      </c>
      <c r="DJ21" s="128"/>
      <c r="DK21" s="128">
        <f>SUMIF('Fleet Calc'!$AE$3:$AE$1600,CONCATENATE(uCO2_Calc!$E21,uCO2_Calc!J$2,"A"),'Fleet Calc'!$AG$3:$AG$1600)</f>
        <v>0</v>
      </c>
      <c r="DL21" s="128">
        <f>SUMIF('Fleet Calc'!$AE$3:$AE$1600,CONCATENATE(uCO2_Calc!$E21,uCO2_Calc!K$2,"A"),'Fleet Calc'!$AG$3:$AG$1600)</f>
        <v>0</v>
      </c>
      <c r="DM21" s="128">
        <f>SUMIF('Fleet Calc'!$AE$3:$AE$1600,CONCATENATE(uCO2_Calc!$E21,uCO2_Calc!L$2,"A"),'Fleet Calc'!$AG$3:$AG$1600)</f>
        <v>0</v>
      </c>
      <c r="DN21" s="128">
        <f>SUMIF('Fleet Calc'!$AE$3:$AE$1600,CONCATENATE(uCO2_Calc!$E21,uCO2_Calc!M$2,"A"),'Fleet Calc'!$AG$3:$AG$1600)</f>
        <v>0</v>
      </c>
      <c r="DO21" s="128">
        <f>SUMIF('Fleet Calc'!$AE$3:$AE$1600,CONCATENATE(uCO2_Calc!$E21,uCO2_Calc!N$2,"A"),'Fleet Calc'!$AG$3:$AG$1600)</f>
        <v>0</v>
      </c>
      <c r="DP21" s="128">
        <f>SUMIF('Fleet Calc'!$AE$3:$AE$1600,CONCATENATE(uCO2_Calc!$E21,uCO2_Calc!O$2,"A"),'Fleet Calc'!$AG$3:$AG$1600)</f>
        <v>0</v>
      </c>
      <c r="DQ21" s="128">
        <f>SUMIF('Fleet Calc'!$AE$3:$AE$1600,CONCATENATE(uCO2_Calc!$E21,uCO2_Calc!P$2,"A"),'Fleet Calc'!$AG$3:$AG$1600)</f>
        <v>0</v>
      </c>
      <c r="DR21" s="128">
        <f>SUMIF('Fleet Calc'!$AE$3:$AE$1600,CONCATENATE(uCO2_Calc!$E21,uCO2_Calc!Q$2,"A"),'Fleet Calc'!$AG$3:$AG$1600)</f>
        <v>0</v>
      </c>
      <c r="DS21" s="128">
        <f>SUMIF('Fleet Calc'!$AE$3:$AE$1600,CONCATENATE(uCO2_Calc!$E21,uCO2_Calc!R$2,"A"),'Fleet Calc'!$AG$3:$AG$1600)</f>
        <v>0</v>
      </c>
      <c r="DT21" s="128">
        <f>SUMIF('Fleet Calc'!$AE$3:$AE$1600,CONCATENATE(uCO2_Calc!$E21,uCO2_Calc!S$2,"A"),'Fleet Calc'!$AG$3:$AG$1600)</f>
        <v>0</v>
      </c>
      <c r="DU21" s="128"/>
      <c r="DV21" s="130">
        <f>IF(J21&lt;&gt;"",(DC21*VLOOKUP(J21,'uCO2 Emission Factors'!$V$7:$Z$271,5,FALSE))/1000000,0)</f>
        <v>0</v>
      </c>
      <c r="DW21" s="130">
        <f>IF(K21&lt;&gt;"",(DD21*VLOOKUP(K21,'uCO2 Emission Factors'!$V$7:$Z$271,5,FALSE))/1000000,0)</f>
        <v>0</v>
      </c>
      <c r="DX21" s="130">
        <f>IF(L21&lt;&gt;"",(DE21*VLOOKUP(L21,'uCO2 Emission Factors'!$V$7:$Z$271,5,FALSE))/1000000,0)</f>
        <v>0</v>
      </c>
      <c r="DY21" s="130">
        <f>IF(M21&lt;&gt;"",(DF21*VLOOKUP(M21,'uCO2 Emission Factors'!$V$7:$Z$271,5,FALSE))/1000000,0)</f>
        <v>0</v>
      </c>
      <c r="DZ21" s="130">
        <f>IF(N21&lt;&gt;"",(DG21*VLOOKUP(N21,'uCO2 Emission Factors'!$V$7:$Z$271,5,FALSE))/1000000,0)</f>
        <v>0</v>
      </c>
      <c r="EA21" s="130">
        <f>IF(O21&lt;&gt;"",(DH21*VLOOKUP(O21,'uCO2 Emission Factors'!$V$7:$Z$271,5,FALSE))/1000000,0)</f>
        <v>0</v>
      </c>
      <c r="EB21" s="130">
        <f>IF(P21&lt;&gt;"",(DI21*VLOOKUP(P21,'uCO2 Emission Factors'!$V$7:$Z$271,5,FALSE))/1000000,0)</f>
        <v>0</v>
      </c>
      <c r="EC21" s="128"/>
      <c r="ED21" s="130">
        <f>IF(J21&lt;&gt;"",(DK21*VLOOKUP(J21,'uCO2 Emission Factors'!$V$7:$Z$271,5,FALSE))/1000000,0)</f>
        <v>0</v>
      </c>
      <c r="EE21" s="130">
        <f>IF(K21&lt;&gt;"",(DL21*VLOOKUP(K21,'uCO2 Emission Factors'!$V$7:$Z$271,5,FALSE))/1000000,0)</f>
        <v>0</v>
      </c>
      <c r="EF21" s="130">
        <f>IF(L21&lt;&gt;"",(DM21*VLOOKUP(L21,'uCO2 Emission Factors'!$V$7:$Z$271,5,FALSE))/1000000,0)</f>
        <v>0</v>
      </c>
      <c r="EG21" s="130">
        <f>IF(M21&lt;&gt;"",(DN21*VLOOKUP(M21,'uCO2 Emission Factors'!$V$7:$Z$271,5,FALSE))/1000000,0)</f>
        <v>0</v>
      </c>
      <c r="EH21" s="130">
        <f>IF(N21&lt;&gt;"",(DO21*VLOOKUP(N21,'uCO2 Emission Factors'!$V$7:$Z$271,5,FALSE))/1000000,0)</f>
        <v>0</v>
      </c>
      <c r="EI21" s="130">
        <f>IF(O21&lt;&gt;"",(DP21*VLOOKUP(O21,'uCO2 Emission Factors'!$V$7:$Z$271,5,FALSE))/1000000,0)</f>
        <v>0</v>
      </c>
      <c r="EJ21" s="130">
        <f>IF(P21&lt;&gt;"",(DQ21*VLOOKUP(P21,'uCO2 Emission Factors'!$V$7:$Z$271,5,FALSE))/1000000,0)</f>
        <v>0</v>
      </c>
      <c r="EK21" s="128"/>
      <c r="EL21" s="130">
        <f t="shared" si="2"/>
        <v>0</v>
      </c>
      <c r="EM21" s="130">
        <f t="shared" si="3"/>
        <v>0</v>
      </c>
      <c r="EN21" s="130">
        <f t="shared" si="4"/>
        <v>0</v>
      </c>
      <c r="EO21" s="130">
        <f t="shared" si="5"/>
        <v>0</v>
      </c>
      <c r="EP21" s="130">
        <f t="shared" si="6"/>
        <v>0</v>
      </c>
      <c r="EQ21" s="130">
        <f t="shared" si="7"/>
        <v>0</v>
      </c>
      <c r="ER21" s="130">
        <f t="shared" si="8"/>
        <v>0</v>
      </c>
      <c r="ES21" s="130"/>
      <c r="ET21" s="130">
        <f t="shared" si="9"/>
        <v>0</v>
      </c>
      <c r="EU21" s="130">
        <f t="shared" si="10"/>
        <v>0</v>
      </c>
      <c r="EV21" s="130">
        <f t="shared" si="11"/>
        <v>0</v>
      </c>
      <c r="EW21" s="130">
        <f t="shared" si="12"/>
        <v>0</v>
      </c>
      <c r="EX21" s="130">
        <f t="shared" si="13"/>
        <v>0</v>
      </c>
      <c r="EY21" s="130">
        <f t="shared" si="14"/>
        <v>0</v>
      </c>
      <c r="EZ21" s="130">
        <f t="shared" si="15"/>
        <v>0</v>
      </c>
      <c r="FA21" s="128"/>
      <c r="FB21" s="128">
        <f t="shared" si="16"/>
        <v>0</v>
      </c>
      <c r="FC21" s="128"/>
      <c r="FD21" s="128">
        <f t="shared" si="17"/>
        <v>0</v>
      </c>
      <c r="FE21" s="128">
        <f t="shared" si="18"/>
        <v>0</v>
      </c>
      <c r="FF21" s="128">
        <f t="shared" si="19"/>
        <v>0</v>
      </c>
      <c r="FG21" s="128">
        <f t="shared" si="20"/>
        <v>0</v>
      </c>
      <c r="FH21" s="128">
        <f t="shared" si="21"/>
        <v>0</v>
      </c>
      <c r="FI21" s="128">
        <f t="shared" si="22"/>
        <v>0</v>
      </c>
      <c r="FJ21" s="128">
        <f t="shared" si="23"/>
        <v>0</v>
      </c>
      <c r="FL21">
        <f t="shared" si="24"/>
        <v>0</v>
      </c>
      <c r="FM21">
        <f t="shared" si="25"/>
        <v>0</v>
      </c>
      <c r="FN21">
        <f t="shared" si="26"/>
        <v>0</v>
      </c>
      <c r="FO21">
        <f t="shared" si="27"/>
        <v>0</v>
      </c>
      <c r="FP21">
        <f t="shared" si="28"/>
        <v>0</v>
      </c>
      <c r="FQ21">
        <f t="shared" si="29"/>
        <v>0</v>
      </c>
      <c r="FR21">
        <f t="shared" si="30"/>
        <v>0</v>
      </c>
      <c r="FT21">
        <f t="shared" si="31"/>
        <v>0</v>
      </c>
      <c r="FU21">
        <f t="shared" si="32"/>
        <v>0</v>
      </c>
      <c r="FV21">
        <f t="shared" si="33"/>
        <v>0</v>
      </c>
      <c r="FW21">
        <f t="shared" si="34"/>
        <v>0</v>
      </c>
      <c r="FX21">
        <f t="shared" si="35"/>
        <v>0</v>
      </c>
      <c r="FY21">
        <f t="shared" si="36"/>
        <v>0</v>
      </c>
      <c r="FZ21">
        <f t="shared" si="37"/>
        <v>0</v>
      </c>
      <c r="GB21">
        <f t="shared" si="38"/>
        <v>0</v>
      </c>
      <c r="GC21">
        <f t="shared" si="39"/>
        <v>0</v>
      </c>
      <c r="GD21">
        <f t="shared" si="40"/>
        <v>0</v>
      </c>
      <c r="GE21">
        <f t="shared" si="41"/>
        <v>0</v>
      </c>
      <c r="GF21">
        <f t="shared" si="42"/>
        <v>0</v>
      </c>
      <c r="GG21">
        <f t="shared" si="43"/>
        <v>0</v>
      </c>
      <c r="GH21">
        <f t="shared" si="44"/>
        <v>0</v>
      </c>
      <c r="GJ21">
        <f t="shared" si="45"/>
        <v>0</v>
      </c>
      <c r="GK21">
        <f t="shared" si="46"/>
        <v>0</v>
      </c>
      <c r="GL21">
        <f t="shared" si="47"/>
        <v>0</v>
      </c>
      <c r="GM21">
        <f t="shared" si="48"/>
        <v>0</v>
      </c>
      <c r="GN21">
        <f t="shared" si="49"/>
        <v>0</v>
      </c>
      <c r="GO21">
        <f t="shared" si="50"/>
        <v>0</v>
      </c>
      <c r="GP21">
        <f t="shared" si="51"/>
        <v>0</v>
      </c>
      <c r="GR21">
        <f t="shared" si="52"/>
        <v>0</v>
      </c>
      <c r="GS21">
        <f t="shared" si="53"/>
        <v>0</v>
      </c>
      <c r="GT21">
        <f t="shared" si="54"/>
        <v>0</v>
      </c>
      <c r="GU21">
        <f t="shared" si="55"/>
        <v>0</v>
      </c>
      <c r="GV21">
        <f t="shared" si="56"/>
        <v>0</v>
      </c>
      <c r="GW21">
        <f t="shared" si="57"/>
        <v>0</v>
      </c>
      <c r="GX21">
        <f t="shared" si="58"/>
        <v>0</v>
      </c>
    </row>
    <row r="22" spans="1:206" x14ac:dyDescent="0.2">
      <c r="B22" t="s">
        <v>66</v>
      </c>
      <c r="C22" t="s">
        <v>82</v>
      </c>
      <c r="D22" t="s">
        <v>94</v>
      </c>
      <c r="E22" t="str">
        <f t="shared" si="0"/>
        <v>RR7</v>
      </c>
      <c r="G22" s="129">
        <v>0</v>
      </c>
      <c r="H22" s="129">
        <v>0</v>
      </c>
      <c r="I22" s="127"/>
      <c r="J22" s="127">
        <f t="shared" si="60"/>
        <v>154</v>
      </c>
      <c r="K22" s="127">
        <f t="shared" si="59"/>
        <v>155</v>
      </c>
      <c r="L22" s="127">
        <f t="shared" si="59"/>
        <v>156</v>
      </c>
      <c r="M22" s="127">
        <f t="shared" si="59"/>
        <v>157</v>
      </c>
      <c r="N22" s="127">
        <f t="shared" si="59"/>
        <v>158</v>
      </c>
      <c r="O22" s="127">
        <f t="shared" si="59"/>
        <v>159</v>
      </c>
      <c r="P22" s="127">
        <f t="shared" si="59"/>
        <v>160</v>
      </c>
      <c r="Q22" s="127"/>
      <c r="R22" s="127"/>
      <c r="S22" s="127"/>
      <c r="T22" s="127"/>
      <c r="U22" s="127"/>
      <c r="V22" s="127"/>
      <c r="W22" s="127"/>
      <c r="X22" s="127"/>
      <c r="Y22" s="127"/>
      <c r="AA22" s="128">
        <f>COUNTIF('Fleet Calc'!$AE$3:$AE$1600,CONCATENATE(uCO2_Calc!$E22,uCO2_Calc!J$2,"L"))</f>
        <v>0</v>
      </c>
      <c r="AB22" s="128">
        <f>COUNTIF('Fleet Calc'!$AE$3:$AE$1600,CONCATENATE(uCO2_Calc!$E22,uCO2_Calc!K$2,"L"))</f>
        <v>0</v>
      </c>
      <c r="AC22" s="128">
        <f>COUNTIF('Fleet Calc'!$AE$3:$AE$1600,CONCATENATE(uCO2_Calc!$E22,uCO2_Calc!L$2,"L"))</f>
        <v>0</v>
      </c>
      <c r="AD22" s="128">
        <f>COUNTIF('Fleet Calc'!$AE$3:$AE$1600,CONCATENATE(uCO2_Calc!$E22,uCO2_Calc!M$2,"L"))</f>
        <v>0</v>
      </c>
      <c r="AE22" s="128">
        <f>COUNTIF('Fleet Calc'!$AE$3:$AE$1600,CONCATENATE(uCO2_Calc!$E22,uCO2_Calc!N$2,"L"))</f>
        <v>0</v>
      </c>
      <c r="AF22" s="128">
        <f>COUNTIF('Fleet Calc'!$AE$3:$AE$1600,CONCATENATE(uCO2_Calc!$E22,uCO2_Calc!O$2,"L"))</f>
        <v>0</v>
      </c>
      <c r="AG22" s="128">
        <f>COUNTIF('Fleet Calc'!$AE$3:$AE$1600,CONCATENATE(uCO2_Calc!$E22,uCO2_Calc!P$2,"L"))</f>
        <v>0</v>
      </c>
      <c r="AH22" s="128"/>
      <c r="AI22" s="128">
        <f>COUNTIF('Fleet Calc'!$AE$3:$AE$1600,CONCATENATE(uCO2_Calc!$E22,uCO2_Calc!J$2,"A"))</f>
        <v>0</v>
      </c>
      <c r="AJ22" s="128">
        <f>COUNTIF('Fleet Calc'!$AE$3:$AE$1600,CONCATENATE(uCO2_Calc!$E22,uCO2_Calc!K$2,"A"))</f>
        <v>0</v>
      </c>
      <c r="AK22" s="128">
        <f>COUNTIF('Fleet Calc'!$AE$3:$AE$1600,CONCATENATE(uCO2_Calc!$E22,uCO2_Calc!L$2,"A"))</f>
        <v>0</v>
      </c>
      <c r="AL22" s="128">
        <f>COUNTIF('Fleet Calc'!$AE$3:$AE$1600,CONCATENATE(uCO2_Calc!$E22,uCO2_Calc!M$2,"A"))</f>
        <v>0</v>
      </c>
      <c r="AM22" s="128">
        <f>COUNTIF('Fleet Calc'!$AE$3:$AE$1600,CONCATENATE(uCO2_Calc!$E22,uCO2_Calc!N$2,"A"))</f>
        <v>0</v>
      </c>
      <c r="AN22" s="128">
        <f>COUNTIF('Fleet Calc'!$AE$3:$AE$1600,CONCATENATE(uCO2_Calc!$E22,uCO2_Calc!O$2,"A"))</f>
        <v>0</v>
      </c>
      <c r="AO22" s="128">
        <f>COUNTIF('Fleet Calc'!$AE$3:$AE$1600,CONCATENATE(uCO2_Calc!$E22,uCO2_Calc!P$2,"A"))</f>
        <v>0</v>
      </c>
      <c r="AP22" s="128"/>
      <c r="AQ22" s="128">
        <f>SUMIF('Fleet Calc'!$AE$3:$AE$1600,CONCATENATE(uCO2_Calc!$E22,uCO2_Calc!J$2,"L"),'Fleet Calc'!$AK$3:$AK$1600)</f>
        <v>0</v>
      </c>
      <c r="AR22" s="128">
        <f>SUMIF('Fleet Calc'!$AE$3:$AE$1600,CONCATENATE(uCO2_Calc!$E22,uCO2_Calc!K$2,"L"),'Fleet Calc'!$AK$3:$AK$1600)</f>
        <v>0</v>
      </c>
      <c r="AS22" s="128">
        <f>SUMIF('Fleet Calc'!$AE$3:$AE$1600,CONCATENATE(uCO2_Calc!$E22,uCO2_Calc!L$2,"L"),'Fleet Calc'!$AK$3:$AK$1600)</f>
        <v>0</v>
      </c>
      <c r="AT22" s="128">
        <f>SUMIF('Fleet Calc'!$AE$3:$AE$1600,CONCATENATE(uCO2_Calc!$E22,uCO2_Calc!M$2,"L"),'Fleet Calc'!$AK$3:$AK$1600)</f>
        <v>0</v>
      </c>
      <c r="AU22" s="128">
        <f>SUMIF('Fleet Calc'!$AE$3:$AE$1600,CONCATENATE(uCO2_Calc!$E22,uCO2_Calc!N$2,"L"),'Fleet Calc'!$AK$3:$AK$1600)</f>
        <v>0</v>
      </c>
      <c r="AV22" s="128">
        <f>SUMIF('Fleet Calc'!$AE$3:$AE$1600,CONCATENATE(uCO2_Calc!$E22,uCO2_Calc!O$2,"L"),'Fleet Calc'!$AK$3:$AK$1600)</f>
        <v>0</v>
      </c>
      <c r="AW22" s="128">
        <f>SUMIF('Fleet Calc'!$AE$3:$AE$1600,CONCATENATE(uCO2_Calc!$E22,uCO2_Calc!P$2,"L"),'Fleet Calc'!$AK$3:$AK$1600)</f>
        <v>0</v>
      </c>
      <c r="AX22" s="128"/>
      <c r="AY22" s="128">
        <f>SUMIF('Fleet Calc'!$AE$3:$AE$1600,CONCATENATE(uCO2_Calc!$E22,uCO2_Calc!J$2,"A"),'Fleet Calc'!$AK$3:$AK$1600)</f>
        <v>0</v>
      </c>
      <c r="AZ22" s="128">
        <f>SUMIF('Fleet Calc'!$AE$3:$AE$1600,CONCATENATE(uCO2_Calc!$E22,uCO2_Calc!K$2,"A"),'Fleet Calc'!$AK$3:$AK$1600)</f>
        <v>0</v>
      </c>
      <c r="BA22" s="128">
        <f>SUMIF('Fleet Calc'!$AE$3:$AE$1600,CONCATENATE(uCO2_Calc!$E22,uCO2_Calc!L$2,"A"),'Fleet Calc'!$AK$3:$AK$1600)</f>
        <v>0</v>
      </c>
      <c r="BB22" s="128">
        <f>SUMIF('Fleet Calc'!$AE$3:$AE$1600,CONCATENATE(uCO2_Calc!$E22,uCO2_Calc!M$2,"A"),'Fleet Calc'!$AK$3:$AK$1600)</f>
        <v>0</v>
      </c>
      <c r="BC22" s="128">
        <f>SUMIF('Fleet Calc'!$AE$3:$AE$1600,CONCATENATE(uCO2_Calc!$E22,uCO2_Calc!N$2,"A"),'Fleet Calc'!$AK$3:$AK$1600)</f>
        <v>0</v>
      </c>
      <c r="BD22" s="128">
        <f>SUMIF('Fleet Calc'!$AE$3:$AE$1600,CONCATENATE(uCO2_Calc!$E22,uCO2_Calc!O$2,"A"),'Fleet Calc'!$AK$3:$AK$1600)</f>
        <v>0</v>
      </c>
      <c r="BE22" s="128">
        <f>SUMIF('Fleet Calc'!$AE$3:$AE$1600,CONCATENATE(uCO2_Calc!$E22,uCO2_Calc!P$2,"A"),'Fleet Calc'!$AK$3:$AK$1600)</f>
        <v>0</v>
      </c>
      <c r="BF22" s="128"/>
      <c r="BG22" s="128">
        <f>IF(J22&lt;&gt;"",(AQ22*1.609344*VLOOKUP(J22,'uCO2 Emission Factors'!$V$7:$X$271,2,FALSE))/1000000,0)</f>
        <v>0</v>
      </c>
      <c r="BH22" s="128">
        <f>IF(K22&lt;&gt;"",(AR22*1.609344*VLOOKUP(K22,'uCO2 Emission Factors'!$V$7:$X$271,2,FALSE))/1000000,0)</f>
        <v>0</v>
      </c>
      <c r="BI22" s="128">
        <f>IF(L22&lt;&gt;"",(AS22*1.609344*VLOOKUP(L22,'uCO2 Emission Factors'!$V$7:$X$271,2,FALSE))/1000000,0)</f>
        <v>0</v>
      </c>
      <c r="BJ22" s="128">
        <f>IF(M22&lt;&gt;"",(AT22*1.609344*VLOOKUP(M22,'uCO2 Emission Factors'!$V$7:$X$271,2,FALSE))/1000000,0)</f>
        <v>0</v>
      </c>
      <c r="BK22" s="128">
        <f>IF(N22&lt;&gt;"",(AU22*1.609344*VLOOKUP(N22,'uCO2 Emission Factors'!$V$7:$X$271,2,FALSE))/1000000,0)</f>
        <v>0</v>
      </c>
      <c r="BL22" s="128">
        <f>IF(O22&lt;&gt;"",(AV22*1.609344*VLOOKUP(O22,'uCO2 Emission Factors'!$V$7:$X$271,2,FALSE))/1000000,0)</f>
        <v>0</v>
      </c>
      <c r="BM22" s="128">
        <f>IF(P22&lt;&gt;"",(AW22*1.609344*VLOOKUP(P22,'uCO2 Emission Factors'!$V$7:$X$271,2,FALSE))/1000000,0)</f>
        <v>0</v>
      </c>
      <c r="BN22" s="128"/>
      <c r="BO22" s="128">
        <f>IF(J22&lt;&gt;"",(AY22*1.609344*VLOOKUP(J22,'uCO2 Emission Factors'!$V$7:$X$271,3,FALSE))/1000000,0)</f>
        <v>0</v>
      </c>
      <c r="BP22" s="128">
        <f>IF(K22&lt;&gt;"",(AZ22*1.609344*VLOOKUP(K22,'uCO2 Emission Factors'!$V$7:$X$271,3,FALSE))/1000000,0)</f>
        <v>0</v>
      </c>
      <c r="BQ22" s="128">
        <f>IF(L22&lt;&gt;"",(BA22*1.609344*VLOOKUP(L22,'uCO2 Emission Factors'!$V$7:$X$271,3,FALSE))/1000000,0)</f>
        <v>0</v>
      </c>
      <c r="BR22" s="128">
        <f>IF(M22&lt;&gt;"",(BB22*1.609344*VLOOKUP(M22,'uCO2 Emission Factors'!$V$7:$X$271,3,FALSE))/1000000,0)</f>
        <v>0</v>
      </c>
      <c r="BS22" s="128">
        <f>IF(N22&lt;&gt;"",(BC22*1.609344*VLOOKUP(N22,'uCO2 Emission Factors'!$V$7:$X$271,3,FALSE))/1000000,0)</f>
        <v>0</v>
      </c>
      <c r="BT22" s="128">
        <f>IF(O22&lt;&gt;"",(BD22*1.609344*VLOOKUP(O22,'uCO2 Emission Factors'!$V$7:$X$271,3,FALSE))/1000000,0)</f>
        <v>0</v>
      </c>
      <c r="BU22" s="128">
        <f>IF(P22&lt;&gt;"",(BE22*1.609344*VLOOKUP(P22,'uCO2 Emission Factors'!$V$7:$X$271,3,FALSE))/1000000,0)</f>
        <v>0</v>
      </c>
      <c r="BV22" s="128"/>
      <c r="BW22" s="128">
        <f>SUMIF('Fleet Calc'!$AE$3:$AE$1600,CONCATENATE(uCO2_Calc!$E22,uCO2_Calc!J$2,"L"),'Fleet Calc'!$AI$3:$AI$1600)</f>
        <v>0</v>
      </c>
      <c r="BX22" s="128">
        <f>SUMIF('Fleet Calc'!$AE$3:$AE$1600,CONCATENATE(uCO2_Calc!$E22,uCO2_Calc!K$2,"L"),'Fleet Calc'!$AI$3:$AI$1600)</f>
        <v>0</v>
      </c>
      <c r="BY22" s="128">
        <f>SUMIF('Fleet Calc'!$AE$3:$AE$1600,CONCATENATE(uCO2_Calc!$E22,uCO2_Calc!L$2,"L"),'Fleet Calc'!$AI$3:$AI$1600)</f>
        <v>0</v>
      </c>
      <c r="BZ22" s="128">
        <f>SUMIF('Fleet Calc'!$AE$3:$AE$1600,CONCATENATE(uCO2_Calc!$E22,uCO2_Calc!M$2,"L"),'Fleet Calc'!$AI$3:$AI$1600)</f>
        <v>0</v>
      </c>
      <c r="CA22" s="128">
        <f>SUMIF('Fleet Calc'!$AE$3:$AE$1600,CONCATENATE(uCO2_Calc!$E22,uCO2_Calc!N$2,"L"),'Fleet Calc'!$AI$3:$AI$1600)</f>
        <v>0</v>
      </c>
      <c r="CB22" s="128">
        <f>SUMIF('Fleet Calc'!$AE$3:$AE$1600,CONCATENATE(uCO2_Calc!$E22,uCO2_Calc!O$2,"L"),'Fleet Calc'!$AI$3:$AI$1600)</f>
        <v>0</v>
      </c>
      <c r="CC22" s="128">
        <f>SUMIF('Fleet Calc'!$AE$3:$AE$1600,CONCATENATE(uCO2_Calc!$E22,uCO2_Calc!P$2,"L"),'Fleet Calc'!$AI$3:$AI$1600)</f>
        <v>0</v>
      </c>
      <c r="CD22" s="128"/>
      <c r="CE22" s="128">
        <f>SUMIF('Fleet Calc'!$AE$3:$AE$1600,CONCATENATE(uCO2_Calc!$E22,uCO2_Calc!J$2,"A"),'Fleet Calc'!$AI$3:$AI$1600)</f>
        <v>0</v>
      </c>
      <c r="CF22" s="128">
        <f>SUMIF('Fleet Calc'!$AE$3:$AE$1600,CONCATENATE(uCO2_Calc!$E22,uCO2_Calc!K$2,"A"),'Fleet Calc'!$AI$3:$AI$1600)</f>
        <v>0</v>
      </c>
      <c r="CG22" s="128">
        <f>SUMIF('Fleet Calc'!$AE$3:$AE$1600,CONCATENATE(uCO2_Calc!$E22,uCO2_Calc!L$2,"A"),'Fleet Calc'!$AI$3:$AI$1600)</f>
        <v>0</v>
      </c>
      <c r="CH22" s="128">
        <f>SUMIF('Fleet Calc'!$AE$3:$AE$1600,CONCATENATE(uCO2_Calc!$E22,uCO2_Calc!M$2,"A"),'Fleet Calc'!$AI$3:$AI$1600)</f>
        <v>0</v>
      </c>
      <c r="CI22" s="128">
        <f>SUMIF('Fleet Calc'!$AE$3:$AE$1600,CONCATENATE(uCO2_Calc!$E22,uCO2_Calc!N$2,"A"),'Fleet Calc'!$AI$3:$AI$1600)</f>
        <v>0</v>
      </c>
      <c r="CJ22" s="128">
        <f>SUMIF('Fleet Calc'!$AE$3:$AE$1600,CONCATENATE(uCO2_Calc!$E22,uCO2_Calc!O$2,"A"),'Fleet Calc'!$AI$3:$AI$1600)</f>
        <v>0</v>
      </c>
      <c r="CK22" s="128">
        <f>SUMIF('Fleet Calc'!$AE$3:$AE$1600,CONCATENATE(uCO2_Calc!$E22,uCO2_Calc!P$2,"A"),'Fleet Calc'!$AI$3:$AI$1600)</f>
        <v>0</v>
      </c>
      <c r="CL22" s="128"/>
      <c r="CM22" s="128">
        <f>IF(S22&lt;&gt;"",(BW22*1.609344*VLOOKUP(S22,'uCO2 Emission Factors'!$V$7:$X$271,2,FALSE))/1000000,0)</f>
        <v>0</v>
      </c>
      <c r="CN22" s="128">
        <f>IF(T22&lt;&gt;"",(BX22*1.609344*VLOOKUP(T22,'uCO2 Emission Factors'!$V$7:$X$271,2,FALSE))/1000000,0)</f>
        <v>0</v>
      </c>
      <c r="CO22" s="128">
        <f>IF(U22&lt;&gt;"",(BY22*1.609344*VLOOKUP(U22,'uCO2 Emission Factors'!$V$7:$X$271,2,FALSE))/1000000,0)</f>
        <v>0</v>
      </c>
      <c r="CP22" s="128">
        <f>IF(V22&lt;&gt;"",(BZ22*1.609344*VLOOKUP(V22,'uCO2 Emission Factors'!$V$7:$X$271,2,FALSE))/1000000,0)</f>
        <v>0</v>
      </c>
      <c r="CQ22" s="128">
        <f>IF(W22&lt;&gt;"",(CA22*1.609344*VLOOKUP(W22,'uCO2 Emission Factors'!$V$7:$X$271,2,FALSE))/1000000,0)</f>
        <v>0</v>
      </c>
      <c r="CR22" s="128">
        <f>IF(X22&lt;&gt;"",(CB22*1.609344*VLOOKUP(X22,'uCO2 Emission Factors'!$V$7:$X$271,2,FALSE))/1000000,0)</f>
        <v>0</v>
      </c>
      <c r="CS22" s="128">
        <f>IF(Y22&lt;&gt;"",(CC22*1.609344*VLOOKUP(Y22,'uCO2 Emission Factors'!$V$7:$X$271,2,FALSE))/1000000,0)</f>
        <v>0</v>
      </c>
      <c r="CT22" s="128"/>
      <c r="CU22" s="128">
        <f>IF(S22&lt;&gt;"",(CE22*1.609344*VLOOKUP(S22,'uCO2 Emission Factors'!$V$7:$X$271,3,FALSE))/1000000,0)</f>
        <v>0</v>
      </c>
      <c r="CV22" s="128">
        <f>IF(T22&lt;&gt;"",(CF22*1.609344*VLOOKUP(T22,'uCO2 Emission Factors'!$V$7:$X$271,3,FALSE))/1000000,0)</f>
        <v>0</v>
      </c>
      <c r="CW22" s="128">
        <f>IF(U22&lt;&gt;"",(CG22*1.609344*VLOOKUP(U22,'uCO2 Emission Factors'!$V$7:$X$271,3,FALSE))/1000000,0)</f>
        <v>0</v>
      </c>
      <c r="CX22" s="128">
        <f>IF(V22&lt;&gt;"",(CH22*1.609344*VLOOKUP(V22,'uCO2 Emission Factors'!$V$7:$X$271,3,FALSE))/1000000,0)</f>
        <v>0</v>
      </c>
      <c r="CY22" s="128">
        <f>IF(W22&lt;&gt;"",(CI22*1.609344*VLOOKUP(W22,'uCO2 Emission Factors'!$V$7:$X$271,3,FALSE))/1000000,0)</f>
        <v>0</v>
      </c>
      <c r="CZ22" s="128">
        <f>IF(X22&lt;&gt;"",(CJ22*1.609344*VLOOKUP(X22,'uCO2 Emission Factors'!$V$7:$X$271,3,FALSE))/1000000,0)</f>
        <v>0</v>
      </c>
      <c r="DA22" s="128">
        <f>IF(Y22&lt;&gt;"",(CK22*1.609344*VLOOKUP(Y22,'uCO2 Emission Factors'!$V$7:$X$271,3,FALSE))/1000000,0)</f>
        <v>0</v>
      </c>
      <c r="DB22" s="128"/>
      <c r="DC22" s="128">
        <f>SUMIF('Fleet Calc'!$AE$3:$AE$1600,CONCATENATE(uCO2_Calc!$E22,uCO2_Calc!J$2,"L"),'Fleet Calc'!$AG$3:$AG$1600)</f>
        <v>0</v>
      </c>
      <c r="DD22" s="128">
        <f>SUMIF('Fleet Calc'!$AE$3:$AE$1600,CONCATENATE(uCO2_Calc!$E22,uCO2_Calc!K$2,"L"),'Fleet Calc'!$AG$3:$AG$1600)</f>
        <v>0</v>
      </c>
      <c r="DE22" s="128">
        <f>SUMIF('Fleet Calc'!$AE$3:$AE$1600,CONCATENATE(uCO2_Calc!$E22,uCO2_Calc!L$2,"L"),'Fleet Calc'!$AG$3:$AG$1600)</f>
        <v>0</v>
      </c>
      <c r="DF22" s="128">
        <f>SUMIF('Fleet Calc'!$AE$3:$AE$1600,CONCATENATE(uCO2_Calc!$E22,uCO2_Calc!M$2,"L"),'Fleet Calc'!$AG$3:$AG$1600)</f>
        <v>0</v>
      </c>
      <c r="DG22" s="128">
        <f>SUMIF('Fleet Calc'!$AE$3:$AE$1600,CONCATENATE(uCO2_Calc!$E22,uCO2_Calc!N$2,"L"),'Fleet Calc'!$AG$3:$AG$1600)</f>
        <v>0</v>
      </c>
      <c r="DH22" s="128">
        <f>SUMIF('Fleet Calc'!$AE$3:$AE$1600,CONCATENATE(uCO2_Calc!$E22,uCO2_Calc!O$2,"L"),'Fleet Calc'!$AG$3:$AG$1600)</f>
        <v>0</v>
      </c>
      <c r="DI22" s="128">
        <f>SUMIF('Fleet Calc'!$AE$3:$AE$1600,CONCATENATE(uCO2_Calc!$E22,uCO2_Calc!P$2,"L"),'Fleet Calc'!$AG$3:$AG$1600)</f>
        <v>0</v>
      </c>
      <c r="DJ22" s="128"/>
      <c r="DK22" s="128">
        <f>SUMIF('Fleet Calc'!$AE$3:$AE$1600,CONCATENATE(uCO2_Calc!$E22,uCO2_Calc!J$2,"A"),'Fleet Calc'!$AG$3:$AG$1600)</f>
        <v>0</v>
      </c>
      <c r="DL22" s="128">
        <f>SUMIF('Fleet Calc'!$AE$3:$AE$1600,CONCATENATE(uCO2_Calc!$E22,uCO2_Calc!K$2,"A"),'Fleet Calc'!$AG$3:$AG$1600)</f>
        <v>0</v>
      </c>
      <c r="DM22" s="128">
        <f>SUMIF('Fleet Calc'!$AE$3:$AE$1600,CONCATENATE(uCO2_Calc!$E22,uCO2_Calc!L$2,"A"),'Fleet Calc'!$AG$3:$AG$1600)</f>
        <v>0</v>
      </c>
      <c r="DN22" s="128">
        <f>SUMIF('Fleet Calc'!$AE$3:$AE$1600,CONCATENATE(uCO2_Calc!$E22,uCO2_Calc!M$2,"A"),'Fleet Calc'!$AG$3:$AG$1600)</f>
        <v>0</v>
      </c>
      <c r="DO22" s="128">
        <f>SUMIF('Fleet Calc'!$AE$3:$AE$1600,CONCATENATE(uCO2_Calc!$E22,uCO2_Calc!N$2,"A"),'Fleet Calc'!$AG$3:$AG$1600)</f>
        <v>0</v>
      </c>
      <c r="DP22" s="128">
        <f>SUMIF('Fleet Calc'!$AE$3:$AE$1600,CONCATENATE(uCO2_Calc!$E22,uCO2_Calc!O$2,"A"),'Fleet Calc'!$AG$3:$AG$1600)</f>
        <v>0</v>
      </c>
      <c r="DQ22" s="128">
        <f>SUMIF('Fleet Calc'!$AE$3:$AE$1600,CONCATENATE(uCO2_Calc!$E22,uCO2_Calc!P$2,"A"),'Fleet Calc'!$AG$3:$AG$1600)</f>
        <v>0</v>
      </c>
      <c r="DR22" s="128">
        <f>SUMIF('Fleet Calc'!$AE$3:$AE$1600,CONCATENATE(uCO2_Calc!$E22,uCO2_Calc!Q$2,"A"),'Fleet Calc'!$AG$3:$AG$1600)</f>
        <v>0</v>
      </c>
      <c r="DS22" s="128">
        <f>SUMIF('Fleet Calc'!$AE$3:$AE$1600,CONCATENATE(uCO2_Calc!$E22,uCO2_Calc!R$2,"A"),'Fleet Calc'!$AG$3:$AG$1600)</f>
        <v>0</v>
      </c>
      <c r="DT22" s="128">
        <f>SUMIF('Fleet Calc'!$AE$3:$AE$1600,CONCATENATE(uCO2_Calc!$E22,uCO2_Calc!S$2,"A"),'Fleet Calc'!$AG$3:$AG$1600)</f>
        <v>0</v>
      </c>
      <c r="DU22" s="128"/>
      <c r="DV22" s="130">
        <f>IF(J22&lt;&gt;"",(DC22*VLOOKUP(J22,'uCO2 Emission Factors'!$V$7:$Z$271,5,FALSE))/1000000,0)</f>
        <v>0</v>
      </c>
      <c r="DW22" s="130">
        <f>IF(K22&lt;&gt;"",(DD22*VLOOKUP(K22,'uCO2 Emission Factors'!$V$7:$Z$271,5,FALSE))/1000000,0)</f>
        <v>0</v>
      </c>
      <c r="DX22" s="130">
        <f>IF(L22&lt;&gt;"",(DE22*VLOOKUP(L22,'uCO2 Emission Factors'!$V$7:$Z$271,5,FALSE))/1000000,0)</f>
        <v>0</v>
      </c>
      <c r="DY22" s="130">
        <f>IF(M22&lt;&gt;"",(DF22*VLOOKUP(M22,'uCO2 Emission Factors'!$V$7:$Z$271,5,FALSE))/1000000,0)</f>
        <v>0</v>
      </c>
      <c r="DZ22" s="130">
        <f>IF(N22&lt;&gt;"",(DG22*VLOOKUP(N22,'uCO2 Emission Factors'!$V$7:$Z$271,5,FALSE))/1000000,0)</f>
        <v>0</v>
      </c>
      <c r="EA22" s="130">
        <f>IF(O22&lt;&gt;"",(DH22*VLOOKUP(O22,'uCO2 Emission Factors'!$V$7:$Z$271,5,FALSE))/1000000,0)</f>
        <v>0</v>
      </c>
      <c r="EB22" s="130">
        <f>IF(P22&lt;&gt;"",(DI22*VLOOKUP(P22,'uCO2 Emission Factors'!$V$7:$Z$271,5,FALSE))/1000000,0)</f>
        <v>0</v>
      </c>
      <c r="EC22" s="128"/>
      <c r="ED22" s="130">
        <f>IF(J22&lt;&gt;"",(DK22*VLOOKUP(J22,'uCO2 Emission Factors'!$V$7:$Z$271,5,FALSE))/1000000,0)</f>
        <v>0</v>
      </c>
      <c r="EE22" s="130">
        <f>IF(K22&lt;&gt;"",(DL22*VLOOKUP(K22,'uCO2 Emission Factors'!$V$7:$Z$271,5,FALSE))/1000000,0)</f>
        <v>0</v>
      </c>
      <c r="EF22" s="130">
        <f>IF(L22&lt;&gt;"",(DM22*VLOOKUP(L22,'uCO2 Emission Factors'!$V$7:$Z$271,5,FALSE))/1000000,0)</f>
        <v>0</v>
      </c>
      <c r="EG22" s="130">
        <f>IF(M22&lt;&gt;"",(DN22*VLOOKUP(M22,'uCO2 Emission Factors'!$V$7:$Z$271,5,FALSE))/1000000,0)</f>
        <v>0</v>
      </c>
      <c r="EH22" s="130">
        <f>IF(N22&lt;&gt;"",(DO22*VLOOKUP(N22,'uCO2 Emission Factors'!$V$7:$Z$271,5,FALSE))/1000000,0)</f>
        <v>0</v>
      </c>
      <c r="EI22" s="130">
        <f>IF(O22&lt;&gt;"",(DP22*VLOOKUP(O22,'uCO2 Emission Factors'!$V$7:$Z$271,5,FALSE))/1000000,0)</f>
        <v>0</v>
      </c>
      <c r="EJ22" s="130">
        <f>IF(P22&lt;&gt;"",(DQ22*VLOOKUP(P22,'uCO2 Emission Factors'!$V$7:$Z$271,5,FALSE))/1000000,0)</f>
        <v>0</v>
      </c>
      <c r="EK22" s="128"/>
      <c r="EL22" s="130">
        <f t="shared" si="2"/>
        <v>0</v>
      </c>
      <c r="EM22" s="130">
        <f t="shared" si="3"/>
        <v>0</v>
      </c>
      <c r="EN22" s="130">
        <f t="shared" si="4"/>
        <v>0</v>
      </c>
      <c r="EO22" s="130">
        <f t="shared" si="5"/>
        <v>0</v>
      </c>
      <c r="EP22" s="130">
        <f t="shared" si="6"/>
        <v>0</v>
      </c>
      <c r="EQ22" s="130">
        <f t="shared" si="7"/>
        <v>0</v>
      </c>
      <c r="ER22" s="130">
        <f t="shared" si="8"/>
        <v>0</v>
      </c>
      <c r="ES22" s="130"/>
      <c r="ET22" s="130">
        <f t="shared" si="9"/>
        <v>0</v>
      </c>
      <c r="EU22" s="130">
        <f t="shared" si="10"/>
        <v>0</v>
      </c>
      <c r="EV22" s="130">
        <f t="shared" si="11"/>
        <v>0</v>
      </c>
      <c r="EW22" s="130">
        <f t="shared" si="12"/>
        <v>0</v>
      </c>
      <c r="EX22" s="130">
        <f t="shared" si="13"/>
        <v>0</v>
      </c>
      <c r="EY22" s="130">
        <f t="shared" si="14"/>
        <v>0</v>
      </c>
      <c r="EZ22" s="130">
        <f t="shared" si="15"/>
        <v>0</v>
      </c>
      <c r="FA22" s="128"/>
      <c r="FB22" s="128">
        <f t="shared" si="16"/>
        <v>0</v>
      </c>
      <c r="FC22" s="128"/>
      <c r="FD22" s="128">
        <f t="shared" si="17"/>
        <v>0</v>
      </c>
      <c r="FE22" s="128">
        <f t="shared" si="18"/>
        <v>0</v>
      </c>
      <c r="FF22" s="128">
        <f t="shared" si="19"/>
        <v>0</v>
      </c>
      <c r="FG22" s="128">
        <f t="shared" si="20"/>
        <v>0</v>
      </c>
      <c r="FH22" s="128">
        <f t="shared" si="21"/>
        <v>0</v>
      </c>
      <c r="FI22" s="128">
        <f t="shared" si="22"/>
        <v>0</v>
      </c>
      <c r="FJ22" s="128">
        <f t="shared" si="23"/>
        <v>0</v>
      </c>
      <c r="FL22">
        <f t="shared" si="24"/>
        <v>0</v>
      </c>
      <c r="FM22">
        <f t="shared" si="25"/>
        <v>0</v>
      </c>
      <c r="FN22">
        <f t="shared" si="26"/>
        <v>0</v>
      </c>
      <c r="FO22">
        <f t="shared" si="27"/>
        <v>0</v>
      </c>
      <c r="FP22">
        <f t="shared" si="28"/>
        <v>0</v>
      </c>
      <c r="FQ22">
        <f t="shared" si="29"/>
        <v>0</v>
      </c>
      <c r="FR22">
        <f t="shared" si="30"/>
        <v>0</v>
      </c>
      <c r="FT22">
        <f t="shared" si="31"/>
        <v>0</v>
      </c>
      <c r="FU22">
        <f t="shared" si="32"/>
        <v>0</v>
      </c>
      <c r="FV22">
        <f t="shared" si="33"/>
        <v>0</v>
      </c>
      <c r="FW22">
        <f t="shared" si="34"/>
        <v>0</v>
      </c>
      <c r="FX22">
        <f t="shared" si="35"/>
        <v>0</v>
      </c>
      <c r="FY22">
        <f t="shared" si="36"/>
        <v>0</v>
      </c>
      <c r="FZ22">
        <f t="shared" si="37"/>
        <v>0</v>
      </c>
      <c r="GB22">
        <f t="shared" si="38"/>
        <v>0</v>
      </c>
      <c r="GC22">
        <f t="shared" si="39"/>
        <v>0</v>
      </c>
      <c r="GD22">
        <f t="shared" si="40"/>
        <v>0</v>
      </c>
      <c r="GE22">
        <f t="shared" si="41"/>
        <v>0</v>
      </c>
      <c r="GF22">
        <f t="shared" si="42"/>
        <v>0</v>
      </c>
      <c r="GG22">
        <f t="shared" si="43"/>
        <v>0</v>
      </c>
      <c r="GH22">
        <f t="shared" si="44"/>
        <v>0</v>
      </c>
      <c r="GJ22">
        <f t="shared" si="45"/>
        <v>0</v>
      </c>
      <c r="GK22">
        <f t="shared" si="46"/>
        <v>0</v>
      </c>
      <c r="GL22">
        <f t="shared" si="47"/>
        <v>0</v>
      </c>
      <c r="GM22">
        <f t="shared" si="48"/>
        <v>0</v>
      </c>
      <c r="GN22">
        <f t="shared" si="49"/>
        <v>0</v>
      </c>
      <c r="GO22">
        <f t="shared" si="50"/>
        <v>0</v>
      </c>
      <c r="GP22">
        <f t="shared" si="51"/>
        <v>0</v>
      </c>
      <c r="GR22">
        <f t="shared" si="52"/>
        <v>0</v>
      </c>
      <c r="GS22">
        <f t="shared" si="53"/>
        <v>0</v>
      </c>
      <c r="GT22">
        <f t="shared" si="54"/>
        <v>0</v>
      </c>
      <c r="GU22">
        <f t="shared" si="55"/>
        <v>0</v>
      </c>
      <c r="GV22">
        <f t="shared" si="56"/>
        <v>0</v>
      </c>
      <c r="GW22">
        <f t="shared" si="57"/>
        <v>0</v>
      </c>
      <c r="GX22">
        <f t="shared" si="58"/>
        <v>0</v>
      </c>
    </row>
    <row r="23" spans="1:206" x14ac:dyDescent="0.2">
      <c r="B23" t="s">
        <v>18</v>
      </c>
      <c r="C23" t="s">
        <v>82</v>
      </c>
      <c r="D23" t="s">
        <v>93</v>
      </c>
      <c r="E23" t="str">
        <f t="shared" si="0"/>
        <v>RR8</v>
      </c>
      <c r="G23" s="129">
        <v>0</v>
      </c>
      <c r="H23" s="129">
        <v>0</v>
      </c>
      <c r="I23" s="127"/>
      <c r="J23" s="127">
        <f t="shared" si="60"/>
        <v>161</v>
      </c>
      <c r="K23" s="127">
        <f t="shared" si="59"/>
        <v>162</v>
      </c>
      <c r="L23" s="127">
        <f t="shared" si="59"/>
        <v>163</v>
      </c>
      <c r="M23" s="127">
        <f t="shared" si="59"/>
        <v>164</v>
      </c>
      <c r="N23" s="127">
        <f t="shared" si="59"/>
        <v>165</v>
      </c>
      <c r="O23" s="127">
        <f t="shared" si="59"/>
        <v>166</v>
      </c>
      <c r="P23" s="127">
        <f t="shared" si="59"/>
        <v>167</v>
      </c>
      <c r="Q23" s="127"/>
      <c r="R23" s="127"/>
      <c r="S23" s="127"/>
      <c r="T23" s="127"/>
      <c r="U23" s="127"/>
      <c r="V23" s="127"/>
      <c r="W23" s="127"/>
      <c r="X23" s="127"/>
      <c r="Y23" s="127"/>
      <c r="AA23" s="128">
        <f>COUNTIF('Fleet Calc'!$AE$3:$AE$1600,CONCATENATE(uCO2_Calc!$E23,uCO2_Calc!J$2,"L"))</f>
        <v>0</v>
      </c>
      <c r="AB23" s="128">
        <f>COUNTIF('Fleet Calc'!$AE$3:$AE$1600,CONCATENATE(uCO2_Calc!$E23,uCO2_Calc!K$2,"L"))</f>
        <v>0</v>
      </c>
      <c r="AC23" s="128">
        <f>COUNTIF('Fleet Calc'!$AE$3:$AE$1600,CONCATENATE(uCO2_Calc!$E23,uCO2_Calc!L$2,"L"))</f>
        <v>0</v>
      </c>
      <c r="AD23" s="128">
        <f>COUNTIF('Fleet Calc'!$AE$3:$AE$1600,CONCATENATE(uCO2_Calc!$E23,uCO2_Calc!M$2,"L"))</f>
        <v>0</v>
      </c>
      <c r="AE23" s="128">
        <f>COUNTIF('Fleet Calc'!$AE$3:$AE$1600,CONCATENATE(uCO2_Calc!$E23,uCO2_Calc!N$2,"L"))</f>
        <v>0</v>
      </c>
      <c r="AF23" s="128">
        <f>COUNTIF('Fleet Calc'!$AE$3:$AE$1600,CONCATENATE(uCO2_Calc!$E23,uCO2_Calc!O$2,"L"))</f>
        <v>0</v>
      </c>
      <c r="AG23" s="128">
        <f>COUNTIF('Fleet Calc'!$AE$3:$AE$1600,CONCATENATE(uCO2_Calc!$E23,uCO2_Calc!P$2,"L"))</f>
        <v>0</v>
      </c>
      <c r="AH23" s="128"/>
      <c r="AI23" s="128">
        <f>COUNTIF('Fleet Calc'!$AE$3:$AE$1600,CONCATENATE(uCO2_Calc!$E23,uCO2_Calc!J$2,"A"))</f>
        <v>0</v>
      </c>
      <c r="AJ23" s="128">
        <f>COUNTIF('Fleet Calc'!$AE$3:$AE$1600,CONCATENATE(uCO2_Calc!$E23,uCO2_Calc!K$2,"A"))</f>
        <v>0</v>
      </c>
      <c r="AK23" s="128">
        <f>COUNTIF('Fleet Calc'!$AE$3:$AE$1600,CONCATENATE(uCO2_Calc!$E23,uCO2_Calc!L$2,"A"))</f>
        <v>0</v>
      </c>
      <c r="AL23" s="128">
        <f>COUNTIF('Fleet Calc'!$AE$3:$AE$1600,CONCATENATE(uCO2_Calc!$E23,uCO2_Calc!M$2,"A"))</f>
        <v>0</v>
      </c>
      <c r="AM23" s="128">
        <f>COUNTIF('Fleet Calc'!$AE$3:$AE$1600,CONCATENATE(uCO2_Calc!$E23,uCO2_Calc!N$2,"A"))</f>
        <v>0</v>
      </c>
      <c r="AN23" s="128">
        <f>COUNTIF('Fleet Calc'!$AE$3:$AE$1600,CONCATENATE(uCO2_Calc!$E23,uCO2_Calc!O$2,"A"))</f>
        <v>0</v>
      </c>
      <c r="AO23" s="128">
        <f>COUNTIF('Fleet Calc'!$AE$3:$AE$1600,CONCATENATE(uCO2_Calc!$E23,uCO2_Calc!P$2,"A"))</f>
        <v>0</v>
      </c>
      <c r="AP23" s="128"/>
      <c r="AQ23" s="128">
        <f>SUMIF('Fleet Calc'!$AE$3:$AE$1600,CONCATENATE(uCO2_Calc!$E23,uCO2_Calc!J$2,"L"),'Fleet Calc'!$AK$3:$AK$1600)</f>
        <v>0</v>
      </c>
      <c r="AR23" s="128">
        <f>SUMIF('Fleet Calc'!$AE$3:$AE$1600,CONCATENATE(uCO2_Calc!$E23,uCO2_Calc!K$2,"L"),'Fleet Calc'!$AK$3:$AK$1600)</f>
        <v>0</v>
      </c>
      <c r="AS23" s="128">
        <f>SUMIF('Fleet Calc'!$AE$3:$AE$1600,CONCATENATE(uCO2_Calc!$E23,uCO2_Calc!L$2,"L"),'Fleet Calc'!$AK$3:$AK$1600)</f>
        <v>0</v>
      </c>
      <c r="AT23" s="128">
        <f>SUMIF('Fleet Calc'!$AE$3:$AE$1600,CONCATENATE(uCO2_Calc!$E23,uCO2_Calc!M$2,"L"),'Fleet Calc'!$AK$3:$AK$1600)</f>
        <v>0</v>
      </c>
      <c r="AU23" s="128">
        <f>SUMIF('Fleet Calc'!$AE$3:$AE$1600,CONCATENATE(uCO2_Calc!$E23,uCO2_Calc!N$2,"L"),'Fleet Calc'!$AK$3:$AK$1600)</f>
        <v>0</v>
      </c>
      <c r="AV23" s="128">
        <f>SUMIF('Fleet Calc'!$AE$3:$AE$1600,CONCATENATE(uCO2_Calc!$E23,uCO2_Calc!O$2,"L"),'Fleet Calc'!$AK$3:$AK$1600)</f>
        <v>0</v>
      </c>
      <c r="AW23" s="128">
        <f>SUMIF('Fleet Calc'!$AE$3:$AE$1600,CONCATENATE(uCO2_Calc!$E23,uCO2_Calc!P$2,"L"),'Fleet Calc'!$AK$3:$AK$1600)</f>
        <v>0</v>
      </c>
      <c r="AX23" s="128"/>
      <c r="AY23" s="128">
        <f>SUMIF('Fleet Calc'!$AE$3:$AE$1600,CONCATENATE(uCO2_Calc!$E23,uCO2_Calc!J$2,"A"),'Fleet Calc'!$AK$3:$AK$1600)</f>
        <v>0</v>
      </c>
      <c r="AZ23" s="128">
        <f>SUMIF('Fleet Calc'!$AE$3:$AE$1600,CONCATENATE(uCO2_Calc!$E23,uCO2_Calc!K$2,"A"),'Fleet Calc'!$AK$3:$AK$1600)</f>
        <v>0</v>
      </c>
      <c r="BA23" s="128">
        <f>SUMIF('Fleet Calc'!$AE$3:$AE$1600,CONCATENATE(uCO2_Calc!$E23,uCO2_Calc!L$2,"A"),'Fleet Calc'!$AK$3:$AK$1600)</f>
        <v>0</v>
      </c>
      <c r="BB23" s="128">
        <f>SUMIF('Fleet Calc'!$AE$3:$AE$1600,CONCATENATE(uCO2_Calc!$E23,uCO2_Calc!M$2,"A"),'Fleet Calc'!$AK$3:$AK$1600)</f>
        <v>0</v>
      </c>
      <c r="BC23" s="128">
        <f>SUMIF('Fleet Calc'!$AE$3:$AE$1600,CONCATENATE(uCO2_Calc!$E23,uCO2_Calc!N$2,"A"),'Fleet Calc'!$AK$3:$AK$1600)</f>
        <v>0</v>
      </c>
      <c r="BD23" s="128">
        <f>SUMIF('Fleet Calc'!$AE$3:$AE$1600,CONCATENATE(uCO2_Calc!$E23,uCO2_Calc!O$2,"A"),'Fleet Calc'!$AK$3:$AK$1600)</f>
        <v>0</v>
      </c>
      <c r="BE23" s="128">
        <f>SUMIF('Fleet Calc'!$AE$3:$AE$1600,CONCATENATE(uCO2_Calc!$E23,uCO2_Calc!P$2,"A"),'Fleet Calc'!$AK$3:$AK$1600)</f>
        <v>0</v>
      </c>
      <c r="BF23" s="128"/>
      <c r="BG23" s="128">
        <f>IF(J23&lt;&gt;"",(AQ23*1.609344*VLOOKUP(J23,'uCO2 Emission Factors'!$V$7:$X$271,2,FALSE))/1000000,0)</f>
        <v>0</v>
      </c>
      <c r="BH23" s="128">
        <f>IF(K23&lt;&gt;"",(AR23*1.609344*VLOOKUP(K23,'uCO2 Emission Factors'!$V$7:$X$271,2,FALSE))/1000000,0)</f>
        <v>0</v>
      </c>
      <c r="BI23" s="128">
        <f>IF(L23&lt;&gt;"",(AS23*1.609344*VLOOKUP(L23,'uCO2 Emission Factors'!$V$7:$X$271,2,FALSE))/1000000,0)</f>
        <v>0</v>
      </c>
      <c r="BJ23" s="128">
        <f>IF(M23&lt;&gt;"",(AT23*1.609344*VLOOKUP(M23,'uCO2 Emission Factors'!$V$7:$X$271,2,FALSE))/1000000,0)</f>
        <v>0</v>
      </c>
      <c r="BK23" s="128">
        <f>IF(N23&lt;&gt;"",(AU23*1.609344*VLOOKUP(N23,'uCO2 Emission Factors'!$V$7:$X$271,2,FALSE))/1000000,0)</f>
        <v>0</v>
      </c>
      <c r="BL23" s="128">
        <f>IF(O23&lt;&gt;"",(AV23*1.609344*VLOOKUP(O23,'uCO2 Emission Factors'!$V$7:$X$271,2,FALSE))/1000000,0)</f>
        <v>0</v>
      </c>
      <c r="BM23" s="128">
        <f>IF(P23&lt;&gt;"",(AW23*1.609344*VLOOKUP(P23,'uCO2 Emission Factors'!$V$7:$X$271,2,FALSE))/1000000,0)</f>
        <v>0</v>
      </c>
      <c r="BN23" s="128"/>
      <c r="BO23" s="128">
        <f>IF(J23&lt;&gt;"",(AY23*1.609344*VLOOKUP(J23,'uCO2 Emission Factors'!$V$7:$X$271,3,FALSE))/1000000,0)</f>
        <v>0</v>
      </c>
      <c r="BP23" s="128">
        <f>IF(K23&lt;&gt;"",(AZ23*1.609344*VLOOKUP(K23,'uCO2 Emission Factors'!$V$7:$X$271,3,FALSE))/1000000,0)</f>
        <v>0</v>
      </c>
      <c r="BQ23" s="128">
        <f>IF(L23&lt;&gt;"",(BA23*1.609344*VLOOKUP(L23,'uCO2 Emission Factors'!$V$7:$X$271,3,FALSE))/1000000,0)</f>
        <v>0</v>
      </c>
      <c r="BR23" s="128">
        <f>IF(M23&lt;&gt;"",(BB23*1.609344*VLOOKUP(M23,'uCO2 Emission Factors'!$V$7:$X$271,3,FALSE))/1000000,0)</f>
        <v>0</v>
      </c>
      <c r="BS23" s="128">
        <f>IF(N23&lt;&gt;"",(BC23*1.609344*VLOOKUP(N23,'uCO2 Emission Factors'!$V$7:$X$271,3,FALSE))/1000000,0)</f>
        <v>0</v>
      </c>
      <c r="BT23" s="128">
        <f>IF(O23&lt;&gt;"",(BD23*1.609344*VLOOKUP(O23,'uCO2 Emission Factors'!$V$7:$X$271,3,FALSE))/1000000,0)</f>
        <v>0</v>
      </c>
      <c r="BU23" s="128">
        <f>IF(P23&lt;&gt;"",(BE23*1.609344*VLOOKUP(P23,'uCO2 Emission Factors'!$V$7:$X$271,3,FALSE))/1000000,0)</f>
        <v>0</v>
      </c>
      <c r="BV23" s="128"/>
      <c r="BW23" s="128">
        <f>SUMIF('Fleet Calc'!$AE$3:$AE$1600,CONCATENATE(uCO2_Calc!$E23,uCO2_Calc!J$2,"L"),'Fleet Calc'!$AI$3:$AI$1600)</f>
        <v>0</v>
      </c>
      <c r="BX23" s="128">
        <f>SUMIF('Fleet Calc'!$AE$3:$AE$1600,CONCATENATE(uCO2_Calc!$E23,uCO2_Calc!K$2,"L"),'Fleet Calc'!$AI$3:$AI$1600)</f>
        <v>0</v>
      </c>
      <c r="BY23" s="128">
        <f>SUMIF('Fleet Calc'!$AE$3:$AE$1600,CONCATENATE(uCO2_Calc!$E23,uCO2_Calc!L$2,"L"),'Fleet Calc'!$AI$3:$AI$1600)</f>
        <v>0</v>
      </c>
      <c r="BZ23" s="128">
        <f>SUMIF('Fleet Calc'!$AE$3:$AE$1600,CONCATENATE(uCO2_Calc!$E23,uCO2_Calc!M$2,"L"),'Fleet Calc'!$AI$3:$AI$1600)</f>
        <v>0</v>
      </c>
      <c r="CA23" s="128">
        <f>SUMIF('Fleet Calc'!$AE$3:$AE$1600,CONCATENATE(uCO2_Calc!$E23,uCO2_Calc!N$2,"L"),'Fleet Calc'!$AI$3:$AI$1600)</f>
        <v>0</v>
      </c>
      <c r="CB23" s="128">
        <f>SUMIF('Fleet Calc'!$AE$3:$AE$1600,CONCATENATE(uCO2_Calc!$E23,uCO2_Calc!O$2,"L"),'Fleet Calc'!$AI$3:$AI$1600)</f>
        <v>0</v>
      </c>
      <c r="CC23" s="128">
        <f>SUMIF('Fleet Calc'!$AE$3:$AE$1600,CONCATENATE(uCO2_Calc!$E23,uCO2_Calc!P$2,"L"),'Fleet Calc'!$AI$3:$AI$1600)</f>
        <v>0</v>
      </c>
      <c r="CD23" s="128"/>
      <c r="CE23" s="128">
        <f>SUMIF('Fleet Calc'!$AE$3:$AE$1600,CONCATENATE(uCO2_Calc!$E23,uCO2_Calc!J$2,"A"),'Fleet Calc'!$AI$3:$AI$1600)</f>
        <v>0</v>
      </c>
      <c r="CF23" s="128">
        <f>SUMIF('Fleet Calc'!$AE$3:$AE$1600,CONCATENATE(uCO2_Calc!$E23,uCO2_Calc!K$2,"A"),'Fleet Calc'!$AI$3:$AI$1600)</f>
        <v>0</v>
      </c>
      <c r="CG23" s="128">
        <f>SUMIF('Fleet Calc'!$AE$3:$AE$1600,CONCATENATE(uCO2_Calc!$E23,uCO2_Calc!L$2,"A"),'Fleet Calc'!$AI$3:$AI$1600)</f>
        <v>0</v>
      </c>
      <c r="CH23" s="128">
        <f>SUMIF('Fleet Calc'!$AE$3:$AE$1600,CONCATENATE(uCO2_Calc!$E23,uCO2_Calc!M$2,"A"),'Fleet Calc'!$AI$3:$AI$1600)</f>
        <v>0</v>
      </c>
      <c r="CI23" s="128">
        <f>SUMIF('Fleet Calc'!$AE$3:$AE$1600,CONCATENATE(uCO2_Calc!$E23,uCO2_Calc!N$2,"A"),'Fleet Calc'!$AI$3:$AI$1600)</f>
        <v>0</v>
      </c>
      <c r="CJ23" s="128">
        <f>SUMIF('Fleet Calc'!$AE$3:$AE$1600,CONCATENATE(uCO2_Calc!$E23,uCO2_Calc!O$2,"A"),'Fleet Calc'!$AI$3:$AI$1600)</f>
        <v>0</v>
      </c>
      <c r="CK23" s="128">
        <f>SUMIF('Fleet Calc'!$AE$3:$AE$1600,CONCATENATE(uCO2_Calc!$E23,uCO2_Calc!P$2,"A"),'Fleet Calc'!$AI$3:$AI$1600)</f>
        <v>0</v>
      </c>
      <c r="CL23" s="128"/>
      <c r="CM23" s="128">
        <f>IF(S23&lt;&gt;"",(BW23*1.609344*VLOOKUP(S23,'uCO2 Emission Factors'!$V$7:$X$271,2,FALSE))/1000000,0)</f>
        <v>0</v>
      </c>
      <c r="CN23" s="128">
        <f>IF(T23&lt;&gt;"",(BX23*1.609344*VLOOKUP(T23,'uCO2 Emission Factors'!$V$7:$X$271,2,FALSE))/1000000,0)</f>
        <v>0</v>
      </c>
      <c r="CO23" s="128">
        <f>IF(U23&lt;&gt;"",(BY23*1.609344*VLOOKUP(U23,'uCO2 Emission Factors'!$V$7:$X$271,2,FALSE))/1000000,0)</f>
        <v>0</v>
      </c>
      <c r="CP23" s="128">
        <f>IF(V23&lt;&gt;"",(BZ23*1.609344*VLOOKUP(V23,'uCO2 Emission Factors'!$V$7:$X$271,2,FALSE))/1000000,0)</f>
        <v>0</v>
      </c>
      <c r="CQ23" s="128">
        <f>IF(W23&lt;&gt;"",(CA23*1.609344*VLOOKUP(W23,'uCO2 Emission Factors'!$V$7:$X$271,2,FALSE))/1000000,0)</f>
        <v>0</v>
      </c>
      <c r="CR23" s="128">
        <f>IF(X23&lt;&gt;"",(CB23*1.609344*VLOOKUP(X23,'uCO2 Emission Factors'!$V$7:$X$271,2,FALSE))/1000000,0)</f>
        <v>0</v>
      </c>
      <c r="CS23" s="128">
        <f>IF(Y23&lt;&gt;"",(CC23*1.609344*VLOOKUP(Y23,'uCO2 Emission Factors'!$V$7:$X$271,2,FALSE))/1000000,0)</f>
        <v>0</v>
      </c>
      <c r="CT23" s="128"/>
      <c r="CU23" s="128">
        <f>IF(S23&lt;&gt;"",(CE23*1.609344*VLOOKUP(S23,'uCO2 Emission Factors'!$V$7:$X$271,3,FALSE))/1000000,0)</f>
        <v>0</v>
      </c>
      <c r="CV23" s="128">
        <f>IF(T23&lt;&gt;"",(CF23*1.609344*VLOOKUP(T23,'uCO2 Emission Factors'!$V$7:$X$271,3,FALSE))/1000000,0)</f>
        <v>0</v>
      </c>
      <c r="CW23" s="128">
        <f>IF(U23&lt;&gt;"",(CG23*1.609344*VLOOKUP(U23,'uCO2 Emission Factors'!$V$7:$X$271,3,FALSE))/1000000,0)</f>
        <v>0</v>
      </c>
      <c r="CX23" s="128">
        <f>IF(V23&lt;&gt;"",(CH23*1.609344*VLOOKUP(V23,'uCO2 Emission Factors'!$V$7:$X$271,3,FALSE))/1000000,0)</f>
        <v>0</v>
      </c>
      <c r="CY23" s="128">
        <f>IF(W23&lt;&gt;"",(CI23*1.609344*VLOOKUP(W23,'uCO2 Emission Factors'!$V$7:$X$271,3,FALSE))/1000000,0)</f>
        <v>0</v>
      </c>
      <c r="CZ23" s="128">
        <f>IF(X23&lt;&gt;"",(CJ23*1.609344*VLOOKUP(X23,'uCO2 Emission Factors'!$V$7:$X$271,3,FALSE))/1000000,0)</f>
        <v>0</v>
      </c>
      <c r="DA23" s="128">
        <f>IF(Y23&lt;&gt;"",(CK23*1.609344*VLOOKUP(Y23,'uCO2 Emission Factors'!$V$7:$X$271,3,FALSE))/1000000,0)</f>
        <v>0</v>
      </c>
      <c r="DB23" s="128"/>
      <c r="DC23" s="128">
        <f>SUMIF('Fleet Calc'!$AE$3:$AE$1600,CONCATENATE(uCO2_Calc!$E23,uCO2_Calc!J$2,"L"),'Fleet Calc'!$AG$3:$AG$1600)</f>
        <v>0</v>
      </c>
      <c r="DD23" s="128">
        <f>SUMIF('Fleet Calc'!$AE$3:$AE$1600,CONCATENATE(uCO2_Calc!$E23,uCO2_Calc!K$2,"L"),'Fleet Calc'!$AG$3:$AG$1600)</f>
        <v>0</v>
      </c>
      <c r="DE23" s="128">
        <f>SUMIF('Fleet Calc'!$AE$3:$AE$1600,CONCATENATE(uCO2_Calc!$E23,uCO2_Calc!L$2,"L"),'Fleet Calc'!$AG$3:$AG$1600)</f>
        <v>0</v>
      </c>
      <c r="DF23" s="128">
        <f>SUMIF('Fleet Calc'!$AE$3:$AE$1600,CONCATENATE(uCO2_Calc!$E23,uCO2_Calc!M$2,"L"),'Fleet Calc'!$AG$3:$AG$1600)</f>
        <v>0</v>
      </c>
      <c r="DG23" s="128">
        <f>SUMIF('Fleet Calc'!$AE$3:$AE$1600,CONCATENATE(uCO2_Calc!$E23,uCO2_Calc!N$2,"L"),'Fleet Calc'!$AG$3:$AG$1600)</f>
        <v>0</v>
      </c>
      <c r="DH23" s="128">
        <f>SUMIF('Fleet Calc'!$AE$3:$AE$1600,CONCATENATE(uCO2_Calc!$E23,uCO2_Calc!O$2,"L"),'Fleet Calc'!$AG$3:$AG$1600)</f>
        <v>0</v>
      </c>
      <c r="DI23" s="128">
        <f>SUMIF('Fleet Calc'!$AE$3:$AE$1600,CONCATENATE(uCO2_Calc!$E23,uCO2_Calc!P$2,"L"),'Fleet Calc'!$AG$3:$AG$1600)</f>
        <v>0</v>
      </c>
      <c r="DJ23" s="128"/>
      <c r="DK23" s="128">
        <f>SUMIF('Fleet Calc'!$AE$3:$AE$1600,CONCATENATE(uCO2_Calc!$E23,uCO2_Calc!J$2,"A"),'Fleet Calc'!$AG$3:$AG$1600)</f>
        <v>0</v>
      </c>
      <c r="DL23" s="128">
        <f>SUMIF('Fleet Calc'!$AE$3:$AE$1600,CONCATENATE(uCO2_Calc!$E23,uCO2_Calc!K$2,"A"),'Fleet Calc'!$AG$3:$AG$1600)</f>
        <v>0</v>
      </c>
      <c r="DM23" s="128">
        <f>SUMIF('Fleet Calc'!$AE$3:$AE$1600,CONCATENATE(uCO2_Calc!$E23,uCO2_Calc!L$2,"A"),'Fleet Calc'!$AG$3:$AG$1600)</f>
        <v>0</v>
      </c>
      <c r="DN23" s="128">
        <f>SUMIF('Fleet Calc'!$AE$3:$AE$1600,CONCATENATE(uCO2_Calc!$E23,uCO2_Calc!M$2,"A"),'Fleet Calc'!$AG$3:$AG$1600)</f>
        <v>0</v>
      </c>
      <c r="DO23" s="128">
        <f>SUMIF('Fleet Calc'!$AE$3:$AE$1600,CONCATENATE(uCO2_Calc!$E23,uCO2_Calc!N$2,"A"),'Fleet Calc'!$AG$3:$AG$1600)</f>
        <v>0</v>
      </c>
      <c r="DP23" s="128">
        <f>SUMIF('Fleet Calc'!$AE$3:$AE$1600,CONCATENATE(uCO2_Calc!$E23,uCO2_Calc!O$2,"A"),'Fleet Calc'!$AG$3:$AG$1600)</f>
        <v>0</v>
      </c>
      <c r="DQ23" s="128">
        <f>SUMIF('Fleet Calc'!$AE$3:$AE$1600,CONCATENATE(uCO2_Calc!$E23,uCO2_Calc!P$2,"A"),'Fleet Calc'!$AG$3:$AG$1600)</f>
        <v>0</v>
      </c>
      <c r="DR23" s="128">
        <f>SUMIF('Fleet Calc'!$AE$3:$AE$1600,CONCATENATE(uCO2_Calc!$E23,uCO2_Calc!Q$2,"A"),'Fleet Calc'!$AG$3:$AG$1600)</f>
        <v>0</v>
      </c>
      <c r="DS23" s="128">
        <f>SUMIF('Fleet Calc'!$AE$3:$AE$1600,CONCATENATE(uCO2_Calc!$E23,uCO2_Calc!R$2,"A"),'Fleet Calc'!$AG$3:$AG$1600)</f>
        <v>0</v>
      </c>
      <c r="DT23" s="128">
        <f>SUMIF('Fleet Calc'!$AE$3:$AE$1600,CONCATENATE(uCO2_Calc!$E23,uCO2_Calc!S$2,"A"),'Fleet Calc'!$AG$3:$AG$1600)</f>
        <v>0</v>
      </c>
      <c r="DU23" s="128"/>
      <c r="DV23" s="130">
        <f>IF(J23&lt;&gt;"",(DC23*VLOOKUP(J23,'uCO2 Emission Factors'!$V$7:$Z$271,5,FALSE))/1000000,0)</f>
        <v>0</v>
      </c>
      <c r="DW23" s="130">
        <f>IF(K23&lt;&gt;"",(DD23*VLOOKUP(K23,'uCO2 Emission Factors'!$V$7:$Z$271,5,FALSE))/1000000,0)</f>
        <v>0</v>
      </c>
      <c r="DX23" s="130">
        <f>IF(L23&lt;&gt;"",(DE23*VLOOKUP(L23,'uCO2 Emission Factors'!$V$7:$Z$271,5,FALSE))/1000000,0)</f>
        <v>0</v>
      </c>
      <c r="DY23" s="130">
        <f>IF(M23&lt;&gt;"",(DF23*VLOOKUP(M23,'uCO2 Emission Factors'!$V$7:$Z$271,5,FALSE))/1000000,0)</f>
        <v>0</v>
      </c>
      <c r="DZ23" s="130">
        <f>IF(N23&lt;&gt;"",(DG23*VLOOKUP(N23,'uCO2 Emission Factors'!$V$7:$Z$271,5,FALSE))/1000000,0)</f>
        <v>0</v>
      </c>
      <c r="EA23" s="130">
        <f>IF(O23&lt;&gt;"",(DH23*VLOOKUP(O23,'uCO2 Emission Factors'!$V$7:$Z$271,5,FALSE))/1000000,0)</f>
        <v>0</v>
      </c>
      <c r="EB23" s="130">
        <f>IF(P23&lt;&gt;"",(DI23*VLOOKUP(P23,'uCO2 Emission Factors'!$V$7:$Z$271,5,FALSE))/1000000,0)</f>
        <v>0</v>
      </c>
      <c r="EC23" s="128"/>
      <c r="ED23" s="130">
        <f>IF(J23&lt;&gt;"",(DK23*VLOOKUP(J23,'uCO2 Emission Factors'!$V$7:$Z$271,5,FALSE))/1000000,0)</f>
        <v>0</v>
      </c>
      <c r="EE23" s="130">
        <f>IF(K23&lt;&gt;"",(DL23*VLOOKUP(K23,'uCO2 Emission Factors'!$V$7:$Z$271,5,FALSE))/1000000,0)</f>
        <v>0</v>
      </c>
      <c r="EF23" s="130">
        <f>IF(L23&lt;&gt;"",(DM23*VLOOKUP(L23,'uCO2 Emission Factors'!$V$7:$Z$271,5,FALSE))/1000000,0)</f>
        <v>0</v>
      </c>
      <c r="EG23" s="130">
        <f>IF(M23&lt;&gt;"",(DN23*VLOOKUP(M23,'uCO2 Emission Factors'!$V$7:$Z$271,5,FALSE))/1000000,0)</f>
        <v>0</v>
      </c>
      <c r="EH23" s="130">
        <f>IF(N23&lt;&gt;"",(DO23*VLOOKUP(N23,'uCO2 Emission Factors'!$V$7:$Z$271,5,FALSE))/1000000,0)</f>
        <v>0</v>
      </c>
      <c r="EI23" s="130">
        <f>IF(O23&lt;&gt;"",(DP23*VLOOKUP(O23,'uCO2 Emission Factors'!$V$7:$Z$271,5,FALSE))/1000000,0)</f>
        <v>0</v>
      </c>
      <c r="EJ23" s="130">
        <f>IF(P23&lt;&gt;"",(DQ23*VLOOKUP(P23,'uCO2 Emission Factors'!$V$7:$Z$271,5,FALSE))/1000000,0)</f>
        <v>0</v>
      </c>
      <c r="EK23" s="128"/>
      <c r="EL23" s="130">
        <f t="shared" si="2"/>
        <v>0</v>
      </c>
      <c r="EM23" s="130">
        <f t="shared" si="3"/>
        <v>0</v>
      </c>
      <c r="EN23" s="130">
        <f t="shared" si="4"/>
        <v>0</v>
      </c>
      <c r="EO23" s="130">
        <f t="shared" si="5"/>
        <v>0</v>
      </c>
      <c r="EP23" s="130">
        <f t="shared" si="6"/>
        <v>0</v>
      </c>
      <c r="EQ23" s="130">
        <f t="shared" si="7"/>
        <v>0</v>
      </c>
      <c r="ER23" s="130">
        <f t="shared" si="8"/>
        <v>0</v>
      </c>
      <c r="ES23" s="130"/>
      <c r="ET23" s="130">
        <f t="shared" si="9"/>
        <v>0</v>
      </c>
      <c r="EU23" s="130">
        <f t="shared" si="10"/>
        <v>0</v>
      </c>
      <c r="EV23" s="130">
        <f t="shared" si="11"/>
        <v>0</v>
      </c>
      <c r="EW23" s="130">
        <f t="shared" si="12"/>
        <v>0</v>
      </c>
      <c r="EX23" s="130">
        <f t="shared" si="13"/>
        <v>0</v>
      </c>
      <c r="EY23" s="130">
        <f t="shared" si="14"/>
        <v>0</v>
      </c>
      <c r="EZ23" s="130">
        <f t="shared" si="15"/>
        <v>0</v>
      </c>
      <c r="FA23" s="128"/>
      <c r="FB23" s="128">
        <f t="shared" si="16"/>
        <v>0</v>
      </c>
      <c r="FC23" s="128"/>
      <c r="FD23" s="128">
        <f t="shared" si="17"/>
        <v>0</v>
      </c>
      <c r="FE23" s="128">
        <f t="shared" si="18"/>
        <v>0</v>
      </c>
      <c r="FF23" s="128">
        <f t="shared" si="19"/>
        <v>0</v>
      </c>
      <c r="FG23" s="128">
        <f t="shared" si="20"/>
        <v>0</v>
      </c>
      <c r="FH23" s="128">
        <f t="shared" si="21"/>
        <v>0</v>
      </c>
      <c r="FI23" s="128">
        <f t="shared" si="22"/>
        <v>0</v>
      </c>
      <c r="FJ23" s="128">
        <f t="shared" si="23"/>
        <v>0</v>
      </c>
      <c r="FL23">
        <f t="shared" si="24"/>
        <v>0</v>
      </c>
      <c r="FM23">
        <f t="shared" si="25"/>
        <v>0</v>
      </c>
      <c r="FN23">
        <f t="shared" si="26"/>
        <v>0</v>
      </c>
      <c r="FO23">
        <f t="shared" si="27"/>
        <v>0</v>
      </c>
      <c r="FP23">
        <f t="shared" si="28"/>
        <v>0</v>
      </c>
      <c r="FQ23">
        <f t="shared" si="29"/>
        <v>0</v>
      </c>
      <c r="FR23">
        <f t="shared" si="30"/>
        <v>0</v>
      </c>
      <c r="FT23">
        <f t="shared" si="31"/>
        <v>0</v>
      </c>
      <c r="FU23">
        <f t="shared" si="32"/>
        <v>0</v>
      </c>
      <c r="FV23">
        <f t="shared" si="33"/>
        <v>0</v>
      </c>
      <c r="FW23">
        <f t="shared" si="34"/>
        <v>0</v>
      </c>
      <c r="FX23">
        <f t="shared" si="35"/>
        <v>0</v>
      </c>
      <c r="FY23">
        <f t="shared" si="36"/>
        <v>0</v>
      </c>
      <c r="FZ23">
        <f t="shared" si="37"/>
        <v>0</v>
      </c>
      <c r="GB23">
        <f t="shared" si="38"/>
        <v>0</v>
      </c>
      <c r="GC23">
        <f t="shared" si="39"/>
        <v>0</v>
      </c>
      <c r="GD23">
        <f t="shared" si="40"/>
        <v>0</v>
      </c>
      <c r="GE23">
        <f t="shared" si="41"/>
        <v>0</v>
      </c>
      <c r="GF23">
        <f t="shared" si="42"/>
        <v>0</v>
      </c>
      <c r="GG23">
        <f t="shared" si="43"/>
        <v>0</v>
      </c>
      <c r="GH23">
        <f t="shared" si="44"/>
        <v>0</v>
      </c>
      <c r="GJ23">
        <f t="shared" si="45"/>
        <v>0</v>
      </c>
      <c r="GK23">
        <f t="shared" si="46"/>
        <v>0</v>
      </c>
      <c r="GL23">
        <f t="shared" si="47"/>
        <v>0</v>
      </c>
      <c r="GM23">
        <f t="shared" si="48"/>
        <v>0</v>
      </c>
      <c r="GN23">
        <f t="shared" si="49"/>
        <v>0</v>
      </c>
      <c r="GO23">
        <f t="shared" si="50"/>
        <v>0</v>
      </c>
      <c r="GP23">
        <f t="shared" si="51"/>
        <v>0</v>
      </c>
      <c r="GR23">
        <f t="shared" si="52"/>
        <v>0</v>
      </c>
      <c r="GS23">
        <f t="shared" si="53"/>
        <v>0</v>
      </c>
      <c r="GT23">
        <f t="shared" si="54"/>
        <v>0</v>
      </c>
      <c r="GU23">
        <f t="shared" si="55"/>
        <v>0</v>
      </c>
      <c r="GV23">
        <f t="shared" si="56"/>
        <v>0</v>
      </c>
      <c r="GW23">
        <f t="shared" si="57"/>
        <v>0</v>
      </c>
      <c r="GX23">
        <f t="shared" si="58"/>
        <v>0</v>
      </c>
    </row>
    <row r="24" spans="1:206" x14ac:dyDescent="0.2">
      <c r="A24" t="s">
        <v>73</v>
      </c>
      <c r="B24" t="s">
        <v>63</v>
      </c>
      <c r="C24" t="s">
        <v>14</v>
      </c>
      <c r="D24" t="s">
        <v>102</v>
      </c>
      <c r="E24" t="str">
        <f t="shared" si="0"/>
        <v>AA1</v>
      </c>
      <c r="G24" s="129">
        <v>0</v>
      </c>
      <c r="H24" s="129">
        <v>0</v>
      </c>
      <c r="I24" s="127"/>
      <c r="J24" s="127">
        <f t="shared" si="60"/>
        <v>168</v>
      </c>
      <c r="K24" s="127">
        <f t="shared" ref="K24:P31" si="61">J24+1</f>
        <v>169</v>
      </c>
      <c r="L24" s="127">
        <f t="shared" si="61"/>
        <v>170</v>
      </c>
      <c r="M24" s="127">
        <f t="shared" si="61"/>
        <v>171</v>
      </c>
      <c r="N24" s="127">
        <f t="shared" si="61"/>
        <v>172</v>
      </c>
      <c r="O24" s="127">
        <f t="shared" si="61"/>
        <v>173</v>
      </c>
      <c r="P24" s="127">
        <f t="shared" si="61"/>
        <v>174</v>
      </c>
      <c r="Q24" s="127"/>
      <c r="R24" s="127"/>
      <c r="S24" s="127"/>
      <c r="T24" s="127"/>
      <c r="U24" s="127"/>
      <c r="V24" s="127"/>
      <c r="W24" s="127"/>
      <c r="X24" s="127"/>
      <c r="Y24" s="127"/>
      <c r="AA24" s="128">
        <f>COUNTIF('Fleet Calc'!$AE$3:$AE$1600,CONCATENATE(uCO2_Calc!$E24,uCO2_Calc!J$2,"L"))</f>
        <v>0</v>
      </c>
      <c r="AB24" s="128">
        <f>COUNTIF('Fleet Calc'!$AE$3:$AE$1600,CONCATENATE(uCO2_Calc!$E24,uCO2_Calc!K$2,"L"))</f>
        <v>0</v>
      </c>
      <c r="AC24" s="128">
        <f>COUNTIF('Fleet Calc'!$AE$3:$AE$1600,CONCATENATE(uCO2_Calc!$E24,uCO2_Calc!L$2,"L"))</f>
        <v>0</v>
      </c>
      <c r="AD24" s="128">
        <f>COUNTIF('Fleet Calc'!$AE$3:$AE$1600,CONCATENATE(uCO2_Calc!$E24,uCO2_Calc!M$2,"L"))</f>
        <v>0</v>
      </c>
      <c r="AE24" s="128">
        <f>COUNTIF('Fleet Calc'!$AE$3:$AE$1600,CONCATENATE(uCO2_Calc!$E24,uCO2_Calc!N$2,"L"))</f>
        <v>0</v>
      </c>
      <c r="AF24" s="128">
        <f>COUNTIF('Fleet Calc'!$AE$3:$AE$1600,CONCATENATE(uCO2_Calc!$E24,uCO2_Calc!O$2,"L"))</f>
        <v>0</v>
      </c>
      <c r="AG24" s="128">
        <f>COUNTIF('Fleet Calc'!$AE$3:$AE$1600,CONCATENATE(uCO2_Calc!$E24,uCO2_Calc!P$2,"L"))</f>
        <v>0</v>
      </c>
      <c r="AH24" s="128"/>
      <c r="AI24" s="128">
        <f>COUNTIF('Fleet Calc'!$AE$3:$AE$1600,CONCATENATE(uCO2_Calc!$E24,uCO2_Calc!J$2,"A"))</f>
        <v>0</v>
      </c>
      <c r="AJ24" s="128">
        <f>COUNTIF('Fleet Calc'!$AE$3:$AE$1600,CONCATENATE(uCO2_Calc!$E24,uCO2_Calc!K$2,"A"))</f>
        <v>0</v>
      </c>
      <c r="AK24" s="128">
        <f>COUNTIF('Fleet Calc'!$AE$3:$AE$1600,CONCATENATE(uCO2_Calc!$E24,uCO2_Calc!L$2,"A"))</f>
        <v>0</v>
      </c>
      <c r="AL24" s="128">
        <f>COUNTIF('Fleet Calc'!$AE$3:$AE$1600,CONCATENATE(uCO2_Calc!$E24,uCO2_Calc!M$2,"A"))</f>
        <v>0</v>
      </c>
      <c r="AM24" s="128">
        <f>COUNTIF('Fleet Calc'!$AE$3:$AE$1600,CONCATENATE(uCO2_Calc!$E24,uCO2_Calc!N$2,"A"))</f>
        <v>0</v>
      </c>
      <c r="AN24" s="128">
        <f>COUNTIF('Fleet Calc'!$AE$3:$AE$1600,CONCATENATE(uCO2_Calc!$E24,uCO2_Calc!O$2,"A"))</f>
        <v>0</v>
      </c>
      <c r="AO24" s="128">
        <f>COUNTIF('Fleet Calc'!$AE$3:$AE$1600,CONCATENATE(uCO2_Calc!$E24,uCO2_Calc!P$2,"A"))</f>
        <v>0</v>
      </c>
      <c r="AP24" s="128"/>
      <c r="AQ24" s="128">
        <f>SUMIF('Fleet Calc'!$AE$3:$AE$1600,CONCATENATE(uCO2_Calc!$E24,uCO2_Calc!J$2,"L"),'Fleet Calc'!$AK$3:$AK$1600)</f>
        <v>0</v>
      </c>
      <c r="AR24" s="128">
        <f>SUMIF('Fleet Calc'!$AE$3:$AE$1600,CONCATENATE(uCO2_Calc!$E24,uCO2_Calc!K$2,"L"),'Fleet Calc'!$AK$3:$AK$1600)</f>
        <v>0</v>
      </c>
      <c r="AS24" s="128">
        <f>SUMIF('Fleet Calc'!$AE$3:$AE$1600,CONCATENATE(uCO2_Calc!$E24,uCO2_Calc!L$2,"L"),'Fleet Calc'!$AK$3:$AK$1600)</f>
        <v>0</v>
      </c>
      <c r="AT24" s="128">
        <f>SUMIF('Fleet Calc'!$AE$3:$AE$1600,CONCATENATE(uCO2_Calc!$E24,uCO2_Calc!M$2,"L"),'Fleet Calc'!$AK$3:$AK$1600)</f>
        <v>0</v>
      </c>
      <c r="AU24" s="128">
        <f>SUMIF('Fleet Calc'!$AE$3:$AE$1600,CONCATENATE(uCO2_Calc!$E24,uCO2_Calc!N$2,"L"),'Fleet Calc'!$AK$3:$AK$1600)</f>
        <v>0</v>
      </c>
      <c r="AV24" s="128">
        <f>SUMIF('Fleet Calc'!$AE$3:$AE$1600,CONCATENATE(uCO2_Calc!$E24,uCO2_Calc!O$2,"L"),'Fleet Calc'!$AK$3:$AK$1600)</f>
        <v>0</v>
      </c>
      <c r="AW24" s="128">
        <f>SUMIF('Fleet Calc'!$AE$3:$AE$1600,CONCATENATE(uCO2_Calc!$E24,uCO2_Calc!P$2,"L"),'Fleet Calc'!$AK$3:$AK$1600)</f>
        <v>0</v>
      </c>
      <c r="AX24" s="128"/>
      <c r="AY24" s="128">
        <f>SUMIF('Fleet Calc'!$AE$3:$AE$1600,CONCATENATE(uCO2_Calc!$E24,uCO2_Calc!J$2,"A"),'Fleet Calc'!$AK$3:$AK$1600)</f>
        <v>0</v>
      </c>
      <c r="AZ24" s="128">
        <f>SUMIF('Fleet Calc'!$AE$3:$AE$1600,CONCATENATE(uCO2_Calc!$E24,uCO2_Calc!K$2,"A"),'Fleet Calc'!$AK$3:$AK$1600)</f>
        <v>0</v>
      </c>
      <c r="BA24" s="128">
        <f>SUMIF('Fleet Calc'!$AE$3:$AE$1600,CONCATENATE(uCO2_Calc!$E24,uCO2_Calc!L$2,"A"),'Fleet Calc'!$AK$3:$AK$1600)</f>
        <v>0</v>
      </c>
      <c r="BB24" s="128">
        <f>SUMIF('Fleet Calc'!$AE$3:$AE$1600,CONCATENATE(uCO2_Calc!$E24,uCO2_Calc!M$2,"A"),'Fleet Calc'!$AK$3:$AK$1600)</f>
        <v>0</v>
      </c>
      <c r="BC24" s="128">
        <f>SUMIF('Fleet Calc'!$AE$3:$AE$1600,CONCATENATE(uCO2_Calc!$E24,uCO2_Calc!N$2,"A"),'Fleet Calc'!$AK$3:$AK$1600)</f>
        <v>0</v>
      </c>
      <c r="BD24" s="128">
        <f>SUMIF('Fleet Calc'!$AE$3:$AE$1600,CONCATENATE(uCO2_Calc!$E24,uCO2_Calc!O$2,"A"),'Fleet Calc'!$AK$3:$AK$1600)</f>
        <v>0</v>
      </c>
      <c r="BE24" s="128">
        <f>SUMIF('Fleet Calc'!$AE$3:$AE$1600,CONCATENATE(uCO2_Calc!$E24,uCO2_Calc!P$2,"A"),'Fleet Calc'!$AK$3:$AK$1600)</f>
        <v>0</v>
      </c>
      <c r="BF24" s="128"/>
      <c r="BG24" s="128">
        <f>IF(J24&lt;&gt;"",(AQ24*1.609344*VLOOKUP(J24,'uCO2 Emission Factors'!$V$7:$X$271,2,FALSE))/1000000,0)</f>
        <v>0</v>
      </c>
      <c r="BH24" s="128">
        <f>IF(K24&lt;&gt;"",(AR24*1.609344*VLOOKUP(K24,'uCO2 Emission Factors'!$V$7:$X$271,2,FALSE))/1000000,0)</f>
        <v>0</v>
      </c>
      <c r="BI24" s="128">
        <f>IF(L24&lt;&gt;"",(AS24*1.609344*VLOOKUP(L24,'uCO2 Emission Factors'!$V$7:$X$271,2,FALSE))/1000000,0)</f>
        <v>0</v>
      </c>
      <c r="BJ24" s="128">
        <f>IF(M24&lt;&gt;"",(AT24*1.609344*VLOOKUP(M24,'uCO2 Emission Factors'!$V$7:$X$271,2,FALSE))/1000000,0)</f>
        <v>0</v>
      </c>
      <c r="BK24" s="128">
        <f>IF(N24&lt;&gt;"",(AU24*1.609344*VLOOKUP(N24,'uCO2 Emission Factors'!$V$7:$X$271,2,FALSE))/1000000,0)</f>
        <v>0</v>
      </c>
      <c r="BL24" s="128">
        <f>IF(O24&lt;&gt;"",(AV24*1.609344*VLOOKUP(O24,'uCO2 Emission Factors'!$V$7:$X$271,2,FALSE))/1000000,0)</f>
        <v>0</v>
      </c>
      <c r="BM24" s="128">
        <f>IF(P24&lt;&gt;"",(AW24*1.609344*VLOOKUP(P24,'uCO2 Emission Factors'!$V$7:$X$271,2,FALSE))/1000000,0)</f>
        <v>0</v>
      </c>
      <c r="BN24" s="128"/>
      <c r="BO24" s="128">
        <f>IF(J24&lt;&gt;"",(AY24*1.609344*VLOOKUP(J24,'uCO2 Emission Factors'!$V$7:$X$271,3,FALSE))/1000000,0)</f>
        <v>0</v>
      </c>
      <c r="BP24" s="128">
        <f>IF(K24&lt;&gt;"",(AZ24*1.609344*VLOOKUP(K24,'uCO2 Emission Factors'!$V$7:$X$271,3,FALSE))/1000000,0)</f>
        <v>0</v>
      </c>
      <c r="BQ24" s="128">
        <f>IF(L24&lt;&gt;"",(BA24*1.609344*VLOOKUP(L24,'uCO2 Emission Factors'!$V$7:$X$271,3,FALSE))/1000000,0)</f>
        <v>0</v>
      </c>
      <c r="BR24" s="128">
        <f>IF(M24&lt;&gt;"",(BB24*1.609344*VLOOKUP(M24,'uCO2 Emission Factors'!$V$7:$X$271,3,FALSE))/1000000,0)</f>
        <v>0</v>
      </c>
      <c r="BS24" s="128">
        <f>IF(N24&lt;&gt;"",(BC24*1.609344*VLOOKUP(N24,'uCO2 Emission Factors'!$V$7:$X$271,3,FALSE))/1000000,0)</f>
        <v>0</v>
      </c>
      <c r="BT24" s="128">
        <f>IF(O24&lt;&gt;"",(BD24*1.609344*VLOOKUP(O24,'uCO2 Emission Factors'!$V$7:$X$271,3,FALSE))/1000000,0)</f>
        <v>0</v>
      </c>
      <c r="BU24" s="128">
        <f>IF(P24&lt;&gt;"",(BE24*1.609344*VLOOKUP(P24,'uCO2 Emission Factors'!$V$7:$X$271,3,FALSE))/1000000,0)</f>
        <v>0</v>
      </c>
      <c r="BV24" s="128"/>
      <c r="BW24" s="128">
        <f>SUMIF('Fleet Calc'!$AE$3:$AE$1600,CONCATENATE(uCO2_Calc!$E24,uCO2_Calc!J$2,"L"),'Fleet Calc'!$AI$3:$AI$1600)</f>
        <v>0</v>
      </c>
      <c r="BX24" s="128">
        <f>SUMIF('Fleet Calc'!$AE$3:$AE$1600,CONCATENATE(uCO2_Calc!$E24,uCO2_Calc!K$2,"L"),'Fleet Calc'!$AI$3:$AI$1600)</f>
        <v>0</v>
      </c>
      <c r="BY24" s="128">
        <f>SUMIF('Fleet Calc'!$AE$3:$AE$1600,CONCATENATE(uCO2_Calc!$E24,uCO2_Calc!L$2,"L"),'Fleet Calc'!$AI$3:$AI$1600)</f>
        <v>0</v>
      </c>
      <c r="BZ24" s="128">
        <f>SUMIF('Fleet Calc'!$AE$3:$AE$1600,CONCATENATE(uCO2_Calc!$E24,uCO2_Calc!M$2,"L"),'Fleet Calc'!$AI$3:$AI$1600)</f>
        <v>0</v>
      </c>
      <c r="CA24" s="128">
        <f>SUMIF('Fleet Calc'!$AE$3:$AE$1600,CONCATENATE(uCO2_Calc!$E24,uCO2_Calc!N$2,"L"),'Fleet Calc'!$AI$3:$AI$1600)</f>
        <v>0</v>
      </c>
      <c r="CB24" s="128">
        <f>SUMIF('Fleet Calc'!$AE$3:$AE$1600,CONCATENATE(uCO2_Calc!$E24,uCO2_Calc!O$2,"L"),'Fleet Calc'!$AI$3:$AI$1600)</f>
        <v>0</v>
      </c>
      <c r="CC24" s="128">
        <f>SUMIF('Fleet Calc'!$AE$3:$AE$1600,CONCATENATE(uCO2_Calc!$E24,uCO2_Calc!P$2,"L"),'Fleet Calc'!$AI$3:$AI$1600)</f>
        <v>0</v>
      </c>
      <c r="CD24" s="128"/>
      <c r="CE24" s="128">
        <f>SUMIF('Fleet Calc'!$AE$3:$AE$1600,CONCATENATE(uCO2_Calc!$E24,uCO2_Calc!J$2,"A"),'Fleet Calc'!$AI$3:$AI$1600)</f>
        <v>0</v>
      </c>
      <c r="CF24" s="128">
        <f>SUMIF('Fleet Calc'!$AE$3:$AE$1600,CONCATENATE(uCO2_Calc!$E24,uCO2_Calc!K$2,"A"),'Fleet Calc'!$AI$3:$AI$1600)</f>
        <v>0</v>
      </c>
      <c r="CG24" s="128">
        <f>SUMIF('Fleet Calc'!$AE$3:$AE$1600,CONCATENATE(uCO2_Calc!$E24,uCO2_Calc!L$2,"A"),'Fleet Calc'!$AI$3:$AI$1600)</f>
        <v>0</v>
      </c>
      <c r="CH24" s="128">
        <f>SUMIF('Fleet Calc'!$AE$3:$AE$1600,CONCATENATE(uCO2_Calc!$E24,uCO2_Calc!M$2,"A"),'Fleet Calc'!$AI$3:$AI$1600)</f>
        <v>0</v>
      </c>
      <c r="CI24" s="128">
        <f>SUMIF('Fleet Calc'!$AE$3:$AE$1600,CONCATENATE(uCO2_Calc!$E24,uCO2_Calc!N$2,"A"),'Fleet Calc'!$AI$3:$AI$1600)</f>
        <v>0</v>
      </c>
      <c r="CJ24" s="128">
        <f>SUMIF('Fleet Calc'!$AE$3:$AE$1600,CONCATENATE(uCO2_Calc!$E24,uCO2_Calc!O$2,"A"),'Fleet Calc'!$AI$3:$AI$1600)</f>
        <v>0</v>
      </c>
      <c r="CK24" s="128">
        <f>SUMIF('Fleet Calc'!$AE$3:$AE$1600,CONCATENATE(uCO2_Calc!$E24,uCO2_Calc!P$2,"A"),'Fleet Calc'!$AI$3:$AI$1600)</f>
        <v>0</v>
      </c>
      <c r="CL24" s="128"/>
      <c r="CM24" s="128">
        <f>IF(S24&lt;&gt;"",(BW24*1.609344*VLOOKUP(S24,'uCO2 Emission Factors'!$V$7:$X$271,2,FALSE))/1000000,0)</f>
        <v>0</v>
      </c>
      <c r="CN24" s="128">
        <f>IF(T24&lt;&gt;"",(BX24*1.609344*VLOOKUP(T24,'uCO2 Emission Factors'!$V$7:$X$271,2,FALSE))/1000000,0)</f>
        <v>0</v>
      </c>
      <c r="CO24" s="128">
        <f>IF(U24&lt;&gt;"",(BY24*1.609344*VLOOKUP(U24,'uCO2 Emission Factors'!$V$7:$X$271,2,FALSE))/1000000,0)</f>
        <v>0</v>
      </c>
      <c r="CP24" s="128">
        <f>IF(V24&lt;&gt;"",(BZ24*1.609344*VLOOKUP(V24,'uCO2 Emission Factors'!$V$7:$X$271,2,FALSE))/1000000,0)</f>
        <v>0</v>
      </c>
      <c r="CQ24" s="128">
        <f>IF(W24&lt;&gt;"",(CA24*1.609344*VLOOKUP(W24,'uCO2 Emission Factors'!$V$7:$X$271,2,FALSE))/1000000,0)</f>
        <v>0</v>
      </c>
      <c r="CR24" s="128">
        <f>IF(X24&lt;&gt;"",(CB24*1.609344*VLOOKUP(X24,'uCO2 Emission Factors'!$V$7:$X$271,2,FALSE))/1000000,0)</f>
        <v>0</v>
      </c>
      <c r="CS24" s="128">
        <f>IF(Y24&lt;&gt;"",(CC24*1.609344*VLOOKUP(Y24,'uCO2 Emission Factors'!$V$7:$X$271,2,FALSE))/1000000,0)</f>
        <v>0</v>
      </c>
      <c r="CT24" s="128"/>
      <c r="CU24" s="128">
        <f>IF(S24&lt;&gt;"",(CE24*1.609344*VLOOKUP(S24,'uCO2 Emission Factors'!$V$7:$X$271,3,FALSE))/1000000,0)</f>
        <v>0</v>
      </c>
      <c r="CV24" s="128">
        <f>IF(T24&lt;&gt;"",(CF24*1.609344*VLOOKUP(T24,'uCO2 Emission Factors'!$V$7:$X$271,3,FALSE))/1000000,0)</f>
        <v>0</v>
      </c>
      <c r="CW24" s="128">
        <f>IF(U24&lt;&gt;"",(CG24*1.609344*VLOOKUP(U24,'uCO2 Emission Factors'!$V$7:$X$271,3,FALSE))/1000000,0)</f>
        <v>0</v>
      </c>
      <c r="CX24" s="128">
        <f>IF(V24&lt;&gt;"",(CH24*1.609344*VLOOKUP(V24,'uCO2 Emission Factors'!$V$7:$X$271,3,FALSE))/1000000,0)</f>
        <v>0</v>
      </c>
      <c r="CY24" s="128">
        <f>IF(W24&lt;&gt;"",(CI24*1.609344*VLOOKUP(W24,'uCO2 Emission Factors'!$V$7:$X$271,3,FALSE))/1000000,0)</f>
        <v>0</v>
      </c>
      <c r="CZ24" s="128">
        <f>IF(X24&lt;&gt;"",(CJ24*1.609344*VLOOKUP(X24,'uCO2 Emission Factors'!$V$7:$X$271,3,FALSE))/1000000,0)</f>
        <v>0</v>
      </c>
      <c r="DA24" s="128">
        <f>IF(Y24&lt;&gt;"",(CK24*1.609344*VLOOKUP(Y24,'uCO2 Emission Factors'!$V$7:$X$271,3,FALSE))/1000000,0)</f>
        <v>0</v>
      </c>
      <c r="DB24" s="128"/>
      <c r="DC24" s="128">
        <f>SUMIF('Fleet Calc'!$AE$3:$AE$1600,CONCATENATE(uCO2_Calc!$E24,uCO2_Calc!J$2,"L"),'Fleet Calc'!$AG$3:$AG$1600)</f>
        <v>0</v>
      </c>
      <c r="DD24" s="128">
        <f>SUMIF('Fleet Calc'!$AE$3:$AE$1600,CONCATENATE(uCO2_Calc!$E24,uCO2_Calc!K$2,"L"),'Fleet Calc'!$AG$3:$AG$1600)</f>
        <v>0</v>
      </c>
      <c r="DE24" s="128">
        <f>SUMIF('Fleet Calc'!$AE$3:$AE$1600,CONCATENATE(uCO2_Calc!$E24,uCO2_Calc!L$2,"L"),'Fleet Calc'!$AG$3:$AG$1600)</f>
        <v>0</v>
      </c>
      <c r="DF24" s="128">
        <f>SUMIF('Fleet Calc'!$AE$3:$AE$1600,CONCATENATE(uCO2_Calc!$E24,uCO2_Calc!M$2,"L"),'Fleet Calc'!$AG$3:$AG$1600)</f>
        <v>0</v>
      </c>
      <c r="DG24" s="128">
        <f>SUMIF('Fleet Calc'!$AE$3:$AE$1600,CONCATENATE(uCO2_Calc!$E24,uCO2_Calc!N$2,"L"),'Fleet Calc'!$AG$3:$AG$1600)</f>
        <v>0</v>
      </c>
      <c r="DH24" s="128">
        <f>SUMIF('Fleet Calc'!$AE$3:$AE$1600,CONCATENATE(uCO2_Calc!$E24,uCO2_Calc!O$2,"L"),'Fleet Calc'!$AG$3:$AG$1600)</f>
        <v>0</v>
      </c>
      <c r="DI24" s="128">
        <f>SUMIF('Fleet Calc'!$AE$3:$AE$1600,CONCATENATE(uCO2_Calc!$E24,uCO2_Calc!P$2,"L"),'Fleet Calc'!$AG$3:$AG$1600)</f>
        <v>0</v>
      </c>
      <c r="DJ24" s="128"/>
      <c r="DK24" s="128">
        <f>SUMIF('Fleet Calc'!$AE$3:$AE$1600,CONCATENATE(uCO2_Calc!$E24,uCO2_Calc!J$2,"A"),'Fleet Calc'!$AG$3:$AG$1600)</f>
        <v>0</v>
      </c>
      <c r="DL24" s="128">
        <f>SUMIF('Fleet Calc'!$AE$3:$AE$1600,CONCATENATE(uCO2_Calc!$E24,uCO2_Calc!K$2,"A"),'Fleet Calc'!$AG$3:$AG$1600)</f>
        <v>0</v>
      </c>
      <c r="DM24" s="128">
        <f>SUMIF('Fleet Calc'!$AE$3:$AE$1600,CONCATENATE(uCO2_Calc!$E24,uCO2_Calc!L$2,"A"),'Fleet Calc'!$AG$3:$AG$1600)</f>
        <v>0</v>
      </c>
      <c r="DN24" s="128">
        <f>SUMIF('Fleet Calc'!$AE$3:$AE$1600,CONCATENATE(uCO2_Calc!$E24,uCO2_Calc!M$2,"A"),'Fleet Calc'!$AG$3:$AG$1600)</f>
        <v>0</v>
      </c>
      <c r="DO24" s="128">
        <f>SUMIF('Fleet Calc'!$AE$3:$AE$1600,CONCATENATE(uCO2_Calc!$E24,uCO2_Calc!N$2,"A"),'Fleet Calc'!$AG$3:$AG$1600)</f>
        <v>0</v>
      </c>
      <c r="DP24" s="128">
        <f>SUMIF('Fleet Calc'!$AE$3:$AE$1600,CONCATENATE(uCO2_Calc!$E24,uCO2_Calc!O$2,"A"),'Fleet Calc'!$AG$3:$AG$1600)</f>
        <v>0</v>
      </c>
      <c r="DQ24" s="128">
        <f>SUMIF('Fleet Calc'!$AE$3:$AE$1600,CONCATENATE(uCO2_Calc!$E24,uCO2_Calc!P$2,"A"),'Fleet Calc'!$AG$3:$AG$1600)</f>
        <v>0</v>
      </c>
      <c r="DR24" s="128">
        <f>SUMIF('Fleet Calc'!$AE$3:$AE$1600,CONCATENATE(uCO2_Calc!$E24,uCO2_Calc!Q$2,"A"),'Fleet Calc'!$AG$3:$AG$1600)</f>
        <v>0</v>
      </c>
      <c r="DS24" s="128">
        <f>SUMIF('Fleet Calc'!$AE$3:$AE$1600,CONCATENATE(uCO2_Calc!$E24,uCO2_Calc!R$2,"A"),'Fleet Calc'!$AG$3:$AG$1600)</f>
        <v>0</v>
      </c>
      <c r="DT24" s="128">
        <f>SUMIF('Fleet Calc'!$AE$3:$AE$1600,CONCATENATE(uCO2_Calc!$E24,uCO2_Calc!S$2,"A"),'Fleet Calc'!$AG$3:$AG$1600)</f>
        <v>0</v>
      </c>
      <c r="DU24" s="128"/>
      <c r="DV24" s="130">
        <f>IF(J24&lt;&gt;"",(DC24*VLOOKUP(J24,'uCO2 Emission Factors'!$V$7:$Z$271,5,FALSE))/1000000,0)</f>
        <v>0</v>
      </c>
      <c r="DW24" s="130">
        <f>IF(K24&lt;&gt;"",(DD24*VLOOKUP(K24,'uCO2 Emission Factors'!$V$7:$Z$271,5,FALSE))/1000000,0)</f>
        <v>0</v>
      </c>
      <c r="DX24" s="130">
        <f>IF(L24&lt;&gt;"",(DE24*VLOOKUP(L24,'uCO2 Emission Factors'!$V$7:$Z$271,5,FALSE))/1000000,0)</f>
        <v>0</v>
      </c>
      <c r="DY24" s="130">
        <f>IF(M24&lt;&gt;"",(DF24*VLOOKUP(M24,'uCO2 Emission Factors'!$V$7:$Z$271,5,FALSE))/1000000,0)</f>
        <v>0</v>
      </c>
      <c r="DZ24" s="130">
        <f>IF(N24&lt;&gt;"",(DG24*VLOOKUP(N24,'uCO2 Emission Factors'!$V$7:$Z$271,5,FALSE))/1000000,0)</f>
        <v>0</v>
      </c>
      <c r="EA24" s="130">
        <f>IF(O24&lt;&gt;"",(DH24*VLOOKUP(O24,'uCO2 Emission Factors'!$V$7:$Z$271,5,FALSE))/1000000,0)</f>
        <v>0</v>
      </c>
      <c r="EB24" s="130">
        <f>IF(P24&lt;&gt;"",(DI24*VLOOKUP(P24,'uCO2 Emission Factors'!$V$7:$Z$271,5,FALSE))/1000000,0)</f>
        <v>0</v>
      </c>
      <c r="EC24" s="128"/>
      <c r="ED24" s="130">
        <f>IF(J24&lt;&gt;"",(DK24*VLOOKUP(J24,'uCO2 Emission Factors'!$V$7:$Z$271,5,FALSE))/1000000,0)</f>
        <v>0</v>
      </c>
      <c r="EE24" s="130">
        <f>IF(K24&lt;&gt;"",(DL24*VLOOKUP(K24,'uCO2 Emission Factors'!$V$7:$Z$271,5,FALSE))/1000000,0)</f>
        <v>0</v>
      </c>
      <c r="EF24" s="130">
        <f>IF(L24&lt;&gt;"",(DM24*VLOOKUP(L24,'uCO2 Emission Factors'!$V$7:$Z$271,5,FALSE))/1000000,0)</f>
        <v>0</v>
      </c>
      <c r="EG24" s="130">
        <f>IF(M24&lt;&gt;"",(DN24*VLOOKUP(M24,'uCO2 Emission Factors'!$V$7:$Z$271,5,FALSE))/1000000,0)</f>
        <v>0</v>
      </c>
      <c r="EH24" s="130">
        <f>IF(N24&lt;&gt;"",(DO24*VLOOKUP(N24,'uCO2 Emission Factors'!$V$7:$Z$271,5,FALSE))/1000000,0)</f>
        <v>0</v>
      </c>
      <c r="EI24" s="130">
        <f>IF(O24&lt;&gt;"",(DP24*VLOOKUP(O24,'uCO2 Emission Factors'!$V$7:$Z$271,5,FALSE))/1000000,0)</f>
        <v>0</v>
      </c>
      <c r="EJ24" s="130">
        <f>IF(P24&lt;&gt;"",(DQ24*VLOOKUP(P24,'uCO2 Emission Factors'!$V$7:$Z$271,5,FALSE))/1000000,0)</f>
        <v>0</v>
      </c>
      <c r="EK24" s="128"/>
      <c r="EL24" s="130">
        <f t="shared" si="2"/>
        <v>0</v>
      </c>
      <c r="EM24" s="130">
        <f t="shared" si="3"/>
        <v>0</v>
      </c>
      <c r="EN24" s="130">
        <f t="shared" si="4"/>
        <v>0</v>
      </c>
      <c r="EO24" s="130">
        <f t="shared" si="5"/>
        <v>0</v>
      </c>
      <c r="EP24" s="130">
        <f t="shared" si="6"/>
        <v>0</v>
      </c>
      <c r="EQ24" s="130">
        <f t="shared" si="7"/>
        <v>0</v>
      </c>
      <c r="ER24" s="130">
        <f t="shared" si="8"/>
        <v>0</v>
      </c>
      <c r="ES24" s="130"/>
      <c r="ET24" s="130">
        <f t="shared" si="9"/>
        <v>0</v>
      </c>
      <c r="EU24" s="130">
        <f t="shared" si="10"/>
        <v>0</v>
      </c>
      <c r="EV24" s="130">
        <f t="shared" si="11"/>
        <v>0</v>
      </c>
      <c r="EW24" s="130">
        <f t="shared" si="12"/>
        <v>0</v>
      </c>
      <c r="EX24" s="130">
        <f t="shared" si="13"/>
        <v>0</v>
      </c>
      <c r="EY24" s="130">
        <f t="shared" si="14"/>
        <v>0</v>
      </c>
      <c r="EZ24" s="130">
        <f t="shared" si="15"/>
        <v>0</v>
      </c>
      <c r="FA24" s="128"/>
      <c r="FB24" s="128">
        <f t="shared" si="16"/>
        <v>0</v>
      </c>
      <c r="FC24" s="128"/>
      <c r="FD24" s="128">
        <f t="shared" si="17"/>
        <v>0</v>
      </c>
      <c r="FE24" s="128">
        <f t="shared" si="18"/>
        <v>0</v>
      </c>
      <c r="FF24" s="128">
        <f t="shared" si="19"/>
        <v>0</v>
      </c>
      <c r="FG24" s="128">
        <f t="shared" si="20"/>
        <v>0</v>
      </c>
      <c r="FH24" s="128">
        <f t="shared" si="21"/>
        <v>0</v>
      </c>
      <c r="FI24" s="128">
        <f t="shared" si="22"/>
        <v>0</v>
      </c>
      <c r="FJ24" s="128">
        <f t="shared" si="23"/>
        <v>0</v>
      </c>
      <c r="FL24">
        <f t="shared" si="24"/>
        <v>0</v>
      </c>
      <c r="FM24">
        <f t="shared" si="25"/>
        <v>0</v>
      </c>
      <c r="FN24">
        <f t="shared" si="26"/>
        <v>0</v>
      </c>
      <c r="FO24">
        <f t="shared" si="27"/>
        <v>0</v>
      </c>
      <c r="FP24">
        <f t="shared" si="28"/>
        <v>0</v>
      </c>
      <c r="FQ24">
        <f t="shared" si="29"/>
        <v>0</v>
      </c>
      <c r="FR24">
        <f t="shared" si="30"/>
        <v>0</v>
      </c>
      <c r="FT24">
        <f t="shared" si="31"/>
        <v>0</v>
      </c>
      <c r="FU24">
        <f t="shared" si="32"/>
        <v>0</v>
      </c>
      <c r="FV24">
        <f t="shared" si="33"/>
        <v>0</v>
      </c>
      <c r="FW24">
        <f t="shared" si="34"/>
        <v>0</v>
      </c>
      <c r="FX24">
        <f t="shared" si="35"/>
        <v>0</v>
      </c>
      <c r="FY24">
        <f t="shared" si="36"/>
        <v>0</v>
      </c>
      <c r="FZ24">
        <f t="shared" si="37"/>
        <v>0</v>
      </c>
      <c r="GB24">
        <f t="shared" si="38"/>
        <v>0</v>
      </c>
      <c r="GC24">
        <f t="shared" si="39"/>
        <v>0</v>
      </c>
      <c r="GD24">
        <f t="shared" si="40"/>
        <v>0</v>
      </c>
      <c r="GE24">
        <f t="shared" si="41"/>
        <v>0</v>
      </c>
      <c r="GF24">
        <f t="shared" si="42"/>
        <v>0</v>
      </c>
      <c r="GG24">
        <f t="shared" si="43"/>
        <v>0</v>
      </c>
      <c r="GH24">
        <f t="shared" si="44"/>
        <v>0</v>
      </c>
      <c r="GJ24">
        <f t="shared" si="45"/>
        <v>0</v>
      </c>
      <c r="GK24">
        <f t="shared" si="46"/>
        <v>0</v>
      </c>
      <c r="GL24">
        <f t="shared" si="47"/>
        <v>0</v>
      </c>
      <c r="GM24">
        <f t="shared" si="48"/>
        <v>0</v>
      </c>
      <c r="GN24">
        <f t="shared" si="49"/>
        <v>0</v>
      </c>
      <c r="GO24">
        <f t="shared" si="50"/>
        <v>0</v>
      </c>
      <c r="GP24">
        <f t="shared" si="51"/>
        <v>0</v>
      </c>
      <c r="GR24">
        <f t="shared" si="52"/>
        <v>0</v>
      </c>
      <c r="GS24">
        <f t="shared" si="53"/>
        <v>0</v>
      </c>
      <c r="GT24">
        <f t="shared" si="54"/>
        <v>0</v>
      </c>
      <c r="GU24">
        <f t="shared" si="55"/>
        <v>0</v>
      </c>
      <c r="GV24">
        <f t="shared" si="56"/>
        <v>0</v>
      </c>
      <c r="GW24">
        <f t="shared" si="57"/>
        <v>0</v>
      </c>
      <c r="GX24">
        <f t="shared" si="58"/>
        <v>0</v>
      </c>
    </row>
    <row r="25" spans="1:206" x14ac:dyDescent="0.2">
      <c r="B25" t="s">
        <v>67</v>
      </c>
      <c r="C25" t="s">
        <v>14</v>
      </c>
      <c r="D25" t="s">
        <v>304</v>
      </c>
      <c r="E25" t="str">
        <f t="shared" si="0"/>
        <v>AA2</v>
      </c>
      <c r="G25" s="129">
        <v>0</v>
      </c>
      <c r="H25" s="129">
        <v>0</v>
      </c>
      <c r="I25" s="127"/>
      <c r="J25" s="127">
        <f t="shared" si="60"/>
        <v>175</v>
      </c>
      <c r="K25" s="127">
        <f t="shared" si="61"/>
        <v>176</v>
      </c>
      <c r="L25" s="127">
        <f t="shared" si="61"/>
        <v>177</v>
      </c>
      <c r="M25" s="127">
        <f t="shared" si="61"/>
        <v>178</v>
      </c>
      <c r="N25" s="127">
        <f t="shared" si="61"/>
        <v>179</v>
      </c>
      <c r="O25" s="127">
        <f t="shared" si="61"/>
        <v>180</v>
      </c>
      <c r="P25" s="127">
        <f t="shared" si="61"/>
        <v>181</v>
      </c>
      <c r="Q25" s="127"/>
      <c r="R25" s="127"/>
      <c r="S25" s="127"/>
      <c r="T25" s="127"/>
      <c r="U25" s="127"/>
      <c r="V25" s="127"/>
      <c r="W25" s="127"/>
      <c r="X25" s="127"/>
      <c r="Y25" s="127"/>
      <c r="AA25" s="128">
        <f>COUNTIF('Fleet Calc'!$AE$3:$AE$1600,CONCATENATE(uCO2_Calc!$E25,uCO2_Calc!J$2,"L"))</f>
        <v>0</v>
      </c>
      <c r="AB25" s="128">
        <f>COUNTIF('Fleet Calc'!$AE$3:$AE$1600,CONCATENATE(uCO2_Calc!$E25,uCO2_Calc!K$2,"L"))</f>
        <v>0</v>
      </c>
      <c r="AC25" s="128">
        <f>COUNTIF('Fleet Calc'!$AE$3:$AE$1600,CONCATENATE(uCO2_Calc!$E25,uCO2_Calc!L$2,"L"))</f>
        <v>0</v>
      </c>
      <c r="AD25" s="128">
        <f>COUNTIF('Fleet Calc'!$AE$3:$AE$1600,CONCATENATE(uCO2_Calc!$E25,uCO2_Calc!M$2,"L"))</f>
        <v>0</v>
      </c>
      <c r="AE25" s="128">
        <f>COUNTIF('Fleet Calc'!$AE$3:$AE$1600,CONCATENATE(uCO2_Calc!$E25,uCO2_Calc!N$2,"L"))</f>
        <v>0</v>
      </c>
      <c r="AF25" s="128">
        <f>COUNTIF('Fleet Calc'!$AE$3:$AE$1600,CONCATENATE(uCO2_Calc!$E25,uCO2_Calc!O$2,"L"))</f>
        <v>0</v>
      </c>
      <c r="AG25" s="128">
        <f>COUNTIF('Fleet Calc'!$AE$3:$AE$1600,CONCATENATE(uCO2_Calc!$E25,uCO2_Calc!P$2,"L"))</f>
        <v>0</v>
      </c>
      <c r="AH25" s="128"/>
      <c r="AI25" s="128">
        <f>COUNTIF('Fleet Calc'!$AE$3:$AE$1600,CONCATENATE(uCO2_Calc!$E25,uCO2_Calc!J$2,"A"))</f>
        <v>0</v>
      </c>
      <c r="AJ25" s="128">
        <f>COUNTIF('Fleet Calc'!$AE$3:$AE$1600,CONCATENATE(uCO2_Calc!$E25,uCO2_Calc!K$2,"A"))</f>
        <v>0</v>
      </c>
      <c r="AK25" s="128">
        <f>COUNTIF('Fleet Calc'!$AE$3:$AE$1600,CONCATENATE(uCO2_Calc!$E25,uCO2_Calc!L$2,"A"))</f>
        <v>0</v>
      </c>
      <c r="AL25" s="128">
        <f>COUNTIF('Fleet Calc'!$AE$3:$AE$1600,CONCATENATE(uCO2_Calc!$E25,uCO2_Calc!M$2,"A"))</f>
        <v>0</v>
      </c>
      <c r="AM25" s="128">
        <f>COUNTIF('Fleet Calc'!$AE$3:$AE$1600,CONCATENATE(uCO2_Calc!$E25,uCO2_Calc!N$2,"A"))</f>
        <v>0</v>
      </c>
      <c r="AN25" s="128">
        <f>COUNTIF('Fleet Calc'!$AE$3:$AE$1600,CONCATENATE(uCO2_Calc!$E25,uCO2_Calc!O$2,"A"))</f>
        <v>0</v>
      </c>
      <c r="AO25" s="128">
        <f>COUNTIF('Fleet Calc'!$AE$3:$AE$1600,CONCATENATE(uCO2_Calc!$E25,uCO2_Calc!P$2,"A"))</f>
        <v>0</v>
      </c>
      <c r="AP25" s="128"/>
      <c r="AQ25" s="128">
        <f>SUMIF('Fleet Calc'!$AE$3:$AE$1600,CONCATENATE(uCO2_Calc!$E25,uCO2_Calc!J$2,"L"),'Fleet Calc'!$AK$3:$AK$1600)</f>
        <v>0</v>
      </c>
      <c r="AR25" s="128">
        <f>SUMIF('Fleet Calc'!$AE$3:$AE$1600,CONCATENATE(uCO2_Calc!$E25,uCO2_Calc!K$2,"L"),'Fleet Calc'!$AK$3:$AK$1600)</f>
        <v>0</v>
      </c>
      <c r="AS25" s="128">
        <f>SUMIF('Fleet Calc'!$AE$3:$AE$1600,CONCATENATE(uCO2_Calc!$E25,uCO2_Calc!L$2,"L"),'Fleet Calc'!$AK$3:$AK$1600)</f>
        <v>0</v>
      </c>
      <c r="AT25" s="128">
        <f>SUMIF('Fleet Calc'!$AE$3:$AE$1600,CONCATENATE(uCO2_Calc!$E25,uCO2_Calc!M$2,"L"),'Fleet Calc'!$AK$3:$AK$1600)</f>
        <v>0</v>
      </c>
      <c r="AU25" s="128">
        <f>SUMIF('Fleet Calc'!$AE$3:$AE$1600,CONCATENATE(uCO2_Calc!$E25,uCO2_Calc!N$2,"L"),'Fleet Calc'!$AK$3:$AK$1600)</f>
        <v>0</v>
      </c>
      <c r="AV25" s="128">
        <f>SUMIF('Fleet Calc'!$AE$3:$AE$1600,CONCATENATE(uCO2_Calc!$E25,uCO2_Calc!O$2,"L"),'Fleet Calc'!$AK$3:$AK$1600)</f>
        <v>0</v>
      </c>
      <c r="AW25" s="128">
        <f>SUMIF('Fleet Calc'!$AE$3:$AE$1600,CONCATENATE(uCO2_Calc!$E25,uCO2_Calc!P$2,"L"),'Fleet Calc'!$AK$3:$AK$1600)</f>
        <v>0</v>
      </c>
      <c r="AX25" s="128"/>
      <c r="AY25" s="128">
        <f>SUMIF('Fleet Calc'!$AE$3:$AE$1600,CONCATENATE(uCO2_Calc!$E25,uCO2_Calc!J$2,"A"),'Fleet Calc'!$AK$3:$AK$1600)</f>
        <v>0</v>
      </c>
      <c r="AZ25" s="128">
        <f>SUMIF('Fleet Calc'!$AE$3:$AE$1600,CONCATENATE(uCO2_Calc!$E25,uCO2_Calc!K$2,"A"),'Fleet Calc'!$AK$3:$AK$1600)</f>
        <v>0</v>
      </c>
      <c r="BA25" s="128">
        <f>SUMIF('Fleet Calc'!$AE$3:$AE$1600,CONCATENATE(uCO2_Calc!$E25,uCO2_Calc!L$2,"A"),'Fleet Calc'!$AK$3:$AK$1600)</f>
        <v>0</v>
      </c>
      <c r="BB25" s="128">
        <f>SUMIF('Fleet Calc'!$AE$3:$AE$1600,CONCATENATE(uCO2_Calc!$E25,uCO2_Calc!M$2,"A"),'Fleet Calc'!$AK$3:$AK$1600)</f>
        <v>0</v>
      </c>
      <c r="BC25" s="128">
        <f>SUMIF('Fleet Calc'!$AE$3:$AE$1600,CONCATENATE(uCO2_Calc!$E25,uCO2_Calc!N$2,"A"),'Fleet Calc'!$AK$3:$AK$1600)</f>
        <v>0</v>
      </c>
      <c r="BD25" s="128">
        <f>SUMIF('Fleet Calc'!$AE$3:$AE$1600,CONCATENATE(uCO2_Calc!$E25,uCO2_Calc!O$2,"A"),'Fleet Calc'!$AK$3:$AK$1600)</f>
        <v>0</v>
      </c>
      <c r="BE25" s="128">
        <f>SUMIF('Fleet Calc'!$AE$3:$AE$1600,CONCATENATE(uCO2_Calc!$E25,uCO2_Calc!P$2,"A"),'Fleet Calc'!$AK$3:$AK$1600)</f>
        <v>0</v>
      </c>
      <c r="BF25" s="128"/>
      <c r="BG25" s="128">
        <f>IF(J25&lt;&gt;"",(AQ25*1.609344*VLOOKUP(J25,'uCO2 Emission Factors'!$V$7:$X$271,2,FALSE))/1000000,0)</f>
        <v>0</v>
      </c>
      <c r="BH25" s="128">
        <f>IF(K25&lt;&gt;"",(AR25*1.609344*VLOOKUP(K25,'uCO2 Emission Factors'!$V$7:$X$271,2,FALSE))/1000000,0)</f>
        <v>0</v>
      </c>
      <c r="BI25" s="128">
        <f>IF(L25&lt;&gt;"",(AS25*1.609344*VLOOKUP(L25,'uCO2 Emission Factors'!$V$7:$X$271,2,FALSE))/1000000,0)</f>
        <v>0</v>
      </c>
      <c r="BJ25" s="128">
        <f>IF(M25&lt;&gt;"",(AT25*1.609344*VLOOKUP(M25,'uCO2 Emission Factors'!$V$7:$X$271,2,FALSE))/1000000,0)</f>
        <v>0</v>
      </c>
      <c r="BK25" s="128">
        <f>IF(N25&lt;&gt;"",(AU25*1.609344*VLOOKUP(N25,'uCO2 Emission Factors'!$V$7:$X$271,2,FALSE))/1000000,0)</f>
        <v>0</v>
      </c>
      <c r="BL25" s="128">
        <f>IF(O25&lt;&gt;"",(AV25*1.609344*VLOOKUP(O25,'uCO2 Emission Factors'!$V$7:$X$271,2,FALSE))/1000000,0)</f>
        <v>0</v>
      </c>
      <c r="BM25" s="128">
        <f>IF(P25&lt;&gt;"",(AW25*1.609344*VLOOKUP(P25,'uCO2 Emission Factors'!$V$7:$X$271,2,FALSE))/1000000,0)</f>
        <v>0</v>
      </c>
      <c r="BN25" s="128"/>
      <c r="BO25" s="128">
        <f>IF(J25&lt;&gt;"",(AY25*1.609344*VLOOKUP(J25,'uCO2 Emission Factors'!$V$7:$X$271,3,FALSE))/1000000,0)</f>
        <v>0</v>
      </c>
      <c r="BP25" s="128">
        <f>IF(K25&lt;&gt;"",(AZ25*1.609344*VLOOKUP(K25,'uCO2 Emission Factors'!$V$7:$X$271,3,FALSE))/1000000,0)</f>
        <v>0</v>
      </c>
      <c r="BQ25" s="128">
        <f>IF(L25&lt;&gt;"",(BA25*1.609344*VLOOKUP(L25,'uCO2 Emission Factors'!$V$7:$X$271,3,FALSE))/1000000,0)</f>
        <v>0</v>
      </c>
      <c r="BR25" s="128">
        <f>IF(M25&lt;&gt;"",(BB25*1.609344*VLOOKUP(M25,'uCO2 Emission Factors'!$V$7:$X$271,3,FALSE))/1000000,0)</f>
        <v>0</v>
      </c>
      <c r="BS25" s="128">
        <f>IF(N25&lt;&gt;"",(BC25*1.609344*VLOOKUP(N25,'uCO2 Emission Factors'!$V$7:$X$271,3,FALSE))/1000000,0)</f>
        <v>0</v>
      </c>
      <c r="BT25" s="128">
        <f>IF(O25&lt;&gt;"",(BD25*1.609344*VLOOKUP(O25,'uCO2 Emission Factors'!$V$7:$X$271,3,FALSE))/1000000,0)</f>
        <v>0</v>
      </c>
      <c r="BU25" s="128">
        <f>IF(P25&lt;&gt;"",(BE25*1.609344*VLOOKUP(P25,'uCO2 Emission Factors'!$V$7:$X$271,3,FALSE))/1000000,0)</f>
        <v>0</v>
      </c>
      <c r="BV25" s="128"/>
      <c r="BW25" s="128">
        <f>SUMIF('Fleet Calc'!$AE$3:$AE$1600,CONCATENATE(uCO2_Calc!$E25,uCO2_Calc!J$2,"L"),'Fleet Calc'!$AI$3:$AI$1600)</f>
        <v>0</v>
      </c>
      <c r="BX25" s="128">
        <f>SUMIF('Fleet Calc'!$AE$3:$AE$1600,CONCATENATE(uCO2_Calc!$E25,uCO2_Calc!K$2,"L"),'Fleet Calc'!$AI$3:$AI$1600)</f>
        <v>0</v>
      </c>
      <c r="BY25" s="128">
        <f>SUMIF('Fleet Calc'!$AE$3:$AE$1600,CONCATENATE(uCO2_Calc!$E25,uCO2_Calc!L$2,"L"),'Fleet Calc'!$AI$3:$AI$1600)</f>
        <v>0</v>
      </c>
      <c r="BZ25" s="128">
        <f>SUMIF('Fleet Calc'!$AE$3:$AE$1600,CONCATENATE(uCO2_Calc!$E25,uCO2_Calc!M$2,"L"),'Fleet Calc'!$AI$3:$AI$1600)</f>
        <v>0</v>
      </c>
      <c r="CA25" s="128">
        <f>SUMIF('Fleet Calc'!$AE$3:$AE$1600,CONCATENATE(uCO2_Calc!$E25,uCO2_Calc!N$2,"L"),'Fleet Calc'!$AI$3:$AI$1600)</f>
        <v>0</v>
      </c>
      <c r="CB25" s="128">
        <f>SUMIF('Fleet Calc'!$AE$3:$AE$1600,CONCATENATE(uCO2_Calc!$E25,uCO2_Calc!O$2,"L"),'Fleet Calc'!$AI$3:$AI$1600)</f>
        <v>0</v>
      </c>
      <c r="CC25" s="128">
        <f>SUMIF('Fleet Calc'!$AE$3:$AE$1600,CONCATENATE(uCO2_Calc!$E25,uCO2_Calc!P$2,"L"),'Fleet Calc'!$AI$3:$AI$1600)</f>
        <v>0</v>
      </c>
      <c r="CD25" s="128"/>
      <c r="CE25" s="128">
        <f>SUMIF('Fleet Calc'!$AE$3:$AE$1600,CONCATENATE(uCO2_Calc!$E25,uCO2_Calc!J$2,"A"),'Fleet Calc'!$AI$3:$AI$1600)</f>
        <v>0</v>
      </c>
      <c r="CF25" s="128">
        <f>SUMIF('Fleet Calc'!$AE$3:$AE$1600,CONCATENATE(uCO2_Calc!$E25,uCO2_Calc!K$2,"A"),'Fleet Calc'!$AI$3:$AI$1600)</f>
        <v>0</v>
      </c>
      <c r="CG25" s="128">
        <f>SUMIF('Fleet Calc'!$AE$3:$AE$1600,CONCATENATE(uCO2_Calc!$E25,uCO2_Calc!L$2,"A"),'Fleet Calc'!$AI$3:$AI$1600)</f>
        <v>0</v>
      </c>
      <c r="CH25" s="128">
        <f>SUMIF('Fleet Calc'!$AE$3:$AE$1600,CONCATENATE(uCO2_Calc!$E25,uCO2_Calc!M$2,"A"),'Fleet Calc'!$AI$3:$AI$1600)</f>
        <v>0</v>
      </c>
      <c r="CI25" s="128">
        <f>SUMIF('Fleet Calc'!$AE$3:$AE$1600,CONCATENATE(uCO2_Calc!$E25,uCO2_Calc!N$2,"A"),'Fleet Calc'!$AI$3:$AI$1600)</f>
        <v>0</v>
      </c>
      <c r="CJ25" s="128">
        <f>SUMIF('Fleet Calc'!$AE$3:$AE$1600,CONCATENATE(uCO2_Calc!$E25,uCO2_Calc!O$2,"A"),'Fleet Calc'!$AI$3:$AI$1600)</f>
        <v>0</v>
      </c>
      <c r="CK25" s="128">
        <f>SUMIF('Fleet Calc'!$AE$3:$AE$1600,CONCATENATE(uCO2_Calc!$E25,uCO2_Calc!P$2,"A"),'Fleet Calc'!$AI$3:$AI$1600)</f>
        <v>0</v>
      </c>
      <c r="CL25" s="128"/>
      <c r="CM25" s="128">
        <f>IF(S25&lt;&gt;"",(BW25*1.609344*VLOOKUP(S25,'uCO2 Emission Factors'!$V$7:$X$271,2,FALSE))/1000000,0)</f>
        <v>0</v>
      </c>
      <c r="CN25" s="128">
        <f>IF(T25&lt;&gt;"",(BX25*1.609344*VLOOKUP(T25,'uCO2 Emission Factors'!$V$7:$X$271,2,FALSE))/1000000,0)</f>
        <v>0</v>
      </c>
      <c r="CO25" s="128">
        <f>IF(U25&lt;&gt;"",(BY25*1.609344*VLOOKUP(U25,'uCO2 Emission Factors'!$V$7:$X$271,2,FALSE))/1000000,0)</f>
        <v>0</v>
      </c>
      <c r="CP25" s="128">
        <f>IF(V25&lt;&gt;"",(BZ25*1.609344*VLOOKUP(V25,'uCO2 Emission Factors'!$V$7:$X$271,2,FALSE))/1000000,0)</f>
        <v>0</v>
      </c>
      <c r="CQ25" s="128">
        <f>IF(W25&lt;&gt;"",(CA25*1.609344*VLOOKUP(W25,'uCO2 Emission Factors'!$V$7:$X$271,2,FALSE))/1000000,0)</f>
        <v>0</v>
      </c>
      <c r="CR25" s="128">
        <f>IF(X25&lt;&gt;"",(CB25*1.609344*VLOOKUP(X25,'uCO2 Emission Factors'!$V$7:$X$271,2,FALSE))/1000000,0)</f>
        <v>0</v>
      </c>
      <c r="CS25" s="128">
        <f>IF(Y25&lt;&gt;"",(CC25*1.609344*VLOOKUP(Y25,'uCO2 Emission Factors'!$V$7:$X$271,2,FALSE))/1000000,0)</f>
        <v>0</v>
      </c>
      <c r="CT25" s="128"/>
      <c r="CU25" s="128">
        <f>IF(S25&lt;&gt;"",(CE25*1.609344*VLOOKUP(S25,'uCO2 Emission Factors'!$V$7:$X$271,3,FALSE))/1000000,0)</f>
        <v>0</v>
      </c>
      <c r="CV25" s="128">
        <f>IF(T25&lt;&gt;"",(CF25*1.609344*VLOOKUP(T25,'uCO2 Emission Factors'!$V$7:$X$271,3,FALSE))/1000000,0)</f>
        <v>0</v>
      </c>
      <c r="CW25" s="128">
        <f>IF(U25&lt;&gt;"",(CG25*1.609344*VLOOKUP(U25,'uCO2 Emission Factors'!$V$7:$X$271,3,FALSE))/1000000,0)</f>
        <v>0</v>
      </c>
      <c r="CX25" s="128">
        <f>IF(V25&lt;&gt;"",(CH25*1.609344*VLOOKUP(V25,'uCO2 Emission Factors'!$V$7:$X$271,3,FALSE))/1000000,0)</f>
        <v>0</v>
      </c>
      <c r="CY25" s="128">
        <f>IF(W25&lt;&gt;"",(CI25*1.609344*VLOOKUP(W25,'uCO2 Emission Factors'!$V$7:$X$271,3,FALSE))/1000000,0)</f>
        <v>0</v>
      </c>
      <c r="CZ25" s="128">
        <f>IF(X25&lt;&gt;"",(CJ25*1.609344*VLOOKUP(X25,'uCO2 Emission Factors'!$V$7:$X$271,3,FALSE))/1000000,0)</f>
        <v>0</v>
      </c>
      <c r="DA25" s="128">
        <f>IF(Y25&lt;&gt;"",(CK25*1.609344*VLOOKUP(Y25,'uCO2 Emission Factors'!$V$7:$X$271,3,FALSE))/1000000,0)</f>
        <v>0</v>
      </c>
      <c r="DB25" s="128"/>
      <c r="DC25" s="128">
        <f>SUMIF('Fleet Calc'!$AE$3:$AE$1600,CONCATENATE(uCO2_Calc!$E25,uCO2_Calc!J$2,"L"),'Fleet Calc'!$AG$3:$AG$1600)</f>
        <v>0</v>
      </c>
      <c r="DD25" s="128">
        <f>SUMIF('Fleet Calc'!$AE$3:$AE$1600,CONCATENATE(uCO2_Calc!$E25,uCO2_Calc!K$2,"L"),'Fleet Calc'!$AG$3:$AG$1600)</f>
        <v>0</v>
      </c>
      <c r="DE25" s="128">
        <f>SUMIF('Fleet Calc'!$AE$3:$AE$1600,CONCATENATE(uCO2_Calc!$E25,uCO2_Calc!L$2,"L"),'Fleet Calc'!$AG$3:$AG$1600)</f>
        <v>0</v>
      </c>
      <c r="DF25" s="128">
        <f>SUMIF('Fleet Calc'!$AE$3:$AE$1600,CONCATENATE(uCO2_Calc!$E25,uCO2_Calc!M$2,"L"),'Fleet Calc'!$AG$3:$AG$1600)</f>
        <v>0</v>
      </c>
      <c r="DG25" s="128">
        <f>SUMIF('Fleet Calc'!$AE$3:$AE$1600,CONCATENATE(uCO2_Calc!$E25,uCO2_Calc!N$2,"L"),'Fleet Calc'!$AG$3:$AG$1600)</f>
        <v>0</v>
      </c>
      <c r="DH25" s="128">
        <f>SUMIF('Fleet Calc'!$AE$3:$AE$1600,CONCATENATE(uCO2_Calc!$E25,uCO2_Calc!O$2,"L"),'Fleet Calc'!$AG$3:$AG$1600)</f>
        <v>0</v>
      </c>
      <c r="DI25" s="128">
        <f>SUMIF('Fleet Calc'!$AE$3:$AE$1600,CONCATENATE(uCO2_Calc!$E25,uCO2_Calc!P$2,"L"),'Fleet Calc'!$AG$3:$AG$1600)</f>
        <v>0</v>
      </c>
      <c r="DJ25" s="128"/>
      <c r="DK25" s="128">
        <f>SUMIF('Fleet Calc'!$AE$3:$AE$1600,CONCATENATE(uCO2_Calc!$E25,uCO2_Calc!J$2,"A"),'Fleet Calc'!$AG$3:$AG$1600)</f>
        <v>0</v>
      </c>
      <c r="DL25" s="128">
        <f>SUMIF('Fleet Calc'!$AE$3:$AE$1600,CONCATENATE(uCO2_Calc!$E25,uCO2_Calc!K$2,"A"),'Fleet Calc'!$AG$3:$AG$1600)</f>
        <v>0</v>
      </c>
      <c r="DM25" s="128">
        <f>SUMIF('Fleet Calc'!$AE$3:$AE$1600,CONCATENATE(uCO2_Calc!$E25,uCO2_Calc!L$2,"A"),'Fleet Calc'!$AG$3:$AG$1600)</f>
        <v>0</v>
      </c>
      <c r="DN25" s="128">
        <f>SUMIF('Fleet Calc'!$AE$3:$AE$1600,CONCATENATE(uCO2_Calc!$E25,uCO2_Calc!M$2,"A"),'Fleet Calc'!$AG$3:$AG$1600)</f>
        <v>0</v>
      </c>
      <c r="DO25" s="128">
        <f>SUMIF('Fleet Calc'!$AE$3:$AE$1600,CONCATENATE(uCO2_Calc!$E25,uCO2_Calc!N$2,"A"),'Fleet Calc'!$AG$3:$AG$1600)</f>
        <v>0</v>
      </c>
      <c r="DP25" s="128">
        <f>SUMIF('Fleet Calc'!$AE$3:$AE$1600,CONCATENATE(uCO2_Calc!$E25,uCO2_Calc!O$2,"A"),'Fleet Calc'!$AG$3:$AG$1600)</f>
        <v>0</v>
      </c>
      <c r="DQ25" s="128">
        <f>SUMIF('Fleet Calc'!$AE$3:$AE$1600,CONCATENATE(uCO2_Calc!$E25,uCO2_Calc!P$2,"A"),'Fleet Calc'!$AG$3:$AG$1600)</f>
        <v>0</v>
      </c>
      <c r="DR25" s="128">
        <f>SUMIF('Fleet Calc'!$AE$3:$AE$1600,CONCATENATE(uCO2_Calc!$E25,uCO2_Calc!Q$2,"A"),'Fleet Calc'!$AG$3:$AG$1600)</f>
        <v>0</v>
      </c>
      <c r="DS25" s="128">
        <f>SUMIF('Fleet Calc'!$AE$3:$AE$1600,CONCATENATE(uCO2_Calc!$E25,uCO2_Calc!R$2,"A"),'Fleet Calc'!$AG$3:$AG$1600)</f>
        <v>0</v>
      </c>
      <c r="DT25" s="128">
        <f>SUMIF('Fleet Calc'!$AE$3:$AE$1600,CONCATENATE(uCO2_Calc!$E25,uCO2_Calc!S$2,"A"),'Fleet Calc'!$AG$3:$AG$1600)</f>
        <v>0</v>
      </c>
      <c r="DU25" s="128"/>
      <c r="DV25" s="130">
        <f>IF(J25&lt;&gt;"",(DC25*VLOOKUP(J25,'uCO2 Emission Factors'!$V$7:$Z$271,5,FALSE))/1000000,0)</f>
        <v>0</v>
      </c>
      <c r="DW25" s="130">
        <f>IF(K25&lt;&gt;"",(DD25*VLOOKUP(K25,'uCO2 Emission Factors'!$V$7:$Z$271,5,FALSE))/1000000,0)</f>
        <v>0</v>
      </c>
      <c r="DX25" s="130">
        <f>IF(L25&lt;&gt;"",(DE25*VLOOKUP(L25,'uCO2 Emission Factors'!$V$7:$Z$271,5,FALSE))/1000000,0)</f>
        <v>0</v>
      </c>
      <c r="DY25" s="130">
        <f>IF(M25&lt;&gt;"",(DF25*VLOOKUP(M25,'uCO2 Emission Factors'!$V$7:$Z$271,5,FALSE))/1000000,0)</f>
        <v>0</v>
      </c>
      <c r="DZ25" s="130">
        <f>IF(N25&lt;&gt;"",(DG25*VLOOKUP(N25,'uCO2 Emission Factors'!$V$7:$Z$271,5,FALSE))/1000000,0)</f>
        <v>0</v>
      </c>
      <c r="EA25" s="130">
        <f>IF(O25&lt;&gt;"",(DH25*VLOOKUP(O25,'uCO2 Emission Factors'!$V$7:$Z$271,5,FALSE))/1000000,0)</f>
        <v>0</v>
      </c>
      <c r="EB25" s="130">
        <f>IF(P25&lt;&gt;"",(DI25*VLOOKUP(P25,'uCO2 Emission Factors'!$V$7:$Z$271,5,FALSE))/1000000,0)</f>
        <v>0</v>
      </c>
      <c r="EC25" s="128"/>
      <c r="ED25" s="130">
        <f>IF(J25&lt;&gt;"",(DK25*VLOOKUP(J25,'uCO2 Emission Factors'!$V$7:$Z$271,5,FALSE))/1000000,0)</f>
        <v>0</v>
      </c>
      <c r="EE25" s="130">
        <f>IF(K25&lt;&gt;"",(DL25*VLOOKUP(K25,'uCO2 Emission Factors'!$V$7:$Z$271,5,FALSE))/1000000,0)</f>
        <v>0</v>
      </c>
      <c r="EF25" s="130">
        <f>IF(L25&lt;&gt;"",(DM25*VLOOKUP(L25,'uCO2 Emission Factors'!$V$7:$Z$271,5,FALSE))/1000000,0)</f>
        <v>0</v>
      </c>
      <c r="EG25" s="130">
        <f>IF(M25&lt;&gt;"",(DN25*VLOOKUP(M25,'uCO2 Emission Factors'!$V$7:$Z$271,5,FALSE))/1000000,0)</f>
        <v>0</v>
      </c>
      <c r="EH25" s="130">
        <f>IF(N25&lt;&gt;"",(DO25*VLOOKUP(N25,'uCO2 Emission Factors'!$V$7:$Z$271,5,FALSE))/1000000,0)</f>
        <v>0</v>
      </c>
      <c r="EI25" s="130">
        <f>IF(O25&lt;&gt;"",(DP25*VLOOKUP(O25,'uCO2 Emission Factors'!$V$7:$Z$271,5,FALSE))/1000000,0)</f>
        <v>0</v>
      </c>
      <c r="EJ25" s="130">
        <f>IF(P25&lt;&gt;"",(DQ25*VLOOKUP(P25,'uCO2 Emission Factors'!$V$7:$Z$271,5,FALSE))/1000000,0)</f>
        <v>0</v>
      </c>
      <c r="EK25" s="128"/>
      <c r="EL25" s="130">
        <f t="shared" si="2"/>
        <v>0</v>
      </c>
      <c r="EM25" s="130">
        <f t="shared" si="3"/>
        <v>0</v>
      </c>
      <c r="EN25" s="130">
        <f t="shared" si="4"/>
        <v>0</v>
      </c>
      <c r="EO25" s="130">
        <f t="shared" si="5"/>
        <v>0</v>
      </c>
      <c r="EP25" s="130">
        <f t="shared" si="6"/>
        <v>0</v>
      </c>
      <c r="EQ25" s="130">
        <f t="shared" si="7"/>
        <v>0</v>
      </c>
      <c r="ER25" s="130">
        <f t="shared" si="8"/>
        <v>0</v>
      </c>
      <c r="ES25" s="130"/>
      <c r="ET25" s="130">
        <f t="shared" si="9"/>
        <v>0</v>
      </c>
      <c r="EU25" s="130">
        <f t="shared" si="10"/>
        <v>0</v>
      </c>
      <c r="EV25" s="130">
        <f t="shared" si="11"/>
        <v>0</v>
      </c>
      <c r="EW25" s="130">
        <f t="shared" si="12"/>
        <v>0</v>
      </c>
      <c r="EX25" s="130">
        <f t="shared" si="13"/>
        <v>0</v>
      </c>
      <c r="EY25" s="130">
        <f t="shared" si="14"/>
        <v>0</v>
      </c>
      <c r="EZ25" s="130">
        <f t="shared" si="15"/>
        <v>0</v>
      </c>
      <c r="FA25" s="128"/>
      <c r="FB25" s="128">
        <f t="shared" si="16"/>
        <v>0</v>
      </c>
      <c r="FC25" s="128"/>
      <c r="FD25" s="128">
        <f t="shared" si="17"/>
        <v>0</v>
      </c>
      <c r="FE25" s="128">
        <f t="shared" si="18"/>
        <v>0</v>
      </c>
      <c r="FF25" s="128">
        <f t="shared" si="19"/>
        <v>0</v>
      </c>
      <c r="FG25" s="128">
        <f t="shared" si="20"/>
        <v>0</v>
      </c>
      <c r="FH25" s="128">
        <f t="shared" si="21"/>
        <v>0</v>
      </c>
      <c r="FI25" s="128">
        <f t="shared" si="22"/>
        <v>0</v>
      </c>
      <c r="FJ25" s="128">
        <f t="shared" si="23"/>
        <v>0</v>
      </c>
      <c r="FL25">
        <f t="shared" si="24"/>
        <v>0</v>
      </c>
      <c r="FM25">
        <f t="shared" si="25"/>
        <v>0</v>
      </c>
      <c r="FN25">
        <f t="shared" si="26"/>
        <v>0</v>
      </c>
      <c r="FO25">
        <f t="shared" si="27"/>
        <v>0</v>
      </c>
      <c r="FP25">
        <f t="shared" si="28"/>
        <v>0</v>
      </c>
      <c r="FQ25">
        <f t="shared" si="29"/>
        <v>0</v>
      </c>
      <c r="FR25">
        <f t="shared" si="30"/>
        <v>0</v>
      </c>
      <c r="FT25">
        <f t="shared" si="31"/>
        <v>0</v>
      </c>
      <c r="FU25">
        <f t="shared" si="32"/>
        <v>0</v>
      </c>
      <c r="FV25">
        <f t="shared" si="33"/>
        <v>0</v>
      </c>
      <c r="FW25">
        <f t="shared" si="34"/>
        <v>0</v>
      </c>
      <c r="FX25">
        <f t="shared" si="35"/>
        <v>0</v>
      </c>
      <c r="FY25">
        <f t="shared" si="36"/>
        <v>0</v>
      </c>
      <c r="FZ25">
        <f t="shared" si="37"/>
        <v>0</v>
      </c>
      <c r="GB25">
        <f t="shared" si="38"/>
        <v>0</v>
      </c>
      <c r="GC25">
        <f t="shared" si="39"/>
        <v>0</v>
      </c>
      <c r="GD25">
        <f t="shared" si="40"/>
        <v>0</v>
      </c>
      <c r="GE25">
        <f t="shared" si="41"/>
        <v>0</v>
      </c>
      <c r="GF25">
        <f t="shared" si="42"/>
        <v>0</v>
      </c>
      <c r="GG25">
        <f t="shared" si="43"/>
        <v>0</v>
      </c>
      <c r="GH25">
        <f t="shared" si="44"/>
        <v>0</v>
      </c>
      <c r="GJ25">
        <f t="shared" si="45"/>
        <v>0</v>
      </c>
      <c r="GK25">
        <f t="shared" si="46"/>
        <v>0</v>
      </c>
      <c r="GL25">
        <f t="shared" si="47"/>
        <v>0</v>
      </c>
      <c r="GM25">
        <f t="shared" si="48"/>
        <v>0</v>
      </c>
      <c r="GN25">
        <f t="shared" si="49"/>
        <v>0</v>
      </c>
      <c r="GO25">
        <f t="shared" si="50"/>
        <v>0</v>
      </c>
      <c r="GP25">
        <f t="shared" si="51"/>
        <v>0</v>
      </c>
      <c r="GR25">
        <f t="shared" si="52"/>
        <v>0</v>
      </c>
      <c r="GS25">
        <f t="shared" si="53"/>
        <v>0</v>
      </c>
      <c r="GT25">
        <f t="shared" si="54"/>
        <v>0</v>
      </c>
      <c r="GU25">
        <f t="shared" si="55"/>
        <v>0</v>
      </c>
      <c r="GV25">
        <f t="shared" si="56"/>
        <v>0</v>
      </c>
      <c r="GW25">
        <f t="shared" si="57"/>
        <v>0</v>
      </c>
      <c r="GX25">
        <f t="shared" si="58"/>
        <v>0</v>
      </c>
    </row>
    <row r="26" spans="1:206" x14ac:dyDescent="0.2">
      <c r="B26" t="s">
        <v>68</v>
      </c>
      <c r="C26" t="s">
        <v>14</v>
      </c>
      <c r="D26" t="s">
        <v>305</v>
      </c>
      <c r="E26" t="str">
        <f t="shared" si="0"/>
        <v>AA3</v>
      </c>
      <c r="G26" s="129">
        <v>0</v>
      </c>
      <c r="H26" s="129">
        <v>0</v>
      </c>
      <c r="I26" s="127"/>
      <c r="J26" s="127">
        <f t="shared" si="60"/>
        <v>182</v>
      </c>
      <c r="K26" s="127">
        <f t="shared" si="61"/>
        <v>183</v>
      </c>
      <c r="L26" s="127">
        <f t="shared" si="61"/>
        <v>184</v>
      </c>
      <c r="M26" s="127">
        <f t="shared" si="61"/>
        <v>185</v>
      </c>
      <c r="N26" s="127">
        <f t="shared" si="61"/>
        <v>186</v>
      </c>
      <c r="O26" s="127">
        <f t="shared" si="61"/>
        <v>187</v>
      </c>
      <c r="P26" s="127">
        <f t="shared" si="61"/>
        <v>188</v>
      </c>
      <c r="Q26" s="127"/>
      <c r="R26" s="127"/>
      <c r="S26" s="127"/>
      <c r="T26" s="127"/>
      <c r="U26" s="127"/>
      <c r="V26" s="127"/>
      <c r="W26" s="127"/>
      <c r="X26" s="127"/>
      <c r="Y26" s="127"/>
      <c r="AA26" s="128">
        <f>COUNTIF('Fleet Calc'!$AE$3:$AE$1600,CONCATENATE(uCO2_Calc!$E26,uCO2_Calc!J$2,"L"))</f>
        <v>0</v>
      </c>
      <c r="AB26" s="128">
        <f>COUNTIF('Fleet Calc'!$AE$3:$AE$1600,CONCATENATE(uCO2_Calc!$E26,uCO2_Calc!K$2,"L"))</f>
        <v>0</v>
      </c>
      <c r="AC26" s="128">
        <f>COUNTIF('Fleet Calc'!$AE$3:$AE$1600,CONCATENATE(uCO2_Calc!$E26,uCO2_Calc!L$2,"L"))</f>
        <v>0</v>
      </c>
      <c r="AD26" s="128">
        <f>COUNTIF('Fleet Calc'!$AE$3:$AE$1600,CONCATENATE(uCO2_Calc!$E26,uCO2_Calc!M$2,"L"))</f>
        <v>0</v>
      </c>
      <c r="AE26" s="128">
        <f>COUNTIF('Fleet Calc'!$AE$3:$AE$1600,CONCATENATE(uCO2_Calc!$E26,uCO2_Calc!N$2,"L"))</f>
        <v>0</v>
      </c>
      <c r="AF26" s="128">
        <f>COUNTIF('Fleet Calc'!$AE$3:$AE$1600,CONCATENATE(uCO2_Calc!$E26,uCO2_Calc!O$2,"L"))</f>
        <v>0</v>
      </c>
      <c r="AG26" s="128">
        <f>COUNTIF('Fleet Calc'!$AE$3:$AE$1600,CONCATENATE(uCO2_Calc!$E26,uCO2_Calc!P$2,"L"))</f>
        <v>0</v>
      </c>
      <c r="AH26" s="128"/>
      <c r="AI26" s="128">
        <f>COUNTIF('Fleet Calc'!$AE$3:$AE$1600,CONCATENATE(uCO2_Calc!$E26,uCO2_Calc!J$2,"A"))</f>
        <v>0</v>
      </c>
      <c r="AJ26" s="128">
        <f>COUNTIF('Fleet Calc'!$AE$3:$AE$1600,CONCATENATE(uCO2_Calc!$E26,uCO2_Calc!K$2,"A"))</f>
        <v>0</v>
      </c>
      <c r="AK26" s="128">
        <f>COUNTIF('Fleet Calc'!$AE$3:$AE$1600,CONCATENATE(uCO2_Calc!$E26,uCO2_Calc!L$2,"A"))</f>
        <v>0</v>
      </c>
      <c r="AL26" s="128">
        <f>COUNTIF('Fleet Calc'!$AE$3:$AE$1600,CONCATENATE(uCO2_Calc!$E26,uCO2_Calc!M$2,"A"))</f>
        <v>0</v>
      </c>
      <c r="AM26" s="128">
        <f>COUNTIF('Fleet Calc'!$AE$3:$AE$1600,CONCATENATE(uCO2_Calc!$E26,uCO2_Calc!N$2,"A"))</f>
        <v>0</v>
      </c>
      <c r="AN26" s="128">
        <f>COUNTIF('Fleet Calc'!$AE$3:$AE$1600,CONCATENATE(uCO2_Calc!$E26,uCO2_Calc!O$2,"A"))</f>
        <v>0</v>
      </c>
      <c r="AO26" s="128">
        <f>COUNTIF('Fleet Calc'!$AE$3:$AE$1600,CONCATENATE(uCO2_Calc!$E26,uCO2_Calc!P$2,"A"))</f>
        <v>0</v>
      </c>
      <c r="AP26" s="128"/>
      <c r="AQ26" s="128">
        <f>SUMIF('Fleet Calc'!$AE$3:$AE$1600,CONCATENATE(uCO2_Calc!$E26,uCO2_Calc!J$2,"L"),'Fleet Calc'!$AK$3:$AK$1600)</f>
        <v>0</v>
      </c>
      <c r="AR26" s="128">
        <f>SUMIF('Fleet Calc'!$AE$3:$AE$1600,CONCATENATE(uCO2_Calc!$E26,uCO2_Calc!K$2,"L"),'Fleet Calc'!$AK$3:$AK$1600)</f>
        <v>0</v>
      </c>
      <c r="AS26" s="128">
        <f>SUMIF('Fleet Calc'!$AE$3:$AE$1600,CONCATENATE(uCO2_Calc!$E26,uCO2_Calc!L$2,"L"),'Fleet Calc'!$AK$3:$AK$1600)</f>
        <v>0</v>
      </c>
      <c r="AT26" s="128">
        <f>SUMIF('Fleet Calc'!$AE$3:$AE$1600,CONCATENATE(uCO2_Calc!$E26,uCO2_Calc!M$2,"L"),'Fleet Calc'!$AK$3:$AK$1600)</f>
        <v>0</v>
      </c>
      <c r="AU26" s="128">
        <f>SUMIF('Fleet Calc'!$AE$3:$AE$1600,CONCATENATE(uCO2_Calc!$E26,uCO2_Calc!N$2,"L"),'Fleet Calc'!$AK$3:$AK$1600)</f>
        <v>0</v>
      </c>
      <c r="AV26" s="128">
        <f>SUMIF('Fleet Calc'!$AE$3:$AE$1600,CONCATENATE(uCO2_Calc!$E26,uCO2_Calc!O$2,"L"),'Fleet Calc'!$AK$3:$AK$1600)</f>
        <v>0</v>
      </c>
      <c r="AW26" s="128">
        <f>SUMIF('Fleet Calc'!$AE$3:$AE$1600,CONCATENATE(uCO2_Calc!$E26,uCO2_Calc!P$2,"L"),'Fleet Calc'!$AK$3:$AK$1600)</f>
        <v>0</v>
      </c>
      <c r="AX26" s="128"/>
      <c r="AY26" s="128">
        <f>SUMIF('Fleet Calc'!$AE$3:$AE$1600,CONCATENATE(uCO2_Calc!$E26,uCO2_Calc!J$2,"A"),'Fleet Calc'!$AK$3:$AK$1600)</f>
        <v>0</v>
      </c>
      <c r="AZ26" s="128">
        <f>SUMIF('Fleet Calc'!$AE$3:$AE$1600,CONCATENATE(uCO2_Calc!$E26,uCO2_Calc!K$2,"A"),'Fleet Calc'!$AK$3:$AK$1600)</f>
        <v>0</v>
      </c>
      <c r="BA26" s="128">
        <f>SUMIF('Fleet Calc'!$AE$3:$AE$1600,CONCATENATE(uCO2_Calc!$E26,uCO2_Calc!L$2,"A"),'Fleet Calc'!$AK$3:$AK$1600)</f>
        <v>0</v>
      </c>
      <c r="BB26" s="128">
        <f>SUMIF('Fleet Calc'!$AE$3:$AE$1600,CONCATENATE(uCO2_Calc!$E26,uCO2_Calc!M$2,"A"),'Fleet Calc'!$AK$3:$AK$1600)</f>
        <v>0</v>
      </c>
      <c r="BC26" s="128">
        <f>SUMIF('Fleet Calc'!$AE$3:$AE$1600,CONCATENATE(uCO2_Calc!$E26,uCO2_Calc!N$2,"A"),'Fleet Calc'!$AK$3:$AK$1600)</f>
        <v>0</v>
      </c>
      <c r="BD26" s="128">
        <f>SUMIF('Fleet Calc'!$AE$3:$AE$1600,CONCATENATE(uCO2_Calc!$E26,uCO2_Calc!O$2,"A"),'Fleet Calc'!$AK$3:$AK$1600)</f>
        <v>0</v>
      </c>
      <c r="BE26" s="128">
        <f>SUMIF('Fleet Calc'!$AE$3:$AE$1600,CONCATENATE(uCO2_Calc!$E26,uCO2_Calc!P$2,"A"),'Fleet Calc'!$AK$3:$AK$1600)</f>
        <v>0</v>
      </c>
      <c r="BF26" s="128"/>
      <c r="BG26" s="128">
        <f>IF(J26&lt;&gt;"",(AQ26*1.609344*VLOOKUP(J26,'uCO2 Emission Factors'!$V$7:$X$271,2,FALSE))/1000000,0)</f>
        <v>0</v>
      </c>
      <c r="BH26" s="128">
        <f>IF(K26&lt;&gt;"",(AR26*1.609344*VLOOKUP(K26,'uCO2 Emission Factors'!$V$7:$X$271,2,FALSE))/1000000,0)</f>
        <v>0</v>
      </c>
      <c r="BI26" s="128">
        <f>IF(L26&lt;&gt;"",(AS26*1.609344*VLOOKUP(L26,'uCO2 Emission Factors'!$V$7:$X$271,2,FALSE))/1000000,0)</f>
        <v>0</v>
      </c>
      <c r="BJ26" s="128">
        <f>IF(M26&lt;&gt;"",(AT26*1.609344*VLOOKUP(M26,'uCO2 Emission Factors'!$V$7:$X$271,2,FALSE))/1000000,0)</f>
        <v>0</v>
      </c>
      <c r="BK26" s="128">
        <f>IF(N26&lt;&gt;"",(AU26*1.609344*VLOOKUP(N26,'uCO2 Emission Factors'!$V$7:$X$271,2,FALSE))/1000000,0)</f>
        <v>0</v>
      </c>
      <c r="BL26" s="128">
        <f>IF(O26&lt;&gt;"",(AV26*1.609344*VLOOKUP(O26,'uCO2 Emission Factors'!$V$7:$X$271,2,FALSE))/1000000,0)</f>
        <v>0</v>
      </c>
      <c r="BM26" s="128">
        <f>IF(P26&lt;&gt;"",(AW26*1.609344*VLOOKUP(P26,'uCO2 Emission Factors'!$V$7:$X$271,2,FALSE))/1000000,0)</f>
        <v>0</v>
      </c>
      <c r="BN26" s="128"/>
      <c r="BO26" s="128">
        <f>IF(J26&lt;&gt;"",(AY26*1.609344*VLOOKUP(J26,'uCO2 Emission Factors'!$V$7:$X$271,3,FALSE))/1000000,0)</f>
        <v>0</v>
      </c>
      <c r="BP26" s="128">
        <f>IF(K26&lt;&gt;"",(AZ26*1.609344*VLOOKUP(K26,'uCO2 Emission Factors'!$V$7:$X$271,3,FALSE))/1000000,0)</f>
        <v>0</v>
      </c>
      <c r="BQ26" s="128">
        <f>IF(L26&lt;&gt;"",(BA26*1.609344*VLOOKUP(L26,'uCO2 Emission Factors'!$V$7:$X$271,3,FALSE))/1000000,0)</f>
        <v>0</v>
      </c>
      <c r="BR26" s="128">
        <f>IF(M26&lt;&gt;"",(BB26*1.609344*VLOOKUP(M26,'uCO2 Emission Factors'!$V$7:$X$271,3,FALSE))/1000000,0)</f>
        <v>0</v>
      </c>
      <c r="BS26" s="128">
        <f>IF(N26&lt;&gt;"",(BC26*1.609344*VLOOKUP(N26,'uCO2 Emission Factors'!$V$7:$X$271,3,FALSE))/1000000,0)</f>
        <v>0</v>
      </c>
      <c r="BT26" s="128">
        <f>IF(O26&lt;&gt;"",(BD26*1.609344*VLOOKUP(O26,'uCO2 Emission Factors'!$V$7:$X$271,3,FALSE))/1000000,0)</f>
        <v>0</v>
      </c>
      <c r="BU26" s="128">
        <f>IF(P26&lt;&gt;"",(BE26*1.609344*VLOOKUP(P26,'uCO2 Emission Factors'!$V$7:$X$271,3,FALSE))/1000000,0)</f>
        <v>0</v>
      </c>
      <c r="BV26" s="128"/>
      <c r="BW26" s="128">
        <f>SUMIF('Fleet Calc'!$AE$3:$AE$1600,CONCATENATE(uCO2_Calc!$E26,uCO2_Calc!J$2,"L"),'Fleet Calc'!$AI$3:$AI$1600)</f>
        <v>0</v>
      </c>
      <c r="BX26" s="128">
        <f>SUMIF('Fleet Calc'!$AE$3:$AE$1600,CONCATENATE(uCO2_Calc!$E26,uCO2_Calc!K$2,"L"),'Fleet Calc'!$AI$3:$AI$1600)</f>
        <v>0</v>
      </c>
      <c r="BY26" s="128">
        <f>SUMIF('Fleet Calc'!$AE$3:$AE$1600,CONCATENATE(uCO2_Calc!$E26,uCO2_Calc!L$2,"L"),'Fleet Calc'!$AI$3:$AI$1600)</f>
        <v>0</v>
      </c>
      <c r="BZ26" s="128">
        <f>SUMIF('Fleet Calc'!$AE$3:$AE$1600,CONCATENATE(uCO2_Calc!$E26,uCO2_Calc!M$2,"L"),'Fleet Calc'!$AI$3:$AI$1600)</f>
        <v>0</v>
      </c>
      <c r="CA26" s="128">
        <f>SUMIF('Fleet Calc'!$AE$3:$AE$1600,CONCATENATE(uCO2_Calc!$E26,uCO2_Calc!N$2,"L"),'Fleet Calc'!$AI$3:$AI$1600)</f>
        <v>0</v>
      </c>
      <c r="CB26" s="128">
        <f>SUMIF('Fleet Calc'!$AE$3:$AE$1600,CONCATENATE(uCO2_Calc!$E26,uCO2_Calc!O$2,"L"),'Fleet Calc'!$AI$3:$AI$1600)</f>
        <v>0</v>
      </c>
      <c r="CC26" s="128">
        <f>SUMIF('Fleet Calc'!$AE$3:$AE$1600,CONCATENATE(uCO2_Calc!$E26,uCO2_Calc!P$2,"L"),'Fleet Calc'!$AI$3:$AI$1600)</f>
        <v>0</v>
      </c>
      <c r="CD26" s="128"/>
      <c r="CE26" s="128">
        <f>SUMIF('Fleet Calc'!$AE$3:$AE$1600,CONCATENATE(uCO2_Calc!$E26,uCO2_Calc!J$2,"A"),'Fleet Calc'!$AI$3:$AI$1600)</f>
        <v>0</v>
      </c>
      <c r="CF26" s="128">
        <f>SUMIF('Fleet Calc'!$AE$3:$AE$1600,CONCATENATE(uCO2_Calc!$E26,uCO2_Calc!K$2,"A"),'Fleet Calc'!$AI$3:$AI$1600)</f>
        <v>0</v>
      </c>
      <c r="CG26" s="128">
        <f>SUMIF('Fleet Calc'!$AE$3:$AE$1600,CONCATENATE(uCO2_Calc!$E26,uCO2_Calc!L$2,"A"),'Fleet Calc'!$AI$3:$AI$1600)</f>
        <v>0</v>
      </c>
      <c r="CH26" s="128">
        <f>SUMIF('Fleet Calc'!$AE$3:$AE$1600,CONCATENATE(uCO2_Calc!$E26,uCO2_Calc!M$2,"A"),'Fleet Calc'!$AI$3:$AI$1600)</f>
        <v>0</v>
      </c>
      <c r="CI26" s="128">
        <f>SUMIF('Fleet Calc'!$AE$3:$AE$1600,CONCATENATE(uCO2_Calc!$E26,uCO2_Calc!N$2,"A"),'Fleet Calc'!$AI$3:$AI$1600)</f>
        <v>0</v>
      </c>
      <c r="CJ26" s="128">
        <f>SUMIF('Fleet Calc'!$AE$3:$AE$1600,CONCATENATE(uCO2_Calc!$E26,uCO2_Calc!O$2,"A"),'Fleet Calc'!$AI$3:$AI$1600)</f>
        <v>0</v>
      </c>
      <c r="CK26" s="128">
        <f>SUMIF('Fleet Calc'!$AE$3:$AE$1600,CONCATENATE(uCO2_Calc!$E26,uCO2_Calc!P$2,"A"),'Fleet Calc'!$AI$3:$AI$1600)</f>
        <v>0</v>
      </c>
      <c r="CL26" s="128"/>
      <c r="CM26" s="128">
        <f>IF(S26&lt;&gt;"",(BW26*1.609344*VLOOKUP(S26,'uCO2 Emission Factors'!$V$7:$X$271,2,FALSE))/1000000,0)</f>
        <v>0</v>
      </c>
      <c r="CN26" s="128">
        <f>IF(T26&lt;&gt;"",(BX26*1.609344*VLOOKUP(T26,'uCO2 Emission Factors'!$V$7:$X$271,2,FALSE))/1000000,0)</f>
        <v>0</v>
      </c>
      <c r="CO26" s="128">
        <f>IF(U26&lt;&gt;"",(BY26*1.609344*VLOOKUP(U26,'uCO2 Emission Factors'!$V$7:$X$271,2,FALSE))/1000000,0)</f>
        <v>0</v>
      </c>
      <c r="CP26" s="128">
        <f>IF(V26&lt;&gt;"",(BZ26*1.609344*VLOOKUP(V26,'uCO2 Emission Factors'!$V$7:$X$271,2,FALSE))/1000000,0)</f>
        <v>0</v>
      </c>
      <c r="CQ26" s="128">
        <f>IF(W26&lt;&gt;"",(CA26*1.609344*VLOOKUP(W26,'uCO2 Emission Factors'!$V$7:$X$271,2,FALSE))/1000000,0)</f>
        <v>0</v>
      </c>
      <c r="CR26" s="128">
        <f>IF(X26&lt;&gt;"",(CB26*1.609344*VLOOKUP(X26,'uCO2 Emission Factors'!$V$7:$X$271,2,FALSE))/1000000,0)</f>
        <v>0</v>
      </c>
      <c r="CS26" s="128">
        <f>IF(Y26&lt;&gt;"",(CC26*1.609344*VLOOKUP(Y26,'uCO2 Emission Factors'!$V$7:$X$271,2,FALSE))/1000000,0)</f>
        <v>0</v>
      </c>
      <c r="CT26" s="128"/>
      <c r="CU26" s="128">
        <f>IF(S26&lt;&gt;"",(CE26*1.609344*VLOOKUP(S26,'uCO2 Emission Factors'!$V$7:$X$271,3,FALSE))/1000000,0)</f>
        <v>0</v>
      </c>
      <c r="CV26" s="128">
        <f>IF(T26&lt;&gt;"",(CF26*1.609344*VLOOKUP(T26,'uCO2 Emission Factors'!$V$7:$X$271,3,FALSE))/1000000,0)</f>
        <v>0</v>
      </c>
      <c r="CW26" s="128">
        <f>IF(U26&lt;&gt;"",(CG26*1.609344*VLOOKUP(U26,'uCO2 Emission Factors'!$V$7:$X$271,3,FALSE))/1000000,0)</f>
        <v>0</v>
      </c>
      <c r="CX26" s="128">
        <f>IF(V26&lt;&gt;"",(CH26*1.609344*VLOOKUP(V26,'uCO2 Emission Factors'!$V$7:$X$271,3,FALSE))/1000000,0)</f>
        <v>0</v>
      </c>
      <c r="CY26" s="128">
        <f>IF(W26&lt;&gt;"",(CI26*1.609344*VLOOKUP(W26,'uCO2 Emission Factors'!$V$7:$X$271,3,FALSE))/1000000,0)</f>
        <v>0</v>
      </c>
      <c r="CZ26" s="128">
        <f>IF(X26&lt;&gt;"",(CJ26*1.609344*VLOOKUP(X26,'uCO2 Emission Factors'!$V$7:$X$271,3,FALSE))/1000000,0)</f>
        <v>0</v>
      </c>
      <c r="DA26" s="128">
        <f>IF(Y26&lt;&gt;"",(CK26*1.609344*VLOOKUP(Y26,'uCO2 Emission Factors'!$V$7:$X$271,3,FALSE))/1000000,0)</f>
        <v>0</v>
      </c>
      <c r="DB26" s="128"/>
      <c r="DC26" s="128">
        <f>SUMIF('Fleet Calc'!$AE$3:$AE$1600,CONCATENATE(uCO2_Calc!$E26,uCO2_Calc!J$2,"L"),'Fleet Calc'!$AG$3:$AG$1600)</f>
        <v>0</v>
      </c>
      <c r="DD26" s="128">
        <f>SUMIF('Fleet Calc'!$AE$3:$AE$1600,CONCATENATE(uCO2_Calc!$E26,uCO2_Calc!K$2,"L"),'Fleet Calc'!$AG$3:$AG$1600)</f>
        <v>0</v>
      </c>
      <c r="DE26" s="128">
        <f>SUMIF('Fleet Calc'!$AE$3:$AE$1600,CONCATENATE(uCO2_Calc!$E26,uCO2_Calc!L$2,"L"),'Fleet Calc'!$AG$3:$AG$1600)</f>
        <v>0</v>
      </c>
      <c r="DF26" s="128">
        <f>SUMIF('Fleet Calc'!$AE$3:$AE$1600,CONCATENATE(uCO2_Calc!$E26,uCO2_Calc!M$2,"L"),'Fleet Calc'!$AG$3:$AG$1600)</f>
        <v>0</v>
      </c>
      <c r="DG26" s="128">
        <f>SUMIF('Fleet Calc'!$AE$3:$AE$1600,CONCATENATE(uCO2_Calc!$E26,uCO2_Calc!N$2,"L"),'Fleet Calc'!$AG$3:$AG$1600)</f>
        <v>0</v>
      </c>
      <c r="DH26" s="128">
        <f>SUMIF('Fleet Calc'!$AE$3:$AE$1600,CONCATENATE(uCO2_Calc!$E26,uCO2_Calc!O$2,"L"),'Fleet Calc'!$AG$3:$AG$1600)</f>
        <v>0</v>
      </c>
      <c r="DI26" s="128">
        <f>SUMIF('Fleet Calc'!$AE$3:$AE$1600,CONCATENATE(uCO2_Calc!$E26,uCO2_Calc!P$2,"L"),'Fleet Calc'!$AG$3:$AG$1600)</f>
        <v>0</v>
      </c>
      <c r="DJ26" s="128"/>
      <c r="DK26" s="128">
        <f>SUMIF('Fleet Calc'!$AE$3:$AE$1600,CONCATENATE(uCO2_Calc!$E26,uCO2_Calc!J$2,"A"),'Fleet Calc'!$AG$3:$AG$1600)</f>
        <v>0</v>
      </c>
      <c r="DL26" s="128">
        <f>SUMIF('Fleet Calc'!$AE$3:$AE$1600,CONCATENATE(uCO2_Calc!$E26,uCO2_Calc!K$2,"A"),'Fleet Calc'!$AG$3:$AG$1600)</f>
        <v>0</v>
      </c>
      <c r="DM26" s="128">
        <f>SUMIF('Fleet Calc'!$AE$3:$AE$1600,CONCATENATE(uCO2_Calc!$E26,uCO2_Calc!L$2,"A"),'Fleet Calc'!$AG$3:$AG$1600)</f>
        <v>0</v>
      </c>
      <c r="DN26" s="128">
        <f>SUMIF('Fleet Calc'!$AE$3:$AE$1600,CONCATENATE(uCO2_Calc!$E26,uCO2_Calc!M$2,"A"),'Fleet Calc'!$AG$3:$AG$1600)</f>
        <v>0</v>
      </c>
      <c r="DO26" s="128">
        <f>SUMIF('Fleet Calc'!$AE$3:$AE$1600,CONCATENATE(uCO2_Calc!$E26,uCO2_Calc!N$2,"A"),'Fleet Calc'!$AG$3:$AG$1600)</f>
        <v>0</v>
      </c>
      <c r="DP26" s="128">
        <f>SUMIF('Fleet Calc'!$AE$3:$AE$1600,CONCATENATE(uCO2_Calc!$E26,uCO2_Calc!O$2,"A"),'Fleet Calc'!$AG$3:$AG$1600)</f>
        <v>0</v>
      </c>
      <c r="DQ26" s="128">
        <f>SUMIF('Fleet Calc'!$AE$3:$AE$1600,CONCATENATE(uCO2_Calc!$E26,uCO2_Calc!P$2,"A"),'Fleet Calc'!$AG$3:$AG$1600)</f>
        <v>0</v>
      </c>
      <c r="DR26" s="128">
        <f>SUMIF('Fleet Calc'!$AE$3:$AE$1600,CONCATENATE(uCO2_Calc!$E26,uCO2_Calc!Q$2,"A"),'Fleet Calc'!$AG$3:$AG$1600)</f>
        <v>0</v>
      </c>
      <c r="DS26" s="128">
        <f>SUMIF('Fleet Calc'!$AE$3:$AE$1600,CONCATENATE(uCO2_Calc!$E26,uCO2_Calc!R$2,"A"),'Fleet Calc'!$AG$3:$AG$1600)</f>
        <v>0</v>
      </c>
      <c r="DT26" s="128">
        <f>SUMIF('Fleet Calc'!$AE$3:$AE$1600,CONCATENATE(uCO2_Calc!$E26,uCO2_Calc!S$2,"A"),'Fleet Calc'!$AG$3:$AG$1600)</f>
        <v>0</v>
      </c>
      <c r="DU26" s="128"/>
      <c r="DV26" s="130">
        <f>IF(J26&lt;&gt;"",(DC26*VLOOKUP(J26,'uCO2 Emission Factors'!$V$7:$Z$271,5,FALSE))/1000000,0)</f>
        <v>0</v>
      </c>
      <c r="DW26" s="130">
        <f>IF(K26&lt;&gt;"",(DD26*VLOOKUP(K26,'uCO2 Emission Factors'!$V$7:$Z$271,5,FALSE))/1000000,0)</f>
        <v>0</v>
      </c>
      <c r="DX26" s="130">
        <f>IF(L26&lt;&gt;"",(DE26*VLOOKUP(L26,'uCO2 Emission Factors'!$V$7:$Z$271,5,FALSE))/1000000,0)</f>
        <v>0</v>
      </c>
      <c r="DY26" s="130">
        <f>IF(M26&lt;&gt;"",(DF26*VLOOKUP(M26,'uCO2 Emission Factors'!$V$7:$Z$271,5,FALSE))/1000000,0)</f>
        <v>0</v>
      </c>
      <c r="DZ26" s="130">
        <f>IF(N26&lt;&gt;"",(DG26*VLOOKUP(N26,'uCO2 Emission Factors'!$V$7:$Z$271,5,FALSE))/1000000,0)</f>
        <v>0</v>
      </c>
      <c r="EA26" s="130">
        <f>IF(O26&lt;&gt;"",(DH26*VLOOKUP(O26,'uCO2 Emission Factors'!$V$7:$Z$271,5,FALSE))/1000000,0)</f>
        <v>0</v>
      </c>
      <c r="EB26" s="130">
        <f>IF(P26&lt;&gt;"",(DI26*VLOOKUP(P26,'uCO2 Emission Factors'!$V$7:$Z$271,5,FALSE))/1000000,0)</f>
        <v>0</v>
      </c>
      <c r="EC26" s="128"/>
      <c r="ED26" s="130">
        <f>IF(J26&lt;&gt;"",(DK26*VLOOKUP(J26,'uCO2 Emission Factors'!$V$7:$Z$271,5,FALSE))/1000000,0)</f>
        <v>0</v>
      </c>
      <c r="EE26" s="130">
        <f>IF(K26&lt;&gt;"",(DL26*VLOOKUP(K26,'uCO2 Emission Factors'!$V$7:$Z$271,5,FALSE))/1000000,0)</f>
        <v>0</v>
      </c>
      <c r="EF26" s="130">
        <f>IF(L26&lt;&gt;"",(DM26*VLOOKUP(L26,'uCO2 Emission Factors'!$V$7:$Z$271,5,FALSE))/1000000,0)</f>
        <v>0</v>
      </c>
      <c r="EG26" s="130">
        <f>IF(M26&lt;&gt;"",(DN26*VLOOKUP(M26,'uCO2 Emission Factors'!$V$7:$Z$271,5,FALSE))/1000000,0)</f>
        <v>0</v>
      </c>
      <c r="EH26" s="130">
        <f>IF(N26&lt;&gt;"",(DO26*VLOOKUP(N26,'uCO2 Emission Factors'!$V$7:$Z$271,5,FALSE))/1000000,0)</f>
        <v>0</v>
      </c>
      <c r="EI26" s="130">
        <f>IF(O26&lt;&gt;"",(DP26*VLOOKUP(O26,'uCO2 Emission Factors'!$V$7:$Z$271,5,FALSE))/1000000,0)</f>
        <v>0</v>
      </c>
      <c r="EJ26" s="130">
        <f>IF(P26&lt;&gt;"",(DQ26*VLOOKUP(P26,'uCO2 Emission Factors'!$V$7:$Z$271,5,FALSE))/1000000,0)</f>
        <v>0</v>
      </c>
      <c r="EK26" s="128"/>
      <c r="EL26" s="130">
        <f t="shared" si="2"/>
        <v>0</v>
      </c>
      <c r="EM26" s="130">
        <f t="shared" si="3"/>
        <v>0</v>
      </c>
      <c r="EN26" s="130">
        <f t="shared" si="4"/>
        <v>0</v>
      </c>
      <c r="EO26" s="130">
        <f t="shared" si="5"/>
        <v>0</v>
      </c>
      <c r="EP26" s="130">
        <f t="shared" si="6"/>
        <v>0</v>
      </c>
      <c r="EQ26" s="130">
        <f t="shared" si="7"/>
        <v>0</v>
      </c>
      <c r="ER26" s="130">
        <f t="shared" si="8"/>
        <v>0</v>
      </c>
      <c r="ES26" s="130"/>
      <c r="ET26" s="130">
        <f t="shared" si="9"/>
        <v>0</v>
      </c>
      <c r="EU26" s="130">
        <f t="shared" si="10"/>
        <v>0</v>
      </c>
      <c r="EV26" s="130">
        <f t="shared" si="11"/>
        <v>0</v>
      </c>
      <c r="EW26" s="130">
        <f t="shared" si="12"/>
        <v>0</v>
      </c>
      <c r="EX26" s="130">
        <f t="shared" si="13"/>
        <v>0</v>
      </c>
      <c r="EY26" s="130">
        <f t="shared" si="14"/>
        <v>0</v>
      </c>
      <c r="EZ26" s="130">
        <f t="shared" si="15"/>
        <v>0</v>
      </c>
      <c r="FA26" s="128"/>
      <c r="FB26" s="128">
        <f t="shared" si="16"/>
        <v>0</v>
      </c>
      <c r="FC26" s="128"/>
      <c r="FD26" s="128">
        <f t="shared" si="17"/>
        <v>0</v>
      </c>
      <c r="FE26" s="128">
        <f t="shared" si="18"/>
        <v>0</v>
      </c>
      <c r="FF26" s="128">
        <f t="shared" si="19"/>
        <v>0</v>
      </c>
      <c r="FG26" s="128">
        <f t="shared" si="20"/>
        <v>0</v>
      </c>
      <c r="FH26" s="128">
        <f t="shared" si="21"/>
        <v>0</v>
      </c>
      <c r="FI26" s="128">
        <f t="shared" si="22"/>
        <v>0</v>
      </c>
      <c r="FJ26" s="128">
        <f t="shared" si="23"/>
        <v>0</v>
      </c>
      <c r="FL26">
        <f t="shared" si="24"/>
        <v>0</v>
      </c>
      <c r="FM26">
        <f t="shared" si="25"/>
        <v>0</v>
      </c>
      <c r="FN26">
        <f t="shared" si="26"/>
        <v>0</v>
      </c>
      <c r="FO26">
        <f t="shared" si="27"/>
        <v>0</v>
      </c>
      <c r="FP26">
        <f t="shared" si="28"/>
        <v>0</v>
      </c>
      <c r="FQ26">
        <f t="shared" si="29"/>
        <v>0</v>
      </c>
      <c r="FR26">
        <f t="shared" si="30"/>
        <v>0</v>
      </c>
      <c r="FT26">
        <f t="shared" si="31"/>
        <v>0</v>
      </c>
      <c r="FU26">
        <f t="shared" si="32"/>
        <v>0</v>
      </c>
      <c r="FV26">
        <f t="shared" si="33"/>
        <v>0</v>
      </c>
      <c r="FW26">
        <f t="shared" si="34"/>
        <v>0</v>
      </c>
      <c r="FX26">
        <f t="shared" si="35"/>
        <v>0</v>
      </c>
      <c r="FY26">
        <f t="shared" si="36"/>
        <v>0</v>
      </c>
      <c r="FZ26">
        <f t="shared" si="37"/>
        <v>0</v>
      </c>
      <c r="GB26">
        <f t="shared" si="38"/>
        <v>0</v>
      </c>
      <c r="GC26">
        <f t="shared" si="39"/>
        <v>0</v>
      </c>
      <c r="GD26">
        <f t="shared" si="40"/>
        <v>0</v>
      </c>
      <c r="GE26">
        <f t="shared" si="41"/>
        <v>0</v>
      </c>
      <c r="GF26">
        <f t="shared" si="42"/>
        <v>0</v>
      </c>
      <c r="GG26">
        <f t="shared" si="43"/>
        <v>0</v>
      </c>
      <c r="GH26">
        <f t="shared" si="44"/>
        <v>0</v>
      </c>
      <c r="GJ26">
        <f t="shared" si="45"/>
        <v>0</v>
      </c>
      <c r="GK26">
        <f t="shared" si="46"/>
        <v>0</v>
      </c>
      <c r="GL26">
        <f t="shared" si="47"/>
        <v>0</v>
      </c>
      <c r="GM26">
        <f t="shared" si="48"/>
        <v>0</v>
      </c>
      <c r="GN26">
        <f t="shared" si="49"/>
        <v>0</v>
      </c>
      <c r="GO26">
        <f t="shared" si="50"/>
        <v>0</v>
      </c>
      <c r="GP26">
        <f t="shared" si="51"/>
        <v>0</v>
      </c>
      <c r="GR26">
        <f t="shared" si="52"/>
        <v>0</v>
      </c>
      <c r="GS26">
        <f t="shared" si="53"/>
        <v>0</v>
      </c>
      <c r="GT26">
        <f t="shared" si="54"/>
        <v>0</v>
      </c>
      <c r="GU26">
        <f t="shared" si="55"/>
        <v>0</v>
      </c>
      <c r="GV26">
        <f t="shared" si="56"/>
        <v>0</v>
      </c>
      <c r="GW26">
        <f t="shared" si="57"/>
        <v>0</v>
      </c>
      <c r="GX26">
        <f t="shared" si="58"/>
        <v>0</v>
      </c>
    </row>
    <row r="27" spans="1:206" x14ac:dyDescent="0.2">
      <c r="B27" t="s">
        <v>69</v>
      </c>
      <c r="C27" t="s">
        <v>14</v>
      </c>
      <c r="D27" t="s">
        <v>306</v>
      </c>
      <c r="E27" t="str">
        <f t="shared" si="0"/>
        <v>AA4</v>
      </c>
      <c r="G27" s="129">
        <v>0</v>
      </c>
      <c r="H27" s="129">
        <v>0</v>
      </c>
      <c r="I27" s="127"/>
      <c r="J27" s="127">
        <f t="shared" si="60"/>
        <v>189</v>
      </c>
      <c r="K27" s="127">
        <f t="shared" si="61"/>
        <v>190</v>
      </c>
      <c r="L27" s="127">
        <f t="shared" si="61"/>
        <v>191</v>
      </c>
      <c r="M27" s="127">
        <f t="shared" si="61"/>
        <v>192</v>
      </c>
      <c r="N27" s="127">
        <f t="shared" si="61"/>
        <v>193</v>
      </c>
      <c r="O27" s="127">
        <f t="shared" si="61"/>
        <v>194</v>
      </c>
      <c r="P27" s="127">
        <f t="shared" si="61"/>
        <v>195</v>
      </c>
      <c r="Q27" s="127"/>
      <c r="R27" s="127"/>
      <c r="S27" s="127"/>
      <c r="T27" s="127"/>
      <c r="U27" s="127"/>
      <c r="V27" s="127"/>
      <c r="W27" s="127"/>
      <c r="X27" s="127"/>
      <c r="Y27" s="127"/>
      <c r="AA27" s="128">
        <f>COUNTIF('Fleet Calc'!$AE$3:$AE$1600,CONCATENATE(uCO2_Calc!$E27,uCO2_Calc!J$2,"L"))</f>
        <v>0</v>
      </c>
      <c r="AB27" s="128">
        <f>COUNTIF('Fleet Calc'!$AE$3:$AE$1600,CONCATENATE(uCO2_Calc!$E27,uCO2_Calc!K$2,"L"))</f>
        <v>0</v>
      </c>
      <c r="AC27" s="128">
        <f>COUNTIF('Fleet Calc'!$AE$3:$AE$1600,CONCATENATE(uCO2_Calc!$E27,uCO2_Calc!L$2,"L"))</f>
        <v>0</v>
      </c>
      <c r="AD27" s="128">
        <f>COUNTIF('Fleet Calc'!$AE$3:$AE$1600,CONCATENATE(uCO2_Calc!$E27,uCO2_Calc!M$2,"L"))</f>
        <v>0</v>
      </c>
      <c r="AE27" s="128">
        <f>COUNTIF('Fleet Calc'!$AE$3:$AE$1600,CONCATENATE(uCO2_Calc!$E27,uCO2_Calc!N$2,"L"))</f>
        <v>0</v>
      </c>
      <c r="AF27" s="128">
        <f>COUNTIF('Fleet Calc'!$AE$3:$AE$1600,CONCATENATE(uCO2_Calc!$E27,uCO2_Calc!O$2,"L"))</f>
        <v>0</v>
      </c>
      <c r="AG27" s="128">
        <f>COUNTIF('Fleet Calc'!$AE$3:$AE$1600,CONCATENATE(uCO2_Calc!$E27,uCO2_Calc!P$2,"L"))</f>
        <v>0</v>
      </c>
      <c r="AH27" s="128"/>
      <c r="AI27" s="128">
        <f>COUNTIF('Fleet Calc'!$AE$3:$AE$1600,CONCATENATE(uCO2_Calc!$E27,uCO2_Calc!J$2,"A"))</f>
        <v>0</v>
      </c>
      <c r="AJ27" s="128">
        <f>COUNTIF('Fleet Calc'!$AE$3:$AE$1600,CONCATENATE(uCO2_Calc!$E27,uCO2_Calc!K$2,"A"))</f>
        <v>0</v>
      </c>
      <c r="AK27" s="128">
        <f>COUNTIF('Fleet Calc'!$AE$3:$AE$1600,CONCATENATE(uCO2_Calc!$E27,uCO2_Calc!L$2,"A"))</f>
        <v>0</v>
      </c>
      <c r="AL27" s="128">
        <f>COUNTIF('Fleet Calc'!$AE$3:$AE$1600,CONCATENATE(uCO2_Calc!$E27,uCO2_Calc!M$2,"A"))</f>
        <v>0</v>
      </c>
      <c r="AM27" s="128">
        <f>COUNTIF('Fleet Calc'!$AE$3:$AE$1600,CONCATENATE(uCO2_Calc!$E27,uCO2_Calc!N$2,"A"))</f>
        <v>0</v>
      </c>
      <c r="AN27" s="128">
        <f>COUNTIF('Fleet Calc'!$AE$3:$AE$1600,CONCATENATE(uCO2_Calc!$E27,uCO2_Calc!O$2,"A"))</f>
        <v>0</v>
      </c>
      <c r="AO27" s="128">
        <f>COUNTIF('Fleet Calc'!$AE$3:$AE$1600,CONCATENATE(uCO2_Calc!$E27,uCO2_Calc!P$2,"A"))</f>
        <v>0</v>
      </c>
      <c r="AP27" s="128"/>
      <c r="AQ27" s="128">
        <f>SUMIF('Fleet Calc'!$AE$3:$AE$1600,CONCATENATE(uCO2_Calc!$E27,uCO2_Calc!J$2,"L"),'Fleet Calc'!$AK$3:$AK$1600)</f>
        <v>0</v>
      </c>
      <c r="AR27" s="128">
        <f>SUMIF('Fleet Calc'!$AE$3:$AE$1600,CONCATENATE(uCO2_Calc!$E27,uCO2_Calc!K$2,"L"),'Fleet Calc'!$AK$3:$AK$1600)</f>
        <v>0</v>
      </c>
      <c r="AS27" s="128">
        <f>SUMIF('Fleet Calc'!$AE$3:$AE$1600,CONCATENATE(uCO2_Calc!$E27,uCO2_Calc!L$2,"L"),'Fleet Calc'!$AK$3:$AK$1600)</f>
        <v>0</v>
      </c>
      <c r="AT27" s="128">
        <f>SUMIF('Fleet Calc'!$AE$3:$AE$1600,CONCATENATE(uCO2_Calc!$E27,uCO2_Calc!M$2,"L"),'Fleet Calc'!$AK$3:$AK$1600)</f>
        <v>0</v>
      </c>
      <c r="AU27" s="128">
        <f>SUMIF('Fleet Calc'!$AE$3:$AE$1600,CONCATENATE(uCO2_Calc!$E27,uCO2_Calc!N$2,"L"),'Fleet Calc'!$AK$3:$AK$1600)</f>
        <v>0</v>
      </c>
      <c r="AV27" s="128">
        <f>SUMIF('Fleet Calc'!$AE$3:$AE$1600,CONCATENATE(uCO2_Calc!$E27,uCO2_Calc!O$2,"L"),'Fleet Calc'!$AK$3:$AK$1600)</f>
        <v>0</v>
      </c>
      <c r="AW27" s="128">
        <f>SUMIF('Fleet Calc'!$AE$3:$AE$1600,CONCATENATE(uCO2_Calc!$E27,uCO2_Calc!P$2,"L"),'Fleet Calc'!$AK$3:$AK$1600)</f>
        <v>0</v>
      </c>
      <c r="AX27" s="128"/>
      <c r="AY27" s="128">
        <f>SUMIF('Fleet Calc'!$AE$3:$AE$1600,CONCATENATE(uCO2_Calc!$E27,uCO2_Calc!J$2,"A"),'Fleet Calc'!$AK$3:$AK$1600)</f>
        <v>0</v>
      </c>
      <c r="AZ27" s="128">
        <f>SUMIF('Fleet Calc'!$AE$3:$AE$1600,CONCATENATE(uCO2_Calc!$E27,uCO2_Calc!K$2,"A"),'Fleet Calc'!$AK$3:$AK$1600)</f>
        <v>0</v>
      </c>
      <c r="BA27" s="128">
        <f>SUMIF('Fleet Calc'!$AE$3:$AE$1600,CONCATENATE(uCO2_Calc!$E27,uCO2_Calc!L$2,"A"),'Fleet Calc'!$AK$3:$AK$1600)</f>
        <v>0</v>
      </c>
      <c r="BB27" s="128">
        <f>SUMIF('Fleet Calc'!$AE$3:$AE$1600,CONCATENATE(uCO2_Calc!$E27,uCO2_Calc!M$2,"A"),'Fleet Calc'!$AK$3:$AK$1600)</f>
        <v>0</v>
      </c>
      <c r="BC27" s="128">
        <f>SUMIF('Fleet Calc'!$AE$3:$AE$1600,CONCATENATE(uCO2_Calc!$E27,uCO2_Calc!N$2,"A"),'Fleet Calc'!$AK$3:$AK$1600)</f>
        <v>0</v>
      </c>
      <c r="BD27" s="128">
        <f>SUMIF('Fleet Calc'!$AE$3:$AE$1600,CONCATENATE(uCO2_Calc!$E27,uCO2_Calc!O$2,"A"),'Fleet Calc'!$AK$3:$AK$1600)</f>
        <v>0</v>
      </c>
      <c r="BE27" s="128">
        <f>SUMIF('Fleet Calc'!$AE$3:$AE$1600,CONCATENATE(uCO2_Calc!$E27,uCO2_Calc!P$2,"A"),'Fleet Calc'!$AK$3:$AK$1600)</f>
        <v>0</v>
      </c>
      <c r="BF27" s="128"/>
      <c r="BG27" s="128">
        <f>IF(J27&lt;&gt;"",(AQ27*1.609344*VLOOKUP(J27,'uCO2 Emission Factors'!$V$7:$X$271,2,FALSE))/1000000,0)</f>
        <v>0</v>
      </c>
      <c r="BH27" s="128">
        <f>IF(K27&lt;&gt;"",(AR27*1.609344*VLOOKUP(K27,'uCO2 Emission Factors'!$V$7:$X$271,2,FALSE))/1000000,0)</f>
        <v>0</v>
      </c>
      <c r="BI27" s="128">
        <f>IF(L27&lt;&gt;"",(AS27*1.609344*VLOOKUP(L27,'uCO2 Emission Factors'!$V$7:$X$271,2,FALSE))/1000000,0)</f>
        <v>0</v>
      </c>
      <c r="BJ27" s="128">
        <f>IF(M27&lt;&gt;"",(AT27*1.609344*VLOOKUP(M27,'uCO2 Emission Factors'!$V$7:$X$271,2,FALSE))/1000000,0)</f>
        <v>0</v>
      </c>
      <c r="BK27" s="128">
        <f>IF(N27&lt;&gt;"",(AU27*1.609344*VLOOKUP(N27,'uCO2 Emission Factors'!$V$7:$X$271,2,FALSE))/1000000,0)</f>
        <v>0</v>
      </c>
      <c r="BL27" s="128">
        <f>IF(O27&lt;&gt;"",(AV27*1.609344*VLOOKUP(O27,'uCO2 Emission Factors'!$V$7:$X$271,2,FALSE))/1000000,0)</f>
        <v>0</v>
      </c>
      <c r="BM27" s="128">
        <f>IF(P27&lt;&gt;"",(AW27*1.609344*VLOOKUP(P27,'uCO2 Emission Factors'!$V$7:$X$271,2,FALSE))/1000000,0)</f>
        <v>0</v>
      </c>
      <c r="BN27" s="128"/>
      <c r="BO27" s="128">
        <f>IF(J27&lt;&gt;"",(AY27*1.609344*VLOOKUP(J27,'uCO2 Emission Factors'!$V$7:$X$271,3,FALSE))/1000000,0)</f>
        <v>0</v>
      </c>
      <c r="BP27" s="128">
        <f>IF(K27&lt;&gt;"",(AZ27*1.609344*VLOOKUP(K27,'uCO2 Emission Factors'!$V$7:$X$271,3,FALSE))/1000000,0)</f>
        <v>0</v>
      </c>
      <c r="BQ27" s="128">
        <f>IF(L27&lt;&gt;"",(BA27*1.609344*VLOOKUP(L27,'uCO2 Emission Factors'!$V$7:$X$271,3,FALSE))/1000000,0)</f>
        <v>0</v>
      </c>
      <c r="BR27" s="128">
        <f>IF(M27&lt;&gt;"",(BB27*1.609344*VLOOKUP(M27,'uCO2 Emission Factors'!$V$7:$X$271,3,FALSE))/1000000,0)</f>
        <v>0</v>
      </c>
      <c r="BS27" s="128">
        <f>IF(N27&lt;&gt;"",(BC27*1.609344*VLOOKUP(N27,'uCO2 Emission Factors'!$V$7:$X$271,3,FALSE))/1000000,0)</f>
        <v>0</v>
      </c>
      <c r="BT27" s="128">
        <f>IF(O27&lt;&gt;"",(BD27*1.609344*VLOOKUP(O27,'uCO2 Emission Factors'!$V$7:$X$271,3,FALSE))/1000000,0)</f>
        <v>0</v>
      </c>
      <c r="BU27" s="128">
        <f>IF(P27&lt;&gt;"",(BE27*1.609344*VLOOKUP(P27,'uCO2 Emission Factors'!$V$7:$X$271,3,FALSE))/1000000,0)</f>
        <v>0</v>
      </c>
      <c r="BV27" s="128"/>
      <c r="BW27" s="128">
        <f>SUMIF('Fleet Calc'!$AE$3:$AE$1600,CONCATENATE(uCO2_Calc!$E27,uCO2_Calc!J$2,"L"),'Fleet Calc'!$AI$3:$AI$1600)</f>
        <v>0</v>
      </c>
      <c r="BX27" s="128">
        <f>SUMIF('Fleet Calc'!$AE$3:$AE$1600,CONCATENATE(uCO2_Calc!$E27,uCO2_Calc!K$2,"L"),'Fleet Calc'!$AI$3:$AI$1600)</f>
        <v>0</v>
      </c>
      <c r="BY27" s="128">
        <f>SUMIF('Fleet Calc'!$AE$3:$AE$1600,CONCATENATE(uCO2_Calc!$E27,uCO2_Calc!L$2,"L"),'Fleet Calc'!$AI$3:$AI$1600)</f>
        <v>0</v>
      </c>
      <c r="BZ27" s="128">
        <f>SUMIF('Fleet Calc'!$AE$3:$AE$1600,CONCATENATE(uCO2_Calc!$E27,uCO2_Calc!M$2,"L"),'Fleet Calc'!$AI$3:$AI$1600)</f>
        <v>0</v>
      </c>
      <c r="CA27" s="128">
        <f>SUMIF('Fleet Calc'!$AE$3:$AE$1600,CONCATENATE(uCO2_Calc!$E27,uCO2_Calc!N$2,"L"),'Fleet Calc'!$AI$3:$AI$1600)</f>
        <v>0</v>
      </c>
      <c r="CB27" s="128">
        <f>SUMIF('Fleet Calc'!$AE$3:$AE$1600,CONCATENATE(uCO2_Calc!$E27,uCO2_Calc!O$2,"L"),'Fleet Calc'!$AI$3:$AI$1600)</f>
        <v>0</v>
      </c>
      <c r="CC27" s="128">
        <f>SUMIF('Fleet Calc'!$AE$3:$AE$1600,CONCATENATE(uCO2_Calc!$E27,uCO2_Calc!P$2,"L"),'Fleet Calc'!$AI$3:$AI$1600)</f>
        <v>0</v>
      </c>
      <c r="CD27" s="128"/>
      <c r="CE27" s="128">
        <f>SUMIF('Fleet Calc'!$AE$3:$AE$1600,CONCATENATE(uCO2_Calc!$E27,uCO2_Calc!J$2,"A"),'Fleet Calc'!$AI$3:$AI$1600)</f>
        <v>0</v>
      </c>
      <c r="CF27" s="128">
        <f>SUMIF('Fleet Calc'!$AE$3:$AE$1600,CONCATENATE(uCO2_Calc!$E27,uCO2_Calc!K$2,"A"),'Fleet Calc'!$AI$3:$AI$1600)</f>
        <v>0</v>
      </c>
      <c r="CG27" s="128">
        <f>SUMIF('Fleet Calc'!$AE$3:$AE$1600,CONCATENATE(uCO2_Calc!$E27,uCO2_Calc!L$2,"A"),'Fleet Calc'!$AI$3:$AI$1600)</f>
        <v>0</v>
      </c>
      <c r="CH27" s="128">
        <f>SUMIF('Fleet Calc'!$AE$3:$AE$1600,CONCATENATE(uCO2_Calc!$E27,uCO2_Calc!M$2,"A"),'Fleet Calc'!$AI$3:$AI$1600)</f>
        <v>0</v>
      </c>
      <c r="CI27" s="128">
        <f>SUMIF('Fleet Calc'!$AE$3:$AE$1600,CONCATENATE(uCO2_Calc!$E27,uCO2_Calc!N$2,"A"),'Fleet Calc'!$AI$3:$AI$1600)</f>
        <v>0</v>
      </c>
      <c r="CJ27" s="128">
        <f>SUMIF('Fleet Calc'!$AE$3:$AE$1600,CONCATENATE(uCO2_Calc!$E27,uCO2_Calc!O$2,"A"),'Fleet Calc'!$AI$3:$AI$1600)</f>
        <v>0</v>
      </c>
      <c r="CK27" s="128">
        <f>SUMIF('Fleet Calc'!$AE$3:$AE$1600,CONCATENATE(uCO2_Calc!$E27,uCO2_Calc!P$2,"A"),'Fleet Calc'!$AI$3:$AI$1600)</f>
        <v>0</v>
      </c>
      <c r="CL27" s="128"/>
      <c r="CM27" s="128">
        <f>IF(S27&lt;&gt;"",(BW27*1.609344*VLOOKUP(S27,'uCO2 Emission Factors'!$V$7:$X$271,2,FALSE))/1000000,0)</f>
        <v>0</v>
      </c>
      <c r="CN27" s="128">
        <f>IF(T27&lt;&gt;"",(BX27*1.609344*VLOOKUP(T27,'uCO2 Emission Factors'!$V$7:$X$271,2,FALSE))/1000000,0)</f>
        <v>0</v>
      </c>
      <c r="CO27" s="128">
        <f>IF(U27&lt;&gt;"",(BY27*1.609344*VLOOKUP(U27,'uCO2 Emission Factors'!$V$7:$X$271,2,FALSE))/1000000,0)</f>
        <v>0</v>
      </c>
      <c r="CP27" s="128">
        <f>IF(V27&lt;&gt;"",(BZ27*1.609344*VLOOKUP(V27,'uCO2 Emission Factors'!$V$7:$X$271,2,FALSE))/1000000,0)</f>
        <v>0</v>
      </c>
      <c r="CQ27" s="128">
        <f>IF(W27&lt;&gt;"",(CA27*1.609344*VLOOKUP(W27,'uCO2 Emission Factors'!$V$7:$X$271,2,FALSE))/1000000,0)</f>
        <v>0</v>
      </c>
      <c r="CR27" s="128">
        <f>IF(X27&lt;&gt;"",(CB27*1.609344*VLOOKUP(X27,'uCO2 Emission Factors'!$V$7:$X$271,2,FALSE))/1000000,0)</f>
        <v>0</v>
      </c>
      <c r="CS27" s="128">
        <f>IF(Y27&lt;&gt;"",(CC27*1.609344*VLOOKUP(Y27,'uCO2 Emission Factors'!$V$7:$X$271,2,FALSE))/1000000,0)</f>
        <v>0</v>
      </c>
      <c r="CT27" s="128"/>
      <c r="CU27" s="128">
        <f>IF(S27&lt;&gt;"",(CE27*1.609344*VLOOKUP(S27,'uCO2 Emission Factors'!$V$7:$X$271,3,FALSE))/1000000,0)</f>
        <v>0</v>
      </c>
      <c r="CV27" s="128">
        <f>IF(T27&lt;&gt;"",(CF27*1.609344*VLOOKUP(T27,'uCO2 Emission Factors'!$V$7:$X$271,3,FALSE))/1000000,0)</f>
        <v>0</v>
      </c>
      <c r="CW27" s="128">
        <f>IF(U27&lt;&gt;"",(CG27*1.609344*VLOOKUP(U27,'uCO2 Emission Factors'!$V$7:$X$271,3,FALSE))/1000000,0)</f>
        <v>0</v>
      </c>
      <c r="CX27" s="128">
        <f>IF(V27&lt;&gt;"",(CH27*1.609344*VLOOKUP(V27,'uCO2 Emission Factors'!$V$7:$X$271,3,FALSE))/1000000,0)</f>
        <v>0</v>
      </c>
      <c r="CY27" s="128">
        <f>IF(W27&lt;&gt;"",(CI27*1.609344*VLOOKUP(W27,'uCO2 Emission Factors'!$V$7:$X$271,3,FALSE))/1000000,0)</f>
        <v>0</v>
      </c>
      <c r="CZ27" s="128">
        <f>IF(X27&lt;&gt;"",(CJ27*1.609344*VLOOKUP(X27,'uCO2 Emission Factors'!$V$7:$X$271,3,FALSE))/1000000,0)</f>
        <v>0</v>
      </c>
      <c r="DA27" s="128">
        <f>IF(Y27&lt;&gt;"",(CK27*1.609344*VLOOKUP(Y27,'uCO2 Emission Factors'!$V$7:$X$271,3,FALSE))/1000000,0)</f>
        <v>0</v>
      </c>
      <c r="DB27" s="128"/>
      <c r="DC27" s="128">
        <f>SUMIF('Fleet Calc'!$AE$3:$AE$1600,CONCATENATE(uCO2_Calc!$E27,uCO2_Calc!J$2,"L"),'Fleet Calc'!$AG$3:$AG$1600)</f>
        <v>0</v>
      </c>
      <c r="DD27" s="128">
        <f>SUMIF('Fleet Calc'!$AE$3:$AE$1600,CONCATENATE(uCO2_Calc!$E27,uCO2_Calc!K$2,"L"),'Fleet Calc'!$AG$3:$AG$1600)</f>
        <v>0</v>
      </c>
      <c r="DE27" s="128">
        <f>SUMIF('Fleet Calc'!$AE$3:$AE$1600,CONCATENATE(uCO2_Calc!$E27,uCO2_Calc!L$2,"L"),'Fleet Calc'!$AG$3:$AG$1600)</f>
        <v>0</v>
      </c>
      <c r="DF27" s="128">
        <f>SUMIF('Fleet Calc'!$AE$3:$AE$1600,CONCATENATE(uCO2_Calc!$E27,uCO2_Calc!M$2,"L"),'Fleet Calc'!$AG$3:$AG$1600)</f>
        <v>0</v>
      </c>
      <c r="DG27" s="128">
        <f>SUMIF('Fleet Calc'!$AE$3:$AE$1600,CONCATENATE(uCO2_Calc!$E27,uCO2_Calc!N$2,"L"),'Fleet Calc'!$AG$3:$AG$1600)</f>
        <v>0</v>
      </c>
      <c r="DH27" s="128">
        <f>SUMIF('Fleet Calc'!$AE$3:$AE$1600,CONCATENATE(uCO2_Calc!$E27,uCO2_Calc!O$2,"L"),'Fleet Calc'!$AG$3:$AG$1600)</f>
        <v>0</v>
      </c>
      <c r="DI27" s="128">
        <f>SUMIF('Fleet Calc'!$AE$3:$AE$1600,CONCATENATE(uCO2_Calc!$E27,uCO2_Calc!P$2,"L"),'Fleet Calc'!$AG$3:$AG$1600)</f>
        <v>0</v>
      </c>
      <c r="DJ27" s="128"/>
      <c r="DK27" s="128">
        <f>SUMIF('Fleet Calc'!$AE$3:$AE$1600,CONCATENATE(uCO2_Calc!$E27,uCO2_Calc!J$2,"A"),'Fleet Calc'!$AG$3:$AG$1600)</f>
        <v>0</v>
      </c>
      <c r="DL27" s="128">
        <f>SUMIF('Fleet Calc'!$AE$3:$AE$1600,CONCATENATE(uCO2_Calc!$E27,uCO2_Calc!K$2,"A"),'Fleet Calc'!$AG$3:$AG$1600)</f>
        <v>0</v>
      </c>
      <c r="DM27" s="128">
        <f>SUMIF('Fleet Calc'!$AE$3:$AE$1600,CONCATENATE(uCO2_Calc!$E27,uCO2_Calc!L$2,"A"),'Fleet Calc'!$AG$3:$AG$1600)</f>
        <v>0</v>
      </c>
      <c r="DN27" s="128">
        <f>SUMIF('Fleet Calc'!$AE$3:$AE$1600,CONCATENATE(uCO2_Calc!$E27,uCO2_Calc!M$2,"A"),'Fleet Calc'!$AG$3:$AG$1600)</f>
        <v>0</v>
      </c>
      <c r="DO27" s="128">
        <f>SUMIF('Fleet Calc'!$AE$3:$AE$1600,CONCATENATE(uCO2_Calc!$E27,uCO2_Calc!N$2,"A"),'Fleet Calc'!$AG$3:$AG$1600)</f>
        <v>0</v>
      </c>
      <c r="DP27" s="128">
        <f>SUMIF('Fleet Calc'!$AE$3:$AE$1600,CONCATENATE(uCO2_Calc!$E27,uCO2_Calc!O$2,"A"),'Fleet Calc'!$AG$3:$AG$1600)</f>
        <v>0</v>
      </c>
      <c r="DQ27" s="128">
        <f>SUMIF('Fleet Calc'!$AE$3:$AE$1600,CONCATENATE(uCO2_Calc!$E27,uCO2_Calc!P$2,"A"),'Fleet Calc'!$AG$3:$AG$1600)</f>
        <v>0</v>
      </c>
      <c r="DR27" s="128">
        <f>SUMIF('Fleet Calc'!$AE$3:$AE$1600,CONCATENATE(uCO2_Calc!$E27,uCO2_Calc!Q$2,"A"),'Fleet Calc'!$AG$3:$AG$1600)</f>
        <v>0</v>
      </c>
      <c r="DS27" s="128">
        <f>SUMIF('Fleet Calc'!$AE$3:$AE$1600,CONCATENATE(uCO2_Calc!$E27,uCO2_Calc!R$2,"A"),'Fleet Calc'!$AG$3:$AG$1600)</f>
        <v>0</v>
      </c>
      <c r="DT27" s="128">
        <f>SUMIF('Fleet Calc'!$AE$3:$AE$1600,CONCATENATE(uCO2_Calc!$E27,uCO2_Calc!S$2,"A"),'Fleet Calc'!$AG$3:$AG$1600)</f>
        <v>0</v>
      </c>
      <c r="DU27" s="128"/>
      <c r="DV27" s="130">
        <f>IF(J27&lt;&gt;"",(DC27*VLOOKUP(J27,'uCO2 Emission Factors'!$V$7:$Z$271,5,FALSE))/1000000,0)</f>
        <v>0</v>
      </c>
      <c r="DW27" s="130">
        <f>IF(K27&lt;&gt;"",(DD27*VLOOKUP(K27,'uCO2 Emission Factors'!$V$7:$Z$271,5,FALSE))/1000000,0)</f>
        <v>0</v>
      </c>
      <c r="DX27" s="130">
        <f>IF(L27&lt;&gt;"",(DE27*VLOOKUP(L27,'uCO2 Emission Factors'!$V$7:$Z$271,5,FALSE))/1000000,0)</f>
        <v>0</v>
      </c>
      <c r="DY27" s="130">
        <f>IF(M27&lt;&gt;"",(DF27*VLOOKUP(M27,'uCO2 Emission Factors'!$V$7:$Z$271,5,FALSE))/1000000,0)</f>
        <v>0</v>
      </c>
      <c r="DZ27" s="130">
        <f>IF(N27&lt;&gt;"",(DG27*VLOOKUP(N27,'uCO2 Emission Factors'!$V$7:$Z$271,5,FALSE))/1000000,0)</f>
        <v>0</v>
      </c>
      <c r="EA27" s="130">
        <f>IF(O27&lt;&gt;"",(DH27*VLOOKUP(O27,'uCO2 Emission Factors'!$V$7:$Z$271,5,FALSE))/1000000,0)</f>
        <v>0</v>
      </c>
      <c r="EB27" s="130">
        <f>IF(P27&lt;&gt;"",(DI27*VLOOKUP(P27,'uCO2 Emission Factors'!$V$7:$Z$271,5,FALSE))/1000000,0)</f>
        <v>0</v>
      </c>
      <c r="EC27" s="128"/>
      <c r="ED27" s="130">
        <f>IF(J27&lt;&gt;"",(DK27*VLOOKUP(J27,'uCO2 Emission Factors'!$V$7:$Z$271,5,FALSE))/1000000,0)</f>
        <v>0</v>
      </c>
      <c r="EE27" s="130">
        <f>IF(K27&lt;&gt;"",(DL27*VLOOKUP(K27,'uCO2 Emission Factors'!$V$7:$Z$271,5,FALSE))/1000000,0)</f>
        <v>0</v>
      </c>
      <c r="EF27" s="130">
        <f>IF(L27&lt;&gt;"",(DM27*VLOOKUP(L27,'uCO2 Emission Factors'!$V$7:$Z$271,5,FALSE))/1000000,0)</f>
        <v>0</v>
      </c>
      <c r="EG27" s="130">
        <f>IF(M27&lt;&gt;"",(DN27*VLOOKUP(M27,'uCO2 Emission Factors'!$V$7:$Z$271,5,FALSE))/1000000,0)</f>
        <v>0</v>
      </c>
      <c r="EH27" s="130">
        <f>IF(N27&lt;&gt;"",(DO27*VLOOKUP(N27,'uCO2 Emission Factors'!$V$7:$Z$271,5,FALSE))/1000000,0)</f>
        <v>0</v>
      </c>
      <c r="EI27" s="130">
        <f>IF(O27&lt;&gt;"",(DP27*VLOOKUP(O27,'uCO2 Emission Factors'!$V$7:$Z$271,5,FALSE))/1000000,0)</f>
        <v>0</v>
      </c>
      <c r="EJ27" s="130">
        <f>IF(P27&lt;&gt;"",(DQ27*VLOOKUP(P27,'uCO2 Emission Factors'!$V$7:$Z$271,5,FALSE))/1000000,0)</f>
        <v>0</v>
      </c>
      <c r="EK27" s="128"/>
      <c r="EL27" s="130">
        <f t="shared" si="2"/>
        <v>0</v>
      </c>
      <c r="EM27" s="130">
        <f t="shared" si="3"/>
        <v>0</v>
      </c>
      <c r="EN27" s="130">
        <f t="shared" si="4"/>
        <v>0</v>
      </c>
      <c r="EO27" s="130">
        <f t="shared" si="5"/>
        <v>0</v>
      </c>
      <c r="EP27" s="130">
        <f t="shared" si="6"/>
        <v>0</v>
      </c>
      <c r="EQ27" s="130">
        <f t="shared" si="7"/>
        <v>0</v>
      </c>
      <c r="ER27" s="130">
        <f t="shared" si="8"/>
        <v>0</v>
      </c>
      <c r="ES27" s="130"/>
      <c r="ET27" s="130">
        <f t="shared" si="9"/>
        <v>0</v>
      </c>
      <c r="EU27" s="130">
        <f t="shared" si="10"/>
        <v>0</v>
      </c>
      <c r="EV27" s="130">
        <f t="shared" si="11"/>
        <v>0</v>
      </c>
      <c r="EW27" s="130">
        <f t="shared" si="12"/>
        <v>0</v>
      </c>
      <c r="EX27" s="130">
        <f t="shared" si="13"/>
        <v>0</v>
      </c>
      <c r="EY27" s="130">
        <f t="shared" si="14"/>
        <v>0</v>
      </c>
      <c r="EZ27" s="130">
        <f t="shared" si="15"/>
        <v>0</v>
      </c>
      <c r="FA27" s="128"/>
      <c r="FB27" s="128">
        <f t="shared" si="16"/>
        <v>0</v>
      </c>
      <c r="FC27" s="128"/>
      <c r="FD27" s="128">
        <f t="shared" si="17"/>
        <v>0</v>
      </c>
      <c r="FE27" s="128">
        <f t="shared" si="18"/>
        <v>0</v>
      </c>
      <c r="FF27" s="128">
        <f t="shared" si="19"/>
        <v>0</v>
      </c>
      <c r="FG27" s="128">
        <f t="shared" si="20"/>
        <v>0</v>
      </c>
      <c r="FH27" s="128">
        <f t="shared" si="21"/>
        <v>0</v>
      </c>
      <c r="FI27" s="128">
        <f t="shared" si="22"/>
        <v>0</v>
      </c>
      <c r="FJ27" s="128">
        <f t="shared" si="23"/>
        <v>0</v>
      </c>
      <c r="FL27">
        <f t="shared" si="24"/>
        <v>0</v>
      </c>
      <c r="FM27">
        <f t="shared" si="25"/>
        <v>0</v>
      </c>
      <c r="FN27">
        <f t="shared" si="26"/>
        <v>0</v>
      </c>
      <c r="FO27">
        <f t="shared" si="27"/>
        <v>0</v>
      </c>
      <c r="FP27">
        <f t="shared" si="28"/>
        <v>0</v>
      </c>
      <c r="FQ27">
        <f t="shared" si="29"/>
        <v>0</v>
      </c>
      <c r="FR27">
        <f t="shared" si="30"/>
        <v>0</v>
      </c>
      <c r="FT27">
        <f t="shared" si="31"/>
        <v>0</v>
      </c>
      <c r="FU27">
        <f t="shared" si="32"/>
        <v>0</v>
      </c>
      <c r="FV27">
        <f t="shared" si="33"/>
        <v>0</v>
      </c>
      <c r="FW27">
        <f t="shared" si="34"/>
        <v>0</v>
      </c>
      <c r="FX27">
        <f t="shared" si="35"/>
        <v>0</v>
      </c>
      <c r="FY27">
        <f t="shared" si="36"/>
        <v>0</v>
      </c>
      <c r="FZ27">
        <f t="shared" si="37"/>
        <v>0</v>
      </c>
      <c r="GB27">
        <f t="shared" si="38"/>
        <v>0</v>
      </c>
      <c r="GC27">
        <f t="shared" si="39"/>
        <v>0</v>
      </c>
      <c r="GD27">
        <f t="shared" si="40"/>
        <v>0</v>
      </c>
      <c r="GE27">
        <f t="shared" si="41"/>
        <v>0</v>
      </c>
      <c r="GF27">
        <f t="shared" si="42"/>
        <v>0</v>
      </c>
      <c r="GG27">
        <f t="shared" si="43"/>
        <v>0</v>
      </c>
      <c r="GH27">
        <f t="shared" si="44"/>
        <v>0</v>
      </c>
      <c r="GJ27">
        <f t="shared" si="45"/>
        <v>0</v>
      </c>
      <c r="GK27">
        <f t="shared" si="46"/>
        <v>0</v>
      </c>
      <c r="GL27">
        <f t="shared" si="47"/>
        <v>0</v>
      </c>
      <c r="GM27">
        <f t="shared" si="48"/>
        <v>0</v>
      </c>
      <c r="GN27">
        <f t="shared" si="49"/>
        <v>0</v>
      </c>
      <c r="GO27">
        <f t="shared" si="50"/>
        <v>0</v>
      </c>
      <c r="GP27">
        <f t="shared" si="51"/>
        <v>0</v>
      </c>
      <c r="GR27">
        <f t="shared" si="52"/>
        <v>0</v>
      </c>
      <c r="GS27">
        <f t="shared" si="53"/>
        <v>0</v>
      </c>
      <c r="GT27">
        <f t="shared" si="54"/>
        <v>0</v>
      </c>
      <c r="GU27">
        <f t="shared" si="55"/>
        <v>0</v>
      </c>
      <c r="GV27">
        <f t="shared" si="56"/>
        <v>0</v>
      </c>
      <c r="GW27">
        <f t="shared" si="57"/>
        <v>0</v>
      </c>
      <c r="GX27">
        <f t="shared" si="58"/>
        <v>0</v>
      </c>
    </row>
    <row r="28" spans="1:206" x14ac:dyDescent="0.2">
      <c r="B28" t="s">
        <v>70</v>
      </c>
      <c r="C28" t="s">
        <v>14</v>
      </c>
      <c r="D28" t="s">
        <v>307</v>
      </c>
      <c r="E28" t="str">
        <f t="shared" si="0"/>
        <v>AA5</v>
      </c>
      <c r="G28" s="129">
        <v>0</v>
      </c>
      <c r="H28" s="129">
        <v>0</v>
      </c>
      <c r="I28" s="127"/>
      <c r="J28" s="127">
        <f t="shared" si="60"/>
        <v>196</v>
      </c>
      <c r="K28" s="127">
        <f t="shared" si="61"/>
        <v>197</v>
      </c>
      <c r="L28" s="127">
        <f t="shared" si="61"/>
        <v>198</v>
      </c>
      <c r="M28" s="127">
        <f t="shared" si="61"/>
        <v>199</v>
      </c>
      <c r="N28" s="127">
        <f t="shared" si="61"/>
        <v>200</v>
      </c>
      <c r="O28" s="127">
        <f t="shared" si="61"/>
        <v>201</v>
      </c>
      <c r="P28" s="127">
        <f t="shared" si="61"/>
        <v>202</v>
      </c>
      <c r="Q28" s="127"/>
      <c r="R28" s="127"/>
      <c r="S28" s="127"/>
      <c r="T28" s="127"/>
      <c r="U28" s="127"/>
      <c r="V28" s="127"/>
      <c r="W28" s="127"/>
      <c r="X28" s="127"/>
      <c r="Y28" s="127"/>
      <c r="AA28" s="128">
        <f>COUNTIF('Fleet Calc'!$AE$3:$AE$1600,CONCATENATE(uCO2_Calc!$E28,uCO2_Calc!J$2,"L"))</f>
        <v>0</v>
      </c>
      <c r="AB28" s="128">
        <f>COUNTIF('Fleet Calc'!$AE$3:$AE$1600,CONCATENATE(uCO2_Calc!$E28,uCO2_Calc!K$2,"L"))</f>
        <v>0</v>
      </c>
      <c r="AC28" s="128">
        <f>COUNTIF('Fleet Calc'!$AE$3:$AE$1600,CONCATENATE(uCO2_Calc!$E28,uCO2_Calc!L$2,"L"))</f>
        <v>0</v>
      </c>
      <c r="AD28" s="128">
        <f>COUNTIF('Fleet Calc'!$AE$3:$AE$1600,CONCATENATE(uCO2_Calc!$E28,uCO2_Calc!M$2,"L"))</f>
        <v>0</v>
      </c>
      <c r="AE28" s="128">
        <f>COUNTIF('Fleet Calc'!$AE$3:$AE$1600,CONCATENATE(uCO2_Calc!$E28,uCO2_Calc!N$2,"L"))</f>
        <v>0</v>
      </c>
      <c r="AF28" s="128">
        <f>COUNTIF('Fleet Calc'!$AE$3:$AE$1600,CONCATENATE(uCO2_Calc!$E28,uCO2_Calc!O$2,"L"))</f>
        <v>0</v>
      </c>
      <c r="AG28" s="128">
        <f>COUNTIF('Fleet Calc'!$AE$3:$AE$1600,CONCATENATE(uCO2_Calc!$E28,uCO2_Calc!P$2,"L"))</f>
        <v>0</v>
      </c>
      <c r="AH28" s="128"/>
      <c r="AI28" s="128">
        <f>COUNTIF('Fleet Calc'!$AE$3:$AE$1600,CONCATENATE(uCO2_Calc!$E28,uCO2_Calc!J$2,"A"))</f>
        <v>0</v>
      </c>
      <c r="AJ28" s="128">
        <f>COUNTIF('Fleet Calc'!$AE$3:$AE$1600,CONCATENATE(uCO2_Calc!$E28,uCO2_Calc!K$2,"A"))</f>
        <v>0</v>
      </c>
      <c r="AK28" s="128">
        <f>COUNTIF('Fleet Calc'!$AE$3:$AE$1600,CONCATENATE(uCO2_Calc!$E28,uCO2_Calc!L$2,"A"))</f>
        <v>0</v>
      </c>
      <c r="AL28" s="128">
        <f>COUNTIF('Fleet Calc'!$AE$3:$AE$1600,CONCATENATE(uCO2_Calc!$E28,uCO2_Calc!M$2,"A"))</f>
        <v>0</v>
      </c>
      <c r="AM28" s="128">
        <f>COUNTIF('Fleet Calc'!$AE$3:$AE$1600,CONCATENATE(uCO2_Calc!$E28,uCO2_Calc!N$2,"A"))</f>
        <v>0</v>
      </c>
      <c r="AN28" s="128">
        <f>COUNTIF('Fleet Calc'!$AE$3:$AE$1600,CONCATENATE(uCO2_Calc!$E28,uCO2_Calc!O$2,"A"))</f>
        <v>0</v>
      </c>
      <c r="AO28" s="128">
        <f>COUNTIF('Fleet Calc'!$AE$3:$AE$1600,CONCATENATE(uCO2_Calc!$E28,uCO2_Calc!P$2,"A"))</f>
        <v>0</v>
      </c>
      <c r="AP28" s="128"/>
      <c r="AQ28" s="128">
        <f>SUMIF('Fleet Calc'!$AE$3:$AE$1600,CONCATENATE(uCO2_Calc!$E28,uCO2_Calc!J$2,"L"),'Fleet Calc'!$AK$3:$AK$1600)</f>
        <v>0</v>
      </c>
      <c r="AR28" s="128">
        <f>SUMIF('Fleet Calc'!$AE$3:$AE$1600,CONCATENATE(uCO2_Calc!$E28,uCO2_Calc!K$2,"L"),'Fleet Calc'!$AK$3:$AK$1600)</f>
        <v>0</v>
      </c>
      <c r="AS28" s="128">
        <f>SUMIF('Fleet Calc'!$AE$3:$AE$1600,CONCATENATE(uCO2_Calc!$E28,uCO2_Calc!L$2,"L"),'Fleet Calc'!$AK$3:$AK$1600)</f>
        <v>0</v>
      </c>
      <c r="AT28" s="128">
        <f>SUMIF('Fleet Calc'!$AE$3:$AE$1600,CONCATENATE(uCO2_Calc!$E28,uCO2_Calc!M$2,"L"),'Fleet Calc'!$AK$3:$AK$1600)</f>
        <v>0</v>
      </c>
      <c r="AU28" s="128">
        <f>SUMIF('Fleet Calc'!$AE$3:$AE$1600,CONCATENATE(uCO2_Calc!$E28,uCO2_Calc!N$2,"L"),'Fleet Calc'!$AK$3:$AK$1600)</f>
        <v>0</v>
      </c>
      <c r="AV28" s="128">
        <f>SUMIF('Fleet Calc'!$AE$3:$AE$1600,CONCATENATE(uCO2_Calc!$E28,uCO2_Calc!O$2,"L"),'Fleet Calc'!$AK$3:$AK$1600)</f>
        <v>0</v>
      </c>
      <c r="AW28" s="128">
        <f>SUMIF('Fleet Calc'!$AE$3:$AE$1600,CONCATENATE(uCO2_Calc!$E28,uCO2_Calc!P$2,"L"),'Fleet Calc'!$AK$3:$AK$1600)</f>
        <v>0</v>
      </c>
      <c r="AX28" s="128"/>
      <c r="AY28" s="128">
        <f>SUMIF('Fleet Calc'!$AE$3:$AE$1600,CONCATENATE(uCO2_Calc!$E28,uCO2_Calc!J$2,"A"),'Fleet Calc'!$AK$3:$AK$1600)</f>
        <v>0</v>
      </c>
      <c r="AZ28" s="128">
        <f>SUMIF('Fleet Calc'!$AE$3:$AE$1600,CONCATENATE(uCO2_Calc!$E28,uCO2_Calc!K$2,"A"),'Fleet Calc'!$AK$3:$AK$1600)</f>
        <v>0</v>
      </c>
      <c r="BA28" s="128">
        <f>SUMIF('Fleet Calc'!$AE$3:$AE$1600,CONCATENATE(uCO2_Calc!$E28,uCO2_Calc!L$2,"A"),'Fleet Calc'!$AK$3:$AK$1600)</f>
        <v>0</v>
      </c>
      <c r="BB28" s="128">
        <f>SUMIF('Fleet Calc'!$AE$3:$AE$1600,CONCATENATE(uCO2_Calc!$E28,uCO2_Calc!M$2,"A"),'Fleet Calc'!$AK$3:$AK$1600)</f>
        <v>0</v>
      </c>
      <c r="BC28" s="128">
        <f>SUMIF('Fleet Calc'!$AE$3:$AE$1600,CONCATENATE(uCO2_Calc!$E28,uCO2_Calc!N$2,"A"),'Fleet Calc'!$AK$3:$AK$1600)</f>
        <v>0</v>
      </c>
      <c r="BD28" s="128">
        <f>SUMIF('Fleet Calc'!$AE$3:$AE$1600,CONCATENATE(uCO2_Calc!$E28,uCO2_Calc!O$2,"A"),'Fleet Calc'!$AK$3:$AK$1600)</f>
        <v>0</v>
      </c>
      <c r="BE28" s="128">
        <f>SUMIF('Fleet Calc'!$AE$3:$AE$1600,CONCATENATE(uCO2_Calc!$E28,uCO2_Calc!P$2,"A"),'Fleet Calc'!$AK$3:$AK$1600)</f>
        <v>0</v>
      </c>
      <c r="BF28" s="128"/>
      <c r="BG28" s="128">
        <f>IF(J28&lt;&gt;"",(AQ28*1.609344*VLOOKUP(J28,'uCO2 Emission Factors'!$V$7:$X$271,2,FALSE))/1000000,0)</f>
        <v>0</v>
      </c>
      <c r="BH28" s="128">
        <f>IF(K28&lt;&gt;"",(AR28*1.609344*VLOOKUP(K28,'uCO2 Emission Factors'!$V$7:$X$271,2,FALSE))/1000000,0)</f>
        <v>0</v>
      </c>
      <c r="BI28" s="128">
        <f>IF(L28&lt;&gt;"",(AS28*1.609344*VLOOKUP(L28,'uCO2 Emission Factors'!$V$7:$X$271,2,FALSE))/1000000,0)</f>
        <v>0</v>
      </c>
      <c r="BJ28" s="128">
        <f>IF(M28&lt;&gt;"",(AT28*1.609344*VLOOKUP(M28,'uCO2 Emission Factors'!$V$7:$X$271,2,FALSE))/1000000,0)</f>
        <v>0</v>
      </c>
      <c r="BK28" s="128">
        <f>IF(N28&lt;&gt;"",(AU28*1.609344*VLOOKUP(N28,'uCO2 Emission Factors'!$V$7:$X$271,2,FALSE))/1000000,0)</f>
        <v>0</v>
      </c>
      <c r="BL28" s="128">
        <f>IF(O28&lt;&gt;"",(AV28*1.609344*VLOOKUP(O28,'uCO2 Emission Factors'!$V$7:$X$271,2,FALSE))/1000000,0)</f>
        <v>0</v>
      </c>
      <c r="BM28" s="128">
        <f>IF(P28&lt;&gt;"",(AW28*1.609344*VLOOKUP(P28,'uCO2 Emission Factors'!$V$7:$X$271,2,FALSE))/1000000,0)</f>
        <v>0</v>
      </c>
      <c r="BN28" s="128"/>
      <c r="BO28" s="128">
        <f>IF(J28&lt;&gt;"",(AY28*1.609344*VLOOKUP(J28,'uCO2 Emission Factors'!$V$7:$X$271,3,FALSE))/1000000,0)</f>
        <v>0</v>
      </c>
      <c r="BP28" s="128">
        <f>IF(K28&lt;&gt;"",(AZ28*1.609344*VLOOKUP(K28,'uCO2 Emission Factors'!$V$7:$X$271,3,FALSE))/1000000,0)</f>
        <v>0</v>
      </c>
      <c r="BQ28" s="128">
        <f>IF(L28&lt;&gt;"",(BA28*1.609344*VLOOKUP(L28,'uCO2 Emission Factors'!$V$7:$X$271,3,FALSE))/1000000,0)</f>
        <v>0</v>
      </c>
      <c r="BR28" s="128">
        <f>IF(M28&lt;&gt;"",(BB28*1.609344*VLOOKUP(M28,'uCO2 Emission Factors'!$V$7:$X$271,3,FALSE))/1000000,0)</f>
        <v>0</v>
      </c>
      <c r="BS28" s="128">
        <f>IF(N28&lt;&gt;"",(BC28*1.609344*VLOOKUP(N28,'uCO2 Emission Factors'!$V$7:$X$271,3,FALSE))/1000000,0)</f>
        <v>0</v>
      </c>
      <c r="BT28" s="128">
        <f>IF(O28&lt;&gt;"",(BD28*1.609344*VLOOKUP(O28,'uCO2 Emission Factors'!$V$7:$X$271,3,FALSE))/1000000,0)</f>
        <v>0</v>
      </c>
      <c r="BU28" s="128">
        <f>IF(P28&lt;&gt;"",(BE28*1.609344*VLOOKUP(P28,'uCO2 Emission Factors'!$V$7:$X$271,3,FALSE))/1000000,0)</f>
        <v>0</v>
      </c>
      <c r="BV28" s="128"/>
      <c r="BW28" s="128">
        <f>SUMIF('Fleet Calc'!$AE$3:$AE$1600,CONCATENATE(uCO2_Calc!$E28,uCO2_Calc!J$2,"L"),'Fleet Calc'!$AI$3:$AI$1600)</f>
        <v>0</v>
      </c>
      <c r="BX28" s="128">
        <f>SUMIF('Fleet Calc'!$AE$3:$AE$1600,CONCATENATE(uCO2_Calc!$E28,uCO2_Calc!K$2,"L"),'Fleet Calc'!$AI$3:$AI$1600)</f>
        <v>0</v>
      </c>
      <c r="BY28" s="128">
        <f>SUMIF('Fleet Calc'!$AE$3:$AE$1600,CONCATENATE(uCO2_Calc!$E28,uCO2_Calc!L$2,"L"),'Fleet Calc'!$AI$3:$AI$1600)</f>
        <v>0</v>
      </c>
      <c r="BZ28" s="128">
        <f>SUMIF('Fleet Calc'!$AE$3:$AE$1600,CONCATENATE(uCO2_Calc!$E28,uCO2_Calc!M$2,"L"),'Fleet Calc'!$AI$3:$AI$1600)</f>
        <v>0</v>
      </c>
      <c r="CA28" s="128">
        <f>SUMIF('Fleet Calc'!$AE$3:$AE$1600,CONCATENATE(uCO2_Calc!$E28,uCO2_Calc!N$2,"L"),'Fleet Calc'!$AI$3:$AI$1600)</f>
        <v>0</v>
      </c>
      <c r="CB28" s="128">
        <f>SUMIF('Fleet Calc'!$AE$3:$AE$1600,CONCATENATE(uCO2_Calc!$E28,uCO2_Calc!O$2,"L"),'Fleet Calc'!$AI$3:$AI$1600)</f>
        <v>0</v>
      </c>
      <c r="CC28" s="128">
        <f>SUMIF('Fleet Calc'!$AE$3:$AE$1600,CONCATENATE(uCO2_Calc!$E28,uCO2_Calc!P$2,"L"),'Fleet Calc'!$AI$3:$AI$1600)</f>
        <v>0</v>
      </c>
      <c r="CD28" s="128"/>
      <c r="CE28" s="128">
        <f>SUMIF('Fleet Calc'!$AE$3:$AE$1600,CONCATENATE(uCO2_Calc!$E28,uCO2_Calc!J$2,"A"),'Fleet Calc'!$AI$3:$AI$1600)</f>
        <v>0</v>
      </c>
      <c r="CF28" s="128">
        <f>SUMIF('Fleet Calc'!$AE$3:$AE$1600,CONCATENATE(uCO2_Calc!$E28,uCO2_Calc!K$2,"A"),'Fleet Calc'!$AI$3:$AI$1600)</f>
        <v>0</v>
      </c>
      <c r="CG28" s="128">
        <f>SUMIF('Fleet Calc'!$AE$3:$AE$1600,CONCATENATE(uCO2_Calc!$E28,uCO2_Calc!L$2,"A"),'Fleet Calc'!$AI$3:$AI$1600)</f>
        <v>0</v>
      </c>
      <c r="CH28" s="128">
        <f>SUMIF('Fleet Calc'!$AE$3:$AE$1600,CONCATENATE(uCO2_Calc!$E28,uCO2_Calc!M$2,"A"),'Fleet Calc'!$AI$3:$AI$1600)</f>
        <v>0</v>
      </c>
      <c r="CI28" s="128">
        <f>SUMIF('Fleet Calc'!$AE$3:$AE$1600,CONCATENATE(uCO2_Calc!$E28,uCO2_Calc!N$2,"A"),'Fleet Calc'!$AI$3:$AI$1600)</f>
        <v>0</v>
      </c>
      <c r="CJ28" s="128">
        <f>SUMIF('Fleet Calc'!$AE$3:$AE$1600,CONCATENATE(uCO2_Calc!$E28,uCO2_Calc!O$2,"A"),'Fleet Calc'!$AI$3:$AI$1600)</f>
        <v>0</v>
      </c>
      <c r="CK28" s="128">
        <f>SUMIF('Fleet Calc'!$AE$3:$AE$1600,CONCATENATE(uCO2_Calc!$E28,uCO2_Calc!P$2,"A"),'Fleet Calc'!$AI$3:$AI$1600)</f>
        <v>0</v>
      </c>
      <c r="CL28" s="128"/>
      <c r="CM28" s="128">
        <f>IF(S28&lt;&gt;"",(BW28*1.609344*VLOOKUP(S28,'uCO2 Emission Factors'!$V$7:$X$271,2,FALSE))/1000000,0)</f>
        <v>0</v>
      </c>
      <c r="CN28" s="128">
        <f>IF(T28&lt;&gt;"",(BX28*1.609344*VLOOKUP(T28,'uCO2 Emission Factors'!$V$7:$X$271,2,FALSE))/1000000,0)</f>
        <v>0</v>
      </c>
      <c r="CO28" s="128">
        <f>IF(U28&lt;&gt;"",(BY28*1.609344*VLOOKUP(U28,'uCO2 Emission Factors'!$V$7:$X$271,2,FALSE))/1000000,0)</f>
        <v>0</v>
      </c>
      <c r="CP28" s="128">
        <f>IF(V28&lt;&gt;"",(BZ28*1.609344*VLOOKUP(V28,'uCO2 Emission Factors'!$V$7:$X$271,2,FALSE))/1000000,0)</f>
        <v>0</v>
      </c>
      <c r="CQ28" s="128">
        <f>IF(W28&lt;&gt;"",(CA28*1.609344*VLOOKUP(W28,'uCO2 Emission Factors'!$V$7:$X$271,2,FALSE))/1000000,0)</f>
        <v>0</v>
      </c>
      <c r="CR28" s="128">
        <f>IF(X28&lt;&gt;"",(CB28*1.609344*VLOOKUP(X28,'uCO2 Emission Factors'!$V$7:$X$271,2,FALSE))/1000000,0)</f>
        <v>0</v>
      </c>
      <c r="CS28" s="128">
        <f>IF(Y28&lt;&gt;"",(CC28*1.609344*VLOOKUP(Y28,'uCO2 Emission Factors'!$V$7:$X$271,2,FALSE))/1000000,0)</f>
        <v>0</v>
      </c>
      <c r="CT28" s="128"/>
      <c r="CU28" s="128">
        <f>IF(S28&lt;&gt;"",(CE28*1.609344*VLOOKUP(S28,'uCO2 Emission Factors'!$V$7:$X$271,3,FALSE))/1000000,0)</f>
        <v>0</v>
      </c>
      <c r="CV28" s="128">
        <f>IF(T28&lt;&gt;"",(CF28*1.609344*VLOOKUP(T28,'uCO2 Emission Factors'!$V$7:$X$271,3,FALSE))/1000000,0)</f>
        <v>0</v>
      </c>
      <c r="CW28" s="128">
        <f>IF(U28&lt;&gt;"",(CG28*1.609344*VLOOKUP(U28,'uCO2 Emission Factors'!$V$7:$X$271,3,FALSE))/1000000,0)</f>
        <v>0</v>
      </c>
      <c r="CX28" s="128">
        <f>IF(V28&lt;&gt;"",(CH28*1.609344*VLOOKUP(V28,'uCO2 Emission Factors'!$V$7:$X$271,3,FALSE))/1000000,0)</f>
        <v>0</v>
      </c>
      <c r="CY28" s="128">
        <f>IF(W28&lt;&gt;"",(CI28*1.609344*VLOOKUP(W28,'uCO2 Emission Factors'!$V$7:$X$271,3,FALSE))/1000000,0)</f>
        <v>0</v>
      </c>
      <c r="CZ28" s="128">
        <f>IF(X28&lt;&gt;"",(CJ28*1.609344*VLOOKUP(X28,'uCO2 Emission Factors'!$V$7:$X$271,3,FALSE))/1000000,0)</f>
        <v>0</v>
      </c>
      <c r="DA28" s="128">
        <f>IF(Y28&lt;&gt;"",(CK28*1.609344*VLOOKUP(Y28,'uCO2 Emission Factors'!$V$7:$X$271,3,FALSE))/1000000,0)</f>
        <v>0</v>
      </c>
      <c r="DB28" s="128"/>
      <c r="DC28" s="128">
        <f>SUMIF('Fleet Calc'!$AE$3:$AE$1600,CONCATENATE(uCO2_Calc!$E28,uCO2_Calc!J$2,"L"),'Fleet Calc'!$AG$3:$AG$1600)</f>
        <v>0</v>
      </c>
      <c r="DD28" s="128">
        <f>SUMIF('Fleet Calc'!$AE$3:$AE$1600,CONCATENATE(uCO2_Calc!$E28,uCO2_Calc!K$2,"L"),'Fleet Calc'!$AG$3:$AG$1600)</f>
        <v>0</v>
      </c>
      <c r="DE28" s="128">
        <f>SUMIF('Fleet Calc'!$AE$3:$AE$1600,CONCATENATE(uCO2_Calc!$E28,uCO2_Calc!L$2,"L"),'Fleet Calc'!$AG$3:$AG$1600)</f>
        <v>0</v>
      </c>
      <c r="DF28" s="128">
        <f>SUMIF('Fleet Calc'!$AE$3:$AE$1600,CONCATENATE(uCO2_Calc!$E28,uCO2_Calc!M$2,"L"),'Fleet Calc'!$AG$3:$AG$1600)</f>
        <v>0</v>
      </c>
      <c r="DG28" s="128">
        <f>SUMIF('Fleet Calc'!$AE$3:$AE$1600,CONCATENATE(uCO2_Calc!$E28,uCO2_Calc!N$2,"L"),'Fleet Calc'!$AG$3:$AG$1600)</f>
        <v>0</v>
      </c>
      <c r="DH28" s="128">
        <f>SUMIF('Fleet Calc'!$AE$3:$AE$1600,CONCATENATE(uCO2_Calc!$E28,uCO2_Calc!O$2,"L"),'Fleet Calc'!$AG$3:$AG$1600)</f>
        <v>0</v>
      </c>
      <c r="DI28" s="128">
        <f>SUMIF('Fleet Calc'!$AE$3:$AE$1600,CONCATENATE(uCO2_Calc!$E28,uCO2_Calc!P$2,"L"),'Fleet Calc'!$AG$3:$AG$1600)</f>
        <v>0</v>
      </c>
      <c r="DJ28" s="128"/>
      <c r="DK28" s="128">
        <f>SUMIF('Fleet Calc'!$AE$3:$AE$1600,CONCATENATE(uCO2_Calc!$E28,uCO2_Calc!J$2,"A"),'Fleet Calc'!$AG$3:$AG$1600)</f>
        <v>0</v>
      </c>
      <c r="DL28" s="128">
        <f>SUMIF('Fleet Calc'!$AE$3:$AE$1600,CONCATENATE(uCO2_Calc!$E28,uCO2_Calc!K$2,"A"),'Fleet Calc'!$AG$3:$AG$1600)</f>
        <v>0</v>
      </c>
      <c r="DM28" s="128">
        <f>SUMIF('Fleet Calc'!$AE$3:$AE$1600,CONCATENATE(uCO2_Calc!$E28,uCO2_Calc!L$2,"A"),'Fleet Calc'!$AG$3:$AG$1600)</f>
        <v>0</v>
      </c>
      <c r="DN28" s="128">
        <f>SUMIF('Fleet Calc'!$AE$3:$AE$1600,CONCATENATE(uCO2_Calc!$E28,uCO2_Calc!M$2,"A"),'Fleet Calc'!$AG$3:$AG$1600)</f>
        <v>0</v>
      </c>
      <c r="DO28" s="128">
        <f>SUMIF('Fleet Calc'!$AE$3:$AE$1600,CONCATENATE(uCO2_Calc!$E28,uCO2_Calc!N$2,"A"),'Fleet Calc'!$AG$3:$AG$1600)</f>
        <v>0</v>
      </c>
      <c r="DP28" s="128">
        <f>SUMIF('Fleet Calc'!$AE$3:$AE$1600,CONCATENATE(uCO2_Calc!$E28,uCO2_Calc!O$2,"A"),'Fleet Calc'!$AG$3:$AG$1600)</f>
        <v>0</v>
      </c>
      <c r="DQ28" s="128">
        <f>SUMIF('Fleet Calc'!$AE$3:$AE$1600,CONCATENATE(uCO2_Calc!$E28,uCO2_Calc!P$2,"A"),'Fleet Calc'!$AG$3:$AG$1600)</f>
        <v>0</v>
      </c>
      <c r="DR28" s="128">
        <f>SUMIF('Fleet Calc'!$AE$3:$AE$1600,CONCATENATE(uCO2_Calc!$E28,uCO2_Calc!Q$2,"A"),'Fleet Calc'!$AG$3:$AG$1600)</f>
        <v>0</v>
      </c>
      <c r="DS28" s="128">
        <f>SUMIF('Fleet Calc'!$AE$3:$AE$1600,CONCATENATE(uCO2_Calc!$E28,uCO2_Calc!R$2,"A"),'Fleet Calc'!$AG$3:$AG$1600)</f>
        <v>0</v>
      </c>
      <c r="DT28" s="128">
        <f>SUMIF('Fleet Calc'!$AE$3:$AE$1600,CONCATENATE(uCO2_Calc!$E28,uCO2_Calc!S$2,"A"),'Fleet Calc'!$AG$3:$AG$1600)</f>
        <v>0</v>
      </c>
      <c r="DU28" s="128"/>
      <c r="DV28" s="130">
        <f>IF(J28&lt;&gt;"",(DC28*VLOOKUP(J28,'uCO2 Emission Factors'!$V$7:$Z$271,5,FALSE))/1000000,0)</f>
        <v>0</v>
      </c>
      <c r="DW28" s="130">
        <f>IF(K28&lt;&gt;"",(DD28*VLOOKUP(K28,'uCO2 Emission Factors'!$V$7:$Z$271,5,FALSE))/1000000,0)</f>
        <v>0</v>
      </c>
      <c r="DX28" s="130">
        <f>IF(L28&lt;&gt;"",(DE28*VLOOKUP(L28,'uCO2 Emission Factors'!$V$7:$Z$271,5,FALSE))/1000000,0)</f>
        <v>0</v>
      </c>
      <c r="DY28" s="130">
        <f>IF(M28&lt;&gt;"",(DF28*VLOOKUP(M28,'uCO2 Emission Factors'!$V$7:$Z$271,5,FALSE))/1000000,0)</f>
        <v>0</v>
      </c>
      <c r="DZ28" s="130">
        <f>IF(N28&lt;&gt;"",(DG28*VLOOKUP(N28,'uCO2 Emission Factors'!$V$7:$Z$271,5,FALSE))/1000000,0)</f>
        <v>0</v>
      </c>
      <c r="EA28" s="130">
        <f>IF(O28&lt;&gt;"",(DH28*VLOOKUP(O28,'uCO2 Emission Factors'!$V$7:$Z$271,5,FALSE))/1000000,0)</f>
        <v>0</v>
      </c>
      <c r="EB28" s="130">
        <f>IF(P28&lt;&gt;"",(DI28*VLOOKUP(P28,'uCO2 Emission Factors'!$V$7:$Z$271,5,FALSE))/1000000,0)</f>
        <v>0</v>
      </c>
      <c r="EC28" s="128"/>
      <c r="ED28" s="130">
        <f>IF(J28&lt;&gt;"",(DK28*VLOOKUP(J28,'uCO2 Emission Factors'!$V$7:$Z$271,5,FALSE))/1000000,0)</f>
        <v>0</v>
      </c>
      <c r="EE28" s="130">
        <f>IF(K28&lt;&gt;"",(DL28*VLOOKUP(K28,'uCO2 Emission Factors'!$V$7:$Z$271,5,FALSE))/1000000,0)</f>
        <v>0</v>
      </c>
      <c r="EF28" s="130">
        <f>IF(L28&lt;&gt;"",(DM28*VLOOKUP(L28,'uCO2 Emission Factors'!$V$7:$Z$271,5,FALSE))/1000000,0)</f>
        <v>0</v>
      </c>
      <c r="EG28" s="130">
        <f>IF(M28&lt;&gt;"",(DN28*VLOOKUP(M28,'uCO2 Emission Factors'!$V$7:$Z$271,5,FALSE))/1000000,0)</f>
        <v>0</v>
      </c>
      <c r="EH28" s="130">
        <f>IF(N28&lt;&gt;"",(DO28*VLOOKUP(N28,'uCO2 Emission Factors'!$V$7:$Z$271,5,FALSE))/1000000,0)</f>
        <v>0</v>
      </c>
      <c r="EI28" s="130">
        <f>IF(O28&lt;&gt;"",(DP28*VLOOKUP(O28,'uCO2 Emission Factors'!$V$7:$Z$271,5,FALSE))/1000000,0)</f>
        <v>0</v>
      </c>
      <c r="EJ28" s="130">
        <f>IF(P28&lt;&gt;"",(DQ28*VLOOKUP(P28,'uCO2 Emission Factors'!$V$7:$Z$271,5,FALSE))/1000000,0)</f>
        <v>0</v>
      </c>
      <c r="EK28" s="128"/>
      <c r="EL28" s="130">
        <f t="shared" si="2"/>
        <v>0</v>
      </c>
      <c r="EM28" s="130">
        <f t="shared" si="3"/>
        <v>0</v>
      </c>
      <c r="EN28" s="130">
        <f t="shared" si="4"/>
        <v>0</v>
      </c>
      <c r="EO28" s="130">
        <f t="shared" si="5"/>
        <v>0</v>
      </c>
      <c r="EP28" s="130">
        <f t="shared" si="6"/>
        <v>0</v>
      </c>
      <c r="EQ28" s="130">
        <f t="shared" si="7"/>
        <v>0</v>
      </c>
      <c r="ER28" s="130">
        <f t="shared" si="8"/>
        <v>0</v>
      </c>
      <c r="ES28" s="130"/>
      <c r="ET28" s="130">
        <f t="shared" si="9"/>
        <v>0</v>
      </c>
      <c r="EU28" s="130">
        <f t="shared" si="10"/>
        <v>0</v>
      </c>
      <c r="EV28" s="130">
        <f t="shared" si="11"/>
        <v>0</v>
      </c>
      <c r="EW28" s="130">
        <f t="shared" si="12"/>
        <v>0</v>
      </c>
      <c r="EX28" s="130">
        <f t="shared" si="13"/>
        <v>0</v>
      </c>
      <c r="EY28" s="130">
        <f t="shared" si="14"/>
        <v>0</v>
      </c>
      <c r="EZ28" s="130">
        <f t="shared" si="15"/>
        <v>0</v>
      </c>
      <c r="FA28" s="128"/>
      <c r="FB28" s="128">
        <f t="shared" si="16"/>
        <v>0</v>
      </c>
      <c r="FC28" s="128"/>
      <c r="FD28" s="128">
        <f t="shared" si="17"/>
        <v>0</v>
      </c>
      <c r="FE28" s="128">
        <f t="shared" si="18"/>
        <v>0</v>
      </c>
      <c r="FF28" s="128">
        <f t="shared" si="19"/>
        <v>0</v>
      </c>
      <c r="FG28" s="128">
        <f t="shared" si="20"/>
        <v>0</v>
      </c>
      <c r="FH28" s="128">
        <f t="shared" si="21"/>
        <v>0</v>
      </c>
      <c r="FI28" s="128">
        <f t="shared" si="22"/>
        <v>0</v>
      </c>
      <c r="FJ28" s="128">
        <f t="shared" si="23"/>
        <v>0</v>
      </c>
      <c r="FL28">
        <f t="shared" si="24"/>
        <v>0</v>
      </c>
      <c r="FM28">
        <f t="shared" si="25"/>
        <v>0</v>
      </c>
      <c r="FN28">
        <f t="shared" si="26"/>
        <v>0</v>
      </c>
      <c r="FO28">
        <f t="shared" si="27"/>
        <v>0</v>
      </c>
      <c r="FP28">
        <f t="shared" si="28"/>
        <v>0</v>
      </c>
      <c r="FQ28">
        <f t="shared" si="29"/>
        <v>0</v>
      </c>
      <c r="FR28">
        <f t="shared" si="30"/>
        <v>0</v>
      </c>
      <c r="FT28">
        <f t="shared" si="31"/>
        <v>0</v>
      </c>
      <c r="FU28">
        <f t="shared" si="32"/>
        <v>0</v>
      </c>
      <c r="FV28">
        <f t="shared" si="33"/>
        <v>0</v>
      </c>
      <c r="FW28">
        <f t="shared" si="34"/>
        <v>0</v>
      </c>
      <c r="FX28">
        <f t="shared" si="35"/>
        <v>0</v>
      </c>
      <c r="FY28">
        <f t="shared" si="36"/>
        <v>0</v>
      </c>
      <c r="FZ28">
        <f t="shared" si="37"/>
        <v>0</v>
      </c>
      <c r="GB28">
        <f t="shared" si="38"/>
        <v>0</v>
      </c>
      <c r="GC28">
        <f t="shared" si="39"/>
        <v>0</v>
      </c>
      <c r="GD28">
        <f t="shared" si="40"/>
        <v>0</v>
      </c>
      <c r="GE28">
        <f t="shared" si="41"/>
        <v>0</v>
      </c>
      <c r="GF28">
        <f t="shared" si="42"/>
        <v>0</v>
      </c>
      <c r="GG28">
        <f t="shared" si="43"/>
        <v>0</v>
      </c>
      <c r="GH28">
        <f t="shared" si="44"/>
        <v>0</v>
      </c>
      <c r="GJ28">
        <f t="shared" si="45"/>
        <v>0</v>
      </c>
      <c r="GK28">
        <f t="shared" si="46"/>
        <v>0</v>
      </c>
      <c r="GL28">
        <f t="shared" si="47"/>
        <v>0</v>
      </c>
      <c r="GM28">
        <f t="shared" si="48"/>
        <v>0</v>
      </c>
      <c r="GN28">
        <f t="shared" si="49"/>
        <v>0</v>
      </c>
      <c r="GO28">
        <f t="shared" si="50"/>
        <v>0</v>
      </c>
      <c r="GP28">
        <f t="shared" si="51"/>
        <v>0</v>
      </c>
      <c r="GR28">
        <f t="shared" si="52"/>
        <v>0</v>
      </c>
      <c r="GS28">
        <f t="shared" si="53"/>
        <v>0</v>
      </c>
      <c r="GT28">
        <f t="shared" si="54"/>
        <v>0</v>
      </c>
      <c r="GU28">
        <f t="shared" si="55"/>
        <v>0</v>
      </c>
      <c r="GV28">
        <f t="shared" si="56"/>
        <v>0</v>
      </c>
      <c r="GW28">
        <f t="shared" si="57"/>
        <v>0</v>
      </c>
      <c r="GX28">
        <f t="shared" si="58"/>
        <v>0</v>
      </c>
    </row>
    <row r="29" spans="1:206" x14ac:dyDescent="0.2">
      <c r="A29" t="s">
        <v>74</v>
      </c>
      <c r="B29" t="s">
        <v>77</v>
      </c>
      <c r="C29" t="s">
        <v>35</v>
      </c>
      <c r="D29" t="s">
        <v>308</v>
      </c>
      <c r="E29" t="str">
        <f t="shared" si="0"/>
        <v>BB1</v>
      </c>
      <c r="G29" s="129">
        <v>0</v>
      </c>
      <c r="H29" s="129">
        <v>0</v>
      </c>
      <c r="I29" s="127"/>
      <c r="J29" s="127">
        <f t="shared" si="60"/>
        <v>203</v>
      </c>
      <c r="K29" s="127">
        <f t="shared" si="61"/>
        <v>204</v>
      </c>
      <c r="L29" s="127">
        <f t="shared" si="61"/>
        <v>205</v>
      </c>
      <c r="M29" s="127">
        <f t="shared" si="61"/>
        <v>206</v>
      </c>
      <c r="N29" s="127">
        <f t="shared" si="61"/>
        <v>207</v>
      </c>
      <c r="O29" s="127">
        <f t="shared" si="61"/>
        <v>208</v>
      </c>
      <c r="P29" s="127">
        <f t="shared" si="61"/>
        <v>209</v>
      </c>
      <c r="Q29" s="127"/>
      <c r="R29" s="127"/>
      <c r="S29" s="127"/>
      <c r="T29" s="127"/>
      <c r="U29" s="127"/>
      <c r="V29" s="127"/>
      <c r="W29" s="127"/>
      <c r="X29" s="127"/>
      <c r="Y29" s="127"/>
      <c r="AA29" s="128">
        <f>COUNTIF('Fleet Calc'!$AE$3:$AE$1600,CONCATENATE(uCO2_Calc!$E29,uCO2_Calc!J$2,"L"))</f>
        <v>0</v>
      </c>
      <c r="AB29" s="128">
        <f>COUNTIF('Fleet Calc'!$AE$3:$AE$1600,CONCATENATE(uCO2_Calc!$E29,uCO2_Calc!K$2,"L"))</f>
        <v>0</v>
      </c>
      <c r="AC29" s="128">
        <f>COUNTIF('Fleet Calc'!$AE$3:$AE$1600,CONCATENATE(uCO2_Calc!$E29,uCO2_Calc!L$2,"L"))</f>
        <v>0</v>
      </c>
      <c r="AD29" s="128">
        <f>COUNTIF('Fleet Calc'!$AE$3:$AE$1600,CONCATENATE(uCO2_Calc!$E29,uCO2_Calc!M$2,"L"))</f>
        <v>0</v>
      </c>
      <c r="AE29" s="128">
        <f>COUNTIF('Fleet Calc'!$AE$3:$AE$1600,CONCATENATE(uCO2_Calc!$E29,uCO2_Calc!N$2,"L"))</f>
        <v>0</v>
      </c>
      <c r="AF29" s="128">
        <f>COUNTIF('Fleet Calc'!$AE$3:$AE$1600,CONCATENATE(uCO2_Calc!$E29,uCO2_Calc!O$2,"L"))</f>
        <v>0</v>
      </c>
      <c r="AG29" s="128">
        <f>COUNTIF('Fleet Calc'!$AE$3:$AE$1600,CONCATENATE(uCO2_Calc!$E29,uCO2_Calc!P$2,"L"))</f>
        <v>0</v>
      </c>
      <c r="AH29" s="128"/>
      <c r="AI29" s="128">
        <f>COUNTIF('Fleet Calc'!$AE$3:$AE$1600,CONCATENATE(uCO2_Calc!$E29,uCO2_Calc!J$2,"A"))</f>
        <v>0</v>
      </c>
      <c r="AJ29" s="128">
        <f>COUNTIF('Fleet Calc'!$AE$3:$AE$1600,CONCATENATE(uCO2_Calc!$E29,uCO2_Calc!K$2,"A"))</f>
        <v>0</v>
      </c>
      <c r="AK29" s="128">
        <f>COUNTIF('Fleet Calc'!$AE$3:$AE$1600,CONCATENATE(uCO2_Calc!$E29,uCO2_Calc!L$2,"A"))</f>
        <v>0</v>
      </c>
      <c r="AL29" s="128">
        <f>COUNTIF('Fleet Calc'!$AE$3:$AE$1600,CONCATENATE(uCO2_Calc!$E29,uCO2_Calc!M$2,"A"))</f>
        <v>0</v>
      </c>
      <c r="AM29" s="128">
        <f>COUNTIF('Fleet Calc'!$AE$3:$AE$1600,CONCATENATE(uCO2_Calc!$E29,uCO2_Calc!N$2,"A"))</f>
        <v>0</v>
      </c>
      <c r="AN29" s="128">
        <f>COUNTIF('Fleet Calc'!$AE$3:$AE$1600,CONCATENATE(uCO2_Calc!$E29,uCO2_Calc!O$2,"A"))</f>
        <v>0</v>
      </c>
      <c r="AO29" s="128">
        <f>COUNTIF('Fleet Calc'!$AE$3:$AE$1600,CONCATENATE(uCO2_Calc!$E29,uCO2_Calc!P$2,"A"))</f>
        <v>0</v>
      </c>
      <c r="AP29" s="128"/>
      <c r="AQ29" s="128">
        <f>SUMIF('Fleet Calc'!$AE$3:$AE$1600,CONCATENATE(uCO2_Calc!$E29,uCO2_Calc!J$2,"L"),'Fleet Calc'!$AK$3:$AK$1600)</f>
        <v>0</v>
      </c>
      <c r="AR29" s="128">
        <f>SUMIF('Fleet Calc'!$AE$3:$AE$1600,CONCATENATE(uCO2_Calc!$E29,uCO2_Calc!K$2,"L"),'Fleet Calc'!$AK$3:$AK$1600)</f>
        <v>0</v>
      </c>
      <c r="AS29" s="128">
        <f>SUMIF('Fleet Calc'!$AE$3:$AE$1600,CONCATENATE(uCO2_Calc!$E29,uCO2_Calc!L$2,"L"),'Fleet Calc'!$AK$3:$AK$1600)</f>
        <v>0</v>
      </c>
      <c r="AT29" s="128">
        <f>SUMIF('Fleet Calc'!$AE$3:$AE$1600,CONCATENATE(uCO2_Calc!$E29,uCO2_Calc!M$2,"L"),'Fleet Calc'!$AK$3:$AK$1600)</f>
        <v>0</v>
      </c>
      <c r="AU29" s="128">
        <f>SUMIF('Fleet Calc'!$AE$3:$AE$1600,CONCATENATE(uCO2_Calc!$E29,uCO2_Calc!N$2,"L"),'Fleet Calc'!$AK$3:$AK$1600)</f>
        <v>0</v>
      </c>
      <c r="AV29" s="128">
        <f>SUMIF('Fleet Calc'!$AE$3:$AE$1600,CONCATENATE(uCO2_Calc!$E29,uCO2_Calc!O$2,"L"),'Fleet Calc'!$AK$3:$AK$1600)</f>
        <v>0</v>
      </c>
      <c r="AW29" s="128">
        <f>SUMIF('Fleet Calc'!$AE$3:$AE$1600,CONCATENATE(uCO2_Calc!$E29,uCO2_Calc!P$2,"L"),'Fleet Calc'!$AK$3:$AK$1600)</f>
        <v>0</v>
      </c>
      <c r="AX29" s="128"/>
      <c r="AY29" s="128">
        <f>SUMIF('Fleet Calc'!$AE$3:$AE$1600,CONCATENATE(uCO2_Calc!$E29,uCO2_Calc!J$2,"A"),'Fleet Calc'!$AK$3:$AK$1600)</f>
        <v>0</v>
      </c>
      <c r="AZ29" s="128">
        <f>SUMIF('Fleet Calc'!$AE$3:$AE$1600,CONCATENATE(uCO2_Calc!$E29,uCO2_Calc!K$2,"A"),'Fleet Calc'!$AK$3:$AK$1600)</f>
        <v>0</v>
      </c>
      <c r="BA29" s="128">
        <f>SUMIF('Fleet Calc'!$AE$3:$AE$1600,CONCATENATE(uCO2_Calc!$E29,uCO2_Calc!L$2,"A"),'Fleet Calc'!$AK$3:$AK$1600)</f>
        <v>0</v>
      </c>
      <c r="BB29" s="128">
        <f>SUMIF('Fleet Calc'!$AE$3:$AE$1600,CONCATENATE(uCO2_Calc!$E29,uCO2_Calc!M$2,"A"),'Fleet Calc'!$AK$3:$AK$1600)</f>
        <v>0</v>
      </c>
      <c r="BC29" s="128">
        <f>SUMIF('Fleet Calc'!$AE$3:$AE$1600,CONCATENATE(uCO2_Calc!$E29,uCO2_Calc!N$2,"A"),'Fleet Calc'!$AK$3:$AK$1600)</f>
        <v>0</v>
      </c>
      <c r="BD29" s="128">
        <f>SUMIF('Fleet Calc'!$AE$3:$AE$1600,CONCATENATE(uCO2_Calc!$E29,uCO2_Calc!O$2,"A"),'Fleet Calc'!$AK$3:$AK$1600)</f>
        <v>0</v>
      </c>
      <c r="BE29" s="128">
        <f>SUMIF('Fleet Calc'!$AE$3:$AE$1600,CONCATENATE(uCO2_Calc!$E29,uCO2_Calc!P$2,"A"),'Fleet Calc'!$AK$3:$AK$1600)</f>
        <v>0</v>
      </c>
      <c r="BF29" s="128"/>
      <c r="BG29" s="128">
        <f>IF(J29&lt;&gt;"",(AQ29*1.609344*VLOOKUP(J29,'uCO2 Emission Factors'!$V$7:$X$271,2,FALSE))/1000000,0)</f>
        <v>0</v>
      </c>
      <c r="BH29" s="128">
        <f>IF(K29&lt;&gt;"",(AR29*1.609344*VLOOKUP(K29,'uCO2 Emission Factors'!$V$7:$X$271,2,FALSE))/1000000,0)</f>
        <v>0</v>
      </c>
      <c r="BI29" s="128">
        <f>IF(L29&lt;&gt;"",(AS29*1.609344*VLOOKUP(L29,'uCO2 Emission Factors'!$V$7:$X$271,2,FALSE))/1000000,0)</f>
        <v>0</v>
      </c>
      <c r="BJ29" s="128">
        <f>IF(M29&lt;&gt;"",(AT29*1.609344*VLOOKUP(M29,'uCO2 Emission Factors'!$V$7:$X$271,2,FALSE))/1000000,0)</f>
        <v>0</v>
      </c>
      <c r="BK29" s="128">
        <f>IF(N29&lt;&gt;"",(AU29*1.609344*VLOOKUP(N29,'uCO2 Emission Factors'!$V$7:$X$271,2,FALSE))/1000000,0)</f>
        <v>0</v>
      </c>
      <c r="BL29" s="128">
        <f>IF(O29&lt;&gt;"",(AV29*1.609344*VLOOKUP(O29,'uCO2 Emission Factors'!$V$7:$X$271,2,FALSE))/1000000,0)</f>
        <v>0</v>
      </c>
      <c r="BM29" s="128">
        <f>IF(P29&lt;&gt;"",(AW29*1.609344*VLOOKUP(P29,'uCO2 Emission Factors'!$V$7:$X$271,2,FALSE))/1000000,0)</f>
        <v>0</v>
      </c>
      <c r="BN29" s="128"/>
      <c r="BO29" s="128">
        <f>IF(J29&lt;&gt;"",(AY29*1.609344*VLOOKUP(J29,'uCO2 Emission Factors'!$V$7:$X$271,3,FALSE))/1000000,0)</f>
        <v>0</v>
      </c>
      <c r="BP29" s="128">
        <f>IF(K29&lt;&gt;"",(AZ29*1.609344*VLOOKUP(K29,'uCO2 Emission Factors'!$V$7:$X$271,3,FALSE))/1000000,0)</f>
        <v>0</v>
      </c>
      <c r="BQ29" s="128">
        <f>IF(L29&lt;&gt;"",(BA29*1.609344*VLOOKUP(L29,'uCO2 Emission Factors'!$V$7:$X$271,3,FALSE))/1000000,0)</f>
        <v>0</v>
      </c>
      <c r="BR29" s="128">
        <f>IF(M29&lt;&gt;"",(BB29*1.609344*VLOOKUP(M29,'uCO2 Emission Factors'!$V$7:$X$271,3,FALSE))/1000000,0)</f>
        <v>0</v>
      </c>
      <c r="BS29" s="128">
        <f>IF(N29&lt;&gt;"",(BC29*1.609344*VLOOKUP(N29,'uCO2 Emission Factors'!$V$7:$X$271,3,FALSE))/1000000,0)</f>
        <v>0</v>
      </c>
      <c r="BT29" s="128">
        <f>IF(O29&lt;&gt;"",(BD29*1.609344*VLOOKUP(O29,'uCO2 Emission Factors'!$V$7:$X$271,3,FALSE))/1000000,0)</f>
        <v>0</v>
      </c>
      <c r="BU29" s="128">
        <f>IF(P29&lt;&gt;"",(BE29*1.609344*VLOOKUP(P29,'uCO2 Emission Factors'!$V$7:$X$271,3,FALSE))/1000000,0)</f>
        <v>0</v>
      </c>
      <c r="BV29" s="128"/>
      <c r="BW29" s="128">
        <f>SUMIF('Fleet Calc'!$AE$3:$AE$1600,CONCATENATE(uCO2_Calc!$E29,uCO2_Calc!J$2,"L"),'Fleet Calc'!$AI$3:$AI$1600)</f>
        <v>0</v>
      </c>
      <c r="BX29" s="128">
        <f>SUMIF('Fleet Calc'!$AE$3:$AE$1600,CONCATENATE(uCO2_Calc!$E29,uCO2_Calc!K$2,"L"),'Fleet Calc'!$AI$3:$AI$1600)</f>
        <v>0</v>
      </c>
      <c r="BY29" s="128">
        <f>SUMIF('Fleet Calc'!$AE$3:$AE$1600,CONCATENATE(uCO2_Calc!$E29,uCO2_Calc!L$2,"L"),'Fleet Calc'!$AI$3:$AI$1600)</f>
        <v>0</v>
      </c>
      <c r="BZ29" s="128">
        <f>SUMIF('Fleet Calc'!$AE$3:$AE$1600,CONCATENATE(uCO2_Calc!$E29,uCO2_Calc!M$2,"L"),'Fleet Calc'!$AI$3:$AI$1600)</f>
        <v>0</v>
      </c>
      <c r="CA29" s="128">
        <f>SUMIF('Fleet Calc'!$AE$3:$AE$1600,CONCATENATE(uCO2_Calc!$E29,uCO2_Calc!N$2,"L"),'Fleet Calc'!$AI$3:$AI$1600)</f>
        <v>0</v>
      </c>
      <c r="CB29" s="128">
        <f>SUMIF('Fleet Calc'!$AE$3:$AE$1600,CONCATENATE(uCO2_Calc!$E29,uCO2_Calc!O$2,"L"),'Fleet Calc'!$AI$3:$AI$1600)</f>
        <v>0</v>
      </c>
      <c r="CC29" s="128">
        <f>SUMIF('Fleet Calc'!$AE$3:$AE$1600,CONCATENATE(uCO2_Calc!$E29,uCO2_Calc!P$2,"L"),'Fleet Calc'!$AI$3:$AI$1600)</f>
        <v>0</v>
      </c>
      <c r="CD29" s="128"/>
      <c r="CE29" s="128">
        <f>SUMIF('Fleet Calc'!$AE$3:$AE$1600,CONCATENATE(uCO2_Calc!$E29,uCO2_Calc!J$2,"A"),'Fleet Calc'!$AI$3:$AI$1600)</f>
        <v>0</v>
      </c>
      <c r="CF29" s="128">
        <f>SUMIF('Fleet Calc'!$AE$3:$AE$1600,CONCATENATE(uCO2_Calc!$E29,uCO2_Calc!K$2,"A"),'Fleet Calc'!$AI$3:$AI$1600)</f>
        <v>0</v>
      </c>
      <c r="CG29" s="128">
        <f>SUMIF('Fleet Calc'!$AE$3:$AE$1600,CONCATENATE(uCO2_Calc!$E29,uCO2_Calc!L$2,"A"),'Fleet Calc'!$AI$3:$AI$1600)</f>
        <v>0</v>
      </c>
      <c r="CH29" s="128">
        <f>SUMIF('Fleet Calc'!$AE$3:$AE$1600,CONCATENATE(uCO2_Calc!$E29,uCO2_Calc!M$2,"A"),'Fleet Calc'!$AI$3:$AI$1600)</f>
        <v>0</v>
      </c>
      <c r="CI29" s="128">
        <f>SUMIF('Fleet Calc'!$AE$3:$AE$1600,CONCATENATE(uCO2_Calc!$E29,uCO2_Calc!N$2,"A"),'Fleet Calc'!$AI$3:$AI$1600)</f>
        <v>0</v>
      </c>
      <c r="CJ29" s="128">
        <f>SUMIF('Fleet Calc'!$AE$3:$AE$1600,CONCATENATE(uCO2_Calc!$E29,uCO2_Calc!O$2,"A"),'Fleet Calc'!$AI$3:$AI$1600)</f>
        <v>0</v>
      </c>
      <c r="CK29" s="128">
        <f>SUMIF('Fleet Calc'!$AE$3:$AE$1600,CONCATENATE(uCO2_Calc!$E29,uCO2_Calc!P$2,"A"),'Fleet Calc'!$AI$3:$AI$1600)</f>
        <v>0</v>
      </c>
      <c r="CL29" s="128"/>
      <c r="CM29" s="128">
        <f>IF(S29&lt;&gt;"",(BW29*1.609344*VLOOKUP(S29,'uCO2 Emission Factors'!$V$7:$X$271,2,FALSE))/1000000,0)</f>
        <v>0</v>
      </c>
      <c r="CN29" s="128">
        <f>IF(T29&lt;&gt;"",(BX29*1.609344*VLOOKUP(T29,'uCO2 Emission Factors'!$V$7:$X$271,2,FALSE))/1000000,0)</f>
        <v>0</v>
      </c>
      <c r="CO29" s="128">
        <f>IF(U29&lt;&gt;"",(BY29*1.609344*VLOOKUP(U29,'uCO2 Emission Factors'!$V$7:$X$271,2,FALSE))/1000000,0)</f>
        <v>0</v>
      </c>
      <c r="CP29" s="128">
        <f>IF(V29&lt;&gt;"",(BZ29*1.609344*VLOOKUP(V29,'uCO2 Emission Factors'!$V$7:$X$271,2,FALSE))/1000000,0)</f>
        <v>0</v>
      </c>
      <c r="CQ29" s="128">
        <f>IF(W29&lt;&gt;"",(CA29*1.609344*VLOOKUP(W29,'uCO2 Emission Factors'!$V$7:$X$271,2,FALSE))/1000000,0)</f>
        <v>0</v>
      </c>
      <c r="CR29" s="128">
        <f>IF(X29&lt;&gt;"",(CB29*1.609344*VLOOKUP(X29,'uCO2 Emission Factors'!$V$7:$X$271,2,FALSE))/1000000,0)</f>
        <v>0</v>
      </c>
      <c r="CS29" s="128">
        <f>IF(Y29&lt;&gt;"",(CC29*1.609344*VLOOKUP(Y29,'uCO2 Emission Factors'!$V$7:$X$271,2,FALSE))/1000000,0)</f>
        <v>0</v>
      </c>
      <c r="CT29" s="128"/>
      <c r="CU29" s="128">
        <f>IF(S29&lt;&gt;"",(CE29*1.609344*VLOOKUP(S29,'uCO2 Emission Factors'!$V$7:$X$271,3,FALSE))/1000000,0)</f>
        <v>0</v>
      </c>
      <c r="CV29" s="128">
        <f>IF(T29&lt;&gt;"",(CF29*1.609344*VLOOKUP(T29,'uCO2 Emission Factors'!$V$7:$X$271,3,FALSE))/1000000,0)</f>
        <v>0</v>
      </c>
      <c r="CW29" s="128">
        <f>IF(U29&lt;&gt;"",(CG29*1.609344*VLOOKUP(U29,'uCO2 Emission Factors'!$V$7:$X$271,3,FALSE))/1000000,0)</f>
        <v>0</v>
      </c>
      <c r="CX29" s="128">
        <f>IF(V29&lt;&gt;"",(CH29*1.609344*VLOOKUP(V29,'uCO2 Emission Factors'!$V$7:$X$271,3,FALSE))/1000000,0)</f>
        <v>0</v>
      </c>
      <c r="CY29" s="128">
        <f>IF(W29&lt;&gt;"",(CI29*1.609344*VLOOKUP(W29,'uCO2 Emission Factors'!$V$7:$X$271,3,FALSE))/1000000,0)</f>
        <v>0</v>
      </c>
      <c r="CZ29" s="128">
        <f>IF(X29&lt;&gt;"",(CJ29*1.609344*VLOOKUP(X29,'uCO2 Emission Factors'!$V$7:$X$271,3,FALSE))/1000000,0)</f>
        <v>0</v>
      </c>
      <c r="DA29" s="128">
        <f>IF(Y29&lt;&gt;"",(CK29*1.609344*VLOOKUP(Y29,'uCO2 Emission Factors'!$V$7:$X$271,3,FALSE))/1000000,0)</f>
        <v>0</v>
      </c>
      <c r="DB29" s="128"/>
      <c r="DC29" s="128">
        <f>SUMIF('Fleet Calc'!$AE$3:$AE$1600,CONCATENATE(uCO2_Calc!$E29,uCO2_Calc!J$2,"L"),'Fleet Calc'!$AG$3:$AG$1600)</f>
        <v>0</v>
      </c>
      <c r="DD29" s="128">
        <f>SUMIF('Fleet Calc'!$AE$3:$AE$1600,CONCATENATE(uCO2_Calc!$E29,uCO2_Calc!K$2,"L"),'Fleet Calc'!$AG$3:$AG$1600)</f>
        <v>0</v>
      </c>
      <c r="DE29" s="128">
        <f>SUMIF('Fleet Calc'!$AE$3:$AE$1600,CONCATENATE(uCO2_Calc!$E29,uCO2_Calc!L$2,"L"),'Fleet Calc'!$AG$3:$AG$1600)</f>
        <v>0</v>
      </c>
      <c r="DF29" s="128">
        <f>SUMIF('Fleet Calc'!$AE$3:$AE$1600,CONCATENATE(uCO2_Calc!$E29,uCO2_Calc!M$2,"L"),'Fleet Calc'!$AG$3:$AG$1600)</f>
        <v>0</v>
      </c>
      <c r="DG29" s="128">
        <f>SUMIF('Fleet Calc'!$AE$3:$AE$1600,CONCATENATE(uCO2_Calc!$E29,uCO2_Calc!N$2,"L"),'Fleet Calc'!$AG$3:$AG$1600)</f>
        <v>0</v>
      </c>
      <c r="DH29" s="128">
        <f>SUMIF('Fleet Calc'!$AE$3:$AE$1600,CONCATENATE(uCO2_Calc!$E29,uCO2_Calc!O$2,"L"),'Fleet Calc'!$AG$3:$AG$1600)</f>
        <v>0</v>
      </c>
      <c r="DI29" s="128">
        <f>SUMIF('Fleet Calc'!$AE$3:$AE$1600,CONCATENATE(uCO2_Calc!$E29,uCO2_Calc!P$2,"L"),'Fleet Calc'!$AG$3:$AG$1600)</f>
        <v>0</v>
      </c>
      <c r="DJ29" s="128"/>
      <c r="DK29" s="128">
        <f>SUMIF('Fleet Calc'!$AE$3:$AE$1600,CONCATENATE(uCO2_Calc!$E29,uCO2_Calc!J$2,"A"),'Fleet Calc'!$AG$3:$AG$1600)</f>
        <v>0</v>
      </c>
      <c r="DL29" s="128">
        <f>SUMIF('Fleet Calc'!$AE$3:$AE$1600,CONCATENATE(uCO2_Calc!$E29,uCO2_Calc!K$2,"A"),'Fleet Calc'!$AG$3:$AG$1600)</f>
        <v>0</v>
      </c>
      <c r="DM29" s="128">
        <f>SUMIF('Fleet Calc'!$AE$3:$AE$1600,CONCATENATE(uCO2_Calc!$E29,uCO2_Calc!L$2,"A"),'Fleet Calc'!$AG$3:$AG$1600)</f>
        <v>0</v>
      </c>
      <c r="DN29" s="128">
        <f>SUMIF('Fleet Calc'!$AE$3:$AE$1600,CONCATENATE(uCO2_Calc!$E29,uCO2_Calc!M$2,"A"),'Fleet Calc'!$AG$3:$AG$1600)</f>
        <v>0</v>
      </c>
      <c r="DO29" s="128">
        <f>SUMIF('Fleet Calc'!$AE$3:$AE$1600,CONCATENATE(uCO2_Calc!$E29,uCO2_Calc!N$2,"A"),'Fleet Calc'!$AG$3:$AG$1600)</f>
        <v>0</v>
      </c>
      <c r="DP29" s="128">
        <f>SUMIF('Fleet Calc'!$AE$3:$AE$1600,CONCATENATE(uCO2_Calc!$E29,uCO2_Calc!O$2,"A"),'Fleet Calc'!$AG$3:$AG$1600)</f>
        <v>0</v>
      </c>
      <c r="DQ29" s="128">
        <f>SUMIF('Fleet Calc'!$AE$3:$AE$1600,CONCATENATE(uCO2_Calc!$E29,uCO2_Calc!P$2,"A"),'Fleet Calc'!$AG$3:$AG$1600)</f>
        <v>0</v>
      </c>
      <c r="DR29" s="128">
        <f>SUMIF('Fleet Calc'!$AE$3:$AE$1600,CONCATENATE(uCO2_Calc!$E29,uCO2_Calc!Q$2,"A"),'Fleet Calc'!$AG$3:$AG$1600)</f>
        <v>0</v>
      </c>
      <c r="DS29" s="128">
        <f>SUMIF('Fleet Calc'!$AE$3:$AE$1600,CONCATENATE(uCO2_Calc!$E29,uCO2_Calc!R$2,"A"),'Fleet Calc'!$AG$3:$AG$1600)</f>
        <v>0</v>
      </c>
      <c r="DT29" s="128">
        <f>SUMIF('Fleet Calc'!$AE$3:$AE$1600,CONCATENATE(uCO2_Calc!$E29,uCO2_Calc!S$2,"A"),'Fleet Calc'!$AG$3:$AG$1600)</f>
        <v>0</v>
      </c>
      <c r="DU29" s="128"/>
      <c r="DV29" s="130">
        <f>IF(J29&lt;&gt;"",(DC29*VLOOKUP(J29,'uCO2 Emission Factors'!$V$7:$Z$271,5,FALSE))/1000000,0)</f>
        <v>0</v>
      </c>
      <c r="DW29" s="130">
        <f>IF(K29&lt;&gt;"",(DD29*VLOOKUP(K29,'uCO2 Emission Factors'!$V$7:$Z$271,5,FALSE))/1000000,0)</f>
        <v>0</v>
      </c>
      <c r="DX29" s="130">
        <f>IF(L29&lt;&gt;"",(DE29*VLOOKUP(L29,'uCO2 Emission Factors'!$V$7:$Z$271,5,FALSE))/1000000,0)</f>
        <v>0</v>
      </c>
      <c r="DY29" s="130">
        <f>IF(M29&lt;&gt;"",(DF29*VLOOKUP(M29,'uCO2 Emission Factors'!$V$7:$Z$271,5,FALSE))/1000000,0)</f>
        <v>0</v>
      </c>
      <c r="DZ29" s="130">
        <f>IF(N29&lt;&gt;"",(DG29*VLOOKUP(N29,'uCO2 Emission Factors'!$V$7:$Z$271,5,FALSE))/1000000,0)</f>
        <v>0</v>
      </c>
      <c r="EA29" s="130">
        <f>IF(O29&lt;&gt;"",(DH29*VLOOKUP(O29,'uCO2 Emission Factors'!$V$7:$Z$271,5,FALSE))/1000000,0)</f>
        <v>0</v>
      </c>
      <c r="EB29" s="130">
        <f>IF(P29&lt;&gt;"",(DI29*VLOOKUP(P29,'uCO2 Emission Factors'!$V$7:$Z$271,5,FALSE))/1000000,0)</f>
        <v>0</v>
      </c>
      <c r="EC29" s="128"/>
      <c r="ED29" s="130">
        <f>IF(J29&lt;&gt;"",(DK29*VLOOKUP(J29,'uCO2 Emission Factors'!$V$7:$Z$271,5,FALSE))/1000000,0)</f>
        <v>0</v>
      </c>
      <c r="EE29" s="130">
        <f>IF(K29&lt;&gt;"",(DL29*VLOOKUP(K29,'uCO2 Emission Factors'!$V$7:$Z$271,5,FALSE))/1000000,0)</f>
        <v>0</v>
      </c>
      <c r="EF29" s="130">
        <f>IF(L29&lt;&gt;"",(DM29*VLOOKUP(L29,'uCO2 Emission Factors'!$V$7:$Z$271,5,FALSE))/1000000,0)</f>
        <v>0</v>
      </c>
      <c r="EG29" s="130">
        <f>IF(M29&lt;&gt;"",(DN29*VLOOKUP(M29,'uCO2 Emission Factors'!$V$7:$Z$271,5,FALSE))/1000000,0)</f>
        <v>0</v>
      </c>
      <c r="EH29" s="130">
        <f>IF(N29&lt;&gt;"",(DO29*VLOOKUP(N29,'uCO2 Emission Factors'!$V$7:$Z$271,5,FALSE))/1000000,0)</f>
        <v>0</v>
      </c>
      <c r="EI29" s="130">
        <f>IF(O29&lt;&gt;"",(DP29*VLOOKUP(O29,'uCO2 Emission Factors'!$V$7:$Z$271,5,FALSE))/1000000,0)</f>
        <v>0</v>
      </c>
      <c r="EJ29" s="130">
        <f>IF(P29&lt;&gt;"",(DQ29*VLOOKUP(P29,'uCO2 Emission Factors'!$V$7:$Z$271,5,FALSE))/1000000,0)</f>
        <v>0</v>
      </c>
      <c r="EK29" s="128"/>
      <c r="EL29" s="130">
        <f t="shared" si="2"/>
        <v>0</v>
      </c>
      <c r="EM29" s="130">
        <f t="shared" si="3"/>
        <v>0</v>
      </c>
      <c r="EN29" s="130">
        <f t="shared" si="4"/>
        <v>0</v>
      </c>
      <c r="EO29" s="130">
        <f t="shared" si="5"/>
        <v>0</v>
      </c>
      <c r="EP29" s="130">
        <f t="shared" si="6"/>
        <v>0</v>
      </c>
      <c r="EQ29" s="130">
        <f t="shared" si="7"/>
        <v>0</v>
      </c>
      <c r="ER29" s="130">
        <f t="shared" si="8"/>
        <v>0</v>
      </c>
      <c r="ES29" s="130"/>
      <c r="ET29" s="130">
        <f t="shared" si="9"/>
        <v>0</v>
      </c>
      <c r="EU29" s="130">
        <f t="shared" si="10"/>
        <v>0</v>
      </c>
      <c r="EV29" s="130">
        <f t="shared" si="11"/>
        <v>0</v>
      </c>
      <c r="EW29" s="130">
        <f t="shared" si="12"/>
        <v>0</v>
      </c>
      <c r="EX29" s="130">
        <f t="shared" si="13"/>
        <v>0</v>
      </c>
      <c r="EY29" s="130">
        <f t="shared" si="14"/>
        <v>0</v>
      </c>
      <c r="EZ29" s="130">
        <f t="shared" si="15"/>
        <v>0</v>
      </c>
      <c r="FA29" s="128"/>
      <c r="FB29" s="128">
        <f t="shared" si="16"/>
        <v>0</v>
      </c>
      <c r="FC29" s="128"/>
      <c r="FD29" s="128">
        <f t="shared" si="17"/>
        <v>0</v>
      </c>
      <c r="FE29" s="128">
        <f t="shared" si="18"/>
        <v>0</v>
      </c>
      <c r="FF29" s="128">
        <f t="shared" si="19"/>
        <v>0</v>
      </c>
      <c r="FG29" s="128">
        <f t="shared" si="20"/>
        <v>0</v>
      </c>
      <c r="FH29" s="128">
        <f t="shared" si="21"/>
        <v>0</v>
      </c>
      <c r="FI29" s="128">
        <f t="shared" si="22"/>
        <v>0</v>
      </c>
      <c r="FJ29" s="128">
        <f t="shared" si="23"/>
        <v>0</v>
      </c>
      <c r="FL29">
        <f t="shared" si="24"/>
        <v>0</v>
      </c>
      <c r="FM29">
        <f t="shared" si="25"/>
        <v>0</v>
      </c>
      <c r="FN29">
        <f t="shared" si="26"/>
        <v>0</v>
      </c>
      <c r="FO29">
        <f t="shared" si="27"/>
        <v>0</v>
      </c>
      <c r="FP29">
        <f t="shared" si="28"/>
        <v>0</v>
      </c>
      <c r="FQ29">
        <f t="shared" si="29"/>
        <v>0</v>
      </c>
      <c r="FR29">
        <f t="shared" si="30"/>
        <v>0</v>
      </c>
      <c r="FT29">
        <f t="shared" si="31"/>
        <v>0</v>
      </c>
      <c r="FU29">
        <f t="shared" si="32"/>
        <v>0</v>
      </c>
      <c r="FV29">
        <f t="shared" si="33"/>
        <v>0</v>
      </c>
      <c r="FW29">
        <f t="shared" si="34"/>
        <v>0</v>
      </c>
      <c r="FX29">
        <f t="shared" si="35"/>
        <v>0</v>
      </c>
      <c r="FY29">
        <f t="shared" si="36"/>
        <v>0</v>
      </c>
      <c r="FZ29">
        <f t="shared" si="37"/>
        <v>0</v>
      </c>
      <c r="GB29">
        <f t="shared" si="38"/>
        <v>0</v>
      </c>
      <c r="GC29">
        <f t="shared" si="39"/>
        <v>0</v>
      </c>
      <c r="GD29">
        <f t="shared" si="40"/>
        <v>0</v>
      </c>
      <c r="GE29">
        <f t="shared" si="41"/>
        <v>0</v>
      </c>
      <c r="GF29">
        <f t="shared" si="42"/>
        <v>0</v>
      </c>
      <c r="GG29">
        <f t="shared" si="43"/>
        <v>0</v>
      </c>
      <c r="GH29">
        <f t="shared" si="44"/>
        <v>0</v>
      </c>
      <c r="GJ29">
        <f t="shared" si="45"/>
        <v>0</v>
      </c>
      <c r="GK29">
        <f t="shared" si="46"/>
        <v>0</v>
      </c>
      <c r="GL29">
        <f t="shared" si="47"/>
        <v>0</v>
      </c>
      <c r="GM29">
        <f t="shared" si="48"/>
        <v>0</v>
      </c>
      <c r="GN29">
        <f t="shared" si="49"/>
        <v>0</v>
      </c>
      <c r="GO29">
        <f t="shared" si="50"/>
        <v>0</v>
      </c>
      <c r="GP29">
        <f t="shared" si="51"/>
        <v>0</v>
      </c>
      <c r="GR29">
        <f t="shared" si="52"/>
        <v>0</v>
      </c>
      <c r="GS29">
        <f t="shared" si="53"/>
        <v>0</v>
      </c>
      <c r="GT29">
        <f t="shared" si="54"/>
        <v>0</v>
      </c>
      <c r="GU29">
        <f t="shared" si="55"/>
        <v>0</v>
      </c>
      <c r="GV29">
        <f t="shared" si="56"/>
        <v>0</v>
      </c>
      <c r="GW29">
        <f t="shared" si="57"/>
        <v>0</v>
      </c>
      <c r="GX29">
        <f t="shared" si="58"/>
        <v>0</v>
      </c>
    </row>
    <row r="30" spans="1:206" x14ac:dyDescent="0.2">
      <c r="B30" t="s">
        <v>75</v>
      </c>
      <c r="C30" t="s">
        <v>35</v>
      </c>
      <c r="D30" t="s">
        <v>96</v>
      </c>
      <c r="E30" t="str">
        <f t="shared" si="0"/>
        <v>BB2</v>
      </c>
      <c r="G30" s="129">
        <v>0</v>
      </c>
      <c r="H30" s="129">
        <v>0</v>
      </c>
      <c r="I30" s="127"/>
      <c r="J30" s="127">
        <f t="shared" si="60"/>
        <v>210</v>
      </c>
      <c r="K30" s="127">
        <f t="shared" si="61"/>
        <v>211</v>
      </c>
      <c r="L30" s="127">
        <f t="shared" si="61"/>
        <v>212</v>
      </c>
      <c r="M30" s="127">
        <f t="shared" si="61"/>
        <v>213</v>
      </c>
      <c r="N30" s="127">
        <f t="shared" si="61"/>
        <v>214</v>
      </c>
      <c r="O30" s="127">
        <f t="shared" si="61"/>
        <v>215</v>
      </c>
      <c r="P30" s="127">
        <f t="shared" si="61"/>
        <v>216</v>
      </c>
      <c r="Q30" s="127"/>
      <c r="R30" s="127"/>
      <c r="S30" s="127"/>
      <c r="T30" s="127"/>
      <c r="U30" s="127"/>
      <c r="V30" s="127"/>
      <c r="W30" s="127"/>
      <c r="X30" s="127"/>
      <c r="Y30" s="127"/>
      <c r="AA30" s="128">
        <f>COUNTIF('Fleet Calc'!$AE$3:$AE$1600,CONCATENATE(uCO2_Calc!$E30,uCO2_Calc!J$2,"L"))</f>
        <v>0</v>
      </c>
      <c r="AB30" s="128">
        <f>COUNTIF('Fleet Calc'!$AE$3:$AE$1600,CONCATENATE(uCO2_Calc!$E30,uCO2_Calc!K$2,"L"))</f>
        <v>0</v>
      </c>
      <c r="AC30" s="128">
        <f>COUNTIF('Fleet Calc'!$AE$3:$AE$1600,CONCATENATE(uCO2_Calc!$E30,uCO2_Calc!L$2,"L"))</f>
        <v>0</v>
      </c>
      <c r="AD30" s="128">
        <f>COUNTIF('Fleet Calc'!$AE$3:$AE$1600,CONCATENATE(uCO2_Calc!$E30,uCO2_Calc!M$2,"L"))</f>
        <v>0</v>
      </c>
      <c r="AE30" s="128">
        <f>COUNTIF('Fleet Calc'!$AE$3:$AE$1600,CONCATENATE(uCO2_Calc!$E30,uCO2_Calc!N$2,"L"))</f>
        <v>0</v>
      </c>
      <c r="AF30" s="128">
        <f>COUNTIF('Fleet Calc'!$AE$3:$AE$1600,CONCATENATE(uCO2_Calc!$E30,uCO2_Calc!O$2,"L"))</f>
        <v>0</v>
      </c>
      <c r="AG30" s="128">
        <f>COUNTIF('Fleet Calc'!$AE$3:$AE$1600,CONCATENATE(uCO2_Calc!$E30,uCO2_Calc!P$2,"L"))</f>
        <v>0</v>
      </c>
      <c r="AH30" s="128"/>
      <c r="AI30" s="128">
        <f>COUNTIF('Fleet Calc'!$AE$3:$AE$1600,CONCATENATE(uCO2_Calc!$E30,uCO2_Calc!J$2,"A"))</f>
        <v>0</v>
      </c>
      <c r="AJ30" s="128">
        <f>COUNTIF('Fleet Calc'!$AE$3:$AE$1600,CONCATENATE(uCO2_Calc!$E30,uCO2_Calc!K$2,"A"))</f>
        <v>0</v>
      </c>
      <c r="AK30" s="128">
        <f>COUNTIF('Fleet Calc'!$AE$3:$AE$1600,CONCATENATE(uCO2_Calc!$E30,uCO2_Calc!L$2,"A"))</f>
        <v>0</v>
      </c>
      <c r="AL30" s="128">
        <f>COUNTIF('Fleet Calc'!$AE$3:$AE$1600,CONCATENATE(uCO2_Calc!$E30,uCO2_Calc!M$2,"A"))</f>
        <v>0</v>
      </c>
      <c r="AM30" s="128">
        <f>COUNTIF('Fleet Calc'!$AE$3:$AE$1600,CONCATENATE(uCO2_Calc!$E30,uCO2_Calc!N$2,"A"))</f>
        <v>0</v>
      </c>
      <c r="AN30" s="128">
        <f>COUNTIF('Fleet Calc'!$AE$3:$AE$1600,CONCATENATE(uCO2_Calc!$E30,uCO2_Calc!O$2,"A"))</f>
        <v>0</v>
      </c>
      <c r="AO30" s="128">
        <f>COUNTIF('Fleet Calc'!$AE$3:$AE$1600,CONCATENATE(uCO2_Calc!$E30,uCO2_Calc!P$2,"A"))</f>
        <v>0</v>
      </c>
      <c r="AP30" s="128"/>
      <c r="AQ30" s="128">
        <f>SUMIF('Fleet Calc'!$AE$3:$AE$1600,CONCATENATE(uCO2_Calc!$E30,uCO2_Calc!J$2,"L"),'Fleet Calc'!$AK$3:$AK$1600)</f>
        <v>0</v>
      </c>
      <c r="AR30" s="128">
        <f>SUMIF('Fleet Calc'!$AE$3:$AE$1600,CONCATENATE(uCO2_Calc!$E30,uCO2_Calc!K$2,"L"),'Fleet Calc'!$AK$3:$AK$1600)</f>
        <v>0</v>
      </c>
      <c r="AS30" s="128">
        <f>SUMIF('Fleet Calc'!$AE$3:$AE$1600,CONCATENATE(uCO2_Calc!$E30,uCO2_Calc!L$2,"L"),'Fleet Calc'!$AK$3:$AK$1600)</f>
        <v>0</v>
      </c>
      <c r="AT30" s="128">
        <f>SUMIF('Fleet Calc'!$AE$3:$AE$1600,CONCATENATE(uCO2_Calc!$E30,uCO2_Calc!M$2,"L"),'Fleet Calc'!$AK$3:$AK$1600)</f>
        <v>0</v>
      </c>
      <c r="AU30" s="128">
        <f>SUMIF('Fleet Calc'!$AE$3:$AE$1600,CONCATENATE(uCO2_Calc!$E30,uCO2_Calc!N$2,"L"),'Fleet Calc'!$AK$3:$AK$1600)</f>
        <v>0</v>
      </c>
      <c r="AV30" s="128">
        <f>SUMIF('Fleet Calc'!$AE$3:$AE$1600,CONCATENATE(uCO2_Calc!$E30,uCO2_Calc!O$2,"L"),'Fleet Calc'!$AK$3:$AK$1600)</f>
        <v>0</v>
      </c>
      <c r="AW30" s="128">
        <f>SUMIF('Fleet Calc'!$AE$3:$AE$1600,CONCATENATE(uCO2_Calc!$E30,uCO2_Calc!P$2,"L"),'Fleet Calc'!$AK$3:$AK$1600)</f>
        <v>0</v>
      </c>
      <c r="AX30" s="128"/>
      <c r="AY30" s="128">
        <f>SUMIF('Fleet Calc'!$AE$3:$AE$1600,CONCATENATE(uCO2_Calc!$E30,uCO2_Calc!J$2,"A"),'Fleet Calc'!$AK$3:$AK$1600)</f>
        <v>0</v>
      </c>
      <c r="AZ30" s="128">
        <f>SUMIF('Fleet Calc'!$AE$3:$AE$1600,CONCATENATE(uCO2_Calc!$E30,uCO2_Calc!K$2,"A"),'Fleet Calc'!$AK$3:$AK$1600)</f>
        <v>0</v>
      </c>
      <c r="BA30" s="128">
        <f>SUMIF('Fleet Calc'!$AE$3:$AE$1600,CONCATENATE(uCO2_Calc!$E30,uCO2_Calc!L$2,"A"),'Fleet Calc'!$AK$3:$AK$1600)</f>
        <v>0</v>
      </c>
      <c r="BB30" s="128">
        <f>SUMIF('Fleet Calc'!$AE$3:$AE$1600,CONCATENATE(uCO2_Calc!$E30,uCO2_Calc!M$2,"A"),'Fleet Calc'!$AK$3:$AK$1600)</f>
        <v>0</v>
      </c>
      <c r="BC30" s="128">
        <f>SUMIF('Fleet Calc'!$AE$3:$AE$1600,CONCATENATE(uCO2_Calc!$E30,uCO2_Calc!N$2,"A"),'Fleet Calc'!$AK$3:$AK$1600)</f>
        <v>0</v>
      </c>
      <c r="BD30" s="128">
        <f>SUMIF('Fleet Calc'!$AE$3:$AE$1600,CONCATENATE(uCO2_Calc!$E30,uCO2_Calc!O$2,"A"),'Fleet Calc'!$AK$3:$AK$1600)</f>
        <v>0</v>
      </c>
      <c r="BE30" s="128">
        <f>SUMIF('Fleet Calc'!$AE$3:$AE$1600,CONCATENATE(uCO2_Calc!$E30,uCO2_Calc!P$2,"A"),'Fleet Calc'!$AK$3:$AK$1600)</f>
        <v>0</v>
      </c>
      <c r="BF30" s="128"/>
      <c r="BG30" s="128">
        <f>IF(J30&lt;&gt;"",(AQ30*1.609344*VLOOKUP(J30,'uCO2 Emission Factors'!$V$7:$X$271,2,FALSE))/1000000,0)</f>
        <v>0</v>
      </c>
      <c r="BH30" s="128">
        <f>IF(K30&lt;&gt;"",(AR30*1.609344*VLOOKUP(K30,'uCO2 Emission Factors'!$V$7:$X$271,2,FALSE))/1000000,0)</f>
        <v>0</v>
      </c>
      <c r="BI30" s="128">
        <f>IF(L30&lt;&gt;"",(AS30*1.609344*VLOOKUP(L30,'uCO2 Emission Factors'!$V$7:$X$271,2,FALSE))/1000000,0)</f>
        <v>0</v>
      </c>
      <c r="BJ30" s="128">
        <f>IF(M30&lt;&gt;"",(AT30*1.609344*VLOOKUP(M30,'uCO2 Emission Factors'!$V$7:$X$271,2,FALSE))/1000000,0)</f>
        <v>0</v>
      </c>
      <c r="BK30" s="128">
        <f>IF(N30&lt;&gt;"",(AU30*1.609344*VLOOKUP(N30,'uCO2 Emission Factors'!$V$7:$X$271,2,FALSE))/1000000,0)</f>
        <v>0</v>
      </c>
      <c r="BL30" s="128">
        <f>IF(O30&lt;&gt;"",(AV30*1.609344*VLOOKUP(O30,'uCO2 Emission Factors'!$V$7:$X$271,2,FALSE))/1000000,0)</f>
        <v>0</v>
      </c>
      <c r="BM30" s="128">
        <f>IF(P30&lt;&gt;"",(AW30*1.609344*VLOOKUP(P30,'uCO2 Emission Factors'!$V$7:$X$271,2,FALSE))/1000000,0)</f>
        <v>0</v>
      </c>
      <c r="BN30" s="128"/>
      <c r="BO30" s="128">
        <f>IF(J30&lt;&gt;"",(AY30*1.609344*VLOOKUP(J30,'uCO2 Emission Factors'!$V$7:$X$271,3,FALSE))/1000000,0)</f>
        <v>0</v>
      </c>
      <c r="BP30" s="128">
        <f>IF(K30&lt;&gt;"",(AZ30*1.609344*VLOOKUP(K30,'uCO2 Emission Factors'!$V$7:$X$271,3,FALSE))/1000000,0)</f>
        <v>0</v>
      </c>
      <c r="BQ30" s="128">
        <f>IF(L30&lt;&gt;"",(BA30*1.609344*VLOOKUP(L30,'uCO2 Emission Factors'!$V$7:$X$271,3,FALSE))/1000000,0)</f>
        <v>0</v>
      </c>
      <c r="BR30" s="128">
        <f>IF(M30&lt;&gt;"",(BB30*1.609344*VLOOKUP(M30,'uCO2 Emission Factors'!$V$7:$X$271,3,FALSE))/1000000,0)</f>
        <v>0</v>
      </c>
      <c r="BS30" s="128">
        <f>IF(N30&lt;&gt;"",(BC30*1.609344*VLOOKUP(N30,'uCO2 Emission Factors'!$V$7:$X$271,3,FALSE))/1000000,0)</f>
        <v>0</v>
      </c>
      <c r="BT30" s="128">
        <f>IF(O30&lt;&gt;"",(BD30*1.609344*VLOOKUP(O30,'uCO2 Emission Factors'!$V$7:$X$271,3,FALSE))/1000000,0)</f>
        <v>0</v>
      </c>
      <c r="BU30" s="128">
        <f>IF(P30&lt;&gt;"",(BE30*1.609344*VLOOKUP(P30,'uCO2 Emission Factors'!$V$7:$X$271,3,FALSE))/1000000,0)</f>
        <v>0</v>
      </c>
      <c r="BV30" s="128"/>
      <c r="BW30" s="128">
        <f>SUMIF('Fleet Calc'!$AE$3:$AE$1600,CONCATENATE(uCO2_Calc!$E30,uCO2_Calc!J$2,"L"),'Fleet Calc'!$AI$3:$AI$1600)</f>
        <v>0</v>
      </c>
      <c r="BX30" s="128">
        <f>SUMIF('Fleet Calc'!$AE$3:$AE$1600,CONCATENATE(uCO2_Calc!$E30,uCO2_Calc!K$2,"L"),'Fleet Calc'!$AI$3:$AI$1600)</f>
        <v>0</v>
      </c>
      <c r="BY30" s="128">
        <f>SUMIF('Fleet Calc'!$AE$3:$AE$1600,CONCATENATE(uCO2_Calc!$E30,uCO2_Calc!L$2,"L"),'Fleet Calc'!$AI$3:$AI$1600)</f>
        <v>0</v>
      </c>
      <c r="BZ30" s="128">
        <f>SUMIF('Fleet Calc'!$AE$3:$AE$1600,CONCATENATE(uCO2_Calc!$E30,uCO2_Calc!M$2,"L"),'Fleet Calc'!$AI$3:$AI$1600)</f>
        <v>0</v>
      </c>
      <c r="CA30" s="128">
        <f>SUMIF('Fleet Calc'!$AE$3:$AE$1600,CONCATENATE(uCO2_Calc!$E30,uCO2_Calc!N$2,"L"),'Fleet Calc'!$AI$3:$AI$1600)</f>
        <v>0</v>
      </c>
      <c r="CB30" s="128">
        <f>SUMIF('Fleet Calc'!$AE$3:$AE$1600,CONCATENATE(uCO2_Calc!$E30,uCO2_Calc!O$2,"L"),'Fleet Calc'!$AI$3:$AI$1600)</f>
        <v>0</v>
      </c>
      <c r="CC30" s="128">
        <f>SUMIF('Fleet Calc'!$AE$3:$AE$1600,CONCATENATE(uCO2_Calc!$E30,uCO2_Calc!P$2,"L"),'Fleet Calc'!$AI$3:$AI$1600)</f>
        <v>0</v>
      </c>
      <c r="CD30" s="128"/>
      <c r="CE30" s="128">
        <f>SUMIF('Fleet Calc'!$AE$3:$AE$1600,CONCATENATE(uCO2_Calc!$E30,uCO2_Calc!J$2,"A"),'Fleet Calc'!$AI$3:$AI$1600)</f>
        <v>0</v>
      </c>
      <c r="CF30" s="128">
        <f>SUMIF('Fleet Calc'!$AE$3:$AE$1600,CONCATENATE(uCO2_Calc!$E30,uCO2_Calc!K$2,"A"),'Fleet Calc'!$AI$3:$AI$1600)</f>
        <v>0</v>
      </c>
      <c r="CG30" s="128">
        <f>SUMIF('Fleet Calc'!$AE$3:$AE$1600,CONCATENATE(uCO2_Calc!$E30,uCO2_Calc!L$2,"A"),'Fleet Calc'!$AI$3:$AI$1600)</f>
        <v>0</v>
      </c>
      <c r="CH30" s="128">
        <f>SUMIF('Fleet Calc'!$AE$3:$AE$1600,CONCATENATE(uCO2_Calc!$E30,uCO2_Calc!M$2,"A"),'Fleet Calc'!$AI$3:$AI$1600)</f>
        <v>0</v>
      </c>
      <c r="CI30" s="128">
        <f>SUMIF('Fleet Calc'!$AE$3:$AE$1600,CONCATENATE(uCO2_Calc!$E30,uCO2_Calc!N$2,"A"),'Fleet Calc'!$AI$3:$AI$1600)</f>
        <v>0</v>
      </c>
      <c r="CJ30" s="128">
        <f>SUMIF('Fleet Calc'!$AE$3:$AE$1600,CONCATENATE(uCO2_Calc!$E30,uCO2_Calc!O$2,"A"),'Fleet Calc'!$AI$3:$AI$1600)</f>
        <v>0</v>
      </c>
      <c r="CK30" s="128">
        <f>SUMIF('Fleet Calc'!$AE$3:$AE$1600,CONCATENATE(uCO2_Calc!$E30,uCO2_Calc!P$2,"A"),'Fleet Calc'!$AI$3:$AI$1600)</f>
        <v>0</v>
      </c>
      <c r="CL30" s="128"/>
      <c r="CM30" s="128">
        <f>IF(S30&lt;&gt;"",(BW30*1.609344*VLOOKUP(S30,'uCO2 Emission Factors'!$V$7:$X$271,2,FALSE))/1000000,0)</f>
        <v>0</v>
      </c>
      <c r="CN30" s="128">
        <f>IF(T30&lt;&gt;"",(BX30*1.609344*VLOOKUP(T30,'uCO2 Emission Factors'!$V$7:$X$271,2,FALSE))/1000000,0)</f>
        <v>0</v>
      </c>
      <c r="CO30" s="128">
        <f>IF(U30&lt;&gt;"",(BY30*1.609344*VLOOKUP(U30,'uCO2 Emission Factors'!$V$7:$X$271,2,FALSE))/1000000,0)</f>
        <v>0</v>
      </c>
      <c r="CP30" s="128">
        <f>IF(V30&lt;&gt;"",(BZ30*1.609344*VLOOKUP(V30,'uCO2 Emission Factors'!$V$7:$X$271,2,FALSE))/1000000,0)</f>
        <v>0</v>
      </c>
      <c r="CQ30" s="128">
        <f>IF(W30&lt;&gt;"",(CA30*1.609344*VLOOKUP(W30,'uCO2 Emission Factors'!$V$7:$X$271,2,FALSE))/1000000,0)</f>
        <v>0</v>
      </c>
      <c r="CR30" s="128">
        <f>IF(X30&lt;&gt;"",(CB30*1.609344*VLOOKUP(X30,'uCO2 Emission Factors'!$V$7:$X$271,2,FALSE))/1000000,0)</f>
        <v>0</v>
      </c>
      <c r="CS30" s="128">
        <f>IF(Y30&lt;&gt;"",(CC30*1.609344*VLOOKUP(Y30,'uCO2 Emission Factors'!$V$7:$X$271,2,FALSE))/1000000,0)</f>
        <v>0</v>
      </c>
      <c r="CT30" s="128"/>
      <c r="CU30" s="128">
        <f>IF(S30&lt;&gt;"",(CE30*1.609344*VLOOKUP(S30,'uCO2 Emission Factors'!$V$7:$X$271,3,FALSE))/1000000,0)</f>
        <v>0</v>
      </c>
      <c r="CV30" s="128">
        <f>IF(T30&lt;&gt;"",(CF30*1.609344*VLOOKUP(T30,'uCO2 Emission Factors'!$V$7:$X$271,3,FALSE))/1000000,0)</f>
        <v>0</v>
      </c>
      <c r="CW30" s="128">
        <f>IF(U30&lt;&gt;"",(CG30*1.609344*VLOOKUP(U30,'uCO2 Emission Factors'!$V$7:$X$271,3,FALSE))/1000000,0)</f>
        <v>0</v>
      </c>
      <c r="CX30" s="128">
        <f>IF(V30&lt;&gt;"",(CH30*1.609344*VLOOKUP(V30,'uCO2 Emission Factors'!$V$7:$X$271,3,FALSE))/1000000,0)</f>
        <v>0</v>
      </c>
      <c r="CY30" s="128">
        <f>IF(W30&lt;&gt;"",(CI30*1.609344*VLOOKUP(W30,'uCO2 Emission Factors'!$V$7:$X$271,3,FALSE))/1000000,0)</f>
        <v>0</v>
      </c>
      <c r="CZ30" s="128">
        <f>IF(X30&lt;&gt;"",(CJ30*1.609344*VLOOKUP(X30,'uCO2 Emission Factors'!$V$7:$X$271,3,FALSE))/1000000,0)</f>
        <v>0</v>
      </c>
      <c r="DA30" s="128">
        <f>IF(Y30&lt;&gt;"",(CK30*1.609344*VLOOKUP(Y30,'uCO2 Emission Factors'!$V$7:$X$271,3,FALSE))/1000000,0)</f>
        <v>0</v>
      </c>
      <c r="DB30" s="128"/>
      <c r="DC30" s="128">
        <f>SUMIF('Fleet Calc'!$AE$3:$AE$1600,CONCATENATE(uCO2_Calc!$E30,uCO2_Calc!J$2,"L"),'Fleet Calc'!$AG$3:$AG$1600)</f>
        <v>0</v>
      </c>
      <c r="DD30" s="128">
        <f>SUMIF('Fleet Calc'!$AE$3:$AE$1600,CONCATENATE(uCO2_Calc!$E30,uCO2_Calc!K$2,"L"),'Fleet Calc'!$AG$3:$AG$1600)</f>
        <v>0</v>
      </c>
      <c r="DE30" s="128">
        <f>SUMIF('Fleet Calc'!$AE$3:$AE$1600,CONCATENATE(uCO2_Calc!$E30,uCO2_Calc!L$2,"L"),'Fleet Calc'!$AG$3:$AG$1600)</f>
        <v>0</v>
      </c>
      <c r="DF30" s="128">
        <f>SUMIF('Fleet Calc'!$AE$3:$AE$1600,CONCATENATE(uCO2_Calc!$E30,uCO2_Calc!M$2,"L"),'Fleet Calc'!$AG$3:$AG$1600)</f>
        <v>0</v>
      </c>
      <c r="DG30" s="128">
        <f>SUMIF('Fleet Calc'!$AE$3:$AE$1600,CONCATENATE(uCO2_Calc!$E30,uCO2_Calc!N$2,"L"),'Fleet Calc'!$AG$3:$AG$1600)</f>
        <v>0</v>
      </c>
      <c r="DH30" s="128">
        <f>SUMIF('Fleet Calc'!$AE$3:$AE$1600,CONCATENATE(uCO2_Calc!$E30,uCO2_Calc!O$2,"L"),'Fleet Calc'!$AG$3:$AG$1600)</f>
        <v>0</v>
      </c>
      <c r="DI30" s="128">
        <f>SUMIF('Fleet Calc'!$AE$3:$AE$1600,CONCATENATE(uCO2_Calc!$E30,uCO2_Calc!P$2,"L"),'Fleet Calc'!$AG$3:$AG$1600)</f>
        <v>0</v>
      </c>
      <c r="DJ30" s="128"/>
      <c r="DK30" s="128">
        <f>SUMIF('Fleet Calc'!$AE$3:$AE$1600,CONCATENATE(uCO2_Calc!$E30,uCO2_Calc!J$2,"A"),'Fleet Calc'!$AG$3:$AG$1600)</f>
        <v>0</v>
      </c>
      <c r="DL30" s="128">
        <f>SUMIF('Fleet Calc'!$AE$3:$AE$1600,CONCATENATE(uCO2_Calc!$E30,uCO2_Calc!K$2,"A"),'Fleet Calc'!$AG$3:$AG$1600)</f>
        <v>0</v>
      </c>
      <c r="DM30" s="128">
        <f>SUMIF('Fleet Calc'!$AE$3:$AE$1600,CONCATENATE(uCO2_Calc!$E30,uCO2_Calc!L$2,"A"),'Fleet Calc'!$AG$3:$AG$1600)</f>
        <v>0</v>
      </c>
      <c r="DN30" s="128">
        <f>SUMIF('Fleet Calc'!$AE$3:$AE$1600,CONCATENATE(uCO2_Calc!$E30,uCO2_Calc!M$2,"A"),'Fleet Calc'!$AG$3:$AG$1600)</f>
        <v>0</v>
      </c>
      <c r="DO30" s="128">
        <f>SUMIF('Fleet Calc'!$AE$3:$AE$1600,CONCATENATE(uCO2_Calc!$E30,uCO2_Calc!N$2,"A"),'Fleet Calc'!$AG$3:$AG$1600)</f>
        <v>0</v>
      </c>
      <c r="DP30" s="128">
        <f>SUMIF('Fleet Calc'!$AE$3:$AE$1600,CONCATENATE(uCO2_Calc!$E30,uCO2_Calc!O$2,"A"),'Fleet Calc'!$AG$3:$AG$1600)</f>
        <v>0</v>
      </c>
      <c r="DQ30" s="128">
        <f>SUMIF('Fleet Calc'!$AE$3:$AE$1600,CONCATENATE(uCO2_Calc!$E30,uCO2_Calc!P$2,"A"),'Fleet Calc'!$AG$3:$AG$1600)</f>
        <v>0</v>
      </c>
      <c r="DR30" s="128">
        <f>SUMIF('Fleet Calc'!$AE$3:$AE$1600,CONCATENATE(uCO2_Calc!$E30,uCO2_Calc!Q$2,"A"),'Fleet Calc'!$AG$3:$AG$1600)</f>
        <v>0</v>
      </c>
      <c r="DS30" s="128">
        <f>SUMIF('Fleet Calc'!$AE$3:$AE$1600,CONCATENATE(uCO2_Calc!$E30,uCO2_Calc!R$2,"A"),'Fleet Calc'!$AG$3:$AG$1600)</f>
        <v>0</v>
      </c>
      <c r="DT30" s="128">
        <f>SUMIF('Fleet Calc'!$AE$3:$AE$1600,CONCATENATE(uCO2_Calc!$E30,uCO2_Calc!S$2,"A"),'Fleet Calc'!$AG$3:$AG$1600)</f>
        <v>0</v>
      </c>
      <c r="DU30" s="128"/>
      <c r="DV30" s="130">
        <f>IF(J30&lt;&gt;"",(DC30*VLOOKUP(J30,'uCO2 Emission Factors'!$V$7:$Z$271,5,FALSE))/1000000,0)</f>
        <v>0</v>
      </c>
      <c r="DW30" s="130">
        <f>IF(K30&lt;&gt;"",(DD30*VLOOKUP(K30,'uCO2 Emission Factors'!$V$7:$Z$271,5,FALSE))/1000000,0)</f>
        <v>0</v>
      </c>
      <c r="DX30" s="130">
        <f>IF(L30&lt;&gt;"",(DE30*VLOOKUP(L30,'uCO2 Emission Factors'!$V$7:$Z$271,5,FALSE))/1000000,0)</f>
        <v>0</v>
      </c>
      <c r="DY30" s="130">
        <f>IF(M30&lt;&gt;"",(DF30*VLOOKUP(M30,'uCO2 Emission Factors'!$V$7:$Z$271,5,FALSE))/1000000,0)</f>
        <v>0</v>
      </c>
      <c r="DZ30" s="130">
        <f>IF(N30&lt;&gt;"",(DG30*VLOOKUP(N30,'uCO2 Emission Factors'!$V$7:$Z$271,5,FALSE))/1000000,0)</f>
        <v>0</v>
      </c>
      <c r="EA30" s="130">
        <f>IF(O30&lt;&gt;"",(DH30*VLOOKUP(O30,'uCO2 Emission Factors'!$V$7:$Z$271,5,FALSE))/1000000,0)</f>
        <v>0</v>
      </c>
      <c r="EB30" s="130">
        <f>IF(P30&lt;&gt;"",(DI30*VLOOKUP(P30,'uCO2 Emission Factors'!$V$7:$Z$271,5,FALSE))/1000000,0)</f>
        <v>0</v>
      </c>
      <c r="EC30" s="128"/>
      <c r="ED30" s="130">
        <f>IF(J30&lt;&gt;"",(DK30*VLOOKUP(J30,'uCO2 Emission Factors'!$V$7:$Z$271,5,FALSE))/1000000,0)</f>
        <v>0</v>
      </c>
      <c r="EE30" s="130">
        <f>IF(K30&lt;&gt;"",(DL30*VLOOKUP(K30,'uCO2 Emission Factors'!$V$7:$Z$271,5,FALSE))/1000000,0)</f>
        <v>0</v>
      </c>
      <c r="EF30" s="130">
        <f>IF(L30&lt;&gt;"",(DM30*VLOOKUP(L30,'uCO2 Emission Factors'!$V$7:$Z$271,5,FALSE))/1000000,0)</f>
        <v>0</v>
      </c>
      <c r="EG30" s="130">
        <f>IF(M30&lt;&gt;"",(DN30*VLOOKUP(M30,'uCO2 Emission Factors'!$V$7:$Z$271,5,FALSE))/1000000,0)</f>
        <v>0</v>
      </c>
      <c r="EH30" s="130">
        <f>IF(N30&lt;&gt;"",(DO30*VLOOKUP(N30,'uCO2 Emission Factors'!$V$7:$Z$271,5,FALSE))/1000000,0)</f>
        <v>0</v>
      </c>
      <c r="EI30" s="130">
        <f>IF(O30&lt;&gt;"",(DP30*VLOOKUP(O30,'uCO2 Emission Factors'!$V$7:$Z$271,5,FALSE))/1000000,0)</f>
        <v>0</v>
      </c>
      <c r="EJ30" s="130">
        <f>IF(P30&lt;&gt;"",(DQ30*VLOOKUP(P30,'uCO2 Emission Factors'!$V$7:$Z$271,5,FALSE))/1000000,0)</f>
        <v>0</v>
      </c>
      <c r="EK30" s="128"/>
      <c r="EL30" s="130">
        <f t="shared" si="2"/>
        <v>0</v>
      </c>
      <c r="EM30" s="130">
        <f t="shared" si="3"/>
        <v>0</v>
      </c>
      <c r="EN30" s="130">
        <f t="shared" si="4"/>
        <v>0</v>
      </c>
      <c r="EO30" s="130">
        <f t="shared" si="5"/>
        <v>0</v>
      </c>
      <c r="EP30" s="130">
        <f t="shared" si="6"/>
        <v>0</v>
      </c>
      <c r="EQ30" s="130">
        <f t="shared" si="7"/>
        <v>0</v>
      </c>
      <c r="ER30" s="130">
        <f t="shared" si="8"/>
        <v>0</v>
      </c>
      <c r="ES30" s="130"/>
      <c r="ET30" s="130">
        <f t="shared" si="9"/>
        <v>0</v>
      </c>
      <c r="EU30" s="130">
        <f t="shared" si="10"/>
        <v>0</v>
      </c>
      <c r="EV30" s="130">
        <f t="shared" si="11"/>
        <v>0</v>
      </c>
      <c r="EW30" s="130">
        <f t="shared" si="12"/>
        <v>0</v>
      </c>
      <c r="EX30" s="130">
        <f t="shared" si="13"/>
        <v>0</v>
      </c>
      <c r="EY30" s="130">
        <f t="shared" si="14"/>
        <v>0</v>
      </c>
      <c r="EZ30" s="130">
        <f t="shared" si="15"/>
        <v>0</v>
      </c>
      <c r="FA30" s="128"/>
      <c r="FB30" s="128">
        <f t="shared" si="16"/>
        <v>0</v>
      </c>
      <c r="FC30" s="128"/>
      <c r="FD30" s="128">
        <f t="shared" si="17"/>
        <v>0</v>
      </c>
      <c r="FE30" s="128">
        <f t="shared" si="18"/>
        <v>0</v>
      </c>
      <c r="FF30" s="128">
        <f t="shared" si="19"/>
        <v>0</v>
      </c>
      <c r="FG30" s="128">
        <f t="shared" si="20"/>
        <v>0</v>
      </c>
      <c r="FH30" s="128">
        <f t="shared" si="21"/>
        <v>0</v>
      </c>
      <c r="FI30" s="128">
        <f t="shared" si="22"/>
        <v>0</v>
      </c>
      <c r="FJ30" s="128">
        <f t="shared" si="23"/>
        <v>0</v>
      </c>
      <c r="FL30">
        <f t="shared" si="24"/>
        <v>0</v>
      </c>
      <c r="FM30">
        <f t="shared" si="25"/>
        <v>0</v>
      </c>
      <c r="FN30">
        <f t="shared" si="26"/>
        <v>0</v>
      </c>
      <c r="FO30">
        <f t="shared" si="27"/>
        <v>0</v>
      </c>
      <c r="FP30">
        <f t="shared" si="28"/>
        <v>0</v>
      </c>
      <c r="FQ30">
        <f t="shared" si="29"/>
        <v>0</v>
      </c>
      <c r="FR30">
        <f t="shared" si="30"/>
        <v>0</v>
      </c>
      <c r="FT30">
        <f t="shared" si="31"/>
        <v>0</v>
      </c>
      <c r="FU30">
        <f t="shared" si="32"/>
        <v>0</v>
      </c>
      <c r="FV30">
        <f t="shared" si="33"/>
        <v>0</v>
      </c>
      <c r="FW30">
        <f t="shared" si="34"/>
        <v>0</v>
      </c>
      <c r="FX30">
        <f t="shared" si="35"/>
        <v>0</v>
      </c>
      <c r="FY30">
        <f t="shared" si="36"/>
        <v>0</v>
      </c>
      <c r="FZ30">
        <f t="shared" si="37"/>
        <v>0</v>
      </c>
      <c r="GB30">
        <f t="shared" si="38"/>
        <v>0</v>
      </c>
      <c r="GC30">
        <f t="shared" si="39"/>
        <v>0</v>
      </c>
      <c r="GD30">
        <f t="shared" si="40"/>
        <v>0</v>
      </c>
      <c r="GE30">
        <f t="shared" si="41"/>
        <v>0</v>
      </c>
      <c r="GF30">
        <f t="shared" si="42"/>
        <v>0</v>
      </c>
      <c r="GG30">
        <f t="shared" si="43"/>
        <v>0</v>
      </c>
      <c r="GH30">
        <f t="shared" si="44"/>
        <v>0</v>
      </c>
      <c r="GJ30">
        <f t="shared" si="45"/>
        <v>0</v>
      </c>
      <c r="GK30">
        <f t="shared" si="46"/>
        <v>0</v>
      </c>
      <c r="GL30">
        <f t="shared" si="47"/>
        <v>0</v>
      </c>
      <c r="GM30">
        <f t="shared" si="48"/>
        <v>0</v>
      </c>
      <c r="GN30">
        <f t="shared" si="49"/>
        <v>0</v>
      </c>
      <c r="GO30">
        <f t="shared" si="50"/>
        <v>0</v>
      </c>
      <c r="GP30">
        <f t="shared" si="51"/>
        <v>0</v>
      </c>
      <c r="GR30">
        <f t="shared" si="52"/>
        <v>0</v>
      </c>
      <c r="GS30">
        <f t="shared" si="53"/>
        <v>0</v>
      </c>
      <c r="GT30">
        <f t="shared" si="54"/>
        <v>0</v>
      </c>
      <c r="GU30">
        <f t="shared" si="55"/>
        <v>0</v>
      </c>
      <c r="GV30">
        <f t="shared" si="56"/>
        <v>0</v>
      </c>
      <c r="GW30">
        <f t="shared" si="57"/>
        <v>0</v>
      </c>
      <c r="GX30">
        <f t="shared" si="58"/>
        <v>0</v>
      </c>
    </row>
    <row r="31" spans="1:206" x14ac:dyDescent="0.2">
      <c r="B31" t="s">
        <v>76</v>
      </c>
      <c r="C31" t="s">
        <v>35</v>
      </c>
      <c r="D31" t="s">
        <v>97</v>
      </c>
      <c r="E31" t="str">
        <f t="shared" si="0"/>
        <v>BB3</v>
      </c>
      <c r="G31" s="129">
        <v>0</v>
      </c>
      <c r="H31" s="129">
        <v>0</v>
      </c>
      <c r="I31" s="127"/>
      <c r="J31" s="127">
        <f t="shared" si="60"/>
        <v>217</v>
      </c>
      <c r="K31" s="127">
        <f t="shared" si="61"/>
        <v>218</v>
      </c>
      <c r="L31" s="127">
        <f t="shared" si="61"/>
        <v>219</v>
      </c>
      <c r="M31" s="127">
        <f t="shared" si="61"/>
        <v>220</v>
      </c>
      <c r="N31" s="127">
        <f t="shared" si="61"/>
        <v>221</v>
      </c>
      <c r="O31" s="127">
        <f t="shared" si="61"/>
        <v>222</v>
      </c>
      <c r="P31" s="127">
        <f t="shared" si="61"/>
        <v>223</v>
      </c>
      <c r="Q31" s="127"/>
      <c r="R31" s="127"/>
      <c r="S31" s="127"/>
      <c r="T31" s="127"/>
      <c r="U31" s="127"/>
      <c r="V31" s="127"/>
      <c r="W31" s="127"/>
      <c r="X31" s="127"/>
      <c r="Y31" s="127"/>
      <c r="AA31" s="128">
        <f>COUNTIF('Fleet Calc'!$AE$3:$AE$1600,CONCATENATE(uCO2_Calc!$E31,uCO2_Calc!J$2,"L"))</f>
        <v>0</v>
      </c>
      <c r="AB31" s="128">
        <f>COUNTIF('Fleet Calc'!$AE$3:$AE$1600,CONCATENATE(uCO2_Calc!$E31,uCO2_Calc!K$2,"L"))</f>
        <v>0</v>
      </c>
      <c r="AC31" s="128">
        <f>COUNTIF('Fleet Calc'!$AE$3:$AE$1600,CONCATENATE(uCO2_Calc!$E31,uCO2_Calc!L$2,"L"))</f>
        <v>0</v>
      </c>
      <c r="AD31" s="128">
        <f>COUNTIF('Fleet Calc'!$AE$3:$AE$1600,CONCATENATE(uCO2_Calc!$E31,uCO2_Calc!M$2,"L"))</f>
        <v>0</v>
      </c>
      <c r="AE31" s="128">
        <f>COUNTIF('Fleet Calc'!$AE$3:$AE$1600,CONCATENATE(uCO2_Calc!$E31,uCO2_Calc!N$2,"L"))</f>
        <v>0</v>
      </c>
      <c r="AF31" s="128">
        <f>COUNTIF('Fleet Calc'!$AE$3:$AE$1600,CONCATENATE(uCO2_Calc!$E31,uCO2_Calc!O$2,"L"))</f>
        <v>0</v>
      </c>
      <c r="AG31" s="128">
        <f>COUNTIF('Fleet Calc'!$AE$3:$AE$1600,CONCATENATE(uCO2_Calc!$E31,uCO2_Calc!P$2,"L"))</f>
        <v>0</v>
      </c>
      <c r="AH31" s="128"/>
      <c r="AI31" s="128">
        <f>COUNTIF('Fleet Calc'!$AE$3:$AE$1600,CONCATENATE(uCO2_Calc!$E31,uCO2_Calc!J$2,"A"))</f>
        <v>0</v>
      </c>
      <c r="AJ31" s="128">
        <f>COUNTIF('Fleet Calc'!$AE$3:$AE$1600,CONCATENATE(uCO2_Calc!$E31,uCO2_Calc!K$2,"A"))</f>
        <v>0</v>
      </c>
      <c r="AK31" s="128">
        <f>COUNTIF('Fleet Calc'!$AE$3:$AE$1600,CONCATENATE(uCO2_Calc!$E31,uCO2_Calc!L$2,"A"))</f>
        <v>0</v>
      </c>
      <c r="AL31" s="128">
        <f>COUNTIF('Fleet Calc'!$AE$3:$AE$1600,CONCATENATE(uCO2_Calc!$E31,uCO2_Calc!M$2,"A"))</f>
        <v>0</v>
      </c>
      <c r="AM31" s="128">
        <f>COUNTIF('Fleet Calc'!$AE$3:$AE$1600,CONCATENATE(uCO2_Calc!$E31,uCO2_Calc!N$2,"A"))</f>
        <v>0</v>
      </c>
      <c r="AN31" s="128">
        <f>COUNTIF('Fleet Calc'!$AE$3:$AE$1600,CONCATENATE(uCO2_Calc!$E31,uCO2_Calc!O$2,"A"))</f>
        <v>0</v>
      </c>
      <c r="AO31" s="128">
        <f>COUNTIF('Fleet Calc'!$AE$3:$AE$1600,CONCATENATE(uCO2_Calc!$E31,uCO2_Calc!P$2,"A"))</f>
        <v>0</v>
      </c>
      <c r="AP31" s="128"/>
      <c r="AQ31" s="128">
        <f>SUMIF('Fleet Calc'!$AE$3:$AE$1600,CONCATENATE(uCO2_Calc!$E31,uCO2_Calc!J$2,"L"),'Fleet Calc'!$AK$3:$AK$1600)</f>
        <v>0</v>
      </c>
      <c r="AR31" s="128">
        <f>SUMIF('Fleet Calc'!$AE$3:$AE$1600,CONCATENATE(uCO2_Calc!$E31,uCO2_Calc!K$2,"L"),'Fleet Calc'!$AK$3:$AK$1600)</f>
        <v>0</v>
      </c>
      <c r="AS31" s="128">
        <f>SUMIF('Fleet Calc'!$AE$3:$AE$1600,CONCATENATE(uCO2_Calc!$E31,uCO2_Calc!L$2,"L"),'Fleet Calc'!$AK$3:$AK$1600)</f>
        <v>0</v>
      </c>
      <c r="AT31" s="128">
        <f>SUMIF('Fleet Calc'!$AE$3:$AE$1600,CONCATENATE(uCO2_Calc!$E31,uCO2_Calc!M$2,"L"),'Fleet Calc'!$AK$3:$AK$1600)</f>
        <v>0</v>
      </c>
      <c r="AU31" s="128">
        <f>SUMIF('Fleet Calc'!$AE$3:$AE$1600,CONCATENATE(uCO2_Calc!$E31,uCO2_Calc!N$2,"L"),'Fleet Calc'!$AK$3:$AK$1600)</f>
        <v>0</v>
      </c>
      <c r="AV31" s="128">
        <f>SUMIF('Fleet Calc'!$AE$3:$AE$1600,CONCATENATE(uCO2_Calc!$E31,uCO2_Calc!O$2,"L"),'Fleet Calc'!$AK$3:$AK$1600)</f>
        <v>0</v>
      </c>
      <c r="AW31" s="128">
        <f>SUMIF('Fleet Calc'!$AE$3:$AE$1600,CONCATENATE(uCO2_Calc!$E31,uCO2_Calc!P$2,"L"),'Fleet Calc'!$AK$3:$AK$1600)</f>
        <v>0</v>
      </c>
      <c r="AX31" s="128"/>
      <c r="AY31" s="128">
        <f>SUMIF('Fleet Calc'!$AE$3:$AE$1600,CONCATENATE(uCO2_Calc!$E31,uCO2_Calc!J$2,"A"),'Fleet Calc'!$AK$3:$AK$1600)</f>
        <v>0</v>
      </c>
      <c r="AZ31" s="128">
        <f>SUMIF('Fleet Calc'!$AE$3:$AE$1600,CONCATENATE(uCO2_Calc!$E31,uCO2_Calc!K$2,"A"),'Fleet Calc'!$AK$3:$AK$1600)</f>
        <v>0</v>
      </c>
      <c r="BA31" s="128">
        <f>SUMIF('Fleet Calc'!$AE$3:$AE$1600,CONCATENATE(uCO2_Calc!$E31,uCO2_Calc!L$2,"A"),'Fleet Calc'!$AK$3:$AK$1600)</f>
        <v>0</v>
      </c>
      <c r="BB31" s="128">
        <f>SUMIF('Fleet Calc'!$AE$3:$AE$1600,CONCATENATE(uCO2_Calc!$E31,uCO2_Calc!M$2,"A"),'Fleet Calc'!$AK$3:$AK$1600)</f>
        <v>0</v>
      </c>
      <c r="BC31" s="128">
        <f>SUMIF('Fleet Calc'!$AE$3:$AE$1600,CONCATENATE(uCO2_Calc!$E31,uCO2_Calc!N$2,"A"),'Fleet Calc'!$AK$3:$AK$1600)</f>
        <v>0</v>
      </c>
      <c r="BD31" s="128">
        <f>SUMIF('Fleet Calc'!$AE$3:$AE$1600,CONCATENATE(uCO2_Calc!$E31,uCO2_Calc!O$2,"A"),'Fleet Calc'!$AK$3:$AK$1600)</f>
        <v>0</v>
      </c>
      <c r="BE31" s="128">
        <f>SUMIF('Fleet Calc'!$AE$3:$AE$1600,CONCATENATE(uCO2_Calc!$E31,uCO2_Calc!P$2,"A"),'Fleet Calc'!$AK$3:$AK$1600)</f>
        <v>0</v>
      </c>
      <c r="BF31" s="128"/>
      <c r="BG31" s="128">
        <f>IF(J31&lt;&gt;"",(AQ31*1.609344*VLOOKUP(J31,'uCO2 Emission Factors'!$V$7:$X$271,2,FALSE))/1000000,0)</f>
        <v>0</v>
      </c>
      <c r="BH31" s="128">
        <f>IF(K31&lt;&gt;"",(AR31*1.609344*VLOOKUP(K31,'uCO2 Emission Factors'!$V$7:$X$271,2,FALSE))/1000000,0)</f>
        <v>0</v>
      </c>
      <c r="BI31" s="128">
        <f>IF(L31&lt;&gt;"",(AS31*1.609344*VLOOKUP(L31,'uCO2 Emission Factors'!$V$7:$X$271,2,FALSE))/1000000,0)</f>
        <v>0</v>
      </c>
      <c r="BJ31" s="128">
        <f>IF(M31&lt;&gt;"",(AT31*1.609344*VLOOKUP(M31,'uCO2 Emission Factors'!$V$7:$X$271,2,FALSE))/1000000,0)</f>
        <v>0</v>
      </c>
      <c r="BK31" s="128">
        <f>IF(N31&lt;&gt;"",(AU31*1.609344*VLOOKUP(N31,'uCO2 Emission Factors'!$V$7:$X$271,2,FALSE))/1000000,0)</f>
        <v>0</v>
      </c>
      <c r="BL31" s="128">
        <f>IF(O31&lt;&gt;"",(AV31*1.609344*VLOOKUP(O31,'uCO2 Emission Factors'!$V$7:$X$271,2,FALSE))/1000000,0)</f>
        <v>0</v>
      </c>
      <c r="BM31" s="128">
        <f>IF(P31&lt;&gt;"",(AW31*1.609344*VLOOKUP(P31,'uCO2 Emission Factors'!$V$7:$X$271,2,FALSE))/1000000,0)</f>
        <v>0</v>
      </c>
      <c r="BN31" s="128"/>
      <c r="BO31" s="128">
        <f>IF(J31&lt;&gt;"",(AY31*1.609344*VLOOKUP(J31,'uCO2 Emission Factors'!$V$7:$X$271,3,FALSE))/1000000,0)</f>
        <v>0</v>
      </c>
      <c r="BP31" s="128">
        <f>IF(K31&lt;&gt;"",(AZ31*1.609344*VLOOKUP(K31,'uCO2 Emission Factors'!$V$7:$X$271,3,FALSE))/1000000,0)</f>
        <v>0</v>
      </c>
      <c r="BQ31" s="128">
        <f>IF(L31&lt;&gt;"",(BA31*1.609344*VLOOKUP(L31,'uCO2 Emission Factors'!$V$7:$X$271,3,FALSE))/1000000,0)</f>
        <v>0</v>
      </c>
      <c r="BR31" s="128">
        <f>IF(M31&lt;&gt;"",(BB31*1.609344*VLOOKUP(M31,'uCO2 Emission Factors'!$V$7:$X$271,3,FALSE))/1000000,0)</f>
        <v>0</v>
      </c>
      <c r="BS31" s="128">
        <f>IF(N31&lt;&gt;"",(BC31*1.609344*VLOOKUP(N31,'uCO2 Emission Factors'!$V$7:$X$271,3,FALSE))/1000000,0)</f>
        <v>0</v>
      </c>
      <c r="BT31" s="128">
        <f>IF(O31&lt;&gt;"",(BD31*1.609344*VLOOKUP(O31,'uCO2 Emission Factors'!$V$7:$X$271,3,FALSE))/1000000,0)</f>
        <v>0</v>
      </c>
      <c r="BU31" s="128">
        <f>IF(P31&lt;&gt;"",(BE31*1.609344*VLOOKUP(P31,'uCO2 Emission Factors'!$V$7:$X$271,3,FALSE))/1000000,0)</f>
        <v>0</v>
      </c>
      <c r="BV31" s="128"/>
      <c r="BW31" s="128">
        <f>SUMIF('Fleet Calc'!$AE$3:$AE$1600,CONCATENATE(uCO2_Calc!$E31,uCO2_Calc!J$2,"L"),'Fleet Calc'!$AI$3:$AI$1600)</f>
        <v>0</v>
      </c>
      <c r="BX31" s="128">
        <f>SUMIF('Fleet Calc'!$AE$3:$AE$1600,CONCATENATE(uCO2_Calc!$E31,uCO2_Calc!K$2,"L"),'Fleet Calc'!$AI$3:$AI$1600)</f>
        <v>0</v>
      </c>
      <c r="BY31" s="128">
        <f>SUMIF('Fleet Calc'!$AE$3:$AE$1600,CONCATENATE(uCO2_Calc!$E31,uCO2_Calc!L$2,"L"),'Fleet Calc'!$AI$3:$AI$1600)</f>
        <v>0</v>
      </c>
      <c r="BZ31" s="128">
        <f>SUMIF('Fleet Calc'!$AE$3:$AE$1600,CONCATENATE(uCO2_Calc!$E31,uCO2_Calc!M$2,"L"),'Fleet Calc'!$AI$3:$AI$1600)</f>
        <v>0</v>
      </c>
      <c r="CA31" s="128">
        <f>SUMIF('Fleet Calc'!$AE$3:$AE$1600,CONCATENATE(uCO2_Calc!$E31,uCO2_Calc!N$2,"L"),'Fleet Calc'!$AI$3:$AI$1600)</f>
        <v>0</v>
      </c>
      <c r="CB31" s="128">
        <f>SUMIF('Fleet Calc'!$AE$3:$AE$1600,CONCATENATE(uCO2_Calc!$E31,uCO2_Calc!O$2,"L"),'Fleet Calc'!$AI$3:$AI$1600)</f>
        <v>0</v>
      </c>
      <c r="CC31" s="128">
        <f>SUMIF('Fleet Calc'!$AE$3:$AE$1600,CONCATENATE(uCO2_Calc!$E31,uCO2_Calc!P$2,"L"),'Fleet Calc'!$AI$3:$AI$1600)</f>
        <v>0</v>
      </c>
      <c r="CD31" s="128"/>
      <c r="CE31" s="128">
        <f>SUMIF('Fleet Calc'!$AE$3:$AE$1600,CONCATENATE(uCO2_Calc!$E31,uCO2_Calc!J$2,"A"),'Fleet Calc'!$AI$3:$AI$1600)</f>
        <v>0</v>
      </c>
      <c r="CF31" s="128">
        <f>SUMIF('Fleet Calc'!$AE$3:$AE$1600,CONCATENATE(uCO2_Calc!$E31,uCO2_Calc!K$2,"A"),'Fleet Calc'!$AI$3:$AI$1600)</f>
        <v>0</v>
      </c>
      <c r="CG31" s="128">
        <f>SUMIF('Fleet Calc'!$AE$3:$AE$1600,CONCATENATE(uCO2_Calc!$E31,uCO2_Calc!L$2,"A"),'Fleet Calc'!$AI$3:$AI$1600)</f>
        <v>0</v>
      </c>
      <c r="CH31" s="128">
        <f>SUMIF('Fleet Calc'!$AE$3:$AE$1600,CONCATENATE(uCO2_Calc!$E31,uCO2_Calc!M$2,"A"),'Fleet Calc'!$AI$3:$AI$1600)</f>
        <v>0</v>
      </c>
      <c r="CI31" s="128">
        <f>SUMIF('Fleet Calc'!$AE$3:$AE$1600,CONCATENATE(uCO2_Calc!$E31,uCO2_Calc!N$2,"A"),'Fleet Calc'!$AI$3:$AI$1600)</f>
        <v>0</v>
      </c>
      <c r="CJ31" s="128">
        <f>SUMIF('Fleet Calc'!$AE$3:$AE$1600,CONCATENATE(uCO2_Calc!$E31,uCO2_Calc!O$2,"A"),'Fleet Calc'!$AI$3:$AI$1600)</f>
        <v>0</v>
      </c>
      <c r="CK31" s="128">
        <f>SUMIF('Fleet Calc'!$AE$3:$AE$1600,CONCATENATE(uCO2_Calc!$E31,uCO2_Calc!P$2,"A"),'Fleet Calc'!$AI$3:$AI$1600)</f>
        <v>0</v>
      </c>
      <c r="CL31" s="128"/>
      <c r="CM31" s="128">
        <f>IF(S31&lt;&gt;"",(BW31*1.609344*VLOOKUP(S31,'uCO2 Emission Factors'!$V$7:$X$271,2,FALSE))/1000000,0)</f>
        <v>0</v>
      </c>
      <c r="CN31" s="128">
        <f>IF(T31&lt;&gt;"",(BX31*1.609344*VLOOKUP(T31,'uCO2 Emission Factors'!$V$7:$X$271,2,FALSE))/1000000,0)</f>
        <v>0</v>
      </c>
      <c r="CO31" s="128">
        <f>IF(U31&lt;&gt;"",(BY31*1.609344*VLOOKUP(U31,'uCO2 Emission Factors'!$V$7:$X$271,2,FALSE))/1000000,0)</f>
        <v>0</v>
      </c>
      <c r="CP31" s="128">
        <f>IF(V31&lt;&gt;"",(BZ31*1.609344*VLOOKUP(V31,'uCO2 Emission Factors'!$V$7:$X$271,2,FALSE))/1000000,0)</f>
        <v>0</v>
      </c>
      <c r="CQ31" s="128">
        <f>IF(W31&lt;&gt;"",(CA31*1.609344*VLOOKUP(W31,'uCO2 Emission Factors'!$V$7:$X$271,2,FALSE))/1000000,0)</f>
        <v>0</v>
      </c>
      <c r="CR31" s="128">
        <f>IF(X31&lt;&gt;"",(CB31*1.609344*VLOOKUP(X31,'uCO2 Emission Factors'!$V$7:$X$271,2,FALSE))/1000000,0)</f>
        <v>0</v>
      </c>
      <c r="CS31" s="128">
        <f>IF(Y31&lt;&gt;"",(CC31*1.609344*VLOOKUP(Y31,'uCO2 Emission Factors'!$V$7:$X$271,2,FALSE))/1000000,0)</f>
        <v>0</v>
      </c>
      <c r="CT31" s="128"/>
      <c r="CU31" s="128">
        <f>IF(S31&lt;&gt;"",(CE31*1.609344*VLOOKUP(S31,'uCO2 Emission Factors'!$V$7:$X$271,3,FALSE))/1000000,0)</f>
        <v>0</v>
      </c>
      <c r="CV31" s="128">
        <f>IF(T31&lt;&gt;"",(CF31*1.609344*VLOOKUP(T31,'uCO2 Emission Factors'!$V$7:$X$271,3,FALSE))/1000000,0)</f>
        <v>0</v>
      </c>
      <c r="CW31" s="128">
        <f>IF(U31&lt;&gt;"",(CG31*1.609344*VLOOKUP(U31,'uCO2 Emission Factors'!$V$7:$X$271,3,FALSE))/1000000,0)</f>
        <v>0</v>
      </c>
      <c r="CX31" s="128">
        <f>IF(V31&lt;&gt;"",(CH31*1.609344*VLOOKUP(V31,'uCO2 Emission Factors'!$V$7:$X$271,3,FALSE))/1000000,0)</f>
        <v>0</v>
      </c>
      <c r="CY31" s="128">
        <f>IF(W31&lt;&gt;"",(CI31*1.609344*VLOOKUP(W31,'uCO2 Emission Factors'!$V$7:$X$271,3,FALSE))/1000000,0)</f>
        <v>0</v>
      </c>
      <c r="CZ31" s="128">
        <f>IF(X31&lt;&gt;"",(CJ31*1.609344*VLOOKUP(X31,'uCO2 Emission Factors'!$V$7:$X$271,3,FALSE))/1000000,0)</f>
        <v>0</v>
      </c>
      <c r="DA31" s="128">
        <f>IF(Y31&lt;&gt;"",(CK31*1.609344*VLOOKUP(Y31,'uCO2 Emission Factors'!$V$7:$X$271,3,FALSE))/1000000,0)</f>
        <v>0</v>
      </c>
      <c r="DB31" s="128"/>
      <c r="DC31" s="128">
        <f>SUMIF('Fleet Calc'!$AE$3:$AE$1600,CONCATENATE(uCO2_Calc!$E31,uCO2_Calc!J$2,"L"),'Fleet Calc'!$AG$3:$AG$1600)</f>
        <v>0</v>
      </c>
      <c r="DD31" s="128">
        <f>SUMIF('Fleet Calc'!$AE$3:$AE$1600,CONCATENATE(uCO2_Calc!$E31,uCO2_Calc!K$2,"L"),'Fleet Calc'!$AG$3:$AG$1600)</f>
        <v>0</v>
      </c>
      <c r="DE31" s="128">
        <f>SUMIF('Fleet Calc'!$AE$3:$AE$1600,CONCATENATE(uCO2_Calc!$E31,uCO2_Calc!L$2,"L"),'Fleet Calc'!$AG$3:$AG$1600)</f>
        <v>0</v>
      </c>
      <c r="DF31" s="128">
        <f>SUMIF('Fleet Calc'!$AE$3:$AE$1600,CONCATENATE(uCO2_Calc!$E31,uCO2_Calc!M$2,"L"),'Fleet Calc'!$AG$3:$AG$1600)</f>
        <v>0</v>
      </c>
      <c r="DG31" s="128">
        <f>SUMIF('Fleet Calc'!$AE$3:$AE$1600,CONCATENATE(uCO2_Calc!$E31,uCO2_Calc!N$2,"L"),'Fleet Calc'!$AG$3:$AG$1600)</f>
        <v>0</v>
      </c>
      <c r="DH31" s="128">
        <f>SUMIF('Fleet Calc'!$AE$3:$AE$1600,CONCATENATE(uCO2_Calc!$E31,uCO2_Calc!O$2,"L"),'Fleet Calc'!$AG$3:$AG$1600)</f>
        <v>0</v>
      </c>
      <c r="DI31" s="128">
        <f>SUMIF('Fleet Calc'!$AE$3:$AE$1600,CONCATENATE(uCO2_Calc!$E31,uCO2_Calc!P$2,"L"),'Fleet Calc'!$AG$3:$AG$1600)</f>
        <v>0</v>
      </c>
      <c r="DJ31" s="128"/>
      <c r="DK31" s="128">
        <f>SUMIF('Fleet Calc'!$AE$3:$AE$1600,CONCATENATE(uCO2_Calc!$E31,uCO2_Calc!J$2,"A"),'Fleet Calc'!$AG$3:$AG$1600)</f>
        <v>0</v>
      </c>
      <c r="DL31" s="128">
        <f>SUMIF('Fleet Calc'!$AE$3:$AE$1600,CONCATENATE(uCO2_Calc!$E31,uCO2_Calc!K$2,"A"),'Fleet Calc'!$AG$3:$AG$1600)</f>
        <v>0</v>
      </c>
      <c r="DM31" s="128">
        <f>SUMIF('Fleet Calc'!$AE$3:$AE$1600,CONCATENATE(uCO2_Calc!$E31,uCO2_Calc!L$2,"A"),'Fleet Calc'!$AG$3:$AG$1600)</f>
        <v>0</v>
      </c>
      <c r="DN31" s="128">
        <f>SUMIF('Fleet Calc'!$AE$3:$AE$1600,CONCATENATE(uCO2_Calc!$E31,uCO2_Calc!M$2,"A"),'Fleet Calc'!$AG$3:$AG$1600)</f>
        <v>0</v>
      </c>
      <c r="DO31" s="128">
        <f>SUMIF('Fleet Calc'!$AE$3:$AE$1600,CONCATENATE(uCO2_Calc!$E31,uCO2_Calc!N$2,"A"),'Fleet Calc'!$AG$3:$AG$1600)</f>
        <v>0</v>
      </c>
      <c r="DP31" s="128">
        <f>SUMIF('Fleet Calc'!$AE$3:$AE$1600,CONCATENATE(uCO2_Calc!$E31,uCO2_Calc!O$2,"A"),'Fleet Calc'!$AG$3:$AG$1600)</f>
        <v>0</v>
      </c>
      <c r="DQ31" s="128">
        <f>SUMIF('Fleet Calc'!$AE$3:$AE$1600,CONCATENATE(uCO2_Calc!$E31,uCO2_Calc!P$2,"A"),'Fleet Calc'!$AG$3:$AG$1600)</f>
        <v>0</v>
      </c>
      <c r="DR31" s="128">
        <f>SUMIF('Fleet Calc'!$AE$3:$AE$1600,CONCATENATE(uCO2_Calc!$E31,uCO2_Calc!Q$2,"A"),'Fleet Calc'!$AG$3:$AG$1600)</f>
        <v>0</v>
      </c>
      <c r="DS31" s="128">
        <f>SUMIF('Fleet Calc'!$AE$3:$AE$1600,CONCATENATE(uCO2_Calc!$E31,uCO2_Calc!R$2,"A"),'Fleet Calc'!$AG$3:$AG$1600)</f>
        <v>0</v>
      </c>
      <c r="DT31" s="128">
        <f>SUMIF('Fleet Calc'!$AE$3:$AE$1600,CONCATENATE(uCO2_Calc!$E31,uCO2_Calc!S$2,"A"),'Fleet Calc'!$AG$3:$AG$1600)</f>
        <v>0</v>
      </c>
      <c r="DU31" s="128"/>
      <c r="DV31" s="130">
        <f>IF(J31&lt;&gt;"",(DC31*VLOOKUP(J31,'uCO2 Emission Factors'!$V$7:$Z$271,5,FALSE))/1000000,0)</f>
        <v>0</v>
      </c>
      <c r="DW31" s="130">
        <f>IF(K31&lt;&gt;"",(DD31*VLOOKUP(K31,'uCO2 Emission Factors'!$V$7:$Z$271,5,FALSE))/1000000,0)</f>
        <v>0</v>
      </c>
      <c r="DX31" s="130">
        <f>IF(L31&lt;&gt;"",(DE31*VLOOKUP(L31,'uCO2 Emission Factors'!$V$7:$Z$271,5,FALSE))/1000000,0)</f>
        <v>0</v>
      </c>
      <c r="DY31" s="130">
        <f>IF(M31&lt;&gt;"",(DF31*VLOOKUP(M31,'uCO2 Emission Factors'!$V$7:$Z$271,5,FALSE))/1000000,0)</f>
        <v>0</v>
      </c>
      <c r="DZ31" s="130">
        <f>IF(N31&lt;&gt;"",(DG31*VLOOKUP(N31,'uCO2 Emission Factors'!$V$7:$Z$271,5,FALSE))/1000000,0)</f>
        <v>0</v>
      </c>
      <c r="EA31" s="130">
        <f>IF(O31&lt;&gt;"",(DH31*VLOOKUP(O31,'uCO2 Emission Factors'!$V$7:$Z$271,5,FALSE))/1000000,0)</f>
        <v>0</v>
      </c>
      <c r="EB31" s="130">
        <f>IF(P31&lt;&gt;"",(DI31*VLOOKUP(P31,'uCO2 Emission Factors'!$V$7:$Z$271,5,FALSE))/1000000,0)</f>
        <v>0</v>
      </c>
      <c r="EC31" s="128"/>
      <c r="ED31" s="130">
        <f>IF(J31&lt;&gt;"",(DK31*VLOOKUP(J31,'uCO2 Emission Factors'!$V$7:$Z$271,5,FALSE))/1000000,0)</f>
        <v>0</v>
      </c>
      <c r="EE31" s="130">
        <f>IF(K31&lt;&gt;"",(DL31*VLOOKUP(K31,'uCO2 Emission Factors'!$V$7:$Z$271,5,FALSE))/1000000,0)</f>
        <v>0</v>
      </c>
      <c r="EF31" s="130">
        <f>IF(L31&lt;&gt;"",(DM31*VLOOKUP(L31,'uCO2 Emission Factors'!$V$7:$Z$271,5,FALSE))/1000000,0)</f>
        <v>0</v>
      </c>
      <c r="EG31" s="130">
        <f>IF(M31&lt;&gt;"",(DN31*VLOOKUP(M31,'uCO2 Emission Factors'!$V$7:$Z$271,5,FALSE))/1000000,0)</f>
        <v>0</v>
      </c>
      <c r="EH31" s="130">
        <f>IF(N31&lt;&gt;"",(DO31*VLOOKUP(N31,'uCO2 Emission Factors'!$V$7:$Z$271,5,FALSE))/1000000,0)</f>
        <v>0</v>
      </c>
      <c r="EI31" s="130">
        <f>IF(O31&lt;&gt;"",(DP31*VLOOKUP(O31,'uCO2 Emission Factors'!$V$7:$Z$271,5,FALSE))/1000000,0)</f>
        <v>0</v>
      </c>
      <c r="EJ31" s="130">
        <f>IF(P31&lt;&gt;"",(DQ31*VLOOKUP(P31,'uCO2 Emission Factors'!$V$7:$Z$271,5,FALSE))/1000000,0)</f>
        <v>0</v>
      </c>
      <c r="EK31" s="128"/>
      <c r="EL31" s="130">
        <f t="shared" si="2"/>
        <v>0</v>
      </c>
      <c r="EM31" s="130">
        <f t="shared" si="3"/>
        <v>0</v>
      </c>
      <c r="EN31" s="130">
        <f t="shared" si="4"/>
        <v>0</v>
      </c>
      <c r="EO31" s="130">
        <f t="shared" si="5"/>
        <v>0</v>
      </c>
      <c r="EP31" s="130">
        <f t="shared" si="6"/>
        <v>0</v>
      </c>
      <c r="EQ31" s="130">
        <f t="shared" si="7"/>
        <v>0</v>
      </c>
      <c r="ER31" s="130">
        <f t="shared" si="8"/>
        <v>0</v>
      </c>
      <c r="ES31" s="130"/>
      <c r="ET31" s="130">
        <f t="shared" si="9"/>
        <v>0</v>
      </c>
      <c r="EU31" s="130">
        <f t="shared" si="10"/>
        <v>0</v>
      </c>
      <c r="EV31" s="130">
        <f t="shared" si="11"/>
        <v>0</v>
      </c>
      <c r="EW31" s="130">
        <f t="shared" si="12"/>
        <v>0</v>
      </c>
      <c r="EX31" s="130">
        <f t="shared" si="13"/>
        <v>0</v>
      </c>
      <c r="EY31" s="130">
        <f t="shared" si="14"/>
        <v>0</v>
      </c>
      <c r="EZ31" s="130">
        <f t="shared" si="15"/>
        <v>0</v>
      </c>
      <c r="FA31" s="128"/>
      <c r="FB31" s="128">
        <f t="shared" si="16"/>
        <v>0</v>
      </c>
      <c r="FC31" s="128"/>
      <c r="FD31" s="128">
        <f t="shared" si="17"/>
        <v>0</v>
      </c>
      <c r="FE31" s="128">
        <f t="shared" si="18"/>
        <v>0</v>
      </c>
      <c r="FF31" s="128">
        <f t="shared" si="19"/>
        <v>0</v>
      </c>
      <c r="FG31" s="128">
        <f t="shared" si="20"/>
        <v>0</v>
      </c>
      <c r="FH31" s="128">
        <f t="shared" si="21"/>
        <v>0</v>
      </c>
      <c r="FI31" s="128">
        <f t="shared" si="22"/>
        <v>0</v>
      </c>
      <c r="FJ31" s="128">
        <f t="shared" si="23"/>
        <v>0</v>
      </c>
      <c r="FL31">
        <f t="shared" si="24"/>
        <v>0</v>
      </c>
      <c r="FM31">
        <f t="shared" si="25"/>
        <v>0</v>
      </c>
      <c r="FN31">
        <f t="shared" si="26"/>
        <v>0</v>
      </c>
      <c r="FO31">
        <f t="shared" si="27"/>
        <v>0</v>
      </c>
      <c r="FP31">
        <f t="shared" si="28"/>
        <v>0</v>
      </c>
      <c r="FQ31">
        <f t="shared" si="29"/>
        <v>0</v>
      </c>
      <c r="FR31">
        <f t="shared" si="30"/>
        <v>0</v>
      </c>
      <c r="FT31">
        <f t="shared" si="31"/>
        <v>0</v>
      </c>
      <c r="FU31">
        <f t="shared" si="32"/>
        <v>0</v>
      </c>
      <c r="FV31">
        <f t="shared" si="33"/>
        <v>0</v>
      </c>
      <c r="FW31">
        <f t="shared" si="34"/>
        <v>0</v>
      </c>
      <c r="FX31">
        <f t="shared" si="35"/>
        <v>0</v>
      </c>
      <c r="FY31">
        <f t="shared" si="36"/>
        <v>0</v>
      </c>
      <c r="FZ31">
        <f t="shared" si="37"/>
        <v>0</v>
      </c>
      <c r="GB31">
        <f t="shared" si="38"/>
        <v>0</v>
      </c>
      <c r="GC31">
        <f t="shared" si="39"/>
        <v>0</v>
      </c>
      <c r="GD31">
        <f t="shared" si="40"/>
        <v>0</v>
      </c>
      <c r="GE31">
        <f t="shared" si="41"/>
        <v>0</v>
      </c>
      <c r="GF31">
        <f t="shared" si="42"/>
        <v>0</v>
      </c>
      <c r="GG31">
        <f t="shared" si="43"/>
        <v>0</v>
      </c>
      <c r="GH31">
        <f t="shared" si="44"/>
        <v>0</v>
      </c>
      <c r="GJ31">
        <f t="shared" si="45"/>
        <v>0</v>
      </c>
      <c r="GK31">
        <f t="shared" si="46"/>
        <v>0</v>
      </c>
      <c r="GL31">
        <f t="shared" si="47"/>
        <v>0</v>
      </c>
      <c r="GM31">
        <f t="shared" si="48"/>
        <v>0</v>
      </c>
      <c r="GN31">
        <f t="shared" si="49"/>
        <v>0</v>
      </c>
      <c r="GO31">
        <f t="shared" si="50"/>
        <v>0</v>
      </c>
      <c r="GP31">
        <f t="shared" si="51"/>
        <v>0</v>
      </c>
      <c r="GR31">
        <f t="shared" si="52"/>
        <v>0</v>
      </c>
      <c r="GS31">
        <f t="shared" si="53"/>
        <v>0</v>
      </c>
      <c r="GT31">
        <f t="shared" si="54"/>
        <v>0</v>
      </c>
      <c r="GU31">
        <f t="shared" si="55"/>
        <v>0</v>
      </c>
      <c r="GV31">
        <f t="shared" si="56"/>
        <v>0</v>
      </c>
      <c r="GW31">
        <f t="shared" si="57"/>
        <v>0</v>
      </c>
      <c r="GX31">
        <f t="shared" si="58"/>
        <v>0</v>
      </c>
    </row>
    <row r="32" spans="1:206" x14ac:dyDescent="0.2">
      <c r="A32" t="s">
        <v>790</v>
      </c>
      <c r="B32" t="s">
        <v>297</v>
      </c>
      <c r="C32" t="s">
        <v>223</v>
      </c>
      <c r="E32" t="str">
        <f t="shared" si="0"/>
        <v>BT</v>
      </c>
      <c r="G32" s="129">
        <v>0</v>
      </c>
      <c r="H32" s="129">
        <v>50</v>
      </c>
      <c r="I32" s="127"/>
      <c r="J32" s="127"/>
      <c r="K32" s="127"/>
      <c r="L32" s="127"/>
      <c r="M32" s="127"/>
      <c r="N32" s="127"/>
      <c r="O32" s="127"/>
      <c r="P32" s="127"/>
      <c r="Q32" s="127"/>
      <c r="R32" s="127"/>
      <c r="S32" s="127"/>
      <c r="T32" s="127"/>
      <c r="U32" s="127"/>
      <c r="V32" s="127"/>
      <c r="W32" s="127"/>
      <c r="X32" s="127"/>
      <c r="Y32" s="127"/>
      <c r="AA32" s="128">
        <f>COUNTIF('Fleet Calc'!$AE$3:$AE$1600,CONCATENATE(uCO2_Calc!$E32,uCO2_Calc!J$2,"L"))</f>
        <v>0</v>
      </c>
      <c r="AB32" s="128">
        <f>COUNTIF('Fleet Calc'!$AE$3:$AE$1600,CONCATENATE(uCO2_Calc!$E32,uCO2_Calc!K$2,"L"))</f>
        <v>0</v>
      </c>
      <c r="AC32" s="128">
        <f>COUNTIF('Fleet Calc'!$AE$3:$AE$1600,CONCATENATE(uCO2_Calc!$E32,uCO2_Calc!L$2,"L"))</f>
        <v>0</v>
      </c>
      <c r="AD32" s="128">
        <f>COUNTIF('Fleet Calc'!$AE$3:$AE$1600,CONCATENATE(uCO2_Calc!$E32,uCO2_Calc!M$2,"L"))</f>
        <v>0</v>
      </c>
      <c r="AE32" s="128">
        <f>COUNTIF('Fleet Calc'!$AE$3:$AE$1600,CONCATENATE(uCO2_Calc!$E32,uCO2_Calc!N$2,"L"))</f>
        <v>0</v>
      </c>
      <c r="AF32" s="128">
        <f>COUNTIF('Fleet Calc'!$AE$3:$AE$1600,CONCATENATE(uCO2_Calc!$E32,uCO2_Calc!O$2,"L"))</f>
        <v>0</v>
      </c>
      <c r="AG32" s="128">
        <f>COUNTIF('Fleet Calc'!$AE$3:$AE$1600,CONCATENATE(uCO2_Calc!$E32,uCO2_Calc!P$2,"L"))</f>
        <v>0</v>
      </c>
      <c r="AH32" s="128"/>
      <c r="AI32" s="128">
        <f>COUNTIF('Fleet Calc'!$AE$3:$AE$1600,CONCATENATE(uCO2_Calc!$E32,uCO2_Calc!J$2,"A"))</f>
        <v>0</v>
      </c>
      <c r="AJ32" s="128">
        <f>COUNTIF('Fleet Calc'!$AE$3:$AE$1600,CONCATENATE(uCO2_Calc!$E32,uCO2_Calc!K$2,"A"))</f>
        <v>0</v>
      </c>
      <c r="AK32" s="128">
        <f>COUNTIF('Fleet Calc'!$AE$3:$AE$1600,CONCATENATE(uCO2_Calc!$E32,uCO2_Calc!L$2,"A"))</f>
        <v>0</v>
      </c>
      <c r="AL32" s="128">
        <f>COUNTIF('Fleet Calc'!$AE$3:$AE$1600,CONCATENATE(uCO2_Calc!$E32,uCO2_Calc!M$2,"A"))</f>
        <v>0</v>
      </c>
      <c r="AM32" s="128">
        <f>COUNTIF('Fleet Calc'!$AE$3:$AE$1600,CONCATENATE(uCO2_Calc!$E32,uCO2_Calc!N$2,"A"))</f>
        <v>0</v>
      </c>
      <c r="AN32" s="128">
        <f>COUNTIF('Fleet Calc'!$AE$3:$AE$1600,CONCATENATE(uCO2_Calc!$E32,uCO2_Calc!O$2,"A"))</f>
        <v>0</v>
      </c>
      <c r="AO32" s="128">
        <f>COUNTIF('Fleet Calc'!$AE$3:$AE$1600,CONCATENATE(uCO2_Calc!$E32,uCO2_Calc!P$2,"A"))</f>
        <v>0</v>
      </c>
      <c r="AP32" s="128"/>
      <c r="AQ32" s="128">
        <f>SUMIF('Fleet Calc'!$AE$3:$AE$1600,CONCATENATE(uCO2_Calc!$E32,uCO2_Calc!J$2,"L"),'Fleet Calc'!$AK$3:$AK$1600)</f>
        <v>0</v>
      </c>
      <c r="AR32" s="128">
        <f>SUMIF('Fleet Calc'!$AE$3:$AE$1600,CONCATENATE(uCO2_Calc!$E32,uCO2_Calc!K$2,"L"),'Fleet Calc'!$AK$3:$AK$1600)</f>
        <v>0</v>
      </c>
      <c r="AS32" s="128">
        <f>SUMIF('Fleet Calc'!$AE$3:$AE$1600,CONCATENATE(uCO2_Calc!$E32,uCO2_Calc!L$2,"L"),'Fleet Calc'!$AK$3:$AK$1600)</f>
        <v>0</v>
      </c>
      <c r="AT32" s="128">
        <f>SUMIF('Fleet Calc'!$AE$3:$AE$1600,CONCATENATE(uCO2_Calc!$E32,uCO2_Calc!M$2,"L"),'Fleet Calc'!$AK$3:$AK$1600)</f>
        <v>0</v>
      </c>
      <c r="AU32" s="128">
        <f>SUMIF('Fleet Calc'!$AE$3:$AE$1600,CONCATENATE(uCO2_Calc!$E32,uCO2_Calc!N$2,"L"),'Fleet Calc'!$AK$3:$AK$1600)</f>
        <v>0</v>
      </c>
      <c r="AV32" s="128">
        <f>SUMIF('Fleet Calc'!$AE$3:$AE$1600,CONCATENATE(uCO2_Calc!$E32,uCO2_Calc!O$2,"L"),'Fleet Calc'!$AK$3:$AK$1600)</f>
        <v>0</v>
      </c>
      <c r="AW32" s="128">
        <f>SUMIF('Fleet Calc'!$AE$3:$AE$1600,CONCATENATE(uCO2_Calc!$E32,uCO2_Calc!P$2,"L"),'Fleet Calc'!$AK$3:$AK$1600)</f>
        <v>0</v>
      </c>
      <c r="AX32" s="128"/>
      <c r="AY32" s="128">
        <f>SUMIF('Fleet Calc'!$AE$3:$AE$1600,CONCATENATE(uCO2_Calc!$E32,uCO2_Calc!J$2,"A"),'Fleet Calc'!$AK$3:$AK$1600)</f>
        <v>0</v>
      </c>
      <c r="AZ32" s="128">
        <f>SUMIF('Fleet Calc'!$AE$3:$AE$1600,CONCATENATE(uCO2_Calc!$E32,uCO2_Calc!K$2,"A"),'Fleet Calc'!$AK$3:$AK$1600)</f>
        <v>0</v>
      </c>
      <c r="BA32" s="128">
        <f>SUMIF('Fleet Calc'!$AE$3:$AE$1600,CONCATENATE(uCO2_Calc!$E32,uCO2_Calc!L$2,"A"),'Fleet Calc'!$AK$3:$AK$1600)</f>
        <v>0</v>
      </c>
      <c r="BB32" s="128">
        <f>SUMIF('Fleet Calc'!$AE$3:$AE$1600,CONCATENATE(uCO2_Calc!$E32,uCO2_Calc!M$2,"A"),'Fleet Calc'!$AK$3:$AK$1600)</f>
        <v>0</v>
      </c>
      <c r="BC32" s="128">
        <f>SUMIF('Fleet Calc'!$AE$3:$AE$1600,CONCATENATE(uCO2_Calc!$E32,uCO2_Calc!N$2,"A"),'Fleet Calc'!$AK$3:$AK$1600)</f>
        <v>0</v>
      </c>
      <c r="BD32" s="128">
        <f>SUMIF('Fleet Calc'!$AE$3:$AE$1600,CONCATENATE(uCO2_Calc!$E32,uCO2_Calc!O$2,"A"),'Fleet Calc'!$AK$3:$AK$1600)</f>
        <v>0</v>
      </c>
      <c r="BE32" s="128">
        <f>SUMIF('Fleet Calc'!$AE$3:$AE$1600,CONCATENATE(uCO2_Calc!$E32,uCO2_Calc!P$2,"A"),'Fleet Calc'!$AK$3:$AK$1600)</f>
        <v>0</v>
      </c>
      <c r="BF32" s="128"/>
      <c r="BG32" s="128">
        <f>IF(J32&lt;&gt;"",(AQ32*1.609344*VLOOKUP(J32,'uCO2 Emission Factors'!$V$7:$X$271,2,FALSE))/1000000,0)</f>
        <v>0</v>
      </c>
      <c r="BH32" s="128">
        <f>IF(K32&lt;&gt;"",(AR32*1.609344*VLOOKUP(K32,'uCO2 Emission Factors'!$V$7:$X$271,2,FALSE))/1000000,0)</f>
        <v>0</v>
      </c>
      <c r="BI32" s="128">
        <f>IF(L32&lt;&gt;"",(AS32*1.609344*VLOOKUP(L32,'uCO2 Emission Factors'!$V$7:$X$271,2,FALSE))/1000000,0)</f>
        <v>0</v>
      </c>
      <c r="BJ32" s="128">
        <f>IF(M32&lt;&gt;"",(AT32*1.609344*VLOOKUP(M32,'uCO2 Emission Factors'!$V$7:$X$271,2,FALSE))/1000000,0)</f>
        <v>0</v>
      </c>
      <c r="BK32" s="128">
        <f>IF(N32&lt;&gt;"",(AU32*1.609344*VLOOKUP(N32,'uCO2 Emission Factors'!$V$7:$X$271,2,FALSE))/1000000,0)</f>
        <v>0</v>
      </c>
      <c r="BL32" s="128">
        <f>IF(O32&lt;&gt;"",(AV32*1.609344*VLOOKUP(O32,'uCO2 Emission Factors'!$V$7:$X$271,2,FALSE))/1000000,0)</f>
        <v>0</v>
      </c>
      <c r="BM32" s="128">
        <f>IF(P32&lt;&gt;"",(AW32*1.609344*VLOOKUP(P32,'uCO2 Emission Factors'!$V$7:$X$271,2,FALSE))/1000000,0)</f>
        <v>0</v>
      </c>
      <c r="BN32" s="128"/>
      <c r="BO32" s="128">
        <f>IF(J32&lt;&gt;"",(AY32*1.609344*VLOOKUP(J32,'uCO2 Emission Factors'!$V$7:$X$271,3,FALSE))/1000000,0)</f>
        <v>0</v>
      </c>
      <c r="BP32" s="128">
        <f>IF(K32&lt;&gt;"",(AZ32*1.609344*VLOOKUP(K32,'uCO2 Emission Factors'!$V$7:$X$271,3,FALSE))/1000000,0)</f>
        <v>0</v>
      </c>
      <c r="BQ32" s="128">
        <f>IF(L32&lt;&gt;"",(BA32*1.609344*VLOOKUP(L32,'uCO2 Emission Factors'!$V$7:$X$271,3,FALSE))/1000000,0)</f>
        <v>0</v>
      </c>
      <c r="BR32" s="128">
        <f>IF(M32&lt;&gt;"",(BB32*1.609344*VLOOKUP(M32,'uCO2 Emission Factors'!$V$7:$X$271,3,FALSE))/1000000,0)</f>
        <v>0</v>
      </c>
      <c r="BS32" s="128">
        <f>IF(N32&lt;&gt;"",(BC32*1.609344*VLOOKUP(N32,'uCO2 Emission Factors'!$V$7:$X$271,3,FALSE))/1000000,0)</f>
        <v>0</v>
      </c>
      <c r="BT32" s="128">
        <f>IF(O32&lt;&gt;"",(BD32*1.609344*VLOOKUP(O32,'uCO2 Emission Factors'!$V$7:$X$271,3,FALSE))/1000000,0)</f>
        <v>0</v>
      </c>
      <c r="BU32" s="128">
        <f>IF(P32&lt;&gt;"",(BE32*1.609344*VLOOKUP(P32,'uCO2 Emission Factors'!$V$7:$X$271,3,FALSE))/1000000,0)</f>
        <v>0</v>
      </c>
      <c r="BV32" s="128"/>
      <c r="BW32" s="128">
        <f>SUMIF('Fleet Calc'!$AE$3:$AE$1600,CONCATENATE(uCO2_Calc!$E32,uCO2_Calc!J$2,"L"),'Fleet Calc'!$AI$3:$AI$1600)</f>
        <v>0</v>
      </c>
      <c r="BX32" s="128">
        <f>SUMIF('Fleet Calc'!$AE$3:$AE$1600,CONCATENATE(uCO2_Calc!$E32,uCO2_Calc!K$2,"L"),'Fleet Calc'!$AI$3:$AI$1600)</f>
        <v>0</v>
      </c>
      <c r="BY32" s="128">
        <f>SUMIF('Fleet Calc'!$AE$3:$AE$1600,CONCATENATE(uCO2_Calc!$E32,uCO2_Calc!L$2,"L"),'Fleet Calc'!$AI$3:$AI$1600)</f>
        <v>0</v>
      </c>
      <c r="BZ32" s="128">
        <f>SUMIF('Fleet Calc'!$AE$3:$AE$1600,CONCATENATE(uCO2_Calc!$E32,uCO2_Calc!M$2,"L"),'Fleet Calc'!$AI$3:$AI$1600)</f>
        <v>0</v>
      </c>
      <c r="CA32" s="128">
        <f>SUMIF('Fleet Calc'!$AE$3:$AE$1600,CONCATENATE(uCO2_Calc!$E32,uCO2_Calc!N$2,"L"),'Fleet Calc'!$AI$3:$AI$1600)</f>
        <v>0</v>
      </c>
      <c r="CB32" s="128">
        <f>SUMIF('Fleet Calc'!$AE$3:$AE$1600,CONCATENATE(uCO2_Calc!$E32,uCO2_Calc!O$2,"L"),'Fleet Calc'!$AI$3:$AI$1600)</f>
        <v>0</v>
      </c>
      <c r="CC32" s="128">
        <f>SUMIF('Fleet Calc'!$AE$3:$AE$1600,CONCATENATE(uCO2_Calc!$E32,uCO2_Calc!P$2,"L"),'Fleet Calc'!$AI$3:$AI$1600)</f>
        <v>0</v>
      </c>
      <c r="CD32" s="128"/>
      <c r="CE32" s="128">
        <f>SUMIF('Fleet Calc'!$AE$3:$AE$1600,CONCATENATE(uCO2_Calc!$E32,uCO2_Calc!J$2,"A"),'Fleet Calc'!$AI$3:$AI$1600)</f>
        <v>0</v>
      </c>
      <c r="CF32" s="128">
        <f>SUMIF('Fleet Calc'!$AE$3:$AE$1600,CONCATENATE(uCO2_Calc!$E32,uCO2_Calc!K$2,"A"),'Fleet Calc'!$AI$3:$AI$1600)</f>
        <v>0</v>
      </c>
      <c r="CG32" s="128">
        <f>SUMIF('Fleet Calc'!$AE$3:$AE$1600,CONCATENATE(uCO2_Calc!$E32,uCO2_Calc!L$2,"A"),'Fleet Calc'!$AI$3:$AI$1600)</f>
        <v>0</v>
      </c>
      <c r="CH32" s="128">
        <f>SUMIF('Fleet Calc'!$AE$3:$AE$1600,CONCATENATE(uCO2_Calc!$E32,uCO2_Calc!M$2,"A"),'Fleet Calc'!$AI$3:$AI$1600)</f>
        <v>0</v>
      </c>
      <c r="CI32" s="128">
        <f>SUMIF('Fleet Calc'!$AE$3:$AE$1600,CONCATENATE(uCO2_Calc!$E32,uCO2_Calc!N$2,"A"),'Fleet Calc'!$AI$3:$AI$1600)</f>
        <v>0</v>
      </c>
      <c r="CJ32" s="128">
        <f>SUMIF('Fleet Calc'!$AE$3:$AE$1600,CONCATENATE(uCO2_Calc!$E32,uCO2_Calc!O$2,"A"),'Fleet Calc'!$AI$3:$AI$1600)</f>
        <v>0</v>
      </c>
      <c r="CK32" s="128">
        <f>SUMIF('Fleet Calc'!$AE$3:$AE$1600,CONCATENATE(uCO2_Calc!$E32,uCO2_Calc!P$2,"A"),'Fleet Calc'!$AI$3:$AI$1600)</f>
        <v>0</v>
      </c>
      <c r="CL32" s="128"/>
      <c r="CM32" s="128">
        <f>IF(S32&lt;&gt;"",(BW32*1.609344*VLOOKUP(S32,'uCO2 Emission Factors'!$V$7:$X$271,2,FALSE))/1000000,0)</f>
        <v>0</v>
      </c>
      <c r="CN32" s="128">
        <f>IF(T32&lt;&gt;"",(BX32*1.609344*VLOOKUP(T32,'uCO2 Emission Factors'!$V$7:$X$271,2,FALSE))/1000000,0)</f>
        <v>0</v>
      </c>
      <c r="CO32" s="128">
        <f>IF(U32&lt;&gt;"",(BY32*1.609344*VLOOKUP(U32,'uCO2 Emission Factors'!$V$7:$X$271,2,FALSE))/1000000,0)</f>
        <v>0</v>
      </c>
      <c r="CP32" s="128">
        <f>IF(V32&lt;&gt;"",(BZ32*1.609344*VLOOKUP(V32,'uCO2 Emission Factors'!$V$7:$X$271,2,FALSE))/1000000,0)</f>
        <v>0</v>
      </c>
      <c r="CQ32" s="128">
        <f>IF(W32&lt;&gt;"",(CA32*1.609344*VLOOKUP(W32,'uCO2 Emission Factors'!$V$7:$X$271,2,FALSE))/1000000,0)</f>
        <v>0</v>
      </c>
      <c r="CR32" s="128">
        <f>IF(X32&lt;&gt;"",(CB32*1.609344*VLOOKUP(X32,'uCO2 Emission Factors'!$V$7:$X$271,2,FALSE))/1000000,0)</f>
        <v>0</v>
      </c>
      <c r="CS32" s="128">
        <f>IF(Y32&lt;&gt;"",(CC32*1.609344*VLOOKUP(Y32,'uCO2 Emission Factors'!$V$7:$X$271,2,FALSE))/1000000,0)</f>
        <v>0</v>
      </c>
      <c r="CT32" s="128"/>
      <c r="CU32" s="128">
        <f>IF(S32&lt;&gt;"",(CE32*1.609344*VLOOKUP(S32,'uCO2 Emission Factors'!$V$7:$X$271,3,FALSE))/1000000,0)</f>
        <v>0</v>
      </c>
      <c r="CV32" s="128">
        <f>IF(T32&lt;&gt;"",(CF32*1.609344*VLOOKUP(T32,'uCO2 Emission Factors'!$V$7:$X$271,3,FALSE))/1000000,0)</f>
        <v>0</v>
      </c>
      <c r="CW32" s="128">
        <f>IF(U32&lt;&gt;"",(CG32*1.609344*VLOOKUP(U32,'uCO2 Emission Factors'!$V$7:$X$271,3,FALSE))/1000000,0)</f>
        <v>0</v>
      </c>
      <c r="CX32" s="128">
        <f>IF(V32&lt;&gt;"",(CH32*1.609344*VLOOKUP(V32,'uCO2 Emission Factors'!$V$7:$X$271,3,FALSE))/1000000,0)</f>
        <v>0</v>
      </c>
      <c r="CY32" s="128">
        <f>IF(W32&lt;&gt;"",(CI32*1.609344*VLOOKUP(W32,'uCO2 Emission Factors'!$V$7:$X$271,3,FALSE))/1000000,0)</f>
        <v>0</v>
      </c>
      <c r="CZ32" s="128">
        <f>IF(X32&lt;&gt;"",(CJ32*1.609344*VLOOKUP(X32,'uCO2 Emission Factors'!$V$7:$X$271,3,FALSE))/1000000,0)</f>
        <v>0</v>
      </c>
      <c r="DA32" s="128">
        <f>IF(Y32&lt;&gt;"",(CK32*1.609344*VLOOKUP(Y32,'uCO2 Emission Factors'!$V$7:$X$271,3,FALSE))/1000000,0)</f>
        <v>0</v>
      </c>
      <c r="DB32" s="128"/>
      <c r="DC32" s="128">
        <f>SUMIF('Fleet Calc'!$AE$3:$AE$1600,CONCATENATE(uCO2_Calc!$E32,uCO2_Calc!J$2,"L"),'Fleet Calc'!$AG$3:$AG$1600)</f>
        <v>0</v>
      </c>
      <c r="DD32" s="128">
        <f>SUMIF('Fleet Calc'!$AE$3:$AE$1600,CONCATENATE(uCO2_Calc!$E32,uCO2_Calc!K$2,"L"),'Fleet Calc'!$AG$3:$AG$1600)</f>
        <v>0</v>
      </c>
      <c r="DE32" s="128">
        <f>SUMIF('Fleet Calc'!$AE$3:$AE$1600,CONCATENATE(uCO2_Calc!$E32,uCO2_Calc!L$2,"L"),'Fleet Calc'!$AG$3:$AG$1600)</f>
        <v>0</v>
      </c>
      <c r="DF32" s="128">
        <f>SUMIF('Fleet Calc'!$AE$3:$AE$1600,CONCATENATE(uCO2_Calc!$E32,uCO2_Calc!M$2,"L"),'Fleet Calc'!$AG$3:$AG$1600)</f>
        <v>0</v>
      </c>
      <c r="DG32" s="128">
        <f>SUMIF('Fleet Calc'!$AE$3:$AE$1600,CONCATENATE(uCO2_Calc!$E32,uCO2_Calc!N$2,"L"),'Fleet Calc'!$AG$3:$AG$1600)</f>
        <v>0</v>
      </c>
      <c r="DH32" s="128">
        <f>SUMIF('Fleet Calc'!$AE$3:$AE$1600,CONCATENATE(uCO2_Calc!$E32,uCO2_Calc!O$2,"L"),'Fleet Calc'!$AG$3:$AG$1600)</f>
        <v>0</v>
      </c>
      <c r="DI32" s="128">
        <f>SUMIF('Fleet Calc'!$AE$3:$AE$1600,CONCATENATE(uCO2_Calc!$E32,uCO2_Calc!P$2,"L"),'Fleet Calc'!$AG$3:$AG$1600)</f>
        <v>0</v>
      </c>
      <c r="DJ32" s="128"/>
      <c r="DK32" s="128">
        <f>SUMIF('Fleet Calc'!$AE$3:$AE$1600,CONCATENATE(uCO2_Calc!$E32,uCO2_Calc!J$2,"A"),'Fleet Calc'!$AG$3:$AG$1600)</f>
        <v>0</v>
      </c>
      <c r="DL32" s="128">
        <f>SUMIF('Fleet Calc'!$AE$3:$AE$1600,CONCATENATE(uCO2_Calc!$E32,uCO2_Calc!K$2,"A"),'Fleet Calc'!$AG$3:$AG$1600)</f>
        <v>0</v>
      </c>
      <c r="DM32" s="128">
        <f>SUMIF('Fleet Calc'!$AE$3:$AE$1600,CONCATENATE(uCO2_Calc!$E32,uCO2_Calc!L$2,"A"),'Fleet Calc'!$AG$3:$AG$1600)</f>
        <v>0</v>
      </c>
      <c r="DN32" s="128">
        <f>SUMIF('Fleet Calc'!$AE$3:$AE$1600,CONCATENATE(uCO2_Calc!$E32,uCO2_Calc!M$2,"A"),'Fleet Calc'!$AG$3:$AG$1600)</f>
        <v>0</v>
      </c>
      <c r="DO32" s="128">
        <f>SUMIF('Fleet Calc'!$AE$3:$AE$1600,CONCATENATE(uCO2_Calc!$E32,uCO2_Calc!N$2,"A"),'Fleet Calc'!$AG$3:$AG$1600)</f>
        <v>0</v>
      </c>
      <c r="DP32" s="128">
        <f>SUMIF('Fleet Calc'!$AE$3:$AE$1600,CONCATENATE(uCO2_Calc!$E32,uCO2_Calc!O$2,"A"),'Fleet Calc'!$AG$3:$AG$1600)</f>
        <v>0</v>
      </c>
      <c r="DQ32" s="128">
        <f>SUMIF('Fleet Calc'!$AE$3:$AE$1600,CONCATENATE(uCO2_Calc!$E32,uCO2_Calc!P$2,"A"),'Fleet Calc'!$AG$3:$AG$1600)</f>
        <v>0</v>
      </c>
      <c r="DR32" s="128">
        <f>SUMIF('Fleet Calc'!$AE$3:$AE$1600,CONCATENATE(uCO2_Calc!$E32,uCO2_Calc!Q$2,"A"),'Fleet Calc'!$AG$3:$AG$1600)</f>
        <v>0</v>
      </c>
      <c r="DS32" s="128">
        <f>SUMIF('Fleet Calc'!$AE$3:$AE$1600,CONCATENATE(uCO2_Calc!$E32,uCO2_Calc!R$2,"A"),'Fleet Calc'!$AG$3:$AG$1600)</f>
        <v>0</v>
      </c>
      <c r="DT32" s="128">
        <f>SUMIF('Fleet Calc'!$AE$3:$AE$1600,CONCATENATE(uCO2_Calc!$E32,uCO2_Calc!S$2,"A"),'Fleet Calc'!$AG$3:$AG$1600)</f>
        <v>0</v>
      </c>
      <c r="DU32" s="128"/>
      <c r="DV32" s="130">
        <f>IF(J32&lt;&gt;"",(DC32*VLOOKUP(J32,'uCO2 Emission Factors'!$V$7:$Z$271,5,FALSE))/1000000,0)</f>
        <v>0</v>
      </c>
      <c r="DW32" s="130">
        <f>IF(K32&lt;&gt;"",(DD32*VLOOKUP(K32,'uCO2 Emission Factors'!$V$7:$Z$271,5,FALSE))/1000000,0)</f>
        <v>0</v>
      </c>
      <c r="DX32" s="130">
        <f>IF(L32&lt;&gt;"",(DE32*VLOOKUP(L32,'uCO2 Emission Factors'!$V$7:$Z$271,5,FALSE))/1000000,0)</f>
        <v>0</v>
      </c>
      <c r="DY32" s="130">
        <f>IF(M32&lt;&gt;"",(DF32*VLOOKUP(M32,'uCO2 Emission Factors'!$V$7:$Z$271,5,FALSE))/1000000,0)</f>
        <v>0</v>
      </c>
      <c r="DZ32" s="130">
        <f>IF(N32&lt;&gt;"",(DG32*VLOOKUP(N32,'uCO2 Emission Factors'!$V$7:$Z$271,5,FALSE))/1000000,0)</f>
        <v>0</v>
      </c>
      <c r="EA32" s="130">
        <f>IF(O32&lt;&gt;"",(DH32*VLOOKUP(O32,'uCO2 Emission Factors'!$V$7:$Z$271,5,FALSE))/1000000,0)</f>
        <v>0</v>
      </c>
      <c r="EB32" s="130">
        <f>IF(P32&lt;&gt;"",(DI32*VLOOKUP(P32,'uCO2 Emission Factors'!$V$7:$Z$271,5,FALSE))/1000000,0)</f>
        <v>0</v>
      </c>
      <c r="EC32" s="128"/>
      <c r="ED32" s="130">
        <f>IF(J32&lt;&gt;"",(DK32*VLOOKUP(J32,'uCO2 Emission Factors'!$V$7:$Z$271,5,FALSE))/1000000,0)</f>
        <v>0</v>
      </c>
      <c r="EE32" s="130">
        <f>IF(K32&lt;&gt;"",(DL32*VLOOKUP(K32,'uCO2 Emission Factors'!$V$7:$Z$271,5,FALSE))/1000000,0)</f>
        <v>0</v>
      </c>
      <c r="EF32" s="130">
        <f>IF(L32&lt;&gt;"",(DM32*VLOOKUP(L32,'uCO2 Emission Factors'!$V$7:$Z$271,5,FALSE))/1000000,0)</f>
        <v>0</v>
      </c>
      <c r="EG32" s="130">
        <f>IF(M32&lt;&gt;"",(DN32*VLOOKUP(M32,'uCO2 Emission Factors'!$V$7:$Z$271,5,FALSE))/1000000,0)</f>
        <v>0</v>
      </c>
      <c r="EH32" s="130">
        <f>IF(N32&lt;&gt;"",(DO32*VLOOKUP(N32,'uCO2 Emission Factors'!$V$7:$Z$271,5,FALSE))/1000000,0)</f>
        <v>0</v>
      </c>
      <c r="EI32" s="130">
        <f>IF(O32&lt;&gt;"",(DP32*VLOOKUP(O32,'uCO2 Emission Factors'!$V$7:$Z$271,5,FALSE))/1000000,0)</f>
        <v>0</v>
      </c>
      <c r="EJ32" s="130">
        <f>IF(P32&lt;&gt;"",(DQ32*VLOOKUP(P32,'uCO2 Emission Factors'!$V$7:$Z$271,5,FALSE))/1000000,0)</f>
        <v>0</v>
      </c>
      <c r="EK32" s="128"/>
      <c r="EL32" s="130">
        <f t="shared" si="2"/>
        <v>0</v>
      </c>
      <c r="EM32" s="130">
        <f t="shared" si="3"/>
        <v>0</v>
      </c>
      <c r="EN32" s="130">
        <f t="shared" si="4"/>
        <v>0</v>
      </c>
      <c r="EO32" s="130">
        <f t="shared" si="5"/>
        <v>0</v>
      </c>
      <c r="EP32" s="130">
        <f t="shared" si="6"/>
        <v>0</v>
      </c>
      <c r="EQ32" s="130">
        <f t="shared" si="7"/>
        <v>0</v>
      </c>
      <c r="ER32" s="130">
        <f t="shared" si="8"/>
        <v>0</v>
      </c>
      <c r="ES32" s="130"/>
      <c r="ET32" s="130">
        <f t="shared" si="9"/>
        <v>0</v>
      </c>
      <c r="EU32" s="130">
        <f t="shared" si="10"/>
        <v>0</v>
      </c>
      <c r="EV32" s="130">
        <f t="shared" si="11"/>
        <v>0</v>
      </c>
      <c r="EW32" s="130">
        <f t="shared" si="12"/>
        <v>0</v>
      </c>
      <c r="EX32" s="130">
        <f t="shared" si="13"/>
        <v>0</v>
      </c>
      <c r="EY32" s="130">
        <f t="shared" si="14"/>
        <v>0</v>
      </c>
      <c r="EZ32" s="130">
        <f t="shared" si="15"/>
        <v>0</v>
      </c>
      <c r="FA32" s="128"/>
      <c r="FB32" s="128">
        <f t="shared" si="16"/>
        <v>0</v>
      </c>
      <c r="FC32" s="128"/>
      <c r="FD32" s="128">
        <f t="shared" si="17"/>
        <v>0</v>
      </c>
      <c r="FE32" s="128">
        <f t="shared" si="18"/>
        <v>0</v>
      </c>
      <c r="FF32" s="128">
        <f t="shared" si="19"/>
        <v>0</v>
      </c>
      <c r="FG32" s="128">
        <f t="shared" si="20"/>
        <v>0</v>
      </c>
      <c r="FH32" s="128">
        <f t="shared" si="21"/>
        <v>0</v>
      </c>
      <c r="FI32" s="128">
        <f t="shared" si="22"/>
        <v>0</v>
      </c>
      <c r="FJ32" s="128">
        <f t="shared" si="23"/>
        <v>0</v>
      </c>
      <c r="FL32">
        <f t="shared" si="24"/>
        <v>0</v>
      </c>
      <c r="FM32">
        <f t="shared" si="25"/>
        <v>0</v>
      </c>
      <c r="FN32">
        <f t="shared" si="26"/>
        <v>0</v>
      </c>
      <c r="FO32">
        <f t="shared" si="27"/>
        <v>0</v>
      </c>
      <c r="FP32">
        <f t="shared" si="28"/>
        <v>0</v>
      </c>
      <c r="FQ32">
        <f t="shared" si="29"/>
        <v>0</v>
      </c>
      <c r="FR32">
        <f t="shared" si="30"/>
        <v>0</v>
      </c>
      <c r="FT32">
        <f t="shared" si="31"/>
        <v>0</v>
      </c>
      <c r="FU32">
        <f t="shared" si="32"/>
        <v>0</v>
      </c>
      <c r="FV32">
        <f t="shared" si="33"/>
        <v>0</v>
      </c>
      <c r="FW32">
        <f t="shared" si="34"/>
        <v>0</v>
      </c>
      <c r="FX32">
        <f t="shared" si="35"/>
        <v>0</v>
      </c>
      <c r="FY32">
        <f t="shared" si="36"/>
        <v>0</v>
      </c>
      <c r="FZ32">
        <f t="shared" si="37"/>
        <v>0</v>
      </c>
      <c r="GB32">
        <f t="shared" si="38"/>
        <v>0</v>
      </c>
      <c r="GC32">
        <f t="shared" si="39"/>
        <v>0</v>
      </c>
      <c r="GD32">
        <f t="shared" si="40"/>
        <v>0</v>
      </c>
      <c r="GE32">
        <f t="shared" si="41"/>
        <v>0</v>
      </c>
      <c r="GF32">
        <f t="shared" si="42"/>
        <v>0</v>
      </c>
      <c r="GG32">
        <f t="shared" si="43"/>
        <v>0</v>
      </c>
      <c r="GH32">
        <f t="shared" si="44"/>
        <v>0</v>
      </c>
      <c r="GJ32">
        <f t="shared" si="45"/>
        <v>0</v>
      </c>
      <c r="GK32">
        <f t="shared" si="46"/>
        <v>0</v>
      </c>
      <c r="GL32">
        <f t="shared" si="47"/>
        <v>0</v>
      </c>
      <c r="GM32">
        <f t="shared" si="48"/>
        <v>0</v>
      </c>
      <c r="GN32">
        <f t="shared" si="49"/>
        <v>0</v>
      </c>
      <c r="GO32">
        <f t="shared" si="50"/>
        <v>0</v>
      </c>
      <c r="GP32">
        <f t="shared" si="51"/>
        <v>0</v>
      </c>
      <c r="GR32">
        <f t="shared" si="52"/>
        <v>0</v>
      </c>
      <c r="GS32">
        <f t="shared" si="53"/>
        <v>0</v>
      </c>
      <c r="GT32">
        <f t="shared" si="54"/>
        <v>0</v>
      </c>
      <c r="GU32">
        <f t="shared" si="55"/>
        <v>0</v>
      </c>
      <c r="GV32">
        <f t="shared" si="56"/>
        <v>0</v>
      </c>
      <c r="GW32">
        <f t="shared" si="57"/>
        <v>0</v>
      </c>
      <c r="GX32">
        <f t="shared" si="58"/>
        <v>0</v>
      </c>
    </row>
    <row r="33" spans="1:206" s="194" customFormat="1" x14ac:dyDescent="0.2">
      <c r="A33" s="194" t="s">
        <v>15</v>
      </c>
      <c r="B33" s="194" t="s">
        <v>918</v>
      </c>
      <c r="C33" s="194" t="s">
        <v>84</v>
      </c>
      <c r="D33" s="194">
        <v>100</v>
      </c>
      <c r="E33" s="194" t="str">
        <f t="shared" si="0"/>
        <v>AT100</v>
      </c>
      <c r="G33" s="195">
        <v>50</v>
      </c>
      <c r="H33" s="195">
        <v>10</v>
      </c>
      <c r="I33" s="192"/>
      <c r="J33" s="196">
        <f>IF(D33&lt;20,300,IF(D33&lt;37,310,IF(D33&lt;75,320,IF(D33&lt;130,330,IF(D33&lt;300,340,IF(D33&lt;560,350,IF(D33&lt;1000,360,370)))))))</f>
        <v>330</v>
      </c>
      <c r="K33" s="196">
        <f>J33+1</f>
        <v>331</v>
      </c>
      <c r="L33" s="196">
        <f t="shared" ref="L33:N33" si="62">K33+1</f>
        <v>332</v>
      </c>
      <c r="M33" s="196">
        <f t="shared" si="62"/>
        <v>333</v>
      </c>
      <c r="N33" s="196">
        <f t="shared" si="62"/>
        <v>334</v>
      </c>
      <c r="O33" s="196">
        <f>N33</f>
        <v>334</v>
      </c>
      <c r="P33" s="196">
        <f>O33</f>
        <v>334</v>
      </c>
      <c r="Q33" s="192"/>
      <c r="R33" s="192"/>
      <c r="S33" s="192">
        <f t="shared" ref="S33:S42" si="63">J33+100</f>
        <v>430</v>
      </c>
      <c r="T33" s="192">
        <f t="shared" ref="T33:T42" si="64">K33+100</f>
        <v>431</v>
      </c>
      <c r="U33" s="192">
        <f t="shared" ref="U33:U42" si="65">L33+100</f>
        <v>432</v>
      </c>
      <c r="V33" s="192">
        <f t="shared" ref="V33:V42" si="66">M33+100</f>
        <v>433</v>
      </c>
      <c r="W33" s="192">
        <f t="shared" ref="W33:W42" si="67">N33+100</f>
        <v>434</v>
      </c>
      <c r="X33" s="196">
        <f>W33</f>
        <v>434</v>
      </c>
      <c r="Y33" s="196">
        <f>X33</f>
        <v>434</v>
      </c>
      <c r="AA33" s="197">
        <f>COUNTIF('Fleet Calc'!$AE$3:$AE$1600,CONCATENATE(uCO2_Calc!$E33,uCO2_Calc!J$2,"L"))</f>
        <v>0</v>
      </c>
      <c r="AB33" s="197">
        <f>COUNTIF('Fleet Calc'!$AE$3:$AE$1600,CONCATENATE(uCO2_Calc!$E33,uCO2_Calc!K$2,"L"))</f>
        <v>0</v>
      </c>
      <c r="AC33" s="197">
        <f>COUNTIF('Fleet Calc'!$AE$3:$AE$1600,CONCATENATE(uCO2_Calc!$E33,uCO2_Calc!L$2,"L"))</f>
        <v>0</v>
      </c>
      <c r="AD33" s="197">
        <f>COUNTIF('Fleet Calc'!$AE$3:$AE$1600,CONCATENATE(uCO2_Calc!$E33,uCO2_Calc!M$2,"L"))</f>
        <v>0</v>
      </c>
      <c r="AE33" s="197">
        <f>COUNTIF('Fleet Calc'!$AE$3:$AE$1600,CONCATENATE(uCO2_Calc!$E33,uCO2_Calc!N$2,"L"))</f>
        <v>0</v>
      </c>
      <c r="AF33" s="197">
        <f>COUNTIF('Fleet Calc'!$AE$3:$AE$1600,CONCATENATE(uCO2_Calc!$E33,uCO2_Calc!O$2,"L"))</f>
        <v>0</v>
      </c>
      <c r="AG33" s="197">
        <f>COUNTIF('Fleet Calc'!$AE$3:$AE$1600,CONCATENATE(uCO2_Calc!$E33,uCO2_Calc!P$2,"L"))</f>
        <v>0</v>
      </c>
      <c r="AH33" s="197"/>
      <c r="AI33" s="197">
        <f>COUNTIF('Fleet Calc'!$AE$3:$AE$1600,CONCATENATE(uCO2_Calc!$E33,uCO2_Calc!J$2,"A"))</f>
        <v>0</v>
      </c>
      <c r="AJ33" s="197">
        <f>COUNTIF('Fleet Calc'!$AE$3:$AE$1600,CONCATENATE(uCO2_Calc!$E33,uCO2_Calc!K$2,"A"))</f>
        <v>0</v>
      </c>
      <c r="AK33" s="197">
        <f>COUNTIF('Fleet Calc'!$AE$3:$AE$1600,CONCATENATE(uCO2_Calc!$E33,uCO2_Calc!L$2,"A"))</f>
        <v>0</v>
      </c>
      <c r="AL33" s="197">
        <f>COUNTIF('Fleet Calc'!$AE$3:$AE$1600,CONCATENATE(uCO2_Calc!$E33,uCO2_Calc!M$2,"A"))</f>
        <v>0</v>
      </c>
      <c r="AM33" s="197">
        <f>COUNTIF('Fleet Calc'!$AE$3:$AE$1600,CONCATENATE(uCO2_Calc!$E33,uCO2_Calc!N$2,"A"))</f>
        <v>0</v>
      </c>
      <c r="AN33" s="197">
        <f>COUNTIF('Fleet Calc'!$AE$3:$AE$1600,CONCATENATE(uCO2_Calc!$E33,uCO2_Calc!O$2,"A"))</f>
        <v>0</v>
      </c>
      <c r="AO33" s="197">
        <f>COUNTIF('Fleet Calc'!$AE$3:$AE$1600,CONCATENATE(uCO2_Calc!$E33,uCO2_Calc!P$2,"A"))</f>
        <v>0</v>
      </c>
      <c r="AP33" s="197"/>
      <c r="AQ33" s="197">
        <f>SUMIF('Fleet Calc'!$AE$3:$AE$1600,CONCATENATE(uCO2_Calc!$E33,uCO2_Calc!J$2,"L"),'Fleet Calc'!$AK$3:$AK$1600)</f>
        <v>0</v>
      </c>
      <c r="AR33" s="197">
        <f>SUMIF('Fleet Calc'!$AE$3:$AE$1600,CONCATENATE(uCO2_Calc!$E33,uCO2_Calc!K$2,"L"),'Fleet Calc'!$AK$3:$AK$1600)</f>
        <v>0</v>
      </c>
      <c r="AS33" s="197">
        <f>SUMIF('Fleet Calc'!$AE$3:$AE$1600,CONCATENATE(uCO2_Calc!$E33,uCO2_Calc!L$2,"L"),'Fleet Calc'!$AK$3:$AK$1600)</f>
        <v>0</v>
      </c>
      <c r="AT33" s="197">
        <f>SUMIF('Fleet Calc'!$AE$3:$AE$1600,CONCATENATE(uCO2_Calc!$E33,uCO2_Calc!M$2,"L"),'Fleet Calc'!$AK$3:$AK$1600)</f>
        <v>0</v>
      </c>
      <c r="AU33" s="197">
        <f>SUMIF('Fleet Calc'!$AE$3:$AE$1600,CONCATENATE(uCO2_Calc!$E33,uCO2_Calc!N$2,"L"),'Fleet Calc'!$AK$3:$AK$1600)</f>
        <v>0</v>
      </c>
      <c r="AV33" s="197">
        <f>SUMIF('Fleet Calc'!$AE$3:$AE$1600,CONCATENATE(uCO2_Calc!$E33,uCO2_Calc!O$2,"L"),'Fleet Calc'!$AK$3:$AK$1600)</f>
        <v>0</v>
      </c>
      <c r="AW33" s="197">
        <f>SUMIF('Fleet Calc'!$AE$3:$AE$1600,CONCATENATE(uCO2_Calc!$E33,uCO2_Calc!P$2,"L"),'Fleet Calc'!$AK$3:$AK$1600)</f>
        <v>0</v>
      </c>
      <c r="AX33" s="197"/>
      <c r="AY33" s="197">
        <f>SUMIF('Fleet Calc'!$AE$3:$AE$1600,CONCATENATE(uCO2_Calc!$E33,uCO2_Calc!J$2,"A"),'Fleet Calc'!$AK$3:$AK$1600)</f>
        <v>0</v>
      </c>
      <c r="AZ33" s="197">
        <f>SUMIF('Fleet Calc'!$AE$3:$AE$1600,CONCATENATE(uCO2_Calc!$E33,uCO2_Calc!K$2,"A"),'Fleet Calc'!$AK$3:$AK$1600)</f>
        <v>0</v>
      </c>
      <c r="BA33" s="197">
        <f>SUMIF('Fleet Calc'!$AE$3:$AE$1600,CONCATENATE(uCO2_Calc!$E33,uCO2_Calc!L$2,"A"),'Fleet Calc'!$AK$3:$AK$1600)</f>
        <v>0</v>
      </c>
      <c r="BB33" s="197">
        <f>SUMIF('Fleet Calc'!$AE$3:$AE$1600,CONCATENATE(uCO2_Calc!$E33,uCO2_Calc!M$2,"A"),'Fleet Calc'!$AK$3:$AK$1600)</f>
        <v>0</v>
      </c>
      <c r="BC33" s="197">
        <f>SUMIF('Fleet Calc'!$AE$3:$AE$1600,CONCATENATE(uCO2_Calc!$E33,uCO2_Calc!N$2,"A"),'Fleet Calc'!$AK$3:$AK$1600)</f>
        <v>0</v>
      </c>
      <c r="BD33" s="197">
        <f>SUMIF('Fleet Calc'!$AE$3:$AE$1600,CONCATENATE(uCO2_Calc!$E33,uCO2_Calc!O$2,"A"),'Fleet Calc'!$AK$3:$AK$1600)</f>
        <v>0</v>
      </c>
      <c r="BE33" s="197">
        <f>SUMIF('Fleet Calc'!$AE$3:$AE$1600,CONCATENATE(uCO2_Calc!$E33,uCO2_Calc!P$2,"A"),'Fleet Calc'!$AK$3:$AK$1600)</f>
        <v>0</v>
      </c>
      <c r="BF33" s="197"/>
      <c r="BG33" s="197">
        <f>IF(J33&lt;&gt;"",(AQ33*1.609344*VLOOKUP(J33,'uCO2 Emission Factors'!$V:$X,2,FALSE))/1000000,0)</f>
        <v>0</v>
      </c>
      <c r="BH33" s="197">
        <f>IF(K33&lt;&gt;"",(AR33*1.609344*VLOOKUP(K33,'uCO2 Emission Factors'!$V:$X,2,FALSE))/1000000,0)</f>
        <v>0</v>
      </c>
      <c r="BI33" s="197">
        <f>IF(L33&lt;&gt;"",(AS33*1.609344*VLOOKUP(L33,'uCO2 Emission Factors'!$V:$X,2,FALSE))/1000000,0)</f>
        <v>0</v>
      </c>
      <c r="BJ33" s="197">
        <f>IF(M33&lt;&gt;"",(AT33*1.609344*VLOOKUP(M33,'uCO2 Emission Factors'!$V:$X,2,FALSE))/1000000,0)</f>
        <v>0</v>
      </c>
      <c r="BK33" s="197">
        <f>IF(N33&lt;&gt;"",(AU33*1.609344*VLOOKUP(N33,'uCO2 Emission Factors'!$V:$X,2,FALSE))/1000000,0)</f>
        <v>0</v>
      </c>
      <c r="BL33" s="197">
        <f>IF(O33&lt;&gt;"",(AV33*1.609344*VLOOKUP(O33,'uCO2 Emission Factors'!$V:$X,2,FALSE))/1000000,0)</f>
        <v>0</v>
      </c>
      <c r="BM33" s="197">
        <f>IF(P33&lt;&gt;"",(AW33*1.609344*VLOOKUP(P33,'uCO2 Emission Factors'!$V:$X,2,FALSE))/1000000,0)</f>
        <v>0</v>
      </c>
      <c r="BN33" s="197"/>
      <c r="BO33" s="197">
        <f>IF(J33&lt;&gt;"",(AY33*1.609344*VLOOKUP(J33,'uCO2 Emission Factors'!$V:$X,3,FALSE))/1000000,0)</f>
        <v>0</v>
      </c>
      <c r="BP33" s="197">
        <f>IF(K33&lt;&gt;"",(AZ33*1.609344*VLOOKUP(K33,'uCO2 Emission Factors'!$V:$X,3,FALSE))/1000000,0)</f>
        <v>0</v>
      </c>
      <c r="BQ33" s="197">
        <f>IF(L33&lt;&gt;"",(BA33*1.609344*VLOOKUP(L33,'uCO2 Emission Factors'!$V:$X,3,FALSE))/1000000,0)</f>
        <v>0</v>
      </c>
      <c r="BR33" s="197">
        <f>IF(M33&lt;&gt;"",(BB33*1.609344*VLOOKUP(M33,'uCO2 Emission Factors'!$V:$X,3,FALSE))/1000000,0)</f>
        <v>0</v>
      </c>
      <c r="BS33" s="197">
        <f>IF(N33&lt;&gt;"",(BC33*1.609344*VLOOKUP(N33,'uCO2 Emission Factors'!$V:$X,3,FALSE))/1000000,0)</f>
        <v>0</v>
      </c>
      <c r="BT33" s="197">
        <f>IF(O33&lt;&gt;"",(BD33*1.609344*VLOOKUP(O33,'uCO2 Emission Factors'!$V:$X,3,FALSE))/1000000,0)</f>
        <v>0</v>
      </c>
      <c r="BU33" s="197">
        <f>IF(P33&lt;&gt;"",(BE33*1.609344*VLOOKUP(P33,'uCO2 Emission Factors'!$V:$X,3,FALSE))/1000000,0)</f>
        <v>0</v>
      </c>
      <c r="BV33" s="197"/>
      <c r="BW33" s="197">
        <f>SUMIF('Fleet Calc'!$AE$3:$AE$1600,CONCATENATE(uCO2_Calc!$E33,uCO2_Calc!J$2,"L"),'Fleet Calc'!$AI$3:$AI$1600)</f>
        <v>0</v>
      </c>
      <c r="BX33" s="197">
        <f>SUMIF('Fleet Calc'!$AE$3:$AE$1600,CONCATENATE(uCO2_Calc!$E33,uCO2_Calc!K$2,"L"),'Fleet Calc'!$AI$3:$AI$1600)</f>
        <v>0</v>
      </c>
      <c r="BY33" s="197">
        <f>SUMIF('Fleet Calc'!$AE$3:$AE$1600,CONCATENATE(uCO2_Calc!$E33,uCO2_Calc!L$2,"L"),'Fleet Calc'!$AI$3:$AI$1600)</f>
        <v>0</v>
      </c>
      <c r="BZ33" s="197">
        <f>SUMIF('Fleet Calc'!$AE$3:$AE$1600,CONCATENATE(uCO2_Calc!$E33,uCO2_Calc!M$2,"L"),'Fleet Calc'!$AI$3:$AI$1600)</f>
        <v>0</v>
      </c>
      <c r="CA33" s="197">
        <f>SUMIF('Fleet Calc'!$AE$3:$AE$1600,CONCATENATE(uCO2_Calc!$E33,uCO2_Calc!N$2,"L"),'Fleet Calc'!$AI$3:$AI$1600)</f>
        <v>0</v>
      </c>
      <c r="CB33" s="197">
        <f>SUMIF('Fleet Calc'!$AE$3:$AE$1600,CONCATENATE(uCO2_Calc!$E33,uCO2_Calc!O$2,"L"),'Fleet Calc'!$AI$3:$AI$1600)</f>
        <v>0</v>
      </c>
      <c r="CC33" s="197">
        <f>SUMIF('Fleet Calc'!$AE$3:$AE$1600,CONCATENATE(uCO2_Calc!$E33,uCO2_Calc!P$2,"L"),'Fleet Calc'!$AI$3:$AI$1600)</f>
        <v>0</v>
      </c>
      <c r="CD33" s="197"/>
      <c r="CE33" s="197">
        <f>SUMIF('Fleet Calc'!$AE$3:$AE$1600,CONCATENATE(uCO2_Calc!$E33,uCO2_Calc!J$2,"A"),'Fleet Calc'!$AI$3:$AI$1600)</f>
        <v>0</v>
      </c>
      <c r="CF33" s="197">
        <f>SUMIF('Fleet Calc'!$AE$3:$AE$1600,CONCATENATE(uCO2_Calc!$E33,uCO2_Calc!K$2,"A"),'Fleet Calc'!$AI$3:$AI$1600)</f>
        <v>0</v>
      </c>
      <c r="CG33" s="197">
        <f>SUMIF('Fleet Calc'!$AE$3:$AE$1600,CONCATENATE(uCO2_Calc!$E33,uCO2_Calc!L$2,"A"),'Fleet Calc'!$AI$3:$AI$1600)</f>
        <v>0</v>
      </c>
      <c r="CH33" s="197">
        <f>SUMIF('Fleet Calc'!$AE$3:$AE$1600,CONCATENATE(uCO2_Calc!$E33,uCO2_Calc!M$2,"A"),'Fleet Calc'!$AI$3:$AI$1600)</f>
        <v>0</v>
      </c>
      <c r="CI33" s="197">
        <f>SUMIF('Fleet Calc'!$AE$3:$AE$1600,CONCATENATE(uCO2_Calc!$E33,uCO2_Calc!N$2,"A"),'Fleet Calc'!$AI$3:$AI$1600)</f>
        <v>0</v>
      </c>
      <c r="CJ33" s="197">
        <f>SUMIF('Fleet Calc'!$AE$3:$AE$1600,CONCATENATE(uCO2_Calc!$E33,uCO2_Calc!O$2,"A"),'Fleet Calc'!$AI$3:$AI$1600)</f>
        <v>0</v>
      </c>
      <c r="CK33" s="197">
        <f>SUMIF('Fleet Calc'!$AE$3:$AE$1600,CONCATENATE(uCO2_Calc!$E33,uCO2_Calc!P$2,"A"),'Fleet Calc'!$AI$3:$AI$1600)</f>
        <v>0</v>
      </c>
      <c r="CL33" s="197"/>
      <c r="CM33" s="197">
        <f>IF(S33&lt;&gt;"",(BW33*1.609344*VLOOKUP(S33,'uCO2 Emission Factors'!$V:$X,2,FALSE))/1000000,0)</f>
        <v>0</v>
      </c>
      <c r="CN33" s="197">
        <f>IF(S33&lt;&gt;"",(BX33*1.609344*VLOOKUP(S33,'uCO2 Emission Factors'!$V:$X,2,FALSE))/1000000,0)</f>
        <v>0</v>
      </c>
      <c r="CO33" s="197">
        <f>IF(T33&lt;&gt;"",(BY33*1.609344*VLOOKUP(T33,'uCO2 Emission Factors'!$V:$X,2,FALSE))/1000000,0)</f>
        <v>0</v>
      </c>
      <c r="CP33" s="197">
        <f>IF(U33&lt;&gt;"",(BZ33*1.609344*VLOOKUP(U33,'uCO2 Emission Factors'!$V:$X,2,FALSE))/1000000,0)</f>
        <v>0</v>
      </c>
      <c r="CQ33" s="197">
        <f>IF(V33&lt;&gt;"",(CA33*1.609344*VLOOKUP(V33,'uCO2 Emission Factors'!$V:$X,2,FALSE))/1000000,0)</f>
        <v>0</v>
      </c>
      <c r="CR33" s="197">
        <f>IF(W33&lt;&gt;"",(CB33*1.609344*VLOOKUP(W33,'uCO2 Emission Factors'!$V:$X,2,FALSE))/1000000,0)</f>
        <v>0</v>
      </c>
      <c r="CS33" s="197">
        <f>IF(X33&lt;&gt;"",(CC33*1.609344*VLOOKUP(X33,'uCO2 Emission Factors'!$V:$X,2,FALSE))/1000000,0)</f>
        <v>0</v>
      </c>
      <c r="CT33" s="197"/>
      <c r="CU33" s="197">
        <f>IF(S33&lt;&gt;"",(CE33*1.609344*VLOOKUP(S33,'uCO2 Emission Factors'!$V:$X,3,FALSE))/1000000,0)</f>
        <v>0</v>
      </c>
      <c r="CV33" s="197">
        <f>IF(S33&lt;&gt;"",(CF33*1.609344*VLOOKUP(S33,'uCO2 Emission Factors'!$V:$X,3,FALSE))/1000000,0)</f>
        <v>0</v>
      </c>
      <c r="CW33" s="197">
        <f>IF(T33&lt;&gt;"",(CG33*1.609344*VLOOKUP(T33,'uCO2 Emission Factors'!$V:$X,3,FALSE))/1000000,0)</f>
        <v>0</v>
      </c>
      <c r="CX33" s="197">
        <f>IF(U33&lt;&gt;"",(CH33*1.609344*VLOOKUP(U33,'uCO2 Emission Factors'!$V:$X,3,FALSE))/1000000,0)</f>
        <v>0</v>
      </c>
      <c r="CY33" s="197">
        <f>IF(V33&lt;&gt;"",(CI33*1.609344*VLOOKUP(V33,'uCO2 Emission Factors'!$V:$X,3,FALSE))/1000000,0)</f>
        <v>0</v>
      </c>
      <c r="CZ33" s="197">
        <f>IF(W33&lt;&gt;"",(CJ33*1.609344*VLOOKUP(W33,'uCO2 Emission Factors'!$V:$X,3,FALSE))/1000000,0)</f>
        <v>0</v>
      </c>
      <c r="DA33" s="197">
        <f>IF(X33&lt;&gt;"",(CK33*1.609344*VLOOKUP(X33,'uCO2 Emission Factors'!$V:$X,3,FALSE))/1000000,0)</f>
        <v>0</v>
      </c>
      <c r="DB33" s="197"/>
      <c r="DC33" s="197">
        <f>SUMIF('Fleet Calc'!$AE$3:$AE$1600,CONCATENATE(uCO2_Calc!$E33,uCO2_Calc!J$2,"L"),'Fleet Calc'!$AG$3:$AG$1600)</f>
        <v>0</v>
      </c>
      <c r="DD33" s="197">
        <f>SUMIF('Fleet Calc'!$AE$3:$AE$1600,CONCATENATE(uCO2_Calc!$E33,uCO2_Calc!K$2,"L"),'Fleet Calc'!$AG$3:$AG$1600)</f>
        <v>0</v>
      </c>
      <c r="DE33" s="197">
        <f>SUMIF('Fleet Calc'!$AE$3:$AE$1600,CONCATENATE(uCO2_Calc!$E33,uCO2_Calc!L$2,"L"),'Fleet Calc'!$AG$3:$AG$1600)</f>
        <v>0</v>
      </c>
      <c r="DF33" s="197">
        <f>SUMIF('Fleet Calc'!$AE$3:$AE$1600,CONCATENATE(uCO2_Calc!$E33,uCO2_Calc!M$2,"L"),'Fleet Calc'!$AG$3:$AG$1600)</f>
        <v>0</v>
      </c>
      <c r="DG33" s="197">
        <f>SUMIF('Fleet Calc'!$AE$3:$AE$1600,CONCATENATE(uCO2_Calc!$E33,uCO2_Calc!N$2,"L"),'Fleet Calc'!$AG$3:$AG$1600)</f>
        <v>0</v>
      </c>
      <c r="DH33" s="197">
        <f>SUMIF('Fleet Calc'!$AE$3:$AE$1600,CONCATENATE(uCO2_Calc!$E33,uCO2_Calc!O$2,"L"),'Fleet Calc'!$AG$3:$AG$1600)</f>
        <v>0</v>
      </c>
      <c r="DI33" s="197">
        <f>SUMIF('Fleet Calc'!$AE$3:$AE$1600,CONCATENATE(uCO2_Calc!$E33,uCO2_Calc!P$2,"L"),'Fleet Calc'!$AG$3:$AG$1600)</f>
        <v>0</v>
      </c>
      <c r="DJ33" s="197"/>
      <c r="DK33" s="197">
        <f>SUMIF('Fleet Calc'!$AE$3:$AE$1600,CONCATENATE(uCO2_Calc!$E33,uCO2_Calc!J$2,"A"),'Fleet Calc'!$AG$3:$AG$1600)</f>
        <v>0</v>
      </c>
      <c r="DL33" s="197">
        <f>SUMIF('Fleet Calc'!$AE$3:$AE$1600,CONCATENATE(uCO2_Calc!$E33,uCO2_Calc!K$2,"A"),'Fleet Calc'!$AG$3:$AG$1600)</f>
        <v>0</v>
      </c>
      <c r="DM33" s="197">
        <f>SUMIF('Fleet Calc'!$AE$3:$AE$1600,CONCATENATE(uCO2_Calc!$E33,uCO2_Calc!L$2,"A"),'Fleet Calc'!$AG$3:$AG$1600)</f>
        <v>0</v>
      </c>
      <c r="DN33" s="197">
        <f>SUMIF('Fleet Calc'!$AE$3:$AE$1600,CONCATENATE(uCO2_Calc!$E33,uCO2_Calc!M$2,"A"),'Fleet Calc'!$AG$3:$AG$1600)</f>
        <v>0</v>
      </c>
      <c r="DO33" s="197">
        <f>SUMIF('Fleet Calc'!$AE$3:$AE$1600,CONCATENATE(uCO2_Calc!$E33,uCO2_Calc!N$2,"A"),'Fleet Calc'!$AG$3:$AG$1600)</f>
        <v>0</v>
      </c>
      <c r="DP33" s="197">
        <f>SUMIF('Fleet Calc'!$AE$3:$AE$1600,CONCATENATE(uCO2_Calc!$E33,uCO2_Calc!O$2,"A"),'Fleet Calc'!$AG$3:$AG$1600)</f>
        <v>0</v>
      </c>
      <c r="DQ33" s="197">
        <f>SUMIF('Fleet Calc'!$AE$3:$AE$1600,CONCATENATE(uCO2_Calc!$E33,uCO2_Calc!P$2,"A"),'Fleet Calc'!$AG$3:$AG$1600)</f>
        <v>0</v>
      </c>
      <c r="DR33" s="197">
        <f>SUMIF('Fleet Calc'!$AE$3:$AE$1600,CONCATENATE(uCO2_Calc!$E33,uCO2_Calc!Q$2,"A"),'Fleet Calc'!$AG$3:$AG$1600)</f>
        <v>0</v>
      </c>
      <c r="DS33" s="197">
        <f>SUMIF('Fleet Calc'!$AE$3:$AE$1600,CONCATENATE(uCO2_Calc!$E33,uCO2_Calc!R$2,"A"),'Fleet Calc'!$AG$3:$AG$1600)</f>
        <v>0</v>
      </c>
      <c r="DT33" s="197">
        <f>SUMIF('Fleet Calc'!$AE$3:$AE$1600,CONCATENATE(uCO2_Calc!$E33,uCO2_Calc!S$2,"A"),'Fleet Calc'!$AG$3:$AG$1600)</f>
        <v>0</v>
      </c>
      <c r="DU33" s="197"/>
      <c r="DV33" s="198">
        <f>IF(J33&lt;&gt;"",(DC33*VLOOKUP(J33,'uCO2 Emission Factors'!$V:$Z,5,FALSE))/1000000,0)</f>
        <v>0</v>
      </c>
      <c r="DW33" s="198">
        <f>IF(K33&lt;&gt;"",(DD33*VLOOKUP(K33,'uCO2 Emission Factors'!$V:$Z,5,FALSE))/1000000,0)</f>
        <v>0</v>
      </c>
      <c r="DX33" s="198">
        <f>IF(L33&lt;&gt;"",(DE33*VLOOKUP(L33,'uCO2 Emission Factors'!$V:$Z,5,FALSE))/1000000,0)</f>
        <v>0</v>
      </c>
      <c r="DY33" s="198">
        <f>IF(M33&lt;&gt;"",(DF33*VLOOKUP(M33,'uCO2 Emission Factors'!$V:$Z,5,FALSE))/1000000,0)</f>
        <v>0</v>
      </c>
      <c r="DZ33" s="198">
        <f>IF(N33&lt;&gt;"",(DG33*VLOOKUP(N33,'uCO2 Emission Factors'!$V:$Z,5,FALSE))/1000000,0)</f>
        <v>0</v>
      </c>
      <c r="EA33" s="198">
        <f>IF(O33&lt;&gt;"",(DH33*VLOOKUP(O33,'uCO2 Emission Factors'!$V:$Z,5,FALSE))/1000000,0)</f>
        <v>0</v>
      </c>
      <c r="EB33" s="198">
        <f>IF(P33&lt;&gt;"",(DI33*VLOOKUP(P33,'uCO2 Emission Factors'!$V:$Z,5,FALSE))/1000000,0)</f>
        <v>0</v>
      </c>
      <c r="EC33" s="197"/>
      <c r="ED33" s="198">
        <f>IF(J33&lt;&gt;"",(DK33*VLOOKUP(J33,'uCO2 Emission Factors'!$V:$Z,5,FALSE))/1000000,0)</f>
        <v>0</v>
      </c>
      <c r="EE33" s="198">
        <f>IF(K33&lt;&gt;"",(DL33*VLOOKUP(K33,'uCO2 Emission Factors'!$V:$Z,5,FALSE))/1000000,0)</f>
        <v>0</v>
      </c>
      <c r="EF33" s="198">
        <f>IF(L33&lt;&gt;"",(DM33*VLOOKUP(L33,'uCO2 Emission Factors'!$V:$Z,5,FALSE))/1000000,0)</f>
        <v>0</v>
      </c>
      <c r="EG33" s="198">
        <f>IF(M33&lt;&gt;"",(DN33*VLOOKUP(M33,'uCO2 Emission Factors'!$V:$Z,5,FALSE))/1000000,0)</f>
        <v>0</v>
      </c>
      <c r="EH33" s="198">
        <f>IF(N33&lt;&gt;"",(DO33*VLOOKUP(N33,'uCO2 Emission Factors'!$V:$Z,5,FALSE))/1000000,0)</f>
        <v>0</v>
      </c>
      <c r="EI33" s="198">
        <f>IF(O33&lt;&gt;"",(DP33*VLOOKUP(O33,'uCO2 Emission Factors'!$V:$Z,5,FALSE))/1000000,0)</f>
        <v>0</v>
      </c>
      <c r="EJ33" s="198">
        <f>IF(P33&lt;&gt;"",(DQ33*VLOOKUP(P33,'uCO2 Emission Factors'!$V:$Z,5,FALSE))/1000000,0)</f>
        <v>0</v>
      </c>
      <c r="EK33" s="197"/>
      <c r="EL33" s="198">
        <f t="shared" si="2"/>
        <v>0</v>
      </c>
      <c r="EM33" s="198">
        <f t="shared" si="3"/>
        <v>0</v>
      </c>
      <c r="EN33" s="198">
        <f t="shared" si="4"/>
        <v>0</v>
      </c>
      <c r="EO33" s="198">
        <f t="shared" si="5"/>
        <v>0</v>
      </c>
      <c r="EP33" s="198">
        <f t="shared" si="6"/>
        <v>0</v>
      </c>
      <c r="EQ33" s="198">
        <f t="shared" si="7"/>
        <v>0</v>
      </c>
      <c r="ER33" s="198">
        <f t="shared" si="8"/>
        <v>0</v>
      </c>
      <c r="ES33" s="198"/>
      <c r="ET33" s="198">
        <f t="shared" si="9"/>
        <v>0</v>
      </c>
      <c r="EU33" s="198">
        <f t="shared" si="10"/>
        <v>0</v>
      </c>
      <c r="EV33" s="198">
        <f t="shared" si="11"/>
        <v>0</v>
      </c>
      <c r="EW33" s="198">
        <f t="shared" si="12"/>
        <v>0</v>
      </c>
      <c r="EX33" s="198">
        <f t="shared" si="13"/>
        <v>0</v>
      </c>
      <c r="EY33" s="198">
        <f t="shared" si="14"/>
        <v>0</v>
      </c>
      <c r="EZ33" s="198">
        <f t="shared" si="15"/>
        <v>0</v>
      </c>
      <c r="FA33" s="197"/>
      <c r="FB33" s="197">
        <f t="shared" si="16"/>
        <v>0</v>
      </c>
      <c r="FC33" s="197"/>
      <c r="FD33" s="197">
        <f t="shared" si="17"/>
        <v>0</v>
      </c>
      <c r="FE33" s="197">
        <f t="shared" si="18"/>
        <v>0</v>
      </c>
      <c r="FF33" s="197">
        <f t="shared" si="19"/>
        <v>0</v>
      </c>
      <c r="FG33" s="197">
        <f t="shared" si="20"/>
        <v>0</v>
      </c>
      <c r="FH33" s="197">
        <f t="shared" si="21"/>
        <v>0</v>
      </c>
      <c r="FI33" s="197">
        <f t="shared" si="22"/>
        <v>0</v>
      </c>
      <c r="FJ33" s="197">
        <f t="shared" si="23"/>
        <v>0</v>
      </c>
      <c r="FL33" s="194">
        <f t="shared" si="24"/>
        <v>0</v>
      </c>
      <c r="FM33" s="194">
        <f t="shared" si="25"/>
        <v>0</v>
      </c>
      <c r="FN33" s="194">
        <f t="shared" si="26"/>
        <v>0</v>
      </c>
      <c r="FO33" s="194">
        <f t="shared" si="27"/>
        <v>0</v>
      </c>
      <c r="FP33" s="194">
        <f t="shared" si="28"/>
        <v>0</v>
      </c>
      <c r="FQ33" s="194">
        <f t="shared" si="29"/>
        <v>0</v>
      </c>
      <c r="FR33" s="194">
        <f t="shared" si="30"/>
        <v>0</v>
      </c>
      <c r="FT33" s="194">
        <f t="shared" si="31"/>
        <v>0</v>
      </c>
      <c r="FU33" s="194">
        <f t="shared" si="32"/>
        <v>0</v>
      </c>
      <c r="FV33" s="194">
        <f t="shared" si="33"/>
        <v>0</v>
      </c>
      <c r="FW33" s="194">
        <f t="shared" si="34"/>
        <v>0</v>
      </c>
      <c r="FX33" s="194">
        <f t="shared" si="35"/>
        <v>0</v>
      </c>
      <c r="FY33" s="194">
        <f t="shared" si="36"/>
        <v>0</v>
      </c>
      <c r="FZ33" s="194">
        <f t="shared" si="37"/>
        <v>0</v>
      </c>
      <c r="GB33" s="194">
        <f t="shared" si="38"/>
        <v>0</v>
      </c>
      <c r="GC33" s="194">
        <f t="shared" si="39"/>
        <v>0</v>
      </c>
      <c r="GD33" s="194">
        <f t="shared" si="40"/>
        <v>0</v>
      </c>
      <c r="GE33" s="194">
        <f t="shared" si="41"/>
        <v>0</v>
      </c>
      <c r="GF33" s="194">
        <f t="shared" si="42"/>
        <v>0</v>
      </c>
      <c r="GG33" s="194">
        <f t="shared" si="43"/>
        <v>0</v>
      </c>
      <c r="GH33" s="194">
        <f t="shared" si="44"/>
        <v>0</v>
      </c>
      <c r="GJ33" s="194">
        <f t="shared" si="45"/>
        <v>0</v>
      </c>
      <c r="GK33" s="194">
        <f t="shared" si="46"/>
        <v>0</v>
      </c>
      <c r="GL33" s="194">
        <f t="shared" si="47"/>
        <v>0</v>
      </c>
      <c r="GM33" s="194">
        <f t="shared" si="48"/>
        <v>0</v>
      </c>
      <c r="GN33" s="194">
        <f t="shared" si="49"/>
        <v>0</v>
      </c>
      <c r="GO33" s="194">
        <f t="shared" si="50"/>
        <v>0</v>
      </c>
      <c r="GP33" s="194">
        <f t="shared" si="51"/>
        <v>0</v>
      </c>
      <c r="GR33" s="194">
        <f t="shared" si="52"/>
        <v>0</v>
      </c>
      <c r="GS33" s="194">
        <f t="shared" si="53"/>
        <v>0</v>
      </c>
      <c r="GT33" s="194">
        <f t="shared" si="54"/>
        <v>0</v>
      </c>
      <c r="GU33" s="194">
        <f t="shared" si="55"/>
        <v>0</v>
      </c>
      <c r="GV33" s="194">
        <f t="shared" si="56"/>
        <v>0</v>
      </c>
      <c r="GW33" s="194">
        <f t="shared" si="57"/>
        <v>0</v>
      </c>
      <c r="GX33" s="194">
        <f t="shared" si="58"/>
        <v>0</v>
      </c>
    </row>
    <row r="34" spans="1:206" s="194" customFormat="1" x14ac:dyDescent="0.2">
      <c r="B34" s="194" t="s">
        <v>920</v>
      </c>
      <c r="C34" s="194" t="s">
        <v>84</v>
      </c>
      <c r="D34" s="194">
        <v>200</v>
      </c>
      <c r="E34" s="194" t="str">
        <f t="shared" si="0"/>
        <v>AT200</v>
      </c>
      <c r="G34" s="195">
        <v>50</v>
      </c>
      <c r="H34" s="195">
        <v>10</v>
      </c>
      <c r="I34" s="192"/>
      <c r="J34" s="196">
        <f t="shared" ref="J34:J42" si="68">IF(D34&lt;20,300,IF(D34&lt;37,310,IF(D34&lt;75,320,IF(D34&lt;130,330,IF(D34&lt;300,340,IF(D34&lt;560,350,IF(D34&lt;1000,360,370)))))))</f>
        <v>340</v>
      </c>
      <c r="K34" s="196">
        <f t="shared" ref="K34:N42" si="69">J34+1</f>
        <v>341</v>
      </c>
      <c r="L34" s="196">
        <f t="shared" si="69"/>
        <v>342</v>
      </c>
      <c r="M34" s="196">
        <f t="shared" si="69"/>
        <v>343</v>
      </c>
      <c r="N34" s="196">
        <f t="shared" si="69"/>
        <v>344</v>
      </c>
      <c r="O34" s="196">
        <f t="shared" ref="O34:P42" si="70">N34</f>
        <v>344</v>
      </c>
      <c r="P34" s="196">
        <f t="shared" si="70"/>
        <v>344</v>
      </c>
      <c r="Q34" s="192"/>
      <c r="R34" s="192"/>
      <c r="S34" s="192">
        <f t="shared" si="63"/>
        <v>440</v>
      </c>
      <c r="T34" s="192">
        <f t="shared" si="64"/>
        <v>441</v>
      </c>
      <c r="U34" s="192">
        <f t="shared" si="65"/>
        <v>442</v>
      </c>
      <c r="V34" s="192">
        <f t="shared" si="66"/>
        <v>443</v>
      </c>
      <c r="W34" s="192">
        <f t="shared" si="67"/>
        <v>444</v>
      </c>
      <c r="X34" s="196">
        <f t="shared" ref="X34:Y42" si="71">W34</f>
        <v>444</v>
      </c>
      <c r="Y34" s="196">
        <f t="shared" si="71"/>
        <v>444</v>
      </c>
      <c r="AA34" s="197">
        <f>COUNTIF('Fleet Calc'!$AE$3:$AE$1600,CONCATENATE(uCO2_Calc!$E34,uCO2_Calc!J$2,"L"))</f>
        <v>0</v>
      </c>
      <c r="AB34" s="197">
        <f>COUNTIF('Fleet Calc'!$AE$3:$AE$1600,CONCATENATE(uCO2_Calc!$E34,uCO2_Calc!K$2,"L"))</f>
        <v>0</v>
      </c>
      <c r="AC34" s="197">
        <f>COUNTIF('Fleet Calc'!$AE$3:$AE$1600,CONCATENATE(uCO2_Calc!$E34,uCO2_Calc!L$2,"L"))</f>
        <v>0</v>
      </c>
      <c r="AD34" s="197">
        <f>COUNTIF('Fleet Calc'!$AE$3:$AE$1600,CONCATENATE(uCO2_Calc!$E34,uCO2_Calc!M$2,"L"))</f>
        <v>0</v>
      </c>
      <c r="AE34" s="197">
        <f>COUNTIF('Fleet Calc'!$AE$3:$AE$1600,CONCATENATE(uCO2_Calc!$E34,uCO2_Calc!N$2,"L"))</f>
        <v>0</v>
      </c>
      <c r="AF34" s="197">
        <f>COUNTIF('Fleet Calc'!$AE$3:$AE$1600,CONCATENATE(uCO2_Calc!$E34,uCO2_Calc!O$2,"L"))</f>
        <v>0</v>
      </c>
      <c r="AG34" s="197">
        <f>COUNTIF('Fleet Calc'!$AE$3:$AE$1600,CONCATENATE(uCO2_Calc!$E34,uCO2_Calc!P$2,"L"))</f>
        <v>0</v>
      </c>
      <c r="AH34" s="197"/>
      <c r="AI34" s="197">
        <f>COUNTIF('Fleet Calc'!$AE$3:$AE$1600,CONCATENATE(uCO2_Calc!$E34,uCO2_Calc!J$2,"A"))</f>
        <v>0</v>
      </c>
      <c r="AJ34" s="197">
        <f>COUNTIF('Fleet Calc'!$AE$3:$AE$1600,CONCATENATE(uCO2_Calc!$E34,uCO2_Calc!K$2,"A"))</f>
        <v>0</v>
      </c>
      <c r="AK34" s="197">
        <f>COUNTIF('Fleet Calc'!$AE$3:$AE$1600,CONCATENATE(uCO2_Calc!$E34,uCO2_Calc!L$2,"A"))</f>
        <v>0</v>
      </c>
      <c r="AL34" s="197">
        <f>COUNTIF('Fleet Calc'!$AE$3:$AE$1600,CONCATENATE(uCO2_Calc!$E34,uCO2_Calc!M$2,"A"))</f>
        <v>0</v>
      </c>
      <c r="AM34" s="197">
        <f>COUNTIF('Fleet Calc'!$AE$3:$AE$1600,CONCATENATE(uCO2_Calc!$E34,uCO2_Calc!N$2,"A"))</f>
        <v>0</v>
      </c>
      <c r="AN34" s="197">
        <f>COUNTIF('Fleet Calc'!$AE$3:$AE$1600,CONCATENATE(uCO2_Calc!$E34,uCO2_Calc!O$2,"A"))</f>
        <v>0</v>
      </c>
      <c r="AO34" s="197">
        <f>COUNTIF('Fleet Calc'!$AE$3:$AE$1600,CONCATENATE(uCO2_Calc!$E34,uCO2_Calc!P$2,"A"))</f>
        <v>0</v>
      </c>
      <c r="AP34" s="197"/>
      <c r="AQ34" s="197">
        <f>SUMIF('Fleet Calc'!$AE$3:$AE$1600,CONCATENATE(uCO2_Calc!$E34,uCO2_Calc!J$2,"L"),'Fleet Calc'!$AK$3:$AK$1600)</f>
        <v>0</v>
      </c>
      <c r="AR34" s="197">
        <f>SUMIF('Fleet Calc'!$AE$3:$AE$1600,CONCATENATE(uCO2_Calc!$E34,uCO2_Calc!K$2,"L"),'Fleet Calc'!$AK$3:$AK$1600)</f>
        <v>0</v>
      </c>
      <c r="AS34" s="197">
        <f>SUMIF('Fleet Calc'!$AE$3:$AE$1600,CONCATENATE(uCO2_Calc!$E34,uCO2_Calc!L$2,"L"),'Fleet Calc'!$AK$3:$AK$1600)</f>
        <v>0</v>
      </c>
      <c r="AT34" s="197">
        <f>SUMIF('Fleet Calc'!$AE$3:$AE$1600,CONCATENATE(uCO2_Calc!$E34,uCO2_Calc!M$2,"L"),'Fleet Calc'!$AK$3:$AK$1600)</f>
        <v>0</v>
      </c>
      <c r="AU34" s="197">
        <f>SUMIF('Fleet Calc'!$AE$3:$AE$1600,CONCATENATE(uCO2_Calc!$E34,uCO2_Calc!N$2,"L"),'Fleet Calc'!$AK$3:$AK$1600)</f>
        <v>0</v>
      </c>
      <c r="AV34" s="197">
        <f>SUMIF('Fleet Calc'!$AE$3:$AE$1600,CONCATENATE(uCO2_Calc!$E34,uCO2_Calc!O$2,"L"),'Fleet Calc'!$AK$3:$AK$1600)</f>
        <v>0</v>
      </c>
      <c r="AW34" s="197">
        <f>SUMIF('Fleet Calc'!$AE$3:$AE$1600,CONCATENATE(uCO2_Calc!$E34,uCO2_Calc!P$2,"L"),'Fleet Calc'!$AK$3:$AK$1600)</f>
        <v>0</v>
      </c>
      <c r="AX34" s="197"/>
      <c r="AY34" s="197">
        <f>SUMIF('Fleet Calc'!$AE$3:$AE$1600,CONCATENATE(uCO2_Calc!$E34,uCO2_Calc!J$2,"A"),'Fleet Calc'!$AK$3:$AK$1600)</f>
        <v>0</v>
      </c>
      <c r="AZ34" s="197">
        <f>SUMIF('Fleet Calc'!$AE$3:$AE$1600,CONCATENATE(uCO2_Calc!$E34,uCO2_Calc!K$2,"A"),'Fleet Calc'!$AK$3:$AK$1600)</f>
        <v>0</v>
      </c>
      <c r="BA34" s="197">
        <f>SUMIF('Fleet Calc'!$AE$3:$AE$1600,CONCATENATE(uCO2_Calc!$E34,uCO2_Calc!L$2,"A"),'Fleet Calc'!$AK$3:$AK$1600)</f>
        <v>0</v>
      </c>
      <c r="BB34" s="197">
        <f>SUMIF('Fleet Calc'!$AE$3:$AE$1600,CONCATENATE(uCO2_Calc!$E34,uCO2_Calc!M$2,"A"),'Fleet Calc'!$AK$3:$AK$1600)</f>
        <v>0</v>
      </c>
      <c r="BC34" s="197">
        <f>SUMIF('Fleet Calc'!$AE$3:$AE$1600,CONCATENATE(uCO2_Calc!$E34,uCO2_Calc!N$2,"A"),'Fleet Calc'!$AK$3:$AK$1600)</f>
        <v>0</v>
      </c>
      <c r="BD34" s="197">
        <f>SUMIF('Fleet Calc'!$AE$3:$AE$1600,CONCATENATE(uCO2_Calc!$E34,uCO2_Calc!O$2,"A"),'Fleet Calc'!$AK$3:$AK$1600)</f>
        <v>0</v>
      </c>
      <c r="BE34" s="197">
        <f>SUMIF('Fleet Calc'!$AE$3:$AE$1600,CONCATENATE(uCO2_Calc!$E34,uCO2_Calc!P$2,"A"),'Fleet Calc'!$AK$3:$AK$1600)</f>
        <v>0</v>
      </c>
      <c r="BF34" s="197"/>
      <c r="BG34" s="197">
        <f>IF(J34&lt;&gt;"",(AQ34*1.609344*VLOOKUP(J34,'uCO2 Emission Factors'!$V:$X,2,FALSE))/1000000,0)</f>
        <v>0</v>
      </c>
      <c r="BH34" s="197">
        <f>IF(K34&lt;&gt;"",(AR34*1.609344*VLOOKUP(K34,'uCO2 Emission Factors'!$V:$X,2,FALSE))/1000000,0)</f>
        <v>0</v>
      </c>
      <c r="BI34" s="197">
        <f>IF(L34&lt;&gt;"",(AS34*1.609344*VLOOKUP(L34,'uCO2 Emission Factors'!$V:$X,2,FALSE))/1000000,0)</f>
        <v>0</v>
      </c>
      <c r="BJ34" s="197">
        <f>IF(M34&lt;&gt;"",(AT34*1.609344*VLOOKUP(M34,'uCO2 Emission Factors'!$V:$X,2,FALSE))/1000000,0)</f>
        <v>0</v>
      </c>
      <c r="BK34" s="197">
        <f>IF(N34&lt;&gt;"",(AU34*1.609344*VLOOKUP(N34,'uCO2 Emission Factors'!$V:$X,2,FALSE))/1000000,0)</f>
        <v>0</v>
      </c>
      <c r="BL34" s="197">
        <f>IF(O34&lt;&gt;"",(AV34*1.609344*VLOOKUP(O34,'uCO2 Emission Factors'!$V:$X,2,FALSE))/1000000,0)</f>
        <v>0</v>
      </c>
      <c r="BM34" s="197">
        <f>IF(P34&lt;&gt;"",(AW34*1.609344*VLOOKUP(P34,'uCO2 Emission Factors'!$V:$X,2,FALSE))/1000000,0)</f>
        <v>0</v>
      </c>
      <c r="BN34" s="197"/>
      <c r="BO34" s="197">
        <f>IF(J34&lt;&gt;"",(AY34*1.609344*VLOOKUP(J34,'uCO2 Emission Factors'!$V:$X,3,FALSE))/1000000,0)</f>
        <v>0</v>
      </c>
      <c r="BP34" s="197">
        <f>IF(K34&lt;&gt;"",(AZ34*1.609344*VLOOKUP(K34,'uCO2 Emission Factors'!$V:$X,3,FALSE))/1000000,0)</f>
        <v>0</v>
      </c>
      <c r="BQ34" s="197">
        <f>IF(L34&lt;&gt;"",(BA34*1.609344*VLOOKUP(L34,'uCO2 Emission Factors'!$V:$X,3,FALSE))/1000000,0)</f>
        <v>0</v>
      </c>
      <c r="BR34" s="197">
        <f>IF(M34&lt;&gt;"",(BB34*1.609344*VLOOKUP(M34,'uCO2 Emission Factors'!$V:$X,3,FALSE))/1000000,0)</f>
        <v>0</v>
      </c>
      <c r="BS34" s="197">
        <f>IF(N34&lt;&gt;"",(BC34*1.609344*VLOOKUP(N34,'uCO2 Emission Factors'!$V:$X,3,FALSE))/1000000,0)</f>
        <v>0</v>
      </c>
      <c r="BT34" s="197">
        <f>IF(O34&lt;&gt;"",(BD34*1.609344*VLOOKUP(O34,'uCO2 Emission Factors'!$V:$X,3,FALSE))/1000000,0)</f>
        <v>0</v>
      </c>
      <c r="BU34" s="197">
        <f>IF(P34&lt;&gt;"",(BE34*1.609344*VLOOKUP(P34,'uCO2 Emission Factors'!$V:$X,3,FALSE))/1000000,0)</f>
        <v>0</v>
      </c>
      <c r="BV34" s="197"/>
      <c r="BW34" s="197">
        <f>SUMIF('Fleet Calc'!$AE$3:$AE$1600,CONCATENATE(uCO2_Calc!$E34,uCO2_Calc!J$2,"L"),'Fleet Calc'!$AI$3:$AI$1600)</f>
        <v>0</v>
      </c>
      <c r="BX34" s="197">
        <f>SUMIF('Fleet Calc'!$AE$3:$AE$1600,CONCATENATE(uCO2_Calc!$E34,uCO2_Calc!K$2,"L"),'Fleet Calc'!$AI$3:$AI$1600)</f>
        <v>0</v>
      </c>
      <c r="BY34" s="197">
        <f>SUMIF('Fleet Calc'!$AE$3:$AE$1600,CONCATENATE(uCO2_Calc!$E34,uCO2_Calc!L$2,"L"),'Fleet Calc'!$AI$3:$AI$1600)</f>
        <v>0</v>
      </c>
      <c r="BZ34" s="197">
        <f>SUMIF('Fleet Calc'!$AE$3:$AE$1600,CONCATENATE(uCO2_Calc!$E34,uCO2_Calc!M$2,"L"),'Fleet Calc'!$AI$3:$AI$1600)</f>
        <v>0</v>
      </c>
      <c r="CA34" s="197">
        <f>SUMIF('Fleet Calc'!$AE$3:$AE$1600,CONCATENATE(uCO2_Calc!$E34,uCO2_Calc!N$2,"L"),'Fleet Calc'!$AI$3:$AI$1600)</f>
        <v>0</v>
      </c>
      <c r="CB34" s="197">
        <f>SUMIF('Fleet Calc'!$AE$3:$AE$1600,CONCATENATE(uCO2_Calc!$E34,uCO2_Calc!O$2,"L"),'Fleet Calc'!$AI$3:$AI$1600)</f>
        <v>0</v>
      </c>
      <c r="CC34" s="197">
        <f>SUMIF('Fleet Calc'!$AE$3:$AE$1600,CONCATENATE(uCO2_Calc!$E34,uCO2_Calc!P$2,"L"),'Fleet Calc'!$AI$3:$AI$1600)</f>
        <v>0</v>
      </c>
      <c r="CD34" s="197"/>
      <c r="CE34" s="197">
        <f>SUMIF('Fleet Calc'!$AE$3:$AE$1600,CONCATENATE(uCO2_Calc!$E34,uCO2_Calc!J$2,"A"),'Fleet Calc'!$AI$3:$AI$1600)</f>
        <v>0</v>
      </c>
      <c r="CF34" s="197">
        <f>SUMIF('Fleet Calc'!$AE$3:$AE$1600,CONCATENATE(uCO2_Calc!$E34,uCO2_Calc!K$2,"A"),'Fleet Calc'!$AI$3:$AI$1600)</f>
        <v>0</v>
      </c>
      <c r="CG34" s="197">
        <f>SUMIF('Fleet Calc'!$AE$3:$AE$1600,CONCATENATE(uCO2_Calc!$E34,uCO2_Calc!L$2,"A"),'Fleet Calc'!$AI$3:$AI$1600)</f>
        <v>0</v>
      </c>
      <c r="CH34" s="197">
        <f>SUMIF('Fleet Calc'!$AE$3:$AE$1600,CONCATENATE(uCO2_Calc!$E34,uCO2_Calc!M$2,"A"),'Fleet Calc'!$AI$3:$AI$1600)</f>
        <v>0</v>
      </c>
      <c r="CI34" s="197">
        <f>SUMIF('Fleet Calc'!$AE$3:$AE$1600,CONCATENATE(uCO2_Calc!$E34,uCO2_Calc!N$2,"A"),'Fleet Calc'!$AI$3:$AI$1600)</f>
        <v>0</v>
      </c>
      <c r="CJ34" s="197">
        <f>SUMIF('Fleet Calc'!$AE$3:$AE$1600,CONCATENATE(uCO2_Calc!$E34,uCO2_Calc!O$2,"A"),'Fleet Calc'!$AI$3:$AI$1600)</f>
        <v>0</v>
      </c>
      <c r="CK34" s="197">
        <f>SUMIF('Fleet Calc'!$AE$3:$AE$1600,CONCATENATE(uCO2_Calc!$E34,uCO2_Calc!P$2,"A"),'Fleet Calc'!$AI$3:$AI$1600)</f>
        <v>0</v>
      </c>
      <c r="CL34" s="197"/>
      <c r="CM34" s="197">
        <f>IF(S34&lt;&gt;"",(BW34*1.609344*VLOOKUP(S34,'uCO2 Emission Factors'!$V:$X,2,FALSE))/1000000,0)</f>
        <v>0</v>
      </c>
      <c r="CN34" s="197">
        <f>IF(S34&lt;&gt;"",(BX34*1.609344*VLOOKUP(S34,'uCO2 Emission Factors'!$V:$X,2,FALSE))/1000000,0)</f>
        <v>0</v>
      </c>
      <c r="CO34" s="197">
        <f>IF(T34&lt;&gt;"",(BY34*1.609344*VLOOKUP(T34,'uCO2 Emission Factors'!$V:$X,2,FALSE))/1000000,0)</f>
        <v>0</v>
      </c>
      <c r="CP34" s="197">
        <f>IF(U34&lt;&gt;"",(BZ34*1.609344*VLOOKUP(U34,'uCO2 Emission Factors'!$V:$X,2,FALSE))/1000000,0)</f>
        <v>0</v>
      </c>
      <c r="CQ34" s="197">
        <f>IF(V34&lt;&gt;"",(CA34*1.609344*VLOOKUP(V34,'uCO2 Emission Factors'!$V:$X,2,FALSE))/1000000,0)</f>
        <v>0</v>
      </c>
      <c r="CR34" s="197">
        <f>IF(W34&lt;&gt;"",(CB34*1.609344*VLOOKUP(W34,'uCO2 Emission Factors'!$V:$X,2,FALSE))/1000000,0)</f>
        <v>0</v>
      </c>
      <c r="CS34" s="197">
        <f>IF(X34&lt;&gt;"",(CC34*1.609344*VLOOKUP(X34,'uCO2 Emission Factors'!$V:$X,2,FALSE))/1000000,0)</f>
        <v>0</v>
      </c>
      <c r="CT34" s="197"/>
      <c r="CU34" s="197">
        <f>IF(S34&lt;&gt;"",(CE34*1.609344*VLOOKUP(S34,'uCO2 Emission Factors'!$V:$X,3,FALSE))/1000000,0)</f>
        <v>0</v>
      </c>
      <c r="CV34" s="197">
        <f>IF(S34&lt;&gt;"",(CF34*1.609344*VLOOKUP(S34,'uCO2 Emission Factors'!$V:$X,3,FALSE))/1000000,0)</f>
        <v>0</v>
      </c>
      <c r="CW34" s="197">
        <f>IF(T34&lt;&gt;"",(CG34*1.609344*VLOOKUP(T34,'uCO2 Emission Factors'!$V:$X,3,FALSE))/1000000,0)</f>
        <v>0</v>
      </c>
      <c r="CX34" s="197">
        <f>IF(U34&lt;&gt;"",(CH34*1.609344*VLOOKUP(U34,'uCO2 Emission Factors'!$V:$X,3,FALSE))/1000000,0)</f>
        <v>0</v>
      </c>
      <c r="CY34" s="197">
        <f>IF(V34&lt;&gt;"",(CI34*1.609344*VLOOKUP(V34,'uCO2 Emission Factors'!$V:$X,3,FALSE))/1000000,0)</f>
        <v>0</v>
      </c>
      <c r="CZ34" s="197">
        <f>IF(W34&lt;&gt;"",(CJ34*1.609344*VLOOKUP(W34,'uCO2 Emission Factors'!$V:$X,3,FALSE))/1000000,0)</f>
        <v>0</v>
      </c>
      <c r="DA34" s="197">
        <f>IF(X34&lt;&gt;"",(CK34*1.609344*VLOOKUP(X34,'uCO2 Emission Factors'!$V:$X,3,FALSE))/1000000,0)</f>
        <v>0</v>
      </c>
      <c r="DB34" s="197"/>
      <c r="DC34" s="197">
        <f>SUMIF('Fleet Calc'!$AE$3:$AE$1600,CONCATENATE(uCO2_Calc!$E34,uCO2_Calc!J$2,"L"),'Fleet Calc'!$AG$3:$AG$1600)</f>
        <v>0</v>
      </c>
      <c r="DD34" s="197">
        <f>SUMIF('Fleet Calc'!$AE$3:$AE$1600,CONCATENATE(uCO2_Calc!$E34,uCO2_Calc!K$2,"L"),'Fleet Calc'!$AG$3:$AG$1600)</f>
        <v>0</v>
      </c>
      <c r="DE34" s="197">
        <f>SUMIF('Fleet Calc'!$AE$3:$AE$1600,CONCATENATE(uCO2_Calc!$E34,uCO2_Calc!L$2,"L"),'Fleet Calc'!$AG$3:$AG$1600)</f>
        <v>0</v>
      </c>
      <c r="DF34" s="197">
        <f>SUMIF('Fleet Calc'!$AE$3:$AE$1600,CONCATENATE(uCO2_Calc!$E34,uCO2_Calc!M$2,"L"),'Fleet Calc'!$AG$3:$AG$1600)</f>
        <v>0</v>
      </c>
      <c r="DG34" s="197">
        <f>SUMIF('Fleet Calc'!$AE$3:$AE$1600,CONCATENATE(uCO2_Calc!$E34,uCO2_Calc!N$2,"L"),'Fleet Calc'!$AG$3:$AG$1600)</f>
        <v>0</v>
      </c>
      <c r="DH34" s="197">
        <f>SUMIF('Fleet Calc'!$AE$3:$AE$1600,CONCATENATE(uCO2_Calc!$E34,uCO2_Calc!O$2,"L"),'Fleet Calc'!$AG$3:$AG$1600)</f>
        <v>0</v>
      </c>
      <c r="DI34" s="197">
        <f>SUMIF('Fleet Calc'!$AE$3:$AE$1600,CONCATENATE(uCO2_Calc!$E34,uCO2_Calc!P$2,"L"),'Fleet Calc'!$AG$3:$AG$1600)</f>
        <v>0</v>
      </c>
      <c r="DJ34" s="197"/>
      <c r="DK34" s="197">
        <f>SUMIF('Fleet Calc'!$AE$3:$AE$1600,CONCATENATE(uCO2_Calc!$E34,uCO2_Calc!J$2,"A"),'Fleet Calc'!$AG$3:$AG$1600)</f>
        <v>0</v>
      </c>
      <c r="DL34" s="197">
        <f>SUMIF('Fleet Calc'!$AE$3:$AE$1600,CONCATENATE(uCO2_Calc!$E34,uCO2_Calc!K$2,"A"),'Fleet Calc'!$AG$3:$AG$1600)</f>
        <v>0</v>
      </c>
      <c r="DM34" s="197">
        <f>SUMIF('Fleet Calc'!$AE$3:$AE$1600,CONCATENATE(uCO2_Calc!$E34,uCO2_Calc!L$2,"A"),'Fleet Calc'!$AG$3:$AG$1600)</f>
        <v>0</v>
      </c>
      <c r="DN34" s="197">
        <f>SUMIF('Fleet Calc'!$AE$3:$AE$1600,CONCATENATE(uCO2_Calc!$E34,uCO2_Calc!M$2,"A"),'Fleet Calc'!$AG$3:$AG$1600)</f>
        <v>0</v>
      </c>
      <c r="DO34" s="197">
        <f>SUMIF('Fleet Calc'!$AE$3:$AE$1600,CONCATENATE(uCO2_Calc!$E34,uCO2_Calc!N$2,"A"),'Fleet Calc'!$AG$3:$AG$1600)</f>
        <v>0</v>
      </c>
      <c r="DP34" s="197">
        <f>SUMIF('Fleet Calc'!$AE$3:$AE$1600,CONCATENATE(uCO2_Calc!$E34,uCO2_Calc!O$2,"A"),'Fleet Calc'!$AG$3:$AG$1600)</f>
        <v>0</v>
      </c>
      <c r="DQ34" s="197">
        <f>SUMIF('Fleet Calc'!$AE$3:$AE$1600,CONCATENATE(uCO2_Calc!$E34,uCO2_Calc!P$2,"A"),'Fleet Calc'!$AG$3:$AG$1600)</f>
        <v>0</v>
      </c>
      <c r="DR34" s="197">
        <f>SUMIF('Fleet Calc'!$AE$3:$AE$1600,CONCATENATE(uCO2_Calc!$E34,uCO2_Calc!Q$2,"A"),'Fleet Calc'!$AG$3:$AG$1600)</f>
        <v>0</v>
      </c>
      <c r="DS34" s="197">
        <f>SUMIF('Fleet Calc'!$AE$3:$AE$1600,CONCATENATE(uCO2_Calc!$E34,uCO2_Calc!R$2,"A"),'Fleet Calc'!$AG$3:$AG$1600)</f>
        <v>0</v>
      </c>
      <c r="DT34" s="197">
        <f>SUMIF('Fleet Calc'!$AE$3:$AE$1600,CONCATENATE(uCO2_Calc!$E34,uCO2_Calc!S$2,"A"),'Fleet Calc'!$AG$3:$AG$1600)</f>
        <v>0</v>
      </c>
      <c r="DU34" s="197"/>
      <c r="DV34" s="198">
        <f>IF(J34&lt;&gt;"",(DC34*VLOOKUP(J34,'uCO2 Emission Factors'!$V:$Z,5,FALSE))/1000000,0)</f>
        <v>0</v>
      </c>
      <c r="DW34" s="198">
        <f>IF(K34&lt;&gt;"",(DD34*VLOOKUP(K34,'uCO2 Emission Factors'!$V:$Z,5,FALSE))/1000000,0)</f>
        <v>0</v>
      </c>
      <c r="DX34" s="198">
        <f>IF(L34&lt;&gt;"",(DE34*VLOOKUP(L34,'uCO2 Emission Factors'!$V:$Z,5,FALSE))/1000000,0)</f>
        <v>0</v>
      </c>
      <c r="DY34" s="198">
        <f>IF(M34&lt;&gt;"",(DF34*VLOOKUP(M34,'uCO2 Emission Factors'!$V:$Z,5,FALSE))/1000000,0)</f>
        <v>0</v>
      </c>
      <c r="DZ34" s="198">
        <f>IF(N34&lt;&gt;"",(DG34*VLOOKUP(N34,'uCO2 Emission Factors'!$V:$Z,5,FALSE))/1000000,0)</f>
        <v>0</v>
      </c>
      <c r="EA34" s="198">
        <f>IF(O34&lt;&gt;"",(DH34*VLOOKUP(O34,'uCO2 Emission Factors'!$V:$Z,5,FALSE))/1000000,0)</f>
        <v>0</v>
      </c>
      <c r="EB34" s="198">
        <f>IF(P34&lt;&gt;"",(DI34*VLOOKUP(P34,'uCO2 Emission Factors'!$V:$Z,5,FALSE))/1000000,0)</f>
        <v>0</v>
      </c>
      <c r="EC34" s="197"/>
      <c r="ED34" s="198">
        <f>IF(J34&lt;&gt;"",(DK34*VLOOKUP(J34,'uCO2 Emission Factors'!$V:$Z,5,FALSE))/1000000,0)</f>
        <v>0</v>
      </c>
      <c r="EE34" s="198">
        <f>IF(K34&lt;&gt;"",(DL34*VLOOKUP(K34,'uCO2 Emission Factors'!$V:$Z,5,FALSE))/1000000,0)</f>
        <v>0</v>
      </c>
      <c r="EF34" s="198">
        <f>IF(L34&lt;&gt;"",(DM34*VLOOKUP(L34,'uCO2 Emission Factors'!$V:$Z,5,FALSE))/1000000,0)</f>
        <v>0</v>
      </c>
      <c r="EG34" s="198">
        <f>IF(M34&lt;&gt;"",(DN34*VLOOKUP(M34,'uCO2 Emission Factors'!$V:$Z,5,FALSE))/1000000,0)</f>
        <v>0</v>
      </c>
      <c r="EH34" s="198">
        <f>IF(N34&lt;&gt;"",(DO34*VLOOKUP(N34,'uCO2 Emission Factors'!$V:$Z,5,FALSE))/1000000,0)</f>
        <v>0</v>
      </c>
      <c r="EI34" s="198">
        <f>IF(O34&lt;&gt;"",(DP34*VLOOKUP(O34,'uCO2 Emission Factors'!$V:$Z,5,FALSE))/1000000,0)</f>
        <v>0</v>
      </c>
      <c r="EJ34" s="198">
        <f>IF(P34&lt;&gt;"",(DQ34*VLOOKUP(P34,'uCO2 Emission Factors'!$V:$Z,5,FALSE))/1000000,0)</f>
        <v>0</v>
      </c>
      <c r="EK34" s="197"/>
      <c r="EL34" s="198">
        <f t="shared" si="2"/>
        <v>0</v>
      </c>
      <c r="EM34" s="198">
        <f t="shared" si="3"/>
        <v>0</v>
      </c>
      <c r="EN34" s="198">
        <f t="shared" si="4"/>
        <v>0</v>
      </c>
      <c r="EO34" s="198">
        <f t="shared" si="5"/>
        <v>0</v>
      </c>
      <c r="EP34" s="198">
        <f t="shared" si="6"/>
        <v>0</v>
      </c>
      <c r="EQ34" s="198">
        <f t="shared" si="7"/>
        <v>0</v>
      </c>
      <c r="ER34" s="198">
        <f t="shared" si="8"/>
        <v>0</v>
      </c>
      <c r="ES34" s="198"/>
      <c r="ET34" s="198">
        <f t="shared" si="9"/>
        <v>0</v>
      </c>
      <c r="EU34" s="198">
        <f t="shared" si="10"/>
        <v>0</v>
      </c>
      <c r="EV34" s="198">
        <f t="shared" si="11"/>
        <v>0</v>
      </c>
      <c r="EW34" s="198">
        <f t="shared" si="12"/>
        <v>0</v>
      </c>
      <c r="EX34" s="198">
        <f t="shared" si="13"/>
        <v>0</v>
      </c>
      <c r="EY34" s="198">
        <f t="shared" si="14"/>
        <v>0</v>
      </c>
      <c r="EZ34" s="198">
        <f t="shared" si="15"/>
        <v>0</v>
      </c>
      <c r="FA34" s="197"/>
      <c r="FB34" s="197">
        <f t="shared" si="16"/>
        <v>0</v>
      </c>
      <c r="FC34" s="197"/>
      <c r="FD34" s="197">
        <f t="shared" si="17"/>
        <v>0</v>
      </c>
      <c r="FE34" s="197">
        <f t="shared" si="18"/>
        <v>0</v>
      </c>
      <c r="FF34" s="197">
        <f t="shared" si="19"/>
        <v>0</v>
      </c>
      <c r="FG34" s="197">
        <f t="shared" si="20"/>
        <v>0</v>
      </c>
      <c r="FH34" s="197">
        <f t="shared" si="21"/>
        <v>0</v>
      </c>
      <c r="FI34" s="197">
        <f t="shared" si="22"/>
        <v>0</v>
      </c>
      <c r="FJ34" s="197">
        <f t="shared" si="23"/>
        <v>0</v>
      </c>
      <c r="FL34" s="194">
        <f t="shared" si="24"/>
        <v>0</v>
      </c>
      <c r="FM34" s="194">
        <f t="shared" si="25"/>
        <v>0</v>
      </c>
      <c r="FN34" s="194">
        <f t="shared" si="26"/>
        <v>0</v>
      </c>
      <c r="FO34" s="194">
        <f t="shared" si="27"/>
        <v>0</v>
      </c>
      <c r="FP34" s="194">
        <f t="shared" si="28"/>
        <v>0</v>
      </c>
      <c r="FQ34" s="194">
        <f t="shared" si="29"/>
        <v>0</v>
      </c>
      <c r="FR34" s="194">
        <f t="shared" si="30"/>
        <v>0</v>
      </c>
      <c r="FT34" s="194">
        <f t="shared" si="31"/>
        <v>0</v>
      </c>
      <c r="FU34" s="194">
        <f t="shared" si="32"/>
        <v>0</v>
      </c>
      <c r="FV34" s="194">
        <f t="shared" si="33"/>
        <v>0</v>
      </c>
      <c r="FW34" s="194">
        <f t="shared" si="34"/>
        <v>0</v>
      </c>
      <c r="FX34" s="194">
        <f t="shared" si="35"/>
        <v>0</v>
      </c>
      <c r="FY34" s="194">
        <f t="shared" si="36"/>
        <v>0</v>
      </c>
      <c r="FZ34" s="194">
        <f t="shared" si="37"/>
        <v>0</v>
      </c>
      <c r="GB34" s="194">
        <f t="shared" si="38"/>
        <v>0</v>
      </c>
      <c r="GC34" s="194">
        <f t="shared" si="39"/>
        <v>0</v>
      </c>
      <c r="GD34" s="194">
        <f t="shared" si="40"/>
        <v>0</v>
      </c>
      <c r="GE34" s="194">
        <f t="shared" si="41"/>
        <v>0</v>
      </c>
      <c r="GF34" s="194">
        <f t="shared" si="42"/>
        <v>0</v>
      </c>
      <c r="GG34" s="194">
        <f t="shared" si="43"/>
        <v>0</v>
      </c>
      <c r="GH34" s="194">
        <f t="shared" si="44"/>
        <v>0</v>
      </c>
      <c r="GJ34" s="194">
        <f t="shared" si="45"/>
        <v>0</v>
      </c>
      <c r="GK34" s="194">
        <f t="shared" si="46"/>
        <v>0</v>
      </c>
      <c r="GL34" s="194">
        <f t="shared" si="47"/>
        <v>0</v>
      </c>
      <c r="GM34" s="194">
        <f t="shared" si="48"/>
        <v>0</v>
      </c>
      <c r="GN34" s="194">
        <f t="shared" si="49"/>
        <v>0</v>
      </c>
      <c r="GO34" s="194">
        <f t="shared" si="50"/>
        <v>0</v>
      </c>
      <c r="GP34" s="194">
        <f t="shared" si="51"/>
        <v>0</v>
      </c>
      <c r="GR34" s="194">
        <f t="shared" si="52"/>
        <v>0</v>
      </c>
      <c r="GS34" s="194">
        <f t="shared" si="53"/>
        <v>0</v>
      </c>
      <c r="GT34" s="194">
        <f t="shared" si="54"/>
        <v>0</v>
      </c>
      <c r="GU34" s="194">
        <f t="shared" si="55"/>
        <v>0</v>
      </c>
      <c r="GV34" s="194">
        <f t="shared" si="56"/>
        <v>0</v>
      </c>
      <c r="GW34" s="194">
        <f t="shared" si="57"/>
        <v>0</v>
      </c>
      <c r="GX34" s="194">
        <f t="shared" si="58"/>
        <v>0</v>
      </c>
    </row>
    <row r="35" spans="1:206" s="194" customFormat="1" x14ac:dyDescent="0.2">
      <c r="B35" s="194" t="s">
        <v>919</v>
      </c>
      <c r="C35" s="194" t="s">
        <v>84</v>
      </c>
      <c r="D35" s="194">
        <v>400</v>
      </c>
      <c r="E35" s="194" t="str">
        <f t="shared" si="0"/>
        <v>AT400</v>
      </c>
      <c r="G35" s="195">
        <v>50</v>
      </c>
      <c r="H35" s="195">
        <v>0</v>
      </c>
      <c r="I35" s="192"/>
      <c r="J35" s="196">
        <f t="shared" si="68"/>
        <v>350</v>
      </c>
      <c r="K35" s="196">
        <f t="shared" si="69"/>
        <v>351</v>
      </c>
      <c r="L35" s="196">
        <f t="shared" si="69"/>
        <v>352</v>
      </c>
      <c r="M35" s="196">
        <f t="shared" si="69"/>
        <v>353</v>
      </c>
      <c r="N35" s="196">
        <f t="shared" si="69"/>
        <v>354</v>
      </c>
      <c r="O35" s="196">
        <f t="shared" si="70"/>
        <v>354</v>
      </c>
      <c r="P35" s="196">
        <f t="shared" si="70"/>
        <v>354</v>
      </c>
      <c r="Q35" s="192"/>
      <c r="R35" s="192"/>
      <c r="S35" s="192">
        <f t="shared" si="63"/>
        <v>450</v>
      </c>
      <c r="T35" s="192">
        <f t="shared" si="64"/>
        <v>451</v>
      </c>
      <c r="U35" s="192">
        <f t="shared" si="65"/>
        <v>452</v>
      </c>
      <c r="V35" s="192">
        <f t="shared" si="66"/>
        <v>453</v>
      </c>
      <c r="W35" s="192">
        <f t="shared" si="67"/>
        <v>454</v>
      </c>
      <c r="X35" s="196">
        <f t="shared" si="71"/>
        <v>454</v>
      </c>
      <c r="Y35" s="196">
        <f t="shared" si="71"/>
        <v>454</v>
      </c>
      <c r="AA35" s="197">
        <f>COUNTIF('Fleet Calc'!$AE$3:$AE$1600,CONCATENATE(uCO2_Calc!$E35,uCO2_Calc!J$2,"L"))</f>
        <v>0</v>
      </c>
      <c r="AB35" s="197">
        <f>COUNTIF('Fleet Calc'!$AE$3:$AE$1600,CONCATENATE(uCO2_Calc!$E35,uCO2_Calc!K$2,"L"))</f>
        <v>0</v>
      </c>
      <c r="AC35" s="197">
        <f>COUNTIF('Fleet Calc'!$AE$3:$AE$1600,CONCATENATE(uCO2_Calc!$E35,uCO2_Calc!L$2,"L"))</f>
        <v>0</v>
      </c>
      <c r="AD35" s="197">
        <f>COUNTIF('Fleet Calc'!$AE$3:$AE$1600,CONCATENATE(uCO2_Calc!$E35,uCO2_Calc!M$2,"L"))</f>
        <v>0</v>
      </c>
      <c r="AE35" s="197">
        <f>COUNTIF('Fleet Calc'!$AE$3:$AE$1600,CONCATENATE(uCO2_Calc!$E35,uCO2_Calc!N$2,"L"))</f>
        <v>0</v>
      </c>
      <c r="AF35" s="197">
        <f>COUNTIF('Fleet Calc'!$AE$3:$AE$1600,CONCATENATE(uCO2_Calc!$E35,uCO2_Calc!O$2,"L"))</f>
        <v>0</v>
      </c>
      <c r="AG35" s="197">
        <f>COUNTIF('Fleet Calc'!$AE$3:$AE$1600,CONCATENATE(uCO2_Calc!$E35,uCO2_Calc!P$2,"L"))</f>
        <v>0</v>
      </c>
      <c r="AH35" s="197"/>
      <c r="AI35" s="197">
        <f>COUNTIF('Fleet Calc'!$AE$3:$AE$1600,CONCATENATE(uCO2_Calc!$E35,uCO2_Calc!J$2,"A"))</f>
        <v>0</v>
      </c>
      <c r="AJ35" s="197">
        <f>COUNTIF('Fleet Calc'!$AE$3:$AE$1600,CONCATENATE(uCO2_Calc!$E35,uCO2_Calc!K$2,"A"))</f>
        <v>0</v>
      </c>
      <c r="AK35" s="197">
        <f>COUNTIF('Fleet Calc'!$AE$3:$AE$1600,CONCATENATE(uCO2_Calc!$E35,uCO2_Calc!L$2,"A"))</f>
        <v>0</v>
      </c>
      <c r="AL35" s="197">
        <f>COUNTIF('Fleet Calc'!$AE$3:$AE$1600,CONCATENATE(uCO2_Calc!$E35,uCO2_Calc!M$2,"A"))</f>
        <v>0</v>
      </c>
      <c r="AM35" s="197">
        <f>COUNTIF('Fleet Calc'!$AE$3:$AE$1600,CONCATENATE(uCO2_Calc!$E35,uCO2_Calc!N$2,"A"))</f>
        <v>0</v>
      </c>
      <c r="AN35" s="197">
        <f>COUNTIF('Fleet Calc'!$AE$3:$AE$1600,CONCATENATE(uCO2_Calc!$E35,uCO2_Calc!O$2,"A"))</f>
        <v>0</v>
      </c>
      <c r="AO35" s="197">
        <f>COUNTIF('Fleet Calc'!$AE$3:$AE$1600,CONCATENATE(uCO2_Calc!$E35,uCO2_Calc!P$2,"A"))</f>
        <v>0</v>
      </c>
      <c r="AP35" s="197"/>
      <c r="AQ35" s="197">
        <f>SUMIF('Fleet Calc'!$AE$3:$AE$1600,CONCATENATE(uCO2_Calc!$E35,uCO2_Calc!J$2,"L"),'Fleet Calc'!$AK$3:$AK$1600)</f>
        <v>0</v>
      </c>
      <c r="AR35" s="197">
        <f>SUMIF('Fleet Calc'!$AE$3:$AE$1600,CONCATENATE(uCO2_Calc!$E35,uCO2_Calc!K$2,"L"),'Fleet Calc'!$AK$3:$AK$1600)</f>
        <v>0</v>
      </c>
      <c r="AS35" s="197">
        <f>SUMIF('Fleet Calc'!$AE$3:$AE$1600,CONCATENATE(uCO2_Calc!$E35,uCO2_Calc!L$2,"L"),'Fleet Calc'!$AK$3:$AK$1600)</f>
        <v>0</v>
      </c>
      <c r="AT35" s="197">
        <f>SUMIF('Fleet Calc'!$AE$3:$AE$1600,CONCATENATE(uCO2_Calc!$E35,uCO2_Calc!M$2,"L"),'Fleet Calc'!$AK$3:$AK$1600)</f>
        <v>0</v>
      </c>
      <c r="AU35" s="197">
        <f>SUMIF('Fleet Calc'!$AE$3:$AE$1600,CONCATENATE(uCO2_Calc!$E35,uCO2_Calc!N$2,"L"),'Fleet Calc'!$AK$3:$AK$1600)</f>
        <v>0</v>
      </c>
      <c r="AV35" s="197">
        <f>SUMIF('Fleet Calc'!$AE$3:$AE$1600,CONCATENATE(uCO2_Calc!$E35,uCO2_Calc!O$2,"L"),'Fleet Calc'!$AK$3:$AK$1600)</f>
        <v>0</v>
      </c>
      <c r="AW35" s="197">
        <f>SUMIF('Fleet Calc'!$AE$3:$AE$1600,CONCATENATE(uCO2_Calc!$E35,uCO2_Calc!P$2,"L"),'Fleet Calc'!$AK$3:$AK$1600)</f>
        <v>0</v>
      </c>
      <c r="AX35" s="197"/>
      <c r="AY35" s="197">
        <f>SUMIF('Fleet Calc'!$AE$3:$AE$1600,CONCATENATE(uCO2_Calc!$E35,uCO2_Calc!J$2,"A"),'Fleet Calc'!$AK$3:$AK$1600)</f>
        <v>0</v>
      </c>
      <c r="AZ35" s="197">
        <f>SUMIF('Fleet Calc'!$AE$3:$AE$1600,CONCATENATE(uCO2_Calc!$E35,uCO2_Calc!K$2,"A"),'Fleet Calc'!$AK$3:$AK$1600)</f>
        <v>0</v>
      </c>
      <c r="BA35" s="197">
        <f>SUMIF('Fleet Calc'!$AE$3:$AE$1600,CONCATENATE(uCO2_Calc!$E35,uCO2_Calc!L$2,"A"),'Fleet Calc'!$AK$3:$AK$1600)</f>
        <v>0</v>
      </c>
      <c r="BB35" s="197">
        <f>SUMIF('Fleet Calc'!$AE$3:$AE$1600,CONCATENATE(uCO2_Calc!$E35,uCO2_Calc!M$2,"A"),'Fleet Calc'!$AK$3:$AK$1600)</f>
        <v>0</v>
      </c>
      <c r="BC35" s="197">
        <f>SUMIF('Fleet Calc'!$AE$3:$AE$1600,CONCATENATE(uCO2_Calc!$E35,uCO2_Calc!N$2,"A"),'Fleet Calc'!$AK$3:$AK$1600)</f>
        <v>0</v>
      </c>
      <c r="BD35" s="197">
        <f>SUMIF('Fleet Calc'!$AE$3:$AE$1600,CONCATENATE(uCO2_Calc!$E35,uCO2_Calc!O$2,"A"),'Fleet Calc'!$AK$3:$AK$1600)</f>
        <v>0</v>
      </c>
      <c r="BE35" s="197">
        <f>SUMIF('Fleet Calc'!$AE$3:$AE$1600,CONCATENATE(uCO2_Calc!$E35,uCO2_Calc!P$2,"A"),'Fleet Calc'!$AK$3:$AK$1600)</f>
        <v>0</v>
      </c>
      <c r="BF35" s="197"/>
      <c r="BG35" s="197">
        <f>IF(J35&lt;&gt;"",(AQ35*1.609344*VLOOKUP(J35,'uCO2 Emission Factors'!$V:$X,2,FALSE))/1000000,0)</f>
        <v>0</v>
      </c>
      <c r="BH35" s="197">
        <f>IF(K35&lt;&gt;"",(AR35*1.609344*VLOOKUP(K35,'uCO2 Emission Factors'!$V:$X,2,FALSE))/1000000,0)</f>
        <v>0</v>
      </c>
      <c r="BI35" s="197">
        <f>IF(L35&lt;&gt;"",(AS35*1.609344*VLOOKUP(L35,'uCO2 Emission Factors'!$V:$X,2,FALSE))/1000000,0)</f>
        <v>0</v>
      </c>
      <c r="BJ35" s="197">
        <f>IF(M35&lt;&gt;"",(AT35*1.609344*VLOOKUP(M35,'uCO2 Emission Factors'!$V:$X,2,FALSE))/1000000,0)</f>
        <v>0</v>
      </c>
      <c r="BK35" s="197">
        <f>IF(N35&lt;&gt;"",(AU35*1.609344*VLOOKUP(N35,'uCO2 Emission Factors'!$V:$X,2,FALSE))/1000000,0)</f>
        <v>0</v>
      </c>
      <c r="BL35" s="197">
        <f>IF(O35&lt;&gt;"",(AV35*1.609344*VLOOKUP(O35,'uCO2 Emission Factors'!$V:$X,2,FALSE))/1000000,0)</f>
        <v>0</v>
      </c>
      <c r="BM35" s="197">
        <f>IF(P35&lt;&gt;"",(AW35*1.609344*VLOOKUP(P35,'uCO2 Emission Factors'!$V:$X,2,FALSE))/1000000,0)</f>
        <v>0</v>
      </c>
      <c r="BN35" s="197"/>
      <c r="BO35" s="197">
        <f>IF(J35&lt;&gt;"",(AY35*1.609344*VLOOKUP(J35,'uCO2 Emission Factors'!$V:$X,3,FALSE))/1000000,0)</f>
        <v>0</v>
      </c>
      <c r="BP35" s="197">
        <f>IF(K35&lt;&gt;"",(AZ35*1.609344*VLOOKUP(K35,'uCO2 Emission Factors'!$V:$X,3,FALSE))/1000000,0)</f>
        <v>0</v>
      </c>
      <c r="BQ35" s="197">
        <f>IF(L35&lt;&gt;"",(BA35*1.609344*VLOOKUP(L35,'uCO2 Emission Factors'!$V:$X,3,FALSE))/1000000,0)</f>
        <v>0</v>
      </c>
      <c r="BR35" s="197">
        <f>IF(M35&lt;&gt;"",(BB35*1.609344*VLOOKUP(M35,'uCO2 Emission Factors'!$V:$X,3,FALSE))/1000000,0)</f>
        <v>0</v>
      </c>
      <c r="BS35" s="197">
        <f>IF(N35&lt;&gt;"",(BC35*1.609344*VLOOKUP(N35,'uCO2 Emission Factors'!$V:$X,3,FALSE))/1000000,0)</f>
        <v>0</v>
      </c>
      <c r="BT35" s="197">
        <f>IF(O35&lt;&gt;"",(BD35*1.609344*VLOOKUP(O35,'uCO2 Emission Factors'!$V:$X,3,FALSE))/1000000,0)</f>
        <v>0</v>
      </c>
      <c r="BU35" s="197">
        <f>IF(P35&lt;&gt;"",(BE35*1.609344*VLOOKUP(P35,'uCO2 Emission Factors'!$V:$X,3,FALSE))/1000000,0)</f>
        <v>0</v>
      </c>
      <c r="BV35" s="197"/>
      <c r="BW35" s="197">
        <f>SUMIF('Fleet Calc'!$AE$3:$AE$1600,CONCATENATE(uCO2_Calc!$E35,uCO2_Calc!J$2,"L"),'Fleet Calc'!$AI$3:$AI$1600)</f>
        <v>0</v>
      </c>
      <c r="BX35" s="197">
        <f>SUMIF('Fleet Calc'!$AE$3:$AE$1600,CONCATENATE(uCO2_Calc!$E35,uCO2_Calc!K$2,"L"),'Fleet Calc'!$AI$3:$AI$1600)</f>
        <v>0</v>
      </c>
      <c r="BY35" s="197">
        <f>SUMIF('Fleet Calc'!$AE$3:$AE$1600,CONCATENATE(uCO2_Calc!$E35,uCO2_Calc!L$2,"L"),'Fleet Calc'!$AI$3:$AI$1600)</f>
        <v>0</v>
      </c>
      <c r="BZ35" s="197">
        <f>SUMIF('Fleet Calc'!$AE$3:$AE$1600,CONCATENATE(uCO2_Calc!$E35,uCO2_Calc!M$2,"L"),'Fleet Calc'!$AI$3:$AI$1600)</f>
        <v>0</v>
      </c>
      <c r="CA35" s="197">
        <f>SUMIF('Fleet Calc'!$AE$3:$AE$1600,CONCATENATE(uCO2_Calc!$E35,uCO2_Calc!N$2,"L"),'Fleet Calc'!$AI$3:$AI$1600)</f>
        <v>0</v>
      </c>
      <c r="CB35" s="197">
        <f>SUMIF('Fleet Calc'!$AE$3:$AE$1600,CONCATENATE(uCO2_Calc!$E35,uCO2_Calc!O$2,"L"),'Fleet Calc'!$AI$3:$AI$1600)</f>
        <v>0</v>
      </c>
      <c r="CC35" s="197">
        <f>SUMIF('Fleet Calc'!$AE$3:$AE$1600,CONCATENATE(uCO2_Calc!$E35,uCO2_Calc!P$2,"L"),'Fleet Calc'!$AI$3:$AI$1600)</f>
        <v>0</v>
      </c>
      <c r="CD35" s="197"/>
      <c r="CE35" s="197">
        <f>SUMIF('Fleet Calc'!$AE$3:$AE$1600,CONCATENATE(uCO2_Calc!$E35,uCO2_Calc!J$2,"A"),'Fleet Calc'!$AI$3:$AI$1600)</f>
        <v>0</v>
      </c>
      <c r="CF35" s="197">
        <f>SUMIF('Fleet Calc'!$AE$3:$AE$1600,CONCATENATE(uCO2_Calc!$E35,uCO2_Calc!K$2,"A"),'Fleet Calc'!$AI$3:$AI$1600)</f>
        <v>0</v>
      </c>
      <c r="CG35" s="197">
        <f>SUMIF('Fleet Calc'!$AE$3:$AE$1600,CONCATENATE(uCO2_Calc!$E35,uCO2_Calc!L$2,"A"),'Fleet Calc'!$AI$3:$AI$1600)</f>
        <v>0</v>
      </c>
      <c r="CH35" s="197">
        <f>SUMIF('Fleet Calc'!$AE$3:$AE$1600,CONCATENATE(uCO2_Calc!$E35,uCO2_Calc!M$2,"A"),'Fleet Calc'!$AI$3:$AI$1600)</f>
        <v>0</v>
      </c>
      <c r="CI35" s="197">
        <f>SUMIF('Fleet Calc'!$AE$3:$AE$1600,CONCATENATE(uCO2_Calc!$E35,uCO2_Calc!N$2,"A"),'Fleet Calc'!$AI$3:$AI$1600)</f>
        <v>0</v>
      </c>
      <c r="CJ35" s="197">
        <f>SUMIF('Fleet Calc'!$AE$3:$AE$1600,CONCATENATE(uCO2_Calc!$E35,uCO2_Calc!O$2,"A"),'Fleet Calc'!$AI$3:$AI$1600)</f>
        <v>0</v>
      </c>
      <c r="CK35" s="197">
        <f>SUMIF('Fleet Calc'!$AE$3:$AE$1600,CONCATENATE(uCO2_Calc!$E35,uCO2_Calc!P$2,"A"),'Fleet Calc'!$AI$3:$AI$1600)</f>
        <v>0</v>
      </c>
      <c r="CL35" s="197"/>
      <c r="CM35" s="197">
        <f>IF(S35&lt;&gt;"",(BW35*1.609344*VLOOKUP(S35,'uCO2 Emission Factors'!$V:$X,2,FALSE))/1000000,0)</f>
        <v>0</v>
      </c>
      <c r="CN35" s="197">
        <f>IF(S35&lt;&gt;"",(BX35*1.609344*VLOOKUP(S35,'uCO2 Emission Factors'!$V:$X,2,FALSE))/1000000,0)</f>
        <v>0</v>
      </c>
      <c r="CO35" s="197">
        <f>IF(T35&lt;&gt;"",(BY35*1.609344*VLOOKUP(T35,'uCO2 Emission Factors'!$V:$X,2,FALSE))/1000000,0)</f>
        <v>0</v>
      </c>
      <c r="CP35" s="197">
        <f>IF(U35&lt;&gt;"",(BZ35*1.609344*VLOOKUP(U35,'uCO2 Emission Factors'!$V:$X,2,FALSE))/1000000,0)</f>
        <v>0</v>
      </c>
      <c r="CQ35" s="197">
        <f>IF(V35&lt;&gt;"",(CA35*1.609344*VLOOKUP(V35,'uCO2 Emission Factors'!$V:$X,2,FALSE))/1000000,0)</f>
        <v>0</v>
      </c>
      <c r="CR35" s="197">
        <f>IF(W35&lt;&gt;"",(CB35*1.609344*VLOOKUP(W35,'uCO2 Emission Factors'!$V:$X,2,FALSE))/1000000,0)</f>
        <v>0</v>
      </c>
      <c r="CS35" s="197">
        <f>IF(X35&lt;&gt;"",(CC35*1.609344*VLOOKUP(X35,'uCO2 Emission Factors'!$V:$X,2,FALSE))/1000000,0)</f>
        <v>0</v>
      </c>
      <c r="CT35" s="197"/>
      <c r="CU35" s="197">
        <f>IF(S35&lt;&gt;"",(CE35*1.609344*VLOOKUP(S35,'uCO2 Emission Factors'!$V:$X,3,FALSE))/1000000,0)</f>
        <v>0</v>
      </c>
      <c r="CV35" s="197">
        <f>IF(S35&lt;&gt;"",(CF35*1.609344*VLOOKUP(S35,'uCO2 Emission Factors'!$V:$X,3,FALSE))/1000000,0)</f>
        <v>0</v>
      </c>
      <c r="CW35" s="197">
        <f>IF(T35&lt;&gt;"",(CG35*1.609344*VLOOKUP(T35,'uCO2 Emission Factors'!$V:$X,3,FALSE))/1000000,0)</f>
        <v>0</v>
      </c>
      <c r="CX35" s="197">
        <f>IF(U35&lt;&gt;"",(CH35*1.609344*VLOOKUP(U35,'uCO2 Emission Factors'!$V:$X,3,FALSE))/1000000,0)</f>
        <v>0</v>
      </c>
      <c r="CY35" s="197">
        <f>IF(V35&lt;&gt;"",(CI35*1.609344*VLOOKUP(V35,'uCO2 Emission Factors'!$V:$X,3,FALSE))/1000000,0)</f>
        <v>0</v>
      </c>
      <c r="CZ35" s="197">
        <f>IF(W35&lt;&gt;"",(CJ35*1.609344*VLOOKUP(W35,'uCO2 Emission Factors'!$V:$X,3,FALSE))/1000000,0)</f>
        <v>0</v>
      </c>
      <c r="DA35" s="197">
        <f>IF(X35&lt;&gt;"",(CK35*1.609344*VLOOKUP(X35,'uCO2 Emission Factors'!$V:$X,3,FALSE))/1000000,0)</f>
        <v>0</v>
      </c>
      <c r="DB35" s="197"/>
      <c r="DC35" s="197">
        <f>SUMIF('Fleet Calc'!$AE$3:$AE$1600,CONCATENATE(uCO2_Calc!$E35,uCO2_Calc!J$2,"L"),'Fleet Calc'!$AG$3:$AG$1600)</f>
        <v>0</v>
      </c>
      <c r="DD35" s="197">
        <f>SUMIF('Fleet Calc'!$AE$3:$AE$1600,CONCATENATE(uCO2_Calc!$E35,uCO2_Calc!K$2,"L"),'Fleet Calc'!$AG$3:$AG$1600)</f>
        <v>0</v>
      </c>
      <c r="DE35" s="197">
        <f>SUMIF('Fleet Calc'!$AE$3:$AE$1600,CONCATENATE(uCO2_Calc!$E35,uCO2_Calc!L$2,"L"),'Fleet Calc'!$AG$3:$AG$1600)</f>
        <v>0</v>
      </c>
      <c r="DF35" s="197">
        <f>SUMIF('Fleet Calc'!$AE$3:$AE$1600,CONCATENATE(uCO2_Calc!$E35,uCO2_Calc!M$2,"L"),'Fleet Calc'!$AG$3:$AG$1600)</f>
        <v>0</v>
      </c>
      <c r="DG35" s="197">
        <f>SUMIF('Fleet Calc'!$AE$3:$AE$1600,CONCATENATE(uCO2_Calc!$E35,uCO2_Calc!N$2,"L"),'Fleet Calc'!$AG$3:$AG$1600)</f>
        <v>0</v>
      </c>
      <c r="DH35" s="197">
        <f>SUMIF('Fleet Calc'!$AE$3:$AE$1600,CONCATENATE(uCO2_Calc!$E35,uCO2_Calc!O$2,"L"),'Fleet Calc'!$AG$3:$AG$1600)</f>
        <v>0</v>
      </c>
      <c r="DI35" s="197">
        <f>SUMIF('Fleet Calc'!$AE$3:$AE$1600,CONCATENATE(uCO2_Calc!$E35,uCO2_Calc!P$2,"L"),'Fleet Calc'!$AG$3:$AG$1600)</f>
        <v>0</v>
      </c>
      <c r="DJ35" s="197"/>
      <c r="DK35" s="197">
        <f>SUMIF('Fleet Calc'!$AE$3:$AE$1600,CONCATENATE(uCO2_Calc!$E35,uCO2_Calc!J$2,"A"),'Fleet Calc'!$AG$3:$AG$1600)</f>
        <v>0</v>
      </c>
      <c r="DL35" s="197">
        <f>SUMIF('Fleet Calc'!$AE$3:$AE$1600,CONCATENATE(uCO2_Calc!$E35,uCO2_Calc!K$2,"A"),'Fleet Calc'!$AG$3:$AG$1600)</f>
        <v>0</v>
      </c>
      <c r="DM35" s="197">
        <f>SUMIF('Fleet Calc'!$AE$3:$AE$1600,CONCATENATE(uCO2_Calc!$E35,uCO2_Calc!L$2,"A"),'Fleet Calc'!$AG$3:$AG$1600)</f>
        <v>0</v>
      </c>
      <c r="DN35" s="197">
        <f>SUMIF('Fleet Calc'!$AE$3:$AE$1600,CONCATENATE(uCO2_Calc!$E35,uCO2_Calc!M$2,"A"),'Fleet Calc'!$AG$3:$AG$1600)</f>
        <v>0</v>
      </c>
      <c r="DO35" s="197">
        <f>SUMIF('Fleet Calc'!$AE$3:$AE$1600,CONCATENATE(uCO2_Calc!$E35,uCO2_Calc!N$2,"A"),'Fleet Calc'!$AG$3:$AG$1600)</f>
        <v>0</v>
      </c>
      <c r="DP35" s="197">
        <f>SUMIF('Fleet Calc'!$AE$3:$AE$1600,CONCATENATE(uCO2_Calc!$E35,uCO2_Calc!O$2,"A"),'Fleet Calc'!$AG$3:$AG$1600)</f>
        <v>0</v>
      </c>
      <c r="DQ35" s="197">
        <f>SUMIF('Fleet Calc'!$AE$3:$AE$1600,CONCATENATE(uCO2_Calc!$E35,uCO2_Calc!P$2,"A"),'Fleet Calc'!$AG$3:$AG$1600)</f>
        <v>0</v>
      </c>
      <c r="DR35" s="197">
        <f>SUMIF('Fleet Calc'!$AE$3:$AE$1600,CONCATENATE(uCO2_Calc!$E35,uCO2_Calc!Q$2,"A"),'Fleet Calc'!$AG$3:$AG$1600)</f>
        <v>0</v>
      </c>
      <c r="DS35" s="197">
        <f>SUMIF('Fleet Calc'!$AE$3:$AE$1600,CONCATENATE(uCO2_Calc!$E35,uCO2_Calc!R$2,"A"),'Fleet Calc'!$AG$3:$AG$1600)</f>
        <v>0</v>
      </c>
      <c r="DT35" s="197">
        <f>SUMIF('Fleet Calc'!$AE$3:$AE$1600,CONCATENATE(uCO2_Calc!$E35,uCO2_Calc!S$2,"A"),'Fleet Calc'!$AG$3:$AG$1600)</f>
        <v>0</v>
      </c>
      <c r="DU35" s="197"/>
      <c r="DV35" s="198">
        <f>IF(J35&lt;&gt;"",(DC35*VLOOKUP(J35,'uCO2 Emission Factors'!$V:$Z,5,FALSE))/1000000,0)</f>
        <v>0</v>
      </c>
      <c r="DW35" s="198">
        <f>IF(K35&lt;&gt;"",(DD35*VLOOKUP(K35,'uCO2 Emission Factors'!$V:$Z,5,FALSE))/1000000,0)</f>
        <v>0</v>
      </c>
      <c r="DX35" s="198">
        <f>IF(L35&lt;&gt;"",(DE35*VLOOKUP(L35,'uCO2 Emission Factors'!$V:$Z,5,FALSE))/1000000,0)</f>
        <v>0</v>
      </c>
      <c r="DY35" s="198">
        <f>IF(M35&lt;&gt;"",(DF35*VLOOKUP(M35,'uCO2 Emission Factors'!$V:$Z,5,FALSE))/1000000,0)</f>
        <v>0</v>
      </c>
      <c r="DZ35" s="198">
        <f>IF(N35&lt;&gt;"",(DG35*VLOOKUP(N35,'uCO2 Emission Factors'!$V:$Z,5,FALSE))/1000000,0)</f>
        <v>0</v>
      </c>
      <c r="EA35" s="198">
        <f>IF(O35&lt;&gt;"",(DH35*VLOOKUP(O35,'uCO2 Emission Factors'!$V:$Z,5,FALSE))/1000000,0)</f>
        <v>0</v>
      </c>
      <c r="EB35" s="198">
        <f>IF(P35&lt;&gt;"",(DI35*VLOOKUP(P35,'uCO2 Emission Factors'!$V:$Z,5,FALSE))/1000000,0)</f>
        <v>0</v>
      </c>
      <c r="EC35" s="197"/>
      <c r="ED35" s="198">
        <f>IF(J35&lt;&gt;"",(DK35*VLOOKUP(J35,'uCO2 Emission Factors'!$V:$Z,5,FALSE))/1000000,0)</f>
        <v>0</v>
      </c>
      <c r="EE35" s="198">
        <f>IF(K35&lt;&gt;"",(DL35*VLOOKUP(K35,'uCO2 Emission Factors'!$V:$Z,5,FALSE))/1000000,0)</f>
        <v>0</v>
      </c>
      <c r="EF35" s="198">
        <f>IF(L35&lt;&gt;"",(DM35*VLOOKUP(L35,'uCO2 Emission Factors'!$V:$Z,5,FALSE))/1000000,0)</f>
        <v>0</v>
      </c>
      <c r="EG35" s="198">
        <f>IF(M35&lt;&gt;"",(DN35*VLOOKUP(M35,'uCO2 Emission Factors'!$V:$Z,5,FALSE))/1000000,0)</f>
        <v>0</v>
      </c>
      <c r="EH35" s="198">
        <f>IF(N35&lt;&gt;"",(DO35*VLOOKUP(N35,'uCO2 Emission Factors'!$V:$Z,5,FALSE))/1000000,0)</f>
        <v>0</v>
      </c>
      <c r="EI35" s="198">
        <f>IF(O35&lt;&gt;"",(DP35*VLOOKUP(O35,'uCO2 Emission Factors'!$V:$Z,5,FALSE))/1000000,0)</f>
        <v>0</v>
      </c>
      <c r="EJ35" s="198">
        <f>IF(P35&lt;&gt;"",(DQ35*VLOOKUP(P35,'uCO2 Emission Factors'!$V:$Z,5,FALSE))/1000000,0)</f>
        <v>0</v>
      </c>
      <c r="EK35" s="197"/>
      <c r="EL35" s="198">
        <f t="shared" si="2"/>
        <v>0</v>
      </c>
      <c r="EM35" s="198">
        <f t="shared" si="3"/>
        <v>0</v>
      </c>
      <c r="EN35" s="198">
        <f t="shared" si="4"/>
        <v>0</v>
      </c>
      <c r="EO35" s="198">
        <f t="shared" si="5"/>
        <v>0</v>
      </c>
      <c r="EP35" s="198">
        <f t="shared" si="6"/>
        <v>0</v>
      </c>
      <c r="EQ35" s="198">
        <f t="shared" si="7"/>
        <v>0</v>
      </c>
      <c r="ER35" s="198">
        <f t="shared" si="8"/>
        <v>0</v>
      </c>
      <c r="ES35" s="198"/>
      <c r="ET35" s="198">
        <f t="shared" si="9"/>
        <v>0</v>
      </c>
      <c r="EU35" s="198">
        <f t="shared" si="10"/>
        <v>0</v>
      </c>
      <c r="EV35" s="198">
        <f t="shared" si="11"/>
        <v>0</v>
      </c>
      <c r="EW35" s="198">
        <f t="shared" si="12"/>
        <v>0</v>
      </c>
      <c r="EX35" s="198">
        <f t="shared" si="13"/>
        <v>0</v>
      </c>
      <c r="EY35" s="198">
        <f t="shared" si="14"/>
        <v>0</v>
      </c>
      <c r="EZ35" s="198">
        <f t="shared" si="15"/>
        <v>0</v>
      </c>
      <c r="FA35" s="197"/>
      <c r="FB35" s="197">
        <f t="shared" si="16"/>
        <v>0</v>
      </c>
      <c r="FC35" s="197"/>
      <c r="FD35" s="197">
        <f t="shared" si="17"/>
        <v>0</v>
      </c>
      <c r="FE35" s="197">
        <f t="shared" si="18"/>
        <v>0</v>
      </c>
      <c r="FF35" s="197">
        <f t="shared" si="19"/>
        <v>0</v>
      </c>
      <c r="FG35" s="197">
        <f t="shared" si="20"/>
        <v>0</v>
      </c>
      <c r="FH35" s="197">
        <f t="shared" si="21"/>
        <v>0</v>
      </c>
      <c r="FI35" s="197">
        <f t="shared" si="22"/>
        <v>0</v>
      </c>
      <c r="FJ35" s="197">
        <f t="shared" si="23"/>
        <v>0</v>
      </c>
      <c r="FL35" s="194">
        <f t="shared" si="24"/>
        <v>0</v>
      </c>
      <c r="FM35" s="194">
        <f t="shared" si="25"/>
        <v>0</v>
      </c>
      <c r="FN35" s="194">
        <f t="shared" si="26"/>
        <v>0</v>
      </c>
      <c r="FO35" s="194">
        <f t="shared" si="27"/>
        <v>0</v>
      </c>
      <c r="FP35" s="194">
        <f t="shared" si="28"/>
        <v>0</v>
      </c>
      <c r="FQ35" s="194">
        <f t="shared" si="29"/>
        <v>0</v>
      </c>
      <c r="FR35" s="194">
        <f t="shared" si="30"/>
        <v>0</v>
      </c>
      <c r="FT35" s="194">
        <f t="shared" si="31"/>
        <v>0</v>
      </c>
      <c r="FU35" s="194">
        <f t="shared" si="32"/>
        <v>0</v>
      </c>
      <c r="FV35" s="194">
        <f t="shared" si="33"/>
        <v>0</v>
      </c>
      <c r="FW35" s="194">
        <f t="shared" si="34"/>
        <v>0</v>
      </c>
      <c r="FX35" s="194">
        <f t="shared" si="35"/>
        <v>0</v>
      </c>
      <c r="FY35" s="194">
        <f t="shared" si="36"/>
        <v>0</v>
      </c>
      <c r="FZ35" s="194">
        <f t="shared" si="37"/>
        <v>0</v>
      </c>
      <c r="GB35" s="194">
        <f t="shared" si="38"/>
        <v>0</v>
      </c>
      <c r="GC35" s="194">
        <f t="shared" si="39"/>
        <v>0</v>
      </c>
      <c r="GD35" s="194">
        <f t="shared" si="40"/>
        <v>0</v>
      </c>
      <c r="GE35" s="194">
        <f t="shared" si="41"/>
        <v>0</v>
      </c>
      <c r="GF35" s="194">
        <f t="shared" si="42"/>
        <v>0</v>
      </c>
      <c r="GG35" s="194">
        <f t="shared" si="43"/>
        <v>0</v>
      </c>
      <c r="GH35" s="194">
        <f t="shared" si="44"/>
        <v>0</v>
      </c>
      <c r="GJ35" s="194">
        <f t="shared" si="45"/>
        <v>0</v>
      </c>
      <c r="GK35" s="194">
        <f t="shared" si="46"/>
        <v>0</v>
      </c>
      <c r="GL35" s="194">
        <f t="shared" si="47"/>
        <v>0</v>
      </c>
      <c r="GM35" s="194">
        <f t="shared" si="48"/>
        <v>0</v>
      </c>
      <c r="GN35" s="194">
        <f t="shared" si="49"/>
        <v>0</v>
      </c>
      <c r="GO35" s="194">
        <f t="shared" si="50"/>
        <v>0</v>
      </c>
      <c r="GP35" s="194">
        <f t="shared" si="51"/>
        <v>0</v>
      </c>
      <c r="GR35" s="194">
        <f t="shared" si="52"/>
        <v>0</v>
      </c>
      <c r="GS35" s="194">
        <f t="shared" si="53"/>
        <v>0</v>
      </c>
      <c r="GT35" s="194">
        <f t="shared" si="54"/>
        <v>0</v>
      </c>
      <c r="GU35" s="194">
        <f t="shared" si="55"/>
        <v>0</v>
      </c>
      <c r="GV35" s="194">
        <f t="shared" si="56"/>
        <v>0</v>
      </c>
      <c r="GW35" s="194">
        <f t="shared" si="57"/>
        <v>0</v>
      </c>
      <c r="GX35" s="194">
        <f t="shared" si="58"/>
        <v>0</v>
      </c>
    </row>
    <row r="36" spans="1:206" s="194" customFormat="1" x14ac:dyDescent="0.2">
      <c r="A36" s="194" t="s">
        <v>38</v>
      </c>
      <c r="B36" s="194" t="s">
        <v>916</v>
      </c>
      <c r="C36" s="194" t="s">
        <v>85</v>
      </c>
      <c r="D36" s="194">
        <v>100</v>
      </c>
      <c r="E36" s="194" t="str">
        <f t="shared" si="0"/>
        <v>PL100</v>
      </c>
      <c r="G36" s="195">
        <v>50</v>
      </c>
      <c r="H36" s="195">
        <v>0</v>
      </c>
      <c r="I36" s="192"/>
      <c r="J36" s="196">
        <f t="shared" si="68"/>
        <v>330</v>
      </c>
      <c r="K36" s="196">
        <f t="shared" si="69"/>
        <v>331</v>
      </c>
      <c r="L36" s="196">
        <f t="shared" si="69"/>
        <v>332</v>
      </c>
      <c r="M36" s="196">
        <f t="shared" si="69"/>
        <v>333</v>
      </c>
      <c r="N36" s="196">
        <f t="shared" si="69"/>
        <v>334</v>
      </c>
      <c r="O36" s="196">
        <f t="shared" si="70"/>
        <v>334</v>
      </c>
      <c r="P36" s="196">
        <f t="shared" si="70"/>
        <v>334</v>
      </c>
      <c r="Q36" s="192"/>
      <c r="R36" s="192"/>
      <c r="S36" s="192">
        <f t="shared" si="63"/>
        <v>430</v>
      </c>
      <c r="T36" s="192">
        <f t="shared" si="64"/>
        <v>431</v>
      </c>
      <c r="U36" s="192">
        <f t="shared" si="65"/>
        <v>432</v>
      </c>
      <c r="V36" s="192">
        <f t="shared" si="66"/>
        <v>433</v>
      </c>
      <c r="W36" s="192">
        <f t="shared" si="67"/>
        <v>434</v>
      </c>
      <c r="X36" s="196">
        <f t="shared" si="71"/>
        <v>434</v>
      </c>
      <c r="Y36" s="196">
        <f t="shared" si="71"/>
        <v>434</v>
      </c>
      <c r="AA36" s="197">
        <f>COUNTIF('Fleet Calc'!$AE$3:$AE$1600,CONCATENATE(uCO2_Calc!$E36,uCO2_Calc!J$2,"L"))</f>
        <v>0</v>
      </c>
      <c r="AB36" s="197">
        <f>COUNTIF('Fleet Calc'!$AE$3:$AE$1600,CONCATENATE(uCO2_Calc!$E36,uCO2_Calc!K$2,"L"))</f>
        <v>0</v>
      </c>
      <c r="AC36" s="197">
        <f>COUNTIF('Fleet Calc'!$AE$3:$AE$1600,CONCATENATE(uCO2_Calc!$E36,uCO2_Calc!L$2,"L"))</f>
        <v>0</v>
      </c>
      <c r="AD36" s="197">
        <f>COUNTIF('Fleet Calc'!$AE$3:$AE$1600,CONCATENATE(uCO2_Calc!$E36,uCO2_Calc!M$2,"L"))</f>
        <v>0</v>
      </c>
      <c r="AE36" s="197">
        <f>COUNTIF('Fleet Calc'!$AE$3:$AE$1600,CONCATENATE(uCO2_Calc!$E36,uCO2_Calc!N$2,"L"))</f>
        <v>0</v>
      </c>
      <c r="AF36" s="197">
        <f>COUNTIF('Fleet Calc'!$AE$3:$AE$1600,CONCATENATE(uCO2_Calc!$E36,uCO2_Calc!O$2,"L"))</f>
        <v>0</v>
      </c>
      <c r="AG36" s="197">
        <f>COUNTIF('Fleet Calc'!$AE$3:$AE$1600,CONCATENATE(uCO2_Calc!$E36,uCO2_Calc!P$2,"L"))</f>
        <v>0</v>
      </c>
      <c r="AH36" s="197"/>
      <c r="AI36" s="197">
        <f>COUNTIF('Fleet Calc'!$AE$3:$AE$1600,CONCATENATE(uCO2_Calc!$E36,uCO2_Calc!J$2,"A"))</f>
        <v>0</v>
      </c>
      <c r="AJ36" s="197">
        <f>COUNTIF('Fleet Calc'!$AE$3:$AE$1600,CONCATENATE(uCO2_Calc!$E36,uCO2_Calc!K$2,"A"))</f>
        <v>0</v>
      </c>
      <c r="AK36" s="197">
        <f>COUNTIF('Fleet Calc'!$AE$3:$AE$1600,CONCATENATE(uCO2_Calc!$E36,uCO2_Calc!L$2,"A"))</f>
        <v>0</v>
      </c>
      <c r="AL36" s="197">
        <f>COUNTIF('Fleet Calc'!$AE$3:$AE$1600,CONCATENATE(uCO2_Calc!$E36,uCO2_Calc!M$2,"A"))</f>
        <v>0</v>
      </c>
      <c r="AM36" s="197">
        <f>COUNTIF('Fleet Calc'!$AE$3:$AE$1600,CONCATENATE(uCO2_Calc!$E36,uCO2_Calc!N$2,"A"))</f>
        <v>0</v>
      </c>
      <c r="AN36" s="197">
        <f>COUNTIF('Fleet Calc'!$AE$3:$AE$1600,CONCATENATE(uCO2_Calc!$E36,uCO2_Calc!O$2,"A"))</f>
        <v>0</v>
      </c>
      <c r="AO36" s="197">
        <f>COUNTIF('Fleet Calc'!$AE$3:$AE$1600,CONCATENATE(uCO2_Calc!$E36,uCO2_Calc!P$2,"A"))</f>
        <v>0</v>
      </c>
      <c r="AP36" s="197"/>
      <c r="AQ36" s="197">
        <f>SUMIF('Fleet Calc'!$AE$3:$AE$1600,CONCATENATE(uCO2_Calc!$E36,uCO2_Calc!J$2,"L"),'Fleet Calc'!$AK$3:$AK$1600)</f>
        <v>0</v>
      </c>
      <c r="AR36" s="197">
        <f>SUMIF('Fleet Calc'!$AE$3:$AE$1600,CONCATENATE(uCO2_Calc!$E36,uCO2_Calc!K$2,"L"),'Fleet Calc'!$AK$3:$AK$1600)</f>
        <v>0</v>
      </c>
      <c r="AS36" s="197">
        <f>SUMIF('Fleet Calc'!$AE$3:$AE$1600,CONCATENATE(uCO2_Calc!$E36,uCO2_Calc!L$2,"L"),'Fleet Calc'!$AK$3:$AK$1600)</f>
        <v>0</v>
      </c>
      <c r="AT36" s="197">
        <f>SUMIF('Fleet Calc'!$AE$3:$AE$1600,CONCATENATE(uCO2_Calc!$E36,uCO2_Calc!M$2,"L"),'Fleet Calc'!$AK$3:$AK$1600)</f>
        <v>0</v>
      </c>
      <c r="AU36" s="197">
        <f>SUMIF('Fleet Calc'!$AE$3:$AE$1600,CONCATENATE(uCO2_Calc!$E36,uCO2_Calc!N$2,"L"),'Fleet Calc'!$AK$3:$AK$1600)</f>
        <v>0</v>
      </c>
      <c r="AV36" s="197">
        <f>SUMIF('Fleet Calc'!$AE$3:$AE$1600,CONCATENATE(uCO2_Calc!$E36,uCO2_Calc!O$2,"L"),'Fleet Calc'!$AK$3:$AK$1600)</f>
        <v>0</v>
      </c>
      <c r="AW36" s="197">
        <f>SUMIF('Fleet Calc'!$AE$3:$AE$1600,CONCATENATE(uCO2_Calc!$E36,uCO2_Calc!P$2,"L"),'Fleet Calc'!$AK$3:$AK$1600)</f>
        <v>0</v>
      </c>
      <c r="AX36" s="197"/>
      <c r="AY36" s="197">
        <f>SUMIF('Fleet Calc'!$AE$3:$AE$1600,CONCATENATE(uCO2_Calc!$E36,uCO2_Calc!J$2,"A"),'Fleet Calc'!$AK$3:$AK$1600)</f>
        <v>0</v>
      </c>
      <c r="AZ36" s="197">
        <f>SUMIF('Fleet Calc'!$AE$3:$AE$1600,CONCATENATE(uCO2_Calc!$E36,uCO2_Calc!K$2,"A"),'Fleet Calc'!$AK$3:$AK$1600)</f>
        <v>0</v>
      </c>
      <c r="BA36" s="197">
        <f>SUMIF('Fleet Calc'!$AE$3:$AE$1600,CONCATENATE(uCO2_Calc!$E36,uCO2_Calc!L$2,"A"),'Fleet Calc'!$AK$3:$AK$1600)</f>
        <v>0</v>
      </c>
      <c r="BB36" s="197">
        <f>SUMIF('Fleet Calc'!$AE$3:$AE$1600,CONCATENATE(uCO2_Calc!$E36,uCO2_Calc!M$2,"A"),'Fleet Calc'!$AK$3:$AK$1600)</f>
        <v>0</v>
      </c>
      <c r="BC36" s="197">
        <f>SUMIF('Fleet Calc'!$AE$3:$AE$1600,CONCATENATE(uCO2_Calc!$E36,uCO2_Calc!N$2,"A"),'Fleet Calc'!$AK$3:$AK$1600)</f>
        <v>0</v>
      </c>
      <c r="BD36" s="197">
        <f>SUMIF('Fleet Calc'!$AE$3:$AE$1600,CONCATENATE(uCO2_Calc!$E36,uCO2_Calc!O$2,"A"),'Fleet Calc'!$AK$3:$AK$1600)</f>
        <v>0</v>
      </c>
      <c r="BE36" s="197">
        <f>SUMIF('Fleet Calc'!$AE$3:$AE$1600,CONCATENATE(uCO2_Calc!$E36,uCO2_Calc!P$2,"A"),'Fleet Calc'!$AK$3:$AK$1600)</f>
        <v>0</v>
      </c>
      <c r="BF36" s="197"/>
      <c r="BG36" s="197">
        <f>IF(J36&lt;&gt;"",(AQ36*1.609344*VLOOKUP(J36,'uCO2 Emission Factors'!$V:$X,2,FALSE))/1000000,0)</f>
        <v>0</v>
      </c>
      <c r="BH36" s="197">
        <f>IF(K36&lt;&gt;"",(AR36*1.609344*VLOOKUP(K36,'uCO2 Emission Factors'!$V:$X,2,FALSE))/1000000,0)</f>
        <v>0</v>
      </c>
      <c r="BI36" s="197">
        <f>IF(L36&lt;&gt;"",(AS36*1.609344*VLOOKUP(L36,'uCO2 Emission Factors'!$V:$X,2,FALSE))/1000000,0)</f>
        <v>0</v>
      </c>
      <c r="BJ36" s="197">
        <f>IF(M36&lt;&gt;"",(AT36*1.609344*VLOOKUP(M36,'uCO2 Emission Factors'!$V:$X,2,FALSE))/1000000,0)</f>
        <v>0</v>
      </c>
      <c r="BK36" s="197">
        <f>IF(N36&lt;&gt;"",(AU36*1.609344*VLOOKUP(N36,'uCO2 Emission Factors'!$V:$X,2,FALSE))/1000000,0)</f>
        <v>0</v>
      </c>
      <c r="BL36" s="197">
        <f>IF(O36&lt;&gt;"",(AV36*1.609344*VLOOKUP(O36,'uCO2 Emission Factors'!$V:$X,2,FALSE))/1000000,0)</f>
        <v>0</v>
      </c>
      <c r="BM36" s="197">
        <f>IF(P36&lt;&gt;"",(AW36*1.609344*VLOOKUP(P36,'uCO2 Emission Factors'!$V:$X,2,FALSE))/1000000,0)</f>
        <v>0</v>
      </c>
      <c r="BN36" s="197"/>
      <c r="BO36" s="197">
        <f>IF(J36&lt;&gt;"",(AY36*1.609344*VLOOKUP(J36,'uCO2 Emission Factors'!$V:$X,3,FALSE))/1000000,0)</f>
        <v>0</v>
      </c>
      <c r="BP36" s="197">
        <f>IF(K36&lt;&gt;"",(AZ36*1.609344*VLOOKUP(K36,'uCO2 Emission Factors'!$V:$X,3,FALSE))/1000000,0)</f>
        <v>0</v>
      </c>
      <c r="BQ36" s="197">
        <f>IF(L36&lt;&gt;"",(BA36*1.609344*VLOOKUP(L36,'uCO2 Emission Factors'!$V:$X,3,FALSE))/1000000,0)</f>
        <v>0</v>
      </c>
      <c r="BR36" s="197">
        <f>IF(M36&lt;&gt;"",(BB36*1.609344*VLOOKUP(M36,'uCO2 Emission Factors'!$V:$X,3,FALSE))/1000000,0)</f>
        <v>0</v>
      </c>
      <c r="BS36" s="197">
        <f>IF(N36&lt;&gt;"",(BC36*1.609344*VLOOKUP(N36,'uCO2 Emission Factors'!$V:$X,3,FALSE))/1000000,0)</f>
        <v>0</v>
      </c>
      <c r="BT36" s="197">
        <f>IF(O36&lt;&gt;"",(BD36*1.609344*VLOOKUP(O36,'uCO2 Emission Factors'!$V:$X,3,FALSE))/1000000,0)</f>
        <v>0</v>
      </c>
      <c r="BU36" s="197">
        <f>IF(P36&lt;&gt;"",(BE36*1.609344*VLOOKUP(P36,'uCO2 Emission Factors'!$V:$X,3,FALSE))/1000000,0)</f>
        <v>0</v>
      </c>
      <c r="BV36" s="197"/>
      <c r="BW36" s="197">
        <f>SUMIF('Fleet Calc'!$AE$3:$AE$1600,CONCATENATE(uCO2_Calc!$E36,uCO2_Calc!J$2,"L"),'Fleet Calc'!$AI$3:$AI$1600)</f>
        <v>0</v>
      </c>
      <c r="BX36" s="197">
        <f>SUMIF('Fleet Calc'!$AE$3:$AE$1600,CONCATENATE(uCO2_Calc!$E36,uCO2_Calc!K$2,"L"),'Fleet Calc'!$AI$3:$AI$1600)</f>
        <v>0</v>
      </c>
      <c r="BY36" s="197">
        <f>SUMIF('Fleet Calc'!$AE$3:$AE$1600,CONCATENATE(uCO2_Calc!$E36,uCO2_Calc!L$2,"L"),'Fleet Calc'!$AI$3:$AI$1600)</f>
        <v>0</v>
      </c>
      <c r="BZ36" s="197">
        <f>SUMIF('Fleet Calc'!$AE$3:$AE$1600,CONCATENATE(uCO2_Calc!$E36,uCO2_Calc!M$2,"L"),'Fleet Calc'!$AI$3:$AI$1600)</f>
        <v>0</v>
      </c>
      <c r="CA36" s="197">
        <f>SUMIF('Fleet Calc'!$AE$3:$AE$1600,CONCATENATE(uCO2_Calc!$E36,uCO2_Calc!N$2,"L"),'Fleet Calc'!$AI$3:$AI$1600)</f>
        <v>0</v>
      </c>
      <c r="CB36" s="197">
        <f>SUMIF('Fleet Calc'!$AE$3:$AE$1600,CONCATENATE(uCO2_Calc!$E36,uCO2_Calc!O$2,"L"),'Fleet Calc'!$AI$3:$AI$1600)</f>
        <v>0</v>
      </c>
      <c r="CC36" s="197">
        <f>SUMIF('Fleet Calc'!$AE$3:$AE$1600,CONCATENATE(uCO2_Calc!$E36,uCO2_Calc!P$2,"L"),'Fleet Calc'!$AI$3:$AI$1600)</f>
        <v>0</v>
      </c>
      <c r="CD36" s="197"/>
      <c r="CE36" s="197">
        <f>SUMIF('Fleet Calc'!$AE$3:$AE$1600,CONCATENATE(uCO2_Calc!$E36,uCO2_Calc!J$2,"A"),'Fleet Calc'!$AI$3:$AI$1600)</f>
        <v>0</v>
      </c>
      <c r="CF36" s="197">
        <f>SUMIF('Fleet Calc'!$AE$3:$AE$1600,CONCATENATE(uCO2_Calc!$E36,uCO2_Calc!K$2,"A"),'Fleet Calc'!$AI$3:$AI$1600)</f>
        <v>0</v>
      </c>
      <c r="CG36" s="197">
        <f>SUMIF('Fleet Calc'!$AE$3:$AE$1600,CONCATENATE(uCO2_Calc!$E36,uCO2_Calc!L$2,"A"),'Fleet Calc'!$AI$3:$AI$1600)</f>
        <v>0</v>
      </c>
      <c r="CH36" s="197">
        <f>SUMIF('Fleet Calc'!$AE$3:$AE$1600,CONCATENATE(uCO2_Calc!$E36,uCO2_Calc!M$2,"A"),'Fleet Calc'!$AI$3:$AI$1600)</f>
        <v>0</v>
      </c>
      <c r="CI36" s="197">
        <f>SUMIF('Fleet Calc'!$AE$3:$AE$1600,CONCATENATE(uCO2_Calc!$E36,uCO2_Calc!N$2,"A"),'Fleet Calc'!$AI$3:$AI$1600)</f>
        <v>0</v>
      </c>
      <c r="CJ36" s="197">
        <f>SUMIF('Fleet Calc'!$AE$3:$AE$1600,CONCATENATE(uCO2_Calc!$E36,uCO2_Calc!O$2,"A"),'Fleet Calc'!$AI$3:$AI$1600)</f>
        <v>0</v>
      </c>
      <c r="CK36" s="197">
        <f>SUMIF('Fleet Calc'!$AE$3:$AE$1600,CONCATENATE(uCO2_Calc!$E36,uCO2_Calc!P$2,"A"),'Fleet Calc'!$AI$3:$AI$1600)</f>
        <v>0</v>
      </c>
      <c r="CL36" s="197"/>
      <c r="CM36" s="197">
        <f>IF(S36&lt;&gt;"",(BW36*1.609344*VLOOKUP(S36,'uCO2 Emission Factors'!$V:$X,2,FALSE))/1000000,0)</f>
        <v>0</v>
      </c>
      <c r="CN36" s="197">
        <f>IF(S36&lt;&gt;"",(BX36*1.609344*VLOOKUP(S36,'uCO2 Emission Factors'!$V:$X,2,FALSE))/1000000,0)</f>
        <v>0</v>
      </c>
      <c r="CO36" s="197">
        <f>IF(T36&lt;&gt;"",(BY36*1.609344*VLOOKUP(T36,'uCO2 Emission Factors'!$V:$X,2,FALSE))/1000000,0)</f>
        <v>0</v>
      </c>
      <c r="CP36" s="197">
        <f>IF(U36&lt;&gt;"",(BZ36*1.609344*VLOOKUP(U36,'uCO2 Emission Factors'!$V:$X,2,FALSE))/1000000,0)</f>
        <v>0</v>
      </c>
      <c r="CQ36" s="197">
        <f>IF(V36&lt;&gt;"",(CA36*1.609344*VLOOKUP(V36,'uCO2 Emission Factors'!$V:$X,2,FALSE))/1000000,0)</f>
        <v>0</v>
      </c>
      <c r="CR36" s="197">
        <f>IF(W36&lt;&gt;"",(CB36*1.609344*VLOOKUP(W36,'uCO2 Emission Factors'!$V:$X,2,FALSE))/1000000,0)</f>
        <v>0</v>
      </c>
      <c r="CS36" s="197">
        <f>IF(X36&lt;&gt;"",(CC36*1.609344*VLOOKUP(X36,'uCO2 Emission Factors'!$V:$X,2,FALSE))/1000000,0)</f>
        <v>0</v>
      </c>
      <c r="CT36" s="197"/>
      <c r="CU36" s="197">
        <f>IF(S36&lt;&gt;"",(CE36*1.609344*VLOOKUP(S36,'uCO2 Emission Factors'!$V:$X,3,FALSE))/1000000,0)</f>
        <v>0</v>
      </c>
      <c r="CV36" s="197">
        <f>IF(S36&lt;&gt;"",(CF36*1.609344*VLOOKUP(S36,'uCO2 Emission Factors'!$V:$X,3,FALSE))/1000000,0)</f>
        <v>0</v>
      </c>
      <c r="CW36" s="197">
        <f>IF(T36&lt;&gt;"",(CG36*1.609344*VLOOKUP(T36,'uCO2 Emission Factors'!$V:$X,3,FALSE))/1000000,0)</f>
        <v>0</v>
      </c>
      <c r="CX36" s="197">
        <f>IF(U36&lt;&gt;"",(CH36*1.609344*VLOOKUP(U36,'uCO2 Emission Factors'!$V:$X,3,FALSE))/1000000,0)</f>
        <v>0</v>
      </c>
      <c r="CY36" s="197">
        <f>IF(V36&lt;&gt;"",(CI36*1.609344*VLOOKUP(V36,'uCO2 Emission Factors'!$V:$X,3,FALSE))/1000000,0)</f>
        <v>0</v>
      </c>
      <c r="CZ36" s="197">
        <f>IF(W36&lt;&gt;"",(CJ36*1.609344*VLOOKUP(W36,'uCO2 Emission Factors'!$V:$X,3,FALSE))/1000000,0)</f>
        <v>0</v>
      </c>
      <c r="DA36" s="197">
        <f>IF(X36&lt;&gt;"",(CK36*1.609344*VLOOKUP(X36,'uCO2 Emission Factors'!$V:$X,3,FALSE))/1000000,0)</f>
        <v>0</v>
      </c>
      <c r="DB36" s="197"/>
      <c r="DC36" s="197">
        <f>SUMIF('Fleet Calc'!$AE$3:$AE$1600,CONCATENATE(uCO2_Calc!$E36,uCO2_Calc!J$2,"L"),'Fleet Calc'!$AG$3:$AG$1600)</f>
        <v>0</v>
      </c>
      <c r="DD36" s="197">
        <f>SUMIF('Fleet Calc'!$AE$3:$AE$1600,CONCATENATE(uCO2_Calc!$E36,uCO2_Calc!K$2,"L"),'Fleet Calc'!$AG$3:$AG$1600)</f>
        <v>0</v>
      </c>
      <c r="DE36" s="197">
        <f>SUMIF('Fleet Calc'!$AE$3:$AE$1600,CONCATENATE(uCO2_Calc!$E36,uCO2_Calc!L$2,"L"),'Fleet Calc'!$AG$3:$AG$1600)</f>
        <v>0</v>
      </c>
      <c r="DF36" s="197">
        <f>SUMIF('Fleet Calc'!$AE$3:$AE$1600,CONCATENATE(uCO2_Calc!$E36,uCO2_Calc!M$2,"L"),'Fleet Calc'!$AG$3:$AG$1600)</f>
        <v>0</v>
      </c>
      <c r="DG36" s="197">
        <f>SUMIF('Fleet Calc'!$AE$3:$AE$1600,CONCATENATE(uCO2_Calc!$E36,uCO2_Calc!N$2,"L"),'Fleet Calc'!$AG$3:$AG$1600)</f>
        <v>0</v>
      </c>
      <c r="DH36" s="197">
        <f>SUMIF('Fleet Calc'!$AE$3:$AE$1600,CONCATENATE(uCO2_Calc!$E36,uCO2_Calc!O$2,"L"),'Fleet Calc'!$AG$3:$AG$1600)</f>
        <v>0</v>
      </c>
      <c r="DI36" s="197">
        <f>SUMIF('Fleet Calc'!$AE$3:$AE$1600,CONCATENATE(uCO2_Calc!$E36,uCO2_Calc!P$2,"L"),'Fleet Calc'!$AG$3:$AG$1600)</f>
        <v>0</v>
      </c>
      <c r="DJ36" s="197"/>
      <c r="DK36" s="197">
        <f>SUMIF('Fleet Calc'!$AE$3:$AE$1600,CONCATENATE(uCO2_Calc!$E36,uCO2_Calc!J$2,"A"),'Fleet Calc'!$AG$3:$AG$1600)</f>
        <v>0</v>
      </c>
      <c r="DL36" s="197">
        <f>SUMIF('Fleet Calc'!$AE$3:$AE$1600,CONCATENATE(uCO2_Calc!$E36,uCO2_Calc!K$2,"A"),'Fleet Calc'!$AG$3:$AG$1600)</f>
        <v>0</v>
      </c>
      <c r="DM36" s="197">
        <f>SUMIF('Fleet Calc'!$AE$3:$AE$1600,CONCATENATE(uCO2_Calc!$E36,uCO2_Calc!L$2,"A"),'Fleet Calc'!$AG$3:$AG$1600)</f>
        <v>0</v>
      </c>
      <c r="DN36" s="197">
        <f>SUMIF('Fleet Calc'!$AE$3:$AE$1600,CONCATENATE(uCO2_Calc!$E36,uCO2_Calc!M$2,"A"),'Fleet Calc'!$AG$3:$AG$1600)</f>
        <v>0</v>
      </c>
      <c r="DO36" s="197">
        <f>SUMIF('Fleet Calc'!$AE$3:$AE$1600,CONCATENATE(uCO2_Calc!$E36,uCO2_Calc!N$2,"A"),'Fleet Calc'!$AG$3:$AG$1600)</f>
        <v>0</v>
      </c>
      <c r="DP36" s="197">
        <f>SUMIF('Fleet Calc'!$AE$3:$AE$1600,CONCATENATE(uCO2_Calc!$E36,uCO2_Calc!O$2,"A"),'Fleet Calc'!$AG$3:$AG$1600)</f>
        <v>0</v>
      </c>
      <c r="DQ36" s="197">
        <f>SUMIF('Fleet Calc'!$AE$3:$AE$1600,CONCATENATE(uCO2_Calc!$E36,uCO2_Calc!P$2,"A"),'Fleet Calc'!$AG$3:$AG$1600)</f>
        <v>0</v>
      </c>
      <c r="DR36" s="197">
        <f>SUMIF('Fleet Calc'!$AE$3:$AE$1600,CONCATENATE(uCO2_Calc!$E36,uCO2_Calc!Q$2,"A"),'Fleet Calc'!$AG$3:$AG$1600)</f>
        <v>0</v>
      </c>
      <c r="DS36" s="197">
        <f>SUMIF('Fleet Calc'!$AE$3:$AE$1600,CONCATENATE(uCO2_Calc!$E36,uCO2_Calc!R$2,"A"),'Fleet Calc'!$AG$3:$AG$1600)</f>
        <v>0</v>
      </c>
      <c r="DT36" s="197">
        <f>SUMIF('Fleet Calc'!$AE$3:$AE$1600,CONCATENATE(uCO2_Calc!$E36,uCO2_Calc!S$2,"A"),'Fleet Calc'!$AG$3:$AG$1600)</f>
        <v>0</v>
      </c>
      <c r="DU36" s="197"/>
      <c r="DV36" s="198">
        <f>IF(J36&lt;&gt;"",(DC36*VLOOKUP(J36,'uCO2 Emission Factors'!$V:$Z,5,FALSE))/1000000,0)</f>
        <v>0</v>
      </c>
      <c r="DW36" s="198">
        <f>IF(K36&lt;&gt;"",(DD36*VLOOKUP(K36,'uCO2 Emission Factors'!$V:$Z,5,FALSE))/1000000,0)</f>
        <v>0</v>
      </c>
      <c r="DX36" s="198">
        <f>IF(L36&lt;&gt;"",(DE36*VLOOKUP(L36,'uCO2 Emission Factors'!$V:$Z,5,FALSE))/1000000,0)</f>
        <v>0</v>
      </c>
      <c r="DY36" s="198">
        <f>IF(M36&lt;&gt;"",(DF36*VLOOKUP(M36,'uCO2 Emission Factors'!$V:$Z,5,FALSE))/1000000,0)</f>
        <v>0</v>
      </c>
      <c r="DZ36" s="198">
        <f>IF(N36&lt;&gt;"",(DG36*VLOOKUP(N36,'uCO2 Emission Factors'!$V:$Z,5,FALSE))/1000000,0)</f>
        <v>0</v>
      </c>
      <c r="EA36" s="198">
        <f>IF(O36&lt;&gt;"",(DH36*VLOOKUP(O36,'uCO2 Emission Factors'!$V:$Z,5,FALSE))/1000000,0)</f>
        <v>0</v>
      </c>
      <c r="EB36" s="198">
        <f>IF(P36&lt;&gt;"",(DI36*VLOOKUP(P36,'uCO2 Emission Factors'!$V:$Z,5,FALSE))/1000000,0)</f>
        <v>0</v>
      </c>
      <c r="EC36" s="197"/>
      <c r="ED36" s="198">
        <f>IF(J36&lt;&gt;"",(DK36*VLOOKUP(J36,'uCO2 Emission Factors'!$V:$Z,5,FALSE))/1000000,0)</f>
        <v>0</v>
      </c>
      <c r="EE36" s="198">
        <f>IF(K36&lt;&gt;"",(DL36*VLOOKUP(K36,'uCO2 Emission Factors'!$V:$Z,5,FALSE))/1000000,0)</f>
        <v>0</v>
      </c>
      <c r="EF36" s="198">
        <f>IF(L36&lt;&gt;"",(DM36*VLOOKUP(L36,'uCO2 Emission Factors'!$V:$Z,5,FALSE))/1000000,0)</f>
        <v>0</v>
      </c>
      <c r="EG36" s="198">
        <f>IF(M36&lt;&gt;"",(DN36*VLOOKUP(M36,'uCO2 Emission Factors'!$V:$Z,5,FALSE))/1000000,0)</f>
        <v>0</v>
      </c>
      <c r="EH36" s="198">
        <f>IF(N36&lt;&gt;"",(DO36*VLOOKUP(N36,'uCO2 Emission Factors'!$V:$Z,5,FALSE))/1000000,0)</f>
        <v>0</v>
      </c>
      <c r="EI36" s="198">
        <f>IF(O36&lt;&gt;"",(DP36*VLOOKUP(O36,'uCO2 Emission Factors'!$V:$Z,5,FALSE))/1000000,0)</f>
        <v>0</v>
      </c>
      <c r="EJ36" s="198">
        <f>IF(P36&lt;&gt;"",(DQ36*VLOOKUP(P36,'uCO2 Emission Factors'!$V:$Z,5,FALSE))/1000000,0)</f>
        <v>0</v>
      </c>
      <c r="EK36" s="197"/>
      <c r="EL36" s="198">
        <f t="shared" ref="EL36:EL44" si="72">BG36+CM36+DV36</f>
        <v>0</v>
      </c>
      <c r="EM36" s="198">
        <f t="shared" ref="EM36:EM44" si="73">BH36+CN36+DW36</f>
        <v>0</v>
      </c>
      <c r="EN36" s="198">
        <f t="shared" ref="EN36:EN44" si="74">BI36+CO36+DX36</f>
        <v>0</v>
      </c>
      <c r="EO36" s="198">
        <f t="shared" ref="EO36:EO44" si="75">BJ36+CP36+DY36</f>
        <v>0</v>
      </c>
      <c r="EP36" s="198">
        <f t="shared" ref="EP36:EP44" si="76">BK36+CQ36+DZ36</f>
        <v>0</v>
      </c>
      <c r="EQ36" s="198">
        <f t="shared" ref="EQ36:EQ44" si="77">BL36+CR36+EA36</f>
        <v>0</v>
      </c>
      <c r="ER36" s="198">
        <f t="shared" ref="ER36:ER44" si="78">BM36+CS36+EB36</f>
        <v>0</v>
      </c>
      <c r="ES36" s="198"/>
      <c r="ET36" s="198">
        <f t="shared" ref="ET36:ET44" si="79">BO36+CU36+ED36</f>
        <v>0</v>
      </c>
      <c r="EU36" s="198">
        <f t="shared" ref="EU36:EU44" si="80">BP36+CV36+EE36</f>
        <v>0</v>
      </c>
      <c r="EV36" s="198">
        <f t="shared" ref="EV36:EV44" si="81">BQ36+CW36+EF36</f>
        <v>0</v>
      </c>
      <c r="EW36" s="198">
        <f t="shared" ref="EW36:EW44" si="82">BR36+CX36+EG36</f>
        <v>0</v>
      </c>
      <c r="EX36" s="198">
        <f t="shared" ref="EX36:EX44" si="83">BS36+CY36+EH36</f>
        <v>0</v>
      </c>
      <c r="EY36" s="198">
        <f t="shared" ref="EY36:EY44" si="84">BT36+CZ36+EI36</f>
        <v>0</v>
      </c>
      <c r="EZ36" s="198">
        <f t="shared" ref="EZ36:EZ44" si="85">BU36+DA36+EJ36</f>
        <v>0</v>
      </c>
      <c r="FA36" s="197"/>
      <c r="FB36" s="197">
        <f t="shared" ref="FB36:FB44" si="86">SUM(ET36:EZ36,EL36:ER36)</f>
        <v>0</v>
      </c>
      <c r="FC36" s="197"/>
      <c r="FD36" s="197">
        <f t="shared" ref="FD36:FD57" si="87">AA36+AI36</f>
        <v>0</v>
      </c>
      <c r="FE36" s="197">
        <f t="shared" ref="FE36:FE57" si="88">AB36+AJ36</f>
        <v>0</v>
      </c>
      <c r="FF36" s="197">
        <f t="shared" ref="FF36:FF57" si="89">AC36+AK36</f>
        <v>0</v>
      </c>
      <c r="FG36" s="197">
        <f t="shared" ref="FG36:FG57" si="90">AD36+AL36</f>
        <v>0</v>
      </c>
      <c r="FH36" s="197">
        <f t="shared" ref="FH36:FH57" si="91">AE36+AM36</f>
        <v>0</v>
      </c>
      <c r="FI36" s="197">
        <f t="shared" ref="FI36:FI57" si="92">AF36+AN36</f>
        <v>0</v>
      </c>
      <c r="FJ36" s="197">
        <f t="shared" ref="FJ36:FJ57" si="93">AG36+AO36</f>
        <v>0</v>
      </c>
      <c r="FL36" s="194">
        <f t="shared" ref="FL36:FL57" si="94">AQ36+AY36+BW36+CE36</f>
        <v>0</v>
      </c>
      <c r="FM36" s="194">
        <f t="shared" ref="FM36:FM57" si="95">AR36+AZ36+BX36+CF36</f>
        <v>0</v>
      </c>
      <c r="FN36" s="194">
        <f t="shared" ref="FN36:FN57" si="96">AS36+BA36+BY36+CG36</f>
        <v>0</v>
      </c>
      <c r="FO36" s="194">
        <f t="shared" ref="FO36:FO57" si="97">AT36+BB36+BZ36+CH36</f>
        <v>0</v>
      </c>
      <c r="FP36" s="194">
        <f t="shared" ref="FP36:FP57" si="98">AU36+BC36+CA36+CI36</f>
        <v>0</v>
      </c>
      <c r="FQ36" s="194">
        <f t="shared" ref="FQ36:FQ57" si="99">AV36+BD36+CB36+CJ36</f>
        <v>0</v>
      </c>
      <c r="FR36" s="194">
        <f t="shared" ref="FR36:FR57" si="100">AW36+BE36+CC36+CK36</f>
        <v>0</v>
      </c>
      <c r="FT36" s="194">
        <f t="shared" ref="FT36:FT57" si="101">BG36+BO36+CM36+CU36</f>
        <v>0</v>
      </c>
      <c r="FU36" s="194">
        <f t="shared" ref="FU36:FU57" si="102">BH36+BP36+CN36+CV36</f>
        <v>0</v>
      </c>
      <c r="FV36" s="194">
        <f t="shared" ref="FV36:FV57" si="103">BI36+BQ36+CO36+CW36</f>
        <v>0</v>
      </c>
      <c r="FW36" s="194">
        <f t="shared" ref="FW36:FW57" si="104">BJ36+BR36+CP36+CX36</f>
        <v>0</v>
      </c>
      <c r="FX36" s="194">
        <f t="shared" ref="FX36:FX57" si="105">BK36+BS36+CQ36+CY36</f>
        <v>0</v>
      </c>
      <c r="FY36" s="194">
        <f t="shared" ref="FY36:FY57" si="106">BL36+BT36+CR36+CZ36</f>
        <v>0</v>
      </c>
      <c r="FZ36" s="194">
        <f t="shared" ref="FZ36:FZ57" si="107">BM36+BU36+CS36+DA36</f>
        <v>0</v>
      </c>
      <c r="GB36" s="194">
        <f t="shared" ref="GB36:GB57" si="108">DC36+DK36</f>
        <v>0</v>
      </c>
      <c r="GC36" s="194">
        <f t="shared" ref="GC36:GC57" si="109">DD36+DL36</f>
        <v>0</v>
      </c>
      <c r="GD36" s="194">
        <f t="shared" ref="GD36:GD57" si="110">DE36+DM36</f>
        <v>0</v>
      </c>
      <c r="GE36" s="194">
        <f t="shared" ref="GE36:GE57" si="111">DF36+DN36</f>
        <v>0</v>
      </c>
      <c r="GF36" s="194">
        <f t="shared" ref="GF36:GF57" si="112">DG36+DO36</f>
        <v>0</v>
      </c>
      <c r="GG36" s="194">
        <f t="shared" ref="GG36:GG57" si="113">DH36+DP36</f>
        <v>0</v>
      </c>
      <c r="GH36" s="194">
        <f t="shared" ref="GH36:GH57" si="114">DI36+DQ36</f>
        <v>0</v>
      </c>
      <c r="GJ36" s="194">
        <f t="shared" ref="GJ36:GJ57" si="115">DV36+ED36</f>
        <v>0</v>
      </c>
      <c r="GK36" s="194">
        <f t="shared" ref="GK36:GK57" si="116">DW36+EE36</f>
        <v>0</v>
      </c>
      <c r="GL36" s="194">
        <f t="shared" ref="GL36:GL57" si="117">DX36+EF36</f>
        <v>0</v>
      </c>
      <c r="GM36" s="194">
        <f t="shared" ref="GM36:GM57" si="118">DY36+EG36</f>
        <v>0</v>
      </c>
      <c r="GN36" s="194">
        <f t="shared" ref="GN36:GN57" si="119">DZ36+EH36</f>
        <v>0</v>
      </c>
      <c r="GO36" s="194">
        <f t="shared" ref="GO36:GO57" si="120">EA36+EI36</f>
        <v>0</v>
      </c>
      <c r="GP36" s="194">
        <f t="shared" ref="GP36:GP57" si="121">EB36+EJ36</f>
        <v>0</v>
      </c>
      <c r="GR36" s="194">
        <f t="shared" ref="GR36:GR57" si="122">GJ36+FT36</f>
        <v>0</v>
      </c>
      <c r="GS36" s="194">
        <f t="shared" ref="GS36:GS57" si="123">GK36+FU36</f>
        <v>0</v>
      </c>
      <c r="GT36" s="194">
        <f t="shared" ref="GT36:GT57" si="124">GL36+FV36</f>
        <v>0</v>
      </c>
      <c r="GU36" s="194">
        <f t="shared" ref="GU36:GU57" si="125">GM36+FW36</f>
        <v>0</v>
      </c>
      <c r="GV36" s="194">
        <f t="shared" ref="GV36:GV57" si="126">GN36+FX36</f>
        <v>0</v>
      </c>
      <c r="GW36" s="194">
        <f t="shared" ref="GW36:GW57" si="127">GO36+FY36</f>
        <v>0</v>
      </c>
      <c r="GX36" s="194">
        <f t="shared" ref="GX36:GX57" si="128">GP36+FZ36</f>
        <v>0</v>
      </c>
    </row>
    <row r="37" spans="1:206" s="194" customFormat="1" x14ac:dyDescent="0.2">
      <c r="A37" s="194" t="s">
        <v>37</v>
      </c>
      <c r="B37" s="194" t="s">
        <v>917</v>
      </c>
      <c r="C37" s="194" t="s">
        <v>86</v>
      </c>
      <c r="D37" s="194">
        <v>50</v>
      </c>
      <c r="E37" s="194" t="str">
        <f t="shared" si="0"/>
        <v>F50</v>
      </c>
      <c r="G37" s="195">
        <v>50</v>
      </c>
      <c r="H37" s="195">
        <v>0</v>
      </c>
      <c r="I37" s="192"/>
      <c r="J37" s="196">
        <f t="shared" si="68"/>
        <v>320</v>
      </c>
      <c r="K37" s="196">
        <f t="shared" si="69"/>
        <v>321</v>
      </c>
      <c r="L37" s="196">
        <f t="shared" si="69"/>
        <v>322</v>
      </c>
      <c r="M37" s="196">
        <f t="shared" si="69"/>
        <v>323</v>
      </c>
      <c r="N37" s="196">
        <f t="shared" si="69"/>
        <v>324</v>
      </c>
      <c r="O37" s="196">
        <f t="shared" si="70"/>
        <v>324</v>
      </c>
      <c r="P37" s="196">
        <f t="shared" si="70"/>
        <v>324</v>
      </c>
      <c r="Q37" s="192"/>
      <c r="R37" s="192"/>
      <c r="S37" s="192">
        <f t="shared" si="63"/>
        <v>420</v>
      </c>
      <c r="T37" s="192">
        <f t="shared" si="64"/>
        <v>421</v>
      </c>
      <c r="U37" s="192">
        <f t="shared" si="65"/>
        <v>422</v>
      </c>
      <c r="V37" s="192">
        <f t="shared" si="66"/>
        <v>423</v>
      </c>
      <c r="W37" s="192">
        <f t="shared" si="67"/>
        <v>424</v>
      </c>
      <c r="X37" s="196">
        <f t="shared" si="71"/>
        <v>424</v>
      </c>
      <c r="Y37" s="196">
        <f t="shared" si="71"/>
        <v>424</v>
      </c>
      <c r="AA37" s="197">
        <f>COUNTIF('Fleet Calc'!$AE$3:$AE$1600,CONCATENATE(uCO2_Calc!$E37,uCO2_Calc!J$2,"L"))</f>
        <v>0</v>
      </c>
      <c r="AB37" s="197">
        <f>COUNTIF('Fleet Calc'!$AE$3:$AE$1600,CONCATENATE(uCO2_Calc!$E37,uCO2_Calc!K$2,"L"))</f>
        <v>0</v>
      </c>
      <c r="AC37" s="197">
        <f>COUNTIF('Fleet Calc'!$AE$3:$AE$1600,CONCATENATE(uCO2_Calc!$E37,uCO2_Calc!L$2,"L"))</f>
        <v>0</v>
      </c>
      <c r="AD37" s="197">
        <f>COUNTIF('Fleet Calc'!$AE$3:$AE$1600,CONCATENATE(uCO2_Calc!$E37,uCO2_Calc!M$2,"L"))</f>
        <v>0</v>
      </c>
      <c r="AE37" s="197">
        <f>COUNTIF('Fleet Calc'!$AE$3:$AE$1600,CONCATENATE(uCO2_Calc!$E37,uCO2_Calc!N$2,"L"))</f>
        <v>0</v>
      </c>
      <c r="AF37" s="197">
        <f>COUNTIF('Fleet Calc'!$AE$3:$AE$1600,CONCATENATE(uCO2_Calc!$E37,uCO2_Calc!O$2,"L"))</f>
        <v>0</v>
      </c>
      <c r="AG37" s="197">
        <f>COUNTIF('Fleet Calc'!$AE$3:$AE$1600,CONCATENATE(uCO2_Calc!$E37,uCO2_Calc!P$2,"L"))</f>
        <v>0</v>
      </c>
      <c r="AH37" s="197"/>
      <c r="AI37" s="197">
        <f>COUNTIF('Fleet Calc'!$AE$3:$AE$1600,CONCATENATE(uCO2_Calc!$E37,uCO2_Calc!J$2,"A"))</f>
        <v>0</v>
      </c>
      <c r="AJ37" s="197">
        <f>COUNTIF('Fleet Calc'!$AE$3:$AE$1600,CONCATENATE(uCO2_Calc!$E37,uCO2_Calc!K$2,"A"))</f>
        <v>0</v>
      </c>
      <c r="AK37" s="197">
        <f>COUNTIF('Fleet Calc'!$AE$3:$AE$1600,CONCATENATE(uCO2_Calc!$E37,uCO2_Calc!L$2,"A"))</f>
        <v>0</v>
      </c>
      <c r="AL37" s="197">
        <f>COUNTIF('Fleet Calc'!$AE$3:$AE$1600,CONCATENATE(uCO2_Calc!$E37,uCO2_Calc!M$2,"A"))</f>
        <v>0</v>
      </c>
      <c r="AM37" s="197">
        <f>COUNTIF('Fleet Calc'!$AE$3:$AE$1600,CONCATENATE(uCO2_Calc!$E37,uCO2_Calc!N$2,"A"))</f>
        <v>0</v>
      </c>
      <c r="AN37" s="197">
        <f>COUNTIF('Fleet Calc'!$AE$3:$AE$1600,CONCATENATE(uCO2_Calc!$E37,uCO2_Calc!O$2,"A"))</f>
        <v>0</v>
      </c>
      <c r="AO37" s="197">
        <f>COUNTIF('Fleet Calc'!$AE$3:$AE$1600,CONCATENATE(uCO2_Calc!$E37,uCO2_Calc!P$2,"A"))</f>
        <v>0</v>
      </c>
      <c r="AP37" s="197"/>
      <c r="AQ37" s="197">
        <f>SUMIF('Fleet Calc'!$AE$3:$AE$1600,CONCATENATE(uCO2_Calc!$E37,uCO2_Calc!J$2,"L"),'Fleet Calc'!$AK$3:$AK$1600)</f>
        <v>0</v>
      </c>
      <c r="AR37" s="197">
        <f>SUMIF('Fleet Calc'!$AE$3:$AE$1600,CONCATENATE(uCO2_Calc!$E37,uCO2_Calc!K$2,"L"),'Fleet Calc'!$AK$3:$AK$1600)</f>
        <v>0</v>
      </c>
      <c r="AS37" s="197">
        <f>SUMIF('Fleet Calc'!$AE$3:$AE$1600,CONCATENATE(uCO2_Calc!$E37,uCO2_Calc!L$2,"L"),'Fleet Calc'!$AK$3:$AK$1600)</f>
        <v>0</v>
      </c>
      <c r="AT37" s="197">
        <f>SUMIF('Fleet Calc'!$AE$3:$AE$1600,CONCATENATE(uCO2_Calc!$E37,uCO2_Calc!M$2,"L"),'Fleet Calc'!$AK$3:$AK$1600)</f>
        <v>0</v>
      </c>
      <c r="AU37" s="197">
        <f>SUMIF('Fleet Calc'!$AE$3:$AE$1600,CONCATENATE(uCO2_Calc!$E37,uCO2_Calc!N$2,"L"),'Fleet Calc'!$AK$3:$AK$1600)</f>
        <v>0</v>
      </c>
      <c r="AV37" s="197">
        <f>SUMIF('Fleet Calc'!$AE$3:$AE$1600,CONCATENATE(uCO2_Calc!$E37,uCO2_Calc!O$2,"L"),'Fleet Calc'!$AK$3:$AK$1600)</f>
        <v>0</v>
      </c>
      <c r="AW37" s="197">
        <f>SUMIF('Fleet Calc'!$AE$3:$AE$1600,CONCATENATE(uCO2_Calc!$E37,uCO2_Calc!P$2,"L"),'Fleet Calc'!$AK$3:$AK$1600)</f>
        <v>0</v>
      </c>
      <c r="AX37" s="197"/>
      <c r="AY37" s="197">
        <f>SUMIF('Fleet Calc'!$AE$3:$AE$1600,CONCATENATE(uCO2_Calc!$E37,uCO2_Calc!J$2,"A"),'Fleet Calc'!$AK$3:$AK$1600)</f>
        <v>0</v>
      </c>
      <c r="AZ37" s="197">
        <f>SUMIF('Fleet Calc'!$AE$3:$AE$1600,CONCATENATE(uCO2_Calc!$E37,uCO2_Calc!K$2,"A"),'Fleet Calc'!$AK$3:$AK$1600)</f>
        <v>0</v>
      </c>
      <c r="BA37" s="197">
        <f>SUMIF('Fleet Calc'!$AE$3:$AE$1600,CONCATENATE(uCO2_Calc!$E37,uCO2_Calc!L$2,"A"),'Fleet Calc'!$AK$3:$AK$1600)</f>
        <v>0</v>
      </c>
      <c r="BB37" s="197">
        <f>SUMIF('Fleet Calc'!$AE$3:$AE$1600,CONCATENATE(uCO2_Calc!$E37,uCO2_Calc!M$2,"A"),'Fleet Calc'!$AK$3:$AK$1600)</f>
        <v>0</v>
      </c>
      <c r="BC37" s="197">
        <f>SUMIF('Fleet Calc'!$AE$3:$AE$1600,CONCATENATE(uCO2_Calc!$E37,uCO2_Calc!N$2,"A"),'Fleet Calc'!$AK$3:$AK$1600)</f>
        <v>0</v>
      </c>
      <c r="BD37" s="197">
        <f>SUMIF('Fleet Calc'!$AE$3:$AE$1600,CONCATENATE(uCO2_Calc!$E37,uCO2_Calc!O$2,"A"),'Fleet Calc'!$AK$3:$AK$1600)</f>
        <v>0</v>
      </c>
      <c r="BE37" s="197">
        <f>SUMIF('Fleet Calc'!$AE$3:$AE$1600,CONCATENATE(uCO2_Calc!$E37,uCO2_Calc!P$2,"A"),'Fleet Calc'!$AK$3:$AK$1600)</f>
        <v>0</v>
      </c>
      <c r="BF37" s="197"/>
      <c r="BG37" s="197">
        <f>IF(J37&lt;&gt;"",(AQ37*1.609344*VLOOKUP(J37,'uCO2 Emission Factors'!$V:$X,2,FALSE))/1000000,0)</f>
        <v>0</v>
      </c>
      <c r="BH37" s="197">
        <f>IF(K37&lt;&gt;"",(AR37*1.609344*VLOOKUP(K37,'uCO2 Emission Factors'!$V:$X,2,FALSE))/1000000,0)</f>
        <v>0</v>
      </c>
      <c r="BI37" s="197">
        <f>IF(L37&lt;&gt;"",(AS37*1.609344*VLOOKUP(L37,'uCO2 Emission Factors'!$V:$X,2,FALSE))/1000000,0)</f>
        <v>0</v>
      </c>
      <c r="BJ37" s="197">
        <f>IF(M37&lt;&gt;"",(AT37*1.609344*VLOOKUP(M37,'uCO2 Emission Factors'!$V:$X,2,FALSE))/1000000,0)</f>
        <v>0</v>
      </c>
      <c r="BK37" s="197">
        <f>IF(N37&lt;&gt;"",(AU37*1.609344*VLOOKUP(N37,'uCO2 Emission Factors'!$V:$X,2,FALSE))/1000000,0)</f>
        <v>0</v>
      </c>
      <c r="BL37" s="197">
        <f>IF(O37&lt;&gt;"",(AV37*1.609344*VLOOKUP(O37,'uCO2 Emission Factors'!$V:$X,2,FALSE))/1000000,0)</f>
        <v>0</v>
      </c>
      <c r="BM37" s="197">
        <f>IF(P37&lt;&gt;"",(AW37*1.609344*VLOOKUP(P37,'uCO2 Emission Factors'!$V:$X,2,FALSE))/1000000,0)</f>
        <v>0</v>
      </c>
      <c r="BN37" s="197"/>
      <c r="BO37" s="197">
        <f>IF(J37&lt;&gt;"",(AY37*1.609344*VLOOKUP(J37,'uCO2 Emission Factors'!$V:$X,3,FALSE))/1000000,0)</f>
        <v>0</v>
      </c>
      <c r="BP37" s="197">
        <f>IF(K37&lt;&gt;"",(AZ37*1.609344*VLOOKUP(K37,'uCO2 Emission Factors'!$V:$X,3,FALSE))/1000000,0)</f>
        <v>0</v>
      </c>
      <c r="BQ37" s="197">
        <f>IF(L37&lt;&gt;"",(BA37*1.609344*VLOOKUP(L37,'uCO2 Emission Factors'!$V:$X,3,FALSE))/1000000,0)</f>
        <v>0</v>
      </c>
      <c r="BR37" s="197">
        <f>IF(M37&lt;&gt;"",(BB37*1.609344*VLOOKUP(M37,'uCO2 Emission Factors'!$V:$X,3,FALSE))/1000000,0)</f>
        <v>0</v>
      </c>
      <c r="BS37" s="197">
        <f>IF(N37&lt;&gt;"",(BC37*1.609344*VLOOKUP(N37,'uCO2 Emission Factors'!$V:$X,3,FALSE))/1000000,0)</f>
        <v>0</v>
      </c>
      <c r="BT37" s="197">
        <f>IF(O37&lt;&gt;"",(BD37*1.609344*VLOOKUP(O37,'uCO2 Emission Factors'!$V:$X,3,FALSE))/1000000,0)</f>
        <v>0</v>
      </c>
      <c r="BU37" s="197">
        <f>IF(P37&lt;&gt;"",(BE37*1.609344*VLOOKUP(P37,'uCO2 Emission Factors'!$V:$X,3,FALSE))/1000000,0)</f>
        <v>0</v>
      </c>
      <c r="BV37" s="197"/>
      <c r="BW37" s="197">
        <f>SUMIF('Fleet Calc'!$AE$3:$AE$1600,CONCATENATE(uCO2_Calc!$E37,uCO2_Calc!J$2,"L"),'Fleet Calc'!$AI$3:$AI$1600)</f>
        <v>0</v>
      </c>
      <c r="BX37" s="197">
        <f>SUMIF('Fleet Calc'!$AE$3:$AE$1600,CONCATENATE(uCO2_Calc!$E37,uCO2_Calc!K$2,"L"),'Fleet Calc'!$AI$3:$AI$1600)</f>
        <v>0</v>
      </c>
      <c r="BY37" s="197">
        <f>SUMIF('Fleet Calc'!$AE$3:$AE$1600,CONCATENATE(uCO2_Calc!$E37,uCO2_Calc!L$2,"L"),'Fleet Calc'!$AI$3:$AI$1600)</f>
        <v>0</v>
      </c>
      <c r="BZ37" s="197">
        <f>SUMIF('Fleet Calc'!$AE$3:$AE$1600,CONCATENATE(uCO2_Calc!$E37,uCO2_Calc!M$2,"L"),'Fleet Calc'!$AI$3:$AI$1600)</f>
        <v>0</v>
      </c>
      <c r="CA37" s="197">
        <f>SUMIF('Fleet Calc'!$AE$3:$AE$1600,CONCATENATE(uCO2_Calc!$E37,uCO2_Calc!N$2,"L"),'Fleet Calc'!$AI$3:$AI$1600)</f>
        <v>0</v>
      </c>
      <c r="CB37" s="197">
        <f>SUMIF('Fleet Calc'!$AE$3:$AE$1600,CONCATENATE(uCO2_Calc!$E37,uCO2_Calc!O$2,"L"),'Fleet Calc'!$AI$3:$AI$1600)</f>
        <v>0</v>
      </c>
      <c r="CC37" s="197">
        <f>SUMIF('Fleet Calc'!$AE$3:$AE$1600,CONCATENATE(uCO2_Calc!$E37,uCO2_Calc!P$2,"L"),'Fleet Calc'!$AI$3:$AI$1600)</f>
        <v>0</v>
      </c>
      <c r="CD37" s="197"/>
      <c r="CE37" s="197">
        <f>SUMIF('Fleet Calc'!$AE$3:$AE$1600,CONCATENATE(uCO2_Calc!$E37,uCO2_Calc!J$2,"A"),'Fleet Calc'!$AI$3:$AI$1600)</f>
        <v>0</v>
      </c>
      <c r="CF37" s="197">
        <f>SUMIF('Fleet Calc'!$AE$3:$AE$1600,CONCATENATE(uCO2_Calc!$E37,uCO2_Calc!K$2,"A"),'Fleet Calc'!$AI$3:$AI$1600)</f>
        <v>0</v>
      </c>
      <c r="CG37" s="197">
        <f>SUMIF('Fleet Calc'!$AE$3:$AE$1600,CONCATENATE(uCO2_Calc!$E37,uCO2_Calc!L$2,"A"),'Fleet Calc'!$AI$3:$AI$1600)</f>
        <v>0</v>
      </c>
      <c r="CH37" s="197">
        <f>SUMIF('Fleet Calc'!$AE$3:$AE$1600,CONCATENATE(uCO2_Calc!$E37,uCO2_Calc!M$2,"A"),'Fleet Calc'!$AI$3:$AI$1600)</f>
        <v>0</v>
      </c>
      <c r="CI37" s="197">
        <f>SUMIF('Fleet Calc'!$AE$3:$AE$1600,CONCATENATE(uCO2_Calc!$E37,uCO2_Calc!N$2,"A"),'Fleet Calc'!$AI$3:$AI$1600)</f>
        <v>0</v>
      </c>
      <c r="CJ37" s="197">
        <f>SUMIF('Fleet Calc'!$AE$3:$AE$1600,CONCATENATE(uCO2_Calc!$E37,uCO2_Calc!O$2,"A"),'Fleet Calc'!$AI$3:$AI$1600)</f>
        <v>0</v>
      </c>
      <c r="CK37" s="197">
        <f>SUMIF('Fleet Calc'!$AE$3:$AE$1600,CONCATENATE(uCO2_Calc!$E37,uCO2_Calc!P$2,"A"),'Fleet Calc'!$AI$3:$AI$1600)</f>
        <v>0</v>
      </c>
      <c r="CL37" s="197"/>
      <c r="CM37" s="197">
        <f>IF(S37&lt;&gt;"",(BW37*1.609344*VLOOKUP(S37,'uCO2 Emission Factors'!$V:$X,2,FALSE))/1000000,0)</f>
        <v>0</v>
      </c>
      <c r="CN37" s="197">
        <f>IF(S37&lt;&gt;"",(BX37*1.609344*VLOOKUP(S37,'uCO2 Emission Factors'!$V:$X,2,FALSE))/1000000,0)</f>
        <v>0</v>
      </c>
      <c r="CO37" s="197">
        <f>IF(T37&lt;&gt;"",(BY37*1.609344*VLOOKUP(T37,'uCO2 Emission Factors'!$V:$X,2,FALSE))/1000000,0)</f>
        <v>0</v>
      </c>
      <c r="CP37" s="197">
        <f>IF(U37&lt;&gt;"",(BZ37*1.609344*VLOOKUP(U37,'uCO2 Emission Factors'!$V:$X,2,FALSE))/1000000,0)</f>
        <v>0</v>
      </c>
      <c r="CQ37" s="197">
        <f>IF(V37&lt;&gt;"",(CA37*1.609344*VLOOKUP(V37,'uCO2 Emission Factors'!$V:$X,2,FALSE))/1000000,0)</f>
        <v>0</v>
      </c>
      <c r="CR37" s="197">
        <f>IF(W37&lt;&gt;"",(CB37*1.609344*VLOOKUP(W37,'uCO2 Emission Factors'!$V:$X,2,FALSE))/1000000,0)</f>
        <v>0</v>
      </c>
      <c r="CS37" s="197">
        <f>IF(X37&lt;&gt;"",(CC37*1.609344*VLOOKUP(X37,'uCO2 Emission Factors'!$V:$X,2,FALSE))/1000000,0)</f>
        <v>0</v>
      </c>
      <c r="CT37" s="197"/>
      <c r="CU37" s="197">
        <f>IF(S37&lt;&gt;"",(CE37*1.609344*VLOOKUP(S37,'uCO2 Emission Factors'!$V:$X,3,FALSE))/1000000,0)</f>
        <v>0</v>
      </c>
      <c r="CV37" s="197">
        <f>IF(S37&lt;&gt;"",(CF37*1.609344*VLOOKUP(S37,'uCO2 Emission Factors'!$V:$X,3,FALSE))/1000000,0)</f>
        <v>0</v>
      </c>
      <c r="CW37" s="197">
        <f>IF(T37&lt;&gt;"",(CG37*1.609344*VLOOKUP(T37,'uCO2 Emission Factors'!$V:$X,3,FALSE))/1000000,0)</f>
        <v>0</v>
      </c>
      <c r="CX37" s="197">
        <f>IF(U37&lt;&gt;"",(CH37*1.609344*VLOOKUP(U37,'uCO2 Emission Factors'!$V:$X,3,FALSE))/1000000,0)</f>
        <v>0</v>
      </c>
      <c r="CY37" s="197">
        <f>IF(V37&lt;&gt;"",(CI37*1.609344*VLOOKUP(V37,'uCO2 Emission Factors'!$V:$X,3,FALSE))/1000000,0)</f>
        <v>0</v>
      </c>
      <c r="CZ37" s="197">
        <f>IF(W37&lt;&gt;"",(CJ37*1.609344*VLOOKUP(W37,'uCO2 Emission Factors'!$V:$X,3,FALSE))/1000000,0)</f>
        <v>0</v>
      </c>
      <c r="DA37" s="197">
        <f>IF(X37&lt;&gt;"",(CK37*1.609344*VLOOKUP(X37,'uCO2 Emission Factors'!$V:$X,3,FALSE))/1000000,0)</f>
        <v>0</v>
      </c>
      <c r="DB37" s="197"/>
      <c r="DC37" s="197">
        <f>SUMIF('Fleet Calc'!$AE$3:$AE$1600,CONCATENATE(uCO2_Calc!$E37,uCO2_Calc!J$2,"L"),'Fleet Calc'!$AG$3:$AG$1600)</f>
        <v>0</v>
      </c>
      <c r="DD37" s="197">
        <f>SUMIF('Fleet Calc'!$AE$3:$AE$1600,CONCATENATE(uCO2_Calc!$E37,uCO2_Calc!K$2,"L"),'Fleet Calc'!$AG$3:$AG$1600)</f>
        <v>0</v>
      </c>
      <c r="DE37" s="197">
        <f>SUMIF('Fleet Calc'!$AE$3:$AE$1600,CONCATENATE(uCO2_Calc!$E37,uCO2_Calc!L$2,"L"),'Fleet Calc'!$AG$3:$AG$1600)</f>
        <v>0</v>
      </c>
      <c r="DF37" s="197">
        <f>SUMIF('Fleet Calc'!$AE$3:$AE$1600,CONCATENATE(uCO2_Calc!$E37,uCO2_Calc!M$2,"L"),'Fleet Calc'!$AG$3:$AG$1600)</f>
        <v>0</v>
      </c>
      <c r="DG37" s="197">
        <f>SUMIF('Fleet Calc'!$AE$3:$AE$1600,CONCATENATE(uCO2_Calc!$E37,uCO2_Calc!N$2,"L"),'Fleet Calc'!$AG$3:$AG$1600)</f>
        <v>0</v>
      </c>
      <c r="DH37" s="197">
        <f>SUMIF('Fleet Calc'!$AE$3:$AE$1600,CONCATENATE(uCO2_Calc!$E37,uCO2_Calc!O$2,"L"),'Fleet Calc'!$AG$3:$AG$1600)</f>
        <v>0</v>
      </c>
      <c r="DI37" s="197">
        <f>SUMIF('Fleet Calc'!$AE$3:$AE$1600,CONCATENATE(uCO2_Calc!$E37,uCO2_Calc!P$2,"L"),'Fleet Calc'!$AG$3:$AG$1600)</f>
        <v>0</v>
      </c>
      <c r="DJ37" s="197"/>
      <c r="DK37" s="197">
        <f>SUMIF('Fleet Calc'!$AE$3:$AE$1600,CONCATENATE(uCO2_Calc!$E37,uCO2_Calc!J$2,"A"),'Fleet Calc'!$AG$3:$AG$1600)</f>
        <v>0</v>
      </c>
      <c r="DL37" s="197">
        <f>SUMIF('Fleet Calc'!$AE$3:$AE$1600,CONCATENATE(uCO2_Calc!$E37,uCO2_Calc!K$2,"A"),'Fleet Calc'!$AG$3:$AG$1600)</f>
        <v>0</v>
      </c>
      <c r="DM37" s="197">
        <f>SUMIF('Fleet Calc'!$AE$3:$AE$1600,CONCATENATE(uCO2_Calc!$E37,uCO2_Calc!L$2,"A"),'Fleet Calc'!$AG$3:$AG$1600)</f>
        <v>0</v>
      </c>
      <c r="DN37" s="197">
        <f>SUMIF('Fleet Calc'!$AE$3:$AE$1600,CONCATENATE(uCO2_Calc!$E37,uCO2_Calc!M$2,"A"),'Fleet Calc'!$AG$3:$AG$1600)</f>
        <v>0</v>
      </c>
      <c r="DO37" s="197">
        <f>SUMIF('Fleet Calc'!$AE$3:$AE$1600,CONCATENATE(uCO2_Calc!$E37,uCO2_Calc!N$2,"A"),'Fleet Calc'!$AG$3:$AG$1600)</f>
        <v>0</v>
      </c>
      <c r="DP37" s="197">
        <f>SUMIF('Fleet Calc'!$AE$3:$AE$1600,CONCATENATE(uCO2_Calc!$E37,uCO2_Calc!O$2,"A"),'Fleet Calc'!$AG$3:$AG$1600)</f>
        <v>0</v>
      </c>
      <c r="DQ37" s="197">
        <f>SUMIF('Fleet Calc'!$AE$3:$AE$1600,CONCATENATE(uCO2_Calc!$E37,uCO2_Calc!P$2,"A"),'Fleet Calc'!$AG$3:$AG$1600)</f>
        <v>0</v>
      </c>
      <c r="DR37" s="197">
        <f>SUMIF('Fleet Calc'!$AE$3:$AE$1600,CONCATENATE(uCO2_Calc!$E37,uCO2_Calc!Q$2,"A"),'Fleet Calc'!$AG$3:$AG$1600)</f>
        <v>0</v>
      </c>
      <c r="DS37" s="197">
        <f>SUMIF('Fleet Calc'!$AE$3:$AE$1600,CONCATENATE(uCO2_Calc!$E37,uCO2_Calc!R$2,"A"),'Fleet Calc'!$AG$3:$AG$1600)</f>
        <v>0</v>
      </c>
      <c r="DT37" s="197">
        <f>SUMIF('Fleet Calc'!$AE$3:$AE$1600,CONCATENATE(uCO2_Calc!$E37,uCO2_Calc!S$2,"A"),'Fleet Calc'!$AG$3:$AG$1600)</f>
        <v>0</v>
      </c>
      <c r="DU37" s="197"/>
      <c r="DV37" s="198">
        <f>IF(J37&lt;&gt;"",(DC37*VLOOKUP(J37,'uCO2 Emission Factors'!$V:$Z,5,FALSE))/1000000,0)</f>
        <v>0</v>
      </c>
      <c r="DW37" s="198">
        <f>IF(K37&lt;&gt;"",(DD37*VLOOKUP(K37,'uCO2 Emission Factors'!$V:$Z,5,FALSE))/1000000,0)</f>
        <v>0</v>
      </c>
      <c r="DX37" s="198">
        <f>IF(L37&lt;&gt;"",(DE37*VLOOKUP(L37,'uCO2 Emission Factors'!$V:$Z,5,FALSE))/1000000,0)</f>
        <v>0</v>
      </c>
      <c r="DY37" s="198">
        <f>IF(M37&lt;&gt;"",(DF37*VLOOKUP(M37,'uCO2 Emission Factors'!$V:$Z,5,FALSE))/1000000,0)</f>
        <v>0</v>
      </c>
      <c r="DZ37" s="198">
        <f>IF(N37&lt;&gt;"",(DG37*VLOOKUP(N37,'uCO2 Emission Factors'!$V:$Z,5,FALSE))/1000000,0)</f>
        <v>0</v>
      </c>
      <c r="EA37" s="198">
        <f>IF(O37&lt;&gt;"",(DH37*VLOOKUP(O37,'uCO2 Emission Factors'!$V:$Z,5,FALSE))/1000000,0)</f>
        <v>0</v>
      </c>
      <c r="EB37" s="198">
        <f>IF(P37&lt;&gt;"",(DI37*VLOOKUP(P37,'uCO2 Emission Factors'!$V:$Z,5,FALSE))/1000000,0)</f>
        <v>0</v>
      </c>
      <c r="EC37" s="197"/>
      <c r="ED37" s="198">
        <f>IF(J37&lt;&gt;"",(DK37*VLOOKUP(J37,'uCO2 Emission Factors'!$V:$Z,5,FALSE))/1000000,0)</f>
        <v>0</v>
      </c>
      <c r="EE37" s="198">
        <f>IF(K37&lt;&gt;"",(DL37*VLOOKUP(K37,'uCO2 Emission Factors'!$V:$Z,5,FALSE))/1000000,0)</f>
        <v>0</v>
      </c>
      <c r="EF37" s="198">
        <f>IF(L37&lt;&gt;"",(DM37*VLOOKUP(L37,'uCO2 Emission Factors'!$V:$Z,5,FALSE))/1000000,0)</f>
        <v>0</v>
      </c>
      <c r="EG37" s="198">
        <f>IF(M37&lt;&gt;"",(DN37*VLOOKUP(M37,'uCO2 Emission Factors'!$V:$Z,5,FALSE))/1000000,0)</f>
        <v>0</v>
      </c>
      <c r="EH37" s="198">
        <f>IF(N37&lt;&gt;"",(DO37*VLOOKUP(N37,'uCO2 Emission Factors'!$V:$Z,5,FALSE))/1000000,0)</f>
        <v>0</v>
      </c>
      <c r="EI37" s="198">
        <f>IF(O37&lt;&gt;"",(DP37*VLOOKUP(O37,'uCO2 Emission Factors'!$V:$Z,5,FALSE))/1000000,0)</f>
        <v>0</v>
      </c>
      <c r="EJ37" s="198">
        <f>IF(P37&lt;&gt;"",(DQ37*VLOOKUP(P37,'uCO2 Emission Factors'!$V:$Z,5,FALSE))/1000000,0)</f>
        <v>0</v>
      </c>
      <c r="EK37" s="197"/>
      <c r="EL37" s="198">
        <f t="shared" si="72"/>
        <v>0</v>
      </c>
      <c r="EM37" s="198">
        <f t="shared" si="73"/>
        <v>0</v>
      </c>
      <c r="EN37" s="198">
        <f t="shared" si="74"/>
        <v>0</v>
      </c>
      <c r="EO37" s="198">
        <f t="shared" si="75"/>
        <v>0</v>
      </c>
      <c r="EP37" s="198">
        <f t="shared" si="76"/>
        <v>0</v>
      </c>
      <c r="EQ37" s="198">
        <f t="shared" si="77"/>
        <v>0</v>
      </c>
      <c r="ER37" s="198">
        <f t="shared" si="78"/>
        <v>0</v>
      </c>
      <c r="ES37" s="198"/>
      <c r="ET37" s="198">
        <f t="shared" si="79"/>
        <v>0</v>
      </c>
      <c r="EU37" s="198">
        <f t="shared" si="80"/>
        <v>0</v>
      </c>
      <c r="EV37" s="198">
        <f t="shared" si="81"/>
        <v>0</v>
      </c>
      <c r="EW37" s="198">
        <f t="shared" si="82"/>
        <v>0</v>
      </c>
      <c r="EX37" s="198">
        <f t="shared" si="83"/>
        <v>0</v>
      </c>
      <c r="EY37" s="198">
        <f t="shared" si="84"/>
        <v>0</v>
      </c>
      <c r="EZ37" s="198">
        <f t="shared" si="85"/>
        <v>0</v>
      </c>
      <c r="FA37" s="197"/>
      <c r="FB37" s="197">
        <f t="shared" si="86"/>
        <v>0</v>
      </c>
      <c r="FC37" s="197"/>
      <c r="FD37" s="197">
        <f t="shared" si="87"/>
        <v>0</v>
      </c>
      <c r="FE37" s="197">
        <f t="shared" si="88"/>
        <v>0</v>
      </c>
      <c r="FF37" s="197">
        <f t="shared" si="89"/>
        <v>0</v>
      </c>
      <c r="FG37" s="197">
        <f t="shared" si="90"/>
        <v>0</v>
      </c>
      <c r="FH37" s="197">
        <f t="shared" si="91"/>
        <v>0</v>
      </c>
      <c r="FI37" s="197">
        <f t="shared" si="92"/>
        <v>0</v>
      </c>
      <c r="FJ37" s="197">
        <f t="shared" si="93"/>
        <v>0</v>
      </c>
      <c r="FL37" s="194">
        <f t="shared" si="94"/>
        <v>0</v>
      </c>
      <c r="FM37" s="194">
        <f t="shared" si="95"/>
        <v>0</v>
      </c>
      <c r="FN37" s="194">
        <f t="shared" si="96"/>
        <v>0</v>
      </c>
      <c r="FO37" s="194">
        <f t="shared" si="97"/>
        <v>0</v>
      </c>
      <c r="FP37" s="194">
        <f t="shared" si="98"/>
        <v>0</v>
      </c>
      <c r="FQ37" s="194">
        <f t="shared" si="99"/>
        <v>0</v>
      </c>
      <c r="FR37" s="194">
        <f t="shared" si="100"/>
        <v>0</v>
      </c>
      <c r="FT37" s="194">
        <f t="shared" si="101"/>
        <v>0</v>
      </c>
      <c r="FU37" s="194">
        <f t="shared" si="102"/>
        <v>0</v>
      </c>
      <c r="FV37" s="194">
        <f t="shared" si="103"/>
        <v>0</v>
      </c>
      <c r="FW37" s="194">
        <f t="shared" si="104"/>
        <v>0</v>
      </c>
      <c r="FX37" s="194">
        <f t="shared" si="105"/>
        <v>0</v>
      </c>
      <c r="FY37" s="194">
        <f t="shared" si="106"/>
        <v>0</v>
      </c>
      <c r="FZ37" s="194">
        <f t="shared" si="107"/>
        <v>0</v>
      </c>
      <c r="GB37" s="194">
        <f t="shared" si="108"/>
        <v>0</v>
      </c>
      <c r="GC37" s="194">
        <f t="shared" si="109"/>
        <v>0</v>
      </c>
      <c r="GD37" s="194">
        <f t="shared" si="110"/>
        <v>0</v>
      </c>
      <c r="GE37" s="194">
        <f t="shared" si="111"/>
        <v>0</v>
      </c>
      <c r="GF37" s="194">
        <f t="shared" si="112"/>
        <v>0</v>
      </c>
      <c r="GG37" s="194">
        <f t="shared" si="113"/>
        <v>0</v>
      </c>
      <c r="GH37" s="194">
        <f t="shared" si="114"/>
        <v>0</v>
      </c>
      <c r="GJ37" s="194">
        <f t="shared" si="115"/>
        <v>0</v>
      </c>
      <c r="GK37" s="194">
        <f t="shared" si="116"/>
        <v>0</v>
      </c>
      <c r="GL37" s="194">
        <f t="shared" si="117"/>
        <v>0</v>
      </c>
      <c r="GM37" s="194">
        <f t="shared" si="118"/>
        <v>0</v>
      </c>
      <c r="GN37" s="194">
        <f t="shared" si="119"/>
        <v>0</v>
      </c>
      <c r="GO37" s="194">
        <f t="shared" si="120"/>
        <v>0</v>
      </c>
      <c r="GP37" s="194">
        <f t="shared" si="121"/>
        <v>0</v>
      </c>
      <c r="GR37" s="194">
        <f t="shared" si="122"/>
        <v>0</v>
      </c>
      <c r="GS37" s="194">
        <f t="shared" si="123"/>
        <v>0</v>
      </c>
      <c r="GT37" s="194">
        <f t="shared" si="124"/>
        <v>0</v>
      </c>
      <c r="GU37" s="194">
        <f t="shared" si="125"/>
        <v>0</v>
      </c>
      <c r="GV37" s="194">
        <f t="shared" si="126"/>
        <v>0</v>
      </c>
      <c r="GW37" s="194">
        <f t="shared" si="127"/>
        <v>0</v>
      </c>
      <c r="GX37" s="194">
        <f t="shared" si="128"/>
        <v>0</v>
      </c>
    </row>
    <row r="38" spans="1:206" s="194" customFormat="1" x14ac:dyDescent="0.2">
      <c r="B38" s="194" t="s">
        <v>297</v>
      </c>
      <c r="C38" s="194" t="s">
        <v>86</v>
      </c>
      <c r="E38" s="194" t="str">
        <f t="shared" si="0"/>
        <v>F</v>
      </c>
      <c r="G38" s="195">
        <v>50</v>
      </c>
      <c r="H38" s="195">
        <v>0</v>
      </c>
      <c r="I38" s="192"/>
      <c r="J38" s="196">
        <f t="shared" si="68"/>
        <v>300</v>
      </c>
      <c r="K38" s="196">
        <f t="shared" si="69"/>
        <v>301</v>
      </c>
      <c r="L38" s="196">
        <f t="shared" si="69"/>
        <v>302</v>
      </c>
      <c r="M38" s="196">
        <f t="shared" si="69"/>
        <v>303</v>
      </c>
      <c r="N38" s="196">
        <f t="shared" si="69"/>
        <v>304</v>
      </c>
      <c r="O38" s="196">
        <f t="shared" si="70"/>
        <v>304</v>
      </c>
      <c r="P38" s="196">
        <f t="shared" si="70"/>
        <v>304</v>
      </c>
      <c r="Q38" s="192"/>
      <c r="R38" s="192"/>
      <c r="S38" s="192">
        <f t="shared" si="63"/>
        <v>400</v>
      </c>
      <c r="T38" s="192">
        <f t="shared" si="64"/>
        <v>401</v>
      </c>
      <c r="U38" s="192">
        <f t="shared" si="65"/>
        <v>402</v>
      </c>
      <c r="V38" s="192">
        <f t="shared" si="66"/>
        <v>403</v>
      </c>
      <c r="W38" s="192">
        <f t="shared" si="67"/>
        <v>404</v>
      </c>
      <c r="X38" s="196">
        <f t="shared" si="71"/>
        <v>404</v>
      </c>
      <c r="Y38" s="196">
        <f t="shared" si="71"/>
        <v>404</v>
      </c>
      <c r="AA38" s="197">
        <f>COUNTIF('Fleet Calc'!$AE$3:$AE$1600,CONCATENATE(uCO2_Calc!$E38,uCO2_Calc!J$2,"L"))</f>
        <v>0</v>
      </c>
      <c r="AB38" s="197">
        <f>COUNTIF('Fleet Calc'!$AE$3:$AE$1600,CONCATENATE(uCO2_Calc!$E38,uCO2_Calc!K$2,"L"))</f>
        <v>0</v>
      </c>
      <c r="AC38" s="197">
        <f>COUNTIF('Fleet Calc'!$AE$3:$AE$1600,CONCATENATE(uCO2_Calc!$E38,uCO2_Calc!L$2,"L"))</f>
        <v>0</v>
      </c>
      <c r="AD38" s="197">
        <f>COUNTIF('Fleet Calc'!$AE$3:$AE$1600,CONCATENATE(uCO2_Calc!$E38,uCO2_Calc!M$2,"L"))</f>
        <v>0</v>
      </c>
      <c r="AE38" s="197">
        <f>COUNTIF('Fleet Calc'!$AE$3:$AE$1600,CONCATENATE(uCO2_Calc!$E38,uCO2_Calc!N$2,"L"))</f>
        <v>0</v>
      </c>
      <c r="AF38" s="197">
        <f>COUNTIF('Fleet Calc'!$AE$3:$AE$1600,CONCATENATE(uCO2_Calc!$E38,uCO2_Calc!O$2,"L"))</f>
        <v>0</v>
      </c>
      <c r="AG38" s="197">
        <f>COUNTIF('Fleet Calc'!$AE$3:$AE$1600,CONCATENATE(uCO2_Calc!$E38,uCO2_Calc!P$2,"L"))</f>
        <v>0</v>
      </c>
      <c r="AH38" s="197"/>
      <c r="AI38" s="197">
        <f>COUNTIF('Fleet Calc'!$AE$3:$AE$1600,CONCATENATE(uCO2_Calc!$E38,uCO2_Calc!J$2,"A"))</f>
        <v>0</v>
      </c>
      <c r="AJ38" s="197">
        <f>COUNTIF('Fleet Calc'!$AE$3:$AE$1600,CONCATENATE(uCO2_Calc!$E38,uCO2_Calc!K$2,"A"))</f>
        <v>0</v>
      </c>
      <c r="AK38" s="197">
        <f>COUNTIF('Fleet Calc'!$AE$3:$AE$1600,CONCATENATE(uCO2_Calc!$E38,uCO2_Calc!L$2,"A"))</f>
        <v>0</v>
      </c>
      <c r="AL38" s="197">
        <f>COUNTIF('Fleet Calc'!$AE$3:$AE$1600,CONCATENATE(uCO2_Calc!$E38,uCO2_Calc!M$2,"A"))</f>
        <v>0</v>
      </c>
      <c r="AM38" s="197">
        <f>COUNTIF('Fleet Calc'!$AE$3:$AE$1600,CONCATENATE(uCO2_Calc!$E38,uCO2_Calc!N$2,"A"))</f>
        <v>0</v>
      </c>
      <c r="AN38" s="197">
        <f>COUNTIF('Fleet Calc'!$AE$3:$AE$1600,CONCATENATE(uCO2_Calc!$E38,uCO2_Calc!O$2,"A"))</f>
        <v>0</v>
      </c>
      <c r="AO38" s="197">
        <f>COUNTIF('Fleet Calc'!$AE$3:$AE$1600,CONCATENATE(uCO2_Calc!$E38,uCO2_Calc!P$2,"A"))</f>
        <v>0</v>
      </c>
      <c r="AP38" s="197"/>
      <c r="AQ38" s="197">
        <f>SUMIF('Fleet Calc'!$AE$3:$AE$1600,CONCATENATE(uCO2_Calc!$E38,uCO2_Calc!J$2,"L"),'Fleet Calc'!$AK$3:$AK$1600)</f>
        <v>0</v>
      </c>
      <c r="AR38" s="197">
        <f>SUMIF('Fleet Calc'!$AE$3:$AE$1600,CONCATENATE(uCO2_Calc!$E38,uCO2_Calc!K$2,"L"),'Fleet Calc'!$AK$3:$AK$1600)</f>
        <v>0</v>
      </c>
      <c r="AS38" s="197">
        <f>SUMIF('Fleet Calc'!$AE$3:$AE$1600,CONCATENATE(uCO2_Calc!$E38,uCO2_Calc!L$2,"L"),'Fleet Calc'!$AK$3:$AK$1600)</f>
        <v>0</v>
      </c>
      <c r="AT38" s="197">
        <f>SUMIF('Fleet Calc'!$AE$3:$AE$1600,CONCATENATE(uCO2_Calc!$E38,uCO2_Calc!M$2,"L"),'Fleet Calc'!$AK$3:$AK$1600)</f>
        <v>0</v>
      </c>
      <c r="AU38" s="197">
        <f>SUMIF('Fleet Calc'!$AE$3:$AE$1600,CONCATENATE(uCO2_Calc!$E38,uCO2_Calc!N$2,"L"),'Fleet Calc'!$AK$3:$AK$1600)</f>
        <v>0</v>
      </c>
      <c r="AV38" s="197">
        <f>SUMIF('Fleet Calc'!$AE$3:$AE$1600,CONCATENATE(uCO2_Calc!$E38,uCO2_Calc!O$2,"L"),'Fleet Calc'!$AK$3:$AK$1600)</f>
        <v>0</v>
      </c>
      <c r="AW38" s="197">
        <f>SUMIF('Fleet Calc'!$AE$3:$AE$1600,CONCATENATE(uCO2_Calc!$E38,uCO2_Calc!P$2,"L"),'Fleet Calc'!$AK$3:$AK$1600)</f>
        <v>0</v>
      </c>
      <c r="AX38" s="197"/>
      <c r="AY38" s="197">
        <f>SUMIF('Fleet Calc'!$AE$3:$AE$1600,CONCATENATE(uCO2_Calc!$E38,uCO2_Calc!J$2,"A"),'Fleet Calc'!$AK$3:$AK$1600)</f>
        <v>0</v>
      </c>
      <c r="AZ38" s="197">
        <f>SUMIF('Fleet Calc'!$AE$3:$AE$1600,CONCATENATE(uCO2_Calc!$E38,uCO2_Calc!K$2,"A"),'Fleet Calc'!$AK$3:$AK$1600)</f>
        <v>0</v>
      </c>
      <c r="BA38" s="197">
        <f>SUMIF('Fleet Calc'!$AE$3:$AE$1600,CONCATENATE(uCO2_Calc!$E38,uCO2_Calc!L$2,"A"),'Fleet Calc'!$AK$3:$AK$1600)</f>
        <v>0</v>
      </c>
      <c r="BB38" s="197">
        <f>SUMIF('Fleet Calc'!$AE$3:$AE$1600,CONCATENATE(uCO2_Calc!$E38,uCO2_Calc!M$2,"A"),'Fleet Calc'!$AK$3:$AK$1600)</f>
        <v>0</v>
      </c>
      <c r="BC38" s="197">
        <f>SUMIF('Fleet Calc'!$AE$3:$AE$1600,CONCATENATE(uCO2_Calc!$E38,uCO2_Calc!N$2,"A"),'Fleet Calc'!$AK$3:$AK$1600)</f>
        <v>0</v>
      </c>
      <c r="BD38" s="197">
        <f>SUMIF('Fleet Calc'!$AE$3:$AE$1600,CONCATENATE(uCO2_Calc!$E38,uCO2_Calc!O$2,"A"),'Fleet Calc'!$AK$3:$AK$1600)</f>
        <v>0</v>
      </c>
      <c r="BE38" s="197">
        <f>SUMIF('Fleet Calc'!$AE$3:$AE$1600,CONCATENATE(uCO2_Calc!$E38,uCO2_Calc!P$2,"A"),'Fleet Calc'!$AK$3:$AK$1600)</f>
        <v>0</v>
      </c>
      <c r="BF38" s="197"/>
      <c r="BG38" s="197">
        <f>IF(J38&lt;&gt;"",(AQ38*1.609344*VLOOKUP(J38,'uCO2 Emission Factors'!$V:$X,2,FALSE))/1000000,0)</f>
        <v>0</v>
      </c>
      <c r="BH38" s="197">
        <f>IF(K38&lt;&gt;"",(AR38*1.609344*VLOOKUP(K38,'uCO2 Emission Factors'!$V:$X,2,FALSE))/1000000,0)</f>
        <v>0</v>
      </c>
      <c r="BI38" s="197">
        <f>IF(L38&lt;&gt;"",(AS38*1.609344*VLOOKUP(L38,'uCO2 Emission Factors'!$V:$X,2,FALSE))/1000000,0)</f>
        <v>0</v>
      </c>
      <c r="BJ38" s="197">
        <f>IF(M38&lt;&gt;"",(AT38*1.609344*VLOOKUP(M38,'uCO2 Emission Factors'!$V:$X,2,FALSE))/1000000,0)</f>
        <v>0</v>
      </c>
      <c r="BK38" s="197">
        <f>IF(N38&lt;&gt;"",(AU38*1.609344*VLOOKUP(N38,'uCO2 Emission Factors'!$V:$X,2,FALSE))/1000000,0)</f>
        <v>0</v>
      </c>
      <c r="BL38" s="197">
        <f>IF(O38&lt;&gt;"",(AV38*1.609344*VLOOKUP(O38,'uCO2 Emission Factors'!$V:$X,2,FALSE))/1000000,0)</f>
        <v>0</v>
      </c>
      <c r="BM38" s="197">
        <f>IF(P38&lt;&gt;"",(AW38*1.609344*VLOOKUP(P38,'uCO2 Emission Factors'!$V:$X,2,FALSE))/1000000,0)</f>
        <v>0</v>
      </c>
      <c r="BN38" s="197"/>
      <c r="BO38" s="197">
        <f>IF(J38&lt;&gt;"",(AY38*1.609344*VLOOKUP(J38,'uCO2 Emission Factors'!$V:$X,3,FALSE))/1000000,0)</f>
        <v>0</v>
      </c>
      <c r="BP38" s="197">
        <f>IF(K38&lt;&gt;"",(AZ38*1.609344*VLOOKUP(K38,'uCO2 Emission Factors'!$V:$X,3,FALSE))/1000000,0)</f>
        <v>0</v>
      </c>
      <c r="BQ38" s="197">
        <f>IF(L38&lt;&gt;"",(BA38*1.609344*VLOOKUP(L38,'uCO2 Emission Factors'!$V:$X,3,FALSE))/1000000,0)</f>
        <v>0</v>
      </c>
      <c r="BR38" s="197">
        <f>IF(M38&lt;&gt;"",(BB38*1.609344*VLOOKUP(M38,'uCO2 Emission Factors'!$V:$X,3,FALSE))/1000000,0)</f>
        <v>0</v>
      </c>
      <c r="BS38" s="197">
        <f>IF(N38&lt;&gt;"",(BC38*1.609344*VLOOKUP(N38,'uCO2 Emission Factors'!$V:$X,3,FALSE))/1000000,0)</f>
        <v>0</v>
      </c>
      <c r="BT38" s="197">
        <f>IF(O38&lt;&gt;"",(BD38*1.609344*VLOOKUP(O38,'uCO2 Emission Factors'!$V:$X,3,FALSE))/1000000,0)</f>
        <v>0</v>
      </c>
      <c r="BU38" s="197">
        <f>IF(P38&lt;&gt;"",(BE38*1.609344*VLOOKUP(P38,'uCO2 Emission Factors'!$V:$X,3,FALSE))/1000000,0)</f>
        <v>0</v>
      </c>
      <c r="BV38" s="197"/>
      <c r="BW38" s="197">
        <f>SUMIF('Fleet Calc'!$AE$3:$AE$1600,CONCATENATE(uCO2_Calc!$E38,uCO2_Calc!J$2,"L"),'Fleet Calc'!$AI$3:$AI$1600)</f>
        <v>0</v>
      </c>
      <c r="BX38" s="197">
        <f>SUMIF('Fleet Calc'!$AE$3:$AE$1600,CONCATENATE(uCO2_Calc!$E38,uCO2_Calc!K$2,"L"),'Fleet Calc'!$AI$3:$AI$1600)</f>
        <v>0</v>
      </c>
      <c r="BY38" s="197">
        <f>SUMIF('Fleet Calc'!$AE$3:$AE$1600,CONCATENATE(uCO2_Calc!$E38,uCO2_Calc!L$2,"L"),'Fleet Calc'!$AI$3:$AI$1600)</f>
        <v>0</v>
      </c>
      <c r="BZ38" s="197">
        <f>SUMIF('Fleet Calc'!$AE$3:$AE$1600,CONCATENATE(uCO2_Calc!$E38,uCO2_Calc!M$2,"L"),'Fleet Calc'!$AI$3:$AI$1600)</f>
        <v>0</v>
      </c>
      <c r="CA38" s="197">
        <f>SUMIF('Fleet Calc'!$AE$3:$AE$1600,CONCATENATE(uCO2_Calc!$E38,uCO2_Calc!N$2,"L"),'Fleet Calc'!$AI$3:$AI$1600)</f>
        <v>0</v>
      </c>
      <c r="CB38" s="197">
        <f>SUMIF('Fleet Calc'!$AE$3:$AE$1600,CONCATENATE(uCO2_Calc!$E38,uCO2_Calc!O$2,"L"),'Fleet Calc'!$AI$3:$AI$1600)</f>
        <v>0</v>
      </c>
      <c r="CC38" s="197">
        <f>SUMIF('Fleet Calc'!$AE$3:$AE$1600,CONCATENATE(uCO2_Calc!$E38,uCO2_Calc!P$2,"L"),'Fleet Calc'!$AI$3:$AI$1600)</f>
        <v>0</v>
      </c>
      <c r="CD38" s="197"/>
      <c r="CE38" s="197">
        <f>SUMIF('Fleet Calc'!$AE$3:$AE$1600,CONCATENATE(uCO2_Calc!$E38,uCO2_Calc!J$2,"A"),'Fleet Calc'!$AI$3:$AI$1600)</f>
        <v>0</v>
      </c>
      <c r="CF38" s="197">
        <f>SUMIF('Fleet Calc'!$AE$3:$AE$1600,CONCATENATE(uCO2_Calc!$E38,uCO2_Calc!K$2,"A"),'Fleet Calc'!$AI$3:$AI$1600)</f>
        <v>0</v>
      </c>
      <c r="CG38" s="197">
        <f>SUMIF('Fleet Calc'!$AE$3:$AE$1600,CONCATENATE(uCO2_Calc!$E38,uCO2_Calc!L$2,"A"),'Fleet Calc'!$AI$3:$AI$1600)</f>
        <v>0</v>
      </c>
      <c r="CH38" s="197">
        <f>SUMIF('Fleet Calc'!$AE$3:$AE$1600,CONCATENATE(uCO2_Calc!$E38,uCO2_Calc!M$2,"A"),'Fleet Calc'!$AI$3:$AI$1600)</f>
        <v>0</v>
      </c>
      <c r="CI38" s="197">
        <f>SUMIF('Fleet Calc'!$AE$3:$AE$1600,CONCATENATE(uCO2_Calc!$E38,uCO2_Calc!N$2,"A"),'Fleet Calc'!$AI$3:$AI$1600)</f>
        <v>0</v>
      </c>
      <c r="CJ38" s="197">
        <f>SUMIF('Fleet Calc'!$AE$3:$AE$1600,CONCATENATE(uCO2_Calc!$E38,uCO2_Calc!O$2,"A"),'Fleet Calc'!$AI$3:$AI$1600)</f>
        <v>0</v>
      </c>
      <c r="CK38" s="197">
        <f>SUMIF('Fleet Calc'!$AE$3:$AE$1600,CONCATENATE(uCO2_Calc!$E38,uCO2_Calc!P$2,"A"),'Fleet Calc'!$AI$3:$AI$1600)</f>
        <v>0</v>
      </c>
      <c r="CL38" s="197"/>
      <c r="CM38" s="197">
        <f>IF(S38&lt;&gt;"",(BW38*1.609344*VLOOKUP(S38,'uCO2 Emission Factors'!$V:$X,2,FALSE))/1000000,0)</f>
        <v>0</v>
      </c>
      <c r="CN38" s="197">
        <f>IF(S38&lt;&gt;"",(BX38*1.609344*VLOOKUP(S38,'uCO2 Emission Factors'!$V:$X,2,FALSE))/1000000,0)</f>
        <v>0</v>
      </c>
      <c r="CO38" s="197">
        <f>IF(T38&lt;&gt;"",(BY38*1.609344*VLOOKUP(T38,'uCO2 Emission Factors'!$V:$X,2,FALSE))/1000000,0)</f>
        <v>0</v>
      </c>
      <c r="CP38" s="197">
        <f>IF(U38&lt;&gt;"",(BZ38*1.609344*VLOOKUP(U38,'uCO2 Emission Factors'!$V:$X,2,FALSE))/1000000,0)</f>
        <v>0</v>
      </c>
      <c r="CQ38" s="197">
        <f>IF(V38&lt;&gt;"",(CA38*1.609344*VLOOKUP(V38,'uCO2 Emission Factors'!$V:$X,2,FALSE))/1000000,0)</f>
        <v>0</v>
      </c>
      <c r="CR38" s="197">
        <f>IF(W38&lt;&gt;"",(CB38*1.609344*VLOOKUP(W38,'uCO2 Emission Factors'!$V:$X,2,FALSE))/1000000,0)</f>
        <v>0</v>
      </c>
      <c r="CS38" s="197">
        <f>IF(X38&lt;&gt;"",(CC38*1.609344*VLOOKUP(X38,'uCO2 Emission Factors'!$V:$X,2,FALSE))/1000000,0)</f>
        <v>0</v>
      </c>
      <c r="CT38" s="197"/>
      <c r="CU38" s="197">
        <f>IF(S38&lt;&gt;"",(CE38*1.609344*VLOOKUP(S38,'uCO2 Emission Factors'!$V:$X,3,FALSE))/1000000,0)</f>
        <v>0</v>
      </c>
      <c r="CV38" s="197">
        <f>IF(S38&lt;&gt;"",(CF38*1.609344*VLOOKUP(S38,'uCO2 Emission Factors'!$V:$X,3,FALSE))/1000000,0)</f>
        <v>0</v>
      </c>
      <c r="CW38" s="197">
        <f>IF(T38&lt;&gt;"",(CG38*1.609344*VLOOKUP(T38,'uCO2 Emission Factors'!$V:$X,3,FALSE))/1000000,0)</f>
        <v>0</v>
      </c>
      <c r="CX38" s="197">
        <f>IF(U38&lt;&gt;"",(CH38*1.609344*VLOOKUP(U38,'uCO2 Emission Factors'!$V:$X,3,FALSE))/1000000,0)</f>
        <v>0</v>
      </c>
      <c r="CY38" s="197">
        <f>IF(V38&lt;&gt;"",(CI38*1.609344*VLOOKUP(V38,'uCO2 Emission Factors'!$V:$X,3,FALSE))/1000000,0)</f>
        <v>0</v>
      </c>
      <c r="CZ38" s="197">
        <f>IF(W38&lt;&gt;"",(CJ38*1.609344*VLOOKUP(W38,'uCO2 Emission Factors'!$V:$X,3,FALSE))/1000000,0)</f>
        <v>0</v>
      </c>
      <c r="DA38" s="197">
        <f>IF(X38&lt;&gt;"",(CK38*1.609344*VLOOKUP(X38,'uCO2 Emission Factors'!$V:$X,3,FALSE))/1000000,0)</f>
        <v>0</v>
      </c>
      <c r="DB38" s="197"/>
      <c r="DC38" s="197">
        <f>SUMIF('Fleet Calc'!$AE$3:$AE$1600,CONCATENATE(uCO2_Calc!$E38,uCO2_Calc!J$2,"L"),'Fleet Calc'!$AG$3:$AG$1600)</f>
        <v>0</v>
      </c>
      <c r="DD38" s="197">
        <f>SUMIF('Fleet Calc'!$AE$3:$AE$1600,CONCATENATE(uCO2_Calc!$E38,uCO2_Calc!K$2,"L"),'Fleet Calc'!$AG$3:$AG$1600)</f>
        <v>0</v>
      </c>
      <c r="DE38" s="197">
        <f>SUMIF('Fleet Calc'!$AE$3:$AE$1600,CONCATENATE(uCO2_Calc!$E38,uCO2_Calc!L$2,"L"),'Fleet Calc'!$AG$3:$AG$1600)</f>
        <v>0</v>
      </c>
      <c r="DF38" s="197">
        <f>SUMIF('Fleet Calc'!$AE$3:$AE$1600,CONCATENATE(uCO2_Calc!$E38,uCO2_Calc!M$2,"L"),'Fleet Calc'!$AG$3:$AG$1600)</f>
        <v>0</v>
      </c>
      <c r="DG38" s="197">
        <f>SUMIF('Fleet Calc'!$AE$3:$AE$1600,CONCATENATE(uCO2_Calc!$E38,uCO2_Calc!N$2,"L"),'Fleet Calc'!$AG$3:$AG$1600)</f>
        <v>0</v>
      </c>
      <c r="DH38" s="197">
        <f>SUMIF('Fleet Calc'!$AE$3:$AE$1600,CONCATENATE(uCO2_Calc!$E38,uCO2_Calc!O$2,"L"),'Fleet Calc'!$AG$3:$AG$1600)</f>
        <v>0</v>
      </c>
      <c r="DI38" s="197">
        <f>SUMIF('Fleet Calc'!$AE$3:$AE$1600,CONCATENATE(uCO2_Calc!$E38,uCO2_Calc!P$2,"L"),'Fleet Calc'!$AG$3:$AG$1600)</f>
        <v>0</v>
      </c>
      <c r="DJ38" s="197"/>
      <c r="DK38" s="197">
        <f>SUMIF('Fleet Calc'!$AE$3:$AE$1600,CONCATENATE(uCO2_Calc!$E38,uCO2_Calc!J$2,"A"),'Fleet Calc'!$AG$3:$AG$1600)</f>
        <v>0</v>
      </c>
      <c r="DL38" s="197">
        <f>SUMIF('Fleet Calc'!$AE$3:$AE$1600,CONCATENATE(uCO2_Calc!$E38,uCO2_Calc!K$2,"A"),'Fleet Calc'!$AG$3:$AG$1600)</f>
        <v>0</v>
      </c>
      <c r="DM38" s="197">
        <f>SUMIF('Fleet Calc'!$AE$3:$AE$1600,CONCATENATE(uCO2_Calc!$E38,uCO2_Calc!L$2,"A"),'Fleet Calc'!$AG$3:$AG$1600)</f>
        <v>0</v>
      </c>
      <c r="DN38" s="197">
        <f>SUMIF('Fleet Calc'!$AE$3:$AE$1600,CONCATENATE(uCO2_Calc!$E38,uCO2_Calc!M$2,"A"),'Fleet Calc'!$AG$3:$AG$1600)</f>
        <v>0</v>
      </c>
      <c r="DO38" s="197">
        <f>SUMIF('Fleet Calc'!$AE$3:$AE$1600,CONCATENATE(uCO2_Calc!$E38,uCO2_Calc!N$2,"A"),'Fleet Calc'!$AG$3:$AG$1600)</f>
        <v>0</v>
      </c>
      <c r="DP38" s="197">
        <f>SUMIF('Fleet Calc'!$AE$3:$AE$1600,CONCATENATE(uCO2_Calc!$E38,uCO2_Calc!O$2,"A"),'Fleet Calc'!$AG$3:$AG$1600)</f>
        <v>0</v>
      </c>
      <c r="DQ38" s="197">
        <f>SUMIF('Fleet Calc'!$AE$3:$AE$1600,CONCATENATE(uCO2_Calc!$E38,uCO2_Calc!P$2,"A"),'Fleet Calc'!$AG$3:$AG$1600)</f>
        <v>0</v>
      </c>
      <c r="DR38" s="197">
        <f>SUMIF('Fleet Calc'!$AE$3:$AE$1600,CONCATENATE(uCO2_Calc!$E38,uCO2_Calc!Q$2,"A"),'Fleet Calc'!$AG$3:$AG$1600)</f>
        <v>0</v>
      </c>
      <c r="DS38" s="197">
        <f>SUMIF('Fleet Calc'!$AE$3:$AE$1600,CONCATENATE(uCO2_Calc!$E38,uCO2_Calc!R$2,"A"),'Fleet Calc'!$AG$3:$AG$1600)</f>
        <v>0</v>
      </c>
      <c r="DT38" s="197">
        <f>SUMIF('Fleet Calc'!$AE$3:$AE$1600,CONCATENATE(uCO2_Calc!$E38,uCO2_Calc!S$2,"A"),'Fleet Calc'!$AG$3:$AG$1600)</f>
        <v>0</v>
      </c>
      <c r="DU38" s="197"/>
      <c r="DV38" s="198">
        <f>IF(J38&lt;&gt;"",(DC38*VLOOKUP(J38,'uCO2 Emission Factors'!$V:$Z,5,FALSE))/1000000,0)</f>
        <v>0</v>
      </c>
      <c r="DW38" s="198">
        <f>IF(K38&lt;&gt;"",(DD38*VLOOKUP(K38,'uCO2 Emission Factors'!$V:$Z,5,FALSE))/1000000,0)</f>
        <v>0</v>
      </c>
      <c r="DX38" s="198">
        <f>IF(L38&lt;&gt;"",(DE38*VLOOKUP(L38,'uCO2 Emission Factors'!$V:$Z,5,FALSE))/1000000,0)</f>
        <v>0</v>
      </c>
      <c r="DY38" s="198">
        <f>IF(M38&lt;&gt;"",(DF38*VLOOKUP(M38,'uCO2 Emission Factors'!$V:$Z,5,FALSE))/1000000,0)</f>
        <v>0</v>
      </c>
      <c r="DZ38" s="198">
        <f>IF(N38&lt;&gt;"",(DG38*VLOOKUP(N38,'uCO2 Emission Factors'!$V:$Z,5,FALSE))/1000000,0)</f>
        <v>0</v>
      </c>
      <c r="EA38" s="198">
        <f>IF(O38&lt;&gt;"",(DH38*VLOOKUP(O38,'uCO2 Emission Factors'!$V:$Z,5,FALSE))/1000000,0)</f>
        <v>0</v>
      </c>
      <c r="EB38" s="198">
        <f>IF(P38&lt;&gt;"",(DI38*VLOOKUP(P38,'uCO2 Emission Factors'!$V:$Z,5,FALSE))/1000000,0)</f>
        <v>0</v>
      </c>
      <c r="EC38" s="197"/>
      <c r="ED38" s="198">
        <f>IF(J38&lt;&gt;"",(DK38*VLOOKUP(J38,'uCO2 Emission Factors'!$V:$Z,5,FALSE))/1000000,0)</f>
        <v>0</v>
      </c>
      <c r="EE38" s="198">
        <f>IF(K38&lt;&gt;"",(DL38*VLOOKUP(K38,'uCO2 Emission Factors'!$V:$Z,5,FALSE))/1000000,0)</f>
        <v>0</v>
      </c>
      <c r="EF38" s="198">
        <f>IF(L38&lt;&gt;"",(DM38*VLOOKUP(L38,'uCO2 Emission Factors'!$V:$Z,5,FALSE))/1000000,0)</f>
        <v>0</v>
      </c>
      <c r="EG38" s="198">
        <f>IF(M38&lt;&gt;"",(DN38*VLOOKUP(M38,'uCO2 Emission Factors'!$V:$Z,5,FALSE))/1000000,0)</f>
        <v>0</v>
      </c>
      <c r="EH38" s="198">
        <f>IF(N38&lt;&gt;"",(DO38*VLOOKUP(N38,'uCO2 Emission Factors'!$V:$Z,5,FALSE))/1000000,0)</f>
        <v>0</v>
      </c>
      <c r="EI38" s="198">
        <f>IF(O38&lt;&gt;"",(DP38*VLOOKUP(O38,'uCO2 Emission Factors'!$V:$Z,5,FALSE))/1000000,0)</f>
        <v>0</v>
      </c>
      <c r="EJ38" s="198">
        <f>IF(P38&lt;&gt;"",(DQ38*VLOOKUP(P38,'uCO2 Emission Factors'!$V:$Z,5,FALSE))/1000000,0)</f>
        <v>0</v>
      </c>
      <c r="EK38" s="197"/>
      <c r="EL38" s="198">
        <f t="shared" si="72"/>
        <v>0</v>
      </c>
      <c r="EM38" s="198">
        <f t="shared" si="73"/>
        <v>0</v>
      </c>
      <c r="EN38" s="198">
        <f t="shared" si="74"/>
        <v>0</v>
      </c>
      <c r="EO38" s="198">
        <f t="shared" si="75"/>
        <v>0</v>
      </c>
      <c r="EP38" s="198">
        <f t="shared" si="76"/>
        <v>0</v>
      </c>
      <c r="EQ38" s="198">
        <f t="shared" si="77"/>
        <v>0</v>
      </c>
      <c r="ER38" s="198">
        <f t="shared" si="78"/>
        <v>0</v>
      </c>
      <c r="ES38" s="198"/>
      <c r="ET38" s="198">
        <f t="shared" si="79"/>
        <v>0</v>
      </c>
      <c r="EU38" s="198">
        <f t="shared" si="80"/>
        <v>0</v>
      </c>
      <c r="EV38" s="198">
        <f t="shared" si="81"/>
        <v>0</v>
      </c>
      <c r="EW38" s="198">
        <f t="shared" si="82"/>
        <v>0</v>
      </c>
      <c r="EX38" s="198">
        <f t="shared" si="83"/>
        <v>0</v>
      </c>
      <c r="EY38" s="198">
        <f t="shared" si="84"/>
        <v>0</v>
      </c>
      <c r="EZ38" s="198">
        <f t="shared" si="85"/>
        <v>0</v>
      </c>
      <c r="FA38" s="197"/>
      <c r="FB38" s="197">
        <f t="shared" si="86"/>
        <v>0</v>
      </c>
      <c r="FC38" s="197"/>
      <c r="FD38" s="197">
        <f t="shared" si="87"/>
        <v>0</v>
      </c>
      <c r="FE38" s="197">
        <f t="shared" si="88"/>
        <v>0</v>
      </c>
      <c r="FF38" s="197">
        <f t="shared" si="89"/>
        <v>0</v>
      </c>
      <c r="FG38" s="197">
        <f t="shared" si="90"/>
        <v>0</v>
      </c>
      <c r="FH38" s="197">
        <f t="shared" si="91"/>
        <v>0</v>
      </c>
      <c r="FI38" s="197">
        <f t="shared" si="92"/>
        <v>0</v>
      </c>
      <c r="FJ38" s="197">
        <f t="shared" si="93"/>
        <v>0</v>
      </c>
      <c r="FL38" s="194">
        <f t="shared" si="94"/>
        <v>0</v>
      </c>
      <c r="FM38" s="194">
        <f t="shared" si="95"/>
        <v>0</v>
      </c>
      <c r="FN38" s="194">
        <f t="shared" si="96"/>
        <v>0</v>
      </c>
      <c r="FO38" s="194">
        <f t="shared" si="97"/>
        <v>0</v>
      </c>
      <c r="FP38" s="194">
        <f t="shared" si="98"/>
        <v>0</v>
      </c>
      <c r="FQ38" s="194">
        <f t="shared" si="99"/>
        <v>0</v>
      </c>
      <c r="FR38" s="194">
        <f t="shared" si="100"/>
        <v>0</v>
      </c>
      <c r="FT38" s="194">
        <f t="shared" si="101"/>
        <v>0</v>
      </c>
      <c r="FU38" s="194">
        <f t="shared" si="102"/>
        <v>0</v>
      </c>
      <c r="FV38" s="194">
        <f t="shared" si="103"/>
        <v>0</v>
      </c>
      <c r="FW38" s="194">
        <f t="shared" si="104"/>
        <v>0</v>
      </c>
      <c r="FX38" s="194">
        <f t="shared" si="105"/>
        <v>0</v>
      </c>
      <c r="FY38" s="194">
        <f t="shared" si="106"/>
        <v>0</v>
      </c>
      <c r="FZ38" s="194">
        <f t="shared" si="107"/>
        <v>0</v>
      </c>
      <c r="GB38" s="194">
        <f t="shared" si="108"/>
        <v>0</v>
      </c>
      <c r="GC38" s="194">
        <f t="shared" si="109"/>
        <v>0</v>
      </c>
      <c r="GD38" s="194">
        <f t="shared" si="110"/>
        <v>0</v>
      </c>
      <c r="GE38" s="194">
        <f t="shared" si="111"/>
        <v>0</v>
      </c>
      <c r="GF38" s="194">
        <f t="shared" si="112"/>
        <v>0</v>
      </c>
      <c r="GG38" s="194">
        <f t="shared" si="113"/>
        <v>0</v>
      </c>
      <c r="GH38" s="194">
        <f t="shared" si="114"/>
        <v>0</v>
      </c>
      <c r="GJ38" s="194">
        <f t="shared" si="115"/>
        <v>0</v>
      </c>
      <c r="GK38" s="194">
        <f t="shared" si="116"/>
        <v>0</v>
      </c>
      <c r="GL38" s="194">
        <f t="shared" si="117"/>
        <v>0</v>
      </c>
      <c r="GM38" s="194">
        <f t="shared" si="118"/>
        <v>0</v>
      </c>
      <c r="GN38" s="194">
        <f t="shared" si="119"/>
        <v>0</v>
      </c>
      <c r="GO38" s="194">
        <f t="shared" si="120"/>
        <v>0</v>
      </c>
      <c r="GP38" s="194">
        <f t="shared" si="121"/>
        <v>0</v>
      </c>
      <c r="GR38" s="194">
        <f t="shared" si="122"/>
        <v>0</v>
      </c>
      <c r="GS38" s="194">
        <f t="shared" si="123"/>
        <v>0</v>
      </c>
      <c r="GT38" s="194">
        <f t="shared" si="124"/>
        <v>0</v>
      </c>
      <c r="GU38" s="194">
        <f t="shared" si="125"/>
        <v>0</v>
      </c>
      <c r="GV38" s="194">
        <f t="shared" si="126"/>
        <v>0</v>
      </c>
      <c r="GW38" s="194">
        <f t="shared" si="127"/>
        <v>0</v>
      </c>
      <c r="GX38" s="194">
        <f t="shared" si="128"/>
        <v>0</v>
      </c>
    </row>
    <row r="39" spans="1:206" s="194" customFormat="1" x14ac:dyDescent="0.2">
      <c r="A39" s="194" t="s">
        <v>791</v>
      </c>
      <c r="B39" s="194" t="s">
        <v>917</v>
      </c>
      <c r="C39" s="194" t="s">
        <v>87</v>
      </c>
      <c r="D39" s="194">
        <v>50</v>
      </c>
      <c r="E39" s="194" t="str">
        <f t="shared" si="0"/>
        <v>S50</v>
      </c>
      <c r="G39" s="195">
        <v>50</v>
      </c>
      <c r="H39" s="195">
        <v>0</v>
      </c>
      <c r="I39" s="192"/>
      <c r="J39" s="196">
        <f t="shared" si="68"/>
        <v>320</v>
      </c>
      <c r="K39" s="196">
        <f t="shared" si="69"/>
        <v>321</v>
      </c>
      <c r="L39" s="196">
        <f t="shared" si="69"/>
        <v>322</v>
      </c>
      <c r="M39" s="196">
        <f t="shared" si="69"/>
        <v>323</v>
      </c>
      <c r="N39" s="196">
        <f t="shared" si="69"/>
        <v>324</v>
      </c>
      <c r="O39" s="196">
        <f t="shared" si="70"/>
        <v>324</v>
      </c>
      <c r="P39" s="196">
        <f t="shared" si="70"/>
        <v>324</v>
      </c>
      <c r="Q39" s="192"/>
      <c r="R39" s="192"/>
      <c r="S39" s="192">
        <f t="shared" si="63"/>
        <v>420</v>
      </c>
      <c r="T39" s="192">
        <f t="shared" si="64"/>
        <v>421</v>
      </c>
      <c r="U39" s="192">
        <f t="shared" si="65"/>
        <v>422</v>
      </c>
      <c r="V39" s="192">
        <f t="shared" si="66"/>
        <v>423</v>
      </c>
      <c r="W39" s="192">
        <f t="shared" si="67"/>
        <v>424</v>
      </c>
      <c r="X39" s="196">
        <f t="shared" si="71"/>
        <v>424</v>
      </c>
      <c r="Y39" s="196">
        <f t="shared" si="71"/>
        <v>424</v>
      </c>
      <c r="AA39" s="197">
        <f>COUNTIF('Fleet Calc'!$AE$3:$AE$1600,CONCATENATE(uCO2_Calc!$E39,uCO2_Calc!J$2,"L"))</f>
        <v>0</v>
      </c>
      <c r="AB39" s="197">
        <f>COUNTIF('Fleet Calc'!$AE$3:$AE$1600,CONCATENATE(uCO2_Calc!$E39,uCO2_Calc!K$2,"L"))</f>
        <v>0</v>
      </c>
      <c r="AC39" s="197">
        <f>COUNTIF('Fleet Calc'!$AE$3:$AE$1600,CONCATENATE(uCO2_Calc!$E39,uCO2_Calc!L$2,"L"))</f>
        <v>0</v>
      </c>
      <c r="AD39" s="197">
        <f>COUNTIF('Fleet Calc'!$AE$3:$AE$1600,CONCATENATE(uCO2_Calc!$E39,uCO2_Calc!M$2,"L"))</f>
        <v>0</v>
      </c>
      <c r="AE39" s="197">
        <f>COUNTIF('Fleet Calc'!$AE$3:$AE$1600,CONCATENATE(uCO2_Calc!$E39,uCO2_Calc!N$2,"L"))</f>
        <v>0</v>
      </c>
      <c r="AF39" s="197">
        <f>COUNTIF('Fleet Calc'!$AE$3:$AE$1600,CONCATENATE(uCO2_Calc!$E39,uCO2_Calc!O$2,"L"))</f>
        <v>0</v>
      </c>
      <c r="AG39" s="197">
        <f>COUNTIF('Fleet Calc'!$AE$3:$AE$1600,CONCATENATE(uCO2_Calc!$E39,uCO2_Calc!P$2,"L"))</f>
        <v>0</v>
      </c>
      <c r="AH39" s="197"/>
      <c r="AI39" s="197">
        <f>COUNTIF('Fleet Calc'!$AE$3:$AE$1600,CONCATENATE(uCO2_Calc!$E39,uCO2_Calc!J$2,"A"))</f>
        <v>0</v>
      </c>
      <c r="AJ39" s="197">
        <f>COUNTIF('Fleet Calc'!$AE$3:$AE$1600,CONCATENATE(uCO2_Calc!$E39,uCO2_Calc!K$2,"A"))</f>
        <v>0</v>
      </c>
      <c r="AK39" s="197">
        <f>COUNTIF('Fleet Calc'!$AE$3:$AE$1600,CONCATENATE(uCO2_Calc!$E39,uCO2_Calc!L$2,"A"))</f>
        <v>0</v>
      </c>
      <c r="AL39" s="197">
        <f>COUNTIF('Fleet Calc'!$AE$3:$AE$1600,CONCATENATE(uCO2_Calc!$E39,uCO2_Calc!M$2,"A"))</f>
        <v>0</v>
      </c>
      <c r="AM39" s="197">
        <f>COUNTIF('Fleet Calc'!$AE$3:$AE$1600,CONCATENATE(uCO2_Calc!$E39,uCO2_Calc!N$2,"A"))</f>
        <v>0</v>
      </c>
      <c r="AN39" s="197">
        <f>COUNTIF('Fleet Calc'!$AE$3:$AE$1600,CONCATENATE(uCO2_Calc!$E39,uCO2_Calc!O$2,"A"))</f>
        <v>0</v>
      </c>
      <c r="AO39" s="197">
        <f>COUNTIF('Fleet Calc'!$AE$3:$AE$1600,CONCATENATE(uCO2_Calc!$E39,uCO2_Calc!P$2,"A"))</f>
        <v>0</v>
      </c>
      <c r="AP39" s="197"/>
      <c r="AQ39" s="197">
        <f>SUMIF('Fleet Calc'!$AE$3:$AE$1600,CONCATENATE(uCO2_Calc!$E39,uCO2_Calc!J$2,"L"),'Fleet Calc'!$AK$3:$AK$1600)</f>
        <v>0</v>
      </c>
      <c r="AR39" s="197">
        <f>SUMIF('Fleet Calc'!$AE$3:$AE$1600,CONCATENATE(uCO2_Calc!$E39,uCO2_Calc!K$2,"L"),'Fleet Calc'!$AK$3:$AK$1600)</f>
        <v>0</v>
      </c>
      <c r="AS39" s="197">
        <f>SUMIF('Fleet Calc'!$AE$3:$AE$1600,CONCATENATE(uCO2_Calc!$E39,uCO2_Calc!L$2,"L"),'Fleet Calc'!$AK$3:$AK$1600)</f>
        <v>0</v>
      </c>
      <c r="AT39" s="197">
        <f>SUMIF('Fleet Calc'!$AE$3:$AE$1600,CONCATENATE(uCO2_Calc!$E39,uCO2_Calc!M$2,"L"),'Fleet Calc'!$AK$3:$AK$1600)</f>
        <v>0</v>
      </c>
      <c r="AU39" s="197">
        <f>SUMIF('Fleet Calc'!$AE$3:$AE$1600,CONCATENATE(uCO2_Calc!$E39,uCO2_Calc!N$2,"L"),'Fleet Calc'!$AK$3:$AK$1600)</f>
        <v>0</v>
      </c>
      <c r="AV39" s="197">
        <f>SUMIF('Fleet Calc'!$AE$3:$AE$1600,CONCATENATE(uCO2_Calc!$E39,uCO2_Calc!O$2,"L"),'Fleet Calc'!$AK$3:$AK$1600)</f>
        <v>0</v>
      </c>
      <c r="AW39" s="197">
        <f>SUMIF('Fleet Calc'!$AE$3:$AE$1600,CONCATENATE(uCO2_Calc!$E39,uCO2_Calc!P$2,"L"),'Fleet Calc'!$AK$3:$AK$1600)</f>
        <v>0</v>
      </c>
      <c r="AX39" s="197"/>
      <c r="AY39" s="197">
        <f>SUMIF('Fleet Calc'!$AE$3:$AE$1600,CONCATENATE(uCO2_Calc!$E39,uCO2_Calc!J$2,"A"),'Fleet Calc'!$AK$3:$AK$1600)</f>
        <v>0</v>
      </c>
      <c r="AZ39" s="197">
        <f>SUMIF('Fleet Calc'!$AE$3:$AE$1600,CONCATENATE(uCO2_Calc!$E39,uCO2_Calc!K$2,"A"),'Fleet Calc'!$AK$3:$AK$1600)</f>
        <v>0</v>
      </c>
      <c r="BA39" s="197">
        <f>SUMIF('Fleet Calc'!$AE$3:$AE$1600,CONCATENATE(uCO2_Calc!$E39,uCO2_Calc!L$2,"A"),'Fleet Calc'!$AK$3:$AK$1600)</f>
        <v>0</v>
      </c>
      <c r="BB39" s="197">
        <f>SUMIF('Fleet Calc'!$AE$3:$AE$1600,CONCATENATE(uCO2_Calc!$E39,uCO2_Calc!M$2,"A"),'Fleet Calc'!$AK$3:$AK$1600)</f>
        <v>0</v>
      </c>
      <c r="BC39" s="197">
        <f>SUMIF('Fleet Calc'!$AE$3:$AE$1600,CONCATENATE(uCO2_Calc!$E39,uCO2_Calc!N$2,"A"),'Fleet Calc'!$AK$3:$AK$1600)</f>
        <v>0</v>
      </c>
      <c r="BD39" s="197">
        <f>SUMIF('Fleet Calc'!$AE$3:$AE$1600,CONCATENATE(uCO2_Calc!$E39,uCO2_Calc!O$2,"A"),'Fleet Calc'!$AK$3:$AK$1600)</f>
        <v>0</v>
      </c>
      <c r="BE39" s="197">
        <f>SUMIF('Fleet Calc'!$AE$3:$AE$1600,CONCATENATE(uCO2_Calc!$E39,uCO2_Calc!P$2,"A"),'Fleet Calc'!$AK$3:$AK$1600)</f>
        <v>0</v>
      </c>
      <c r="BF39" s="197"/>
      <c r="BG39" s="197">
        <f>IF(J39&lt;&gt;"",(AQ39*1.609344*VLOOKUP(J39,'uCO2 Emission Factors'!$V:$X,2,FALSE))/1000000,0)</f>
        <v>0</v>
      </c>
      <c r="BH39" s="197">
        <f>IF(K39&lt;&gt;"",(AR39*1.609344*VLOOKUP(K39,'uCO2 Emission Factors'!$V:$X,2,FALSE))/1000000,0)</f>
        <v>0</v>
      </c>
      <c r="BI39" s="197">
        <f>IF(L39&lt;&gt;"",(AS39*1.609344*VLOOKUP(L39,'uCO2 Emission Factors'!$V:$X,2,FALSE))/1000000,0)</f>
        <v>0</v>
      </c>
      <c r="BJ39" s="197">
        <f>IF(M39&lt;&gt;"",(AT39*1.609344*VLOOKUP(M39,'uCO2 Emission Factors'!$V:$X,2,FALSE))/1000000,0)</f>
        <v>0</v>
      </c>
      <c r="BK39" s="197">
        <f>IF(N39&lt;&gt;"",(AU39*1.609344*VLOOKUP(N39,'uCO2 Emission Factors'!$V:$X,2,FALSE))/1000000,0)</f>
        <v>0</v>
      </c>
      <c r="BL39" s="197">
        <f>IF(O39&lt;&gt;"",(AV39*1.609344*VLOOKUP(O39,'uCO2 Emission Factors'!$V:$X,2,FALSE))/1000000,0)</f>
        <v>0</v>
      </c>
      <c r="BM39" s="197">
        <f>IF(P39&lt;&gt;"",(AW39*1.609344*VLOOKUP(P39,'uCO2 Emission Factors'!$V:$X,2,FALSE))/1000000,0)</f>
        <v>0</v>
      </c>
      <c r="BN39" s="197"/>
      <c r="BO39" s="197">
        <f>IF(J39&lt;&gt;"",(AY39*1.609344*VLOOKUP(J39,'uCO2 Emission Factors'!$V:$X,3,FALSE))/1000000,0)</f>
        <v>0</v>
      </c>
      <c r="BP39" s="197">
        <f>IF(K39&lt;&gt;"",(AZ39*1.609344*VLOOKUP(K39,'uCO2 Emission Factors'!$V:$X,3,FALSE))/1000000,0)</f>
        <v>0</v>
      </c>
      <c r="BQ39" s="197">
        <f>IF(L39&lt;&gt;"",(BA39*1.609344*VLOOKUP(L39,'uCO2 Emission Factors'!$V:$X,3,FALSE))/1000000,0)</f>
        <v>0</v>
      </c>
      <c r="BR39" s="197">
        <f>IF(M39&lt;&gt;"",(BB39*1.609344*VLOOKUP(M39,'uCO2 Emission Factors'!$V:$X,3,FALSE))/1000000,0)</f>
        <v>0</v>
      </c>
      <c r="BS39" s="197">
        <f>IF(N39&lt;&gt;"",(BC39*1.609344*VLOOKUP(N39,'uCO2 Emission Factors'!$V:$X,3,FALSE))/1000000,0)</f>
        <v>0</v>
      </c>
      <c r="BT39" s="197">
        <f>IF(O39&lt;&gt;"",(BD39*1.609344*VLOOKUP(O39,'uCO2 Emission Factors'!$V:$X,3,FALSE))/1000000,0)</f>
        <v>0</v>
      </c>
      <c r="BU39" s="197">
        <f>IF(P39&lt;&gt;"",(BE39*1.609344*VLOOKUP(P39,'uCO2 Emission Factors'!$V:$X,3,FALSE))/1000000,0)</f>
        <v>0</v>
      </c>
      <c r="BV39" s="197"/>
      <c r="BW39" s="197">
        <f>SUMIF('Fleet Calc'!$AE$3:$AE$1600,CONCATENATE(uCO2_Calc!$E39,uCO2_Calc!J$2,"L"),'Fleet Calc'!$AI$3:$AI$1600)</f>
        <v>0</v>
      </c>
      <c r="BX39" s="197">
        <f>SUMIF('Fleet Calc'!$AE$3:$AE$1600,CONCATENATE(uCO2_Calc!$E39,uCO2_Calc!K$2,"L"),'Fleet Calc'!$AI$3:$AI$1600)</f>
        <v>0</v>
      </c>
      <c r="BY39" s="197">
        <f>SUMIF('Fleet Calc'!$AE$3:$AE$1600,CONCATENATE(uCO2_Calc!$E39,uCO2_Calc!L$2,"L"),'Fleet Calc'!$AI$3:$AI$1600)</f>
        <v>0</v>
      </c>
      <c r="BZ39" s="197">
        <f>SUMIF('Fleet Calc'!$AE$3:$AE$1600,CONCATENATE(uCO2_Calc!$E39,uCO2_Calc!M$2,"L"),'Fleet Calc'!$AI$3:$AI$1600)</f>
        <v>0</v>
      </c>
      <c r="CA39" s="197">
        <f>SUMIF('Fleet Calc'!$AE$3:$AE$1600,CONCATENATE(uCO2_Calc!$E39,uCO2_Calc!N$2,"L"),'Fleet Calc'!$AI$3:$AI$1600)</f>
        <v>0</v>
      </c>
      <c r="CB39" s="197">
        <f>SUMIF('Fleet Calc'!$AE$3:$AE$1600,CONCATENATE(uCO2_Calc!$E39,uCO2_Calc!O$2,"L"),'Fleet Calc'!$AI$3:$AI$1600)</f>
        <v>0</v>
      </c>
      <c r="CC39" s="197">
        <f>SUMIF('Fleet Calc'!$AE$3:$AE$1600,CONCATENATE(uCO2_Calc!$E39,uCO2_Calc!P$2,"L"),'Fleet Calc'!$AI$3:$AI$1600)</f>
        <v>0</v>
      </c>
      <c r="CD39" s="197"/>
      <c r="CE39" s="197">
        <f>SUMIF('Fleet Calc'!$AE$3:$AE$1600,CONCATENATE(uCO2_Calc!$E39,uCO2_Calc!J$2,"A"),'Fleet Calc'!$AI$3:$AI$1600)</f>
        <v>0</v>
      </c>
      <c r="CF39" s="197">
        <f>SUMIF('Fleet Calc'!$AE$3:$AE$1600,CONCATENATE(uCO2_Calc!$E39,uCO2_Calc!K$2,"A"),'Fleet Calc'!$AI$3:$AI$1600)</f>
        <v>0</v>
      </c>
      <c r="CG39" s="197">
        <f>SUMIF('Fleet Calc'!$AE$3:$AE$1600,CONCATENATE(uCO2_Calc!$E39,uCO2_Calc!L$2,"A"),'Fleet Calc'!$AI$3:$AI$1600)</f>
        <v>0</v>
      </c>
      <c r="CH39" s="197">
        <f>SUMIF('Fleet Calc'!$AE$3:$AE$1600,CONCATENATE(uCO2_Calc!$E39,uCO2_Calc!M$2,"A"),'Fleet Calc'!$AI$3:$AI$1600)</f>
        <v>0</v>
      </c>
      <c r="CI39" s="197">
        <f>SUMIF('Fleet Calc'!$AE$3:$AE$1600,CONCATENATE(uCO2_Calc!$E39,uCO2_Calc!N$2,"A"),'Fleet Calc'!$AI$3:$AI$1600)</f>
        <v>0</v>
      </c>
      <c r="CJ39" s="197">
        <f>SUMIF('Fleet Calc'!$AE$3:$AE$1600,CONCATENATE(uCO2_Calc!$E39,uCO2_Calc!O$2,"A"),'Fleet Calc'!$AI$3:$AI$1600)</f>
        <v>0</v>
      </c>
      <c r="CK39" s="197">
        <f>SUMIF('Fleet Calc'!$AE$3:$AE$1600,CONCATENATE(uCO2_Calc!$E39,uCO2_Calc!P$2,"A"),'Fleet Calc'!$AI$3:$AI$1600)</f>
        <v>0</v>
      </c>
      <c r="CL39" s="197"/>
      <c r="CM39" s="197">
        <f>IF(S39&lt;&gt;"",(BW39*1.609344*VLOOKUP(S39,'uCO2 Emission Factors'!$V:$X,2,FALSE))/1000000,0)</f>
        <v>0</v>
      </c>
      <c r="CN39" s="197">
        <f>IF(S39&lt;&gt;"",(BX39*1.609344*VLOOKUP(S39,'uCO2 Emission Factors'!$V:$X,2,FALSE))/1000000,0)</f>
        <v>0</v>
      </c>
      <c r="CO39" s="197">
        <f>IF(T39&lt;&gt;"",(BY39*1.609344*VLOOKUP(T39,'uCO2 Emission Factors'!$V:$X,2,FALSE))/1000000,0)</f>
        <v>0</v>
      </c>
      <c r="CP39" s="197">
        <f>IF(U39&lt;&gt;"",(BZ39*1.609344*VLOOKUP(U39,'uCO2 Emission Factors'!$V:$X,2,FALSE))/1000000,0)</f>
        <v>0</v>
      </c>
      <c r="CQ39" s="197">
        <f>IF(V39&lt;&gt;"",(CA39*1.609344*VLOOKUP(V39,'uCO2 Emission Factors'!$V:$X,2,FALSE))/1000000,0)</f>
        <v>0</v>
      </c>
      <c r="CR39" s="197">
        <f>IF(W39&lt;&gt;"",(CB39*1.609344*VLOOKUP(W39,'uCO2 Emission Factors'!$V:$X,2,FALSE))/1000000,0)</f>
        <v>0</v>
      </c>
      <c r="CS39" s="197">
        <f>IF(X39&lt;&gt;"",(CC39*1.609344*VLOOKUP(X39,'uCO2 Emission Factors'!$V:$X,2,FALSE))/1000000,0)</f>
        <v>0</v>
      </c>
      <c r="CT39" s="197"/>
      <c r="CU39" s="197">
        <f>IF(S39&lt;&gt;"",(CE39*1.609344*VLOOKUP(S39,'uCO2 Emission Factors'!$V:$X,3,FALSE))/1000000,0)</f>
        <v>0</v>
      </c>
      <c r="CV39" s="197">
        <f>IF(S39&lt;&gt;"",(CF39*1.609344*VLOOKUP(S39,'uCO2 Emission Factors'!$V:$X,3,FALSE))/1000000,0)</f>
        <v>0</v>
      </c>
      <c r="CW39" s="197">
        <f>IF(T39&lt;&gt;"",(CG39*1.609344*VLOOKUP(T39,'uCO2 Emission Factors'!$V:$X,3,FALSE))/1000000,0)</f>
        <v>0</v>
      </c>
      <c r="CX39" s="197">
        <f>IF(U39&lt;&gt;"",(CH39*1.609344*VLOOKUP(U39,'uCO2 Emission Factors'!$V:$X,3,FALSE))/1000000,0)</f>
        <v>0</v>
      </c>
      <c r="CY39" s="197">
        <f>IF(V39&lt;&gt;"",(CI39*1.609344*VLOOKUP(V39,'uCO2 Emission Factors'!$V:$X,3,FALSE))/1000000,0)</f>
        <v>0</v>
      </c>
      <c r="CZ39" s="197">
        <f>IF(W39&lt;&gt;"",(CJ39*1.609344*VLOOKUP(W39,'uCO2 Emission Factors'!$V:$X,3,FALSE))/1000000,0)</f>
        <v>0</v>
      </c>
      <c r="DA39" s="197">
        <f>IF(X39&lt;&gt;"",(CK39*1.609344*VLOOKUP(X39,'uCO2 Emission Factors'!$V:$X,3,FALSE))/1000000,0)</f>
        <v>0</v>
      </c>
      <c r="DB39" s="197"/>
      <c r="DC39" s="197">
        <f>SUMIF('Fleet Calc'!$AE$3:$AE$1600,CONCATENATE(uCO2_Calc!$E39,uCO2_Calc!J$2,"L"),'Fleet Calc'!$AG$3:$AG$1600)</f>
        <v>0</v>
      </c>
      <c r="DD39" s="197">
        <f>SUMIF('Fleet Calc'!$AE$3:$AE$1600,CONCATENATE(uCO2_Calc!$E39,uCO2_Calc!K$2,"L"),'Fleet Calc'!$AG$3:$AG$1600)</f>
        <v>0</v>
      </c>
      <c r="DE39" s="197">
        <f>SUMIF('Fleet Calc'!$AE$3:$AE$1600,CONCATENATE(uCO2_Calc!$E39,uCO2_Calc!L$2,"L"),'Fleet Calc'!$AG$3:$AG$1600)</f>
        <v>0</v>
      </c>
      <c r="DF39" s="197">
        <f>SUMIF('Fleet Calc'!$AE$3:$AE$1600,CONCATENATE(uCO2_Calc!$E39,uCO2_Calc!M$2,"L"),'Fleet Calc'!$AG$3:$AG$1600)</f>
        <v>0</v>
      </c>
      <c r="DG39" s="197">
        <f>SUMIF('Fleet Calc'!$AE$3:$AE$1600,CONCATENATE(uCO2_Calc!$E39,uCO2_Calc!N$2,"L"),'Fleet Calc'!$AG$3:$AG$1600)</f>
        <v>0</v>
      </c>
      <c r="DH39" s="197">
        <f>SUMIF('Fleet Calc'!$AE$3:$AE$1600,CONCATENATE(uCO2_Calc!$E39,uCO2_Calc!O$2,"L"),'Fleet Calc'!$AG$3:$AG$1600)</f>
        <v>0</v>
      </c>
      <c r="DI39" s="197">
        <f>SUMIF('Fleet Calc'!$AE$3:$AE$1600,CONCATENATE(uCO2_Calc!$E39,uCO2_Calc!P$2,"L"),'Fleet Calc'!$AG$3:$AG$1600)</f>
        <v>0</v>
      </c>
      <c r="DJ39" s="197"/>
      <c r="DK39" s="197">
        <f>SUMIF('Fleet Calc'!$AE$3:$AE$1600,CONCATENATE(uCO2_Calc!$E39,uCO2_Calc!J$2,"A"),'Fleet Calc'!$AG$3:$AG$1600)</f>
        <v>0</v>
      </c>
      <c r="DL39" s="197">
        <f>SUMIF('Fleet Calc'!$AE$3:$AE$1600,CONCATENATE(uCO2_Calc!$E39,uCO2_Calc!K$2,"A"),'Fleet Calc'!$AG$3:$AG$1600)</f>
        <v>0</v>
      </c>
      <c r="DM39" s="197">
        <f>SUMIF('Fleet Calc'!$AE$3:$AE$1600,CONCATENATE(uCO2_Calc!$E39,uCO2_Calc!L$2,"A"),'Fleet Calc'!$AG$3:$AG$1600)</f>
        <v>0</v>
      </c>
      <c r="DN39" s="197">
        <f>SUMIF('Fleet Calc'!$AE$3:$AE$1600,CONCATENATE(uCO2_Calc!$E39,uCO2_Calc!M$2,"A"),'Fleet Calc'!$AG$3:$AG$1600)</f>
        <v>0</v>
      </c>
      <c r="DO39" s="197">
        <f>SUMIF('Fleet Calc'!$AE$3:$AE$1600,CONCATENATE(uCO2_Calc!$E39,uCO2_Calc!N$2,"A"),'Fleet Calc'!$AG$3:$AG$1600)</f>
        <v>0</v>
      </c>
      <c r="DP39" s="197">
        <f>SUMIF('Fleet Calc'!$AE$3:$AE$1600,CONCATENATE(uCO2_Calc!$E39,uCO2_Calc!O$2,"A"),'Fleet Calc'!$AG$3:$AG$1600)</f>
        <v>0</v>
      </c>
      <c r="DQ39" s="197">
        <f>SUMIF('Fleet Calc'!$AE$3:$AE$1600,CONCATENATE(uCO2_Calc!$E39,uCO2_Calc!P$2,"A"),'Fleet Calc'!$AG$3:$AG$1600)</f>
        <v>0</v>
      </c>
      <c r="DR39" s="197">
        <f>SUMIF('Fleet Calc'!$AE$3:$AE$1600,CONCATENATE(uCO2_Calc!$E39,uCO2_Calc!Q$2,"A"),'Fleet Calc'!$AG$3:$AG$1600)</f>
        <v>0</v>
      </c>
      <c r="DS39" s="197">
        <f>SUMIF('Fleet Calc'!$AE$3:$AE$1600,CONCATENATE(uCO2_Calc!$E39,uCO2_Calc!R$2,"A"),'Fleet Calc'!$AG$3:$AG$1600)</f>
        <v>0</v>
      </c>
      <c r="DT39" s="197">
        <f>SUMIF('Fleet Calc'!$AE$3:$AE$1600,CONCATENATE(uCO2_Calc!$E39,uCO2_Calc!S$2,"A"),'Fleet Calc'!$AG$3:$AG$1600)</f>
        <v>0</v>
      </c>
      <c r="DU39" s="197"/>
      <c r="DV39" s="198">
        <f>IF(J39&lt;&gt;"",(DC39*VLOOKUP(J39,'uCO2 Emission Factors'!$V:$Z,5,FALSE))/1000000,0)</f>
        <v>0</v>
      </c>
      <c r="DW39" s="198">
        <f>IF(K39&lt;&gt;"",(DD39*VLOOKUP(K39,'uCO2 Emission Factors'!$V:$Z,5,FALSE))/1000000,0)</f>
        <v>0</v>
      </c>
      <c r="DX39" s="198">
        <f>IF(L39&lt;&gt;"",(DE39*VLOOKUP(L39,'uCO2 Emission Factors'!$V:$Z,5,FALSE))/1000000,0)</f>
        <v>0</v>
      </c>
      <c r="DY39" s="198">
        <f>IF(M39&lt;&gt;"",(DF39*VLOOKUP(M39,'uCO2 Emission Factors'!$V:$Z,5,FALSE))/1000000,0)</f>
        <v>0</v>
      </c>
      <c r="DZ39" s="198">
        <f>IF(N39&lt;&gt;"",(DG39*VLOOKUP(N39,'uCO2 Emission Factors'!$V:$Z,5,FALSE))/1000000,0)</f>
        <v>0</v>
      </c>
      <c r="EA39" s="198">
        <f>IF(O39&lt;&gt;"",(DH39*VLOOKUP(O39,'uCO2 Emission Factors'!$V:$Z,5,FALSE))/1000000,0)</f>
        <v>0</v>
      </c>
      <c r="EB39" s="198">
        <f>IF(P39&lt;&gt;"",(DI39*VLOOKUP(P39,'uCO2 Emission Factors'!$V:$Z,5,FALSE))/1000000,0)</f>
        <v>0</v>
      </c>
      <c r="EC39" s="197"/>
      <c r="ED39" s="198">
        <f>IF(J39&lt;&gt;"",(DK39*VLOOKUP(J39,'uCO2 Emission Factors'!$V:$Z,5,FALSE))/1000000,0)</f>
        <v>0</v>
      </c>
      <c r="EE39" s="198">
        <f>IF(K39&lt;&gt;"",(DL39*VLOOKUP(K39,'uCO2 Emission Factors'!$V:$Z,5,FALSE))/1000000,0)</f>
        <v>0</v>
      </c>
      <c r="EF39" s="198">
        <f>IF(L39&lt;&gt;"",(DM39*VLOOKUP(L39,'uCO2 Emission Factors'!$V:$Z,5,FALSE))/1000000,0)</f>
        <v>0</v>
      </c>
      <c r="EG39" s="198">
        <f>IF(M39&lt;&gt;"",(DN39*VLOOKUP(M39,'uCO2 Emission Factors'!$V:$Z,5,FALSE))/1000000,0)</f>
        <v>0</v>
      </c>
      <c r="EH39" s="198">
        <f>IF(N39&lt;&gt;"",(DO39*VLOOKUP(N39,'uCO2 Emission Factors'!$V:$Z,5,FALSE))/1000000,0)</f>
        <v>0</v>
      </c>
      <c r="EI39" s="198">
        <f>IF(O39&lt;&gt;"",(DP39*VLOOKUP(O39,'uCO2 Emission Factors'!$V:$Z,5,FALSE))/1000000,0)</f>
        <v>0</v>
      </c>
      <c r="EJ39" s="198">
        <f>IF(P39&lt;&gt;"",(DQ39*VLOOKUP(P39,'uCO2 Emission Factors'!$V:$Z,5,FALSE))/1000000,0)</f>
        <v>0</v>
      </c>
      <c r="EK39" s="197"/>
      <c r="EL39" s="198">
        <f t="shared" si="72"/>
        <v>0</v>
      </c>
      <c r="EM39" s="198">
        <f t="shared" si="73"/>
        <v>0</v>
      </c>
      <c r="EN39" s="198">
        <f t="shared" si="74"/>
        <v>0</v>
      </c>
      <c r="EO39" s="198">
        <f t="shared" si="75"/>
        <v>0</v>
      </c>
      <c r="EP39" s="198">
        <f t="shared" si="76"/>
        <v>0</v>
      </c>
      <c r="EQ39" s="198">
        <f t="shared" si="77"/>
        <v>0</v>
      </c>
      <c r="ER39" s="198">
        <f t="shared" si="78"/>
        <v>0</v>
      </c>
      <c r="ES39" s="198"/>
      <c r="ET39" s="198">
        <f t="shared" si="79"/>
        <v>0</v>
      </c>
      <c r="EU39" s="198">
        <f t="shared" si="80"/>
        <v>0</v>
      </c>
      <c r="EV39" s="198">
        <f t="shared" si="81"/>
        <v>0</v>
      </c>
      <c r="EW39" s="198">
        <f t="shared" si="82"/>
        <v>0</v>
      </c>
      <c r="EX39" s="198">
        <f t="shared" si="83"/>
        <v>0</v>
      </c>
      <c r="EY39" s="198">
        <f t="shared" si="84"/>
        <v>0</v>
      </c>
      <c r="EZ39" s="198">
        <f t="shared" si="85"/>
        <v>0</v>
      </c>
      <c r="FA39" s="197"/>
      <c r="FB39" s="197">
        <f t="shared" si="86"/>
        <v>0</v>
      </c>
      <c r="FC39" s="197"/>
      <c r="FD39" s="197">
        <f t="shared" si="87"/>
        <v>0</v>
      </c>
      <c r="FE39" s="197">
        <f t="shared" si="88"/>
        <v>0</v>
      </c>
      <c r="FF39" s="197">
        <f t="shared" si="89"/>
        <v>0</v>
      </c>
      <c r="FG39" s="197">
        <f t="shared" si="90"/>
        <v>0</v>
      </c>
      <c r="FH39" s="197">
        <f t="shared" si="91"/>
        <v>0</v>
      </c>
      <c r="FI39" s="197">
        <f t="shared" si="92"/>
        <v>0</v>
      </c>
      <c r="FJ39" s="197">
        <f t="shared" si="93"/>
        <v>0</v>
      </c>
      <c r="FL39" s="194">
        <f t="shared" si="94"/>
        <v>0</v>
      </c>
      <c r="FM39" s="194">
        <f t="shared" si="95"/>
        <v>0</v>
      </c>
      <c r="FN39" s="194">
        <f t="shared" si="96"/>
        <v>0</v>
      </c>
      <c r="FO39" s="194">
        <f t="shared" si="97"/>
        <v>0</v>
      </c>
      <c r="FP39" s="194">
        <f t="shared" si="98"/>
        <v>0</v>
      </c>
      <c r="FQ39" s="194">
        <f t="shared" si="99"/>
        <v>0</v>
      </c>
      <c r="FR39" s="194">
        <f t="shared" si="100"/>
        <v>0</v>
      </c>
      <c r="FT39" s="194">
        <f t="shared" si="101"/>
        <v>0</v>
      </c>
      <c r="FU39" s="194">
        <f t="shared" si="102"/>
        <v>0</v>
      </c>
      <c r="FV39" s="194">
        <f t="shared" si="103"/>
        <v>0</v>
      </c>
      <c r="FW39" s="194">
        <f t="shared" si="104"/>
        <v>0</v>
      </c>
      <c r="FX39" s="194">
        <f t="shared" si="105"/>
        <v>0</v>
      </c>
      <c r="FY39" s="194">
        <f t="shared" si="106"/>
        <v>0</v>
      </c>
      <c r="FZ39" s="194">
        <f t="shared" si="107"/>
        <v>0</v>
      </c>
      <c r="GB39" s="194">
        <f t="shared" si="108"/>
        <v>0</v>
      </c>
      <c r="GC39" s="194">
        <f t="shared" si="109"/>
        <v>0</v>
      </c>
      <c r="GD39" s="194">
        <f t="shared" si="110"/>
        <v>0</v>
      </c>
      <c r="GE39" s="194">
        <f t="shared" si="111"/>
        <v>0</v>
      </c>
      <c r="GF39" s="194">
        <f t="shared" si="112"/>
        <v>0</v>
      </c>
      <c r="GG39" s="194">
        <f t="shared" si="113"/>
        <v>0</v>
      </c>
      <c r="GH39" s="194">
        <f t="shared" si="114"/>
        <v>0</v>
      </c>
      <c r="GJ39" s="194">
        <f t="shared" si="115"/>
        <v>0</v>
      </c>
      <c r="GK39" s="194">
        <f t="shared" si="116"/>
        <v>0</v>
      </c>
      <c r="GL39" s="194">
        <f t="shared" si="117"/>
        <v>0</v>
      </c>
      <c r="GM39" s="194">
        <f t="shared" si="118"/>
        <v>0</v>
      </c>
      <c r="GN39" s="194">
        <f t="shared" si="119"/>
        <v>0</v>
      </c>
      <c r="GO39" s="194">
        <f t="shared" si="120"/>
        <v>0</v>
      </c>
      <c r="GP39" s="194">
        <f t="shared" si="121"/>
        <v>0</v>
      </c>
      <c r="GR39" s="194">
        <f t="shared" si="122"/>
        <v>0</v>
      </c>
      <c r="GS39" s="194">
        <f t="shared" si="123"/>
        <v>0</v>
      </c>
      <c r="GT39" s="194">
        <f t="shared" si="124"/>
        <v>0</v>
      </c>
      <c r="GU39" s="194">
        <f t="shared" si="125"/>
        <v>0</v>
      </c>
      <c r="GV39" s="194">
        <f t="shared" si="126"/>
        <v>0</v>
      </c>
      <c r="GW39" s="194">
        <f t="shared" si="127"/>
        <v>0</v>
      </c>
      <c r="GX39" s="194">
        <f t="shared" si="128"/>
        <v>0</v>
      </c>
    </row>
    <row r="40" spans="1:206" s="194" customFormat="1" x14ac:dyDescent="0.2">
      <c r="A40" s="194" t="s">
        <v>792</v>
      </c>
      <c r="B40" s="194" t="s">
        <v>917</v>
      </c>
      <c r="C40" s="194" t="s">
        <v>799</v>
      </c>
      <c r="D40" s="194">
        <v>50</v>
      </c>
      <c r="E40" s="194" t="str">
        <f t="shared" si="0"/>
        <v>L50</v>
      </c>
      <c r="G40" s="195">
        <v>50</v>
      </c>
      <c r="H40" s="195">
        <v>0</v>
      </c>
      <c r="I40" s="192"/>
      <c r="J40" s="196">
        <f t="shared" si="68"/>
        <v>320</v>
      </c>
      <c r="K40" s="196">
        <f t="shared" si="69"/>
        <v>321</v>
      </c>
      <c r="L40" s="196">
        <f t="shared" si="69"/>
        <v>322</v>
      </c>
      <c r="M40" s="196">
        <f t="shared" si="69"/>
        <v>323</v>
      </c>
      <c r="N40" s="196">
        <f t="shared" si="69"/>
        <v>324</v>
      </c>
      <c r="O40" s="196">
        <f t="shared" si="70"/>
        <v>324</v>
      </c>
      <c r="P40" s="196">
        <f t="shared" si="70"/>
        <v>324</v>
      </c>
      <c r="Q40" s="192"/>
      <c r="R40" s="192"/>
      <c r="S40" s="192">
        <f t="shared" si="63"/>
        <v>420</v>
      </c>
      <c r="T40" s="192">
        <f t="shared" si="64"/>
        <v>421</v>
      </c>
      <c r="U40" s="192">
        <f t="shared" si="65"/>
        <v>422</v>
      </c>
      <c r="V40" s="192">
        <f t="shared" si="66"/>
        <v>423</v>
      </c>
      <c r="W40" s="192">
        <f t="shared" si="67"/>
        <v>424</v>
      </c>
      <c r="X40" s="196">
        <f t="shared" si="71"/>
        <v>424</v>
      </c>
      <c r="Y40" s="196">
        <f t="shared" si="71"/>
        <v>424</v>
      </c>
      <c r="AA40" s="197">
        <f>COUNTIF('Fleet Calc'!$AE$3:$AE$1600,CONCATENATE(uCO2_Calc!$E40,uCO2_Calc!J$2,"L"))</f>
        <v>0</v>
      </c>
      <c r="AB40" s="197">
        <f>COUNTIF('Fleet Calc'!$AE$3:$AE$1600,CONCATENATE(uCO2_Calc!$E40,uCO2_Calc!K$2,"L"))</f>
        <v>0</v>
      </c>
      <c r="AC40" s="197">
        <f>COUNTIF('Fleet Calc'!$AE$3:$AE$1600,CONCATENATE(uCO2_Calc!$E40,uCO2_Calc!L$2,"L"))</f>
        <v>0</v>
      </c>
      <c r="AD40" s="197">
        <f>COUNTIF('Fleet Calc'!$AE$3:$AE$1600,CONCATENATE(uCO2_Calc!$E40,uCO2_Calc!M$2,"L"))</f>
        <v>0</v>
      </c>
      <c r="AE40" s="197">
        <f>COUNTIF('Fleet Calc'!$AE$3:$AE$1600,CONCATENATE(uCO2_Calc!$E40,uCO2_Calc!N$2,"L"))</f>
        <v>0</v>
      </c>
      <c r="AF40" s="197">
        <f>COUNTIF('Fleet Calc'!$AE$3:$AE$1600,CONCATENATE(uCO2_Calc!$E40,uCO2_Calc!O$2,"L"))</f>
        <v>0</v>
      </c>
      <c r="AG40" s="197">
        <f>COUNTIF('Fleet Calc'!$AE$3:$AE$1600,CONCATENATE(uCO2_Calc!$E40,uCO2_Calc!P$2,"L"))</f>
        <v>0</v>
      </c>
      <c r="AH40" s="197"/>
      <c r="AI40" s="197">
        <f>COUNTIF('Fleet Calc'!$AE$3:$AE$1600,CONCATENATE(uCO2_Calc!$E40,uCO2_Calc!J$2,"A"))</f>
        <v>0</v>
      </c>
      <c r="AJ40" s="197">
        <f>COUNTIF('Fleet Calc'!$AE$3:$AE$1600,CONCATENATE(uCO2_Calc!$E40,uCO2_Calc!K$2,"A"))</f>
        <v>0</v>
      </c>
      <c r="AK40" s="197">
        <f>COUNTIF('Fleet Calc'!$AE$3:$AE$1600,CONCATENATE(uCO2_Calc!$E40,uCO2_Calc!L$2,"A"))</f>
        <v>0</v>
      </c>
      <c r="AL40" s="197">
        <f>COUNTIF('Fleet Calc'!$AE$3:$AE$1600,CONCATENATE(uCO2_Calc!$E40,uCO2_Calc!M$2,"A"))</f>
        <v>0</v>
      </c>
      <c r="AM40" s="197">
        <f>COUNTIF('Fleet Calc'!$AE$3:$AE$1600,CONCATENATE(uCO2_Calc!$E40,uCO2_Calc!N$2,"A"))</f>
        <v>0</v>
      </c>
      <c r="AN40" s="197">
        <f>COUNTIF('Fleet Calc'!$AE$3:$AE$1600,CONCATENATE(uCO2_Calc!$E40,uCO2_Calc!O$2,"A"))</f>
        <v>0</v>
      </c>
      <c r="AO40" s="197">
        <f>COUNTIF('Fleet Calc'!$AE$3:$AE$1600,CONCATENATE(uCO2_Calc!$E40,uCO2_Calc!P$2,"A"))</f>
        <v>0</v>
      </c>
      <c r="AP40" s="197"/>
      <c r="AQ40" s="197">
        <f>SUMIF('Fleet Calc'!$AE$3:$AE$1600,CONCATENATE(uCO2_Calc!$E40,uCO2_Calc!J$2,"L"),'Fleet Calc'!$AK$3:$AK$1600)</f>
        <v>0</v>
      </c>
      <c r="AR40" s="197">
        <f>SUMIF('Fleet Calc'!$AE$3:$AE$1600,CONCATENATE(uCO2_Calc!$E40,uCO2_Calc!K$2,"L"),'Fleet Calc'!$AK$3:$AK$1600)</f>
        <v>0</v>
      </c>
      <c r="AS40" s="197">
        <f>SUMIF('Fleet Calc'!$AE$3:$AE$1600,CONCATENATE(uCO2_Calc!$E40,uCO2_Calc!L$2,"L"),'Fleet Calc'!$AK$3:$AK$1600)</f>
        <v>0</v>
      </c>
      <c r="AT40" s="197">
        <f>SUMIF('Fleet Calc'!$AE$3:$AE$1600,CONCATENATE(uCO2_Calc!$E40,uCO2_Calc!M$2,"L"),'Fleet Calc'!$AK$3:$AK$1600)</f>
        <v>0</v>
      </c>
      <c r="AU40" s="197">
        <f>SUMIF('Fleet Calc'!$AE$3:$AE$1600,CONCATENATE(uCO2_Calc!$E40,uCO2_Calc!N$2,"L"),'Fleet Calc'!$AK$3:$AK$1600)</f>
        <v>0</v>
      </c>
      <c r="AV40" s="197">
        <f>SUMIF('Fleet Calc'!$AE$3:$AE$1600,CONCATENATE(uCO2_Calc!$E40,uCO2_Calc!O$2,"L"),'Fleet Calc'!$AK$3:$AK$1600)</f>
        <v>0</v>
      </c>
      <c r="AW40" s="197">
        <f>SUMIF('Fleet Calc'!$AE$3:$AE$1600,CONCATENATE(uCO2_Calc!$E40,uCO2_Calc!P$2,"L"),'Fleet Calc'!$AK$3:$AK$1600)</f>
        <v>0</v>
      </c>
      <c r="AX40" s="197"/>
      <c r="AY40" s="197">
        <f>SUMIF('Fleet Calc'!$AE$3:$AE$1600,CONCATENATE(uCO2_Calc!$E40,uCO2_Calc!J$2,"A"),'Fleet Calc'!$AK$3:$AK$1600)</f>
        <v>0</v>
      </c>
      <c r="AZ40" s="197">
        <f>SUMIF('Fleet Calc'!$AE$3:$AE$1600,CONCATENATE(uCO2_Calc!$E40,uCO2_Calc!K$2,"A"),'Fleet Calc'!$AK$3:$AK$1600)</f>
        <v>0</v>
      </c>
      <c r="BA40" s="197">
        <f>SUMIF('Fleet Calc'!$AE$3:$AE$1600,CONCATENATE(uCO2_Calc!$E40,uCO2_Calc!L$2,"A"),'Fleet Calc'!$AK$3:$AK$1600)</f>
        <v>0</v>
      </c>
      <c r="BB40" s="197">
        <f>SUMIF('Fleet Calc'!$AE$3:$AE$1600,CONCATENATE(uCO2_Calc!$E40,uCO2_Calc!M$2,"A"),'Fleet Calc'!$AK$3:$AK$1600)</f>
        <v>0</v>
      </c>
      <c r="BC40" s="197">
        <f>SUMIF('Fleet Calc'!$AE$3:$AE$1600,CONCATENATE(uCO2_Calc!$E40,uCO2_Calc!N$2,"A"),'Fleet Calc'!$AK$3:$AK$1600)</f>
        <v>0</v>
      </c>
      <c r="BD40" s="197">
        <f>SUMIF('Fleet Calc'!$AE$3:$AE$1600,CONCATENATE(uCO2_Calc!$E40,uCO2_Calc!O$2,"A"),'Fleet Calc'!$AK$3:$AK$1600)</f>
        <v>0</v>
      </c>
      <c r="BE40" s="197">
        <f>SUMIF('Fleet Calc'!$AE$3:$AE$1600,CONCATENATE(uCO2_Calc!$E40,uCO2_Calc!P$2,"A"),'Fleet Calc'!$AK$3:$AK$1600)</f>
        <v>0</v>
      </c>
      <c r="BF40" s="197"/>
      <c r="BG40" s="197">
        <f>IF(J40&lt;&gt;"",(AQ40*1.609344*VLOOKUP(J40,'uCO2 Emission Factors'!$V:$X,2,FALSE))/1000000,0)</f>
        <v>0</v>
      </c>
      <c r="BH40" s="197">
        <f>IF(K40&lt;&gt;"",(AR40*1.609344*VLOOKUP(K40,'uCO2 Emission Factors'!$V:$X,2,FALSE))/1000000,0)</f>
        <v>0</v>
      </c>
      <c r="BI40" s="197">
        <f>IF(L40&lt;&gt;"",(AS40*1.609344*VLOOKUP(L40,'uCO2 Emission Factors'!$V:$X,2,FALSE))/1000000,0)</f>
        <v>0</v>
      </c>
      <c r="BJ40" s="197">
        <f>IF(M40&lt;&gt;"",(AT40*1.609344*VLOOKUP(M40,'uCO2 Emission Factors'!$V:$X,2,FALSE))/1000000,0)</f>
        <v>0</v>
      </c>
      <c r="BK40" s="197">
        <f>IF(N40&lt;&gt;"",(AU40*1.609344*VLOOKUP(N40,'uCO2 Emission Factors'!$V:$X,2,FALSE))/1000000,0)</f>
        <v>0</v>
      </c>
      <c r="BL40" s="197">
        <f>IF(O40&lt;&gt;"",(AV40*1.609344*VLOOKUP(O40,'uCO2 Emission Factors'!$V:$X,2,FALSE))/1000000,0)</f>
        <v>0</v>
      </c>
      <c r="BM40" s="197">
        <f>IF(P40&lt;&gt;"",(AW40*1.609344*VLOOKUP(P40,'uCO2 Emission Factors'!$V:$X,2,FALSE))/1000000,0)</f>
        <v>0</v>
      </c>
      <c r="BN40" s="197"/>
      <c r="BO40" s="197">
        <f>IF(J40&lt;&gt;"",(AY40*1.609344*VLOOKUP(J40,'uCO2 Emission Factors'!$V:$X,3,FALSE))/1000000,0)</f>
        <v>0</v>
      </c>
      <c r="BP40" s="197">
        <f>IF(K40&lt;&gt;"",(AZ40*1.609344*VLOOKUP(K40,'uCO2 Emission Factors'!$V:$X,3,FALSE))/1000000,0)</f>
        <v>0</v>
      </c>
      <c r="BQ40" s="197">
        <f>IF(L40&lt;&gt;"",(BA40*1.609344*VLOOKUP(L40,'uCO2 Emission Factors'!$V:$X,3,FALSE))/1000000,0)</f>
        <v>0</v>
      </c>
      <c r="BR40" s="197">
        <f>IF(M40&lt;&gt;"",(BB40*1.609344*VLOOKUP(M40,'uCO2 Emission Factors'!$V:$X,3,FALSE))/1000000,0)</f>
        <v>0</v>
      </c>
      <c r="BS40" s="197">
        <f>IF(N40&lt;&gt;"",(BC40*1.609344*VLOOKUP(N40,'uCO2 Emission Factors'!$V:$X,3,FALSE))/1000000,0)</f>
        <v>0</v>
      </c>
      <c r="BT40" s="197">
        <f>IF(O40&lt;&gt;"",(BD40*1.609344*VLOOKUP(O40,'uCO2 Emission Factors'!$V:$X,3,FALSE))/1000000,0)</f>
        <v>0</v>
      </c>
      <c r="BU40" s="197">
        <f>IF(P40&lt;&gt;"",(BE40*1.609344*VLOOKUP(P40,'uCO2 Emission Factors'!$V:$X,3,FALSE))/1000000,0)</f>
        <v>0</v>
      </c>
      <c r="BV40" s="197"/>
      <c r="BW40" s="197">
        <f>SUMIF('Fleet Calc'!$AE$3:$AE$1600,CONCATENATE(uCO2_Calc!$E40,uCO2_Calc!J$2,"L"),'Fleet Calc'!$AI$3:$AI$1600)</f>
        <v>0</v>
      </c>
      <c r="BX40" s="197">
        <f>SUMIF('Fleet Calc'!$AE$3:$AE$1600,CONCATENATE(uCO2_Calc!$E40,uCO2_Calc!K$2,"L"),'Fleet Calc'!$AI$3:$AI$1600)</f>
        <v>0</v>
      </c>
      <c r="BY40" s="197">
        <f>SUMIF('Fleet Calc'!$AE$3:$AE$1600,CONCATENATE(uCO2_Calc!$E40,uCO2_Calc!L$2,"L"),'Fleet Calc'!$AI$3:$AI$1600)</f>
        <v>0</v>
      </c>
      <c r="BZ40" s="197">
        <f>SUMIF('Fleet Calc'!$AE$3:$AE$1600,CONCATENATE(uCO2_Calc!$E40,uCO2_Calc!M$2,"L"),'Fleet Calc'!$AI$3:$AI$1600)</f>
        <v>0</v>
      </c>
      <c r="CA40" s="197">
        <f>SUMIF('Fleet Calc'!$AE$3:$AE$1600,CONCATENATE(uCO2_Calc!$E40,uCO2_Calc!N$2,"L"),'Fleet Calc'!$AI$3:$AI$1600)</f>
        <v>0</v>
      </c>
      <c r="CB40" s="197">
        <f>SUMIF('Fleet Calc'!$AE$3:$AE$1600,CONCATENATE(uCO2_Calc!$E40,uCO2_Calc!O$2,"L"),'Fleet Calc'!$AI$3:$AI$1600)</f>
        <v>0</v>
      </c>
      <c r="CC40" s="197">
        <f>SUMIF('Fleet Calc'!$AE$3:$AE$1600,CONCATENATE(uCO2_Calc!$E40,uCO2_Calc!P$2,"L"),'Fleet Calc'!$AI$3:$AI$1600)</f>
        <v>0</v>
      </c>
      <c r="CD40" s="197"/>
      <c r="CE40" s="197">
        <f>SUMIF('Fleet Calc'!$AE$3:$AE$1600,CONCATENATE(uCO2_Calc!$E40,uCO2_Calc!J$2,"A"),'Fleet Calc'!$AI$3:$AI$1600)</f>
        <v>0</v>
      </c>
      <c r="CF40" s="197">
        <f>SUMIF('Fleet Calc'!$AE$3:$AE$1600,CONCATENATE(uCO2_Calc!$E40,uCO2_Calc!K$2,"A"),'Fleet Calc'!$AI$3:$AI$1600)</f>
        <v>0</v>
      </c>
      <c r="CG40" s="197">
        <f>SUMIF('Fleet Calc'!$AE$3:$AE$1600,CONCATENATE(uCO2_Calc!$E40,uCO2_Calc!L$2,"A"),'Fleet Calc'!$AI$3:$AI$1600)</f>
        <v>0</v>
      </c>
      <c r="CH40" s="197">
        <f>SUMIF('Fleet Calc'!$AE$3:$AE$1600,CONCATENATE(uCO2_Calc!$E40,uCO2_Calc!M$2,"A"),'Fleet Calc'!$AI$3:$AI$1600)</f>
        <v>0</v>
      </c>
      <c r="CI40" s="197">
        <f>SUMIF('Fleet Calc'!$AE$3:$AE$1600,CONCATENATE(uCO2_Calc!$E40,uCO2_Calc!N$2,"A"),'Fleet Calc'!$AI$3:$AI$1600)</f>
        <v>0</v>
      </c>
      <c r="CJ40" s="197">
        <f>SUMIF('Fleet Calc'!$AE$3:$AE$1600,CONCATENATE(uCO2_Calc!$E40,uCO2_Calc!O$2,"A"),'Fleet Calc'!$AI$3:$AI$1600)</f>
        <v>0</v>
      </c>
      <c r="CK40" s="197">
        <f>SUMIF('Fleet Calc'!$AE$3:$AE$1600,CONCATENATE(uCO2_Calc!$E40,uCO2_Calc!P$2,"A"),'Fleet Calc'!$AI$3:$AI$1600)</f>
        <v>0</v>
      </c>
      <c r="CL40" s="197"/>
      <c r="CM40" s="197">
        <f>IF(S40&lt;&gt;"",(BW40*1.609344*VLOOKUP(S40,'uCO2 Emission Factors'!$V:$X,2,FALSE))/1000000,0)</f>
        <v>0</v>
      </c>
      <c r="CN40" s="197">
        <f>IF(S40&lt;&gt;"",(BX40*1.609344*VLOOKUP(S40,'uCO2 Emission Factors'!$V:$X,2,FALSE))/1000000,0)</f>
        <v>0</v>
      </c>
      <c r="CO40" s="197">
        <f>IF(T40&lt;&gt;"",(BY40*1.609344*VLOOKUP(T40,'uCO2 Emission Factors'!$V:$X,2,FALSE))/1000000,0)</f>
        <v>0</v>
      </c>
      <c r="CP40" s="197">
        <f>IF(U40&lt;&gt;"",(BZ40*1.609344*VLOOKUP(U40,'uCO2 Emission Factors'!$V:$X,2,FALSE))/1000000,0)</f>
        <v>0</v>
      </c>
      <c r="CQ40" s="197">
        <f>IF(V40&lt;&gt;"",(CA40*1.609344*VLOOKUP(V40,'uCO2 Emission Factors'!$V:$X,2,FALSE))/1000000,0)</f>
        <v>0</v>
      </c>
      <c r="CR40" s="197">
        <f>IF(W40&lt;&gt;"",(CB40*1.609344*VLOOKUP(W40,'uCO2 Emission Factors'!$V:$X,2,FALSE))/1000000,0)</f>
        <v>0</v>
      </c>
      <c r="CS40" s="197">
        <f>IF(X40&lt;&gt;"",(CC40*1.609344*VLOOKUP(X40,'uCO2 Emission Factors'!$V:$X,2,FALSE))/1000000,0)</f>
        <v>0</v>
      </c>
      <c r="CT40" s="197"/>
      <c r="CU40" s="197">
        <f>IF(S40&lt;&gt;"",(CE40*1.609344*VLOOKUP(S40,'uCO2 Emission Factors'!$V:$X,3,FALSE))/1000000,0)</f>
        <v>0</v>
      </c>
      <c r="CV40" s="197">
        <f>IF(S40&lt;&gt;"",(CF40*1.609344*VLOOKUP(S40,'uCO2 Emission Factors'!$V:$X,3,FALSE))/1000000,0)</f>
        <v>0</v>
      </c>
      <c r="CW40" s="197">
        <f>IF(T40&lt;&gt;"",(CG40*1.609344*VLOOKUP(T40,'uCO2 Emission Factors'!$V:$X,3,FALSE))/1000000,0)</f>
        <v>0</v>
      </c>
      <c r="CX40" s="197">
        <f>IF(U40&lt;&gt;"",(CH40*1.609344*VLOOKUP(U40,'uCO2 Emission Factors'!$V:$X,3,FALSE))/1000000,0)</f>
        <v>0</v>
      </c>
      <c r="CY40" s="197">
        <f>IF(V40&lt;&gt;"",(CI40*1.609344*VLOOKUP(V40,'uCO2 Emission Factors'!$V:$X,3,FALSE))/1000000,0)</f>
        <v>0</v>
      </c>
      <c r="CZ40" s="197">
        <f>IF(W40&lt;&gt;"",(CJ40*1.609344*VLOOKUP(W40,'uCO2 Emission Factors'!$V:$X,3,FALSE))/1000000,0)</f>
        <v>0</v>
      </c>
      <c r="DA40" s="197">
        <f>IF(X40&lt;&gt;"",(CK40*1.609344*VLOOKUP(X40,'uCO2 Emission Factors'!$V:$X,3,FALSE))/1000000,0)</f>
        <v>0</v>
      </c>
      <c r="DB40" s="197"/>
      <c r="DC40" s="197">
        <f>SUMIF('Fleet Calc'!$AE$3:$AE$1600,CONCATENATE(uCO2_Calc!$E40,uCO2_Calc!J$2,"L"),'Fleet Calc'!$AG$3:$AG$1600)</f>
        <v>0</v>
      </c>
      <c r="DD40" s="197">
        <f>SUMIF('Fleet Calc'!$AE$3:$AE$1600,CONCATENATE(uCO2_Calc!$E40,uCO2_Calc!K$2,"L"),'Fleet Calc'!$AG$3:$AG$1600)</f>
        <v>0</v>
      </c>
      <c r="DE40" s="197">
        <f>SUMIF('Fleet Calc'!$AE$3:$AE$1600,CONCATENATE(uCO2_Calc!$E40,uCO2_Calc!L$2,"L"),'Fleet Calc'!$AG$3:$AG$1600)</f>
        <v>0</v>
      </c>
      <c r="DF40" s="197">
        <f>SUMIF('Fleet Calc'!$AE$3:$AE$1600,CONCATENATE(uCO2_Calc!$E40,uCO2_Calc!M$2,"L"),'Fleet Calc'!$AG$3:$AG$1600)</f>
        <v>0</v>
      </c>
      <c r="DG40" s="197">
        <f>SUMIF('Fleet Calc'!$AE$3:$AE$1600,CONCATENATE(uCO2_Calc!$E40,uCO2_Calc!N$2,"L"),'Fleet Calc'!$AG$3:$AG$1600)</f>
        <v>0</v>
      </c>
      <c r="DH40" s="197">
        <f>SUMIF('Fleet Calc'!$AE$3:$AE$1600,CONCATENATE(uCO2_Calc!$E40,uCO2_Calc!O$2,"L"),'Fleet Calc'!$AG$3:$AG$1600)</f>
        <v>0</v>
      </c>
      <c r="DI40" s="197">
        <f>SUMIF('Fleet Calc'!$AE$3:$AE$1600,CONCATENATE(uCO2_Calc!$E40,uCO2_Calc!P$2,"L"),'Fleet Calc'!$AG$3:$AG$1600)</f>
        <v>0</v>
      </c>
      <c r="DJ40" s="197"/>
      <c r="DK40" s="197">
        <f>SUMIF('Fleet Calc'!$AE$3:$AE$1600,CONCATENATE(uCO2_Calc!$E40,uCO2_Calc!J$2,"A"),'Fleet Calc'!$AG$3:$AG$1600)</f>
        <v>0</v>
      </c>
      <c r="DL40" s="197">
        <f>SUMIF('Fleet Calc'!$AE$3:$AE$1600,CONCATENATE(uCO2_Calc!$E40,uCO2_Calc!K$2,"A"),'Fleet Calc'!$AG$3:$AG$1600)</f>
        <v>0</v>
      </c>
      <c r="DM40" s="197">
        <f>SUMIF('Fleet Calc'!$AE$3:$AE$1600,CONCATENATE(uCO2_Calc!$E40,uCO2_Calc!L$2,"A"),'Fleet Calc'!$AG$3:$AG$1600)</f>
        <v>0</v>
      </c>
      <c r="DN40" s="197">
        <f>SUMIF('Fleet Calc'!$AE$3:$AE$1600,CONCATENATE(uCO2_Calc!$E40,uCO2_Calc!M$2,"A"),'Fleet Calc'!$AG$3:$AG$1600)</f>
        <v>0</v>
      </c>
      <c r="DO40" s="197">
        <f>SUMIF('Fleet Calc'!$AE$3:$AE$1600,CONCATENATE(uCO2_Calc!$E40,uCO2_Calc!N$2,"A"),'Fleet Calc'!$AG$3:$AG$1600)</f>
        <v>0</v>
      </c>
      <c r="DP40" s="197">
        <f>SUMIF('Fleet Calc'!$AE$3:$AE$1600,CONCATENATE(uCO2_Calc!$E40,uCO2_Calc!O$2,"A"),'Fleet Calc'!$AG$3:$AG$1600)</f>
        <v>0</v>
      </c>
      <c r="DQ40" s="197">
        <f>SUMIF('Fleet Calc'!$AE$3:$AE$1600,CONCATENATE(uCO2_Calc!$E40,uCO2_Calc!P$2,"A"),'Fleet Calc'!$AG$3:$AG$1600)</f>
        <v>0</v>
      </c>
      <c r="DR40" s="197">
        <f>SUMIF('Fleet Calc'!$AE$3:$AE$1600,CONCATENATE(uCO2_Calc!$E40,uCO2_Calc!Q$2,"A"),'Fleet Calc'!$AG$3:$AG$1600)</f>
        <v>0</v>
      </c>
      <c r="DS40" s="197">
        <f>SUMIF('Fleet Calc'!$AE$3:$AE$1600,CONCATENATE(uCO2_Calc!$E40,uCO2_Calc!R$2,"A"),'Fleet Calc'!$AG$3:$AG$1600)</f>
        <v>0</v>
      </c>
      <c r="DT40" s="197">
        <f>SUMIF('Fleet Calc'!$AE$3:$AE$1600,CONCATENATE(uCO2_Calc!$E40,uCO2_Calc!S$2,"A"),'Fleet Calc'!$AG$3:$AG$1600)</f>
        <v>0</v>
      </c>
      <c r="DU40" s="197"/>
      <c r="DV40" s="198">
        <f>IF(J40&lt;&gt;"",(DC40*VLOOKUP(J40,'uCO2 Emission Factors'!$V:$Z,5,FALSE))/1000000,0)</f>
        <v>0</v>
      </c>
      <c r="DW40" s="198">
        <f>IF(K40&lt;&gt;"",(DD40*VLOOKUP(K40,'uCO2 Emission Factors'!$V:$Z,5,FALSE))/1000000,0)</f>
        <v>0</v>
      </c>
      <c r="DX40" s="198">
        <f>IF(L40&lt;&gt;"",(DE40*VLOOKUP(L40,'uCO2 Emission Factors'!$V:$Z,5,FALSE))/1000000,0)</f>
        <v>0</v>
      </c>
      <c r="DY40" s="198">
        <f>IF(M40&lt;&gt;"",(DF40*VLOOKUP(M40,'uCO2 Emission Factors'!$V:$Z,5,FALSE))/1000000,0)</f>
        <v>0</v>
      </c>
      <c r="DZ40" s="198">
        <f>IF(N40&lt;&gt;"",(DG40*VLOOKUP(N40,'uCO2 Emission Factors'!$V:$Z,5,FALSE))/1000000,0)</f>
        <v>0</v>
      </c>
      <c r="EA40" s="198">
        <f>IF(O40&lt;&gt;"",(DH40*VLOOKUP(O40,'uCO2 Emission Factors'!$V:$Z,5,FALSE))/1000000,0)</f>
        <v>0</v>
      </c>
      <c r="EB40" s="198">
        <f>IF(P40&lt;&gt;"",(DI40*VLOOKUP(P40,'uCO2 Emission Factors'!$V:$Z,5,FALSE))/1000000,0)</f>
        <v>0</v>
      </c>
      <c r="EC40" s="197"/>
      <c r="ED40" s="198">
        <f>IF(J40&lt;&gt;"",(DK40*VLOOKUP(J40,'uCO2 Emission Factors'!$V:$Z,5,FALSE))/1000000,0)</f>
        <v>0</v>
      </c>
      <c r="EE40" s="198">
        <f>IF(K40&lt;&gt;"",(DL40*VLOOKUP(K40,'uCO2 Emission Factors'!$V:$Z,5,FALSE))/1000000,0)</f>
        <v>0</v>
      </c>
      <c r="EF40" s="198">
        <f>IF(L40&lt;&gt;"",(DM40*VLOOKUP(L40,'uCO2 Emission Factors'!$V:$Z,5,FALSE))/1000000,0)</f>
        <v>0</v>
      </c>
      <c r="EG40" s="198">
        <f>IF(M40&lt;&gt;"",(DN40*VLOOKUP(M40,'uCO2 Emission Factors'!$V:$Z,5,FALSE))/1000000,0)</f>
        <v>0</v>
      </c>
      <c r="EH40" s="198">
        <f>IF(N40&lt;&gt;"",(DO40*VLOOKUP(N40,'uCO2 Emission Factors'!$V:$Z,5,FALSE))/1000000,0)</f>
        <v>0</v>
      </c>
      <c r="EI40" s="198">
        <f>IF(O40&lt;&gt;"",(DP40*VLOOKUP(O40,'uCO2 Emission Factors'!$V:$Z,5,FALSE))/1000000,0)</f>
        <v>0</v>
      </c>
      <c r="EJ40" s="198">
        <f>IF(P40&lt;&gt;"",(DQ40*VLOOKUP(P40,'uCO2 Emission Factors'!$V:$Z,5,FALSE))/1000000,0)</f>
        <v>0</v>
      </c>
      <c r="EK40" s="197"/>
      <c r="EL40" s="198">
        <f t="shared" si="72"/>
        <v>0</v>
      </c>
      <c r="EM40" s="198">
        <f t="shared" si="73"/>
        <v>0</v>
      </c>
      <c r="EN40" s="198">
        <f t="shared" si="74"/>
        <v>0</v>
      </c>
      <c r="EO40" s="198">
        <f t="shared" si="75"/>
        <v>0</v>
      </c>
      <c r="EP40" s="198">
        <f t="shared" si="76"/>
        <v>0</v>
      </c>
      <c r="EQ40" s="198">
        <f t="shared" si="77"/>
        <v>0</v>
      </c>
      <c r="ER40" s="198">
        <f t="shared" si="78"/>
        <v>0</v>
      </c>
      <c r="ES40" s="198"/>
      <c r="ET40" s="198">
        <f t="shared" si="79"/>
        <v>0</v>
      </c>
      <c r="EU40" s="198">
        <f t="shared" si="80"/>
        <v>0</v>
      </c>
      <c r="EV40" s="198">
        <f t="shared" si="81"/>
        <v>0</v>
      </c>
      <c r="EW40" s="198">
        <f t="shared" si="82"/>
        <v>0</v>
      </c>
      <c r="EX40" s="198">
        <f t="shared" si="83"/>
        <v>0</v>
      </c>
      <c r="EY40" s="198">
        <f t="shared" si="84"/>
        <v>0</v>
      </c>
      <c r="EZ40" s="198">
        <f t="shared" si="85"/>
        <v>0</v>
      </c>
      <c r="FA40" s="197"/>
      <c r="FB40" s="197">
        <f t="shared" si="86"/>
        <v>0</v>
      </c>
      <c r="FC40" s="197"/>
      <c r="FD40" s="197">
        <f t="shared" si="87"/>
        <v>0</v>
      </c>
      <c r="FE40" s="197">
        <f t="shared" si="88"/>
        <v>0</v>
      </c>
      <c r="FF40" s="197">
        <f t="shared" si="89"/>
        <v>0</v>
      </c>
      <c r="FG40" s="197">
        <f t="shared" si="90"/>
        <v>0</v>
      </c>
      <c r="FH40" s="197">
        <f t="shared" si="91"/>
        <v>0</v>
      </c>
      <c r="FI40" s="197">
        <f t="shared" si="92"/>
        <v>0</v>
      </c>
      <c r="FJ40" s="197">
        <f t="shared" si="93"/>
        <v>0</v>
      </c>
      <c r="FL40" s="194">
        <f t="shared" si="94"/>
        <v>0</v>
      </c>
      <c r="FM40" s="194">
        <f t="shared" si="95"/>
        <v>0</v>
      </c>
      <c r="FN40" s="194">
        <f t="shared" si="96"/>
        <v>0</v>
      </c>
      <c r="FO40" s="194">
        <f t="shared" si="97"/>
        <v>0</v>
      </c>
      <c r="FP40" s="194">
        <f t="shared" si="98"/>
        <v>0</v>
      </c>
      <c r="FQ40" s="194">
        <f t="shared" si="99"/>
        <v>0</v>
      </c>
      <c r="FR40" s="194">
        <f t="shared" si="100"/>
        <v>0</v>
      </c>
      <c r="FT40" s="194">
        <f t="shared" si="101"/>
        <v>0</v>
      </c>
      <c r="FU40" s="194">
        <f t="shared" si="102"/>
        <v>0</v>
      </c>
      <c r="FV40" s="194">
        <f t="shared" si="103"/>
        <v>0</v>
      </c>
      <c r="FW40" s="194">
        <f t="shared" si="104"/>
        <v>0</v>
      </c>
      <c r="FX40" s="194">
        <f t="shared" si="105"/>
        <v>0</v>
      </c>
      <c r="FY40" s="194">
        <f t="shared" si="106"/>
        <v>0</v>
      </c>
      <c r="FZ40" s="194">
        <f t="shared" si="107"/>
        <v>0</v>
      </c>
      <c r="GB40" s="194">
        <f t="shared" si="108"/>
        <v>0</v>
      </c>
      <c r="GC40" s="194">
        <f t="shared" si="109"/>
        <v>0</v>
      </c>
      <c r="GD40" s="194">
        <f t="shared" si="110"/>
        <v>0</v>
      </c>
      <c r="GE40" s="194">
        <f t="shared" si="111"/>
        <v>0</v>
      </c>
      <c r="GF40" s="194">
        <f t="shared" si="112"/>
        <v>0</v>
      </c>
      <c r="GG40" s="194">
        <f t="shared" si="113"/>
        <v>0</v>
      </c>
      <c r="GH40" s="194">
        <f t="shared" si="114"/>
        <v>0</v>
      </c>
      <c r="GJ40" s="194">
        <f t="shared" si="115"/>
        <v>0</v>
      </c>
      <c r="GK40" s="194">
        <f t="shared" si="116"/>
        <v>0</v>
      </c>
      <c r="GL40" s="194">
        <f t="shared" si="117"/>
        <v>0</v>
      </c>
      <c r="GM40" s="194">
        <f t="shared" si="118"/>
        <v>0</v>
      </c>
      <c r="GN40" s="194">
        <f t="shared" si="119"/>
        <v>0</v>
      </c>
      <c r="GO40" s="194">
        <f t="shared" si="120"/>
        <v>0</v>
      </c>
      <c r="GP40" s="194">
        <f t="shared" si="121"/>
        <v>0</v>
      </c>
      <c r="GR40" s="194">
        <f t="shared" si="122"/>
        <v>0</v>
      </c>
      <c r="GS40" s="194">
        <f t="shared" si="123"/>
        <v>0</v>
      </c>
      <c r="GT40" s="194">
        <f t="shared" si="124"/>
        <v>0</v>
      </c>
      <c r="GU40" s="194">
        <f t="shared" si="125"/>
        <v>0</v>
      </c>
      <c r="GV40" s="194">
        <f t="shared" si="126"/>
        <v>0</v>
      </c>
      <c r="GW40" s="194">
        <f t="shared" si="127"/>
        <v>0</v>
      </c>
      <c r="GX40" s="194">
        <f t="shared" si="128"/>
        <v>0</v>
      </c>
    </row>
    <row r="41" spans="1:206" s="194" customFormat="1" x14ac:dyDescent="0.2">
      <c r="A41" s="194" t="s">
        <v>793</v>
      </c>
      <c r="B41" s="194" t="s">
        <v>917</v>
      </c>
      <c r="C41" s="194" t="s">
        <v>88</v>
      </c>
      <c r="D41" s="194">
        <v>50</v>
      </c>
      <c r="E41" s="194" t="str">
        <f t="shared" si="0"/>
        <v>BL50</v>
      </c>
      <c r="G41" s="195">
        <v>50</v>
      </c>
      <c r="H41" s="195">
        <v>0</v>
      </c>
      <c r="I41" s="192"/>
      <c r="J41" s="196">
        <f t="shared" si="68"/>
        <v>320</v>
      </c>
      <c r="K41" s="196">
        <f t="shared" si="69"/>
        <v>321</v>
      </c>
      <c r="L41" s="196">
        <f t="shared" si="69"/>
        <v>322</v>
      </c>
      <c r="M41" s="196">
        <f t="shared" si="69"/>
        <v>323</v>
      </c>
      <c r="N41" s="196">
        <f t="shared" si="69"/>
        <v>324</v>
      </c>
      <c r="O41" s="196">
        <f t="shared" si="70"/>
        <v>324</v>
      </c>
      <c r="P41" s="196">
        <f t="shared" si="70"/>
        <v>324</v>
      </c>
      <c r="Q41" s="192"/>
      <c r="R41" s="192"/>
      <c r="S41" s="192">
        <f t="shared" si="63"/>
        <v>420</v>
      </c>
      <c r="T41" s="192">
        <f t="shared" si="64"/>
        <v>421</v>
      </c>
      <c r="U41" s="192">
        <f t="shared" si="65"/>
        <v>422</v>
      </c>
      <c r="V41" s="192">
        <f t="shared" si="66"/>
        <v>423</v>
      </c>
      <c r="W41" s="192">
        <f t="shared" si="67"/>
        <v>424</v>
      </c>
      <c r="X41" s="196">
        <f t="shared" si="71"/>
        <v>424</v>
      </c>
      <c r="Y41" s="196">
        <f t="shared" si="71"/>
        <v>424</v>
      </c>
      <c r="AA41" s="197">
        <f>COUNTIF('Fleet Calc'!$AE$3:$AE$1600,CONCATENATE(uCO2_Calc!$E41,uCO2_Calc!J$2,"L"))</f>
        <v>0</v>
      </c>
      <c r="AB41" s="197">
        <f>COUNTIF('Fleet Calc'!$AE$3:$AE$1600,CONCATENATE(uCO2_Calc!$E41,uCO2_Calc!K$2,"L"))</f>
        <v>0</v>
      </c>
      <c r="AC41" s="197">
        <f>COUNTIF('Fleet Calc'!$AE$3:$AE$1600,CONCATENATE(uCO2_Calc!$E41,uCO2_Calc!L$2,"L"))</f>
        <v>0</v>
      </c>
      <c r="AD41" s="197">
        <f>COUNTIF('Fleet Calc'!$AE$3:$AE$1600,CONCATENATE(uCO2_Calc!$E41,uCO2_Calc!M$2,"L"))</f>
        <v>0</v>
      </c>
      <c r="AE41" s="197">
        <f>COUNTIF('Fleet Calc'!$AE$3:$AE$1600,CONCATENATE(uCO2_Calc!$E41,uCO2_Calc!N$2,"L"))</f>
        <v>0</v>
      </c>
      <c r="AF41" s="197">
        <f>COUNTIF('Fleet Calc'!$AE$3:$AE$1600,CONCATENATE(uCO2_Calc!$E41,uCO2_Calc!O$2,"L"))</f>
        <v>0</v>
      </c>
      <c r="AG41" s="197">
        <f>COUNTIF('Fleet Calc'!$AE$3:$AE$1600,CONCATENATE(uCO2_Calc!$E41,uCO2_Calc!P$2,"L"))</f>
        <v>0</v>
      </c>
      <c r="AH41" s="197"/>
      <c r="AI41" s="197">
        <f>COUNTIF('Fleet Calc'!$AE$3:$AE$1600,CONCATENATE(uCO2_Calc!$E41,uCO2_Calc!J$2,"A"))</f>
        <v>0</v>
      </c>
      <c r="AJ41" s="197">
        <f>COUNTIF('Fleet Calc'!$AE$3:$AE$1600,CONCATENATE(uCO2_Calc!$E41,uCO2_Calc!K$2,"A"))</f>
        <v>0</v>
      </c>
      <c r="AK41" s="197">
        <f>COUNTIF('Fleet Calc'!$AE$3:$AE$1600,CONCATENATE(uCO2_Calc!$E41,uCO2_Calc!L$2,"A"))</f>
        <v>0</v>
      </c>
      <c r="AL41" s="197">
        <f>COUNTIF('Fleet Calc'!$AE$3:$AE$1600,CONCATENATE(uCO2_Calc!$E41,uCO2_Calc!M$2,"A"))</f>
        <v>0</v>
      </c>
      <c r="AM41" s="197">
        <f>COUNTIF('Fleet Calc'!$AE$3:$AE$1600,CONCATENATE(uCO2_Calc!$E41,uCO2_Calc!N$2,"A"))</f>
        <v>0</v>
      </c>
      <c r="AN41" s="197">
        <f>COUNTIF('Fleet Calc'!$AE$3:$AE$1600,CONCATENATE(uCO2_Calc!$E41,uCO2_Calc!O$2,"A"))</f>
        <v>0</v>
      </c>
      <c r="AO41" s="197">
        <f>COUNTIF('Fleet Calc'!$AE$3:$AE$1600,CONCATENATE(uCO2_Calc!$E41,uCO2_Calc!P$2,"A"))</f>
        <v>0</v>
      </c>
      <c r="AP41" s="197"/>
      <c r="AQ41" s="197">
        <f>SUMIF('Fleet Calc'!$AE$3:$AE$1600,CONCATENATE(uCO2_Calc!$E41,uCO2_Calc!J$2,"L"),'Fleet Calc'!$AK$3:$AK$1600)</f>
        <v>0</v>
      </c>
      <c r="AR41" s="197">
        <f>SUMIF('Fleet Calc'!$AE$3:$AE$1600,CONCATENATE(uCO2_Calc!$E41,uCO2_Calc!K$2,"L"),'Fleet Calc'!$AK$3:$AK$1600)</f>
        <v>0</v>
      </c>
      <c r="AS41" s="197">
        <f>SUMIF('Fleet Calc'!$AE$3:$AE$1600,CONCATENATE(uCO2_Calc!$E41,uCO2_Calc!L$2,"L"),'Fleet Calc'!$AK$3:$AK$1600)</f>
        <v>0</v>
      </c>
      <c r="AT41" s="197">
        <f>SUMIF('Fleet Calc'!$AE$3:$AE$1600,CONCATENATE(uCO2_Calc!$E41,uCO2_Calc!M$2,"L"),'Fleet Calc'!$AK$3:$AK$1600)</f>
        <v>0</v>
      </c>
      <c r="AU41" s="197">
        <f>SUMIF('Fleet Calc'!$AE$3:$AE$1600,CONCATENATE(uCO2_Calc!$E41,uCO2_Calc!N$2,"L"),'Fleet Calc'!$AK$3:$AK$1600)</f>
        <v>0</v>
      </c>
      <c r="AV41" s="197">
        <f>SUMIF('Fleet Calc'!$AE$3:$AE$1600,CONCATENATE(uCO2_Calc!$E41,uCO2_Calc!O$2,"L"),'Fleet Calc'!$AK$3:$AK$1600)</f>
        <v>0</v>
      </c>
      <c r="AW41" s="197">
        <f>SUMIF('Fleet Calc'!$AE$3:$AE$1600,CONCATENATE(uCO2_Calc!$E41,uCO2_Calc!P$2,"L"),'Fleet Calc'!$AK$3:$AK$1600)</f>
        <v>0</v>
      </c>
      <c r="AX41" s="197"/>
      <c r="AY41" s="197">
        <f>SUMIF('Fleet Calc'!$AE$3:$AE$1600,CONCATENATE(uCO2_Calc!$E41,uCO2_Calc!J$2,"A"),'Fleet Calc'!$AK$3:$AK$1600)</f>
        <v>0</v>
      </c>
      <c r="AZ41" s="197">
        <f>SUMIF('Fleet Calc'!$AE$3:$AE$1600,CONCATENATE(uCO2_Calc!$E41,uCO2_Calc!K$2,"A"),'Fleet Calc'!$AK$3:$AK$1600)</f>
        <v>0</v>
      </c>
      <c r="BA41" s="197">
        <f>SUMIF('Fleet Calc'!$AE$3:$AE$1600,CONCATENATE(uCO2_Calc!$E41,uCO2_Calc!L$2,"A"),'Fleet Calc'!$AK$3:$AK$1600)</f>
        <v>0</v>
      </c>
      <c r="BB41" s="197">
        <f>SUMIF('Fleet Calc'!$AE$3:$AE$1600,CONCATENATE(uCO2_Calc!$E41,uCO2_Calc!M$2,"A"),'Fleet Calc'!$AK$3:$AK$1600)</f>
        <v>0</v>
      </c>
      <c r="BC41" s="197">
        <f>SUMIF('Fleet Calc'!$AE$3:$AE$1600,CONCATENATE(uCO2_Calc!$E41,uCO2_Calc!N$2,"A"),'Fleet Calc'!$AK$3:$AK$1600)</f>
        <v>0</v>
      </c>
      <c r="BD41" s="197">
        <f>SUMIF('Fleet Calc'!$AE$3:$AE$1600,CONCATENATE(uCO2_Calc!$E41,uCO2_Calc!O$2,"A"),'Fleet Calc'!$AK$3:$AK$1600)</f>
        <v>0</v>
      </c>
      <c r="BE41" s="197">
        <f>SUMIF('Fleet Calc'!$AE$3:$AE$1600,CONCATENATE(uCO2_Calc!$E41,uCO2_Calc!P$2,"A"),'Fleet Calc'!$AK$3:$AK$1600)</f>
        <v>0</v>
      </c>
      <c r="BF41" s="197"/>
      <c r="BG41" s="197">
        <f>IF(J41&lt;&gt;"",(AQ41*1.609344*VLOOKUP(J41,'uCO2 Emission Factors'!$V:$X,2,FALSE))/1000000,0)</f>
        <v>0</v>
      </c>
      <c r="BH41" s="197">
        <f>IF(K41&lt;&gt;"",(AR41*1.609344*VLOOKUP(K41,'uCO2 Emission Factors'!$V:$X,2,FALSE))/1000000,0)</f>
        <v>0</v>
      </c>
      <c r="BI41" s="197">
        <f>IF(L41&lt;&gt;"",(AS41*1.609344*VLOOKUP(L41,'uCO2 Emission Factors'!$V:$X,2,FALSE))/1000000,0)</f>
        <v>0</v>
      </c>
      <c r="BJ41" s="197">
        <f>IF(M41&lt;&gt;"",(AT41*1.609344*VLOOKUP(M41,'uCO2 Emission Factors'!$V:$X,2,FALSE))/1000000,0)</f>
        <v>0</v>
      </c>
      <c r="BK41" s="197">
        <f>IF(N41&lt;&gt;"",(AU41*1.609344*VLOOKUP(N41,'uCO2 Emission Factors'!$V:$X,2,FALSE))/1000000,0)</f>
        <v>0</v>
      </c>
      <c r="BL41" s="197">
        <f>IF(O41&lt;&gt;"",(AV41*1.609344*VLOOKUP(O41,'uCO2 Emission Factors'!$V:$X,2,FALSE))/1000000,0)</f>
        <v>0</v>
      </c>
      <c r="BM41" s="197">
        <f>IF(P41&lt;&gt;"",(AW41*1.609344*VLOOKUP(P41,'uCO2 Emission Factors'!$V:$X,2,FALSE))/1000000,0)</f>
        <v>0</v>
      </c>
      <c r="BN41" s="197"/>
      <c r="BO41" s="197">
        <f>IF(J41&lt;&gt;"",(AY41*1.609344*VLOOKUP(J41,'uCO2 Emission Factors'!$V:$X,3,FALSE))/1000000,0)</f>
        <v>0</v>
      </c>
      <c r="BP41" s="197">
        <f>IF(K41&lt;&gt;"",(AZ41*1.609344*VLOOKUP(K41,'uCO2 Emission Factors'!$V:$X,3,FALSE))/1000000,0)</f>
        <v>0</v>
      </c>
      <c r="BQ41" s="197">
        <f>IF(L41&lt;&gt;"",(BA41*1.609344*VLOOKUP(L41,'uCO2 Emission Factors'!$V:$X,3,FALSE))/1000000,0)</f>
        <v>0</v>
      </c>
      <c r="BR41" s="197">
        <f>IF(M41&lt;&gt;"",(BB41*1.609344*VLOOKUP(M41,'uCO2 Emission Factors'!$V:$X,3,FALSE))/1000000,0)</f>
        <v>0</v>
      </c>
      <c r="BS41" s="197">
        <f>IF(N41&lt;&gt;"",(BC41*1.609344*VLOOKUP(N41,'uCO2 Emission Factors'!$V:$X,3,FALSE))/1000000,0)</f>
        <v>0</v>
      </c>
      <c r="BT41" s="197">
        <f>IF(O41&lt;&gt;"",(BD41*1.609344*VLOOKUP(O41,'uCO2 Emission Factors'!$V:$X,3,FALSE))/1000000,0)</f>
        <v>0</v>
      </c>
      <c r="BU41" s="197">
        <f>IF(P41&lt;&gt;"",(BE41*1.609344*VLOOKUP(P41,'uCO2 Emission Factors'!$V:$X,3,FALSE))/1000000,0)</f>
        <v>0</v>
      </c>
      <c r="BV41" s="197"/>
      <c r="BW41" s="197">
        <f>SUMIF('Fleet Calc'!$AE$3:$AE$1600,CONCATENATE(uCO2_Calc!$E41,uCO2_Calc!J$2,"L"),'Fleet Calc'!$AI$3:$AI$1600)</f>
        <v>0</v>
      </c>
      <c r="BX41" s="197">
        <f>SUMIF('Fleet Calc'!$AE$3:$AE$1600,CONCATENATE(uCO2_Calc!$E41,uCO2_Calc!K$2,"L"),'Fleet Calc'!$AI$3:$AI$1600)</f>
        <v>0</v>
      </c>
      <c r="BY41" s="197">
        <f>SUMIF('Fleet Calc'!$AE$3:$AE$1600,CONCATENATE(uCO2_Calc!$E41,uCO2_Calc!L$2,"L"),'Fleet Calc'!$AI$3:$AI$1600)</f>
        <v>0</v>
      </c>
      <c r="BZ41" s="197">
        <f>SUMIF('Fleet Calc'!$AE$3:$AE$1600,CONCATENATE(uCO2_Calc!$E41,uCO2_Calc!M$2,"L"),'Fleet Calc'!$AI$3:$AI$1600)</f>
        <v>0</v>
      </c>
      <c r="CA41" s="197">
        <f>SUMIF('Fleet Calc'!$AE$3:$AE$1600,CONCATENATE(uCO2_Calc!$E41,uCO2_Calc!N$2,"L"),'Fleet Calc'!$AI$3:$AI$1600)</f>
        <v>0</v>
      </c>
      <c r="CB41" s="197">
        <f>SUMIF('Fleet Calc'!$AE$3:$AE$1600,CONCATENATE(uCO2_Calc!$E41,uCO2_Calc!O$2,"L"),'Fleet Calc'!$AI$3:$AI$1600)</f>
        <v>0</v>
      </c>
      <c r="CC41" s="197">
        <f>SUMIF('Fleet Calc'!$AE$3:$AE$1600,CONCATENATE(uCO2_Calc!$E41,uCO2_Calc!P$2,"L"),'Fleet Calc'!$AI$3:$AI$1600)</f>
        <v>0</v>
      </c>
      <c r="CD41" s="197"/>
      <c r="CE41" s="197">
        <f>SUMIF('Fleet Calc'!$AE$3:$AE$1600,CONCATENATE(uCO2_Calc!$E41,uCO2_Calc!J$2,"A"),'Fleet Calc'!$AI$3:$AI$1600)</f>
        <v>0</v>
      </c>
      <c r="CF41" s="197">
        <f>SUMIF('Fleet Calc'!$AE$3:$AE$1600,CONCATENATE(uCO2_Calc!$E41,uCO2_Calc!K$2,"A"),'Fleet Calc'!$AI$3:$AI$1600)</f>
        <v>0</v>
      </c>
      <c r="CG41" s="197">
        <f>SUMIF('Fleet Calc'!$AE$3:$AE$1600,CONCATENATE(uCO2_Calc!$E41,uCO2_Calc!L$2,"A"),'Fleet Calc'!$AI$3:$AI$1600)</f>
        <v>0</v>
      </c>
      <c r="CH41" s="197">
        <f>SUMIF('Fleet Calc'!$AE$3:$AE$1600,CONCATENATE(uCO2_Calc!$E41,uCO2_Calc!M$2,"A"),'Fleet Calc'!$AI$3:$AI$1600)</f>
        <v>0</v>
      </c>
      <c r="CI41" s="197">
        <f>SUMIF('Fleet Calc'!$AE$3:$AE$1600,CONCATENATE(uCO2_Calc!$E41,uCO2_Calc!N$2,"A"),'Fleet Calc'!$AI$3:$AI$1600)</f>
        <v>0</v>
      </c>
      <c r="CJ41" s="197">
        <f>SUMIF('Fleet Calc'!$AE$3:$AE$1600,CONCATENATE(uCO2_Calc!$E41,uCO2_Calc!O$2,"A"),'Fleet Calc'!$AI$3:$AI$1600)</f>
        <v>0</v>
      </c>
      <c r="CK41" s="197">
        <f>SUMIF('Fleet Calc'!$AE$3:$AE$1600,CONCATENATE(uCO2_Calc!$E41,uCO2_Calc!P$2,"A"),'Fleet Calc'!$AI$3:$AI$1600)</f>
        <v>0</v>
      </c>
      <c r="CL41" s="197"/>
      <c r="CM41" s="197">
        <f>IF(S41&lt;&gt;"",(BW41*1.609344*VLOOKUP(S41,'uCO2 Emission Factors'!$V:$X,2,FALSE))/1000000,0)</f>
        <v>0</v>
      </c>
      <c r="CN41" s="197">
        <f>IF(S41&lt;&gt;"",(BX41*1.609344*VLOOKUP(S41,'uCO2 Emission Factors'!$V:$X,2,FALSE))/1000000,0)</f>
        <v>0</v>
      </c>
      <c r="CO41" s="197">
        <f>IF(T41&lt;&gt;"",(BY41*1.609344*VLOOKUP(T41,'uCO2 Emission Factors'!$V:$X,2,FALSE))/1000000,0)</f>
        <v>0</v>
      </c>
      <c r="CP41" s="197">
        <f>IF(U41&lt;&gt;"",(BZ41*1.609344*VLOOKUP(U41,'uCO2 Emission Factors'!$V:$X,2,FALSE))/1000000,0)</f>
        <v>0</v>
      </c>
      <c r="CQ41" s="197">
        <f>IF(V41&lt;&gt;"",(CA41*1.609344*VLOOKUP(V41,'uCO2 Emission Factors'!$V:$X,2,FALSE))/1000000,0)</f>
        <v>0</v>
      </c>
      <c r="CR41" s="197">
        <f>IF(W41&lt;&gt;"",(CB41*1.609344*VLOOKUP(W41,'uCO2 Emission Factors'!$V:$X,2,FALSE))/1000000,0)</f>
        <v>0</v>
      </c>
      <c r="CS41" s="197">
        <f>IF(X41&lt;&gt;"",(CC41*1.609344*VLOOKUP(X41,'uCO2 Emission Factors'!$V:$X,2,FALSE))/1000000,0)</f>
        <v>0</v>
      </c>
      <c r="CT41" s="197"/>
      <c r="CU41" s="197">
        <f>IF(S41&lt;&gt;"",(CE41*1.609344*VLOOKUP(S41,'uCO2 Emission Factors'!$V:$X,3,FALSE))/1000000,0)</f>
        <v>0</v>
      </c>
      <c r="CV41" s="197">
        <f>IF(S41&lt;&gt;"",(CF41*1.609344*VLOOKUP(S41,'uCO2 Emission Factors'!$V:$X,3,FALSE))/1000000,0)</f>
        <v>0</v>
      </c>
      <c r="CW41" s="197">
        <f>IF(T41&lt;&gt;"",(CG41*1.609344*VLOOKUP(T41,'uCO2 Emission Factors'!$V:$X,3,FALSE))/1000000,0)</f>
        <v>0</v>
      </c>
      <c r="CX41" s="197">
        <f>IF(U41&lt;&gt;"",(CH41*1.609344*VLOOKUP(U41,'uCO2 Emission Factors'!$V:$X,3,FALSE))/1000000,0)</f>
        <v>0</v>
      </c>
      <c r="CY41" s="197">
        <f>IF(V41&lt;&gt;"",(CI41*1.609344*VLOOKUP(V41,'uCO2 Emission Factors'!$V:$X,3,FALSE))/1000000,0)</f>
        <v>0</v>
      </c>
      <c r="CZ41" s="197">
        <f>IF(W41&lt;&gt;"",(CJ41*1.609344*VLOOKUP(W41,'uCO2 Emission Factors'!$V:$X,3,FALSE))/1000000,0)</f>
        <v>0</v>
      </c>
      <c r="DA41" s="197">
        <f>IF(X41&lt;&gt;"",(CK41*1.609344*VLOOKUP(X41,'uCO2 Emission Factors'!$V:$X,3,FALSE))/1000000,0)</f>
        <v>0</v>
      </c>
      <c r="DB41" s="197"/>
      <c r="DC41" s="197">
        <f>SUMIF('Fleet Calc'!$AE$3:$AE$1600,CONCATENATE(uCO2_Calc!$E41,uCO2_Calc!J$2,"L"),'Fleet Calc'!$AG$3:$AG$1600)</f>
        <v>0</v>
      </c>
      <c r="DD41" s="197">
        <f>SUMIF('Fleet Calc'!$AE$3:$AE$1600,CONCATENATE(uCO2_Calc!$E41,uCO2_Calc!K$2,"L"),'Fleet Calc'!$AG$3:$AG$1600)</f>
        <v>0</v>
      </c>
      <c r="DE41" s="197">
        <f>SUMIF('Fleet Calc'!$AE$3:$AE$1600,CONCATENATE(uCO2_Calc!$E41,uCO2_Calc!L$2,"L"),'Fleet Calc'!$AG$3:$AG$1600)</f>
        <v>0</v>
      </c>
      <c r="DF41" s="197">
        <f>SUMIF('Fleet Calc'!$AE$3:$AE$1600,CONCATENATE(uCO2_Calc!$E41,uCO2_Calc!M$2,"L"),'Fleet Calc'!$AG$3:$AG$1600)</f>
        <v>0</v>
      </c>
      <c r="DG41" s="197">
        <f>SUMIF('Fleet Calc'!$AE$3:$AE$1600,CONCATENATE(uCO2_Calc!$E41,uCO2_Calc!N$2,"L"),'Fleet Calc'!$AG$3:$AG$1600)</f>
        <v>0</v>
      </c>
      <c r="DH41" s="197">
        <f>SUMIF('Fleet Calc'!$AE$3:$AE$1600,CONCATENATE(uCO2_Calc!$E41,uCO2_Calc!O$2,"L"),'Fleet Calc'!$AG$3:$AG$1600)</f>
        <v>0</v>
      </c>
      <c r="DI41" s="197">
        <f>SUMIF('Fleet Calc'!$AE$3:$AE$1600,CONCATENATE(uCO2_Calc!$E41,uCO2_Calc!P$2,"L"),'Fleet Calc'!$AG$3:$AG$1600)</f>
        <v>0</v>
      </c>
      <c r="DJ41" s="197"/>
      <c r="DK41" s="197">
        <f>SUMIF('Fleet Calc'!$AE$3:$AE$1600,CONCATENATE(uCO2_Calc!$E41,uCO2_Calc!J$2,"A"),'Fleet Calc'!$AG$3:$AG$1600)</f>
        <v>0</v>
      </c>
      <c r="DL41" s="197">
        <f>SUMIF('Fleet Calc'!$AE$3:$AE$1600,CONCATENATE(uCO2_Calc!$E41,uCO2_Calc!K$2,"A"),'Fleet Calc'!$AG$3:$AG$1600)</f>
        <v>0</v>
      </c>
      <c r="DM41" s="197">
        <f>SUMIF('Fleet Calc'!$AE$3:$AE$1600,CONCATENATE(uCO2_Calc!$E41,uCO2_Calc!L$2,"A"),'Fleet Calc'!$AG$3:$AG$1600)</f>
        <v>0</v>
      </c>
      <c r="DN41" s="197">
        <f>SUMIF('Fleet Calc'!$AE$3:$AE$1600,CONCATENATE(uCO2_Calc!$E41,uCO2_Calc!M$2,"A"),'Fleet Calc'!$AG$3:$AG$1600)</f>
        <v>0</v>
      </c>
      <c r="DO41" s="197">
        <f>SUMIF('Fleet Calc'!$AE$3:$AE$1600,CONCATENATE(uCO2_Calc!$E41,uCO2_Calc!N$2,"A"),'Fleet Calc'!$AG$3:$AG$1600)</f>
        <v>0</v>
      </c>
      <c r="DP41" s="197">
        <f>SUMIF('Fleet Calc'!$AE$3:$AE$1600,CONCATENATE(uCO2_Calc!$E41,uCO2_Calc!O$2,"A"),'Fleet Calc'!$AG$3:$AG$1600)</f>
        <v>0</v>
      </c>
      <c r="DQ41" s="197">
        <f>SUMIF('Fleet Calc'!$AE$3:$AE$1600,CONCATENATE(uCO2_Calc!$E41,uCO2_Calc!P$2,"A"),'Fleet Calc'!$AG$3:$AG$1600)</f>
        <v>0</v>
      </c>
      <c r="DR41" s="197">
        <f>SUMIF('Fleet Calc'!$AE$3:$AE$1600,CONCATENATE(uCO2_Calc!$E41,uCO2_Calc!Q$2,"A"),'Fleet Calc'!$AG$3:$AG$1600)</f>
        <v>0</v>
      </c>
      <c r="DS41" s="197">
        <f>SUMIF('Fleet Calc'!$AE$3:$AE$1600,CONCATENATE(uCO2_Calc!$E41,uCO2_Calc!R$2,"A"),'Fleet Calc'!$AG$3:$AG$1600)</f>
        <v>0</v>
      </c>
      <c r="DT41" s="197">
        <f>SUMIF('Fleet Calc'!$AE$3:$AE$1600,CONCATENATE(uCO2_Calc!$E41,uCO2_Calc!S$2,"A"),'Fleet Calc'!$AG$3:$AG$1600)</f>
        <v>0</v>
      </c>
      <c r="DU41" s="197"/>
      <c r="DV41" s="198">
        <f>IF(J41&lt;&gt;"",(DC41*VLOOKUP(J41,'uCO2 Emission Factors'!$V:$Z,5,FALSE))/1000000,0)</f>
        <v>0</v>
      </c>
      <c r="DW41" s="198">
        <f>IF(K41&lt;&gt;"",(DD41*VLOOKUP(K41,'uCO2 Emission Factors'!$V:$Z,5,FALSE))/1000000,0)</f>
        <v>0</v>
      </c>
      <c r="DX41" s="198">
        <f>IF(L41&lt;&gt;"",(DE41*VLOOKUP(L41,'uCO2 Emission Factors'!$V:$Z,5,FALSE))/1000000,0)</f>
        <v>0</v>
      </c>
      <c r="DY41" s="198">
        <f>IF(M41&lt;&gt;"",(DF41*VLOOKUP(M41,'uCO2 Emission Factors'!$V:$Z,5,FALSE))/1000000,0)</f>
        <v>0</v>
      </c>
      <c r="DZ41" s="198">
        <f>IF(N41&lt;&gt;"",(DG41*VLOOKUP(N41,'uCO2 Emission Factors'!$V:$Z,5,FALSE))/1000000,0)</f>
        <v>0</v>
      </c>
      <c r="EA41" s="198">
        <f>IF(O41&lt;&gt;"",(DH41*VLOOKUP(O41,'uCO2 Emission Factors'!$V:$Z,5,FALSE))/1000000,0)</f>
        <v>0</v>
      </c>
      <c r="EB41" s="198">
        <f>IF(P41&lt;&gt;"",(DI41*VLOOKUP(P41,'uCO2 Emission Factors'!$V:$Z,5,FALSE))/1000000,0)</f>
        <v>0</v>
      </c>
      <c r="EC41" s="197"/>
      <c r="ED41" s="198">
        <f>IF(J41&lt;&gt;"",(DK41*VLOOKUP(J41,'uCO2 Emission Factors'!$V:$Z,5,FALSE))/1000000,0)</f>
        <v>0</v>
      </c>
      <c r="EE41" s="198">
        <f>IF(K41&lt;&gt;"",(DL41*VLOOKUP(K41,'uCO2 Emission Factors'!$V:$Z,5,FALSE))/1000000,0)</f>
        <v>0</v>
      </c>
      <c r="EF41" s="198">
        <f>IF(L41&lt;&gt;"",(DM41*VLOOKUP(L41,'uCO2 Emission Factors'!$V:$Z,5,FALSE))/1000000,0)</f>
        <v>0</v>
      </c>
      <c r="EG41" s="198">
        <f>IF(M41&lt;&gt;"",(DN41*VLOOKUP(M41,'uCO2 Emission Factors'!$V:$Z,5,FALSE))/1000000,0)</f>
        <v>0</v>
      </c>
      <c r="EH41" s="198">
        <f>IF(N41&lt;&gt;"",(DO41*VLOOKUP(N41,'uCO2 Emission Factors'!$V:$Z,5,FALSE))/1000000,0)</f>
        <v>0</v>
      </c>
      <c r="EI41" s="198">
        <f>IF(O41&lt;&gt;"",(DP41*VLOOKUP(O41,'uCO2 Emission Factors'!$V:$Z,5,FALSE))/1000000,0)</f>
        <v>0</v>
      </c>
      <c r="EJ41" s="198">
        <f>IF(P41&lt;&gt;"",(DQ41*VLOOKUP(P41,'uCO2 Emission Factors'!$V:$Z,5,FALSE))/1000000,0)</f>
        <v>0</v>
      </c>
      <c r="EK41" s="197"/>
      <c r="EL41" s="198">
        <f t="shared" si="72"/>
        <v>0</v>
      </c>
      <c r="EM41" s="198">
        <f t="shared" si="73"/>
        <v>0</v>
      </c>
      <c r="EN41" s="198">
        <f t="shared" si="74"/>
        <v>0</v>
      </c>
      <c r="EO41" s="198">
        <f t="shared" si="75"/>
        <v>0</v>
      </c>
      <c r="EP41" s="198">
        <f t="shared" si="76"/>
        <v>0</v>
      </c>
      <c r="EQ41" s="198">
        <f t="shared" si="77"/>
        <v>0</v>
      </c>
      <c r="ER41" s="198">
        <f t="shared" si="78"/>
        <v>0</v>
      </c>
      <c r="ES41" s="198"/>
      <c r="ET41" s="198">
        <f t="shared" si="79"/>
        <v>0</v>
      </c>
      <c r="EU41" s="198">
        <f t="shared" si="80"/>
        <v>0</v>
      </c>
      <c r="EV41" s="198">
        <f t="shared" si="81"/>
        <v>0</v>
      </c>
      <c r="EW41" s="198">
        <f t="shared" si="82"/>
        <v>0</v>
      </c>
      <c r="EX41" s="198">
        <f t="shared" si="83"/>
        <v>0</v>
      </c>
      <c r="EY41" s="198">
        <f t="shared" si="84"/>
        <v>0</v>
      </c>
      <c r="EZ41" s="198">
        <f t="shared" si="85"/>
        <v>0</v>
      </c>
      <c r="FA41" s="197"/>
      <c r="FB41" s="197">
        <f t="shared" si="86"/>
        <v>0</v>
      </c>
      <c r="FC41" s="197"/>
      <c r="FD41" s="197">
        <f t="shared" si="87"/>
        <v>0</v>
      </c>
      <c r="FE41" s="197">
        <f t="shared" si="88"/>
        <v>0</v>
      </c>
      <c r="FF41" s="197">
        <f t="shared" si="89"/>
        <v>0</v>
      </c>
      <c r="FG41" s="197">
        <f t="shared" si="90"/>
        <v>0</v>
      </c>
      <c r="FH41" s="197">
        <f t="shared" si="91"/>
        <v>0</v>
      </c>
      <c r="FI41" s="197">
        <f t="shared" si="92"/>
        <v>0</v>
      </c>
      <c r="FJ41" s="197">
        <f t="shared" si="93"/>
        <v>0</v>
      </c>
      <c r="FL41" s="194">
        <f t="shared" si="94"/>
        <v>0</v>
      </c>
      <c r="FM41" s="194">
        <f t="shared" si="95"/>
        <v>0</v>
      </c>
      <c r="FN41" s="194">
        <f t="shared" si="96"/>
        <v>0</v>
      </c>
      <c r="FO41" s="194">
        <f t="shared" si="97"/>
        <v>0</v>
      </c>
      <c r="FP41" s="194">
        <f t="shared" si="98"/>
        <v>0</v>
      </c>
      <c r="FQ41" s="194">
        <f t="shared" si="99"/>
        <v>0</v>
      </c>
      <c r="FR41" s="194">
        <f t="shared" si="100"/>
        <v>0</v>
      </c>
      <c r="FT41" s="194">
        <f t="shared" si="101"/>
        <v>0</v>
      </c>
      <c r="FU41" s="194">
        <f t="shared" si="102"/>
        <v>0</v>
      </c>
      <c r="FV41" s="194">
        <f t="shared" si="103"/>
        <v>0</v>
      </c>
      <c r="FW41" s="194">
        <f t="shared" si="104"/>
        <v>0</v>
      </c>
      <c r="FX41" s="194">
        <f t="shared" si="105"/>
        <v>0</v>
      </c>
      <c r="FY41" s="194">
        <f t="shared" si="106"/>
        <v>0</v>
      </c>
      <c r="FZ41" s="194">
        <f t="shared" si="107"/>
        <v>0</v>
      </c>
      <c r="GB41" s="194">
        <f t="shared" si="108"/>
        <v>0</v>
      </c>
      <c r="GC41" s="194">
        <f t="shared" si="109"/>
        <v>0</v>
      </c>
      <c r="GD41" s="194">
        <f t="shared" si="110"/>
        <v>0</v>
      </c>
      <c r="GE41" s="194">
        <f t="shared" si="111"/>
        <v>0</v>
      </c>
      <c r="GF41" s="194">
        <f t="shared" si="112"/>
        <v>0</v>
      </c>
      <c r="GG41" s="194">
        <f t="shared" si="113"/>
        <v>0</v>
      </c>
      <c r="GH41" s="194">
        <f t="shared" si="114"/>
        <v>0</v>
      </c>
      <c r="GJ41" s="194">
        <f t="shared" si="115"/>
        <v>0</v>
      </c>
      <c r="GK41" s="194">
        <f t="shared" si="116"/>
        <v>0</v>
      </c>
      <c r="GL41" s="194">
        <f t="shared" si="117"/>
        <v>0</v>
      </c>
      <c r="GM41" s="194">
        <f t="shared" si="118"/>
        <v>0</v>
      </c>
      <c r="GN41" s="194">
        <f t="shared" si="119"/>
        <v>0</v>
      </c>
      <c r="GO41" s="194">
        <f t="shared" si="120"/>
        <v>0</v>
      </c>
      <c r="GP41" s="194">
        <f t="shared" si="121"/>
        <v>0</v>
      </c>
      <c r="GR41" s="194">
        <f t="shared" si="122"/>
        <v>0</v>
      </c>
      <c r="GS41" s="194">
        <f t="shared" si="123"/>
        <v>0</v>
      </c>
      <c r="GT41" s="194">
        <f t="shared" si="124"/>
        <v>0</v>
      </c>
      <c r="GU41" s="194">
        <f t="shared" si="125"/>
        <v>0</v>
      </c>
      <c r="GV41" s="194">
        <f t="shared" si="126"/>
        <v>0</v>
      </c>
      <c r="GW41" s="194">
        <f t="shared" si="127"/>
        <v>0</v>
      </c>
      <c r="GX41" s="194">
        <f t="shared" si="128"/>
        <v>0</v>
      </c>
    </row>
    <row r="42" spans="1:206" s="194" customFormat="1" x14ac:dyDescent="0.2">
      <c r="A42" s="194" t="s">
        <v>794</v>
      </c>
      <c r="B42" s="194" t="s">
        <v>916</v>
      </c>
      <c r="C42" s="194" t="s">
        <v>757</v>
      </c>
      <c r="D42" s="194">
        <v>100</v>
      </c>
      <c r="E42" s="194" t="str">
        <f t="shared" si="0"/>
        <v>SW100</v>
      </c>
      <c r="G42" s="195">
        <v>10</v>
      </c>
      <c r="H42" s="195">
        <v>50</v>
      </c>
      <c r="I42" s="192"/>
      <c r="J42" s="196">
        <f t="shared" si="68"/>
        <v>330</v>
      </c>
      <c r="K42" s="196">
        <f t="shared" si="69"/>
        <v>331</v>
      </c>
      <c r="L42" s="196">
        <f t="shared" si="69"/>
        <v>332</v>
      </c>
      <c r="M42" s="196">
        <f t="shared" si="69"/>
        <v>333</v>
      </c>
      <c r="N42" s="196">
        <f t="shared" si="69"/>
        <v>334</v>
      </c>
      <c r="O42" s="196">
        <f t="shared" si="70"/>
        <v>334</v>
      </c>
      <c r="P42" s="196">
        <f t="shared" si="70"/>
        <v>334</v>
      </c>
      <c r="Q42" s="192"/>
      <c r="R42" s="192"/>
      <c r="S42" s="192">
        <f t="shared" si="63"/>
        <v>430</v>
      </c>
      <c r="T42" s="192">
        <f t="shared" si="64"/>
        <v>431</v>
      </c>
      <c r="U42" s="192">
        <f t="shared" si="65"/>
        <v>432</v>
      </c>
      <c r="V42" s="192">
        <f t="shared" si="66"/>
        <v>433</v>
      </c>
      <c r="W42" s="192">
        <f t="shared" si="67"/>
        <v>434</v>
      </c>
      <c r="X42" s="196">
        <f t="shared" si="71"/>
        <v>434</v>
      </c>
      <c r="Y42" s="196">
        <f t="shared" si="71"/>
        <v>434</v>
      </c>
      <c r="AA42" s="197">
        <f>COUNTIF('Fleet Calc'!$AE$3:$AE$1600,CONCATENATE(uCO2_Calc!$E42,uCO2_Calc!J$2,"L"))</f>
        <v>0</v>
      </c>
      <c r="AB42" s="197">
        <f>COUNTIF('Fleet Calc'!$AE$3:$AE$1600,CONCATENATE(uCO2_Calc!$E42,uCO2_Calc!K$2,"L"))</f>
        <v>0</v>
      </c>
      <c r="AC42" s="197">
        <f>COUNTIF('Fleet Calc'!$AE$3:$AE$1600,CONCATENATE(uCO2_Calc!$E42,uCO2_Calc!L$2,"L"))</f>
        <v>0</v>
      </c>
      <c r="AD42" s="197">
        <f>COUNTIF('Fleet Calc'!$AE$3:$AE$1600,CONCATENATE(uCO2_Calc!$E42,uCO2_Calc!M$2,"L"))</f>
        <v>0</v>
      </c>
      <c r="AE42" s="197">
        <f>COUNTIF('Fleet Calc'!$AE$3:$AE$1600,CONCATENATE(uCO2_Calc!$E42,uCO2_Calc!N$2,"L"))</f>
        <v>0</v>
      </c>
      <c r="AF42" s="197">
        <f>COUNTIF('Fleet Calc'!$AE$3:$AE$1600,CONCATENATE(uCO2_Calc!$E42,uCO2_Calc!O$2,"L"))</f>
        <v>0</v>
      </c>
      <c r="AG42" s="197">
        <f>COUNTIF('Fleet Calc'!$AE$3:$AE$1600,CONCATENATE(uCO2_Calc!$E42,uCO2_Calc!P$2,"L"))</f>
        <v>0</v>
      </c>
      <c r="AH42" s="197"/>
      <c r="AI42" s="197">
        <f>COUNTIF('Fleet Calc'!$AE$3:$AE$1600,CONCATENATE(uCO2_Calc!$E42,uCO2_Calc!J$2,"A"))</f>
        <v>0</v>
      </c>
      <c r="AJ42" s="197">
        <f>COUNTIF('Fleet Calc'!$AE$3:$AE$1600,CONCATENATE(uCO2_Calc!$E42,uCO2_Calc!K$2,"A"))</f>
        <v>0</v>
      </c>
      <c r="AK42" s="197">
        <f>COUNTIF('Fleet Calc'!$AE$3:$AE$1600,CONCATENATE(uCO2_Calc!$E42,uCO2_Calc!L$2,"A"))</f>
        <v>0</v>
      </c>
      <c r="AL42" s="197">
        <f>COUNTIF('Fleet Calc'!$AE$3:$AE$1600,CONCATENATE(uCO2_Calc!$E42,uCO2_Calc!M$2,"A"))</f>
        <v>0</v>
      </c>
      <c r="AM42" s="197">
        <f>COUNTIF('Fleet Calc'!$AE$3:$AE$1600,CONCATENATE(uCO2_Calc!$E42,uCO2_Calc!N$2,"A"))</f>
        <v>0</v>
      </c>
      <c r="AN42" s="197">
        <f>COUNTIF('Fleet Calc'!$AE$3:$AE$1600,CONCATENATE(uCO2_Calc!$E42,uCO2_Calc!O$2,"A"))</f>
        <v>0</v>
      </c>
      <c r="AO42" s="197">
        <f>COUNTIF('Fleet Calc'!$AE$3:$AE$1600,CONCATENATE(uCO2_Calc!$E42,uCO2_Calc!P$2,"A"))</f>
        <v>0</v>
      </c>
      <c r="AP42" s="197"/>
      <c r="AQ42" s="197">
        <f>SUMIF('Fleet Calc'!$AE$3:$AE$1600,CONCATENATE(uCO2_Calc!$E42,uCO2_Calc!J$2,"L"),'Fleet Calc'!$AK$3:$AK$1600)</f>
        <v>0</v>
      </c>
      <c r="AR42" s="197">
        <f>SUMIF('Fleet Calc'!$AE$3:$AE$1600,CONCATENATE(uCO2_Calc!$E42,uCO2_Calc!K$2,"L"),'Fleet Calc'!$AK$3:$AK$1600)</f>
        <v>0</v>
      </c>
      <c r="AS42" s="197">
        <f>SUMIF('Fleet Calc'!$AE$3:$AE$1600,CONCATENATE(uCO2_Calc!$E42,uCO2_Calc!L$2,"L"),'Fleet Calc'!$AK$3:$AK$1600)</f>
        <v>0</v>
      </c>
      <c r="AT42" s="197">
        <f>SUMIF('Fleet Calc'!$AE$3:$AE$1600,CONCATENATE(uCO2_Calc!$E42,uCO2_Calc!M$2,"L"),'Fleet Calc'!$AK$3:$AK$1600)</f>
        <v>0</v>
      </c>
      <c r="AU42" s="197">
        <f>SUMIF('Fleet Calc'!$AE$3:$AE$1600,CONCATENATE(uCO2_Calc!$E42,uCO2_Calc!N$2,"L"),'Fleet Calc'!$AK$3:$AK$1600)</f>
        <v>0</v>
      </c>
      <c r="AV42" s="197">
        <f>SUMIF('Fleet Calc'!$AE$3:$AE$1600,CONCATENATE(uCO2_Calc!$E42,uCO2_Calc!O$2,"L"),'Fleet Calc'!$AK$3:$AK$1600)</f>
        <v>0</v>
      </c>
      <c r="AW42" s="197">
        <f>SUMIF('Fleet Calc'!$AE$3:$AE$1600,CONCATENATE(uCO2_Calc!$E42,uCO2_Calc!P$2,"L"),'Fleet Calc'!$AK$3:$AK$1600)</f>
        <v>0</v>
      </c>
      <c r="AX42" s="197"/>
      <c r="AY42" s="197">
        <f>SUMIF('Fleet Calc'!$AE$3:$AE$1600,CONCATENATE(uCO2_Calc!$E42,uCO2_Calc!J$2,"A"),'Fleet Calc'!$AK$3:$AK$1600)</f>
        <v>0</v>
      </c>
      <c r="AZ42" s="197">
        <f>SUMIF('Fleet Calc'!$AE$3:$AE$1600,CONCATENATE(uCO2_Calc!$E42,uCO2_Calc!K$2,"A"),'Fleet Calc'!$AK$3:$AK$1600)</f>
        <v>0</v>
      </c>
      <c r="BA42" s="197">
        <f>SUMIF('Fleet Calc'!$AE$3:$AE$1600,CONCATENATE(uCO2_Calc!$E42,uCO2_Calc!L$2,"A"),'Fleet Calc'!$AK$3:$AK$1600)</f>
        <v>0</v>
      </c>
      <c r="BB42" s="197">
        <f>SUMIF('Fleet Calc'!$AE$3:$AE$1600,CONCATENATE(uCO2_Calc!$E42,uCO2_Calc!M$2,"A"),'Fleet Calc'!$AK$3:$AK$1600)</f>
        <v>0</v>
      </c>
      <c r="BC42" s="197">
        <f>SUMIF('Fleet Calc'!$AE$3:$AE$1600,CONCATENATE(uCO2_Calc!$E42,uCO2_Calc!N$2,"A"),'Fleet Calc'!$AK$3:$AK$1600)</f>
        <v>0</v>
      </c>
      <c r="BD42" s="197">
        <f>SUMIF('Fleet Calc'!$AE$3:$AE$1600,CONCATENATE(uCO2_Calc!$E42,uCO2_Calc!O$2,"A"),'Fleet Calc'!$AK$3:$AK$1600)</f>
        <v>0</v>
      </c>
      <c r="BE42" s="197">
        <f>SUMIF('Fleet Calc'!$AE$3:$AE$1600,CONCATENATE(uCO2_Calc!$E42,uCO2_Calc!P$2,"A"),'Fleet Calc'!$AK$3:$AK$1600)</f>
        <v>0</v>
      </c>
      <c r="BF42" s="197"/>
      <c r="BG42" s="197">
        <f>IF(J42&lt;&gt;"",(AQ42*1.609344*VLOOKUP(J42,'uCO2 Emission Factors'!$V:$X,2,FALSE))/1000000,0)</f>
        <v>0</v>
      </c>
      <c r="BH42" s="197">
        <f>IF(K42&lt;&gt;"",(AR42*1.609344*VLOOKUP(K42,'uCO2 Emission Factors'!$V:$X,2,FALSE))/1000000,0)</f>
        <v>0</v>
      </c>
      <c r="BI42" s="197">
        <f>IF(L42&lt;&gt;"",(AS42*1.609344*VLOOKUP(L42,'uCO2 Emission Factors'!$V:$X,2,FALSE))/1000000,0)</f>
        <v>0</v>
      </c>
      <c r="BJ42" s="197">
        <f>IF(M42&lt;&gt;"",(AT42*1.609344*VLOOKUP(M42,'uCO2 Emission Factors'!$V:$X,2,FALSE))/1000000,0)</f>
        <v>0</v>
      </c>
      <c r="BK42" s="197">
        <f>IF(N42&lt;&gt;"",(AU42*1.609344*VLOOKUP(N42,'uCO2 Emission Factors'!$V:$X,2,FALSE))/1000000,0)</f>
        <v>0</v>
      </c>
      <c r="BL42" s="197">
        <f>IF(O42&lt;&gt;"",(AV42*1.609344*VLOOKUP(O42,'uCO2 Emission Factors'!$V:$X,2,FALSE))/1000000,0)</f>
        <v>0</v>
      </c>
      <c r="BM42" s="197">
        <f>IF(P42&lt;&gt;"",(AW42*1.609344*VLOOKUP(P42,'uCO2 Emission Factors'!$V:$X,2,FALSE))/1000000,0)</f>
        <v>0</v>
      </c>
      <c r="BN42" s="197"/>
      <c r="BO42" s="197">
        <f>IF(J42&lt;&gt;"",(AY42*1.609344*VLOOKUP(J42,'uCO2 Emission Factors'!$V:$X,3,FALSE))/1000000,0)</f>
        <v>0</v>
      </c>
      <c r="BP42" s="197">
        <f>IF(K42&lt;&gt;"",(AZ42*1.609344*VLOOKUP(K42,'uCO2 Emission Factors'!$V:$X,3,FALSE))/1000000,0)</f>
        <v>0</v>
      </c>
      <c r="BQ42" s="197">
        <f>IF(L42&lt;&gt;"",(BA42*1.609344*VLOOKUP(L42,'uCO2 Emission Factors'!$V:$X,3,FALSE))/1000000,0)</f>
        <v>0</v>
      </c>
      <c r="BR42" s="197">
        <f>IF(M42&lt;&gt;"",(BB42*1.609344*VLOOKUP(M42,'uCO2 Emission Factors'!$V:$X,3,FALSE))/1000000,0)</f>
        <v>0</v>
      </c>
      <c r="BS42" s="197">
        <f>IF(N42&lt;&gt;"",(BC42*1.609344*VLOOKUP(N42,'uCO2 Emission Factors'!$V:$X,3,FALSE))/1000000,0)</f>
        <v>0</v>
      </c>
      <c r="BT42" s="197">
        <f>IF(O42&lt;&gt;"",(BD42*1.609344*VLOOKUP(O42,'uCO2 Emission Factors'!$V:$X,3,FALSE))/1000000,0)</f>
        <v>0</v>
      </c>
      <c r="BU42" s="197">
        <f>IF(P42&lt;&gt;"",(BE42*1.609344*VLOOKUP(P42,'uCO2 Emission Factors'!$V:$X,3,FALSE))/1000000,0)</f>
        <v>0</v>
      </c>
      <c r="BV42" s="197"/>
      <c r="BW42" s="197">
        <f>SUMIF('Fleet Calc'!$AE$3:$AE$1600,CONCATENATE(uCO2_Calc!$E42,uCO2_Calc!J$2,"L"),'Fleet Calc'!$AI$3:$AI$1600)</f>
        <v>0</v>
      </c>
      <c r="BX42" s="197">
        <f>SUMIF('Fleet Calc'!$AE$3:$AE$1600,CONCATENATE(uCO2_Calc!$E42,uCO2_Calc!K$2,"L"),'Fleet Calc'!$AI$3:$AI$1600)</f>
        <v>0</v>
      </c>
      <c r="BY42" s="197">
        <f>SUMIF('Fleet Calc'!$AE$3:$AE$1600,CONCATENATE(uCO2_Calc!$E42,uCO2_Calc!L$2,"L"),'Fleet Calc'!$AI$3:$AI$1600)</f>
        <v>0</v>
      </c>
      <c r="BZ42" s="197">
        <f>SUMIF('Fleet Calc'!$AE$3:$AE$1600,CONCATENATE(uCO2_Calc!$E42,uCO2_Calc!M$2,"L"),'Fleet Calc'!$AI$3:$AI$1600)</f>
        <v>0</v>
      </c>
      <c r="CA42" s="197">
        <f>SUMIF('Fleet Calc'!$AE$3:$AE$1600,CONCATENATE(uCO2_Calc!$E42,uCO2_Calc!N$2,"L"),'Fleet Calc'!$AI$3:$AI$1600)</f>
        <v>0</v>
      </c>
      <c r="CB42" s="197">
        <f>SUMIF('Fleet Calc'!$AE$3:$AE$1600,CONCATENATE(uCO2_Calc!$E42,uCO2_Calc!O$2,"L"),'Fleet Calc'!$AI$3:$AI$1600)</f>
        <v>0</v>
      </c>
      <c r="CC42" s="197">
        <f>SUMIF('Fleet Calc'!$AE$3:$AE$1600,CONCATENATE(uCO2_Calc!$E42,uCO2_Calc!P$2,"L"),'Fleet Calc'!$AI$3:$AI$1600)</f>
        <v>0</v>
      </c>
      <c r="CD42" s="197"/>
      <c r="CE42" s="197">
        <f>SUMIF('Fleet Calc'!$AE$3:$AE$1600,CONCATENATE(uCO2_Calc!$E42,uCO2_Calc!J$2,"A"),'Fleet Calc'!$AI$3:$AI$1600)</f>
        <v>0</v>
      </c>
      <c r="CF42" s="197">
        <f>SUMIF('Fleet Calc'!$AE$3:$AE$1600,CONCATENATE(uCO2_Calc!$E42,uCO2_Calc!K$2,"A"),'Fleet Calc'!$AI$3:$AI$1600)</f>
        <v>0</v>
      </c>
      <c r="CG42" s="197">
        <f>SUMIF('Fleet Calc'!$AE$3:$AE$1600,CONCATENATE(uCO2_Calc!$E42,uCO2_Calc!L$2,"A"),'Fleet Calc'!$AI$3:$AI$1600)</f>
        <v>0</v>
      </c>
      <c r="CH42" s="197">
        <f>SUMIF('Fleet Calc'!$AE$3:$AE$1600,CONCATENATE(uCO2_Calc!$E42,uCO2_Calc!M$2,"A"),'Fleet Calc'!$AI$3:$AI$1600)</f>
        <v>0</v>
      </c>
      <c r="CI42" s="197">
        <f>SUMIF('Fleet Calc'!$AE$3:$AE$1600,CONCATENATE(uCO2_Calc!$E42,uCO2_Calc!N$2,"A"),'Fleet Calc'!$AI$3:$AI$1600)</f>
        <v>0</v>
      </c>
      <c r="CJ42" s="197">
        <f>SUMIF('Fleet Calc'!$AE$3:$AE$1600,CONCATENATE(uCO2_Calc!$E42,uCO2_Calc!O$2,"A"),'Fleet Calc'!$AI$3:$AI$1600)</f>
        <v>0</v>
      </c>
      <c r="CK42" s="197">
        <f>SUMIF('Fleet Calc'!$AE$3:$AE$1600,CONCATENATE(uCO2_Calc!$E42,uCO2_Calc!P$2,"A"),'Fleet Calc'!$AI$3:$AI$1600)</f>
        <v>0</v>
      </c>
      <c r="CL42" s="197"/>
      <c r="CM42" s="197">
        <f>IF(S42&lt;&gt;"",(BW42*1.609344*VLOOKUP(S42,'uCO2 Emission Factors'!$V:$X,2,FALSE))/1000000,0)</f>
        <v>0</v>
      </c>
      <c r="CN42" s="197">
        <f>IF(S42&lt;&gt;"",(BX42*1.609344*VLOOKUP(S42,'uCO2 Emission Factors'!$V:$X,2,FALSE))/1000000,0)</f>
        <v>0</v>
      </c>
      <c r="CO42" s="197">
        <f>IF(T42&lt;&gt;"",(BY42*1.609344*VLOOKUP(T42,'uCO2 Emission Factors'!$V:$X,2,FALSE))/1000000,0)</f>
        <v>0</v>
      </c>
      <c r="CP42" s="197">
        <f>IF(U42&lt;&gt;"",(BZ42*1.609344*VLOOKUP(U42,'uCO2 Emission Factors'!$V:$X,2,FALSE))/1000000,0)</f>
        <v>0</v>
      </c>
      <c r="CQ42" s="197">
        <f>IF(V42&lt;&gt;"",(CA42*1.609344*VLOOKUP(V42,'uCO2 Emission Factors'!$V:$X,2,FALSE))/1000000,0)</f>
        <v>0</v>
      </c>
      <c r="CR42" s="197">
        <f>IF(W42&lt;&gt;"",(CB42*1.609344*VLOOKUP(W42,'uCO2 Emission Factors'!$V:$X,2,FALSE))/1000000,0)</f>
        <v>0</v>
      </c>
      <c r="CS42" s="197">
        <f>IF(X42&lt;&gt;"",(CC42*1.609344*VLOOKUP(X42,'uCO2 Emission Factors'!$V:$X,2,FALSE))/1000000,0)</f>
        <v>0</v>
      </c>
      <c r="CT42" s="197"/>
      <c r="CU42" s="197">
        <f>IF(S42&lt;&gt;"",(CE42*1.609344*VLOOKUP(S42,'uCO2 Emission Factors'!$V:$X,3,FALSE))/1000000,0)</f>
        <v>0</v>
      </c>
      <c r="CV42" s="197">
        <f>IF(S42&lt;&gt;"",(CF42*1.609344*VLOOKUP(S42,'uCO2 Emission Factors'!$V:$X,3,FALSE))/1000000,0)</f>
        <v>0</v>
      </c>
      <c r="CW42" s="197">
        <f>IF(T42&lt;&gt;"",(CG42*1.609344*VLOOKUP(T42,'uCO2 Emission Factors'!$V:$X,3,FALSE))/1000000,0)</f>
        <v>0</v>
      </c>
      <c r="CX42" s="197">
        <f>IF(U42&lt;&gt;"",(CH42*1.609344*VLOOKUP(U42,'uCO2 Emission Factors'!$V:$X,3,FALSE))/1000000,0)</f>
        <v>0</v>
      </c>
      <c r="CY42" s="197">
        <f>IF(V42&lt;&gt;"",(CI42*1.609344*VLOOKUP(V42,'uCO2 Emission Factors'!$V:$X,3,FALSE))/1000000,0)</f>
        <v>0</v>
      </c>
      <c r="CZ42" s="197">
        <f>IF(W42&lt;&gt;"",(CJ42*1.609344*VLOOKUP(W42,'uCO2 Emission Factors'!$V:$X,3,FALSE))/1000000,0)</f>
        <v>0</v>
      </c>
      <c r="DA42" s="197">
        <f>IF(X42&lt;&gt;"",(CK42*1.609344*VLOOKUP(X42,'uCO2 Emission Factors'!$V:$X,3,FALSE))/1000000,0)</f>
        <v>0</v>
      </c>
      <c r="DB42" s="197"/>
      <c r="DC42" s="197">
        <f>SUMIF('Fleet Calc'!$AE$3:$AE$1600,CONCATENATE(uCO2_Calc!$E42,uCO2_Calc!J$2,"L"),'Fleet Calc'!$AG$3:$AG$1600)</f>
        <v>0</v>
      </c>
      <c r="DD42" s="197">
        <f>SUMIF('Fleet Calc'!$AE$3:$AE$1600,CONCATENATE(uCO2_Calc!$E42,uCO2_Calc!K$2,"L"),'Fleet Calc'!$AG$3:$AG$1600)</f>
        <v>0</v>
      </c>
      <c r="DE42" s="197">
        <f>SUMIF('Fleet Calc'!$AE$3:$AE$1600,CONCATENATE(uCO2_Calc!$E42,uCO2_Calc!L$2,"L"),'Fleet Calc'!$AG$3:$AG$1600)</f>
        <v>0</v>
      </c>
      <c r="DF42" s="197">
        <f>SUMIF('Fleet Calc'!$AE$3:$AE$1600,CONCATENATE(uCO2_Calc!$E42,uCO2_Calc!M$2,"L"),'Fleet Calc'!$AG$3:$AG$1600)</f>
        <v>0</v>
      </c>
      <c r="DG42" s="197">
        <f>SUMIF('Fleet Calc'!$AE$3:$AE$1600,CONCATENATE(uCO2_Calc!$E42,uCO2_Calc!N$2,"L"),'Fleet Calc'!$AG$3:$AG$1600)</f>
        <v>0</v>
      </c>
      <c r="DH42" s="197">
        <f>SUMIF('Fleet Calc'!$AE$3:$AE$1600,CONCATENATE(uCO2_Calc!$E42,uCO2_Calc!O$2,"L"),'Fleet Calc'!$AG$3:$AG$1600)</f>
        <v>0</v>
      </c>
      <c r="DI42" s="197">
        <f>SUMIF('Fleet Calc'!$AE$3:$AE$1600,CONCATENATE(uCO2_Calc!$E42,uCO2_Calc!P$2,"L"),'Fleet Calc'!$AG$3:$AG$1600)</f>
        <v>0</v>
      </c>
      <c r="DJ42" s="197"/>
      <c r="DK42" s="197">
        <f>SUMIF('Fleet Calc'!$AE$3:$AE$1600,CONCATENATE(uCO2_Calc!$E42,uCO2_Calc!J$2,"A"),'Fleet Calc'!$AG$3:$AG$1600)</f>
        <v>0</v>
      </c>
      <c r="DL42" s="197">
        <f>SUMIF('Fleet Calc'!$AE$3:$AE$1600,CONCATENATE(uCO2_Calc!$E42,uCO2_Calc!K$2,"A"),'Fleet Calc'!$AG$3:$AG$1600)</f>
        <v>0</v>
      </c>
      <c r="DM42" s="197">
        <f>SUMIF('Fleet Calc'!$AE$3:$AE$1600,CONCATENATE(uCO2_Calc!$E42,uCO2_Calc!L$2,"A"),'Fleet Calc'!$AG$3:$AG$1600)</f>
        <v>0</v>
      </c>
      <c r="DN42" s="197">
        <f>SUMIF('Fleet Calc'!$AE$3:$AE$1600,CONCATENATE(uCO2_Calc!$E42,uCO2_Calc!M$2,"A"),'Fleet Calc'!$AG$3:$AG$1600)</f>
        <v>0</v>
      </c>
      <c r="DO42" s="197">
        <f>SUMIF('Fleet Calc'!$AE$3:$AE$1600,CONCATENATE(uCO2_Calc!$E42,uCO2_Calc!N$2,"A"),'Fleet Calc'!$AG$3:$AG$1600)</f>
        <v>0</v>
      </c>
      <c r="DP42" s="197">
        <f>SUMIF('Fleet Calc'!$AE$3:$AE$1600,CONCATENATE(uCO2_Calc!$E42,uCO2_Calc!O$2,"A"),'Fleet Calc'!$AG$3:$AG$1600)</f>
        <v>0</v>
      </c>
      <c r="DQ42" s="197">
        <f>SUMIF('Fleet Calc'!$AE$3:$AE$1600,CONCATENATE(uCO2_Calc!$E42,uCO2_Calc!P$2,"A"),'Fleet Calc'!$AG$3:$AG$1600)</f>
        <v>0</v>
      </c>
      <c r="DR42" s="197">
        <f>SUMIF('Fleet Calc'!$AE$3:$AE$1600,CONCATENATE(uCO2_Calc!$E42,uCO2_Calc!Q$2,"A"),'Fleet Calc'!$AG$3:$AG$1600)</f>
        <v>0</v>
      </c>
      <c r="DS42" s="197">
        <f>SUMIF('Fleet Calc'!$AE$3:$AE$1600,CONCATENATE(uCO2_Calc!$E42,uCO2_Calc!R$2,"A"),'Fleet Calc'!$AG$3:$AG$1600)</f>
        <v>0</v>
      </c>
      <c r="DT42" s="197">
        <f>SUMIF('Fleet Calc'!$AE$3:$AE$1600,CONCATENATE(uCO2_Calc!$E42,uCO2_Calc!S$2,"A"),'Fleet Calc'!$AG$3:$AG$1600)</f>
        <v>0</v>
      </c>
      <c r="DU42" s="197"/>
      <c r="DV42" s="198">
        <f>IF(J42&lt;&gt;"",(DC42*VLOOKUP(J42,'uCO2 Emission Factors'!$V:$Z,5,FALSE))/1000000,0)</f>
        <v>0</v>
      </c>
      <c r="DW42" s="198">
        <f>IF(K42&lt;&gt;"",(DD42*VLOOKUP(K42,'uCO2 Emission Factors'!$V:$Z,5,FALSE))/1000000,0)</f>
        <v>0</v>
      </c>
      <c r="DX42" s="198">
        <f>IF(L42&lt;&gt;"",(DE42*VLOOKUP(L42,'uCO2 Emission Factors'!$V:$Z,5,FALSE))/1000000,0)</f>
        <v>0</v>
      </c>
      <c r="DY42" s="198">
        <f>IF(M42&lt;&gt;"",(DF42*VLOOKUP(M42,'uCO2 Emission Factors'!$V:$Z,5,FALSE))/1000000,0)</f>
        <v>0</v>
      </c>
      <c r="DZ42" s="198">
        <f>IF(N42&lt;&gt;"",(DG42*VLOOKUP(N42,'uCO2 Emission Factors'!$V:$Z,5,FALSE))/1000000,0)</f>
        <v>0</v>
      </c>
      <c r="EA42" s="198">
        <f>IF(O42&lt;&gt;"",(DH42*VLOOKUP(O42,'uCO2 Emission Factors'!$V:$Z,5,FALSE))/1000000,0)</f>
        <v>0</v>
      </c>
      <c r="EB42" s="198">
        <f>IF(P42&lt;&gt;"",(DI42*VLOOKUP(P42,'uCO2 Emission Factors'!$V:$Z,5,FALSE))/1000000,0)</f>
        <v>0</v>
      </c>
      <c r="EC42" s="197"/>
      <c r="ED42" s="198">
        <f>IF(J42&lt;&gt;"",(DK42*VLOOKUP(J42,'uCO2 Emission Factors'!$V:$Z,5,FALSE))/1000000,0)</f>
        <v>0</v>
      </c>
      <c r="EE42" s="198">
        <f>IF(K42&lt;&gt;"",(DL42*VLOOKUP(K42,'uCO2 Emission Factors'!$V:$Z,5,FALSE))/1000000,0)</f>
        <v>0</v>
      </c>
      <c r="EF42" s="198">
        <f>IF(L42&lt;&gt;"",(DM42*VLOOKUP(L42,'uCO2 Emission Factors'!$V:$Z,5,FALSE))/1000000,0)</f>
        <v>0</v>
      </c>
      <c r="EG42" s="198">
        <f>IF(M42&lt;&gt;"",(DN42*VLOOKUP(M42,'uCO2 Emission Factors'!$V:$Z,5,FALSE))/1000000,0)</f>
        <v>0</v>
      </c>
      <c r="EH42" s="198">
        <f>IF(N42&lt;&gt;"",(DO42*VLOOKUP(N42,'uCO2 Emission Factors'!$V:$Z,5,FALSE))/1000000,0)</f>
        <v>0</v>
      </c>
      <c r="EI42" s="198">
        <f>IF(O42&lt;&gt;"",(DP42*VLOOKUP(O42,'uCO2 Emission Factors'!$V:$Z,5,FALSE))/1000000,0)</f>
        <v>0</v>
      </c>
      <c r="EJ42" s="198">
        <f>IF(P42&lt;&gt;"",(DQ42*VLOOKUP(P42,'uCO2 Emission Factors'!$V:$Z,5,FALSE))/1000000,0)</f>
        <v>0</v>
      </c>
      <c r="EK42" s="197"/>
      <c r="EL42" s="198">
        <f t="shared" si="72"/>
        <v>0</v>
      </c>
      <c r="EM42" s="198">
        <f t="shared" si="73"/>
        <v>0</v>
      </c>
      <c r="EN42" s="198">
        <f t="shared" si="74"/>
        <v>0</v>
      </c>
      <c r="EO42" s="198">
        <f t="shared" si="75"/>
        <v>0</v>
      </c>
      <c r="EP42" s="198">
        <f t="shared" si="76"/>
        <v>0</v>
      </c>
      <c r="EQ42" s="198">
        <f t="shared" si="77"/>
        <v>0</v>
      </c>
      <c r="ER42" s="198">
        <f t="shared" si="78"/>
        <v>0</v>
      </c>
      <c r="ES42" s="198"/>
      <c r="ET42" s="198">
        <f t="shared" si="79"/>
        <v>0</v>
      </c>
      <c r="EU42" s="198">
        <f t="shared" si="80"/>
        <v>0</v>
      </c>
      <c r="EV42" s="198">
        <f t="shared" si="81"/>
        <v>0</v>
      </c>
      <c r="EW42" s="198">
        <f t="shared" si="82"/>
        <v>0</v>
      </c>
      <c r="EX42" s="198">
        <f t="shared" si="83"/>
        <v>0</v>
      </c>
      <c r="EY42" s="198">
        <f t="shared" si="84"/>
        <v>0</v>
      </c>
      <c r="EZ42" s="198">
        <f t="shared" si="85"/>
        <v>0</v>
      </c>
      <c r="FA42" s="197"/>
      <c r="FB42" s="197">
        <f t="shared" si="86"/>
        <v>0</v>
      </c>
      <c r="FC42" s="197"/>
      <c r="FD42" s="197">
        <f t="shared" si="87"/>
        <v>0</v>
      </c>
      <c r="FE42" s="197">
        <f t="shared" si="88"/>
        <v>0</v>
      </c>
      <c r="FF42" s="197">
        <f t="shared" si="89"/>
        <v>0</v>
      </c>
      <c r="FG42" s="197">
        <f t="shared" si="90"/>
        <v>0</v>
      </c>
      <c r="FH42" s="197">
        <f t="shared" si="91"/>
        <v>0</v>
      </c>
      <c r="FI42" s="197">
        <f t="shared" si="92"/>
        <v>0</v>
      </c>
      <c r="FJ42" s="197">
        <f t="shared" si="93"/>
        <v>0</v>
      </c>
      <c r="FL42" s="194">
        <f t="shared" si="94"/>
        <v>0</v>
      </c>
      <c r="FM42" s="194">
        <f t="shared" si="95"/>
        <v>0</v>
      </c>
      <c r="FN42" s="194">
        <f t="shared" si="96"/>
        <v>0</v>
      </c>
      <c r="FO42" s="194">
        <f t="shared" si="97"/>
        <v>0</v>
      </c>
      <c r="FP42" s="194">
        <f t="shared" si="98"/>
        <v>0</v>
      </c>
      <c r="FQ42" s="194">
        <f t="shared" si="99"/>
        <v>0</v>
      </c>
      <c r="FR42" s="194">
        <f t="shared" si="100"/>
        <v>0</v>
      </c>
      <c r="FT42" s="194">
        <f t="shared" si="101"/>
        <v>0</v>
      </c>
      <c r="FU42" s="194">
        <f t="shared" si="102"/>
        <v>0</v>
      </c>
      <c r="FV42" s="194">
        <f t="shared" si="103"/>
        <v>0</v>
      </c>
      <c r="FW42" s="194">
        <f t="shared" si="104"/>
        <v>0</v>
      </c>
      <c r="FX42" s="194">
        <f t="shared" si="105"/>
        <v>0</v>
      </c>
      <c r="FY42" s="194">
        <f t="shared" si="106"/>
        <v>0</v>
      </c>
      <c r="FZ42" s="194">
        <f t="shared" si="107"/>
        <v>0</v>
      </c>
      <c r="GB42" s="194">
        <f t="shared" si="108"/>
        <v>0</v>
      </c>
      <c r="GC42" s="194">
        <f t="shared" si="109"/>
        <v>0</v>
      </c>
      <c r="GD42" s="194">
        <f t="shared" si="110"/>
        <v>0</v>
      </c>
      <c r="GE42" s="194">
        <f t="shared" si="111"/>
        <v>0</v>
      </c>
      <c r="GF42" s="194">
        <f t="shared" si="112"/>
        <v>0</v>
      </c>
      <c r="GG42" s="194">
        <f t="shared" si="113"/>
        <v>0</v>
      </c>
      <c r="GH42" s="194">
        <f t="shared" si="114"/>
        <v>0</v>
      </c>
      <c r="GJ42" s="194">
        <f t="shared" si="115"/>
        <v>0</v>
      </c>
      <c r="GK42" s="194">
        <f t="shared" si="116"/>
        <v>0</v>
      </c>
      <c r="GL42" s="194">
        <f t="shared" si="117"/>
        <v>0</v>
      </c>
      <c r="GM42" s="194">
        <f t="shared" si="118"/>
        <v>0</v>
      </c>
      <c r="GN42" s="194">
        <f t="shared" si="119"/>
        <v>0</v>
      </c>
      <c r="GO42" s="194">
        <f t="shared" si="120"/>
        <v>0</v>
      </c>
      <c r="GP42" s="194">
        <f t="shared" si="121"/>
        <v>0</v>
      </c>
      <c r="GR42" s="194">
        <f t="shared" si="122"/>
        <v>0</v>
      </c>
      <c r="GS42" s="194">
        <f t="shared" si="123"/>
        <v>0</v>
      </c>
      <c r="GT42" s="194">
        <f t="shared" si="124"/>
        <v>0</v>
      </c>
      <c r="GU42" s="194">
        <f t="shared" si="125"/>
        <v>0</v>
      </c>
      <c r="GV42" s="194">
        <f t="shared" si="126"/>
        <v>0</v>
      </c>
      <c r="GW42" s="194">
        <f t="shared" si="127"/>
        <v>0</v>
      </c>
      <c r="GX42" s="194">
        <f t="shared" si="128"/>
        <v>0</v>
      </c>
    </row>
    <row r="43" spans="1:206" x14ac:dyDescent="0.2">
      <c r="B43" t="s">
        <v>297</v>
      </c>
      <c r="C43" t="s">
        <v>757</v>
      </c>
      <c r="E43" t="str">
        <f t="shared" ref="E43:E44" si="129">CONCATENATE(C43,D43)</f>
        <v>SW</v>
      </c>
      <c r="G43" s="129">
        <v>0</v>
      </c>
      <c r="H43" s="129">
        <v>0</v>
      </c>
      <c r="I43" s="127"/>
      <c r="J43" s="127"/>
      <c r="K43" s="127"/>
      <c r="L43" s="127"/>
      <c r="M43" s="127"/>
      <c r="N43" s="127"/>
      <c r="O43" s="127"/>
      <c r="P43" s="127"/>
      <c r="Q43" s="127"/>
      <c r="R43" s="127"/>
      <c r="S43" s="127"/>
      <c r="T43" s="127"/>
      <c r="U43" s="127"/>
      <c r="V43" s="127"/>
      <c r="W43" s="127"/>
      <c r="X43" s="127"/>
      <c r="Y43" s="127"/>
      <c r="AA43" s="128">
        <f>COUNTIF('Fleet Calc'!$AE$3:$AE$1600,CONCATENATE(uCO2_Calc!$E43,uCO2_Calc!J$2,"L"))</f>
        <v>0</v>
      </c>
      <c r="AB43" s="128">
        <f>COUNTIF('Fleet Calc'!$AE$3:$AE$1600,CONCATENATE(uCO2_Calc!$E43,uCO2_Calc!K$2,"L"))</f>
        <v>0</v>
      </c>
      <c r="AC43" s="128">
        <f>COUNTIF('Fleet Calc'!$AE$3:$AE$1600,CONCATENATE(uCO2_Calc!$E43,uCO2_Calc!L$2,"L"))</f>
        <v>0</v>
      </c>
      <c r="AD43" s="128">
        <f>COUNTIF('Fleet Calc'!$AE$3:$AE$1600,CONCATENATE(uCO2_Calc!$E43,uCO2_Calc!M$2,"L"))</f>
        <v>0</v>
      </c>
      <c r="AE43" s="128">
        <f>COUNTIF('Fleet Calc'!$AE$3:$AE$1600,CONCATENATE(uCO2_Calc!$E43,uCO2_Calc!N$2,"L"))</f>
        <v>0</v>
      </c>
      <c r="AF43" s="128">
        <f>COUNTIF('Fleet Calc'!$AE$3:$AE$1600,CONCATENATE(uCO2_Calc!$E43,uCO2_Calc!O$2,"L"))</f>
        <v>0</v>
      </c>
      <c r="AG43" s="128">
        <f>COUNTIF('Fleet Calc'!$AE$3:$AE$1600,CONCATENATE(uCO2_Calc!$E43,uCO2_Calc!P$2,"L"))</f>
        <v>0</v>
      </c>
      <c r="AH43" s="128"/>
      <c r="AI43" s="128">
        <f>COUNTIF('Fleet Calc'!$AE$3:$AE$1600,CONCATENATE(uCO2_Calc!$E43,uCO2_Calc!J$2,"A"))</f>
        <v>0</v>
      </c>
      <c r="AJ43" s="128">
        <f>COUNTIF('Fleet Calc'!$AE$3:$AE$1600,CONCATENATE(uCO2_Calc!$E43,uCO2_Calc!K$2,"A"))</f>
        <v>0</v>
      </c>
      <c r="AK43" s="128">
        <f>COUNTIF('Fleet Calc'!$AE$3:$AE$1600,CONCATENATE(uCO2_Calc!$E43,uCO2_Calc!L$2,"A"))</f>
        <v>0</v>
      </c>
      <c r="AL43" s="128">
        <f>COUNTIF('Fleet Calc'!$AE$3:$AE$1600,CONCATENATE(uCO2_Calc!$E43,uCO2_Calc!M$2,"A"))</f>
        <v>0</v>
      </c>
      <c r="AM43" s="128">
        <f>COUNTIF('Fleet Calc'!$AE$3:$AE$1600,CONCATENATE(uCO2_Calc!$E43,uCO2_Calc!N$2,"A"))</f>
        <v>0</v>
      </c>
      <c r="AN43" s="128">
        <f>COUNTIF('Fleet Calc'!$AE$3:$AE$1600,CONCATENATE(uCO2_Calc!$E43,uCO2_Calc!O$2,"A"))</f>
        <v>0</v>
      </c>
      <c r="AO43" s="128">
        <f>COUNTIF('Fleet Calc'!$AE$3:$AE$1600,CONCATENATE(uCO2_Calc!$E43,uCO2_Calc!P$2,"A"))</f>
        <v>0</v>
      </c>
      <c r="AP43" s="128"/>
      <c r="AQ43" s="128">
        <f>SUMIF('Fleet Calc'!$AE$3:$AE$1600,CONCATENATE(uCO2_Calc!$E43,uCO2_Calc!J$2,"L"),'Fleet Calc'!$AK$3:$AK$1600)</f>
        <v>0</v>
      </c>
      <c r="AR43" s="128">
        <f>SUMIF('Fleet Calc'!$AE$3:$AE$1600,CONCATENATE(uCO2_Calc!$E43,uCO2_Calc!K$2,"L"),'Fleet Calc'!$AK$3:$AK$1600)</f>
        <v>0</v>
      </c>
      <c r="AS43" s="128">
        <f>SUMIF('Fleet Calc'!$AE$3:$AE$1600,CONCATENATE(uCO2_Calc!$E43,uCO2_Calc!L$2,"L"),'Fleet Calc'!$AK$3:$AK$1600)</f>
        <v>0</v>
      </c>
      <c r="AT43" s="128">
        <f>SUMIF('Fleet Calc'!$AE$3:$AE$1600,CONCATENATE(uCO2_Calc!$E43,uCO2_Calc!M$2,"L"),'Fleet Calc'!$AK$3:$AK$1600)</f>
        <v>0</v>
      </c>
      <c r="AU43" s="128">
        <f>SUMIF('Fleet Calc'!$AE$3:$AE$1600,CONCATENATE(uCO2_Calc!$E43,uCO2_Calc!N$2,"L"),'Fleet Calc'!$AK$3:$AK$1600)</f>
        <v>0</v>
      </c>
      <c r="AV43" s="128">
        <f>SUMIF('Fleet Calc'!$AE$3:$AE$1600,CONCATENATE(uCO2_Calc!$E43,uCO2_Calc!O$2,"L"),'Fleet Calc'!$AK$3:$AK$1600)</f>
        <v>0</v>
      </c>
      <c r="AW43" s="128">
        <f>SUMIF('Fleet Calc'!$AE$3:$AE$1600,CONCATENATE(uCO2_Calc!$E43,uCO2_Calc!P$2,"L"),'Fleet Calc'!$AK$3:$AK$1600)</f>
        <v>0</v>
      </c>
      <c r="AX43" s="128"/>
      <c r="AY43" s="128">
        <f>SUMIF('Fleet Calc'!$AE$3:$AE$1600,CONCATENATE(uCO2_Calc!$E43,uCO2_Calc!J$2,"A"),'Fleet Calc'!$AK$3:$AK$1600)</f>
        <v>0</v>
      </c>
      <c r="AZ43" s="128">
        <f>SUMIF('Fleet Calc'!$AE$3:$AE$1600,CONCATENATE(uCO2_Calc!$E43,uCO2_Calc!K$2,"A"),'Fleet Calc'!$AK$3:$AK$1600)</f>
        <v>0</v>
      </c>
      <c r="BA43" s="128">
        <f>SUMIF('Fleet Calc'!$AE$3:$AE$1600,CONCATENATE(uCO2_Calc!$E43,uCO2_Calc!L$2,"A"),'Fleet Calc'!$AK$3:$AK$1600)</f>
        <v>0</v>
      </c>
      <c r="BB43" s="128">
        <f>SUMIF('Fleet Calc'!$AE$3:$AE$1600,CONCATENATE(uCO2_Calc!$E43,uCO2_Calc!M$2,"A"),'Fleet Calc'!$AK$3:$AK$1600)</f>
        <v>0</v>
      </c>
      <c r="BC43" s="128">
        <f>SUMIF('Fleet Calc'!$AE$3:$AE$1600,CONCATENATE(uCO2_Calc!$E43,uCO2_Calc!N$2,"A"),'Fleet Calc'!$AK$3:$AK$1600)</f>
        <v>0</v>
      </c>
      <c r="BD43" s="128">
        <f>SUMIF('Fleet Calc'!$AE$3:$AE$1600,CONCATENATE(uCO2_Calc!$E43,uCO2_Calc!O$2,"A"),'Fleet Calc'!$AK$3:$AK$1600)</f>
        <v>0</v>
      </c>
      <c r="BE43" s="128">
        <f>SUMIF('Fleet Calc'!$AE$3:$AE$1600,CONCATENATE(uCO2_Calc!$E43,uCO2_Calc!P$2,"A"),'Fleet Calc'!$AK$3:$AK$1600)</f>
        <v>0</v>
      </c>
      <c r="BF43" s="128"/>
      <c r="BG43" s="128">
        <f>IF(J43&lt;&gt;"",(AQ43*1.609344*VLOOKUP(J43,'uCO2 Emission Factors'!$V$7:$X$271,2,FALSE))/1000000,0)</f>
        <v>0</v>
      </c>
      <c r="BH43" s="128">
        <f>IF(K43&lt;&gt;"",(AR43*1.609344*VLOOKUP(K43,'uCO2 Emission Factors'!$V$7:$X$271,2,FALSE))/1000000,0)</f>
        <v>0</v>
      </c>
      <c r="BI43" s="128">
        <f>IF(L43&lt;&gt;"",(AS43*1.609344*VLOOKUP(L43,'uCO2 Emission Factors'!$V$7:$X$271,2,FALSE))/1000000,0)</f>
        <v>0</v>
      </c>
      <c r="BJ43" s="128">
        <f>IF(M43&lt;&gt;"",(AT43*1.609344*VLOOKUP(M43,'uCO2 Emission Factors'!$V$7:$X$271,2,FALSE))/1000000,0)</f>
        <v>0</v>
      </c>
      <c r="BK43" s="128">
        <f>IF(N43&lt;&gt;"",(AU43*1.609344*VLOOKUP(N43,'uCO2 Emission Factors'!$V$7:$X$271,2,FALSE))/1000000,0)</f>
        <v>0</v>
      </c>
      <c r="BL43" s="128">
        <f>IF(O43&lt;&gt;"",(AV43*1.609344*VLOOKUP(O43,'uCO2 Emission Factors'!$V$7:$X$271,2,FALSE))/1000000,0)</f>
        <v>0</v>
      </c>
      <c r="BM43" s="128">
        <f>IF(P43&lt;&gt;"",(AW43*1.609344*VLOOKUP(P43,'uCO2 Emission Factors'!$V$7:$X$271,2,FALSE))/1000000,0)</f>
        <v>0</v>
      </c>
      <c r="BN43" s="128"/>
      <c r="BO43" s="128">
        <f>IF(J43&lt;&gt;"",(AY43*1.609344*VLOOKUP(J43,'uCO2 Emission Factors'!$V$7:$X$271,3,FALSE))/1000000,0)</f>
        <v>0</v>
      </c>
      <c r="BP43" s="128">
        <f>IF(K43&lt;&gt;"",(AZ43*1.609344*VLOOKUP(K43,'uCO2 Emission Factors'!$V$7:$X$271,3,FALSE))/1000000,0)</f>
        <v>0</v>
      </c>
      <c r="BQ43" s="128">
        <f>IF(L43&lt;&gt;"",(BA43*1.609344*VLOOKUP(L43,'uCO2 Emission Factors'!$V$7:$X$271,3,FALSE))/1000000,0)</f>
        <v>0</v>
      </c>
      <c r="BR43" s="128">
        <f>IF(M43&lt;&gt;"",(BB43*1.609344*VLOOKUP(M43,'uCO2 Emission Factors'!$V$7:$X$271,3,FALSE))/1000000,0)</f>
        <v>0</v>
      </c>
      <c r="BS43" s="128">
        <f>IF(N43&lt;&gt;"",(BC43*1.609344*VLOOKUP(N43,'uCO2 Emission Factors'!$V$7:$X$271,3,FALSE))/1000000,0)</f>
        <v>0</v>
      </c>
      <c r="BT43" s="128">
        <f>IF(O43&lt;&gt;"",(BD43*1.609344*VLOOKUP(O43,'uCO2 Emission Factors'!$V$7:$X$271,3,FALSE))/1000000,0)</f>
        <v>0</v>
      </c>
      <c r="BU43" s="128">
        <f>IF(P43&lt;&gt;"",(BE43*1.609344*VLOOKUP(P43,'uCO2 Emission Factors'!$V$7:$X$271,3,FALSE))/1000000,0)</f>
        <v>0</v>
      </c>
      <c r="BV43" s="128"/>
      <c r="BW43" s="128">
        <f>SUMIF('Fleet Calc'!$AE$3:$AE$1600,CONCATENATE(uCO2_Calc!$E43,uCO2_Calc!J$2,"L"),'Fleet Calc'!$AI$3:$AI$1600)</f>
        <v>0</v>
      </c>
      <c r="BX43" s="128">
        <f>SUMIF('Fleet Calc'!$AE$3:$AE$1600,CONCATENATE(uCO2_Calc!$E43,uCO2_Calc!K$2,"L"),'Fleet Calc'!$AI$3:$AI$1600)</f>
        <v>0</v>
      </c>
      <c r="BY43" s="128">
        <f>SUMIF('Fleet Calc'!$AE$3:$AE$1600,CONCATENATE(uCO2_Calc!$E43,uCO2_Calc!L$2,"L"),'Fleet Calc'!$AI$3:$AI$1600)</f>
        <v>0</v>
      </c>
      <c r="BZ43" s="128">
        <f>SUMIF('Fleet Calc'!$AE$3:$AE$1600,CONCATENATE(uCO2_Calc!$E43,uCO2_Calc!M$2,"L"),'Fleet Calc'!$AI$3:$AI$1600)</f>
        <v>0</v>
      </c>
      <c r="CA43" s="128">
        <f>SUMIF('Fleet Calc'!$AE$3:$AE$1600,CONCATENATE(uCO2_Calc!$E43,uCO2_Calc!N$2,"L"),'Fleet Calc'!$AI$3:$AI$1600)</f>
        <v>0</v>
      </c>
      <c r="CB43" s="128">
        <f>SUMIF('Fleet Calc'!$AE$3:$AE$1600,CONCATENATE(uCO2_Calc!$E43,uCO2_Calc!O$2,"L"),'Fleet Calc'!$AI$3:$AI$1600)</f>
        <v>0</v>
      </c>
      <c r="CC43" s="128">
        <f>SUMIF('Fleet Calc'!$AE$3:$AE$1600,CONCATENATE(uCO2_Calc!$E43,uCO2_Calc!P$2,"L"),'Fleet Calc'!$AI$3:$AI$1600)</f>
        <v>0</v>
      </c>
      <c r="CD43" s="128"/>
      <c r="CE43" s="128">
        <f>SUMIF('Fleet Calc'!$AE$3:$AE$1600,CONCATENATE(uCO2_Calc!$E43,uCO2_Calc!J$2,"A"),'Fleet Calc'!$AI$3:$AI$1600)</f>
        <v>0</v>
      </c>
      <c r="CF43" s="128">
        <f>SUMIF('Fleet Calc'!$AE$3:$AE$1600,CONCATENATE(uCO2_Calc!$E43,uCO2_Calc!K$2,"A"),'Fleet Calc'!$AI$3:$AI$1600)</f>
        <v>0</v>
      </c>
      <c r="CG43" s="128">
        <f>SUMIF('Fleet Calc'!$AE$3:$AE$1600,CONCATENATE(uCO2_Calc!$E43,uCO2_Calc!L$2,"A"),'Fleet Calc'!$AI$3:$AI$1600)</f>
        <v>0</v>
      </c>
      <c r="CH43" s="128">
        <f>SUMIF('Fleet Calc'!$AE$3:$AE$1600,CONCATENATE(uCO2_Calc!$E43,uCO2_Calc!M$2,"A"),'Fleet Calc'!$AI$3:$AI$1600)</f>
        <v>0</v>
      </c>
      <c r="CI43" s="128">
        <f>SUMIF('Fleet Calc'!$AE$3:$AE$1600,CONCATENATE(uCO2_Calc!$E43,uCO2_Calc!N$2,"A"),'Fleet Calc'!$AI$3:$AI$1600)</f>
        <v>0</v>
      </c>
      <c r="CJ43" s="128">
        <f>SUMIF('Fleet Calc'!$AE$3:$AE$1600,CONCATENATE(uCO2_Calc!$E43,uCO2_Calc!O$2,"A"),'Fleet Calc'!$AI$3:$AI$1600)</f>
        <v>0</v>
      </c>
      <c r="CK43" s="128">
        <f>SUMIF('Fleet Calc'!$AE$3:$AE$1600,CONCATENATE(uCO2_Calc!$E43,uCO2_Calc!P$2,"A"),'Fleet Calc'!$AI$3:$AI$1600)</f>
        <v>0</v>
      </c>
      <c r="CL43" s="128"/>
      <c r="CM43" s="128">
        <f>IF(S43&lt;&gt;"",(BW43*1.609344*VLOOKUP(S43,'uCO2 Emission Factors'!$V$7:$X$271,2,FALSE))/1000000,0)</f>
        <v>0</v>
      </c>
      <c r="CN43" s="128">
        <f>IF(T43&lt;&gt;"",(BX43*1.609344*VLOOKUP(T43,'uCO2 Emission Factors'!$V$7:$X$271,2,FALSE))/1000000,0)</f>
        <v>0</v>
      </c>
      <c r="CO43" s="128">
        <f>IF(U43&lt;&gt;"",(BY43*1.609344*VLOOKUP(U43,'uCO2 Emission Factors'!$V$7:$X$271,2,FALSE))/1000000,0)</f>
        <v>0</v>
      </c>
      <c r="CP43" s="128">
        <f>IF(V43&lt;&gt;"",(BZ43*1.609344*VLOOKUP(V43,'uCO2 Emission Factors'!$V$7:$X$271,2,FALSE))/1000000,0)</f>
        <v>0</v>
      </c>
      <c r="CQ43" s="128">
        <f>IF(W43&lt;&gt;"",(CA43*1.609344*VLOOKUP(W43,'uCO2 Emission Factors'!$V$7:$X$271,2,FALSE))/1000000,0)</f>
        <v>0</v>
      </c>
      <c r="CR43" s="128">
        <f>IF(X43&lt;&gt;"",(CB43*1.609344*VLOOKUP(X43,'uCO2 Emission Factors'!$V$7:$X$271,2,FALSE))/1000000,0)</f>
        <v>0</v>
      </c>
      <c r="CS43" s="128">
        <f>IF(Y43&lt;&gt;"",(CC43*1.609344*VLOOKUP(Y43,'uCO2 Emission Factors'!$V$7:$X$271,2,FALSE))/1000000,0)</f>
        <v>0</v>
      </c>
      <c r="CT43" s="128"/>
      <c r="CU43" s="128">
        <f>IF(S43&lt;&gt;"",(CE43*1.609344*VLOOKUP(S43,'uCO2 Emission Factors'!$V$7:$X$271,3,FALSE))/1000000,0)</f>
        <v>0</v>
      </c>
      <c r="CV43" s="128">
        <f>IF(T43&lt;&gt;"",(CF43*1.609344*VLOOKUP(T43,'uCO2 Emission Factors'!$V$7:$X$271,3,FALSE))/1000000,0)</f>
        <v>0</v>
      </c>
      <c r="CW43" s="128">
        <f>IF(U43&lt;&gt;"",(CG43*1.609344*VLOOKUP(U43,'uCO2 Emission Factors'!$V$7:$X$271,3,FALSE))/1000000,0)</f>
        <v>0</v>
      </c>
      <c r="CX43" s="128">
        <f>IF(V43&lt;&gt;"",(CH43*1.609344*VLOOKUP(V43,'uCO2 Emission Factors'!$V$7:$X$271,3,FALSE))/1000000,0)</f>
        <v>0</v>
      </c>
      <c r="CY43" s="128">
        <f>IF(W43&lt;&gt;"",(CI43*1.609344*VLOOKUP(W43,'uCO2 Emission Factors'!$V$7:$X$271,3,FALSE))/1000000,0)</f>
        <v>0</v>
      </c>
      <c r="CZ43" s="128">
        <f>IF(X43&lt;&gt;"",(CJ43*1.609344*VLOOKUP(X43,'uCO2 Emission Factors'!$V$7:$X$271,3,FALSE))/1000000,0)</f>
        <v>0</v>
      </c>
      <c r="DA43" s="128">
        <f>IF(Y43&lt;&gt;"",(CK43*1.609344*VLOOKUP(Y43,'uCO2 Emission Factors'!$V$7:$X$271,3,FALSE))/1000000,0)</f>
        <v>0</v>
      </c>
      <c r="DB43" s="128"/>
      <c r="DC43" s="128">
        <f>SUMIF('Fleet Calc'!$AE$3:$AE$1600,CONCATENATE(uCO2_Calc!$E43,uCO2_Calc!J$2,"L"),'Fleet Calc'!$AG$3:$AG$1600)</f>
        <v>0</v>
      </c>
      <c r="DD43" s="128">
        <f>SUMIF('Fleet Calc'!$AE$3:$AE$1600,CONCATENATE(uCO2_Calc!$E43,uCO2_Calc!K$2,"L"),'Fleet Calc'!$AG$3:$AG$1600)</f>
        <v>0</v>
      </c>
      <c r="DE43" s="128">
        <f>SUMIF('Fleet Calc'!$AE$3:$AE$1600,CONCATENATE(uCO2_Calc!$E43,uCO2_Calc!L$2,"L"),'Fleet Calc'!$AG$3:$AG$1600)</f>
        <v>0</v>
      </c>
      <c r="DF43" s="128">
        <f>SUMIF('Fleet Calc'!$AE$3:$AE$1600,CONCATENATE(uCO2_Calc!$E43,uCO2_Calc!M$2,"L"),'Fleet Calc'!$AG$3:$AG$1600)</f>
        <v>0</v>
      </c>
      <c r="DG43" s="128">
        <f>SUMIF('Fleet Calc'!$AE$3:$AE$1600,CONCATENATE(uCO2_Calc!$E43,uCO2_Calc!N$2,"L"),'Fleet Calc'!$AG$3:$AG$1600)</f>
        <v>0</v>
      </c>
      <c r="DH43" s="128">
        <f>SUMIF('Fleet Calc'!$AE$3:$AE$1600,CONCATENATE(uCO2_Calc!$E43,uCO2_Calc!O$2,"L"),'Fleet Calc'!$AG$3:$AG$1600)</f>
        <v>0</v>
      </c>
      <c r="DI43" s="128">
        <f>SUMIF('Fleet Calc'!$AE$3:$AE$1600,CONCATENATE(uCO2_Calc!$E43,uCO2_Calc!P$2,"L"),'Fleet Calc'!$AG$3:$AG$1600)</f>
        <v>0</v>
      </c>
      <c r="DJ43" s="128"/>
      <c r="DK43" s="128">
        <f>SUMIF('Fleet Calc'!$AE$3:$AE$1600,CONCATENATE(uCO2_Calc!$E43,uCO2_Calc!J$2,"A"),'Fleet Calc'!$AG$3:$AG$1600)</f>
        <v>0</v>
      </c>
      <c r="DL43" s="128">
        <f>SUMIF('Fleet Calc'!$AE$3:$AE$1600,CONCATENATE(uCO2_Calc!$E43,uCO2_Calc!K$2,"A"),'Fleet Calc'!$AG$3:$AG$1600)</f>
        <v>0</v>
      </c>
      <c r="DM43" s="128">
        <f>SUMIF('Fleet Calc'!$AE$3:$AE$1600,CONCATENATE(uCO2_Calc!$E43,uCO2_Calc!L$2,"A"),'Fleet Calc'!$AG$3:$AG$1600)</f>
        <v>0</v>
      </c>
      <c r="DN43" s="128">
        <f>SUMIF('Fleet Calc'!$AE$3:$AE$1600,CONCATENATE(uCO2_Calc!$E43,uCO2_Calc!M$2,"A"),'Fleet Calc'!$AG$3:$AG$1600)</f>
        <v>0</v>
      </c>
      <c r="DO43" s="128">
        <f>SUMIF('Fleet Calc'!$AE$3:$AE$1600,CONCATENATE(uCO2_Calc!$E43,uCO2_Calc!N$2,"A"),'Fleet Calc'!$AG$3:$AG$1600)</f>
        <v>0</v>
      </c>
      <c r="DP43" s="128">
        <f>SUMIF('Fleet Calc'!$AE$3:$AE$1600,CONCATENATE(uCO2_Calc!$E43,uCO2_Calc!O$2,"A"),'Fleet Calc'!$AG$3:$AG$1600)</f>
        <v>0</v>
      </c>
      <c r="DQ43" s="128">
        <f>SUMIF('Fleet Calc'!$AE$3:$AE$1600,CONCATENATE(uCO2_Calc!$E43,uCO2_Calc!P$2,"A"),'Fleet Calc'!$AG$3:$AG$1600)</f>
        <v>0</v>
      </c>
      <c r="DR43" s="128">
        <f>SUMIF('Fleet Calc'!$AE$3:$AE$1600,CONCATENATE(uCO2_Calc!$E43,uCO2_Calc!Q$2,"A"),'Fleet Calc'!$AG$3:$AG$1600)</f>
        <v>0</v>
      </c>
      <c r="DS43" s="128">
        <f>SUMIF('Fleet Calc'!$AE$3:$AE$1600,CONCATENATE(uCO2_Calc!$E43,uCO2_Calc!R$2,"A"),'Fleet Calc'!$AG$3:$AG$1600)</f>
        <v>0</v>
      </c>
      <c r="DT43" s="128">
        <f>SUMIF('Fleet Calc'!$AE$3:$AE$1600,CONCATENATE(uCO2_Calc!$E43,uCO2_Calc!S$2,"A"),'Fleet Calc'!$AG$3:$AG$1600)</f>
        <v>0</v>
      </c>
      <c r="DU43" s="128"/>
      <c r="DV43" s="130">
        <f>IF(J43&lt;&gt;"",(DC43*VLOOKUP(J43,'uCO2 Emission Factors'!$V$7:$Z$271,5,FALSE))/1000000,0)</f>
        <v>0</v>
      </c>
      <c r="DW43" s="130">
        <f>IF(K43&lt;&gt;"",(DD43*VLOOKUP(K43,'uCO2 Emission Factors'!$V$7:$Z$271,5,FALSE))/1000000,0)</f>
        <v>0</v>
      </c>
      <c r="DX43" s="130">
        <f>IF(L43&lt;&gt;"",(DE43*VLOOKUP(L43,'uCO2 Emission Factors'!$V$7:$Z$271,5,FALSE))/1000000,0)</f>
        <v>0</v>
      </c>
      <c r="DY43" s="130">
        <f>IF(M43&lt;&gt;"",(DF43*VLOOKUP(M43,'uCO2 Emission Factors'!$V$7:$Z$271,5,FALSE))/1000000,0)</f>
        <v>0</v>
      </c>
      <c r="DZ43" s="130">
        <f>IF(N43&lt;&gt;"",(DG43*VLOOKUP(N43,'uCO2 Emission Factors'!$V$7:$Z$271,5,FALSE))/1000000,0)</f>
        <v>0</v>
      </c>
      <c r="EA43" s="130">
        <f>IF(O43&lt;&gt;"",(DH43*VLOOKUP(O43,'uCO2 Emission Factors'!$V$7:$Z$271,5,FALSE))/1000000,0)</f>
        <v>0</v>
      </c>
      <c r="EB43" s="130">
        <f>IF(P43&lt;&gt;"",(DI43*VLOOKUP(P43,'uCO2 Emission Factors'!$V$7:$Z$271,5,FALSE))/1000000,0)</f>
        <v>0</v>
      </c>
      <c r="EC43" s="128"/>
      <c r="ED43" s="130">
        <f>IF(J43&lt;&gt;"",(DK43*VLOOKUP(J43,'uCO2 Emission Factors'!$V$7:$Z$271,5,FALSE))/1000000,0)</f>
        <v>0</v>
      </c>
      <c r="EE43" s="130">
        <f>IF(K43&lt;&gt;"",(DL43*VLOOKUP(K43,'uCO2 Emission Factors'!$V$7:$Z$271,5,FALSE))/1000000,0)</f>
        <v>0</v>
      </c>
      <c r="EF43" s="130">
        <f>IF(L43&lt;&gt;"",(DM43*VLOOKUP(L43,'uCO2 Emission Factors'!$V$7:$Z$271,5,FALSE))/1000000,0)</f>
        <v>0</v>
      </c>
      <c r="EG43" s="130">
        <f>IF(M43&lt;&gt;"",(DN43*VLOOKUP(M43,'uCO2 Emission Factors'!$V$7:$Z$271,5,FALSE))/1000000,0)</f>
        <v>0</v>
      </c>
      <c r="EH43" s="130">
        <f>IF(N43&lt;&gt;"",(DO43*VLOOKUP(N43,'uCO2 Emission Factors'!$V$7:$Z$271,5,FALSE))/1000000,0)</f>
        <v>0</v>
      </c>
      <c r="EI43" s="130">
        <f>IF(O43&lt;&gt;"",(DP43*VLOOKUP(O43,'uCO2 Emission Factors'!$V$7:$Z$271,5,FALSE))/1000000,0)</f>
        <v>0</v>
      </c>
      <c r="EJ43" s="130">
        <f>IF(P43&lt;&gt;"",(DQ43*VLOOKUP(P43,'uCO2 Emission Factors'!$V$7:$Z$271,5,FALSE))/1000000,0)</f>
        <v>0</v>
      </c>
      <c r="EK43" s="128"/>
      <c r="EL43" s="130">
        <f t="shared" si="72"/>
        <v>0</v>
      </c>
      <c r="EM43" s="130">
        <f t="shared" si="73"/>
        <v>0</v>
      </c>
      <c r="EN43" s="130">
        <f t="shared" si="74"/>
        <v>0</v>
      </c>
      <c r="EO43" s="130">
        <f t="shared" si="75"/>
        <v>0</v>
      </c>
      <c r="EP43" s="130">
        <f t="shared" si="76"/>
        <v>0</v>
      </c>
      <c r="EQ43" s="130">
        <f t="shared" si="77"/>
        <v>0</v>
      </c>
      <c r="ER43" s="130">
        <f t="shared" si="78"/>
        <v>0</v>
      </c>
      <c r="ES43" s="130"/>
      <c r="ET43" s="130">
        <f t="shared" si="79"/>
        <v>0</v>
      </c>
      <c r="EU43" s="130">
        <f t="shared" si="80"/>
        <v>0</v>
      </c>
      <c r="EV43" s="130">
        <f t="shared" si="81"/>
        <v>0</v>
      </c>
      <c r="EW43" s="130">
        <f t="shared" si="82"/>
        <v>0</v>
      </c>
      <c r="EX43" s="130">
        <f t="shared" si="83"/>
        <v>0</v>
      </c>
      <c r="EY43" s="130">
        <f t="shared" si="84"/>
        <v>0</v>
      </c>
      <c r="EZ43" s="130">
        <f t="shared" si="85"/>
        <v>0</v>
      </c>
      <c r="FA43" s="128"/>
      <c r="FB43" s="128">
        <f t="shared" si="86"/>
        <v>0</v>
      </c>
      <c r="FC43" s="128"/>
      <c r="FD43" s="128">
        <f t="shared" si="87"/>
        <v>0</v>
      </c>
      <c r="FE43" s="128">
        <f t="shared" si="88"/>
        <v>0</v>
      </c>
      <c r="FF43" s="128">
        <f t="shared" si="89"/>
        <v>0</v>
      </c>
      <c r="FG43" s="128">
        <f t="shared" si="90"/>
        <v>0</v>
      </c>
      <c r="FH43" s="128">
        <f t="shared" si="91"/>
        <v>0</v>
      </c>
      <c r="FI43" s="128">
        <f t="shared" si="92"/>
        <v>0</v>
      </c>
      <c r="FJ43" s="128">
        <f t="shared" si="93"/>
        <v>0</v>
      </c>
      <c r="FL43">
        <f t="shared" si="94"/>
        <v>0</v>
      </c>
      <c r="FM43">
        <f t="shared" si="95"/>
        <v>0</v>
      </c>
      <c r="FN43">
        <f t="shared" si="96"/>
        <v>0</v>
      </c>
      <c r="FO43">
        <f t="shared" si="97"/>
        <v>0</v>
      </c>
      <c r="FP43">
        <f t="shared" si="98"/>
        <v>0</v>
      </c>
      <c r="FQ43">
        <f t="shared" si="99"/>
        <v>0</v>
      </c>
      <c r="FR43">
        <f t="shared" si="100"/>
        <v>0</v>
      </c>
      <c r="FT43">
        <f t="shared" si="101"/>
        <v>0</v>
      </c>
      <c r="FU43">
        <f t="shared" si="102"/>
        <v>0</v>
      </c>
      <c r="FV43">
        <f t="shared" si="103"/>
        <v>0</v>
      </c>
      <c r="FW43">
        <f t="shared" si="104"/>
        <v>0</v>
      </c>
      <c r="FX43">
        <f t="shared" si="105"/>
        <v>0</v>
      </c>
      <c r="FY43">
        <f t="shared" si="106"/>
        <v>0</v>
      </c>
      <c r="FZ43">
        <f t="shared" si="107"/>
        <v>0</v>
      </c>
      <c r="GB43">
        <f t="shared" si="108"/>
        <v>0</v>
      </c>
      <c r="GC43">
        <f t="shared" si="109"/>
        <v>0</v>
      </c>
      <c r="GD43">
        <f t="shared" si="110"/>
        <v>0</v>
      </c>
      <c r="GE43">
        <f t="shared" si="111"/>
        <v>0</v>
      </c>
      <c r="GF43">
        <f t="shared" si="112"/>
        <v>0</v>
      </c>
      <c r="GG43">
        <f t="shared" si="113"/>
        <v>0</v>
      </c>
      <c r="GH43">
        <f t="shared" si="114"/>
        <v>0</v>
      </c>
      <c r="GJ43">
        <f t="shared" si="115"/>
        <v>0</v>
      </c>
      <c r="GK43">
        <f t="shared" si="116"/>
        <v>0</v>
      </c>
      <c r="GL43">
        <f t="shared" si="117"/>
        <v>0</v>
      </c>
      <c r="GM43">
        <f t="shared" si="118"/>
        <v>0</v>
      </c>
      <c r="GN43">
        <f t="shared" si="119"/>
        <v>0</v>
      </c>
      <c r="GO43">
        <f t="shared" si="120"/>
        <v>0</v>
      </c>
      <c r="GP43">
        <f t="shared" si="121"/>
        <v>0</v>
      </c>
      <c r="GR43">
        <f t="shared" si="122"/>
        <v>0</v>
      </c>
      <c r="GS43">
        <f t="shared" si="123"/>
        <v>0</v>
      </c>
      <c r="GT43">
        <f t="shared" si="124"/>
        <v>0</v>
      </c>
      <c r="GU43">
        <f t="shared" si="125"/>
        <v>0</v>
      </c>
      <c r="GV43">
        <f t="shared" si="126"/>
        <v>0</v>
      </c>
      <c r="GW43">
        <f t="shared" si="127"/>
        <v>0</v>
      </c>
      <c r="GX43">
        <f t="shared" si="128"/>
        <v>0</v>
      </c>
    </row>
    <row r="44" spans="1:206" x14ac:dyDescent="0.2">
      <c r="A44" t="s">
        <v>39</v>
      </c>
      <c r="B44" t="s">
        <v>298</v>
      </c>
      <c r="C44" t="s">
        <v>89</v>
      </c>
      <c r="D44" t="s">
        <v>95</v>
      </c>
      <c r="E44" t="str">
        <f t="shared" si="129"/>
        <v>WTDV3</v>
      </c>
      <c r="G44" s="129">
        <v>30</v>
      </c>
      <c r="H44" s="129">
        <v>0</v>
      </c>
      <c r="I44" s="127"/>
      <c r="J44" s="127">
        <f t="shared" ref="J44:P44" si="130">J15</f>
        <v>105</v>
      </c>
      <c r="K44" s="127">
        <f t="shared" si="130"/>
        <v>106</v>
      </c>
      <c r="L44" s="127">
        <f t="shared" si="130"/>
        <v>107</v>
      </c>
      <c r="M44" s="127">
        <f t="shared" si="130"/>
        <v>108</v>
      </c>
      <c r="N44" s="127">
        <f t="shared" si="130"/>
        <v>109</v>
      </c>
      <c r="O44" s="127">
        <f t="shared" si="130"/>
        <v>110</v>
      </c>
      <c r="P44" s="127">
        <f t="shared" si="130"/>
        <v>111</v>
      </c>
      <c r="Q44" s="127"/>
      <c r="R44" s="127"/>
      <c r="S44" s="127"/>
      <c r="T44" s="127"/>
      <c r="U44" s="127"/>
      <c r="V44" s="127"/>
      <c r="W44" s="127"/>
      <c r="X44" s="127"/>
      <c r="Y44" s="127"/>
      <c r="AA44" s="128">
        <f>COUNTIF('Fleet Calc'!$AE$3:$AE$1600,CONCATENATE(uCO2_Calc!$E44,uCO2_Calc!J$2,"L"))</f>
        <v>0</v>
      </c>
      <c r="AB44" s="128">
        <f>COUNTIF('Fleet Calc'!$AE$3:$AE$1600,CONCATENATE(uCO2_Calc!$E44,uCO2_Calc!K$2,"L"))</f>
        <v>0</v>
      </c>
      <c r="AC44" s="128">
        <f>COUNTIF('Fleet Calc'!$AE$3:$AE$1600,CONCATENATE(uCO2_Calc!$E44,uCO2_Calc!L$2,"L"))</f>
        <v>0</v>
      </c>
      <c r="AD44" s="128">
        <f>COUNTIF('Fleet Calc'!$AE$3:$AE$1600,CONCATENATE(uCO2_Calc!$E44,uCO2_Calc!M$2,"L"))</f>
        <v>0</v>
      </c>
      <c r="AE44" s="128">
        <f>COUNTIF('Fleet Calc'!$AE$3:$AE$1600,CONCATENATE(uCO2_Calc!$E44,uCO2_Calc!N$2,"L"))</f>
        <v>0</v>
      </c>
      <c r="AF44" s="128">
        <f>COUNTIF('Fleet Calc'!$AE$3:$AE$1600,CONCATENATE(uCO2_Calc!$E44,uCO2_Calc!O$2,"L"))</f>
        <v>0</v>
      </c>
      <c r="AG44" s="128">
        <f>COUNTIF('Fleet Calc'!$AE$3:$AE$1600,CONCATENATE(uCO2_Calc!$E44,uCO2_Calc!P$2,"L"))</f>
        <v>0</v>
      </c>
      <c r="AH44" s="128"/>
      <c r="AI44" s="128">
        <f>COUNTIF('Fleet Calc'!$AE$3:$AE$1600,CONCATENATE(uCO2_Calc!$E44,uCO2_Calc!J$2,"A"))</f>
        <v>0</v>
      </c>
      <c r="AJ44" s="128">
        <f>COUNTIF('Fleet Calc'!$AE$3:$AE$1600,CONCATENATE(uCO2_Calc!$E44,uCO2_Calc!K$2,"A"))</f>
        <v>0</v>
      </c>
      <c r="AK44" s="128">
        <f>COUNTIF('Fleet Calc'!$AE$3:$AE$1600,CONCATENATE(uCO2_Calc!$E44,uCO2_Calc!L$2,"A"))</f>
        <v>0</v>
      </c>
      <c r="AL44" s="128">
        <f>COUNTIF('Fleet Calc'!$AE$3:$AE$1600,CONCATENATE(uCO2_Calc!$E44,uCO2_Calc!M$2,"A"))</f>
        <v>0</v>
      </c>
      <c r="AM44" s="128">
        <f>COUNTIF('Fleet Calc'!$AE$3:$AE$1600,CONCATENATE(uCO2_Calc!$E44,uCO2_Calc!N$2,"A"))</f>
        <v>0</v>
      </c>
      <c r="AN44" s="128">
        <f>COUNTIF('Fleet Calc'!$AE$3:$AE$1600,CONCATENATE(uCO2_Calc!$E44,uCO2_Calc!O$2,"A"))</f>
        <v>0</v>
      </c>
      <c r="AO44" s="128">
        <f>COUNTIF('Fleet Calc'!$AE$3:$AE$1600,CONCATENATE(uCO2_Calc!$E44,uCO2_Calc!P$2,"A"))</f>
        <v>0</v>
      </c>
      <c r="AP44" s="128"/>
      <c r="AQ44" s="128">
        <f>SUMIF('Fleet Calc'!$AE$3:$AE$1600,CONCATENATE(uCO2_Calc!$E44,uCO2_Calc!J$2,"L"),'Fleet Calc'!$AK$3:$AK$1600)</f>
        <v>0</v>
      </c>
      <c r="AR44" s="128">
        <f>SUMIF('Fleet Calc'!$AE$3:$AE$1600,CONCATENATE(uCO2_Calc!$E44,uCO2_Calc!K$2,"L"),'Fleet Calc'!$AK$3:$AK$1600)</f>
        <v>0</v>
      </c>
      <c r="AS44" s="128">
        <f>SUMIF('Fleet Calc'!$AE$3:$AE$1600,CONCATENATE(uCO2_Calc!$E44,uCO2_Calc!L$2,"L"),'Fleet Calc'!$AK$3:$AK$1600)</f>
        <v>0</v>
      </c>
      <c r="AT44" s="128">
        <f>SUMIF('Fleet Calc'!$AE$3:$AE$1600,CONCATENATE(uCO2_Calc!$E44,uCO2_Calc!M$2,"L"),'Fleet Calc'!$AK$3:$AK$1600)</f>
        <v>0</v>
      </c>
      <c r="AU44" s="128">
        <f>SUMIF('Fleet Calc'!$AE$3:$AE$1600,CONCATENATE(uCO2_Calc!$E44,uCO2_Calc!N$2,"L"),'Fleet Calc'!$AK$3:$AK$1600)</f>
        <v>0</v>
      </c>
      <c r="AV44" s="128">
        <f>SUMIF('Fleet Calc'!$AE$3:$AE$1600,CONCATENATE(uCO2_Calc!$E44,uCO2_Calc!O$2,"L"),'Fleet Calc'!$AK$3:$AK$1600)</f>
        <v>0</v>
      </c>
      <c r="AW44" s="128">
        <f>SUMIF('Fleet Calc'!$AE$3:$AE$1600,CONCATENATE(uCO2_Calc!$E44,uCO2_Calc!P$2,"L"),'Fleet Calc'!$AK$3:$AK$1600)</f>
        <v>0</v>
      </c>
      <c r="AX44" s="128"/>
      <c r="AY44" s="128">
        <f>SUMIF('Fleet Calc'!$AE$3:$AE$1600,CONCATENATE(uCO2_Calc!$E44,uCO2_Calc!J$2,"A"),'Fleet Calc'!$AK$3:$AK$1600)</f>
        <v>0</v>
      </c>
      <c r="AZ44" s="128">
        <f>SUMIF('Fleet Calc'!$AE$3:$AE$1600,CONCATENATE(uCO2_Calc!$E44,uCO2_Calc!K$2,"A"),'Fleet Calc'!$AK$3:$AK$1600)</f>
        <v>0</v>
      </c>
      <c r="BA44" s="128">
        <f>SUMIF('Fleet Calc'!$AE$3:$AE$1600,CONCATENATE(uCO2_Calc!$E44,uCO2_Calc!L$2,"A"),'Fleet Calc'!$AK$3:$AK$1600)</f>
        <v>0</v>
      </c>
      <c r="BB44" s="128">
        <f>SUMIF('Fleet Calc'!$AE$3:$AE$1600,CONCATENATE(uCO2_Calc!$E44,uCO2_Calc!M$2,"A"),'Fleet Calc'!$AK$3:$AK$1600)</f>
        <v>0</v>
      </c>
      <c r="BC44" s="128">
        <f>SUMIF('Fleet Calc'!$AE$3:$AE$1600,CONCATENATE(uCO2_Calc!$E44,uCO2_Calc!N$2,"A"),'Fleet Calc'!$AK$3:$AK$1600)</f>
        <v>0</v>
      </c>
      <c r="BD44" s="128">
        <f>SUMIF('Fleet Calc'!$AE$3:$AE$1600,CONCATENATE(uCO2_Calc!$E44,uCO2_Calc!O$2,"A"),'Fleet Calc'!$AK$3:$AK$1600)</f>
        <v>0</v>
      </c>
      <c r="BE44" s="128">
        <f>SUMIF('Fleet Calc'!$AE$3:$AE$1600,CONCATENATE(uCO2_Calc!$E44,uCO2_Calc!P$2,"A"),'Fleet Calc'!$AK$3:$AK$1600)</f>
        <v>0</v>
      </c>
      <c r="BF44" s="128"/>
      <c r="BG44" s="128">
        <f>IF(J44&lt;&gt;"",(AQ44*1.609344*VLOOKUP(J44,'uCO2 Emission Factors'!$V$7:$X$271,2,FALSE))/1000000,0)</f>
        <v>0</v>
      </c>
      <c r="BH44" s="128">
        <f>IF(K44&lt;&gt;"",(AR44*1.609344*VLOOKUP(K44,'uCO2 Emission Factors'!$V$7:$X$271,2,FALSE))/1000000,0)</f>
        <v>0</v>
      </c>
      <c r="BI44" s="128">
        <f>IF(L44&lt;&gt;"",(AS44*1.609344*VLOOKUP(L44,'uCO2 Emission Factors'!$V$7:$X$271,2,FALSE))/1000000,0)</f>
        <v>0</v>
      </c>
      <c r="BJ44" s="128">
        <f>IF(M44&lt;&gt;"",(AT44*1.609344*VLOOKUP(M44,'uCO2 Emission Factors'!$V$7:$X$271,2,FALSE))/1000000,0)</f>
        <v>0</v>
      </c>
      <c r="BK44" s="128">
        <f>IF(N44&lt;&gt;"",(AU44*1.609344*VLOOKUP(N44,'uCO2 Emission Factors'!$V$7:$X$271,2,FALSE))/1000000,0)</f>
        <v>0</v>
      </c>
      <c r="BL44" s="128">
        <f>IF(O44&lt;&gt;"",(AV44*1.609344*VLOOKUP(O44,'uCO2 Emission Factors'!$V$7:$X$271,2,FALSE))/1000000,0)</f>
        <v>0</v>
      </c>
      <c r="BM44" s="128">
        <f>IF(P44&lt;&gt;"",(AW44*1.609344*VLOOKUP(P44,'uCO2 Emission Factors'!$V$7:$X$271,2,FALSE))/1000000,0)</f>
        <v>0</v>
      </c>
      <c r="BN44" s="128"/>
      <c r="BO44" s="128">
        <f>IF(J44&lt;&gt;"",(AY44*1.609344*VLOOKUP(J44,'uCO2 Emission Factors'!$V$7:$X$271,3,FALSE))/1000000,0)</f>
        <v>0</v>
      </c>
      <c r="BP44" s="128">
        <f>IF(K44&lt;&gt;"",(AZ44*1.609344*VLOOKUP(K44,'uCO2 Emission Factors'!$V$7:$X$271,3,FALSE))/1000000,0)</f>
        <v>0</v>
      </c>
      <c r="BQ44" s="128">
        <f>IF(L44&lt;&gt;"",(BA44*1.609344*VLOOKUP(L44,'uCO2 Emission Factors'!$V$7:$X$271,3,FALSE))/1000000,0)</f>
        <v>0</v>
      </c>
      <c r="BR44" s="128">
        <f>IF(M44&lt;&gt;"",(BB44*1.609344*VLOOKUP(M44,'uCO2 Emission Factors'!$V$7:$X$271,3,FALSE))/1000000,0)</f>
        <v>0</v>
      </c>
      <c r="BS44" s="128">
        <f>IF(N44&lt;&gt;"",(BC44*1.609344*VLOOKUP(N44,'uCO2 Emission Factors'!$V$7:$X$271,3,FALSE))/1000000,0)</f>
        <v>0</v>
      </c>
      <c r="BT44" s="128">
        <f>IF(O44&lt;&gt;"",(BD44*1.609344*VLOOKUP(O44,'uCO2 Emission Factors'!$V$7:$X$271,3,FALSE))/1000000,0)</f>
        <v>0</v>
      </c>
      <c r="BU44" s="128">
        <f>IF(P44&lt;&gt;"",(BE44*1.609344*VLOOKUP(P44,'uCO2 Emission Factors'!$V$7:$X$271,3,FALSE))/1000000,0)</f>
        <v>0</v>
      </c>
      <c r="BV44" s="128"/>
      <c r="BW44" s="128">
        <f>SUMIF('Fleet Calc'!$AE$3:$AE$1600,CONCATENATE(uCO2_Calc!$E44,uCO2_Calc!J$2,"L"),'Fleet Calc'!$AI$3:$AI$1600)</f>
        <v>0</v>
      </c>
      <c r="BX44" s="128">
        <f>SUMIF('Fleet Calc'!$AE$3:$AE$1600,CONCATENATE(uCO2_Calc!$E44,uCO2_Calc!K$2,"L"),'Fleet Calc'!$AI$3:$AI$1600)</f>
        <v>0</v>
      </c>
      <c r="BY44" s="128">
        <f>SUMIF('Fleet Calc'!$AE$3:$AE$1600,CONCATENATE(uCO2_Calc!$E44,uCO2_Calc!L$2,"L"),'Fleet Calc'!$AI$3:$AI$1600)</f>
        <v>0</v>
      </c>
      <c r="BZ44" s="128">
        <f>SUMIF('Fleet Calc'!$AE$3:$AE$1600,CONCATENATE(uCO2_Calc!$E44,uCO2_Calc!M$2,"L"),'Fleet Calc'!$AI$3:$AI$1600)</f>
        <v>0</v>
      </c>
      <c r="CA44" s="128">
        <f>SUMIF('Fleet Calc'!$AE$3:$AE$1600,CONCATENATE(uCO2_Calc!$E44,uCO2_Calc!N$2,"L"),'Fleet Calc'!$AI$3:$AI$1600)</f>
        <v>0</v>
      </c>
      <c r="CB44" s="128">
        <f>SUMIF('Fleet Calc'!$AE$3:$AE$1600,CONCATENATE(uCO2_Calc!$E44,uCO2_Calc!O$2,"L"),'Fleet Calc'!$AI$3:$AI$1600)</f>
        <v>0</v>
      </c>
      <c r="CC44" s="128">
        <f>SUMIF('Fleet Calc'!$AE$3:$AE$1600,CONCATENATE(uCO2_Calc!$E44,uCO2_Calc!P$2,"L"),'Fleet Calc'!$AI$3:$AI$1600)</f>
        <v>0</v>
      </c>
      <c r="CD44" s="128"/>
      <c r="CE44" s="128">
        <f>SUMIF('Fleet Calc'!$AE$3:$AE$1600,CONCATENATE(uCO2_Calc!$E44,uCO2_Calc!J$2,"A"),'Fleet Calc'!$AI$3:$AI$1600)</f>
        <v>0</v>
      </c>
      <c r="CF44" s="128">
        <f>SUMIF('Fleet Calc'!$AE$3:$AE$1600,CONCATENATE(uCO2_Calc!$E44,uCO2_Calc!K$2,"A"),'Fleet Calc'!$AI$3:$AI$1600)</f>
        <v>0</v>
      </c>
      <c r="CG44" s="128">
        <f>SUMIF('Fleet Calc'!$AE$3:$AE$1600,CONCATENATE(uCO2_Calc!$E44,uCO2_Calc!L$2,"A"),'Fleet Calc'!$AI$3:$AI$1600)</f>
        <v>0</v>
      </c>
      <c r="CH44" s="128">
        <f>SUMIF('Fleet Calc'!$AE$3:$AE$1600,CONCATENATE(uCO2_Calc!$E44,uCO2_Calc!M$2,"A"),'Fleet Calc'!$AI$3:$AI$1600)</f>
        <v>0</v>
      </c>
      <c r="CI44" s="128">
        <f>SUMIF('Fleet Calc'!$AE$3:$AE$1600,CONCATENATE(uCO2_Calc!$E44,uCO2_Calc!N$2,"A"),'Fleet Calc'!$AI$3:$AI$1600)</f>
        <v>0</v>
      </c>
      <c r="CJ44" s="128">
        <f>SUMIF('Fleet Calc'!$AE$3:$AE$1600,CONCATENATE(uCO2_Calc!$E44,uCO2_Calc!O$2,"A"),'Fleet Calc'!$AI$3:$AI$1600)</f>
        <v>0</v>
      </c>
      <c r="CK44" s="128">
        <f>SUMIF('Fleet Calc'!$AE$3:$AE$1600,CONCATENATE(uCO2_Calc!$E44,uCO2_Calc!P$2,"A"),'Fleet Calc'!$AI$3:$AI$1600)</f>
        <v>0</v>
      </c>
      <c r="CL44" s="128"/>
      <c r="CM44" s="128">
        <f>IF(S44&lt;&gt;"",(BW44*1.609344*VLOOKUP(S44,'uCO2 Emission Factors'!$V$7:$X$271,2,FALSE))/1000000,0)</f>
        <v>0</v>
      </c>
      <c r="CN44" s="128">
        <f>IF(T44&lt;&gt;"",(BX44*1.609344*VLOOKUP(T44,'uCO2 Emission Factors'!$V$7:$X$271,2,FALSE))/1000000,0)</f>
        <v>0</v>
      </c>
      <c r="CO44" s="128">
        <f>IF(U44&lt;&gt;"",(BY44*1.609344*VLOOKUP(U44,'uCO2 Emission Factors'!$V$7:$X$271,2,FALSE))/1000000,0)</f>
        <v>0</v>
      </c>
      <c r="CP44" s="128">
        <f>IF(V44&lt;&gt;"",(BZ44*1.609344*VLOOKUP(V44,'uCO2 Emission Factors'!$V$7:$X$271,2,FALSE))/1000000,0)</f>
        <v>0</v>
      </c>
      <c r="CQ44" s="128">
        <f>IF(W44&lt;&gt;"",(CA44*1.609344*VLOOKUP(W44,'uCO2 Emission Factors'!$V$7:$X$271,2,FALSE))/1000000,0)</f>
        <v>0</v>
      </c>
      <c r="CR44" s="128">
        <f>IF(X44&lt;&gt;"",(CB44*1.609344*VLOOKUP(X44,'uCO2 Emission Factors'!$V$7:$X$271,2,FALSE))/1000000,0)</f>
        <v>0</v>
      </c>
      <c r="CS44" s="128">
        <f>IF(Y44&lt;&gt;"",(CC44*1.609344*VLOOKUP(Y44,'uCO2 Emission Factors'!$V$7:$X$271,2,FALSE))/1000000,0)</f>
        <v>0</v>
      </c>
      <c r="CT44" s="128"/>
      <c r="CU44" s="128">
        <f>IF(S44&lt;&gt;"",(CE44*1.609344*VLOOKUP(S44,'uCO2 Emission Factors'!$V$7:$X$271,3,FALSE))/1000000,0)</f>
        <v>0</v>
      </c>
      <c r="CV44" s="128">
        <f>IF(T44&lt;&gt;"",(CF44*1.609344*VLOOKUP(T44,'uCO2 Emission Factors'!$V$7:$X$271,3,FALSE))/1000000,0)</f>
        <v>0</v>
      </c>
      <c r="CW44" s="128">
        <f>IF(U44&lt;&gt;"",(CG44*1.609344*VLOOKUP(U44,'uCO2 Emission Factors'!$V$7:$X$271,3,FALSE))/1000000,0)</f>
        <v>0</v>
      </c>
      <c r="CX44" s="128">
        <f>IF(V44&lt;&gt;"",(CH44*1.609344*VLOOKUP(V44,'uCO2 Emission Factors'!$V$7:$X$271,3,FALSE))/1000000,0)</f>
        <v>0</v>
      </c>
      <c r="CY44" s="128">
        <f>IF(W44&lt;&gt;"",(CI44*1.609344*VLOOKUP(W44,'uCO2 Emission Factors'!$V$7:$X$271,3,FALSE))/1000000,0)</f>
        <v>0</v>
      </c>
      <c r="CZ44" s="128">
        <f>IF(X44&lt;&gt;"",(CJ44*1.609344*VLOOKUP(X44,'uCO2 Emission Factors'!$V$7:$X$271,3,FALSE))/1000000,0)</f>
        <v>0</v>
      </c>
      <c r="DA44" s="128">
        <f>IF(Y44&lt;&gt;"",(CK44*1.609344*VLOOKUP(Y44,'uCO2 Emission Factors'!$V$7:$X$271,3,FALSE))/1000000,0)</f>
        <v>0</v>
      </c>
      <c r="DB44" s="128"/>
      <c r="DC44" s="128">
        <f>SUMIF('Fleet Calc'!$AE$3:$AE$1600,CONCATENATE(uCO2_Calc!$E44,uCO2_Calc!J$2,"L"),'Fleet Calc'!$AG$3:$AG$1600)</f>
        <v>0</v>
      </c>
      <c r="DD44" s="128">
        <f>SUMIF('Fleet Calc'!$AE$3:$AE$1600,CONCATENATE(uCO2_Calc!$E44,uCO2_Calc!K$2,"L"),'Fleet Calc'!$AG$3:$AG$1600)</f>
        <v>0</v>
      </c>
      <c r="DE44" s="128">
        <f>SUMIF('Fleet Calc'!$AE$3:$AE$1600,CONCATENATE(uCO2_Calc!$E44,uCO2_Calc!L$2,"L"),'Fleet Calc'!$AG$3:$AG$1600)</f>
        <v>0</v>
      </c>
      <c r="DF44" s="128">
        <f>SUMIF('Fleet Calc'!$AE$3:$AE$1600,CONCATENATE(uCO2_Calc!$E44,uCO2_Calc!M$2,"L"),'Fleet Calc'!$AG$3:$AG$1600)</f>
        <v>0</v>
      </c>
      <c r="DG44" s="128">
        <f>SUMIF('Fleet Calc'!$AE$3:$AE$1600,CONCATENATE(uCO2_Calc!$E44,uCO2_Calc!N$2,"L"),'Fleet Calc'!$AG$3:$AG$1600)</f>
        <v>0</v>
      </c>
      <c r="DH44" s="128">
        <f>SUMIF('Fleet Calc'!$AE$3:$AE$1600,CONCATENATE(uCO2_Calc!$E44,uCO2_Calc!O$2,"L"),'Fleet Calc'!$AG$3:$AG$1600)</f>
        <v>0</v>
      </c>
      <c r="DI44" s="128">
        <f>SUMIF('Fleet Calc'!$AE$3:$AE$1600,CONCATENATE(uCO2_Calc!$E44,uCO2_Calc!P$2,"L"),'Fleet Calc'!$AG$3:$AG$1600)</f>
        <v>0</v>
      </c>
      <c r="DJ44" s="128"/>
      <c r="DK44" s="128">
        <f>SUMIF('Fleet Calc'!$AE$3:$AE$1600,CONCATENATE(uCO2_Calc!$E44,uCO2_Calc!J$2,"A"),'Fleet Calc'!$AG$3:$AG$1600)</f>
        <v>0</v>
      </c>
      <c r="DL44" s="128">
        <f>SUMIF('Fleet Calc'!$AE$3:$AE$1600,CONCATENATE(uCO2_Calc!$E44,uCO2_Calc!K$2,"A"),'Fleet Calc'!$AG$3:$AG$1600)</f>
        <v>0</v>
      </c>
      <c r="DM44" s="128">
        <f>SUMIF('Fleet Calc'!$AE$3:$AE$1600,CONCATENATE(uCO2_Calc!$E44,uCO2_Calc!L$2,"A"),'Fleet Calc'!$AG$3:$AG$1600)</f>
        <v>0</v>
      </c>
      <c r="DN44" s="128">
        <f>SUMIF('Fleet Calc'!$AE$3:$AE$1600,CONCATENATE(uCO2_Calc!$E44,uCO2_Calc!M$2,"A"),'Fleet Calc'!$AG$3:$AG$1600)</f>
        <v>0</v>
      </c>
      <c r="DO44" s="128">
        <f>SUMIF('Fleet Calc'!$AE$3:$AE$1600,CONCATENATE(uCO2_Calc!$E44,uCO2_Calc!N$2,"A"),'Fleet Calc'!$AG$3:$AG$1600)</f>
        <v>0</v>
      </c>
      <c r="DP44" s="128">
        <f>SUMIF('Fleet Calc'!$AE$3:$AE$1600,CONCATENATE(uCO2_Calc!$E44,uCO2_Calc!O$2,"A"),'Fleet Calc'!$AG$3:$AG$1600)</f>
        <v>0</v>
      </c>
      <c r="DQ44" s="128">
        <f>SUMIF('Fleet Calc'!$AE$3:$AE$1600,CONCATENATE(uCO2_Calc!$E44,uCO2_Calc!P$2,"A"),'Fleet Calc'!$AG$3:$AG$1600)</f>
        <v>0</v>
      </c>
      <c r="DR44" s="128">
        <f>SUMIF('Fleet Calc'!$AE$3:$AE$1600,CONCATENATE(uCO2_Calc!$E44,uCO2_Calc!Q$2,"A"),'Fleet Calc'!$AG$3:$AG$1600)</f>
        <v>0</v>
      </c>
      <c r="DS44" s="128">
        <f>SUMIF('Fleet Calc'!$AE$3:$AE$1600,CONCATENATE(uCO2_Calc!$E44,uCO2_Calc!R$2,"A"),'Fleet Calc'!$AG$3:$AG$1600)</f>
        <v>0</v>
      </c>
      <c r="DT44" s="128">
        <f>SUMIF('Fleet Calc'!$AE$3:$AE$1600,CONCATENATE(uCO2_Calc!$E44,uCO2_Calc!S$2,"A"),'Fleet Calc'!$AG$3:$AG$1600)</f>
        <v>0</v>
      </c>
      <c r="DU44" s="128"/>
      <c r="DV44" s="130">
        <f>IF(J44&lt;&gt;"",(DC44*VLOOKUP(J44,'uCO2 Emission Factors'!$V$7:$Z$271,5,FALSE))/1000000,0)</f>
        <v>0</v>
      </c>
      <c r="DW44" s="130">
        <f>IF(K44&lt;&gt;"",(DD44*VLOOKUP(K44,'uCO2 Emission Factors'!$V$7:$Z$271,5,FALSE))/1000000,0)</f>
        <v>0</v>
      </c>
      <c r="DX44" s="130">
        <f>IF(L44&lt;&gt;"",(DE44*VLOOKUP(L44,'uCO2 Emission Factors'!$V$7:$Z$271,5,FALSE))/1000000,0)</f>
        <v>0</v>
      </c>
      <c r="DY44" s="130">
        <f>IF(M44&lt;&gt;"",(DF44*VLOOKUP(M44,'uCO2 Emission Factors'!$V$7:$Z$271,5,FALSE))/1000000,0)</f>
        <v>0</v>
      </c>
      <c r="DZ44" s="130">
        <f>IF(N44&lt;&gt;"",(DG44*VLOOKUP(N44,'uCO2 Emission Factors'!$V$7:$Z$271,5,FALSE))/1000000,0)</f>
        <v>0</v>
      </c>
      <c r="EA44" s="130">
        <f>IF(O44&lt;&gt;"",(DH44*VLOOKUP(O44,'uCO2 Emission Factors'!$V$7:$Z$271,5,FALSE))/1000000,0)</f>
        <v>0</v>
      </c>
      <c r="EB44" s="130">
        <f>IF(P44&lt;&gt;"",(DI44*VLOOKUP(P44,'uCO2 Emission Factors'!$V$7:$Z$271,5,FALSE))/1000000,0)</f>
        <v>0</v>
      </c>
      <c r="EC44" s="128"/>
      <c r="ED44" s="130">
        <f>IF(J44&lt;&gt;"",(DK44*VLOOKUP(J44,'uCO2 Emission Factors'!$V$7:$Z$271,5,FALSE))/1000000,0)</f>
        <v>0</v>
      </c>
      <c r="EE44" s="130">
        <f>IF(K44&lt;&gt;"",(DL44*VLOOKUP(K44,'uCO2 Emission Factors'!$V$7:$Z$271,5,FALSE))/1000000,0)</f>
        <v>0</v>
      </c>
      <c r="EF44" s="130">
        <f>IF(L44&lt;&gt;"",(DM44*VLOOKUP(L44,'uCO2 Emission Factors'!$V$7:$Z$271,5,FALSE))/1000000,0)</f>
        <v>0</v>
      </c>
      <c r="EG44" s="130">
        <f>IF(M44&lt;&gt;"",(DN44*VLOOKUP(M44,'uCO2 Emission Factors'!$V$7:$Z$271,5,FALSE))/1000000,0)</f>
        <v>0</v>
      </c>
      <c r="EH44" s="130">
        <f>IF(N44&lt;&gt;"",(DO44*VLOOKUP(N44,'uCO2 Emission Factors'!$V$7:$Z$271,5,FALSE))/1000000,0)</f>
        <v>0</v>
      </c>
      <c r="EI44" s="130">
        <f>IF(O44&lt;&gt;"",(DP44*VLOOKUP(O44,'uCO2 Emission Factors'!$V$7:$Z$271,5,FALSE))/1000000,0)</f>
        <v>0</v>
      </c>
      <c r="EJ44" s="130">
        <f>IF(P44&lt;&gt;"",(DQ44*VLOOKUP(P44,'uCO2 Emission Factors'!$V$7:$Z$271,5,FALSE))/1000000,0)</f>
        <v>0</v>
      </c>
      <c r="EK44" s="128"/>
      <c r="EL44" s="130">
        <f t="shared" si="72"/>
        <v>0</v>
      </c>
      <c r="EM44" s="130">
        <f t="shared" si="73"/>
        <v>0</v>
      </c>
      <c r="EN44" s="130">
        <f t="shared" si="74"/>
        <v>0</v>
      </c>
      <c r="EO44" s="130">
        <f t="shared" si="75"/>
        <v>0</v>
      </c>
      <c r="EP44" s="130">
        <f t="shared" si="76"/>
        <v>0</v>
      </c>
      <c r="EQ44" s="130">
        <f t="shared" si="77"/>
        <v>0</v>
      </c>
      <c r="ER44" s="130">
        <f t="shared" si="78"/>
        <v>0</v>
      </c>
      <c r="ES44" s="130"/>
      <c r="ET44" s="130">
        <f t="shared" si="79"/>
        <v>0</v>
      </c>
      <c r="EU44" s="130">
        <f t="shared" si="80"/>
        <v>0</v>
      </c>
      <c r="EV44" s="130">
        <f t="shared" si="81"/>
        <v>0</v>
      </c>
      <c r="EW44" s="130">
        <f t="shared" si="82"/>
        <v>0</v>
      </c>
      <c r="EX44" s="130">
        <f t="shared" si="83"/>
        <v>0</v>
      </c>
      <c r="EY44" s="130">
        <f t="shared" si="84"/>
        <v>0</v>
      </c>
      <c r="EZ44" s="130">
        <f t="shared" si="85"/>
        <v>0</v>
      </c>
      <c r="FA44" s="128"/>
      <c r="FB44" s="128">
        <f t="shared" si="86"/>
        <v>0</v>
      </c>
      <c r="FC44" s="128"/>
      <c r="FD44" s="128">
        <f t="shared" si="87"/>
        <v>0</v>
      </c>
      <c r="FE44" s="128">
        <f t="shared" si="88"/>
        <v>0</v>
      </c>
      <c r="FF44" s="128">
        <f t="shared" si="89"/>
        <v>0</v>
      </c>
      <c r="FG44" s="128">
        <f t="shared" si="90"/>
        <v>0</v>
      </c>
      <c r="FH44" s="128">
        <f t="shared" si="91"/>
        <v>0</v>
      </c>
      <c r="FI44" s="128">
        <f t="shared" si="92"/>
        <v>0</v>
      </c>
      <c r="FJ44" s="128">
        <f t="shared" si="93"/>
        <v>0</v>
      </c>
      <c r="FL44">
        <f t="shared" si="94"/>
        <v>0</v>
      </c>
      <c r="FM44">
        <f t="shared" si="95"/>
        <v>0</v>
      </c>
      <c r="FN44">
        <f t="shared" si="96"/>
        <v>0</v>
      </c>
      <c r="FO44">
        <f t="shared" si="97"/>
        <v>0</v>
      </c>
      <c r="FP44">
        <f t="shared" si="98"/>
        <v>0</v>
      </c>
      <c r="FQ44">
        <f t="shared" si="99"/>
        <v>0</v>
      </c>
      <c r="FR44">
        <f t="shared" si="100"/>
        <v>0</v>
      </c>
      <c r="FT44">
        <f t="shared" si="101"/>
        <v>0</v>
      </c>
      <c r="FU44">
        <f t="shared" si="102"/>
        <v>0</v>
      </c>
      <c r="FV44">
        <f t="shared" si="103"/>
        <v>0</v>
      </c>
      <c r="FW44">
        <f t="shared" si="104"/>
        <v>0</v>
      </c>
      <c r="FX44">
        <f t="shared" si="105"/>
        <v>0</v>
      </c>
      <c r="FY44">
        <f t="shared" si="106"/>
        <v>0</v>
      </c>
      <c r="FZ44">
        <f t="shared" si="107"/>
        <v>0</v>
      </c>
      <c r="GB44">
        <f t="shared" si="108"/>
        <v>0</v>
      </c>
      <c r="GC44">
        <f t="shared" si="109"/>
        <v>0</v>
      </c>
      <c r="GD44">
        <f t="shared" si="110"/>
        <v>0</v>
      </c>
      <c r="GE44">
        <f t="shared" si="111"/>
        <v>0</v>
      </c>
      <c r="GF44">
        <f t="shared" si="112"/>
        <v>0</v>
      </c>
      <c r="GG44">
        <f t="shared" si="113"/>
        <v>0</v>
      </c>
      <c r="GH44">
        <f t="shared" si="114"/>
        <v>0</v>
      </c>
      <c r="GJ44">
        <f t="shared" si="115"/>
        <v>0</v>
      </c>
      <c r="GK44">
        <f t="shared" si="116"/>
        <v>0</v>
      </c>
      <c r="GL44">
        <f t="shared" si="117"/>
        <v>0</v>
      </c>
      <c r="GM44">
        <f t="shared" si="118"/>
        <v>0</v>
      </c>
      <c r="GN44">
        <f t="shared" si="119"/>
        <v>0</v>
      </c>
      <c r="GO44">
        <f t="shared" si="120"/>
        <v>0</v>
      </c>
      <c r="GP44">
        <f t="shared" si="121"/>
        <v>0</v>
      </c>
      <c r="GR44">
        <f t="shared" si="122"/>
        <v>0</v>
      </c>
      <c r="GS44">
        <f t="shared" si="123"/>
        <v>0</v>
      </c>
      <c r="GT44">
        <f t="shared" si="124"/>
        <v>0</v>
      </c>
      <c r="GU44">
        <f t="shared" si="125"/>
        <v>0</v>
      </c>
      <c r="GV44">
        <f t="shared" si="126"/>
        <v>0</v>
      </c>
      <c r="GW44">
        <f t="shared" si="127"/>
        <v>0</v>
      </c>
      <c r="GX44">
        <f t="shared" si="128"/>
        <v>0</v>
      </c>
    </row>
    <row r="45" spans="1:206" x14ac:dyDescent="0.2">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f t="shared" si="87"/>
        <v>0</v>
      </c>
      <c r="FE45" s="128">
        <f t="shared" si="88"/>
        <v>0</v>
      </c>
      <c r="FF45" s="128">
        <f t="shared" si="89"/>
        <v>0</v>
      </c>
      <c r="FG45" s="128">
        <f t="shared" si="90"/>
        <v>0</v>
      </c>
      <c r="FH45" s="128">
        <f t="shared" si="91"/>
        <v>0</v>
      </c>
      <c r="FI45" s="128">
        <f t="shared" si="92"/>
        <v>0</v>
      </c>
      <c r="FJ45" s="128">
        <f t="shared" si="93"/>
        <v>0</v>
      </c>
      <c r="FL45">
        <f t="shared" si="94"/>
        <v>0</v>
      </c>
      <c r="FM45">
        <f t="shared" si="95"/>
        <v>0</v>
      </c>
      <c r="FN45">
        <f t="shared" si="96"/>
        <v>0</v>
      </c>
      <c r="FO45">
        <f t="shared" si="97"/>
        <v>0</v>
      </c>
      <c r="FP45">
        <f t="shared" si="98"/>
        <v>0</v>
      </c>
      <c r="FQ45">
        <f t="shared" si="99"/>
        <v>0</v>
      </c>
      <c r="FR45">
        <f t="shared" si="100"/>
        <v>0</v>
      </c>
      <c r="FT45">
        <f t="shared" si="101"/>
        <v>0</v>
      </c>
      <c r="FU45">
        <f t="shared" si="102"/>
        <v>0</v>
      </c>
      <c r="FV45">
        <f t="shared" si="103"/>
        <v>0</v>
      </c>
      <c r="FW45">
        <f t="shared" si="104"/>
        <v>0</v>
      </c>
      <c r="FX45">
        <f t="shared" si="105"/>
        <v>0</v>
      </c>
      <c r="FY45">
        <f t="shared" si="106"/>
        <v>0</v>
      </c>
      <c r="FZ45">
        <f t="shared" si="107"/>
        <v>0</v>
      </c>
      <c r="GB45">
        <f t="shared" si="108"/>
        <v>0</v>
      </c>
      <c r="GC45">
        <f t="shared" si="109"/>
        <v>0</v>
      </c>
      <c r="GD45">
        <f t="shared" si="110"/>
        <v>0</v>
      </c>
      <c r="GE45">
        <f t="shared" si="111"/>
        <v>0</v>
      </c>
      <c r="GF45">
        <f t="shared" si="112"/>
        <v>0</v>
      </c>
      <c r="GG45">
        <f t="shared" si="113"/>
        <v>0</v>
      </c>
      <c r="GH45">
        <f t="shared" si="114"/>
        <v>0</v>
      </c>
      <c r="GJ45">
        <f t="shared" si="115"/>
        <v>0</v>
      </c>
      <c r="GK45">
        <f t="shared" si="116"/>
        <v>0</v>
      </c>
      <c r="GL45">
        <f t="shared" si="117"/>
        <v>0</v>
      </c>
      <c r="GM45">
        <f t="shared" si="118"/>
        <v>0</v>
      </c>
      <c r="GN45">
        <f t="shared" si="119"/>
        <v>0</v>
      </c>
      <c r="GO45">
        <f t="shared" si="120"/>
        <v>0</v>
      </c>
      <c r="GP45">
        <f t="shared" si="121"/>
        <v>0</v>
      </c>
      <c r="GR45">
        <f t="shared" si="122"/>
        <v>0</v>
      </c>
      <c r="GS45">
        <f t="shared" si="123"/>
        <v>0</v>
      </c>
      <c r="GT45">
        <f t="shared" si="124"/>
        <v>0</v>
      </c>
      <c r="GU45">
        <f t="shared" si="125"/>
        <v>0</v>
      </c>
      <c r="GV45">
        <f t="shared" si="126"/>
        <v>0</v>
      </c>
      <c r="GW45">
        <f t="shared" si="127"/>
        <v>0</v>
      </c>
      <c r="GX45">
        <f t="shared" si="128"/>
        <v>0</v>
      </c>
    </row>
    <row r="46" spans="1:206" x14ac:dyDescent="0.2">
      <c r="A46" s="3" t="s">
        <v>866</v>
      </c>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f t="shared" si="87"/>
        <v>0</v>
      </c>
      <c r="FE46" s="128">
        <f t="shared" si="88"/>
        <v>0</v>
      </c>
      <c r="FF46" s="128">
        <f t="shared" si="89"/>
        <v>0</v>
      </c>
      <c r="FG46" s="128">
        <f t="shared" si="90"/>
        <v>0</v>
      </c>
      <c r="FH46" s="128">
        <f t="shared" si="91"/>
        <v>0</v>
      </c>
      <c r="FI46" s="128">
        <f t="shared" si="92"/>
        <v>0</v>
      </c>
      <c r="FJ46" s="128">
        <f t="shared" si="93"/>
        <v>0</v>
      </c>
      <c r="FL46">
        <f t="shared" si="94"/>
        <v>0</v>
      </c>
      <c r="FM46">
        <f t="shared" si="95"/>
        <v>0</v>
      </c>
      <c r="FN46">
        <f t="shared" si="96"/>
        <v>0</v>
      </c>
      <c r="FO46">
        <f t="shared" si="97"/>
        <v>0</v>
      </c>
      <c r="FP46">
        <f t="shared" si="98"/>
        <v>0</v>
      </c>
      <c r="FQ46">
        <f t="shared" si="99"/>
        <v>0</v>
      </c>
      <c r="FR46">
        <f t="shared" si="100"/>
        <v>0</v>
      </c>
      <c r="FT46">
        <f t="shared" si="101"/>
        <v>0</v>
      </c>
      <c r="FU46">
        <f t="shared" si="102"/>
        <v>0</v>
      </c>
      <c r="FV46">
        <f t="shared" si="103"/>
        <v>0</v>
      </c>
      <c r="FW46">
        <f t="shared" si="104"/>
        <v>0</v>
      </c>
      <c r="FX46">
        <f t="shared" si="105"/>
        <v>0</v>
      </c>
      <c r="FY46">
        <f t="shared" si="106"/>
        <v>0</v>
      </c>
      <c r="FZ46">
        <f t="shared" si="107"/>
        <v>0</v>
      </c>
      <c r="GB46">
        <f t="shared" si="108"/>
        <v>0</v>
      </c>
      <c r="GC46">
        <f t="shared" si="109"/>
        <v>0</v>
      </c>
      <c r="GD46">
        <f t="shared" si="110"/>
        <v>0</v>
      </c>
      <c r="GE46">
        <f t="shared" si="111"/>
        <v>0</v>
      </c>
      <c r="GF46">
        <f t="shared" si="112"/>
        <v>0</v>
      </c>
      <c r="GG46">
        <f t="shared" si="113"/>
        <v>0</v>
      </c>
      <c r="GH46">
        <f t="shared" si="114"/>
        <v>0</v>
      </c>
      <c r="GJ46">
        <f t="shared" si="115"/>
        <v>0</v>
      </c>
      <c r="GK46">
        <f t="shared" si="116"/>
        <v>0</v>
      </c>
      <c r="GL46">
        <f t="shared" si="117"/>
        <v>0</v>
      </c>
      <c r="GM46">
        <f t="shared" si="118"/>
        <v>0</v>
      </c>
      <c r="GN46">
        <f t="shared" si="119"/>
        <v>0</v>
      </c>
      <c r="GO46">
        <f t="shared" si="120"/>
        <v>0</v>
      </c>
      <c r="GP46">
        <f t="shared" si="121"/>
        <v>0</v>
      </c>
      <c r="GR46">
        <f t="shared" si="122"/>
        <v>0</v>
      </c>
      <c r="GS46">
        <f t="shared" si="123"/>
        <v>0</v>
      </c>
      <c r="GT46">
        <f t="shared" si="124"/>
        <v>0</v>
      </c>
      <c r="GU46">
        <f t="shared" si="125"/>
        <v>0</v>
      </c>
      <c r="GV46">
        <f t="shared" si="126"/>
        <v>0</v>
      </c>
      <c r="GW46">
        <f t="shared" si="127"/>
        <v>0</v>
      </c>
      <c r="GX46">
        <f t="shared" si="128"/>
        <v>0</v>
      </c>
    </row>
    <row r="47" spans="1:206" x14ac:dyDescent="0.2">
      <c r="A47" t="s">
        <v>56</v>
      </c>
      <c r="AA47" s="128">
        <f t="shared" ref="AA47:AG47" si="131">SUM(AA4:AA6)</f>
        <v>0</v>
      </c>
      <c r="AB47" s="128">
        <f t="shared" si="131"/>
        <v>0</v>
      </c>
      <c r="AC47" s="128">
        <f t="shared" si="131"/>
        <v>0</v>
      </c>
      <c r="AD47" s="128">
        <f t="shared" si="131"/>
        <v>0</v>
      </c>
      <c r="AE47" s="128">
        <f t="shared" si="131"/>
        <v>0</v>
      </c>
      <c r="AF47" s="128">
        <f t="shared" si="131"/>
        <v>0</v>
      </c>
      <c r="AG47" s="128">
        <f t="shared" si="131"/>
        <v>0</v>
      </c>
      <c r="AH47" s="128"/>
      <c r="AI47" s="128">
        <f t="shared" ref="AI47:AO47" si="132">SUM(AI4:AI6)</f>
        <v>0</v>
      </c>
      <c r="AJ47" s="128">
        <f t="shared" si="132"/>
        <v>0</v>
      </c>
      <c r="AK47" s="128">
        <f t="shared" si="132"/>
        <v>0</v>
      </c>
      <c r="AL47" s="128">
        <f t="shared" si="132"/>
        <v>0</v>
      </c>
      <c r="AM47" s="128">
        <f t="shared" si="132"/>
        <v>0</v>
      </c>
      <c r="AN47" s="128">
        <f t="shared" si="132"/>
        <v>0</v>
      </c>
      <c r="AO47" s="128">
        <f t="shared" si="132"/>
        <v>0</v>
      </c>
      <c r="AP47" s="128"/>
      <c r="AQ47" s="128">
        <f t="shared" ref="AQ47:AW47" si="133">SUM(AQ4:AQ6)</f>
        <v>0</v>
      </c>
      <c r="AR47" s="128">
        <f t="shared" si="133"/>
        <v>0</v>
      </c>
      <c r="AS47" s="128">
        <f t="shared" si="133"/>
        <v>0</v>
      </c>
      <c r="AT47" s="128">
        <f t="shared" si="133"/>
        <v>0</v>
      </c>
      <c r="AU47" s="128">
        <f t="shared" si="133"/>
        <v>0</v>
      </c>
      <c r="AV47" s="128">
        <f t="shared" si="133"/>
        <v>0</v>
      </c>
      <c r="AW47" s="128">
        <f t="shared" si="133"/>
        <v>0</v>
      </c>
      <c r="AX47" s="128"/>
      <c r="AY47" s="128">
        <f t="shared" ref="AY47:BE47" si="134">SUM(AY4:AY6)</f>
        <v>0</v>
      </c>
      <c r="AZ47" s="128">
        <f t="shared" si="134"/>
        <v>0</v>
      </c>
      <c r="BA47" s="128">
        <f t="shared" si="134"/>
        <v>0</v>
      </c>
      <c r="BB47" s="128">
        <f t="shared" si="134"/>
        <v>0</v>
      </c>
      <c r="BC47" s="128">
        <f t="shared" si="134"/>
        <v>0</v>
      </c>
      <c r="BD47" s="128">
        <f t="shared" si="134"/>
        <v>0</v>
      </c>
      <c r="BE47" s="128">
        <f t="shared" si="134"/>
        <v>0</v>
      </c>
      <c r="BF47" s="128"/>
      <c r="BG47" s="128">
        <f t="shared" ref="BG47:BM47" si="135">SUM(BG4:BG6)</f>
        <v>0</v>
      </c>
      <c r="BH47" s="128">
        <f t="shared" si="135"/>
        <v>0</v>
      </c>
      <c r="BI47" s="128">
        <f t="shared" si="135"/>
        <v>0</v>
      </c>
      <c r="BJ47" s="128">
        <f t="shared" si="135"/>
        <v>0</v>
      </c>
      <c r="BK47" s="128">
        <f t="shared" si="135"/>
        <v>0</v>
      </c>
      <c r="BL47" s="128">
        <f t="shared" si="135"/>
        <v>0</v>
      </c>
      <c r="BM47" s="128">
        <f t="shared" si="135"/>
        <v>0</v>
      </c>
      <c r="BN47" s="128"/>
      <c r="BO47" s="128">
        <f t="shared" ref="BO47:BU47" si="136">SUM(BO4:BO6)</f>
        <v>0</v>
      </c>
      <c r="BP47" s="128">
        <f t="shared" si="136"/>
        <v>0</v>
      </c>
      <c r="BQ47" s="128">
        <f t="shared" si="136"/>
        <v>0</v>
      </c>
      <c r="BR47" s="128">
        <f t="shared" si="136"/>
        <v>0</v>
      </c>
      <c r="BS47" s="128">
        <f t="shared" si="136"/>
        <v>0</v>
      </c>
      <c r="BT47" s="128">
        <f t="shared" si="136"/>
        <v>0</v>
      </c>
      <c r="BU47" s="128">
        <f t="shared" si="136"/>
        <v>0</v>
      </c>
      <c r="BV47" s="128"/>
      <c r="BW47" s="128">
        <f t="shared" ref="BW47:CC47" si="137">SUM(BW4:BW6)</f>
        <v>0</v>
      </c>
      <c r="BX47" s="128">
        <f t="shared" si="137"/>
        <v>0</v>
      </c>
      <c r="BY47" s="128">
        <f t="shared" si="137"/>
        <v>0</v>
      </c>
      <c r="BZ47" s="128">
        <f t="shared" si="137"/>
        <v>0</v>
      </c>
      <c r="CA47" s="128">
        <f t="shared" si="137"/>
        <v>0</v>
      </c>
      <c r="CB47" s="128">
        <f t="shared" si="137"/>
        <v>0</v>
      </c>
      <c r="CC47" s="128">
        <f t="shared" si="137"/>
        <v>0</v>
      </c>
      <c r="CD47" s="128"/>
      <c r="CE47" s="128">
        <f t="shared" ref="CE47:CK47" si="138">SUM(CE4:CE6)</f>
        <v>0</v>
      </c>
      <c r="CF47" s="128">
        <f t="shared" si="138"/>
        <v>0</v>
      </c>
      <c r="CG47" s="128">
        <f t="shared" si="138"/>
        <v>0</v>
      </c>
      <c r="CH47" s="128">
        <f t="shared" si="138"/>
        <v>0</v>
      </c>
      <c r="CI47" s="128">
        <f t="shared" si="138"/>
        <v>0</v>
      </c>
      <c r="CJ47" s="128">
        <f t="shared" si="138"/>
        <v>0</v>
      </c>
      <c r="CK47" s="128">
        <f t="shared" si="138"/>
        <v>0</v>
      </c>
      <c r="CL47" s="128"/>
      <c r="CM47" s="128">
        <f t="shared" ref="CM47:CS47" si="139">SUM(CM4:CM6)</f>
        <v>0</v>
      </c>
      <c r="CN47" s="128">
        <f t="shared" si="139"/>
        <v>0</v>
      </c>
      <c r="CO47" s="128">
        <f t="shared" si="139"/>
        <v>0</v>
      </c>
      <c r="CP47" s="128">
        <f t="shared" si="139"/>
        <v>0</v>
      </c>
      <c r="CQ47" s="128">
        <f t="shared" si="139"/>
        <v>0</v>
      </c>
      <c r="CR47" s="128">
        <f t="shared" si="139"/>
        <v>0</v>
      </c>
      <c r="CS47" s="128">
        <f t="shared" si="139"/>
        <v>0</v>
      </c>
      <c r="CT47" s="128"/>
      <c r="CU47" s="128">
        <f t="shared" ref="CU47:DA47" si="140">SUM(CU4:CU6)</f>
        <v>0</v>
      </c>
      <c r="CV47" s="128">
        <f t="shared" si="140"/>
        <v>0</v>
      </c>
      <c r="CW47" s="128">
        <f t="shared" si="140"/>
        <v>0</v>
      </c>
      <c r="CX47" s="128">
        <f t="shared" si="140"/>
        <v>0</v>
      </c>
      <c r="CY47" s="128">
        <f t="shared" si="140"/>
        <v>0</v>
      </c>
      <c r="CZ47" s="128">
        <f t="shared" si="140"/>
        <v>0</v>
      </c>
      <c r="DA47" s="128">
        <f t="shared" si="140"/>
        <v>0</v>
      </c>
      <c r="DB47" s="128"/>
      <c r="DC47" s="128">
        <f t="shared" ref="DC47:DI47" si="141">SUM(DC4:DC6)</f>
        <v>0</v>
      </c>
      <c r="DD47" s="128">
        <f t="shared" si="141"/>
        <v>0</v>
      </c>
      <c r="DE47" s="128">
        <f t="shared" si="141"/>
        <v>0</v>
      </c>
      <c r="DF47" s="128">
        <f t="shared" si="141"/>
        <v>0</v>
      </c>
      <c r="DG47" s="128">
        <f t="shared" si="141"/>
        <v>0</v>
      </c>
      <c r="DH47" s="128">
        <f t="shared" si="141"/>
        <v>0</v>
      </c>
      <c r="DI47" s="128">
        <f t="shared" si="141"/>
        <v>0</v>
      </c>
      <c r="DJ47" s="128"/>
      <c r="DK47" s="128">
        <f t="shared" ref="DK47:DT47" si="142">SUM(DK4:DK6)</f>
        <v>0</v>
      </c>
      <c r="DL47" s="128">
        <f t="shared" si="142"/>
        <v>0</v>
      </c>
      <c r="DM47" s="128">
        <f t="shared" si="142"/>
        <v>0</v>
      </c>
      <c r="DN47" s="128">
        <f t="shared" si="142"/>
        <v>0</v>
      </c>
      <c r="DO47" s="128">
        <f t="shared" si="142"/>
        <v>0</v>
      </c>
      <c r="DP47" s="128">
        <f t="shared" si="142"/>
        <v>0</v>
      </c>
      <c r="DQ47" s="128">
        <f t="shared" si="142"/>
        <v>0</v>
      </c>
      <c r="DR47" s="128">
        <f t="shared" si="142"/>
        <v>0</v>
      </c>
      <c r="DS47" s="128">
        <f t="shared" si="142"/>
        <v>0</v>
      </c>
      <c r="DT47" s="128">
        <f t="shared" si="142"/>
        <v>0</v>
      </c>
      <c r="DU47" s="128"/>
      <c r="DV47" s="128">
        <f t="shared" ref="DV47:EB47" si="143">SUM(DV4:DV6)</f>
        <v>0</v>
      </c>
      <c r="DW47" s="128">
        <f t="shared" si="143"/>
        <v>0</v>
      </c>
      <c r="DX47" s="128">
        <f t="shared" si="143"/>
        <v>0</v>
      </c>
      <c r="DY47" s="128">
        <f t="shared" si="143"/>
        <v>0</v>
      </c>
      <c r="DZ47" s="128">
        <f t="shared" si="143"/>
        <v>0</v>
      </c>
      <c r="EA47" s="128">
        <f t="shared" si="143"/>
        <v>0</v>
      </c>
      <c r="EB47" s="128">
        <f t="shared" si="143"/>
        <v>0</v>
      </c>
      <c r="EC47" s="128"/>
      <c r="ED47" s="128">
        <f t="shared" ref="ED47:EJ47" si="144">SUM(ED4:ED6)</f>
        <v>0</v>
      </c>
      <c r="EE47" s="128">
        <f t="shared" si="144"/>
        <v>0</v>
      </c>
      <c r="EF47" s="128">
        <f t="shared" si="144"/>
        <v>0</v>
      </c>
      <c r="EG47" s="128">
        <f t="shared" si="144"/>
        <v>0</v>
      </c>
      <c r="EH47" s="128">
        <f t="shared" si="144"/>
        <v>0</v>
      </c>
      <c r="EI47" s="128">
        <f t="shared" si="144"/>
        <v>0</v>
      </c>
      <c r="EJ47" s="128">
        <f t="shared" si="144"/>
        <v>0</v>
      </c>
      <c r="EK47" s="128"/>
      <c r="EL47" s="128">
        <f t="shared" ref="EL47:ER47" si="145">SUM(EL4:EL6)</f>
        <v>0</v>
      </c>
      <c r="EM47" s="128">
        <f t="shared" si="145"/>
        <v>0</v>
      </c>
      <c r="EN47" s="128">
        <f t="shared" si="145"/>
        <v>0</v>
      </c>
      <c r="EO47" s="128">
        <f t="shared" si="145"/>
        <v>0</v>
      </c>
      <c r="EP47" s="128">
        <f t="shared" si="145"/>
        <v>0</v>
      </c>
      <c r="EQ47" s="128">
        <f t="shared" si="145"/>
        <v>0</v>
      </c>
      <c r="ER47" s="128">
        <f t="shared" si="145"/>
        <v>0</v>
      </c>
      <c r="ES47" s="128"/>
      <c r="ET47" s="128">
        <f t="shared" ref="ET47:EZ47" si="146">SUM(ET4:ET6)</f>
        <v>0</v>
      </c>
      <c r="EU47" s="128">
        <f t="shared" si="146"/>
        <v>0</v>
      </c>
      <c r="EV47" s="128">
        <f t="shared" si="146"/>
        <v>0</v>
      </c>
      <c r="EW47" s="128">
        <f t="shared" si="146"/>
        <v>0</v>
      </c>
      <c r="EX47" s="128">
        <f t="shared" si="146"/>
        <v>0</v>
      </c>
      <c r="EY47" s="128">
        <f t="shared" si="146"/>
        <v>0</v>
      </c>
      <c r="EZ47" s="128">
        <f t="shared" si="146"/>
        <v>0</v>
      </c>
      <c r="FA47" s="128"/>
      <c r="FB47" s="128">
        <f>SUM(FB4:FB6)</f>
        <v>0</v>
      </c>
      <c r="FC47" s="128"/>
      <c r="FD47" s="128">
        <f t="shared" si="87"/>
        <v>0</v>
      </c>
      <c r="FE47" s="128">
        <f t="shared" si="88"/>
        <v>0</v>
      </c>
      <c r="FF47" s="128">
        <f t="shared" si="89"/>
        <v>0</v>
      </c>
      <c r="FG47" s="128">
        <f t="shared" si="90"/>
        <v>0</v>
      </c>
      <c r="FH47" s="128">
        <f t="shared" si="91"/>
        <v>0</v>
      </c>
      <c r="FI47" s="128">
        <f t="shared" si="92"/>
        <v>0</v>
      </c>
      <c r="FJ47" s="128">
        <f t="shared" si="93"/>
        <v>0</v>
      </c>
      <c r="FL47">
        <f t="shared" si="94"/>
        <v>0</v>
      </c>
      <c r="FM47">
        <f t="shared" si="95"/>
        <v>0</v>
      </c>
      <c r="FN47">
        <f t="shared" si="96"/>
        <v>0</v>
      </c>
      <c r="FO47">
        <f t="shared" si="97"/>
        <v>0</v>
      </c>
      <c r="FP47">
        <f t="shared" si="98"/>
        <v>0</v>
      </c>
      <c r="FQ47">
        <f t="shared" si="99"/>
        <v>0</v>
      </c>
      <c r="FR47">
        <f t="shared" si="100"/>
        <v>0</v>
      </c>
      <c r="FT47">
        <f t="shared" si="101"/>
        <v>0</v>
      </c>
      <c r="FU47">
        <f t="shared" si="102"/>
        <v>0</v>
      </c>
      <c r="FV47">
        <f t="shared" si="103"/>
        <v>0</v>
      </c>
      <c r="FW47">
        <f t="shared" si="104"/>
        <v>0</v>
      </c>
      <c r="FX47">
        <f t="shared" si="105"/>
        <v>0</v>
      </c>
      <c r="FY47">
        <f t="shared" si="106"/>
        <v>0</v>
      </c>
      <c r="FZ47">
        <f t="shared" si="107"/>
        <v>0</v>
      </c>
      <c r="GB47">
        <f t="shared" si="108"/>
        <v>0</v>
      </c>
      <c r="GC47">
        <f t="shared" si="109"/>
        <v>0</v>
      </c>
      <c r="GD47">
        <f t="shared" si="110"/>
        <v>0</v>
      </c>
      <c r="GE47">
        <f t="shared" si="111"/>
        <v>0</v>
      </c>
      <c r="GF47">
        <f t="shared" si="112"/>
        <v>0</v>
      </c>
      <c r="GG47">
        <f t="shared" si="113"/>
        <v>0</v>
      </c>
      <c r="GH47">
        <f t="shared" si="114"/>
        <v>0</v>
      </c>
      <c r="GJ47">
        <f t="shared" si="115"/>
        <v>0</v>
      </c>
      <c r="GK47">
        <f t="shared" si="116"/>
        <v>0</v>
      </c>
      <c r="GL47">
        <f t="shared" si="117"/>
        <v>0</v>
      </c>
      <c r="GM47">
        <f t="shared" si="118"/>
        <v>0</v>
      </c>
      <c r="GN47">
        <f t="shared" si="119"/>
        <v>0</v>
      </c>
      <c r="GO47">
        <f t="shared" si="120"/>
        <v>0</v>
      </c>
      <c r="GP47">
        <f t="shared" si="121"/>
        <v>0</v>
      </c>
      <c r="GR47">
        <f t="shared" si="122"/>
        <v>0</v>
      </c>
      <c r="GS47">
        <f t="shared" si="123"/>
        <v>0</v>
      </c>
      <c r="GT47">
        <f t="shared" si="124"/>
        <v>0</v>
      </c>
      <c r="GU47">
        <f t="shared" si="125"/>
        <v>0</v>
      </c>
      <c r="GV47">
        <f t="shared" si="126"/>
        <v>0</v>
      </c>
      <c r="GW47">
        <f t="shared" si="127"/>
        <v>0</v>
      </c>
      <c r="GX47">
        <f t="shared" si="128"/>
        <v>0</v>
      </c>
    </row>
    <row r="48" spans="1:206" x14ac:dyDescent="0.2">
      <c r="A48" t="s">
        <v>52</v>
      </c>
      <c r="AA48" s="128">
        <f t="shared" ref="AA48:AG48" si="147">SUM(AA7:AA9)</f>
        <v>0</v>
      </c>
      <c r="AB48" s="128">
        <f t="shared" si="147"/>
        <v>0</v>
      </c>
      <c r="AC48" s="128">
        <f t="shared" si="147"/>
        <v>0</v>
      </c>
      <c r="AD48" s="128">
        <f t="shared" si="147"/>
        <v>0</v>
      </c>
      <c r="AE48" s="128">
        <f t="shared" si="147"/>
        <v>0</v>
      </c>
      <c r="AF48" s="128">
        <f t="shared" si="147"/>
        <v>0</v>
      </c>
      <c r="AG48" s="128">
        <f t="shared" si="147"/>
        <v>0</v>
      </c>
      <c r="AH48" s="128"/>
      <c r="AI48" s="128">
        <f t="shared" ref="AI48:AO48" si="148">SUM(AI7:AI9)</f>
        <v>0</v>
      </c>
      <c r="AJ48" s="128">
        <f t="shared" si="148"/>
        <v>0</v>
      </c>
      <c r="AK48" s="128">
        <f t="shared" si="148"/>
        <v>0</v>
      </c>
      <c r="AL48" s="128">
        <f t="shared" si="148"/>
        <v>0</v>
      </c>
      <c r="AM48" s="128">
        <f t="shared" si="148"/>
        <v>0</v>
      </c>
      <c r="AN48" s="128">
        <f t="shared" si="148"/>
        <v>0</v>
      </c>
      <c r="AO48" s="128">
        <f t="shared" si="148"/>
        <v>0</v>
      </c>
      <c r="AP48" s="128"/>
      <c r="AQ48" s="128">
        <f t="shared" ref="AQ48:AW48" si="149">SUM(AQ7:AQ9)</f>
        <v>0</v>
      </c>
      <c r="AR48" s="128">
        <f t="shared" si="149"/>
        <v>0</v>
      </c>
      <c r="AS48" s="128">
        <f t="shared" si="149"/>
        <v>0</v>
      </c>
      <c r="AT48" s="128">
        <f t="shared" si="149"/>
        <v>0</v>
      </c>
      <c r="AU48" s="128">
        <f t="shared" si="149"/>
        <v>0</v>
      </c>
      <c r="AV48" s="128">
        <f t="shared" si="149"/>
        <v>0</v>
      </c>
      <c r="AW48" s="128">
        <f t="shared" si="149"/>
        <v>0</v>
      </c>
      <c r="AX48" s="128"/>
      <c r="AY48" s="128">
        <f t="shared" ref="AY48:BE48" si="150">SUM(AY7:AY9)</f>
        <v>0</v>
      </c>
      <c r="AZ48" s="128">
        <f t="shared" si="150"/>
        <v>0</v>
      </c>
      <c r="BA48" s="128">
        <f t="shared" si="150"/>
        <v>0</v>
      </c>
      <c r="BB48" s="128">
        <f t="shared" si="150"/>
        <v>0</v>
      </c>
      <c r="BC48" s="128">
        <f t="shared" si="150"/>
        <v>0</v>
      </c>
      <c r="BD48" s="128">
        <f t="shared" si="150"/>
        <v>0</v>
      </c>
      <c r="BE48" s="128">
        <f t="shared" si="150"/>
        <v>0</v>
      </c>
      <c r="BF48" s="128"/>
      <c r="BG48" s="128">
        <f t="shared" ref="BG48:BM48" si="151">SUM(BG7:BG9)</f>
        <v>0</v>
      </c>
      <c r="BH48" s="128">
        <f t="shared" si="151"/>
        <v>0</v>
      </c>
      <c r="BI48" s="128">
        <f t="shared" si="151"/>
        <v>0</v>
      </c>
      <c r="BJ48" s="128">
        <f t="shared" si="151"/>
        <v>0</v>
      </c>
      <c r="BK48" s="128">
        <f t="shared" si="151"/>
        <v>0</v>
      </c>
      <c r="BL48" s="128">
        <f t="shared" si="151"/>
        <v>0</v>
      </c>
      <c r="BM48" s="128">
        <f t="shared" si="151"/>
        <v>0</v>
      </c>
      <c r="BN48" s="128"/>
      <c r="BO48" s="128">
        <f t="shared" ref="BO48:BU48" si="152">SUM(BO7:BO9)</f>
        <v>0</v>
      </c>
      <c r="BP48" s="128">
        <f t="shared" si="152"/>
        <v>0</v>
      </c>
      <c r="BQ48" s="128">
        <f t="shared" si="152"/>
        <v>0</v>
      </c>
      <c r="BR48" s="128">
        <f t="shared" si="152"/>
        <v>0</v>
      </c>
      <c r="BS48" s="128">
        <f t="shared" si="152"/>
        <v>0</v>
      </c>
      <c r="BT48" s="128">
        <f t="shared" si="152"/>
        <v>0</v>
      </c>
      <c r="BU48" s="128">
        <f t="shared" si="152"/>
        <v>0</v>
      </c>
      <c r="BV48" s="128"/>
      <c r="BW48" s="128">
        <f t="shared" ref="BW48:CC48" si="153">SUM(BW7:BW9)</f>
        <v>0</v>
      </c>
      <c r="BX48" s="128">
        <f t="shared" si="153"/>
        <v>0</v>
      </c>
      <c r="BY48" s="128">
        <f t="shared" si="153"/>
        <v>0</v>
      </c>
      <c r="BZ48" s="128">
        <f t="shared" si="153"/>
        <v>0</v>
      </c>
      <c r="CA48" s="128">
        <f t="shared" si="153"/>
        <v>0</v>
      </c>
      <c r="CB48" s="128">
        <f t="shared" si="153"/>
        <v>0</v>
      </c>
      <c r="CC48" s="128">
        <f t="shared" si="153"/>
        <v>0</v>
      </c>
      <c r="CD48" s="128"/>
      <c r="CE48" s="128">
        <f t="shared" ref="CE48:CK48" si="154">SUM(CE7:CE9)</f>
        <v>0</v>
      </c>
      <c r="CF48" s="128">
        <f t="shared" si="154"/>
        <v>0</v>
      </c>
      <c r="CG48" s="128">
        <f t="shared" si="154"/>
        <v>0</v>
      </c>
      <c r="CH48" s="128">
        <f t="shared" si="154"/>
        <v>0</v>
      </c>
      <c r="CI48" s="128">
        <f t="shared" si="154"/>
        <v>0</v>
      </c>
      <c r="CJ48" s="128">
        <f t="shared" si="154"/>
        <v>0</v>
      </c>
      <c r="CK48" s="128">
        <f t="shared" si="154"/>
        <v>0</v>
      </c>
      <c r="CL48" s="128"/>
      <c r="CM48" s="128">
        <f t="shared" ref="CM48:CS48" si="155">SUM(CM7:CM9)</f>
        <v>0</v>
      </c>
      <c r="CN48" s="128">
        <f t="shared" si="155"/>
        <v>0</v>
      </c>
      <c r="CO48" s="128">
        <f t="shared" si="155"/>
        <v>0</v>
      </c>
      <c r="CP48" s="128">
        <f t="shared" si="155"/>
        <v>0</v>
      </c>
      <c r="CQ48" s="128">
        <f t="shared" si="155"/>
        <v>0</v>
      </c>
      <c r="CR48" s="128">
        <f t="shared" si="155"/>
        <v>0</v>
      </c>
      <c r="CS48" s="128">
        <f t="shared" si="155"/>
        <v>0</v>
      </c>
      <c r="CT48" s="128"/>
      <c r="CU48" s="128">
        <f t="shared" ref="CU48:DA48" si="156">SUM(CU7:CU9)</f>
        <v>0</v>
      </c>
      <c r="CV48" s="128">
        <f t="shared" si="156"/>
        <v>0</v>
      </c>
      <c r="CW48" s="128">
        <f t="shared" si="156"/>
        <v>0</v>
      </c>
      <c r="CX48" s="128">
        <f t="shared" si="156"/>
        <v>0</v>
      </c>
      <c r="CY48" s="128">
        <f t="shared" si="156"/>
        <v>0</v>
      </c>
      <c r="CZ48" s="128">
        <f t="shared" si="156"/>
        <v>0</v>
      </c>
      <c r="DA48" s="128">
        <f t="shared" si="156"/>
        <v>0</v>
      </c>
      <c r="DB48" s="128"/>
      <c r="DC48" s="128">
        <f t="shared" ref="DC48:DI48" si="157">SUM(DC7:DC9)</f>
        <v>0</v>
      </c>
      <c r="DD48" s="128">
        <f t="shared" si="157"/>
        <v>0</v>
      </c>
      <c r="DE48" s="128">
        <f t="shared" si="157"/>
        <v>0</v>
      </c>
      <c r="DF48" s="128">
        <f t="shared" si="157"/>
        <v>0</v>
      </c>
      <c r="DG48" s="128">
        <f t="shared" si="157"/>
        <v>0</v>
      </c>
      <c r="DH48" s="128">
        <f t="shared" si="157"/>
        <v>0</v>
      </c>
      <c r="DI48" s="128">
        <f t="shared" si="157"/>
        <v>0</v>
      </c>
      <c r="DJ48" s="128"/>
      <c r="DK48" s="128">
        <f t="shared" ref="DK48:DT48" si="158">SUM(DK7:DK9)</f>
        <v>0</v>
      </c>
      <c r="DL48" s="128">
        <f t="shared" si="158"/>
        <v>0</v>
      </c>
      <c r="DM48" s="128">
        <f t="shared" si="158"/>
        <v>0</v>
      </c>
      <c r="DN48" s="128">
        <f t="shared" si="158"/>
        <v>0</v>
      </c>
      <c r="DO48" s="128">
        <f t="shared" si="158"/>
        <v>0</v>
      </c>
      <c r="DP48" s="128">
        <f t="shared" si="158"/>
        <v>0</v>
      </c>
      <c r="DQ48" s="128">
        <f t="shared" si="158"/>
        <v>0</v>
      </c>
      <c r="DR48" s="128">
        <f t="shared" si="158"/>
        <v>0</v>
      </c>
      <c r="DS48" s="128">
        <f t="shared" si="158"/>
        <v>0</v>
      </c>
      <c r="DT48" s="128">
        <f t="shared" si="158"/>
        <v>0</v>
      </c>
      <c r="DU48" s="128"/>
      <c r="DV48" s="128">
        <f t="shared" ref="DV48:EB48" si="159">SUM(DV7:DV9)</f>
        <v>0</v>
      </c>
      <c r="DW48" s="128">
        <f t="shared" si="159"/>
        <v>0</v>
      </c>
      <c r="DX48" s="128">
        <f t="shared" si="159"/>
        <v>0</v>
      </c>
      <c r="DY48" s="128">
        <f t="shared" si="159"/>
        <v>0</v>
      </c>
      <c r="DZ48" s="128">
        <f t="shared" si="159"/>
        <v>0</v>
      </c>
      <c r="EA48" s="128">
        <f t="shared" si="159"/>
        <v>0</v>
      </c>
      <c r="EB48" s="128">
        <f t="shared" si="159"/>
        <v>0</v>
      </c>
      <c r="EC48" s="128"/>
      <c r="ED48" s="128">
        <f t="shared" ref="ED48:EJ48" si="160">SUM(ED7:ED9)</f>
        <v>0</v>
      </c>
      <c r="EE48" s="128">
        <f t="shared" si="160"/>
        <v>0</v>
      </c>
      <c r="EF48" s="128">
        <f t="shared" si="160"/>
        <v>0</v>
      </c>
      <c r="EG48" s="128">
        <f t="shared" si="160"/>
        <v>0</v>
      </c>
      <c r="EH48" s="128">
        <f t="shared" si="160"/>
        <v>0</v>
      </c>
      <c r="EI48" s="128">
        <f t="shared" si="160"/>
        <v>0</v>
      </c>
      <c r="EJ48" s="128">
        <f t="shared" si="160"/>
        <v>0</v>
      </c>
      <c r="EK48" s="128"/>
      <c r="EL48" s="128">
        <f t="shared" ref="EL48:ER48" si="161">SUM(EL7:EL9)</f>
        <v>0</v>
      </c>
      <c r="EM48" s="128">
        <f t="shared" si="161"/>
        <v>0</v>
      </c>
      <c r="EN48" s="128">
        <f t="shared" si="161"/>
        <v>0</v>
      </c>
      <c r="EO48" s="128">
        <f t="shared" si="161"/>
        <v>0</v>
      </c>
      <c r="EP48" s="128">
        <f t="shared" si="161"/>
        <v>0</v>
      </c>
      <c r="EQ48" s="128">
        <f t="shared" si="161"/>
        <v>0</v>
      </c>
      <c r="ER48" s="128">
        <f t="shared" si="161"/>
        <v>0</v>
      </c>
      <c r="ES48" s="128"/>
      <c r="ET48" s="128">
        <f t="shared" ref="ET48:EZ48" si="162">SUM(ET7:ET9)</f>
        <v>0</v>
      </c>
      <c r="EU48" s="128">
        <f t="shared" si="162"/>
        <v>0</v>
      </c>
      <c r="EV48" s="128">
        <f t="shared" si="162"/>
        <v>0</v>
      </c>
      <c r="EW48" s="128">
        <f t="shared" si="162"/>
        <v>0</v>
      </c>
      <c r="EX48" s="128">
        <f t="shared" si="162"/>
        <v>0</v>
      </c>
      <c r="EY48" s="128">
        <f t="shared" si="162"/>
        <v>0</v>
      </c>
      <c r="EZ48" s="128">
        <f t="shared" si="162"/>
        <v>0</v>
      </c>
      <c r="FA48" s="128"/>
      <c r="FB48" s="128">
        <f>SUM(FB7:FB9)</f>
        <v>0</v>
      </c>
      <c r="FC48" s="128"/>
      <c r="FD48" s="128">
        <f t="shared" si="87"/>
        <v>0</v>
      </c>
      <c r="FE48" s="128">
        <f t="shared" si="88"/>
        <v>0</v>
      </c>
      <c r="FF48" s="128">
        <f t="shared" si="89"/>
        <v>0</v>
      </c>
      <c r="FG48" s="128">
        <f t="shared" si="90"/>
        <v>0</v>
      </c>
      <c r="FH48" s="128">
        <f t="shared" si="91"/>
        <v>0</v>
      </c>
      <c r="FI48" s="128">
        <f t="shared" si="92"/>
        <v>0</v>
      </c>
      <c r="FJ48" s="128">
        <f t="shared" si="93"/>
        <v>0</v>
      </c>
      <c r="FL48">
        <f t="shared" si="94"/>
        <v>0</v>
      </c>
      <c r="FM48">
        <f t="shared" si="95"/>
        <v>0</v>
      </c>
      <c r="FN48">
        <f t="shared" si="96"/>
        <v>0</v>
      </c>
      <c r="FO48">
        <f t="shared" si="97"/>
        <v>0</v>
      </c>
      <c r="FP48">
        <f t="shared" si="98"/>
        <v>0</v>
      </c>
      <c r="FQ48">
        <f t="shared" si="99"/>
        <v>0</v>
      </c>
      <c r="FR48">
        <f t="shared" si="100"/>
        <v>0</v>
      </c>
      <c r="FT48">
        <f t="shared" si="101"/>
        <v>0</v>
      </c>
      <c r="FU48">
        <f t="shared" si="102"/>
        <v>0</v>
      </c>
      <c r="FV48">
        <f t="shared" si="103"/>
        <v>0</v>
      </c>
      <c r="FW48">
        <f t="shared" si="104"/>
        <v>0</v>
      </c>
      <c r="FX48">
        <f t="shared" si="105"/>
        <v>0</v>
      </c>
      <c r="FY48">
        <f t="shared" si="106"/>
        <v>0</v>
      </c>
      <c r="FZ48">
        <f t="shared" si="107"/>
        <v>0</v>
      </c>
      <c r="GB48">
        <f t="shared" si="108"/>
        <v>0</v>
      </c>
      <c r="GC48">
        <f t="shared" si="109"/>
        <v>0</v>
      </c>
      <c r="GD48">
        <f t="shared" si="110"/>
        <v>0</v>
      </c>
      <c r="GE48">
        <f t="shared" si="111"/>
        <v>0</v>
      </c>
      <c r="GF48">
        <f t="shared" si="112"/>
        <v>0</v>
      </c>
      <c r="GG48">
        <f t="shared" si="113"/>
        <v>0</v>
      </c>
      <c r="GH48">
        <f t="shared" si="114"/>
        <v>0</v>
      </c>
      <c r="GJ48">
        <f t="shared" si="115"/>
        <v>0</v>
      </c>
      <c r="GK48">
        <f t="shared" si="116"/>
        <v>0</v>
      </c>
      <c r="GL48">
        <f t="shared" si="117"/>
        <v>0</v>
      </c>
      <c r="GM48">
        <f t="shared" si="118"/>
        <v>0</v>
      </c>
      <c r="GN48">
        <f t="shared" si="119"/>
        <v>0</v>
      </c>
      <c r="GO48">
        <f t="shared" si="120"/>
        <v>0</v>
      </c>
      <c r="GP48">
        <f t="shared" si="121"/>
        <v>0</v>
      </c>
      <c r="GR48">
        <f t="shared" si="122"/>
        <v>0</v>
      </c>
      <c r="GS48">
        <f t="shared" si="123"/>
        <v>0</v>
      </c>
      <c r="GT48">
        <f t="shared" si="124"/>
        <v>0</v>
      </c>
      <c r="GU48">
        <f t="shared" si="125"/>
        <v>0</v>
      </c>
      <c r="GV48">
        <f t="shared" si="126"/>
        <v>0</v>
      </c>
      <c r="GW48">
        <f t="shared" si="127"/>
        <v>0</v>
      </c>
      <c r="GX48">
        <f t="shared" si="128"/>
        <v>0</v>
      </c>
    </row>
    <row r="49" spans="1:206" x14ac:dyDescent="0.2">
      <c r="A49" t="s">
        <v>815</v>
      </c>
      <c r="AA49" s="128">
        <f t="shared" ref="AA49:AG49" si="163">SUM(AA10:AA12)</f>
        <v>0</v>
      </c>
      <c r="AB49" s="128">
        <f t="shared" si="163"/>
        <v>0</v>
      </c>
      <c r="AC49" s="128">
        <f t="shared" si="163"/>
        <v>0</v>
      </c>
      <c r="AD49" s="128">
        <f t="shared" si="163"/>
        <v>0</v>
      </c>
      <c r="AE49" s="128">
        <f t="shared" si="163"/>
        <v>0</v>
      </c>
      <c r="AF49" s="128">
        <f t="shared" si="163"/>
        <v>0</v>
      </c>
      <c r="AG49" s="128">
        <f t="shared" si="163"/>
        <v>0</v>
      </c>
      <c r="AH49" s="128"/>
      <c r="AI49" s="128">
        <f t="shared" ref="AI49:AO49" si="164">SUM(AI10:AI12)</f>
        <v>0</v>
      </c>
      <c r="AJ49" s="128">
        <f t="shared" si="164"/>
        <v>0</v>
      </c>
      <c r="AK49" s="128">
        <f t="shared" si="164"/>
        <v>0</v>
      </c>
      <c r="AL49" s="128">
        <f t="shared" si="164"/>
        <v>0</v>
      </c>
      <c r="AM49" s="128">
        <f t="shared" si="164"/>
        <v>0</v>
      </c>
      <c r="AN49" s="128">
        <f t="shared" si="164"/>
        <v>0</v>
      </c>
      <c r="AO49" s="128">
        <f t="shared" si="164"/>
        <v>0</v>
      </c>
      <c r="AP49" s="128"/>
      <c r="AQ49" s="128">
        <f t="shared" ref="AQ49:AW49" si="165">SUM(AQ10:AQ12)</f>
        <v>0</v>
      </c>
      <c r="AR49" s="128">
        <f t="shared" si="165"/>
        <v>0</v>
      </c>
      <c r="AS49" s="128">
        <f t="shared" si="165"/>
        <v>0</v>
      </c>
      <c r="AT49" s="128">
        <f t="shared" si="165"/>
        <v>0</v>
      </c>
      <c r="AU49" s="128">
        <f t="shared" si="165"/>
        <v>0</v>
      </c>
      <c r="AV49" s="128">
        <f t="shared" si="165"/>
        <v>0</v>
      </c>
      <c r="AW49" s="128">
        <f t="shared" si="165"/>
        <v>0</v>
      </c>
      <c r="AX49" s="128"/>
      <c r="AY49" s="128">
        <f t="shared" ref="AY49:BE49" si="166">SUM(AY10:AY12)</f>
        <v>0</v>
      </c>
      <c r="AZ49" s="128">
        <f t="shared" si="166"/>
        <v>0</v>
      </c>
      <c r="BA49" s="128">
        <f t="shared" si="166"/>
        <v>0</v>
      </c>
      <c r="BB49" s="128">
        <f t="shared" si="166"/>
        <v>0</v>
      </c>
      <c r="BC49" s="128">
        <f t="shared" si="166"/>
        <v>0</v>
      </c>
      <c r="BD49" s="128">
        <f t="shared" si="166"/>
        <v>0</v>
      </c>
      <c r="BE49" s="128">
        <f t="shared" si="166"/>
        <v>0</v>
      </c>
      <c r="BF49" s="128"/>
      <c r="BG49" s="128">
        <f t="shared" ref="BG49:BM49" si="167">SUM(BG10:BG12)</f>
        <v>0</v>
      </c>
      <c r="BH49" s="128">
        <f t="shared" si="167"/>
        <v>0</v>
      </c>
      <c r="BI49" s="128">
        <f t="shared" si="167"/>
        <v>0</v>
      </c>
      <c r="BJ49" s="128">
        <f t="shared" si="167"/>
        <v>0</v>
      </c>
      <c r="BK49" s="128">
        <f t="shared" si="167"/>
        <v>0</v>
      </c>
      <c r="BL49" s="128">
        <f t="shared" si="167"/>
        <v>0</v>
      </c>
      <c r="BM49" s="128">
        <f t="shared" si="167"/>
        <v>0</v>
      </c>
      <c r="BN49" s="128"/>
      <c r="BO49" s="128">
        <f t="shared" ref="BO49:BU49" si="168">SUM(BO10:BO12)</f>
        <v>0</v>
      </c>
      <c r="BP49" s="128">
        <f t="shared" si="168"/>
        <v>0</v>
      </c>
      <c r="BQ49" s="128">
        <f t="shared" si="168"/>
        <v>0</v>
      </c>
      <c r="BR49" s="128">
        <f t="shared" si="168"/>
        <v>0</v>
      </c>
      <c r="BS49" s="128">
        <f t="shared" si="168"/>
        <v>0</v>
      </c>
      <c r="BT49" s="128">
        <f t="shared" si="168"/>
        <v>0</v>
      </c>
      <c r="BU49" s="128">
        <f t="shared" si="168"/>
        <v>0</v>
      </c>
      <c r="BV49" s="128"/>
      <c r="BW49" s="128">
        <f t="shared" ref="BW49:CC49" si="169">SUM(BW10:BW12)</f>
        <v>0</v>
      </c>
      <c r="BX49" s="128">
        <f t="shared" si="169"/>
        <v>0</v>
      </c>
      <c r="BY49" s="128">
        <f t="shared" si="169"/>
        <v>0</v>
      </c>
      <c r="BZ49" s="128">
        <f t="shared" si="169"/>
        <v>0</v>
      </c>
      <c r="CA49" s="128">
        <f t="shared" si="169"/>
        <v>0</v>
      </c>
      <c r="CB49" s="128">
        <f t="shared" si="169"/>
        <v>0</v>
      </c>
      <c r="CC49" s="128">
        <f t="shared" si="169"/>
        <v>0</v>
      </c>
      <c r="CD49" s="128"/>
      <c r="CE49" s="128">
        <f t="shared" ref="CE49:CK49" si="170">SUM(CE10:CE12)</f>
        <v>0</v>
      </c>
      <c r="CF49" s="128">
        <f t="shared" si="170"/>
        <v>0</v>
      </c>
      <c r="CG49" s="128">
        <f t="shared" si="170"/>
        <v>0</v>
      </c>
      <c r="CH49" s="128">
        <f t="shared" si="170"/>
        <v>0</v>
      </c>
      <c r="CI49" s="128">
        <f t="shared" si="170"/>
        <v>0</v>
      </c>
      <c r="CJ49" s="128">
        <f t="shared" si="170"/>
        <v>0</v>
      </c>
      <c r="CK49" s="128">
        <f t="shared" si="170"/>
        <v>0</v>
      </c>
      <c r="CL49" s="128"/>
      <c r="CM49" s="128">
        <f t="shared" ref="CM49:CS49" si="171">SUM(CM10:CM12)</f>
        <v>0</v>
      </c>
      <c r="CN49" s="128">
        <f t="shared" si="171"/>
        <v>0</v>
      </c>
      <c r="CO49" s="128">
        <f t="shared" si="171"/>
        <v>0</v>
      </c>
      <c r="CP49" s="128">
        <f t="shared" si="171"/>
        <v>0</v>
      </c>
      <c r="CQ49" s="128">
        <f t="shared" si="171"/>
        <v>0</v>
      </c>
      <c r="CR49" s="128">
        <f t="shared" si="171"/>
        <v>0</v>
      </c>
      <c r="CS49" s="128">
        <f t="shared" si="171"/>
        <v>0</v>
      </c>
      <c r="CT49" s="128"/>
      <c r="CU49" s="128">
        <f t="shared" ref="CU49:DA49" si="172">SUM(CU10:CU12)</f>
        <v>0</v>
      </c>
      <c r="CV49" s="128">
        <f t="shared" si="172"/>
        <v>0</v>
      </c>
      <c r="CW49" s="128">
        <f t="shared" si="172"/>
        <v>0</v>
      </c>
      <c r="CX49" s="128">
        <f t="shared" si="172"/>
        <v>0</v>
      </c>
      <c r="CY49" s="128">
        <f t="shared" si="172"/>
        <v>0</v>
      </c>
      <c r="CZ49" s="128">
        <f t="shared" si="172"/>
        <v>0</v>
      </c>
      <c r="DA49" s="128">
        <f t="shared" si="172"/>
        <v>0</v>
      </c>
      <c r="DB49" s="128"/>
      <c r="DC49" s="128">
        <f t="shared" ref="DC49:DI49" si="173">SUM(DC10:DC12)</f>
        <v>0</v>
      </c>
      <c r="DD49" s="128">
        <f t="shared" si="173"/>
        <v>0</v>
      </c>
      <c r="DE49" s="128">
        <f t="shared" si="173"/>
        <v>0</v>
      </c>
      <c r="DF49" s="128">
        <f t="shared" si="173"/>
        <v>0</v>
      </c>
      <c r="DG49" s="128">
        <f t="shared" si="173"/>
        <v>0</v>
      </c>
      <c r="DH49" s="128">
        <f t="shared" si="173"/>
        <v>0</v>
      </c>
      <c r="DI49" s="128">
        <f t="shared" si="173"/>
        <v>0</v>
      </c>
      <c r="DJ49" s="128"/>
      <c r="DK49" s="128">
        <f t="shared" ref="DK49:DT49" si="174">SUM(DK10:DK12)</f>
        <v>0</v>
      </c>
      <c r="DL49" s="128">
        <f t="shared" si="174"/>
        <v>0</v>
      </c>
      <c r="DM49" s="128">
        <f t="shared" si="174"/>
        <v>0</v>
      </c>
      <c r="DN49" s="128">
        <f t="shared" si="174"/>
        <v>0</v>
      </c>
      <c r="DO49" s="128">
        <f t="shared" si="174"/>
        <v>0</v>
      </c>
      <c r="DP49" s="128">
        <f t="shared" si="174"/>
        <v>0</v>
      </c>
      <c r="DQ49" s="128">
        <f t="shared" si="174"/>
        <v>0</v>
      </c>
      <c r="DR49" s="128">
        <f t="shared" si="174"/>
        <v>0</v>
      </c>
      <c r="DS49" s="128">
        <f t="shared" si="174"/>
        <v>0</v>
      </c>
      <c r="DT49" s="128">
        <f t="shared" si="174"/>
        <v>0</v>
      </c>
      <c r="DU49" s="128"/>
      <c r="DV49" s="128">
        <f t="shared" ref="DV49:EB49" si="175">SUM(DV10:DV12)</f>
        <v>0</v>
      </c>
      <c r="DW49" s="128">
        <f t="shared" si="175"/>
        <v>0</v>
      </c>
      <c r="DX49" s="128">
        <f t="shared" si="175"/>
        <v>0</v>
      </c>
      <c r="DY49" s="128">
        <f t="shared" si="175"/>
        <v>0</v>
      </c>
      <c r="DZ49" s="128">
        <f t="shared" si="175"/>
        <v>0</v>
      </c>
      <c r="EA49" s="128">
        <f t="shared" si="175"/>
        <v>0</v>
      </c>
      <c r="EB49" s="128">
        <f t="shared" si="175"/>
        <v>0</v>
      </c>
      <c r="EC49" s="128"/>
      <c r="ED49" s="128">
        <f t="shared" ref="ED49:EJ49" si="176">SUM(ED10:ED12)</f>
        <v>0</v>
      </c>
      <c r="EE49" s="128">
        <f t="shared" si="176"/>
        <v>0</v>
      </c>
      <c r="EF49" s="128">
        <f t="shared" si="176"/>
        <v>0</v>
      </c>
      <c r="EG49" s="128">
        <f t="shared" si="176"/>
        <v>0</v>
      </c>
      <c r="EH49" s="128">
        <f t="shared" si="176"/>
        <v>0</v>
      </c>
      <c r="EI49" s="128">
        <f t="shared" si="176"/>
        <v>0</v>
      </c>
      <c r="EJ49" s="128">
        <f t="shared" si="176"/>
        <v>0</v>
      </c>
      <c r="EK49" s="128"/>
      <c r="EL49" s="128">
        <f t="shared" ref="EL49:ER49" si="177">SUM(EL10:EL12)</f>
        <v>0</v>
      </c>
      <c r="EM49" s="128">
        <f t="shared" si="177"/>
        <v>0</v>
      </c>
      <c r="EN49" s="128">
        <f t="shared" si="177"/>
        <v>0</v>
      </c>
      <c r="EO49" s="128">
        <f t="shared" si="177"/>
        <v>0</v>
      </c>
      <c r="EP49" s="128">
        <f t="shared" si="177"/>
        <v>0</v>
      </c>
      <c r="EQ49" s="128">
        <f t="shared" si="177"/>
        <v>0</v>
      </c>
      <c r="ER49" s="128">
        <f t="shared" si="177"/>
        <v>0</v>
      </c>
      <c r="ES49" s="128"/>
      <c r="ET49" s="128">
        <f t="shared" ref="ET49:EZ49" si="178">SUM(ET10:ET12)</f>
        <v>0</v>
      </c>
      <c r="EU49" s="128">
        <f t="shared" si="178"/>
        <v>0</v>
      </c>
      <c r="EV49" s="128">
        <f t="shared" si="178"/>
        <v>0</v>
      </c>
      <c r="EW49" s="128">
        <f t="shared" si="178"/>
        <v>0</v>
      </c>
      <c r="EX49" s="128">
        <f t="shared" si="178"/>
        <v>0</v>
      </c>
      <c r="EY49" s="128">
        <f t="shared" si="178"/>
        <v>0</v>
      </c>
      <c r="EZ49" s="128">
        <f t="shared" si="178"/>
        <v>0</v>
      </c>
      <c r="FA49" s="128"/>
      <c r="FB49" s="128">
        <f>SUM(FB10:FB12)</f>
        <v>0</v>
      </c>
      <c r="FC49" s="128"/>
      <c r="FD49" s="128">
        <f t="shared" si="87"/>
        <v>0</v>
      </c>
      <c r="FE49" s="128">
        <f t="shared" si="88"/>
        <v>0</v>
      </c>
      <c r="FF49" s="128">
        <f t="shared" si="89"/>
        <v>0</v>
      </c>
      <c r="FG49" s="128">
        <f t="shared" si="90"/>
        <v>0</v>
      </c>
      <c r="FH49" s="128">
        <f t="shared" si="91"/>
        <v>0</v>
      </c>
      <c r="FI49" s="128">
        <f t="shared" si="92"/>
        <v>0</v>
      </c>
      <c r="FJ49" s="128">
        <f t="shared" si="93"/>
        <v>0</v>
      </c>
      <c r="FL49">
        <f t="shared" si="94"/>
        <v>0</v>
      </c>
      <c r="FM49">
        <f t="shared" si="95"/>
        <v>0</v>
      </c>
      <c r="FN49">
        <f t="shared" si="96"/>
        <v>0</v>
      </c>
      <c r="FO49">
        <f t="shared" si="97"/>
        <v>0</v>
      </c>
      <c r="FP49">
        <f t="shared" si="98"/>
        <v>0</v>
      </c>
      <c r="FQ49">
        <f t="shared" si="99"/>
        <v>0</v>
      </c>
      <c r="FR49">
        <f t="shared" si="100"/>
        <v>0</v>
      </c>
      <c r="FT49">
        <f t="shared" si="101"/>
        <v>0</v>
      </c>
      <c r="FU49">
        <f t="shared" si="102"/>
        <v>0</v>
      </c>
      <c r="FV49">
        <f t="shared" si="103"/>
        <v>0</v>
      </c>
      <c r="FW49">
        <f t="shared" si="104"/>
        <v>0</v>
      </c>
      <c r="FX49">
        <f t="shared" si="105"/>
        <v>0</v>
      </c>
      <c r="FY49">
        <f t="shared" si="106"/>
        <v>0</v>
      </c>
      <c r="FZ49">
        <f t="shared" si="107"/>
        <v>0</v>
      </c>
      <c r="GB49">
        <f t="shared" si="108"/>
        <v>0</v>
      </c>
      <c r="GC49">
        <f t="shared" si="109"/>
        <v>0</v>
      </c>
      <c r="GD49">
        <f t="shared" si="110"/>
        <v>0</v>
      </c>
      <c r="GE49">
        <f t="shared" si="111"/>
        <v>0</v>
      </c>
      <c r="GF49">
        <f t="shared" si="112"/>
        <v>0</v>
      </c>
      <c r="GG49">
        <f t="shared" si="113"/>
        <v>0</v>
      </c>
      <c r="GH49">
        <f t="shared" si="114"/>
        <v>0</v>
      </c>
      <c r="GJ49">
        <f t="shared" si="115"/>
        <v>0</v>
      </c>
      <c r="GK49">
        <f t="shared" si="116"/>
        <v>0</v>
      </c>
      <c r="GL49">
        <f t="shared" si="117"/>
        <v>0</v>
      </c>
      <c r="GM49">
        <f t="shared" si="118"/>
        <v>0</v>
      </c>
      <c r="GN49">
        <f t="shared" si="119"/>
        <v>0</v>
      </c>
      <c r="GO49">
        <f t="shared" si="120"/>
        <v>0</v>
      </c>
      <c r="GP49">
        <f t="shared" si="121"/>
        <v>0</v>
      </c>
      <c r="GR49">
        <f t="shared" si="122"/>
        <v>0</v>
      </c>
      <c r="GS49">
        <f t="shared" si="123"/>
        <v>0</v>
      </c>
      <c r="GT49">
        <f t="shared" si="124"/>
        <v>0</v>
      </c>
      <c r="GU49">
        <f t="shared" si="125"/>
        <v>0</v>
      </c>
      <c r="GV49">
        <f t="shared" si="126"/>
        <v>0</v>
      </c>
      <c r="GW49">
        <f t="shared" si="127"/>
        <v>0</v>
      </c>
      <c r="GX49">
        <f t="shared" si="128"/>
        <v>0</v>
      </c>
    </row>
    <row r="50" spans="1:206" x14ac:dyDescent="0.2">
      <c r="A50" t="s">
        <v>71</v>
      </c>
      <c r="AA50" s="128">
        <f t="shared" ref="AA50:AG50" si="179">SUM(AA13:AA15)</f>
        <v>0</v>
      </c>
      <c r="AB50" s="128">
        <f t="shared" si="179"/>
        <v>0</v>
      </c>
      <c r="AC50" s="128">
        <f t="shared" si="179"/>
        <v>0</v>
      </c>
      <c r="AD50" s="128">
        <f t="shared" si="179"/>
        <v>0</v>
      </c>
      <c r="AE50" s="128">
        <f t="shared" si="179"/>
        <v>0</v>
      </c>
      <c r="AF50" s="128">
        <f t="shared" si="179"/>
        <v>0</v>
      </c>
      <c r="AG50" s="128">
        <f t="shared" si="179"/>
        <v>0</v>
      </c>
      <c r="AH50" s="128"/>
      <c r="AI50" s="128">
        <f t="shared" ref="AI50:AO50" si="180">SUM(AI13:AI15)</f>
        <v>0</v>
      </c>
      <c r="AJ50" s="128">
        <f t="shared" si="180"/>
        <v>0</v>
      </c>
      <c r="AK50" s="128">
        <f t="shared" si="180"/>
        <v>0</v>
      </c>
      <c r="AL50" s="128">
        <f t="shared" si="180"/>
        <v>0</v>
      </c>
      <c r="AM50" s="128">
        <f t="shared" si="180"/>
        <v>0</v>
      </c>
      <c r="AN50" s="128">
        <f t="shared" si="180"/>
        <v>0</v>
      </c>
      <c r="AO50" s="128">
        <f t="shared" si="180"/>
        <v>0</v>
      </c>
      <c r="AP50" s="128"/>
      <c r="AQ50" s="128">
        <f t="shared" ref="AQ50:AW50" si="181">SUM(AQ13:AQ15)</f>
        <v>0</v>
      </c>
      <c r="AR50" s="128">
        <f t="shared" si="181"/>
        <v>0</v>
      </c>
      <c r="AS50" s="128">
        <f t="shared" si="181"/>
        <v>0</v>
      </c>
      <c r="AT50" s="128">
        <f t="shared" si="181"/>
        <v>0</v>
      </c>
      <c r="AU50" s="128">
        <f t="shared" si="181"/>
        <v>0</v>
      </c>
      <c r="AV50" s="128">
        <f t="shared" si="181"/>
        <v>0</v>
      </c>
      <c r="AW50" s="128">
        <f t="shared" si="181"/>
        <v>0</v>
      </c>
      <c r="AX50" s="128"/>
      <c r="AY50" s="128">
        <f t="shared" ref="AY50:BE50" si="182">SUM(AY13:AY15)</f>
        <v>0</v>
      </c>
      <c r="AZ50" s="128">
        <f t="shared" si="182"/>
        <v>0</v>
      </c>
      <c r="BA50" s="128">
        <f t="shared" si="182"/>
        <v>0</v>
      </c>
      <c r="BB50" s="128">
        <f t="shared" si="182"/>
        <v>0</v>
      </c>
      <c r="BC50" s="128">
        <f t="shared" si="182"/>
        <v>0</v>
      </c>
      <c r="BD50" s="128">
        <f t="shared" si="182"/>
        <v>0</v>
      </c>
      <c r="BE50" s="128">
        <f t="shared" si="182"/>
        <v>0</v>
      </c>
      <c r="BF50" s="128"/>
      <c r="BG50" s="128">
        <f t="shared" ref="BG50:BM50" si="183">SUM(BG13:BG15)</f>
        <v>0</v>
      </c>
      <c r="BH50" s="128">
        <f t="shared" si="183"/>
        <v>0</v>
      </c>
      <c r="BI50" s="128">
        <f t="shared" si="183"/>
        <v>0</v>
      </c>
      <c r="BJ50" s="128">
        <f t="shared" si="183"/>
        <v>0</v>
      </c>
      <c r="BK50" s="128">
        <f t="shared" si="183"/>
        <v>0</v>
      </c>
      <c r="BL50" s="128">
        <f t="shared" si="183"/>
        <v>0</v>
      </c>
      <c r="BM50" s="128">
        <f t="shared" si="183"/>
        <v>0</v>
      </c>
      <c r="BN50" s="128"/>
      <c r="BO50" s="128">
        <f t="shared" ref="BO50:BU50" si="184">SUM(BO13:BO15)</f>
        <v>0</v>
      </c>
      <c r="BP50" s="128">
        <f t="shared" si="184"/>
        <v>0</v>
      </c>
      <c r="BQ50" s="128">
        <f t="shared" si="184"/>
        <v>0</v>
      </c>
      <c r="BR50" s="128">
        <f t="shared" si="184"/>
        <v>0</v>
      </c>
      <c r="BS50" s="128">
        <f t="shared" si="184"/>
        <v>0</v>
      </c>
      <c r="BT50" s="128">
        <f t="shared" si="184"/>
        <v>0</v>
      </c>
      <c r="BU50" s="128">
        <f t="shared" si="184"/>
        <v>0</v>
      </c>
      <c r="BV50" s="128"/>
      <c r="BW50" s="128">
        <f t="shared" ref="BW50:CC50" si="185">SUM(BW13:BW15)</f>
        <v>0</v>
      </c>
      <c r="BX50" s="128">
        <f t="shared" si="185"/>
        <v>0</v>
      </c>
      <c r="BY50" s="128">
        <f t="shared" si="185"/>
        <v>0</v>
      </c>
      <c r="BZ50" s="128">
        <f t="shared" si="185"/>
        <v>0</v>
      </c>
      <c r="CA50" s="128">
        <f t="shared" si="185"/>
        <v>0</v>
      </c>
      <c r="CB50" s="128">
        <f t="shared" si="185"/>
        <v>0</v>
      </c>
      <c r="CC50" s="128">
        <f t="shared" si="185"/>
        <v>0</v>
      </c>
      <c r="CD50" s="128"/>
      <c r="CE50" s="128">
        <f t="shared" ref="CE50:CK50" si="186">SUM(CE13:CE15)</f>
        <v>0</v>
      </c>
      <c r="CF50" s="128">
        <f t="shared" si="186"/>
        <v>0</v>
      </c>
      <c r="CG50" s="128">
        <f t="shared" si="186"/>
        <v>0</v>
      </c>
      <c r="CH50" s="128">
        <f t="shared" si="186"/>
        <v>0</v>
      </c>
      <c r="CI50" s="128">
        <f t="shared" si="186"/>
        <v>0</v>
      </c>
      <c r="CJ50" s="128">
        <f t="shared" si="186"/>
        <v>0</v>
      </c>
      <c r="CK50" s="128">
        <f t="shared" si="186"/>
        <v>0</v>
      </c>
      <c r="CL50" s="128"/>
      <c r="CM50" s="128">
        <f t="shared" ref="CM50:CS50" si="187">SUM(CM13:CM15)</f>
        <v>0</v>
      </c>
      <c r="CN50" s="128">
        <f t="shared" si="187"/>
        <v>0</v>
      </c>
      <c r="CO50" s="128">
        <f t="shared" si="187"/>
        <v>0</v>
      </c>
      <c r="CP50" s="128">
        <f t="shared" si="187"/>
        <v>0</v>
      </c>
      <c r="CQ50" s="128">
        <f t="shared" si="187"/>
        <v>0</v>
      </c>
      <c r="CR50" s="128">
        <f t="shared" si="187"/>
        <v>0</v>
      </c>
      <c r="CS50" s="128">
        <f t="shared" si="187"/>
        <v>0</v>
      </c>
      <c r="CT50" s="128"/>
      <c r="CU50" s="128">
        <f t="shared" ref="CU50:DA50" si="188">SUM(CU13:CU15)</f>
        <v>0</v>
      </c>
      <c r="CV50" s="128">
        <f t="shared" si="188"/>
        <v>0</v>
      </c>
      <c r="CW50" s="128">
        <f t="shared" si="188"/>
        <v>0</v>
      </c>
      <c r="CX50" s="128">
        <f t="shared" si="188"/>
        <v>0</v>
      </c>
      <c r="CY50" s="128">
        <f t="shared" si="188"/>
        <v>0</v>
      </c>
      <c r="CZ50" s="128">
        <f t="shared" si="188"/>
        <v>0</v>
      </c>
      <c r="DA50" s="128">
        <f t="shared" si="188"/>
        <v>0</v>
      </c>
      <c r="DB50" s="128"/>
      <c r="DC50" s="128">
        <f t="shared" ref="DC50:DI50" si="189">SUM(DC13:DC15)</f>
        <v>0</v>
      </c>
      <c r="DD50" s="128">
        <f t="shared" si="189"/>
        <v>0</v>
      </c>
      <c r="DE50" s="128">
        <f t="shared" si="189"/>
        <v>0</v>
      </c>
      <c r="DF50" s="128">
        <f t="shared" si="189"/>
        <v>0</v>
      </c>
      <c r="DG50" s="128">
        <f t="shared" si="189"/>
        <v>0</v>
      </c>
      <c r="DH50" s="128">
        <f t="shared" si="189"/>
        <v>0</v>
      </c>
      <c r="DI50" s="128">
        <f t="shared" si="189"/>
        <v>0</v>
      </c>
      <c r="DJ50" s="128"/>
      <c r="DK50" s="128">
        <f t="shared" ref="DK50:DT50" si="190">SUM(DK13:DK15)</f>
        <v>0</v>
      </c>
      <c r="DL50" s="128">
        <f t="shared" si="190"/>
        <v>0</v>
      </c>
      <c r="DM50" s="128">
        <f t="shared" si="190"/>
        <v>0</v>
      </c>
      <c r="DN50" s="128">
        <f t="shared" si="190"/>
        <v>0</v>
      </c>
      <c r="DO50" s="128">
        <f t="shared" si="190"/>
        <v>0</v>
      </c>
      <c r="DP50" s="128">
        <f t="shared" si="190"/>
        <v>0</v>
      </c>
      <c r="DQ50" s="128">
        <f t="shared" si="190"/>
        <v>0</v>
      </c>
      <c r="DR50" s="128">
        <f t="shared" si="190"/>
        <v>0</v>
      </c>
      <c r="DS50" s="128">
        <f t="shared" si="190"/>
        <v>0</v>
      </c>
      <c r="DT50" s="128">
        <f t="shared" si="190"/>
        <v>0</v>
      </c>
      <c r="DU50" s="128"/>
      <c r="DV50" s="128">
        <f t="shared" ref="DV50:EB50" si="191">SUM(DV13:DV15)</f>
        <v>0</v>
      </c>
      <c r="DW50" s="128">
        <f t="shared" si="191"/>
        <v>0</v>
      </c>
      <c r="DX50" s="128">
        <f t="shared" si="191"/>
        <v>0</v>
      </c>
      <c r="DY50" s="128">
        <f t="shared" si="191"/>
        <v>0</v>
      </c>
      <c r="DZ50" s="128">
        <f t="shared" si="191"/>
        <v>0</v>
      </c>
      <c r="EA50" s="128">
        <f t="shared" si="191"/>
        <v>0</v>
      </c>
      <c r="EB50" s="128">
        <f t="shared" si="191"/>
        <v>0</v>
      </c>
      <c r="EC50" s="128"/>
      <c r="ED50" s="128">
        <f t="shared" ref="ED50:EJ50" si="192">SUM(ED13:ED15)</f>
        <v>0</v>
      </c>
      <c r="EE50" s="128">
        <f t="shared" si="192"/>
        <v>0</v>
      </c>
      <c r="EF50" s="128">
        <f t="shared" si="192"/>
        <v>0</v>
      </c>
      <c r="EG50" s="128">
        <f t="shared" si="192"/>
        <v>0</v>
      </c>
      <c r="EH50" s="128">
        <f t="shared" si="192"/>
        <v>0</v>
      </c>
      <c r="EI50" s="128">
        <f t="shared" si="192"/>
        <v>0</v>
      </c>
      <c r="EJ50" s="128">
        <f t="shared" si="192"/>
        <v>0</v>
      </c>
      <c r="EK50" s="128"/>
      <c r="EL50" s="128">
        <f t="shared" ref="EL50:ER50" si="193">SUM(EL13:EL15)</f>
        <v>0</v>
      </c>
      <c r="EM50" s="128">
        <f t="shared" si="193"/>
        <v>0</v>
      </c>
      <c r="EN50" s="128">
        <f t="shared" si="193"/>
        <v>0</v>
      </c>
      <c r="EO50" s="128">
        <f t="shared" si="193"/>
        <v>0</v>
      </c>
      <c r="EP50" s="128">
        <f t="shared" si="193"/>
        <v>0</v>
      </c>
      <c r="EQ50" s="128">
        <f t="shared" si="193"/>
        <v>0</v>
      </c>
      <c r="ER50" s="128">
        <f t="shared" si="193"/>
        <v>0</v>
      </c>
      <c r="ES50" s="128"/>
      <c r="ET50" s="128">
        <f t="shared" ref="ET50:EZ50" si="194">SUM(ET13:ET15)</f>
        <v>0</v>
      </c>
      <c r="EU50" s="128">
        <f t="shared" si="194"/>
        <v>0</v>
      </c>
      <c r="EV50" s="128">
        <f t="shared" si="194"/>
        <v>0</v>
      </c>
      <c r="EW50" s="128">
        <f t="shared" si="194"/>
        <v>0</v>
      </c>
      <c r="EX50" s="128">
        <f t="shared" si="194"/>
        <v>0</v>
      </c>
      <c r="EY50" s="128">
        <f t="shared" si="194"/>
        <v>0</v>
      </c>
      <c r="EZ50" s="128">
        <f t="shared" si="194"/>
        <v>0</v>
      </c>
      <c r="FA50" s="128"/>
      <c r="FB50" s="128">
        <f>SUM(FB13:FB15)</f>
        <v>0</v>
      </c>
      <c r="FC50" s="128"/>
      <c r="FD50" s="128">
        <f t="shared" si="87"/>
        <v>0</v>
      </c>
      <c r="FE50" s="128">
        <f t="shared" si="88"/>
        <v>0</v>
      </c>
      <c r="FF50" s="128">
        <f t="shared" si="89"/>
        <v>0</v>
      </c>
      <c r="FG50" s="128">
        <f t="shared" si="90"/>
        <v>0</v>
      </c>
      <c r="FH50" s="128">
        <f t="shared" si="91"/>
        <v>0</v>
      </c>
      <c r="FI50" s="128">
        <f t="shared" si="92"/>
        <v>0</v>
      </c>
      <c r="FJ50" s="128">
        <f t="shared" si="93"/>
        <v>0</v>
      </c>
      <c r="FL50">
        <f t="shared" si="94"/>
        <v>0</v>
      </c>
      <c r="FM50">
        <f t="shared" si="95"/>
        <v>0</v>
      </c>
      <c r="FN50">
        <f t="shared" si="96"/>
        <v>0</v>
      </c>
      <c r="FO50">
        <f t="shared" si="97"/>
        <v>0</v>
      </c>
      <c r="FP50">
        <f t="shared" si="98"/>
        <v>0</v>
      </c>
      <c r="FQ50">
        <f t="shared" si="99"/>
        <v>0</v>
      </c>
      <c r="FR50">
        <f t="shared" si="100"/>
        <v>0</v>
      </c>
      <c r="FT50">
        <f t="shared" si="101"/>
        <v>0</v>
      </c>
      <c r="FU50">
        <f t="shared" si="102"/>
        <v>0</v>
      </c>
      <c r="FV50">
        <f t="shared" si="103"/>
        <v>0</v>
      </c>
      <c r="FW50">
        <f t="shared" si="104"/>
        <v>0</v>
      </c>
      <c r="FX50">
        <f t="shared" si="105"/>
        <v>0</v>
      </c>
      <c r="FY50">
        <f t="shared" si="106"/>
        <v>0</v>
      </c>
      <c r="FZ50">
        <f t="shared" si="107"/>
        <v>0</v>
      </c>
      <c r="GB50">
        <f t="shared" si="108"/>
        <v>0</v>
      </c>
      <c r="GC50">
        <f t="shared" si="109"/>
        <v>0</v>
      </c>
      <c r="GD50">
        <f t="shared" si="110"/>
        <v>0</v>
      </c>
      <c r="GE50">
        <f t="shared" si="111"/>
        <v>0</v>
      </c>
      <c r="GF50">
        <f t="shared" si="112"/>
        <v>0</v>
      </c>
      <c r="GG50">
        <f t="shared" si="113"/>
        <v>0</v>
      </c>
      <c r="GH50">
        <f t="shared" si="114"/>
        <v>0</v>
      </c>
      <c r="GJ50">
        <f t="shared" si="115"/>
        <v>0</v>
      </c>
      <c r="GK50">
        <f t="shared" si="116"/>
        <v>0</v>
      </c>
      <c r="GL50">
        <f t="shared" si="117"/>
        <v>0</v>
      </c>
      <c r="GM50">
        <f t="shared" si="118"/>
        <v>0</v>
      </c>
      <c r="GN50">
        <f t="shared" si="119"/>
        <v>0</v>
      </c>
      <c r="GO50">
        <f t="shared" si="120"/>
        <v>0</v>
      </c>
      <c r="GP50">
        <f t="shared" si="121"/>
        <v>0</v>
      </c>
      <c r="GR50">
        <f t="shared" si="122"/>
        <v>0</v>
      </c>
      <c r="GS50">
        <f t="shared" si="123"/>
        <v>0</v>
      </c>
      <c r="GT50">
        <f t="shared" si="124"/>
        <v>0</v>
      </c>
      <c r="GU50">
        <f t="shared" si="125"/>
        <v>0</v>
      </c>
      <c r="GV50">
        <f t="shared" si="126"/>
        <v>0</v>
      </c>
      <c r="GW50">
        <f t="shared" si="127"/>
        <v>0</v>
      </c>
      <c r="GX50">
        <f t="shared" si="128"/>
        <v>0</v>
      </c>
    </row>
    <row r="51" spans="1:206" x14ac:dyDescent="0.2">
      <c r="A51" t="s">
        <v>72</v>
      </c>
      <c r="AA51" s="128">
        <f t="shared" ref="AA51:AG51" si="195">SUM(AA16:AA23)</f>
        <v>0</v>
      </c>
      <c r="AB51" s="128">
        <f t="shared" si="195"/>
        <v>0</v>
      </c>
      <c r="AC51" s="128">
        <f t="shared" si="195"/>
        <v>0</v>
      </c>
      <c r="AD51" s="128">
        <f t="shared" si="195"/>
        <v>0</v>
      </c>
      <c r="AE51" s="128">
        <f t="shared" si="195"/>
        <v>0</v>
      </c>
      <c r="AF51" s="128">
        <f t="shared" si="195"/>
        <v>0</v>
      </c>
      <c r="AG51" s="128">
        <f t="shared" si="195"/>
        <v>0</v>
      </c>
      <c r="AH51" s="128"/>
      <c r="AI51" s="128">
        <f t="shared" ref="AI51:AO51" si="196">SUM(AI16:AI23)</f>
        <v>0</v>
      </c>
      <c r="AJ51" s="128">
        <f t="shared" si="196"/>
        <v>0</v>
      </c>
      <c r="AK51" s="128">
        <f t="shared" si="196"/>
        <v>0</v>
      </c>
      <c r="AL51" s="128">
        <f t="shared" si="196"/>
        <v>0</v>
      </c>
      <c r="AM51" s="128">
        <f t="shared" si="196"/>
        <v>0</v>
      </c>
      <c r="AN51" s="128">
        <f t="shared" si="196"/>
        <v>0</v>
      </c>
      <c r="AO51" s="128">
        <f t="shared" si="196"/>
        <v>0</v>
      </c>
      <c r="AP51" s="128"/>
      <c r="AQ51" s="128">
        <f t="shared" ref="AQ51:AW51" si="197">SUM(AQ16:AQ23)</f>
        <v>0</v>
      </c>
      <c r="AR51" s="128">
        <f t="shared" si="197"/>
        <v>0</v>
      </c>
      <c r="AS51" s="128">
        <f t="shared" si="197"/>
        <v>0</v>
      </c>
      <c r="AT51" s="128">
        <f t="shared" si="197"/>
        <v>0</v>
      </c>
      <c r="AU51" s="128">
        <f t="shared" si="197"/>
        <v>0</v>
      </c>
      <c r="AV51" s="128">
        <f t="shared" si="197"/>
        <v>0</v>
      </c>
      <c r="AW51" s="128">
        <f t="shared" si="197"/>
        <v>0</v>
      </c>
      <c r="AX51" s="128"/>
      <c r="AY51" s="128">
        <f t="shared" ref="AY51:BE51" si="198">SUM(AY16:AY23)</f>
        <v>0</v>
      </c>
      <c r="AZ51" s="128">
        <f t="shared" si="198"/>
        <v>0</v>
      </c>
      <c r="BA51" s="128">
        <f t="shared" si="198"/>
        <v>0</v>
      </c>
      <c r="BB51" s="128">
        <f t="shared" si="198"/>
        <v>0</v>
      </c>
      <c r="BC51" s="128">
        <f t="shared" si="198"/>
        <v>0</v>
      </c>
      <c r="BD51" s="128">
        <f t="shared" si="198"/>
        <v>0</v>
      </c>
      <c r="BE51" s="128">
        <f t="shared" si="198"/>
        <v>0</v>
      </c>
      <c r="BF51" s="128"/>
      <c r="BG51" s="128">
        <f t="shared" ref="BG51:BM51" si="199">SUM(BG16:BG23)</f>
        <v>0</v>
      </c>
      <c r="BH51" s="128">
        <f t="shared" si="199"/>
        <v>0</v>
      </c>
      <c r="BI51" s="128">
        <f t="shared" si="199"/>
        <v>0</v>
      </c>
      <c r="BJ51" s="128">
        <f t="shared" si="199"/>
        <v>0</v>
      </c>
      <c r="BK51" s="128">
        <f t="shared" si="199"/>
        <v>0</v>
      </c>
      <c r="BL51" s="128">
        <f t="shared" si="199"/>
        <v>0</v>
      </c>
      <c r="BM51" s="128">
        <f t="shared" si="199"/>
        <v>0</v>
      </c>
      <c r="BN51" s="128"/>
      <c r="BO51" s="128">
        <f t="shared" ref="BO51:BU51" si="200">SUM(BO16:BO23)</f>
        <v>0</v>
      </c>
      <c r="BP51" s="128">
        <f t="shared" si="200"/>
        <v>0</v>
      </c>
      <c r="BQ51" s="128">
        <f t="shared" si="200"/>
        <v>0</v>
      </c>
      <c r="BR51" s="128">
        <f t="shared" si="200"/>
        <v>0</v>
      </c>
      <c r="BS51" s="128">
        <f t="shared" si="200"/>
        <v>0</v>
      </c>
      <c r="BT51" s="128">
        <f t="shared" si="200"/>
        <v>0</v>
      </c>
      <c r="BU51" s="128">
        <f t="shared" si="200"/>
        <v>0</v>
      </c>
      <c r="BV51" s="128"/>
      <c r="BW51" s="128">
        <f t="shared" ref="BW51:CC51" si="201">SUM(BW16:BW23)</f>
        <v>0</v>
      </c>
      <c r="BX51" s="128">
        <f t="shared" si="201"/>
        <v>0</v>
      </c>
      <c r="BY51" s="128">
        <f t="shared" si="201"/>
        <v>0</v>
      </c>
      <c r="BZ51" s="128">
        <f t="shared" si="201"/>
        <v>0</v>
      </c>
      <c r="CA51" s="128">
        <f t="shared" si="201"/>
        <v>0</v>
      </c>
      <c r="CB51" s="128">
        <f t="shared" si="201"/>
        <v>0</v>
      </c>
      <c r="CC51" s="128">
        <f t="shared" si="201"/>
        <v>0</v>
      </c>
      <c r="CD51" s="128"/>
      <c r="CE51" s="128">
        <f t="shared" ref="CE51:CK51" si="202">SUM(CE16:CE23)</f>
        <v>0</v>
      </c>
      <c r="CF51" s="128">
        <f t="shared" si="202"/>
        <v>0</v>
      </c>
      <c r="CG51" s="128">
        <f t="shared" si="202"/>
        <v>0</v>
      </c>
      <c r="CH51" s="128">
        <f t="shared" si="202"/>
        <v>0</v>
      </c>
      <c r="CI51" s="128">
        <f t="shared" si="202"/>
        <v>0</v>
      </c>
      <c r="CJ51" s="128">
        <f t="shared" si="202"/>
        <v>0</v>
      </c>
      <c r="CK51" s="128">
        <f t="shared" si="202"/>
        <v>0</v>
      </c>
      <c r="CL51" s="128"/>
      <c r="CM51" s="128">
        <f t="shared" ref="CM51:CS51" si="203">SUM(CM16:CM23)</f>
        <v>0</v>
      </c>
      <c r="CN51" s="128">
        <f t="shared" si="203"/>
        <v>0</v>
      </c>
      <c r="CO51" s="128">
        <f t="shared" si="203"/>
        <v>0</v>
      </c>
      <c r="CP51" s="128">
        <f t="shared" si="203"/>
        <v>0</v>
      </c>
      <c r="CQ51" s="128">
        <f t="shared" si="203"/>
        <v>0</v>
      </c>
      <c r="CR51" s="128">
        <f t="shared" si="203"/>
        <v>0</v>
      </c>
      <c r="CS51" s="128">
        <f t="shared" si="203"/>
        <v>0</v>
      </c>
      <c r="CT51" s="128"/>
      <c r="CU51" s="128">
        <f t="shared" ref="CU51:DA51" si="204">SUM(CU16:CU23)</f>
        <v>0</v>
      </c>
      <c r="CV51" s="128">
        <f t="shared" si="204"/>
        <v>0</v>
      </c>
      <c r="CW51" s="128">
        <f t="shared" si="204"/>
        <v>0</v>
      </c>
      <c r="CX51" s="128">
        <f t="shared" si="204"/>
        <v>0</v>
      </c>
      <c r="CY51" s="128">
        <f t="shared" si="204"/>
        <v>0</v>
      </c>
      <c r="CZ51" s="128">
        <f t="shared" si="204"/>
        <v>0</v>
      </c>
      <c r="DA51" s="128">
        <f t="shared" si="204"/>
        <v>0</v>
      </c>
      <c r="DB51" s="128"/>
      <c r="DC51" s="128">
        <f t="shared" ref="DC51:DI51" si="205">SUM(DC16:DC23)</f>
        <v>0</v>
      </c>
      <c r="DD51" s="128">
        <f t="shared" si="205"/>
        <v>0</v>
      </c>
      <c r="DE51" s="128">
        <f t="shared" si="205"/>
        <v>0</v>
      </c>
      <c r="DF51" s="128">
        <f t="shared" si="205"/>
        <v>0</v>
      </c>
      <c r="DG51" s="128">
        <f t="shared" si="205"/>
        <v>0</v>
      </c>
      <c r="DH51" s="128">
        <f t="shared" si="205"/>
        <v>0</v>
      </c>
      <c r="DI51" s="128">
        <f t="shared" si="205"/>
        <v>0</v>
      </c>
      <c r="DJ51" s="128"/>
      <c r="DK51" s="128">
        <f t="shared" ref="DK51:DT51" si="206">SUM(DK16:DK23)</f>
        <v>0</v>
      </c>
      <c r="DL51" s="128">
        <f t="shared" si="206"/>
        <v>0</v>
      </c>
      <c r="DM51" s="128">
        <f t="shared" si="206"/>
        <v>0</v>
      </c>
      <c r="DN51" s="128">
        <f t="shared" si="206"/>
        <v>0</v>
      </c>
      <c r="DO51" s="128">
        <f t="shared" si="206"/>
        <v>0</v>
      </c>
      <c r="DP51" s="128">
        <f t="shared" si="206"/>
        <v>0</v>
      </c>
      <c r="DQ51" s="128">
        <f t="shared" si="206"/>
        <v>0</v>
      </c>
      <c r="DR51" s="128">
        <f t="shared" si="206"/>
        <v>0</v>
      </c>
      <c r="DS51" s="128">
        <f t="shared" si="206"/>
        <v>0</v>
      </c>
      <c r="DT51" s="128">
        <f t="shared" si="206"/>
        <v>0</v>
      </c>
      <c r="DU51" s="128"/>
      <c r="DV51" s="128">
        <f t="shared" ref="DV51:EB51" si="207">SUM(DV16:DV23)</f>
        <v>0</v>
      </c>
      <c r="DW51" s="128">
        <f t="shared" si="207"/>
        <v>0</v>
      </c>
      <c r="DX51" s="128">
        <f t="shared" si="207"/>
        <v>0</v>
      </c>
      <c r="DY51" s="128">
        <f t="shared" si="207"/>
        <v>0</v>
      </c>
      <c r="DZ51" s="128">
        <f t="shared" si="207"/>
        <v>0</v>
      </c>
      <c r="EA51" s="128">
        <f t="shared" si="207"/>
        <v>0</v>
      </c>
      <c r="EB51" s="128">
        <f t="shared" si="207"/>
        <v>0</v>
      </c>
      <c r="EC51" s="128"/>
      <c r="ED51" s="128">
        <f t="shared" ref="ED51:EJ51" si="208">SUM(ED16:ED23)</f>
        <v>0</v>
      </c>
      <c r="EE51" s="128">
        <f t="shared" si="208"/>
        <v>0</v>
      </c>
      <c r="EF51" s="128">
        <f t="shared" si="208"/>
        <v>0</v>
      </c>
      <c r="EG51" s="128">
        <f t="shared" si="208"/>
        <v>0</v>
      </c>
      <c r="EH51" s="128">
        <f t="shared" si="208"/>
        <v>0</v>
      </c>
      <c r="EI51" s="128">
        <f t="shared" si="208"/>
        <v>0</v>
      </c>
      <c r="EJ51" s="128">
        <f t="shared" si="208"/>
        <v>0</v>
      </c>
      <c r="EK51" s="128"/>
      <c r="EL51" s="128">
        <f t="shared" ref="EL51:ER51" si="209">SUM(EL16:EL23)</f>
        <v>0</v>
      </c>
      <c r="EM51" s="128">
        <f t="shared" si="209"/>
        <v>0</v>
      </c>
      <c r="EN51" s="128">
        <f t="shared" si="209"/>
        <v>0</v>
      </c>
      <c r="EO51" s="128">
        <f t="shared" si="209"/>
        <v>0</v>
      </c>
      <c r="EP51" s="128">
        <f t="shared" si="209"/>
        <v>0</v>
      </c>
      <c r="EQ51" s="128">
        <f t="shared" si="209"/>
        <v>0</v>
      </c>
      <c r="ER51" s="128">
        <f t="shared" si="209"/>
        <v>0</v>
      </c>
      <c r="ES51" s="128"/>
      <c r="ET51" s="128">
        <f t="shared" ref="ET51:EZ51" si="210">SUM(ET16:ET23)</f>
        <v>0</v>
      </c>
      <c r="EU51" s="128">
        <f t="shared" si="210"/>
        <v>0</v>
      </c>
      <c r="EV51" s="128">
        <f t="shared" si="210"/>
        <v>0</v>
      </c>
      <c r="EW51" s="128">
        <f t="shared" si="210"/>
        <v>0</v>
      </c>
      <c r="EX51" s="128">
        <f t="shared" si="210"/>
        <v>0</v>
      </c>
      <c r="EY51" s="128">
        <f t="shared" si="210"/>
        <v>0</v>
      </c>
      <c r="EZ51" s="128">
        <f t="shared" si="210"/>
        <v>0</v>
      </c>
      <c r="FA51" s="128"/>
      <c r="FB51" s="128">
        <f>SUM(FB16:FB23)</f>
        <v>0</v>
      </c>
      <c r="FC51" s="128"/>
      <c r="FD51" s="128">
        <f t="shared" si="87"/>
        <v>0</v>
      </c>
      <c r="FE51" s="128">
        <f t="shared" si="88"/>
        <v>0</v>
      </c>
      <c r="FF51" s="128">
        <f t="shared" si="89"/>
        <v>0</v>
      </c>
      <c r="FG51" s="128">
        <f t="shared" si="90"/>
        <v>0</v>
      </c>
      <c r="FH51" s="128">
        <f t="shared" si="91"/>
        <v>0</v>
      </c>
      <c r="FI51" s="128">
        <f t="shared" si="92"/>
        <v>0</v>
      </c>
      <c r="FJ51" s="128">
        <f t="shared" si="93"/>
        <v>0</v>
      </c>
      <c r="FL51">
        <f t="shared" si="94"/>
        <v>0</v>
      </c>
      <c r="FM51">
        <f t="shared" si="95"/>
        <v>0</v>
      </c>
      <c r="FN51">
        <f t="shared" si="96"/>
        <v>0</v>
      </c>
      <c r="FO51">
        <f t="shared" si="97"/>
        <v>0</v>
      </c>
      <c r="FP51">
        <f t="shared" si="98"/>
        <v>0</v>
      </c>
      <c r="FQ51">
        <f t="shared" si="99"/>
        <v>0</v>
      </c>
      <c r="FR51">
        <f t="shared" si="100"/>
        <v>0</v>
      </c>
      <c r="FT51">
        <f t="shared" si="101"/>
        <v>0</v>
      </c>
      <c r="FU51">
        <f t="shared" si="102"/>
        <v>0</v>
      </c>
      <c r="FV51">
        <f t="shared" si="103"/>
        <v>0</v>
      </c>
      <c r="FW51">
        <f t="shared" si="104"/>
        <v>0</v>
      </c>
      <c r="FX51">
        <f t="shared" si="105"/>
        <v>0</v>
      </c>
      <c r="FY51">
        <f t="shared" si="106"/>
        <v>0</v>
      </c>
      <c r="FZ51">
        <f t="shared" si="107"/>
        <v>0</v>
      </c>
      <c r="GB51">
        <f t="shared" si="108"/>
        <v>0</v>
      </c>
      <c r="GC51">
        <f t="shared" si="109"/>
        <v>0</v>
      </c>
      <c r="GD51">
        <f t="shared" si="110"/>
        <v>0</v>
      </c>
      <c r="GE51">
        <f t="shared" si="111"/>
        <v>0</v>
      </c>
      <c r="GF51">
        <f t="shared" si="112"/>
        <v>0</v>
      </c>
      <c r="GG51">
        <f t="shared" si="113"/>
        <v>0</v>
      </c>
      <c r="GH51">
        <f t="shared" si="114"/>
        <v>0</v>
      </c>
      <c r="GJ51">
        <f t="shared" si="115"/>
        <v>0</v>
      </c>
      <c r="GK51">
        <f t="shared" si="116"/>
        <v>0</v>
      </c>
      <c r="GL51">
        <f t="shared" si="117"/>
        <v>0</v>
      </c>
      <c r="GM51">
        <f t="shared" si="118"/>
        <v>0</v>
      </c>
      <c r="GN51">
        <f t="shared" si="119"/>
        <v>0</v>
      </c>
      <c r="GO51">
        <f t="shared" si="120"/>
        <v>0</v>
      </c>
      <c r="GP51">
        <f t="shared" si="121"/>
        <v>0</v>
      </c>
      <c r="GR51">
        <f t="shared" si="122"/>
        <v>0</v>
      </c>
      <c r="GS51">
        <f t="shared" si="123"/>
        <v>0</v>
      </c>
      <c r="GT51">
        <f t="shared" si="124"/>
        <v>0</v>
      </c>
      <c r="GU51">
        <f t="shared" si="125"/>
        <v>0</v>
      </c>
      <c r="GV51">
        <f t="shared" si="126"/>
        <v>0</v>
      </c>
      <c r="GW51">
        <f t="shared" si="127"/>
        <v>0</v>
      </c>
      <c r="GX51">
        <f t="shared" si="128"/>
        <v>0</v>
      </c>
    </row>
    <row r="52" spans="1:206" x14ac:dyDescent="0.2">
      <c r="A52" t="s">
        <v>73</v>
      </c>
      <c r="AA52" s="128">
        <f t="shared" ref="AA52:AG52" si="211">SUM(AA24:AA28)</f>
        <v>0</v>
      </c>
      <c r="AB52" s="128">
        <f t="shared" si="211"/>
        <v>0</v>
      </c>
      <c r="AC52" s="128">
        <f t="shared" si="211"/>
        <v>0</v>
      </c>
      <c r="AD52" s="128">
        <f t="shared" si="211"/>
        <v>0</v>
      </c>
      <c r="AE52" s="128">
        <f t="shared" si="211"/>
        <v>0</v>
      </c>
      <c r="AF52" s="128">
        <f t="shared" si="211"/>
        <v>0</v>
      </c>
      <c r="AG52" s="128">
        <f t="shared" si="211"/>
        <v>0</v>
      </c>
      <c r="AH52" s="128"/>
      <c r="AI52" s="128">
        <f t="shared" ref="AI52:AO52" si="212">SUM(AI24:AI28)</f>
        <v>0</v>
      </c>
      <c r="AJ52" s="128">
        <f t="shared" si="212"/>
        <v>0</v>
      </c>
      <c r="AK52" s="128">
        <f t="shared" si="212"/>
        <v>0</v>
      </c>
      <c r="AL52" s="128">
        <f t="shared" si="212"/>
        <v>0</v>
      </c>
      <c r="AM52" s="128">
        <f t="shared" si="212"/>
        <v>0</v>
      </c>
      <c r="AN52" s="128">
        <f t="shared" si="212"/>
        <v>0</v>
      </c>
      <c r="AO52" s="128">
        <f t="shared" si="212"/>
        <v>0</v>
      </c>
      <c r="AP52" s="128"/>
      <c r="AQ52" s="128">
        <f t="shared" ref="AQ52:AW52" si="213">SUM(AQ24:AQ28)</f>
        <v>0</v>
      </c>
      <c r="AR52" s="128">
        <f t="shared" si="213"/>
        <v>0</v>
      </c>
      <c r="AS52" s="128">
        <f t="shared" si="213"/>
        <v>0</v>
      </c>
      <c r="AT52" s="128">
        <f t="shared" si="213"/>
        <v>0</v>
      </c>
      <c r="AU52" s="128">
        <f t="shared" si="213"/>
        <v>0</v>
      </c>
      <c r="AV52" s="128">
        <f t="shared" si="213"/>
        <v>0</v>
      </c>
      <c r="AW52" s="128">
        <f t="shared" si="213"/>
        <v>0</v>
      </c>
      <c r="AX52" s="128"/>
      <c r="AY52" s="128">
        <f t="shared" ref="AY52:BE52" si="214">SUM(AY24:AY28)</f>
        <v>0</v>
      </c>
      <c r="AZ52" s="128">
        <f t="shared" si="214"/>
        <v>0</v>
      </c>
      <c r="BA52" s="128">
        <f t="shared" si="214"/>
        <v>0</v>
      </c>
      <c r="BB52" s="128">
        <f t="shared" si="214"/>
        <v>0</v>
      </c>
      <c r="BC52" s="128">
        <f t="shared" si="214"/>
        <v>0</v>
      </c>
      <c r="BD52" s="128">
        <f t="shared" si="214"/>
        <v>0</v>
      </c>
      <c r="BE52" s="128">
        <f t="shared" si="214"/>
        <v>0</v>
      </c>
      <c r="BF52" s="128"/>
      <c r="BG52" s="128">
        <f t="shared" ref="BG52:BM52" si="215">SUM(BG24:BG28)</f>
        <v>0</v>
      </c>
      <c r="BH52" s="128">
        <f t="shared" si="215"/>
        <v>0</v>
      </c>
      <c r="BI52" s="128">
        <f t="shared" si="215"/>
        <v>0</v>
      </c>
      <c r="BJ52" s="128">
        <f t="shared" si="215"/>
        <v>0</v>
      </c>
      <c r="BK52" s="128">
        <f t="shared" si="215"/>
        <v>0</v>
      </c>
      <c r="BL52" s="128">
        <f t="shared" si="215"/>
        <v>0</v>
      </c>
      <c r="BM52" s="128">
        <f t="shared" si="215"/>
        <v>0</v>
      </c>
      <c r="BN52" s="128"/>
      <c r="BO52" s="128">
        <f t="shared" ref="BO52:BU52" si="216">SUM(BO24:BO28)</f>
        <v>0</v>
      </c>
      <c r="BP52" s="128">
        <f t="shared" si="216"/>
        <v>0</v>
      </c>
      <c r="BQ52" s="128">
        <f t="shared" si="216"/>
        <v>0</v>
      </c>
      <c r="BR52" s="128">
        <f t="shared" si="216"/>
        <v>0</v>
      </c>
      <c r="BS52" s="128">
        <f t="shared" si="216"/>
        <v>0</v>
      </c>
      <c r="BT52" s="128">
        <f t="shared" si="216"/>
        <v>0</v>
      </c>
      <c r="BU52" s="128">
        <f t="shared" si="216"/>
        <v>0</v>
      </c>
      <c r="BV52" s="128"/>
      <c r="BW52" s="128">
        <f t="shared" ref="BW52:CC52" si="217">SUM(BW24:BW28)</f>
        <v>0</v>
      </c>
      <c r="BX52" s="128">
        <f t="shared" si="217"/>
        <v>0</v>
      </c>
      <c r="BY52" s="128">
        <f t="shared" si="217"/>
        <v>0</v>
      </c>
      <c r="BZ52" s="128">
        <f t="shared" si="217"/>
        <v>0</v>
      </c>
      <c r="CA52" s="128">
        <f t="shared" si="217"/>
        <v>0</v>
      </c>
      <c r="CB52" s="128">
        <f t="shared" si="217"/>
        <v>0</v>
      </c>
      <c r="CC52" s="128">
        <f t="shared" si="217"/>
        <v>0</v>
      </c>
      <c r="CD52" s="128"/>
      <c r="CE52" s="128">
        <f t="shared" ref="CE52:CK52" si="218">SUM(CE24:CE28)</f>
        <v>0</v>
      </c>
      <c r="CF52" s="128">
        <f t="shared" si="218"/>
        <v>0</v>
      </c>
      <c r="CG52" s="128">
        <f t="shared" si="218"/>
        <v>0</v>
      </c>
      <c r="CH52" s="128">
        <f t="shared" si="218"/>
        <v>0</v>
      </c>
      <c r="CI52" s="128">
        <f t="shared" si="218"/>
        <v>0</v>
      </c>
      <c r="CJ52" s="128">
        <f t="shared" si="218"/>
        <v>0</v>
      </c>
      <c r="CK52" s="128">
        <f t="shared" si="218"/>
        <v>0</v>
      </c>
      <c r="CL52" s="128"/>
      <c r="CM52" s="128">
        <f t="shared" ref="CM52:CS52" si="219">SUM(CM24:CM28)</f>
        <v>0</v>
      </c>
      <c r="CN52" s="128">
        <f t="shared" si="219"/>
        <v>0</v>
      </c>
      <c r="CO52" s="128">
        <f t="shared" si="219"/>
        <v>0</v>
      </c>
      <c r="CP52" s="128">
        <f t="shared" si="219"/>
        <v>0</v>
      </c>
      <c r="CQ52" s="128">
        <f t="shared" si="219"/>
        <v>0</v>
      </c>
      <c r="CR52" s="128">
        <f t="shared" si="219"/>
        <v>0</v>
      </c>
      <c r="CS52" s="128">
        <f t="shared" si="219"/>
        <v>0</v>
      </c>
      <c r="CT52" s="128"/>
      <c r="CU52" s="128">
        <f t="shared" ref="CU52:DA52" si="220">SUM(CU24:CU28)</f>
        <v>0</v>
      </c>
      <c r="CV52" s="128">
        <f t="shared" si="220"/>
        <v>0</v>
      </c>
      <c r="CW52" s="128">
        <f t="shared" si="220"/>
        <v>0</v>
      </c>
      <c r="CX52" s="128">
        <f t="shared" si="220"/>
        <v>0</v>
      </c>
      <c r="CY52" s="128">
        <f t="shared" si="220"/>
        <v>0</v>
      </c>
      <c r="CZ52" s="128">
        <f t="shared" si="220"/>
        <v>0</v>
      </c>
      <c r="DA52" s="128">
        <f t="shared" si="220"/>
        <v>0</v>
      </c>
      <c r="DB52" s="128"/>
      <c r="DC52" s="128">
        <f t="shared" ref="DC52:DI52" si="221">SUM(DC24:DC28)</f>
        <v>0</v>
      </c>
      <c r="DD52" s="128">
        <f t="shared" si="221"/>
        <v>0</v>
      </c>
      <c r="DE52" s="128">
        <f t="shared" si="221"/>
        <v>0</v>
      </c>
      <c r="DF52" s="128">
        <f t="shared" si="221"/>
        <v>0</v>
      </c>
      <c r="DG52" s="128">
        <f t="shared" si="221"/>
        <v>0</v>
      </c>
      <c r="DH52" s="128">
        <f t="shared" si="221"/>
        <v>0</v>
      </c>
      <c r="DI52" s="128">
        <f t="shared" si="221"/>
        <v>0</v>
      </c>
      <c r="DJ52" s="128"/>
      <c r="DK52" s="128">
        <f t="shared" ref="DK52:DT52" si="222">SUM(DK24:DK28)</f>
        <v>0</v>
      </c>
      <c r="DL52" s="128">
        <f t="shared" si="222"/>
        <v>0</v>
      </c>
      <c r="DM52" s="128">
        <f t="shared" si="222"/>
        <v>0</v>
      </c>
      <c r="DN52" s="128">
        <f t="shared" si="222"/>
        <v>0</v>
      </c>
      <c r="DO52" s="128">
        <f t="shared" si="222"/>
        <v>0</v>
      </c>
      <c r="DP52" s="128">
        <f t="shared" si="222"/>
        <v>0</v>
      </c>
      <c r="DQ52" s="128">
        <f t="shared" si="222"/>
        <v>0</v>
      </c>
      <c r="DR52" s="128">
        <f t="shared" si="222"/>
        <v>0</v>
      </c>
      <c r="DS52" s="128">
        <f t="shared" si="222"/>
        <v>0</v>
      </c>
      <c r="DT52" s="128">
        <f t="shared" si="222"/>
        <v>0</v>
      </c>
      <c r="DU52" s="128"/>
      <c r="DV52" s="128">
        <f t="shared" ref="DV52:EB52" si="223">SUM(DV24:DV28)</f>
        <v>0</v>
      </c>
      <c r="DW52" s="128">
        <f t="shared" si="223"/>
        <v>0</v>
      </c>
      <c r="DX52" s="128">
        <f t="shared" si="223"/>
        <v>0</v>
      </c>
      <c r="DY52" s="128">
        <f t="shared" si="223"/>
        <v>0</v>
      </c>
      <c r="DZ52" s="128">
        <f t="shared" si="223"/>
        <v>0</v>
      </c>
      <c r="EA52" s="128">
        <f t="shared" si="223"/>
        <v>0</v>
      </c>
      <c r="EB52" s="128">
        <f t="shared" si="223"/>
        <v>0</v>
      </c>
      <c r="EC52" s="128"/>
      <c r="ED52" s="128">
        <f t="shared" ref="ED52:EJ52" si="224">SUM(ED24:ED28)</f>
        <v>0</v>
      </c>
      <c r="EE52" s="128">
        <f t="shared" si="224"/>
        <v>0</v>
      </c>
      <c r="EF52" s="128">
        <f t="shared" si="224"/>
        <v>0</v>
      </c>
      <c r="EG52" s="128">
        <f t="shared" si="224"/>
        <v>0</v>
      </c>
      <c r="EH52" s="128">
        <f t="shared" si="224"/>
        <v>0</v>
      </c>
      <c r="EI52" s="128">
        <f t="shared" si="224"/>
        <v>0</v>
      </c>
      <c r="EJ52" s="128">
        <f t="shared" si="224"/>
        <v>0</v>
      </c>
      <c r="EK52" s="128"/>
      <c r="EL52" s="128">
        <f t="shared" ref="EL52:ER52" si="225">SUM(EL24:EL28)</f>
        <v>0</v>
      </c>
      <c r="EM52" s="128">
        <f t="shared" si="225"/>
        <v>0</v>
      </c>
      <c r="EN52" s="128">
        <f t="shared" si="225"/>
        <v>0</v>
      </c>
      <c r="EO52" s="128">
        <f t="shared" si="225"/>
        <v>0</v>
      </c>
      <c r="EP52" s="128">
        <f t="shared" si="225"/>
        <v>0</v>
      </c>
      <c r="EQ52" s="128">
        <f t="shared" si="225"/>
        <v>0</v>
      </c>
      <c r="ER52" s="128">
        <f t="shared" si="225"/>
        <v>0</v>
      </c>
      <c r="ES52" s="128"/>
      <c r="ET52" s="128">
        <f t="shared" ref="ET52:EZ52" si="226">SUM(ET24:ET28)</f>
        <v>0</v>
      </c>
      <c r="EU52" s="128">
        <f t="shared" si="226"/>
        <v>0</v>
      </c>
      <c r="EV52" s="128">
        <f t="shared" si="226"/>
        <v>0</v>
      </c>
      <c r="EW52" s="128">
        <f t="shared" si="226"/>
        <v>0</v>
      </c>
      <c r="EX52" s="128">
        <f t="shared" si="226"/>
        <v>0</v>
      </c>
      <c r="EY52" s="128">
        <f t="shared" si="226"/>
        <v>0</v>
      </c>
      <c r="EZ52" s="128">
        <f t="shared" si="226"/>
        <v>0</v>
      </c>
      <c r="FA52" s="128"/>
      <c r="FB52" s="128">
        <f>SUM(FB24:FB28)</f>
        <v>0</v>
      </c>
      <c r="FC52" s="128"/>
      <c r="FD52" s="128">
        <f t="shared" si="87"/>
        <v>0</v>
      </c>
      <c r="FE52" s="128">
        <f t="shared" si="88"/>
        <v>0</v>
      </c>
      <c r="FF52" s="128">
        <f t="shared" si="89"/>
        <v>0</v>
      </c>
      <c r="FG52" s="128">
        <f t="shared" si="90"/>
        <v>0</v>
      </c>
      <c r="FH52" s="128">
        <f t="shared" si="91"/>
        <v>0</v>
      </c>
      <c r="FI52" s="128">
        <f t="shared" si="92"/>
        <v>0</v>
      </c>
      <c r="FJ52" s="128">
        <f t="shared" si="93"/>
        <v>0</v>
      </c>
      <c r="FL52">
        <f t="shared" si="94"/>
        <v>0</v>
      </c>
      <c r="FM52">
        <f t="shared" si="95"/>
        <v>0</v>
      </c>
      <c r="FN52">
        <f t="shared" si="96"/>
        <v>0</v>
      </c>
      <c r="FO52">
        <f t="shared" si="97"/>
        <v>0</v>
      </c>
      <c r="FP52">
        <f t="shared" si="98"/>
        <v>0</v>
      </c>
      <c r="FQ52">
        <f t="shared" si="99"/>
        <v>0</v>
      </c>
      <c r="FR52">
        <f t="shared" si="100"/>
        <v>0</v>
      </c>
      <c r="FT52">
        <f t="shared" si="101"/>
        <v>0</v>
      </c>
      <c r="FU52">
        <f t="shared" si="102"/>
        <v>0</v>
      </c>
      <c r="FV52">
        <f t="shared" si="103"/>
        <v>0</v>
      </c>
      <c r="FW52">
        <f t="shared" si="104"/>
        <v>0</v>
      </c>
      <c r="FX52">
        <f t="shared" si="105"/>
        <v>0</v>
      </c>
      <c r="FY52">
        <f t="shared" si="106"/>
        <v>0</v>
      </c>
      <c r="FZ52">
        <f t="shared" si="107"/>
        <v>0</v>
      </c>
      <c r="GB52">
        <f t="shared" si="108"/>
        <v>0</v>
      </c>
      <c r="GC52">
        <f t="shared" si="109"/>
        <v>0</v>
      </c>
      <c r="GD52">
        <f t="shared" si="110"/>
        <v>0</v>
      </c>
      <c r="GE52">
        <f t="shared" si="111"/>
        <v>0</v>
      </c>
      <c r="GF52">
        <f t="shared" si="112"/>
        <v>0</v>
      </c>
      <c r="GG52">
        <f t="shared" si="113"/>
        <v>0</v>
      </c>
      <c r="GH52">
        <f t="shared" si="114"/>
        <v>0</v>
      </c>
      <c r="GJ52">
        <f t="shared" si="115"/>
        <v>0</v>
      </c>
      <c r="GK52">
        <f t="shared" si="116"/>
        <v>0</v>
      </c>
      <c r="GL52">
        <f t="shared" si="117"/>
        <v>0</v>
      </c>
      <c r="GM52">
        <f t="shared" si="118"/>
        <v>0</v>
      </c>
      <c r="GN52">
        <f t="shared" si="119"/>
        <v>0</v>
      </c>
      <c r="GO52">
        <f t="shared" si="120"/>
        <v>0</v>
      </c>
      <c r="GP52">
        <f t="shared" si="121"/>
        <v>0</v>
      </c>
      <c r="GR52">
        <f t="shared" si="122"/>
        <v>0</v>
      </c>
      <c r="GS52">
        <f t="shared" si="123"/>
        <v>0</v>
      </c>
      <c r="GT52">
        <f t="shared" si="124"/>
        <v>0</v>
      </c>
      <c r="GU52">
        <f t="shared" si="125"/>
        <v>0</v>
      </c>
      <c r="GV52">
        <f t="shared" si="126"/>
        <v>0</v>
      </c>
      <c r="GW52">
        <f t="shared" si="127"/>
        <v>0</v>
      </c>
      <c r="GX52">
        <f t="shared" si="128"/>
        <v>0</v>
      </c>
    </row>
    <row r="53" spans="1:206" x14ac:dyDescent="0.2">
      <c r="A53" t="s">
        <v>74</v>
      </c>
      <c r="AA53" s="128">
        <f t="shared" ref="AA53:AG53" si="227">SUM(AA29:AA31)</f>
        <v>0</v>
      </c>
      <c r="AB53" s="128">
        <f t="shared" si="227"/>
        <v>0</v>
      </c>
      <c r="AC53" s="128">
        <f t="shared" si="227"/>
        <v>0</v>
      </c>
      <c r="AD53" s="128">
        <f t="shared" si="227"/>
        <v>0</v>
      </c>
      <c r="AE53" s="128">
        <f t="shared" si="227"/>
        <v>0</v>
      </c>
      <c r="AF53" s="128">
        <f t="shared" si="227"/>
        <v>0</v>
      </c>
      <c r="AG53" s="128">
        <f t="shared" si="227"/>
        <v>0</v>
      </c>
      <c r="AH53" s="128"/>
      <c r="AI53" s="128">
        <f t="shared" ref="AI53:AO53" si="228">SUM(AI29:AI31)</f>
        <v>0</v>
      </c>
      <c r="AJ53" s="128">
        <f t="shared" si="228"/>
        <v>0</v>
      </c>
      <c r="AK53" s="128">
        <f t="shared" si="228"/>
        <v>0</v>
      </c>
      <c r="AL53" s="128">
        <f t="shared" si="228"/>
        <v>0</v>
      </c>
      <c r="AM53" s="128">
        <f t="shared" si="228"/>
        <v>0</v>
      </c>
      <c r="AN53" s="128">
        <f t="shared" si="228"/>
        <v>0</v>
      </c>
      <c r="AO53" s="128">
        <f t="shared" si="228"/>
        <v>0</v>
      </c>
      <c r="AP53" s="128"/>
      <c r="AQ53" s="128">
        <f t="shared" ref="AQ53:AW53" si="229">SUM(AQ29:AQ31)</f>
        <v>0</v>
      </c>
      <c r="AR53" s="128">
        <f t="shared" si="229"/>
        <v>0</v>
      </c>
      <c r="AS53" s="128">
        <f t="shared" si="229"/>
        <v>0</v>
      </c>
      <c r="AT53" s="128">
        <f t="shared" si="229"/>
        <v>0</v>
      </c>
      <c r="AU53" s="128">
        <f t="shared" si="229"/>
        <v>0</v>
      </c>
      <c r="AV53" s="128">
        <f t="shared" si="229"/>
        <v>0</v>
      </c>
      <c r="AW53" s="128">
        <f t="shared" si="229"/>
        <v>0</v>
      </c>
      <c r="AX53" s="128"/>
      <c r="AY53" s="128">
        <f t="shared" ref="AY53:BE53" si="230">SUM(AY29:AY31)</f>
        <v>0</v>
      </c>
      <c r="AZ53" s="128">
        <f t="shared" si="230"/>
        <v>0</v>
      </c>
      <c r="BA53" s="128">
        <f t="shared" si="230"/>
        <v>0</v>
      </c>
      <c r="BB53" s="128">
        <f t="shared" si="230"/>
        <v>0</v>
      </c>
      <c r="BC53" s="128">
        <f t="shared" si="230"/>
        <v>0</v>
      </c>
      <c r="BD53" s="128">
        <f t="shared" si="230"/>
        <v>0</v>
      </c>
      <c r="BE53" s="128">
        <f t="shared" si="230"/>
        <v>0</v>
      </c>
      <c r="BF53" s="128"/>
      <c r="BG53" s="128">
        <f t="shared" ref="BG53:BM53" si="231">SUM(BG29:BG31)</f>
        <v>0</v>
      </c>
      <c r="BH53" s="128">
        <f t="shared" si="231"/>
        <v>0</v>
      </c>
      <c r="BI53" s="128">
        <f t="shared" si="231"/>
        <v>0</v>
      </c>
      <c r="BJ53" s="128">
        <f t="shared" si="231"/>
        <v>0</v>
      </c>
      <c r="BK53" s="128">
        <f t="shared" si="231"/>
        <v>0</v>
      </c>
      <c r="BL53" s="128">
        <f t="shared" si="231"/>
        <v>0</v>
      </c>
      <c r="BM53" s="128">
        <f t="shared" si="231"/>
        <v>0</v>
      </c>
      <c r="BN53" s="128"/>
      <c r="BO53" s="128">
        <f t="shared" ref="BO53:BU53" si="232">SUM(BO29:BO31)</f>
        <v>0</v>
      </c>
      <c r="BP53" s="128">
        <f t="shared" si="232"/>
        <v>0</v>
      </c>
      <c r="BQ53" s="128">
        <f t="shared" si="232"/>
        <v>0</v>
      </c>
      <c r="BR53" s="128">
        <f t="shared" si="232"/>
        <v>0</v>
      </c>
      <c r="BS53" s="128">
        <f t="shared" si="232"/>
        <v>0</v>
      </c>
      <c r="BT53" s="128">
        <f t="shared" si="232"/>
        <v>0</v>
      </c>
      <c r="BU53" s="128">
        <f t="shared" si="232"/>
        <v>0</v>
      </c>
      <c r="BV53" s="128"/>
      <c r="BW53" s="128">
        <f t="shared" ref="BW53:CC53" si="233">SUM(BW29:BW31)</f>
        <v>0</v>
      </c>
      <c r="BX53" s="128">
        <f t="shared" si="233"/>
        <v>0</v>
      </c>
      <c r="BY53" s="128">
        <f t="shared" si="233"/>
        <v>0</v>
      </c>
      <c r="BZ53" s="128">
        <f t="shared" si="233"/>
        <v>0</v>
      </c>
      <c r="CA53" s="128">
        <f t="shared" si="233"/>
        <v>0</v>
      </c>
      <c r="CB53" s="128">
        <f t="shared" si="233"/>
        <v>0</v>
      </c>
      <c r="CC53" s="128">
        <f t="shared" si="233"/>
        <v>0</v>
      </c>
      <c r="CD53" s="128"/>
      <c r="CE53" s="128">
        <f t="shared" ref="CE53:CK53" si="234">SUM(CE29:CE31)</f>
        <v>0</v>
      </c>
      <c r="CF53" s="128">
        <f t="shared" si="234"/>
        <v>0</v>
      </c>
      <c r="CG53" s="128">
        <f t="shared" si="234"/>
        <v>0</v>
      </c>
      <c r="CH53" s="128">
        <f t="shared" si="234"/>
        <v>0</v>
      </c>
      <c r="CI53" s="128">
        <f t="shared" si="234"/>
        <v>0</v>
      </c>
      <c r="CJ53" s="128">
        <f t="shared" si="234"/>
        <v>0</v>
      </c>
      <c r="CK53" s="128">
        <f t="shared" si="234"/>
        <v>0</v>
      </c>
      <c r="CL53" s="128"/>
      <c r="CM53" s="128">
        <f t="shared" ref="CM53:CS53" si="235">SUM(CM29:CM31)</f>
        <v>0</v>
      </c>
      <c r="CN53" s="128">
        <f t="shared" si="235"/>
        <v>0</v>
      </c>
      <c r="CO53" s="128">
        <f t="shared" si="235"/>
        <v>0</v>
      </c>
      <c r="CP53" s="128">
        <f t="shared" si="235"/>
        <v>0</v>
      </c>
      <c r="CQ53" s="128">
        <f t="shared" si="235"/>
        <v>0</v>
      </c>
      <c r="CR53" s="128">
        <f t="shared" si="235"/>
        <v>0</v>
      </c>
      <c r="CS53" s="128">
        <f t="shared" si="235"/>
        <v>0</v>
      </c>
      <c r="CT53" s="128"/>
      <c r="CU53" s="128">
        <f t="shared" ref="CU53:DA53" si="236">SUM(CU29:CU31)</f>
        <v>0</v>
      </c>
      <c r="CV53" s="128">
        <f t="shared" si="236"/>
        <v>0</v>
      </c>
      <c r="CW53" s="128">
        <f t="shared" si="236"/>
        <v>0</v>
      </c>
      <c r="CX53" s="128">
        <f t="shared" si="236"/>
        <v>0</v>
      </c>
      <c r="CY53" s="128">
        <f t="shared" si="236"/>
        <v>0</v>
      </c>
      <c r="CZ53" s="128">
        <f t="shared" si="236"/>
        <v>0</v>
      </c>
      <c r="DA53" s="128">
        <f t="shared" si="236"/>
        <v>0</v>
      </c>
      <c r="DB53" s="128"/>
      <c r="DC53" s="128">
        <f t="shared" ref="DC53:DI53" si="237">SUM(DC29:DC31)</f>
        <v>0</v>
      </c>
      <c r="DD53" s="128">
        <f t="shared" si="237"/>
        <v>0</v>
      </c>
      <c r="DE53" s="128">
        <f t="shared" si="237"/>
        <v>0</v>
      </c>
      <c r="DF53" s="128">
        <f t="shared" si="237"/>
        <v>0</v>
      </c>
      <c r="DG53" s="128">
        <f t="shared" si="237"/>
        <v>0</v>
      </c>
      <c r="DH53" s="128">
        <f t="shared" si="237"/>
        <v>0</v>
      </c>
      <c r="DI53" s="128">
        <f t="shared" si="237"/>
        <v>0</v>
      </c>
      <c r="DJ53" s="128"/>
      <c r="DK53" s="128">
        <f t="shared" ref="DK53:DT53" si="238">SUM(DK29:DK31)</f>
        <v>0</v>
      </c>
      <c r="DL53" s="128">
        <f t="shared" si="238"/>
        <v>0</v>
      </c>
      <c r="DM53" s="128">
        <f t="shared" si="238"/>
        <v>0</v>
      </c>
      <c r="DN53" s="128">
        <f t="shared" si="238"/>
        <v>0</v>
      </c>
      <c r="DO53" s="128">
        <f t="shared" si="238"/>
        <v>0</v>
      </c>
      <c r="DP53" s="128">
        <f t="shared" si="238"/>
        <v>0</v>
      </c>
      <c r="DQ53" s="128">
        <f t="shared" si="238"/>
        <v>0</v>
      </c>
      <c r="DR53" s="128">
        <f t="shared" si="238"/>
        <v>0</v>
      </c>
      <c r="DS53" s="128">
        <f t="shared" si="238"/>
        <v>0</v>
      </c>
      <c r="DT53" s="128">
        <f t="shared" si="238"/>
        <v>0</v>
      </c>
      <c r="DU53" s="128"/>
      <c r="DV53" s="128">
        <f t="shared" ref="DV53:EB53" si="239">SUM(DV29:DV31)</f>
        <v>0</v>
      </c>
      <c r="DW53" s="128">
        <f t="shared" si="239"/>
        <v>0</v>
      </c>
      <c r="DX53" s="128">
        <f t="shared" si="239"/>
        <v>0</v>
      </c>
      <c r="DY53" s="128">
        <f t="shared" si="239"/>
        <v>0</v>
      </c>
      <c r="DZ53" s="128">
        <f t="shared" si="239"/>
        <v>0</v>
      </c>
      <c r="EA53" s="128">
        <f t="shared" si="239"/>
        <v>0</v>
      </c>
      <c r="EB53" s="128">
        <f t="shared" si="239"/>
        <v>0</v>
      </c>
      <c r="EC53" s="128"/>
      <c r="ED53" s="128">
        <f t="shared" ref="ED53:EJ53" si="240">SUM(ED29:ED31)</f>
        <v>0</v>
      </c>
      <c r="EE53" s="128">
        <f t="shared" si="240"/>
        <v>0</v>
      </c>
      <c r="EF53" s="128">
        <f t="shared" si="240"/>
        <v>0</v>
      </c>
      <c r="EG53" s="128">
        <f t="shared" si="240"/>
        <v>0</v>
      </c>
      <c r="EH53" s="128">
        <f t="shared" si="240"/>
        <v>0</v>
      </c>
      <c r="EI53" s="128">
        <f t="shared" si="240"/>
        <v>0</v>
      </c>
      <c r="EJ53" s="128">
        <f t="shared" si="240"/>
        <v>0</v>
      </c>
      <c r="EK53" s="128"/>
      <c r="EL53" s="128">
        <f t="shared" ref="EL53:ER53" si="241">SUM(EL29:EL31)</f>
        <v>0</v>
      </c>
      <c r="EM53" s="128">
        <f t="shared" si="241"/>
        <v>0</v>
      </c>
      <c r="EN53" s="128">
        <f t="shared" si="241"/>
        <v>0</v>
      </c>
      <c r="EO53" s="128">
        <f t="shared" si="241"/>
        <v>0</v>
      </c>
      <c r="EP53" s="128">
        <f t="shared" si="241"/>
        <v>0</v>
      </c>
      <c r="EQ53" s="128">
        <f t="shared" si="241"/>
        <v>0</v>
      </c>
      <c r="ER53" s="128">
        <f t="shared" si="241"/>
        <v>0</v>
      </c>
      <c r="ES53" s="128"/>
      <c r="ET53" s="128">
        <f t="shared" ref="ET53:EZ53" si="242">SUM(ET29:ET31)</f>
        <v>0</v>
      </c>
      <c r="EU53" s="128">
        <f t="shared" si="242"/>
        <v>0</v>
      </c>
      <c r="EV53" s="128">
        <f t="shared" si="242"/>
        <v>0</v>
      </c>
      <c r="EW53" s="128">
        <f t="shared" si="242"/>
        <v>0</v>
      </c>
      <c r="EX53" s="128">
        <f t="shared" si="242"/>
        <v>0</v>
      </c>
      <c r="EY53" s="128">
        <f t="shared" si="242"/>
        <v>0</v>
      </c>
      <c r="EZ53" s="128">
        <f t="shared" si="242"/>
        <v>0</v>
      </c>
      <c r="FA53" s="128"/>
      <c r="FB53" s="128">
        <f>SUM(FB29:FB31)</f>
        <v>0</v>
      </c>
      <c r="FC53" s="128"/>
      <c r="FD53" s="128">
        <f t="shared" si="87"/>
        <v>0</v>
      </c>
      <c r="FE53" s="128">
        <f t="shared" si="88"/>
        <v>0</v>
      </c>
      <c r="FF53" s="128">
        <f t="shared" si="89"/>
        <v>0</v>
      </c>
      <c r="FG53" s="128">
        <f t="shared" si="90"/>
        <v>0</v>
      </c>
      <c r="FH53" s="128">
        <f t="shared" si="91"/>
        <v>0</v>
      </c>
      <c r="FI53" s="128">
        <f t="shared" si="92"/>
        <v>0</v>
      </c>
      <c r="FJ53" s="128">
        <f t="shared" si="93"/>
        <v>0</v>
      </c>
      <c r="FL53">
        <f t="shared" si="94"/>
        <v>0</v>
      </c>
      <c r="FM53">
        <f t="shared" si="95"/>
        <v>0</v>
      </c>
      <c r="FN53">
        <f t="shared" si="96"/>
        <v>0</v>
      </c>
      <c r="FO53">
        <f t="shared" si="97"/>
        <v>0</v>
      </c>
      <c r="FP53">
        <f t="shared" si="98"/>
        <v>0</v>
      </c>
      <c r="FQ53">
        <f t="shared" si="99"/>
        <v>0</v>
      </c>
      <c r="FR53">
        <f t="shared" si="100"/>
        <v>0</v>
      </c>
      <c r="FT53">
        <f t="shared" si="101"/>
        <v>0</v>
      </c>
      <c r="FU53">
        <f t="shared" si="102"/>
        <v>0</v>
      </c>
      <c r="FV53">
        <f t="shared" si="103"/>
        <v>0</v>
      </c>
      <c r="FW53">
        <f t="shared" si="104"/>
        <v>0</v>
      </c>
      <c r="FX53">
        <f t="shared" si="105"/>
        <v>0</v>
      </c>
      <c r="FY53">
        <f t="shared" si="106"/>
        <v>0</v>
      </c>
      <c r="FZ53">
        <f t="shared" si="107"/>
        <v>0</v>
      </c>
      <c r="GB53">
        <f t="shared" si="108"/>
        <v>0</v>
      </c>
      <c r="GC53">
        <f t="shared" si="109"/>
        <v>0</v>
      </c>
      <c r="GD53">
        <f t="shared" si="110"/>
        <v>0</v>
      </c>
      <c r="GE53">
        <f t="shared" si="111"/>
        <v>0</v>
      </c>
      <c r="GF53">
        <f t="shared" si="112"/>
        <v>0</v>
      </c>
      <c r="GG53">
        <f t="shared" si="113"/>
        <v>0</v>
      </c>
      <c r="GH53">
        <f t="shared" si="114"/>
        <v>0</v>
      </c>
      <c r="GJ53">
        <f t="shared" si="115"/>
        <v>0</v>
      </c>
      <c r="GK53">
        <f t="shared" si="116"/>
        <v>0</v>
      </c>
      <c r="GL53">
        <f t="shared" si="117"/>
        <v>0</v>
      </c>
      <c r="GM53">
        <f t="shared" si="118"/>
        <v>0</v>
      </c>
      <c r="GN53">
        <f t="shared" si="119"/>
        <v>0</v>
      </c>
      <c r="GO53">
        <f t="shared" si="120"/>
        <v>0</v>
      </c>
      <c r="GP53">
        <f t="shared" si="121"/>
        <v>0</v>
      </c>
      <c r="GR53">
        <f t="shared" si="122"/>
        <v>0</v>
      </c>
      <c r="GS53">
        <f t="shared" si="123"/>
        <v>0</v>
      </c>
      <c r="GT53">
        <f t="shared" si="124"/>
        <v>0</v>
      </c>
      <c r="GU53">
        <f t="shared" si="125"/>
        <v>0</v>
      </c>
      <c r="GV53">
        <f t="shared" si="126"/>
        <v>0</v>
      </c>
      <c r="GW53">
        <f t="shared" si="127"/>
        <v>0</v>
      </c>
      <c r="GX53">
        <f t="shared" si="128"/>
        <v>0</v>
      </c>
    </row>
    <row r="54" spans="1:206" x14ac:dyDescent="0.2">
      <c r="A54" t="s">
        <v>790</v>
      </c>
      <c r="AA54" s="128">
        <f t="shared" ref="AA54:AG54" si="243">SUM(AA32)</f>
        <v>0</v>
      </c>
      <c r="AB54" s="128">
        <f t="shared" si="243"/>
        <v>0</v>
      </c>
      <c r="AC54" s="128">
        <f t="shared" si="243"/>
        <v>0</v>
      </c>
      <c r="AD54" s="128">
        <f t="shared" si="243"/>
        <v>0</v>
      </c>
      <c r="AE54" s="128">
        <f t="shared" si="243"/>
        <v>0</v>
      </c>
      <c r="AF54" s="128">
        <f t="shared" si="243"/>
        <v>0</v>
      </c>
      <c r="AG54" s="128">
        <f t="shared" si="243"/>
        <v>0</v>
      </c>
      <c r="AH54" s="128"/>
      <c r="AI54" s="128">
        <f t="shared" ref="AI54:AO54" si="244">SUM(AI32)</f>
        <v>0</v>
      </c>
      <c r="AJ54" s="128">
        <f t="shared" si="244"/>
        <v>0</v>
      </c>
      <c r="AK54" s="128">
        <f t="shared" si="244"/>
        <v>0</v>
      </c>
      <c r="AL54" s="128">
        <f t="shared" si="244"/>
        <v>0</v>
      </c>
      <c r="AM54" s="128">
        <f t="shared" si="244"/>
        <v>0</v>
      </c>
      <c r="AN54" s="128">
        <f t="shared" si="244"/>
        <v>0</v>
      </c>
      <c r="AO54" s="128">
        <f t="shared" si="244"/>
        <v>0</v>
      </c>
      <c r="AP54" s="128"/>
      <c r="AQ54" s="128">
        <f t="shared" ref="AQ54:AW54" si="245">SUM(AQ32)</f>
        <v>0</v>
      </c>
      <c r="AR54" s="128">
        <f t="shared" si="245"/>
        <v>0</v>
      </c>
      <c r="AS54" s="128">
        <f t="shared" si="245"/>
        <v>0</v>
      </c>
      <c r="AT54" s="128">
        <f t="shared" si="245"/>
        <v>0</v>
      </c>
      <c r="AU54" s="128">
        <f t="shared" si="245"/>
        <v>0</v>
      </c>
      <c r="AV54" s="128">
        <f t="shared" si="245"/>
        <v>0</v>
      </c>
      <c r="AW54" s="128">
        <f t="shared" si="245"/>
        <v>0</v>
      </c>
      <c r="AX54" s="128"/>
      <c r="AY54" s="128">
        <f t="shared" ref="AY54:BE54" si="246">SUM(AY32)</f>
        <v>0</v>
      </c>
      <c r="AZ54" s="128">
        <f t="shared" si="246"/>
        <v>0</v>
      </c>
      <c r="BA54" s="128">
        <f t="shared" si="246"/>
        <v>0</v>
      </c>
      <c r="BB54" s="128">
        <f t="shared" si="246"/>
        <v>0</v>
      </c>
      <c r="BC54" s="128">
        <f t="shared" si="246"/>
        <v>0</v>
      </c>
      <c r="BD54" s="128">
        <f t="shared" si="246"/>
        <v>0</v>
      </c>
      <c r="BE54" s="128">
        <f t="shared" si="246"/>
        <v>0</v>
      </c>
      <c r="BF54" s="128"/>
      <c r="BG54" s="128">
        <f t="shared" ref="BG54:BM54" si="247">SUM(BG32)</f>
        <v>0</v>
      </c>
      <c r="BH54" s="128">
        <f t="shared" si="247"/>
        <v>0</v>
      </c>
      <c r="BI54" s="128">
        <f t="shared" si="247"/>
        <v>0</v>
      </c>
      <c r="BJ54" s="128">
        <f t="shared" si="247"/>
        <v>0</v>
      </c>
      <c r="BK54" s="128">
        <f t="shared" si="247"/>
        <v>0</v>
      </c>
      <c r="BL54" s="128">
        <f t="shared" si="247"/>
        <v>0</v>
      </c>
      <c r="BM54" s="128">
        <f t="shared" si="247"/>
        <v>0</v>
      </c>
      <c r="BN54" s="128"/>
      <c r="BO54" s="128">
        <f t="shared" ref="BO54:BU54" si="248">SUM(BO32)</f>
        <v>0</v>
      </c>
      <c r="BP54" s="128">
        <f t="shared" si="248"/>
        <v>0</v>
      </c>
      <c r="BQ54" s="128">
        <f t="shared" si="248"/>
        <v>0</v>
      </c>
      <c r="BR54" s="128">
        <f t="shared" si="248"/>
        <v>0</v>
      </c>
      <c r="BS54" s="128">
        <f t="shared" si="248"/>
        <v>0</v>
      </c>
      <c r="BT54" s="128">
        <f t="shared" si="248"/>
        <v>0</v>
      </c>
      <c r="BU54" s="128">
        <f t="shared" si="248"/>
        <v>0</v>
      </c>
      <c r="BV54" s="128"/>
      <c r="BW54" s="128">
        <f t="shared" ref="BW54:CC54" si="249">SUM(BW32)</f>
        <v>0</v>
      </c>
      <c r="BX54" s="128">
        <f t="shared" si="249"/>
        <v>0</v>
      </c>
      <c r="BY54" s="128">
        <f t="shared" si="249"/>
        <v>0</v>
      </c>
      <c r="BZ54" s="128">
        <f t="shared" si="249"/>
        <v>0</v>
      </c>
      <c r="CA54" s="128">
        <f t="shared" si="249"/>
        <v>0</v>
      </c>
      <c r="CB54" s="128">
        <f t="shared" si="249"/>
        <v>0</v>
      </c>
      <c r="CC54" s="128">
        <f t="shared" si="249"/>
        <v>0</v>
      </c>
      <c r="CD54" s="128"/>
      <c r="CE54" s="128">
        <f t="shared" ref="CE54:CK54" si="250">SUM(CE32)</f>
        <v>0</v>
      </c>
      <c r="CF54" s="128">
        <f t="shared" si="250"/>
        <v>0</v>
      </c>
      <c r="CG54" s="128">
        <f t="shared" si="250"/>
        <v>0</v>
      </c>
      <c r="CH54" s="128">
        <f t="shared" si="250"/>
        <v>0</v>
      </c>
      <c r="CI54" s="128">
        <f t="shared" si="250"/>
        <v>0</v>
      </c>
      <c r="CJ54" s="128">
        <f t="shared" si="250"/>
        <v>0</v>
      </c>
      <c r="CK54" s="128">
        <f t="shared" si="250"/>
        <v>0</v>
      </c>
      <c r="CL54" s="128"/>
      <c r="CM54" s="128">
        <f t="shared" ref="CM54:CS54" si="251">SUM(CM32)</f>
        <v>0</v>
      </c>
      <c r="CN54" s="128">
        <f t="shared" si="251"/>
        <v>0</v>
      </c>
      <c r="CO54" s="128">
        <f t="shared" si="251"/>
        <v>0</v>
      </c>
      <c r="CP54" s="128">
        <f t="shared" si="251"/>
        <v>0</v>
      </c>
      <c r="CQ54" s="128">
        <f t="shared" si="251"/>
        <v>0</v>
      </c>
      <c r="CR54" s="128">
        <f t="shared" si="251"/>
        <v>0</v>
      </c>
      <c r="CS54" s="128">
        <f t="shared" si="251"/>
        <v>0</v>
      </c>
      <c r="CT54" s="128"/>
      <c r="CU54" s="128">
        <f t="shared" ref="CU54:DA54" si="252">SUM(CU32)</f>
        <v>0</v>
      </c>
      <c r="CV54" s="128">
        <f t="shared" si="252"/>
        <v>0</v>
      </c>
      <c r="CW54" s="128">
        <f t="shared" si="252"/>
        <v>0</v>
      </c>
      <c r="CX54" s="128">
        <f t="shared" si="252"/>
        <v>0</v>
      </c>
      <c r="CY54" s="128">
        <f t="shared" si="252"/>
        <v>0</v>
      </c>
      <c r="CZ54" s="128">
        <f t="shared" si="252"/>
        <v>0</v>
      </c>
      <c r="DA54" s="128">
        <f t="shared" si="252"/>
        <v>0</v>
      </c>
      <c r="DB54" s="128"/>
      <c r="DC54" s="128">
        <f t="shared" ref="DC54:DI54" si="253">SUM(DC32)</f>
        <v>0</v>
      </c>
      <c r="DD54" s="128">
        <f t="shared" si="253"/>
        <v>0</v>
      </c>
      <c r="DE54" s="128">
        <f t="shared" si="253"/>
        <v>0</v>
      </c>
      <c r="DF54" s="128">
        <f t="shared" si="253"/>
        <v>0</v>
      </c>
      <c r="DG54" s="128">
        <f t="shared" si="253"/>
        <v>0</v>
      </c>
      <c r="DH54" s="128">
        <f t="shared" si="253"/>
        <v>0</v>
      </c>
      <c r="DI54" s="128">
        <f t="shared" si="253"/>
        <v>0</v>
      </c>
      <c r="DJ54" s="128"/>
      <c r="DK54" s="128">
        <f t="shared" ref="DK54:DT54" si="254">SUM(DK32)</f>
        <v>0</v>
      </c>
      <c r="DL54" s="128">
        <f t="shared" si="254"/>
        <v>0</v>
      </c>
      <c r="DM54" s="128">
        <f t="shared" si="254"/>
        <v>0</v>
      </c>
      <c r="DN54" s="128">
        <f t="shared" si="254"/>
        <v>0</v>
      </c>
      <c r="DO54" s="128">
        <f t="shared" si="254"/>
        <v>0</v>
      </c>
      <c r="DP54" s="128">
        <f t="shared" si="254"/>
        <v>0</v>
      </c>
      <c r="DQ54" s="128">
        <f t="shared" si="254"/>
        <v>0</v>
      </c>
      <c r="DR54" s="128">
        <f t="shared" si="254"/>
        <v>0</v>
      </c>
      <c r="DS54" s="128">
        <f t="shared" si="254"/>
        <v>0</v>
      </c>
      <c r="DT54" s="128">
        <f t="shared" si="254"/>
        <v>0</v>
      </c>
      <c r="DU54" s="128"/>
      <c r="DV54" s="128">
        <f t="shared" ref="DV54:EB54" si="255">SUM(DV32)</f>
        <v>0</v>
      </c>
      <c r="DW54" s="128">
        <f t="shared" si="255"/>
        <v>0</v>
      </c>
      <c r="DX54" s="128">
        <f t="shared" si="255"/>
        <v>0</v>
      </c>
      <c r="DY54" s="128">
        <f t="shared" si="255"/>
        <v>0</v>
      </c>
      <c r="DZ54" s="128">
        <f t="shared" si="255"/>
        <v>0</v>
      </c>
      <c r="EA54" s="128">
        <f t="shared" si="255"/>
        <v>0</v>
      </c>
      <c r="EB54" s="128">
        <f t="shared" si="255"/>
        <v>0</v>
      </c>
      <c r="EC54" s="128"/>
      <c r="ED54" s="128">
        <f t="shared" ref="ED54:EJ54" si="256">SUM(ED32)</f>
        <v>0</v>
      </c>
      <c r="EE54" s="128">
        <f t="shared" si="256"/>
        <v>0</v>
      </c>
      <c r="EF54" s="128">
        <f t="shared" si="256"/>
        <v>0</v>
      </c>
      <c r="EG54" s="128">
        <f t="shared" si="256"/>
        <v>0</v>
      </c>
      <c r="EH54" s="128">
        <f t="shared" si="256"/>
        <v>0</v>
      </c>
      <c r="EI54" s="128">
        <f t="shared" si="256"/>
        <v>0</v>
      </c>
      <c r="EJ54" s="128">
        <f t="shared" si="256"/>
        <v>0</v>
      </c>
      <c r="EK54" s="128"/>
      <c r="EL54" s="128">
        <f t="shared" ref="EL54:ER54" si="257">SUM(EL32)</f>
        <v>0</v>
      </c>
      <c r="EM54" s="128">
        <f t="shared" si="257"/>
        <v>0</v>
      </c>
      <c r="EN54" s="128">
        <f t="shared" si="257"/>
        <v>0</v>
      </c>
      <c r="EO54" s="128">
        <f t="shared" si="257"/>
        <v>0</v>
      </c>
      <c r="EP54" s="128">
        <f t="shared" si="257"/>
        <v>0</v>
      </c>
      <c r="EQ54" s="128">
        <f t="shared" si="257"/>
        <v>0</v>
      </c>
      <c r="ER54" s="128">
        <f t="shared" si="257"/>
        <v>0</v>
      </c>
      <c r="ES54" s="128"/>
      <c r="ET54" s="128">
        <f t="shared" ref="ET54:EZ54" si="258">SUM(ET32)</f>
        <v>0</v>
      </c>
      <c r="EU54" s="128">
        <f t="shared" si="258"/>
        <v>0</v>
      </c>
      <c r="EV54" s="128">
        <f t="shared" si="258"/>
        <v>0</v>
      </c>
      <c r="EW54" s="128">
        <f t="shared" si="258"/>
        <v>0</v>
      </c>
      <c r="EX54" s="128">
        <f t="shared" si="258"/>
        <v>0</v>
      </c>
      <c r="EY54" s="128">
        <f t="shared" si="258"/>
        <v>0</v>
      </c>
      <c r="EZ54" s="128">
        <f t="shared" si="258"/>
        <v>0</v>
      </c>
      <c r="FA54" s="128"/>
      <c r="FB54" s="128">
        <f>SUM(FB32)</f>
        <v>0</v>
      </c>
      <c r="FC54" s="128"/>
      <c r="FD54" s="128">
        <f t="shared" si="87"/>
        <v>0</v>
      </c>
      <c r="FE54" s="128">
        <f t="shared" si="88"/>
        <v>0</v>
      </c>
      <c r="FF54" s="128">
        <f t="shared" si="89"/>
        <v>0</v>
      </c>
      <c r="FG54" s="128">
        <f t="shared" si="90"/>
        <v>0</v>
      </c>
      <c r="FH54" s="128">
        <f t="shared" si="91"/>
        <v>0</v>
      </c>
      <c r="FI54" s="128">
        <f t="shared" si="92"/>
        <v>0</v>
      </c>
      <c r="FJ54" s="128">
        <f t="shared" si="93"/>
        <v>0</v>
      </c>
      <c r="FL54">
        <f t="shared" si="94"/>
        <v>0</v>
      </c>
      <c r="FM54">
        <f t="shared" si="95"/>
        <v>0</v>
      </c>
      <c r="FN54">
        <f t="shared" si="96"/>
        <v>0</v>
      </c>
      <c r="FO54">
        <f t="shared" si="97"/>
        <v>0</v>
      </c>
      <c r="FP54">
        <f t="shared" si="98"/>
        <v>0</v>
      </c>
      <c r="FQ54">
        <f t="shared" si="99"/>
        <v>0</v>
      </c>
      <c r="FR54">
        <f t="shared" si="100"/>
        <v>0</v>
      </c>
      <c r="FT54">
        <f t="shared" si="101"/>
        <v>0</v>
      </c>
      <c r="FU54">
        <f t="shared" si="102"/>
        <v>0</v>
      </c>
      <c r="FV54">
        <f t="shared" si="103"/>
        <v>0</v>
      </c>
      <c r="FW54">
        <f t="shared" si="104"/>
        <v>0</v>
      </c>
      <c r="FX54">
        <f t="shared" si="105"/>
        <v>0</v>
      </c>
      <c r="FY54">
        <f t="shared" si="106"/>
        <v>0</v>
      </c>
      <c r="FZ54">
        <f t="shared" si="107"/>
        <v>0</v>
      </c>
      <c r="GB54">
        <f t="shared" si="108"/>
        <v>0</v>
      </c>
      <c r="GC54">
        <f t="shared" si="109"/>
        <v>0</v>
      </c>
      <c r="GD54">
        <f t="shared" si="110"/>
        <v>0</v>
      </c>
      <c r="GE54">
        <f t="shared" si="111"/>
        <v>0</v>
      </c>
      <c r="GF54">
        <f t="shared" si="112"/>
        <v>0</v>
      </c>
      <c r="GG54">
        <f t="shared" si="113"/>
        <v>0</v>
      </c>
      <c r="GH54">
        <f t="shared" si="114"/>
        <v>0</v>
      </c>
      <c r="GJ54">
        <f t="shared" si="115"/>
        <v>0</v>
      </c>
      <c r="GK54">
        <f t="shared" si="116"/>
        <v>0</v>
      </c>
      <c r="GL54">
        <f t="shared" si="117"/>
        <v>0</v>
      </c>
      <c r="GM54">
        <f t="shared" si="118"/>
        <v>0</v>
      </c>
      <c r="GN54">
        <f t="shared" si="119"/>
        <v>0</v>
      </c>
      <c r="GO54">
        <f t="shared" si="120"/>
        <v>0</v>
      </c>
      <c r="GP54">
        <f t="shared" si="121"/>
        <v>0</v>
      </c>
      <c r="GR54">
        <f t="shared" si="122"/>
        <v>0</v>
      </c>
      <c r="GS54">
        <f t="shared" si="123"/>
        <v>0</v>
      </c>
      <c r="GT54">
        <f t="shared" si="124"/>
        <v>0</v>
      </c>
      <c r="GU54">
        <f t="shared" si="125"/>
        <v>0</v>
      </c>
      <c r="GV54">
        <f t="shared" si="126"/>
        <v>0</v>
      </c>
      <c r="GW54">
        <f t="shared" si="127"/>
        <v>0</v>
      </c>
      <c r="GX54">
        <f t="shared" si="128"/>
        <v>0</v>
      </c>
    </row>
    <row r="55" spans="1:206" x14ac:dyDescent="0.2">
      <c r="A55" t="s">
        <v>15</v>
      </c>
      <c r="AA55" s="128">
        <f>SUM(AA33:AA35)</f>
        <v>0</v>
      </c>
      <c r="AB55" s="128">
        <f t="shared" ref="AB55:AG55" si="259">SUM(AB33:AB35)</f>
        <v>0</v>
      </c>
      <c r="AC55" s="128">
        <f t="shared" si="259"/>
        <v>0</v>
      </c>
      <c r="AD55" s="128">
        <f t="shared" si="259"/>
        <v>0</v>
      </c>
      <c r="AE55" s="128">
        <f t="shared" si="259"/>
        <v>0</v>
      </c>
      <c r="AF55" s="128">
        <f t="shared" si="259"/>
        <v>0</v>
      </c>
      <c r="AG55" s="128">
        <f t="shared" si="259"/>
        <v>0</v>
      </c>
      <c r="AH55" s="128"/>
      <c r="AI55" s="128">
        <f t="shared" ref="AI55:AO55" si="260">SUM(AI33:AI35)</f>
        <v>0</v>
      </c>
      <c r="AJ55" s="128">
        <f t="shared" si="260"/>
        <v>0</v>
      </c>
      <c r="AK55" s="128">
        <f t="shared" si="260"/>
        <v>0</v>
      </c>
      <c r="AL55" s="128">
        <f t="shared" si="260"/>
        <v>0</v>
      </c>
      <c r="AM55" s="128">
        <f t="shared" si="260"/>
        <v>0</v>
      </c>
      <c r="AN55" s="128">
        <f t="shared" si="260"/>
        <v>0</v>
      </c>
      <c r="AO55" s="128">
        <f t="shared" si="260"/>
        <v>0</v>
      </c>
      <c r="AP55" s="128"/>
      <c r="AQ55" s="128">
        <f t="shared" ref="AQ55:DA55" si="261">SUM(AQ33:AQ35)</f>
        <v>0</v>
      </c>
      <c r="AR55" s="128">
        <f t="shared" si="261"/>
        <v>0</v>
      </c>
      <c r="AS55" s="128">
        <f t="shared" si="261"/>
        <v>0</v>
      </c>
      <c r="AT55" s="128">
        <f t="shared" si="261"/>
        <v>0</v>
      </c>
      <c r="AU55" s="128">
        <f t="shared" si="261"/>
        <v>0</v>
      </c>
      <c r="AV55" s="128">
        <f t="shared" si="261"/>
        <v>0</v>
      </c>
      <c r="AW55" s="128">
        <f t="shared" si="261"/>
        <v>0</v>
      </c>
      <c r="AX55" s="128"/>
      <c r="AY55" s="128">
        <f t="shared" si="261"/>
        <v>0</v>
      </c>
      <c r="AZ55" s="128">
        <f t="shared" si="261"/>
        <v>0</v>
      </c>
      <c r="BA55" s="128">
        <f t="shared" si="261"/>
        <v>0</v>
      </c>
      <c r="BB55" s="128">
        <f t="shared" si="261"/>
        <v>0</v>
      </c>
      <c r="BC55" s="128">
        <f t="shared" si="261"/>
        <v>0</v>
      </c>
      <c r="BD55" s="128">
        <f t="shared" si="261"/>
        <v>0</v>
      </c>
      <c r="BE55" s="128">
        <f t="shared" si="261"/>
        <v>0</v>
      </c>
      <c r="BF55" s="128"/>
      <c r="BG55" s="128">
        <f t="shared" si="261"/>
        <v>0</v>
      </c>
      <c r="BH55" s="128">
        <f t="shared" si="261"/>
        <v>0</v>
      </c>
      <c r="BI55" s="128">
        <f t="shared" si="261"/>
        <v>0</v>
      </c>
      <c r="BJ55" s="128">
        <f t="shared" si="261"/>
        <v>0</v>
      </c>
      <c r="BK55" s="128">
        <f t="shared" si="261"/>
        <v>0</v>
      </c>
      <c r="BL55" s="128">
        <f t="shared" si="261"/>
        <v>0</v>
      </c>
      <c r="BM55" s="128">
        <f t="shared" si="261"/>
        <v>0</v>
      </c>
      <c r="BN55" s="128"/>
      <c r="BO55" s="128">
        <f t="shared" si="261"/>
        <v>0</v>
      </c>
      <c r="BP55" s="128">
        <f t="shared" si="261"/>
        <v>0</v>
      </c>
      <c r="BQ55" s="128">
        <f t="shared" si="261"/>
        <v>0</v>
      </c>
      <c r="BR55" s="128">
        <f t="shared" si="261"/>
        <v>0</v>
      </c>
      <c r="BS55" s="128">
        <f t="shared" si="261"/>
        <v>0</v>
      </c>
      <c r="BT55" s="128">
        <f t="shared" si="261"/>
        <v>0</v>
      </c>
      <c r="BU55" s="128">
        <f t="shared" si="261"/>
        <v>0</v>
      </c>
      <c r="BV55" s="128"/>
      <c r="BW55" s="128">
        <f t="shared" si="261"/>
        <v>0</v>
      </c>
      <c r="BX55" s="128">
        <f t="shared" si="261"/>
        <v>0</v>
      </c>
      <c r="BY55" s="128">
        <f t="shared" si="261"/>
        <v>0</v>
      </c>
      <c r="BZ55" s="128">
        <f t="shared" si="261"/>
        <v>0</v>
      </c>
      <c r="CA55" s="128">
        <f t="shared" si="261"/>
        <v>0</v>
      </c>
      <c r="CB55" s="128">
        <f t="shared" si="261"/>
        <v>0</v>
      </c>
      <c r="CC55" s="128">
        <f t="shared" si="261"/>
        <v>0</v>
      </c>
      <c r="CD55" s="128"/>
      <c r="CE55" s="128">
        <f t="shared" si="261"/>
        <v>0</v>
      </c>
      <c r="CF55" s="128">
        <f t="shared" si="261"/>
        <v>0</v>
      </c>
      <c r="CG55" s="128">
        <f t="shared" si="261"/>
        <v>0</v>
      </c>
      <c r="CH55" s="128">
        <f t="shared" si="261"/>
        <v>0</v>
      </c>
      <c r="CI55" s="128">
        <f t="shared" si="261"/>
        <v>0</v>
      </c>
      <c r="CJ55" s="128">
        <f t="shared" si="261"/>
        <v>0</v>
      </c>
      <c r="CK55" s="128">
        <f t="shared" si="261"/>
        <v>0</v>
      </c>
      <c r="CL55" s="128"/>
      <c r="CM55" s="128">
        <f t="shared" si="261"/>
        <v>0</v>
      </c>
      <c r="CN55" s="128">
        <f t="shared" si="261"/>
        <v>0</v>
      </c>
      <c r="CO55" s="128">
        <f t="shared" si="261"/>
        <v>0</v>
      </c>
      <c r="CP55" s="128">
        <f t="shared" si="261"/>
        <v>0</v>
      </c>
      <c r="CQ55" s="128">
        <f t="shared" si="261"/>
        <v>0</v>
      </c>
      <c r="CR55" s="128">
        <f t="shared" si="261"/>
        <v>0</v>
      </c>
      <c r="CS55" s="128">
        <f t="shared" si="261"/>
        <v>0</v>
      </c>
      <c r="CT55" s="128"/>
      <c r="CU55" s="128">
        <f t="shared" si="261"/>
        <v>0</v>
      </c>
      <c r="CV55" s="128">
        <f t="shared" si="261"/>
        <v>0</v>
      </c>
      <c r="CW55" s="128">
        <f t="shared" si="261"/>
        <v>0</v>
      </c>
      <c r="CX55" s="128">
        <f t="shared" si="261"/>
        <v>0</v>
      </c>
      <c r="CY55" s="128">
        <f t="shared" si="261"/>
        <v>0</v>
      </c>
      <c r="CZ55" s="128">
        <f t="shared" si="261"/>
        <v>0</v>
      </c>
      <c r="DA55" s="128">
        <f t="shared" si="261"/>
        <v>0</v>
      </c>
      <c r="DB55" s="128"/>
      <c r="DC55" s="128">
        <f t="shared" ref="DC55:FB55" si="262">SUM(DC33:DC35)</f>
        <v>0</v>
      </c>
      <c r="DD55" s="128">
        <f t="shared" si="262"/>
        <v>0</v>
      </c>
      <c r="DE55" s="128">
        <f t="shared" si="262"/>
        <v>0</v>
      </c>
      <c r="DF55" s="128">
        <f t="shared" si="262"/>
        <v>0</v>
      </c>
      <c r="DG55" s="128">
        <f t="shared" si="262"/>
        <v>0</v>
      </c>
      <c r="DH55" s="128">
        <f t="shared" si="262"/>
        <v>0</v>
      </c>
      <c r="DI55" s="128">
        <f t="shared" si="262"/>
        <v>0</v>
      </c>
      <c r="DJ55" s="128"/>
      <c r="DK55" s="128">
        <f t="shared" si="262"/>
        <v>0</v>
      </c>
      <c r="DL55" s="128">
        <f t="shared" si="262"/>
        <v>0</v>
      </c>
      <c r="DM55" s="128">
        <f t="shared" si="262"/>
        <v>0</v>
      </c>
      <c r="DN55" s="128">
        <f t="shared" si="262"/>
        <v>0</v>
      </c>
      <c r="DO55" s="128">
        <f t="shared" si="262"/>
        <v>0</v>
      </c>
      <c r="DP55" s="128">
        <f t="shared" si="262"/>
        <v>0</v>
      </c>
      <c r="DQ55" s="128">
        <f t="shared" si="262"/>
        <v>0</v>
      </c>
      <c r="DR55" s="128">
        <f t="shared" si="262"/>
        <v>0</v>
      </c>
      <c r="DS55" s="128">
        <f t="shared" si="262"/>
        <v>0</v>
      </c>
      <c r="DT55" s="128">
        <f t="shared" si="262"/>
        <v>0</v>
      </c>
      <c r="DU55" s="128"/>
      <c r="DV55" s="128">
        <f t="shared" si="262"/>
        <v>0</v>
      </c>
      <c r="DW55" s="128">
        <f t="shared" si="262"/>
        <v>0</v>
      </c>
      <c r="DX55" s="128">
        <f t="shared" si="262"/>
        <v>0</v>
      </c>
      <c r="DY55" s="128">
        <f t="shared" si="262"/>
        <v>0</v>
      </c>
      <c r="DZ55" s="128">
        <f t="shared" si="262"/>
        <v>0</v>
      </c>
      <c r="EA55" s="128">
        <f t="shared" si="262"/>
        <v>0</v>
      </c>
      <c r="EB55" s="128">
        <f t="shared" si="262"/>
        <v>0</v>
      </c>
      <c r="EC55" s="128"/>
      <c r="ED55" s="128">
        <f t="shared" si="262"/>
        <v>0</v>
      </c>
      <c r="EE55" s="128">
        <f t="shared" si="262"/>
        <v>0</v>
      </c>
      <c r="EF55" s="128">
        <f t="shared" si="262"/>
        <v>0</v>
      </c>
      <c r="EG55" s="128">
        <f t="shared" si="262"/>
        <v>0</v>
      </c>
      <c r="EH55" s="128">
        <f t="shared" si="262"/>
        <v>0</v>
      </c>
      <c r="EI55" s="128">
        <f t="shared" si="262"/>
        <v>0</v>
      </c>
      <c r="EJ55" s="128">
        <f t="shared" si="262"/>
        <v>0</v>
      </c>
      <c r="EK55" s="128"/>
      <c r="EL55" s="128">
        <f t="shared" si="262"/>
        <v>0</v>
      </c>
      <c r="EM55" s="128">
        <f t="shared" si="262"/>
        <v>0</v>
      </c>
      <c r="EN55" s="128">
        <f t="shared" si="262"/>
        <v>0</v>
      </c>
      <c r="EO55" s="128">
        <f t="shared" si="262"/>
        <v>0</v>
      </c>
      <c r="EP55" s="128">
        <f t="shared" si="262"/>
        <v>0</v>
      </c>
      <c r="EQ55" s="128">
        <f t="shared" si="262"/>
        <v>0</v>
      </c>
      <c r="ER55" s="128">
        <f t="shared" si="262"/>
        <v>0</v>
      </c>
      <c r="ES55" s="128"/>
      <c r="ET55" s="128">
        <f t="shared" si="262"/>
        <v>0</v>
      </c>
      <c r="EU55" s="128">
        <f t="shared" si="262"/>
        <v>0</v>
      </c>
      <c r="EV55" s="128">
        <f t="shared" si="262"/>
        <v>0</v>
      </c>
      <c r="EW55" s="128">
        <f t="shared" si="262"/>
        <v>0</v>
      </c>
      <c r="EX55" s="128">
        <f t="shared" si="262"/>
        <v>0</v>
      </c>
      <c r="EY55" s="128">
        <f t="shared" si="262"/>
        <v>0</v>
      </c>
      <c r="EZ55" s="128">
        <f t="shared" si="262"/>
        <v>0</v>
      </c>
      <c r="FA55" s="128"/>
      <c r="FB55" s="128">
        <f t="shared" si="262"/>
        <v>0</v>
      </c>
      <c r="FC55" s="128"/>
      <c r="FD55" s="128">
        <f t="shared" si="87"/>
        <v>0</v>
      </c>
      <c r="FE55" s="128">
        <f t="shared" si="88"/>
        <v>0</v>
      </c>
      <c r="FF55" s="128">
        <f t="shared" si="89"/>
        <v>0</v>
      </c>
      <c r="FG55" s="128">
        <f t="shared" si="90"/>
        <v>0</v>
      </c>
      <c r="FH55" s="128">
        <f t="shared" si="91"/>
        <v>0</v>
      </c>
      <c r="FI55" s="128">
        <f t="shared" si="92"/>
        <v>0</v>
      </c>
      <c r="FJ55" s="128">
        <f t="shared" si="93"/>
        <v>0</v>
      </c>
      <c r="FL55">
        <f t="shared" si="94"/>
        <v>0</v>
      </c>
      <c r="FM55">
        <f t="shared" si="95"/>
        <v>0</v>
      </c>
      <c r="FN55">
        <f t="shared" si="96"/>
        <v>0</v>
      </c>
      <c r="FO55">
        <f t="shared" si="97"/>
        <v>0</v>
      </c>
      <c r="FP55">
        <f t="shared" si="98"/>
        <v>0</v>
      </c>
      <c r="FQ55">
        <f t="shared" si="99"/>
        <v>0</v>
      </c>
      <c r="FR55">
        <f t="shared" si="100"/>
        <v>0</v>
      </c>
      <c r="FT55">
        <f t="shared" si="101"/>
        <v>0</v>
      </c>
      <c r="FU55">
        <f t="shared" si="102"/>
        <v>0</v>
      </c>
      <c r="FV55">
        <f t="shared" si="103"/>
        <v>0</v>
      </c>
      <c r="FW55">
        <f t="shared" si="104"/>
        <v>0</v>
      </c>
      <c r="FX55">
        <f t="shared" si="105"/>
        <v>0</v>
      </c>
      <c r="FY55">
        <f t="shared" si="106"/>
        <v>0</v>
      </c>
      <c r="FZ55">
        <f t="shared" si="107"/>
        <v>0</v>
      </c>
      <c r="GB55">
        <f t="shared" si="108"/>
        <v>0</v>
      </c>
      <c r="GC55">
        <f t="shared" si="109"/>
        <v>0</v>
      </c>
      <c r="GD55">
        <f t="shared" si="110"/>
        <v>0</v>
      </c>
      <c r="GE55">
        <f t="shared" si="111"/>
        <v>0</v>
      </c>
      <c r="GF55">
        <f t="shared" si="112"/>
        <v>0</v>
      </c>
      <c r="GG55">
        <f t="shared" si="113"/>
        <v>0</v>
      </c>
      <c r="GH55">
        <f t="shared" si="114"/>
        <v>0</v>
      </c>
      <c r="GJ55">
        <f t="shared" si="115"/>
        <v>0</v>
      </c>
      <c r="GK55">
        <f t="shared" si="116"/>
        <v>0</v>
      </c>
      <c r="GL55">
        <f t="shared" si="117"/>
        <v>0</v>
      </c>
      <c r="GM55">
        <f t="shared" si="118"/>
        <v>0</v>
      </c>
      <c r="GN55">
        <f t="shared" si="119"/>
        <v>0</v>
      </c>
      <c r="GO55">
        <f t="shared" si="120"/>
        <v>0</v>
      </c>
      <c r="GP55">
        <f t="shared" si="121"/>
        <v>0</v>
      </c>
      <c r="GR55">
        <f t="shared" si="122"/>
        <v>0</v>
      </c>
      <c r="GS55">
        <f t="shared" si="123"/>
        <v>0</v>
      </c>
      <c r="GT55">
        <f t="shared" si="124"/>
        <v>0</v>
      </c>
      <c r="GU55">
        <f t="shared" si="125"/>
        <v>0</v>
      </c>
      <c r="GV55">
        <f t="shared" si="126"/>
        <v>0</v>
      </c>
      <c r="GW55">
        <f t="shared" si="127"/>
        <v>0</v>
      </c>
      <c r="GX55">
        <f t="shared" si="128"/>
        <v>0</v>
      </c>
    </row>
    <row r="56" spans="1:206" x14ac:dyDescent="0.2">
      <c r="A56" t="s">
        <v>38</v>
      </c>
      <c r="AA56" s="128">
        <f>AA36</f>
        <v>0</v>
      </c>
      <c r="AB56" s="128">
        <f t="shared" ref="AB56:AG56" si="263">AB36</f>
        <v>0</v>
      </c>
      <c r="AC56" s="128">
        <f t="shared" si="263"/>
        <v>0</v>
      </c>
      <c r="AD56" s="128">
        <f t="shared" si="263"/>
        <v>0</v>
      </c>
      <c r="AE56" s="128">
        <f t="shared" si="263"/>
        <v>0</v>
      </c>
      <c r="AF56" s="128">
        <f t="shared" si="263"/>
        <v>0</v>
      </c>
      <c r="AG56" s="128">
        <f t="shared" si="263"/>
        <v>0</v>
      </c>
      <c r="AH56" s="128"/>
      <c r="AI56" s="128">
        <f t="shared" ref="AI56:AO56" si="264">AI36</f>
        <v>0</v>
      </c>
      <c r="AJ56" s="128">
        <f t="shared" si="264"/>
        <v>0</v>
      </c>
      <c r="AK56" s="128">
        <f t="shared" si="264"/>
        <v>0</v>
      </c>
      <c r="AL56" s="128">
        <f t="shared" si="264"/>
        <v>0</v>
      </c>
      <c r="AM56" s="128">
        <f t="shared" si="264"/>
        <v>0</v>
      </c>
      <c r="AN56" s="128">
        <f t="shared" si="264"/>
        <v>0</v>
      </c>
      <c r="AO56" s="128">
        <f t="shared" si="264"/>
        <v>0</v>
      </c>
      <c r="AP56" s="128"/>
      <c r="AQ56" s="128">
        <f t="shared" ref="AQ56:DA56" si="265">AQ36</f>
        <v>0</v>
      </c>
      <c r="AR56" s="128">
        <f t="shared" si="265"/>
        <v>0</v>
      </c>
      <c r="AS56" s="128">
        <f t="shared" si="265"/>
        <v>0</v>
      </c>
      <c r="AT56" s="128">
        <f t="shared" si="265"/>
        <v>0</v>
      </c>
      <c r="AU56" s="128">
        <f t="shared" si="265"/>
        <v>0</v>
      </c>
      <c r="AV56" s="128">
        <f t="shared" si="265"/>
        <v>0</v>
      </c>
      <c r="AW56" s="128">
        <f t="shared" si="265"/>
        <v>0</v>
      </c>
      <c r="AX56" s="128"/>
      <c r="AY56" s="128">
        <f t="shared" si="265"/>
        <v>0</v>
      </c>
      <c r="AZ56" s="128">
        <f t="shared" si="265"/>
        <v>0</v>
      </c>
      <c r="BA56" s="128">
        <f t="shared" si="265"/>
        <v>0</v>
      </c>
      <c r="BB56" s="128">
        <f t="shared" si="265"/>
        <v>0</v>
      </c>
      <c r="BC56" s="128">
        <f t="shared" si="265"/>
        <v>0</v>
      </c>
      <c r="BD56" s="128">
        <f t="shared" si="265"/>
        <v>0</v>
      </c>
      <c r="BE56" s="128">
        <f t="shared" si="265"/>
        <v>0</v>
      </c>
      <c r="BF56" s="128"/>
      <c r="BG56" s="128">
        <f t="shared" si="265"/>
        <v>0</v>
      </c>
      <c r="BH56" s="128">
        <f t="shared" si="265"/>
        <v>0</v>
      </c>
      <c r="BI56" s="128">
        <f t="shared" si="265"/>
        <v>0</v>
      </c>
      <c r="BJ56" s="128">
        <f t="shared" si="265"/>
        <v>0</v>
      </c>
      <c r="BK56" s="128">
        <f t="shared" si="265"/>
        <v>0</v>
      </c>
      <c r="BL56" s="128">
        <f t="shared" si="265"/>
        <v>0</v>
      </c>
      <c r="BM56" s="128">
        <f t="shared" si="265"/>
        <v>0</v>
      </c>
      <c r="BN56" s="128"/>
      <c r="BO56" s="128">
        <f t="shared" si="265"/>
        <v>0</v>
      </c>
      <c r="BP56" s="128">
        <f t="shared" si="265"/>
        <v>0</v>
      </c>
      <c r="BQ56" s="128">
        <f t="shared" si="265"/>
        <v>0</v>
      </c>
      <c r="BR56" s="128">
        <f t="shared" si="265"/>
        <v>0</v>
      </c>
      <c r="BS56" s="128">
        <f t="shared" si="265"/>
        <v>0</v>
      </c>
      <c r="BT56" s="128">
        <f t="shared" si="265"/>
        <v>0</v>
      </c>
      <c r="BU56" s="128">
        <f t="shared" si="265"/>
        <v>0</v>
      </c>
      <c r="BV56" s="128"/>
      <c r="BW56" s="128">
        <f t="shared" si="265"/>
        <v>0</v>
      </c>
      <c r="BX56" s="128">
        <f t="shared" si="265"/>
        <v>0</v>
      </c>
      <c r="BY56" s="128">
        <f t="shared" si="265"/>
        <v>0</v>
      </c>
      <c r="BZ56" s="128">
        <f t="shared" si="265"/>
        <v>0</v>
      </c>
      <c r="CA56" s="128">
        <f t="shared" si="265"/>
        <v>0</v>
      </c>
      <c r="CB56" s="128">
        <f t="shared" si="265"/>
        <v>0</v>
      </c>
      <c r="CC56" s="128">
        <f t="shared" si="265"/>
        <v>0</v>
      </c>
      <c r="CD56" s="128"/>
      <c r="CE56" s="128">
        <f t="shared" si="265"/>
        <v>0</v>
      </c>
      <c r="CF56" s="128">
        <f t="shared" si="265"/>
        <v>0</v>
      </c>
      <c r="CG56" s="128">
        <f t="shared" si="265"/>
        <v>0</v>
      </c>
      <c r="CH56" s="128">
        <f t="shared" si="265"/>
        <v>0</v>
      </c>
      <c r="CI56" s="128">
        <f t="shared" si="265"/>
        <v>0</v>
      </c>
      <c r="CJ56" s="128">
        <f t="shared" si="265"/>
        <v>0</v>
      </c>
      <c r="CK56" s="128">
        <f t="shared" si="265"/>
        <v>0</v>
      </c>
      <c r="CL56" s="128"/>
      <c r="CM56" s="128">
        <f t="shared" si="265"/>
        <v>0</v>
      </c>
      <c r="CN56" s="128">
        <f t="shared" si="265"/>
        <v>0</v>
      </c>
      <c r="CO56" s="128">
        <f t="shared" si="265"/>
        <v>0</v>
      </c>
      <c r="CP56" s="128">
        <f t="shared" si="265"/>
        <v>0</v>
      </c>
      <c r="CQ56" s="128">
        <f t="shared" si="265"/>
        <v>0</v>
      </c>
      <c r="CR56" s="128">
        <f t="shared" si="265"/>
        <v>0</v>
      </c>
      <c r="CS56" s="128">
        <f t="shared" si="265"/>
        <v>0</v>
      </c>
      <c r="CT56" s="128"/>
      <c r="CU56" s="128">
        <f t="shared" si="265"/>
        <v>0</v>
      </c>
      <c r="CV56" s="128">
        <f t="shared" si="265"/>
        <v>0</v>
      </c>
      <c r="CW56" s="128">
        <f t="shared" si="265"/>
        <v>0</v>
      </c>
      <c r="CX56" s="128">
        <f t="shared" si="265"/>
        <v>0</v>
      </c>
      <c r="CY56" s="128">
        <f t="shared" si="265"/>
        <v>0</v>
      </c>
      <c r="CZ56" s="128">
        <f t="shared" si="265"/>
        <v>0</v>
      </c>
      <c r="DA56" s="128">
        <f t="shared" si="265"/>
        <v>0</v>
      </c>
      <c r="DB56" s="128"/>
      <c r="DC56" s="128">
        <f t="shared" ref="DC56:FB56" si="266">DC36</f>
        <v>0</v>
      </c>
      <c r="DD56" s="128">
        <f t="shared" si="266"/>
        <v>0</v>
      </c>
      <c r="DE56" s="128">
        <f t="shared" si="266"/>
        <v>0</v>
      </c>
      <c r="DF56" s="128">
        <f t="shared" si="266"/>
        <v>0</v>
      </c>
      <c r="DG56" s="128">
        <f t="shared" si="266"/>
        <v>0</v>
      </c>
      <c r="DH56" s="128">
        <f t="shared" si="266"/>
        <v>0</v>
      </c>
      <c r="DI56" s="128">
        <f t="shared" si="266"/>
        <v>0</v>
      </c>
      <c r="DJ56" s="128"/>
      <c r="DK56" s="128">
        <f t="shared" si="266"/>
        <v>0</v>
      </c>
      <c r="DL56" s="128">
        <f t="shared" si="266"/>
        <v>0</v>
      </c>
      <c r="DM56" s="128">
        <f t="shared" si="266"/>
        <v>0</v>
      </c>
      <c r="DN56" s="128">
        <f t="shared" si="266"/>
        <v>0</v>
      </c>
      <c r="DO56" s="128">
        <f t="shared" si="266"/>
        <v>0</v>
      </c>
      <c r="DP56" s="128">
        <f t="shared" si="266"/>
        <v>0</v>
      </c>
      <c r="DQ56" s="128">
        <f t="shared" si="266"/>
        <v>0</v>
      </c>
      <c r="DR56" s="128">
        <f t="shared" si="266"/>
        <v>0</v>
      </c>
      <c r="DS56" s="128">
        <f t="shared" si="266"/>
        <v>0</v>
      </c>
      <c r="DT56" s="128">
        <f t="shared" si="266"/>
        <v>0</v>
      </c>
      <c r="DU56" s="128"/>
      <c r="DV56" s="128">
        <f t="shared" si="266"/>
        <v>0</v>
      </c>
      <c r="DW56" s="128">
        <f t="shared" si="266"/>
        <v>0</v>
      </c>
      <c r="DX56" s="128">
        <f t="shared" si="266"/>
        <v>0</v>
      </c>
      <c r="DY56" s="128">
        <f t="shared" si="266"/>
        <v>0</v>
      </c>
      <c r="DZ56" s="128">
        <f t="shared" si="266"/>
        <v>0</v>
      </c>
      <c r="EA56" s="128">
        <f t="shared" si="266"/>
        <v>0</v>
      </c>
      <c r="EB56" s="128">
        <f t="shared" si="266"/>
        <v>0</v>
      </c>
      <c r="EC56" s="128"/>
      <c r="ED56" s="128">
        <f t="shared" si="266"/>
        <v>0</v>
      </c>
      <c r="EE56" s="128">
        <f t="shared" si="266"/>
        <v>0</v>
      </c>
      <c r="EF56" s="128">
        <f t="shared" si="266"/>
        <v>0</v>
      </c>
      <c r="EG56" s="128">
        <f t="shared" si="266"/>
        <v>0</v>
      </c>
      <c r="EH56" s="128">
        <f t="shared" si="266"/>
        <v>0</v>
      </c>
      <c r="EI56" s="128">
        <f t="shared" si="266"/>
        <v>0</v>
      </c>
      <c r="EJ56" s="128">
        <f t="shared" si="266"/>
        <v>0</v>
      </c>
      <c r="EK56" s="128"/>
      <c r="EL56" s="128">
        <f t="shared" si="266"/>
        <v>0</v>
      </c>
      <c r="EM56" s="128">
        <f t="shared" si="266"/>
        <v>0</v>
      </c>
      <c r="EN56" s="128">
        <f t="shared" si="266"/>
        <v>0</v>
      </c>
      <c r="EO56" s="128">
        <f t="shared" si="266"/>
        <v>0</v>
      </c>
      <c r="EP56" s="128">
        <f t="shared" si="266"/>
        <v>0</v>
      </c>
      <c r="EQ56" s="128">
        <f t="shared" si="266"/>
        <v>0</v>
      </c>
      <c r="ER56" s="128">
        <f t="shared" si="266"/>
        <v>0</v>
      </c>
      <c r="ES56" s="128"/>
      <c r="ET56" s="128">
        <f t="shared" si="266"/>
        <v>0</v>
      </c>
      <c r="EU56" s="128">
        <f t="shared" si="266"/>
        <v>0</v>
      </c>
      <c r="EV56" s="128">
        <f t="shared" si="266"/>
        <v>0</v>
      </c>
      <c r="EW56" s="128">
        <f t="shared" si="266"/>
        <v>0</v>
      </c>
      <c r="EX56" s="128">
        <f t="shared" si="266"/>
        <v>0</v>
      </c>
      <c r="EY56" s="128">
        <f t="shared" si="266"/>
        <v>0</v>
      </c>
      <c r="EZ56" s="128">
        <f t="shared" si="266"/>
        <v>0</v>
      </c>
      <c r="FA56" s="128"/>
      <c r="FB56" s="128">
        <f t="shared" si="266"/>
        <v>0</v>
      </c>
      <c r="FC56" s="128"/>
      <c r="FD56" s="128">
        <f t="shared" si="87"/>
        <v>0</v>
      </c>
      <c r="FE56" s="128">
        <f t="shared" si="88"/>
        <v>0</v>
      </c>
      <c r="FF56" s="128">
        <f t="shared" si="89"/>
        <v>0</v>
      </c>
      <c r="FG56" s="128">
        <f t="shared" si="90"/>
        <v>0</v>
      </c>
      <c r="FH56" s="128">
        <f t="shared" si="91"/>
        <v>0</v>
      </c>
      <c r="FI56" s="128">
        <f t="shared" si="92"/>
        <v>0</v>
      </c>
      <c r="FJ56" s="128">
        <f t="shared" si="93"/>
        <v>0</v>
      </c>
      <c r="FL56">
        <f t="shared" si="94"/>
        <v>0</v>
      </c>
      <c r="FM56">
        <f t="shared" si="95"/>
        <v>0</v>
      </c>
      <c r="FN56">
        <f t="shared" si="96"/>
        <v>0</v>
      </c>
      <c r="FO56">
        <f t="shared" si="97"/>
        <v>0</v>
      </c>
      <c r="FP56">
        <f t="shared" si="98"/>
        <v>0</v>
      </c>
      <c r="FQ56">
        <f t="shared" si="99"/>
        <v>0</v>
      </c>
      <c r="FR56">
        <f t="shared" si="100"/>
        <v>0</v>
      </c>
      <c r="FT56">
        <f t="shared" si="101"/>
        <v>0</v>
      </c>
      <c r="FU56">
        <f t="shared" si="102"/>
        <v>0</v>
      </c>
      <c r="FV56">
        <f t="shared" si="103"/>
        <v>0</v>
      </c>
      <c r="FW56">
        <f t="shared" si="104"/>
        <v>0</v>
      </c>
      <c r="FX56">
        <f t="shared" si="105"/>
        <v>0</v>
      </c>
      <c r="FY56">
        <f t="shared" si="106"/>
        <v>0</v>
      </c>
      <c r="FZ56">
        <f t="shared" si="107"/>
        <v>0</v>
      </c>
      <c r="GB56">
        <f t="shared" si="108"/>
        <v>0</v>
      </c>
      <c r="GC56">
        <f t="shared" si="109"/>
        <v>0</v>
      </c>
      <c r="GD56">
        <f t="shared" si="110"/>
        <v>0</v>
      </c>
      <c r="GE56">
        <f t="shared" si="111"/>
        <v>0</v>
      </c>
      <c r="GF56">
        <f t="shared" si="112"/>
        <v>0</v>
      </c>
      <c r="GG56">
        <f t="shared" si="113"/>
        <v>0</v>
      </c>
      <c r="GH56">
        <f t="shared" si="114"/>
        <v>0</v>
      </c>
      <c r="GJ56">
        <f t="shared" si="115"/>
        <v>0</v>
      </c>
      <c r="GK56">
        <f t="shared" si="116"/>
        <v>0</v>
      </c>
      <c r="GL56">
        <f t="shared" si="117"/>
        <v>0</v>
      </c>
      <c r="GM56">
        <f t="shared" si="118"/>
        <v>0</v>
      </c>
      <c r="GN56">
        <f t="shared" si="119"/>
        <v>0</v>
      </c>
      <c r="GO56">
        <f t="shared" si="120"/>
        <v>0</v>
      </c>
      <c r="GP56">
        <f t="shared" si="121"/>
        <v>0</v>
      </c>
      <c r="GR56">
        <f t="shared" si="122"/>
        <v>0</v>
      </c>
      <c r="GS56">
        <f t="shared" si="123"/>
        <v>0</v>
      </c>
      <c r="GT56">
        <f t="shared" si="124"/>
        <v>0</v>
      </c>
      <c r="GU56">
        <f t="shared" si="125"/>
        <v>0</v>
      </c>
      <c r="GV56">
        <f t="shared" si="126"/>
        <v>0</v>
      </c>
      <c r="GW56">
        <f t="shared" si="127"/>
        <v>0</v>
      </c>
      <c r="GX56">
        <f t="shared" si="128"/>
        <v>0</v>
      </c>
    </row>
    <row r="57" spans="1:206" x14ac:dyDescent="0.2">
      <c r="A57" t="s">
        <v>37</v>
      </c>
      <c r="AA57" s="128">
        <f>AA37</f>
        <v>0</v>
      </c>
      <c r="AB57" s="128">
        <f t="shared" ref="AB57:AG57" si="267">AB37</f>
        <v>0</v>
      </c>
      <c r="AC57" s="128">
        <f t="shared" si="267"/>
        <v>0</v>
      </c>
      <c r="AD57" s="128">
        <f t="shared" si="267"/>
        <v>0</v>
      </c>
      <c r="AE57" s="128">
        <f t="shared" si="267"/>
        <v>0</v>
      </c>
      <c r="AF57" s="128">
        <f t="shared" si="267"/>
        <v>0</v>
      </c>
      <c r="AG57" s="128">
        <f t="shared" si="267"/>
        <v>0</v>
      </c>
      <c r="AH57" s="128"/>
      <c r="AI57" s="128">
        <f t="shared" ref="AI57:AO57" si="268">AI37</f>
        <v>0</v>
      </c>
      <c r="AJ57" s="128">
        <f t="shared" si="268"/>
        <v>0</v>
      </c>
      <c r="AK57" s="128">
        <f t="shared" si="268"/>
        <v>0</v>
      </c>
      <c r="AL57" s="128">
        <f t="shared" si="268"/>
        <v>0</v>
      </c>
      <c r="AM57" s="128">
        <f t="shared" si="268"/>
        <v>0</v>
      </c>
      <c r="AN57" s="128">
        <f t="shared" si="268"/>
        <v>0</v>
      </c>
      <c r="AO57" s="128">
        <f t="shared" si="268"/>
        <v>0</v>
      </c>
      <c r="AP57" s="128"/>
      <c r="AQ57" s="128">
        <f t="shared" ref="AQ57:DA57" si="269">AQ37</f>
        <v>0</v>
      </c>
      <c r="AR57" s="128">
        <f t="shared" si="269"/>
        <v>0</v>
      </c>
      <c r="AS57" s="128">
        <f t="shared" si="269"/>
        <v>0</v>
      </c>
      <c r="AT57" s="128">
        <f t="shared" si="269"/>
        <v>0</v>
      </c>
      <c r="AU57" s="128">
        <f t="shared" si="269"/>
        <v>0</v>
      </c>
      <c r="AV57" s="128">
        <f t="shared" si="269"/>
        <v>0</v>
      </c>
      <c r="AW57" s="128">
        <f t="shared" si="269"/>
        <v>0</v>
      </c>
      <c r="AX57" s="128"/>
      <c r="AY57" s="128">
        <f t="shared" si="269"/>
        <v>0</v>
      </c>
      <c r="AZ57" s="128">
        <f t="shared" si="269"/>
        <v>0</v>
      </c>
      <c r="BA57" s="128">
        <f t="shared" si="269"/>
        <v>0</v>
      </c>
      <c r="BB57" s="128">
        <f t="shared" si="269"/>
        <v>0</v>
      </c>
      <c r="BC57" s="128">
        <f t="shared" si="269"/>
        <v>0</v>
      </c>
      <c r="BD57" s="128">
        <f t="shared" si="269"/>
        <v>0</v>
      </c>
      <c r="BE57" s="128">
        <f t="shared" si="269"/>
        <v>0</v>
      </c>
      <c r="BF57" s="128"/>
      <c r="BG57" s="128">
        <f t="shared" si="269"/>
        <v>0</v>
      </c>
      <c r="BH57" s="128">
        <f t="shared" si="269"/>
        <v>0</v>
      </c>
      <c r="BI57" s="128">
        <f t="shared" si="269"/>
        <v>0</v>
      </c>
      <c r="BJ57" s="128">
        <f t="shared" si="269"/>
        <v>0</v>
      </c>
      <c r="BK57" s="128">
        <f t="shared" si="269"/>
        <v>0</v>
      </c>
      <c r="BL57" s="128">
        <f t="shared" si="269"/>
        <v>0</v>
      </c>
      <c r="BM57" s="128">
        <f t="shared" si="269"/>
        <v>0</v>
      </c>
      <c r="BN57" s="128"/>
      <c r="BO57" s="128">
        <f t="shared" si="269"/>
        <v>0</v>
      </c>
      <c r="BP57" s="128">
        <f t="shared" si="269"/>
        <v>0</v>
      </c>
      <c r="BQ57" s="128">
        <f t="shared" si="269"/>
        <v>0</v>
      </c>
      <c r="BR57" s="128">
        <f t="shared" si="269"/>
        <v>0</v>
      </c>
      <c r="BS57" s="128">
        <f t="shared" si="269"/>
        <v>0</v>
      </c>
      <c r="BT57" s="128">
        <f t="shared" si="269"/>
        <v>0</v>
      </c>
      <c r="BU57" s="128">
        <f t="shared" si="269"/>
        <v>0</v>
      </c>
      <c r="BV57" s="128"/>
      <c r="BW57" s="128">
        <f t="shared" si="269"/>
        <v>0</v>
      </c>
      <c r="BX57" s="128">
        <f t="shared" si="269"/>
        <v>0</v>
      </c>
      <c r="BY57" s="128">
        <f t="shared" si="269"/>
        <v>0</v>
      </c>
      <c r="BZ57" s="128">
        <f t="shared" si="269"/>
        <v>0</v>
      </c>
      <c r="CA57" s="128">
        <f t="shared" si="269"/>
        <v>0</v>
      </c>
      <c r="CB57" s="128">
        <f t="shared" si="269"/>
        <v>0</v>
      </c>
      <c r="CC57" s="128">
        <f t="shared" si="269"/>
        <v>0</v>
      </c>
      <c r="CD57" s="128"/>
      <c r="CE57" s="128">
        <f t="shared" si="269"/>
        <v>0</v>
      </c>
      <c r="CF57" s="128">
        <f t="shared" si="269"/>
        <v>0</v>
      </c>
      <c r="CG57" s="128">
        <f t="shared" si="269"/>
        <v>0</v>
      </c>
      <c r="CH57" s="128">
        <f t="shared" si="269"/>
        <v>0</v>
      </c>
      <c r="CI57" s="128">
        <f t="shared" si="269"/>
        <v>0</v>
      </c>
      <c r="CJ57" s="128">
        <f t="shared" si="269"/>
        <v>0</v>
      </c>
      <c r="CK57" s="128">
        <f t="shared" si="269"/>
        <v>0</v>
      </c>
      <c r="CL57" s="128"/>
      <c r="CM57" s="128">
        <f t="shared" si="269"/>
        <v>0</v>
      </c>
      <c r="CN57" s="128">
        <f t="shared" si="269"/>
        <v>0</v>
      </c>
      <c r="CO57" s="128">
        <f t="shared" si="269"/>
        <v>0</v>
      </c>
      <c r="CP57" s="128">
        <f t="shared" si="269"/>
        <v>0</v>
      </c>
      <c r="CQ57" s="128">
        <f t="shared" si="269"/>
        <v>0</v>
      </c>
      <c r="CR57" s="128">
        <f t="shared" si="269"/>
        <v>0</v>
      </c>
      <c r="CS57" s="128">
        <f t="shared" si="269"/>
        <v>0</v>
      </c>
      <c r="CT57" s="128"/>
      <c r="CU57" s="128">
        <f t="shared" si="269"/>
        <v>0</v>
      </c>
      <c r="CV57" s="128">
        <f t="shared" si="269"/>
        <v>0</v>
      </c>
      <c r="CW57" s="128">
        <f t="shared" si="269"/>
        <v>0</v>
      </c>
      <c r="CX57" s="128">
        <f t="shared" si="269"/>
        <v>0</v>
      </c>
      <c r="CY57" s="128">
        <f t="shared" si="269"/>
        <v>0</v>
      </c>
      <c r="CZ57" s="128">
        <f t="shared" si="269"/>
        <v>0</v>
      </c>
      <c r="DA57" s="128">
        <f t="shared" si="269"/>
        <v>0</v>
      </c>
      <c r="DB57" s="128"/>
      <c r="DC57" s="128">
        <f t="shared" ref="DC57:FB57" si="270">DC37</f>
        <v>0</v>
      </c>
      <c r="DD57" s="128">
        <f t="shared" si="270"/>
        <v>0</v>
      </c>
      <c r="DE57" s="128">
        <f t="shared" si="270"/>
        <v>0</v>
      </c>
      <c r="DF57" s="128">
        <f t="shared" si="270"/>
        <v>0</v>
      </c>
      <c r="DG57" s="128">
        <f t="shared" si="270"/>
        <v>0</v>
      </c>
      <c r="DH57" s="128">
        <f t="shared" si="270"/>
        <v>0</v>
      </c>
      <c r="DI57" s="128">
        <f t="shared" si="270"/>
        <v>0</v>
      </c>
      <c r="DJ57" s="128"/>
      <c r="DK57" s="128">
        <f t="shared" si="270"/>
        <v>0</v>
      </c>
      <c r="DL57" s="128">
        <f t="shared" si="270"/>
        <v>0</v>
      </c>
      <c r="DM57" s="128">
        <f t="shared" si="270"/>
        <v>0</v>
      </c>
      <c r="DN57" s="128">
        <f t="shared" si="270"/>
        <v>0</v>
      </c>
      <c r="DO57" s="128">
        <f t="shared" si="270"/>
        <v>0</v>
      </c>
      <c r="DP57" s="128">
        <f t="shared" si="270"/>
        <v>0</v>
      </c>
      <c r="DQ57" s="128">
        <f t="shared" si="270"/>
        <v>0</v>
      </c>
      <c r="DR57" s="128">
        <f t="shared" si="270"/>
        <v>0</v>
      </c>
      <c r="DS57" s="128">
        <f t="shared" si="270"/>
        <v>0</v>
      </c>
      <c r="DT57" s="128">
        <f t="shared" si="270"/>
        <v>0</v>
      </c>
      <c r="DU57" s="128"/>
      <c r="DV57" s="128">
        <f t="shared" si="270"/>
        <v>0</v>
      </c>
      <c r="DW57" s="128">
        <f t="shared" si="270"/>
        <v>0</v>
      </c>
      <c r="DX57" s="128">
        <f t="shared" si="270"/>
        <v>0</v>
      </c>
      <c r="DY57" s="128">
        <f t="shared" si="270"/>
        <v>0</v>
      </c>
      <c r="DZ57" s="128">
        <f t="shared" si="270"/>
        <v>0</v>
      </c>
      <c r="EA57" s="128">
        <f t="shared" si="270"/>
        <v>0</v>
      </c>
      <c r="EB57" s="128">
        <f t="shared" si="270"/>
        <v>0</v>
      </c>
      <c r="EC57" s="128"/>
      <c r="ED57" s="128">
        <f t="shared" si="270"/>
        <v>0</v>
      </c>
      <c r="EE57" s="128">
        <f t="shared" si="270"/>
        <v>0</v>
      </c>
      <c r="EF57" s="128">
        <f t="shared" si="270"/>
        <v>0</v>
      </c>
      <c r="EG57" s="128">
        <f t="shared" si="270"/>
        <v>0</v>
      </c>
      <c r="EH57" s="128">
        <f t="shared" si="270"/>
        <v>0</v>
      </c>
      <c r="EI57" s="128">
        <f t="shared" si="270"/>
        <v>0</v>
      </c>
      <c r="EJ57" s="128">
        <f t="shared" si="270"/>
        <v>0</v>
      </c>
      <c r="EK57" s="128"/>
      <c r="EL57" s="128">
        <f t="shared" si="270"/>
        <v>0</v>
      </c>
      <c r="EM57" s="128">
        <f t="shared" si="270"/>
        <v>0</v>
      </c>
      <c r="EN57" s="128">
        <f t="shared" si="270"/>
        <v>0</v>
      </c>
      <c r="EO57" s="128">
        <f t="shared" si="270"/>
        <v>0</v>
      </c>
      <c r="EP57" s="128">
        <f t="shared" si="270"/>
        <v>0</v>
      </c>
      <c r="EQ57" s="128">
        <f t="shared" si="270"/>
        <v>0</v>
      </c>
      <c r="ER57" s="128">
        <f t="shared" si="270"/>
        <v>0</v>
      </c>
      <c r="ES57" s="128"/>
      <c r="ET57" s="128">
        <f t="shared" si="270"/>
        <v>0</v>
      </c>
      <c r="EU57" s="128">
        <f t="shared" si="270"/>
        <v>0</v>
      </c>
      <c r="EV57" s="128">
        <f t="shared" si="270"/>
        <v>0</v>
      </c>
      <c r="EW57" s="128">
        <f t="shared" si="270"/>
        <v>0</v>
      </c>
      <c r="EX57" s="128">
        <f t="shared" si="270"/>
        <v>0</v>
      </c>
      <c r="EY57" s="128">
        <f t="shared" si="270"/>
        <v>0</v>
      </c>
      <c r="EZ57" s="128">
        <f t="shared" si="270"/>
        <v>0</v>
      </c>
      <c r="FA57" s="128"/>
      <c r="FB57" s="128">
        <f t="shared" si="270"/>
        <v>0</v>
      </c>
      <c r="FC57" s="128"/>
      <c r="FD57" s="128">
        <f t="shared" si="87"/>
        <v>0</v>
      </c>
      <c r="FE57" s="128">
        <f t="shared" si="88"/>
        <v>0</v>
      </c>
      <c r="FF57" s="128">
        <f t="shared" si="89"/>
        <v>0</v>
      </c>
      <c r="FG57" s="128">
        <f t="shared" si="90"/>
        <v>0</v>
      </c>
      <c r="FH57" s="128">
        <f t="shared" si="91"/>
        <v>0</v>
      </c>
      <c r="FI57" s="128">
        <f t="shared" si="92"/>
        <v>0</v>
      </c>
      <c r="FJ57" s="128">
        <f t="shared" si="93"/>
        <v>0</v>
      </c>
      <c r="FL57">
        <f t="shared" si="94"/>
        <v>0</v>
      </c>
      <c r="FM57">
        <f t="shared" si="95"/>
        <v>0</v>
      </c>
      <c r="FN57">
        <f t="shared" si="96"/>
        <v>0</v>
      </c>
      <c r="FO57">
        <f t="shared" si="97"/>
        <v>0</v>
      </c>
      <c r="FP57">
        <f t="shared" si="98"/>
        <v>0</v>
      </c>
      <c r="FQ57">
        <f t="shared" si="99"/>
        <v>0</v>
      </c>
      <c r="FR57">
        <f t="shared" si="100"/>
        <v>0</v>
      </c>
      <c r="FT57">
        <f t="shared" si="101"/>
        <v>0</v>
      </c>
      <c r="FU57">
        <f t="shared" si="102"/>
        <v>0</v>
      </c>
      <c r="FV57">
        <f t="shared" si="103"/>
        <v>0</v>
      </c>
      <c r="FW57">
        <f t="shared" si="104"/>
        <v>0</v>
      </c>
      <c r="FX57">
        <f t="shared" si="105"/>
        <v>0</v>
      </c>
      <c r="FY57">
        <f t="shared" si="106"/>
        <v>0</v>
      </c>
      <c r="FZ57">
        <f t="shared" si="107"/>
        <v>0</v>
      </c>
      <c r="GB57">
        <f t="shared" si="108"/>
        <v>0</v>
      </c>
      <c r="GC57">
        <f t="shared" si="109"/>
        <v>0</v>
      </c>
      <c r="GD57">
        <f t="shared" si="110"/>
        <v>0</v>
      </c>
      <c r="GE57">
        <f t="shared" si="111"/>
        <v>0</v>
      </c>
      <c r="GF57">
        <f t="shared" si="112"/>
        <v>0</v>
      </c>
      <c r="GG57">
        <f t="shared" si="113"/>
        <v>0</v>
      </c>
      <c r="GH57">
        <f t="shared" si="114"/>
        <v>0</v>
      </c>
      <c r="GJ57">
        <f t="shared" si="115"/>
        <v>0</v>
      </c>
      <c r="GK57">
        <f t="shared" si="116"/>
        <v>0</v>
      </c>
      <c r="GL57">
        <f t="shared" si="117"/>
        <v>0</v>
      </c>
      <c r="GM57">
        <f t="shared" si="118"/>
        <v>0</v>
      </c>
      <c r="GN57">
        <f t="shared" si="119"/>
        <v>0</v>
      </c>
      <c r="GO57">
        <f t="shared" si="120"/>
        <v>0</v>
      </c>
      <c r="GP57">
        <f t="shared" si="121"/>
        <v>0</v>
      </c>
      <c r="GR57">
        <f t="shared" si="122"/>
        <v>0</v>
      </c>
      <c r="GS57">
        <f t="shared" si="123"/>
        <v>0</v>
      </c>
      <c r="GT57">
        <f t="shared" si="124"/>
        <v>0</v>
      </c>
      <c r="GU57">
        <f t="shared" si="125"/>
        <v>0</v>
      </c>
      <c r="GV57">
        <f t="shared" si="126"/>
        <v>0</v>
      </c>
      <c r="GW57">
        <f t="shared" si="127"/>
        <v>0</v>
      </c>
      <c r="GX57">
        <f t="shared" si="128"/>
        <v>0</v>
      </c>
    </row>
    <row r="58" spans="1:206" x14ac:dyDescent="0.2">
      <c r="A58" t="s">
        <v>791</v>
      </c>
      <c r="AA58" s="128">
        <f>AA39</f>
        <v>0</v>
      </c>
      <c r="AB58" s="128">
        <f t="shared" ref="AB58:AG58" si="271">AB39</f>
        <v>0</v>
      </c>
      <c r="AC58" s="128">
        <f t="shared" si="271"/>
        <v>0</v>
      </c>
      <c r="AD58" s="128">
        <f t="shared" si="271"/>
        <v>0</v>
      </c>
      <c r="AE58" s="128">
        <f t="shared" si="271"/>
        <v>0</v>
      </c>
      <c r="AF58" s="128">
        <f t="shared" si="271"/>
        <v>0</v>
      </c>
      <c r="AG58" s="128">
        <f t="shared" si="271"/>
        <v>0</v>
      </c>
      <c r="AH58" s="128"/>
      <c r="AI58" s="128">
        <f t="shared" ref="AI58:AO58" si="272">AI39</f>
        <v>0</v>
      </c>
      <c r="AJ58" s="128">
        <f t="shared" si="272"/>
        <v>0</v>
      </c>
      <c r="AK58" s="128">
        <f t="shared" si="272"/>
        <v>0</v>
      </c>
      <c r="AL58" s="128">
        <f t="shared" si="272"/>
        <v>0</v>
      </c>
      <c r="AM58" s="128">
        <f t="shared" si="272"/>
        <v>0</v>
      </c>
      <c r="AN58" s="128">
        <f t="shared" si="272"/>
        <v>0</v>
      </c>
      <c r="AO58" s="128">
        <f t="shared" si="272"/>
        <v>0</v>
      </c>
      <c r="AP58" s="128"/>
      <c r="AQ58" s="128">
        <f t="shared" ref="AQ58:DA58" si="273">AQ39</f>
        <v>0</v>
      </c>
      <c r="AR58" s="128">
        <f t="shared" si="273"/>
        <v>0</v>
      </c>
      <c r="AS58" s="128">
        <f t="shared" si="273"/>
        <v>0</v>
      </c>
      <c r="AT58" s="128">
        <f t="shared" si="273"/>
        <v>0</v>
      </c>
      <c r="AU58" s="128">
        <f t="shared" si="273"/>
        <v>0</v>
      </c>
      <c r="AV58" s="128">
        <f t="shared" si="273"/>
        <v>0</v>
      </c>
      <c r="AW58" s="128">
        <f t="shared" si="273"/>
        <v>0</v>
      </c>
      <c r="AX58" s="128"/>
      <c r="AY58" s="128">
        <f t="shared" si="273"/>
        <v>0</v>
      </c>
      <c r="AZ58" s="128">
        <f t="shared" si="273"/>
        <v>0</v>
      </c>
      <c r="BA58" s="128">
        <f t="shared" si="273"/>
        <v>0</v>
      </c>
      <c r="BB58" s="128">
        <f t="shared" si="273"/>
        <v>0</v>
      </c>
      <c r="BC58" s="128">
        <f t="shared" si="273"/>
        <v>0</v>
      </c>
      <c r="BD58" s="128">
        <f t="shared" si="273"/>
        <v>0</v>
      </c>
      <c r="BE58" s="128">
        <f t="shared" si="273"/>
        <v>0</v>
      </c>
      <c r="BF58" s="128"/>
      <c r="BG58" s="128">
        <f t="shared" si="273"/>
        <v>0</v>
      </c>
      <c r="BH58" s="128">
        <f t="shared" si="273"/>
        <v>0</v>
      </c>
      <c r="BI58" s="128">
        <f t="shared" si="273"/>
        <v>0</v>
      </c>
      <c r="BJ58" s="128">
        <f t="shared" si="273"/>
        <v>0</v>
      </c>
      <c r="BK58" s="128">
        <f t="shared" si="273"/>
        <v>0</v>
      </c>
      <c r="BL58" s="128">
        <f t="shared" si="273"/>
        <v>0</v>
      </c>
      <c r="BM58" s="128">
        <f t="shared" si="273"/>
        <v>0</v>
      </c>
      <c r="BN58" s="128"/>
      <c r="BO58" s="128">
        <f t="shared" si="273"/>
        <v>0</v>
      </c>
      <c r="BP58" s="128">
        <f t="shared" si="273"/>
        <v>0</v>
      </c>
      <c r="BQ58" s="128">
        <f t="shared" si="273"/>
        <v>0</v>
      </c>
      <c r="BR58" s="128">
        <f t="shared" si="273"/>
        <v>0</v>
      </c>
      <c r="BS58" s="128">
        <f t="shared" si="273"/>
        <v>0</v>
      </c>
      <c r="BT58" s="128">
        <f t="shared" si="273"/>
        <v>0</v>
      </c>
      <c r="BU58" s="128">
        <f t="shared" si="273"/>
        <v>0</v>
      </c>
      <c r="BV58" s="128"/>
      <c r="BW58" s="128">
        <f t="shared" si="273"/>
        <v>0</v>
      </c>
      <c r="BX58" s="128">
        <f t="shared" si="273"/>
        <v>0</v>
      </c>
      <c r="BY58" s="128">
        <f t="shared" si="273"/>
        <v>0</v>
      </c>
      <c r="BZ58" s="128">
        <f t="shared" si="273"/>
        <v>0</v>
      </c>
      <c r="CA58" s="128">
        <f t="shared" si="273"/>
        <v>0</v>
      </c>
      <c r="CB58" s="128">
        <f t="shared" si="273"/>
        <v>0</v>
      </c>
      <c r="CC58" s="128">
        <f t="shared" si="273"/>
        <v>0</v>
      </c>
      <c r="CD58" s="128"/>
      <c r="CE58" s="128">
        <f t="shared" si="273"/>
        <v>0</v>
      </c>
      <c r="CF58" s="128">
        <f t="shared" si="273"/>
        <v>0</v>
      </c>
      <c r="CG58" s="128">
        <f t="shared" si="273"/>
        <v>0</v>
      </c>
      <c r="CH58" s="128">
        <f t="shared" si="273"/>
        <v>0</v>
      </c>
      <c r="CI58" s="128">
        <f t="shared" si="273"/>
        <v>0</v>
      </c>
      <c r="CJ58" s="128">
        <f t="shared" si="273"/>
        <v>0</v>
      </c>
      <c r="CK58" s="128">
        <f t="shared" si="273"/>
        <v>0</v>
      </c>
      <c r="CL58" s="128"/>
      <c r="CM58" s="128">
        <f t="shared" si="273"/>
        <v>0</v>
      </c>
      <c r="CN58" s="128">
        <f t="shared" si="273"/>
        <v>0</v>
      </c>
      <c r="CO58" s="128">
        <f t="shared" si="273"/>
        <v>0</v>
      </c>
      <c r="CP58" s="128">
        <f t="shared" si="273"/>
        <v>0</v>
      </c>
      <c r="CQ58" s="128">
        <f t="shared" si="273"/>
        <v>0</v>
      </c>
      <c r="CR58" s="128">
        <f t="shared" si="273"/>
        <v>0</v>
      </c>
      <c r="CS58" s="128">
        <f t="shared" si="273"/>
        <v>0</v>
      </c>
      <c r="CT58" s="128"/>
      <c r="CU58" s="128">
        <f t="shared" si="273"/>
        <v>0</v>
      </c>
      <c r="CV58" s="128">
        <f t="shared" si="273"/>
        <v>0</v>
      </c>
      <c r="CW58" s="128">
        <f t="shared" si="273"/>
        <v>0</v>
      </c>
      <c r="CX58" s="128">
        <f t="shared" si="273"/>
        <v>0</v>
      </c>
      <c r="CY58" s="128">
        <f t="shared" si="273"/>
        <v>0</v>
      </c>
      <c r="CZ58" s="128">
        <f t="shared" si="273"/>
        <v>0</v>
      </c>
      <c r="DA58" s="128">
        <f t="shared" si="273"/>
        <v>0</v>
      </c>
      <c r="DB58" s="128"/>
      <c r="DC58" s="128">
        <f t="shared" ref="DC58:FB58" si="274">DC39</f>
        <v>0</v>
      </c>
      <c r="DD58" s="128">
        <f t="shared" si="274"/>
        <v>0</v>
      </c>
      <c r="DE58" s="128">
        <f t="shared" si="274"/>
        <v>0</v>
      </c>
      <c r="DF58" s="128">
        <f t="shared" si="274"/>
        <v>0</v>
      </c>
      <c r="DG58" s="128">
        <f t="shared" si="274"/>
        <v>0</v>
      </c>
      <c r="DH58" s="128">
        <f t="shared" si="274"/>
        <v>0</v>
      </c>
      <c r="DI58" s="128">
        <f t="shared" si="274"/>
        <v>0</v>
      </c>
      <c r="DJ58" s="128"/>
      <c r="DK58" s="128">
        <f t="shared" si="274"/>
        <v>0</v>
      </c>
      <c r="DL58" s="128">
        <f t="shared" si="274"/>
        <v>0</v>
      </c>
      <c r="DM58" s="128">
        <f t="shared" si="274"/>
        <v>0</v>
      </c>
      <c r="DN58" s="128">
        <f t="shared" si="274"/>
        <v>0</v>
      </c>
      <c r="DO58" s="128">
        <f t="shared" si="274"/>
        <v>0</v>
      </c>
      <c r="DP58" s="128">
        <f t="shared" si="274"/>
        <v>0</v>
      </c>
      <c r="DQ58" s="128">
        <f t="shared" si="274"/>
        <v>0</v>
      </c>
      <c r="DR58" s="128">
        <f t="shared" si="274"/>
        <v>0</v>
      </c>
      <c r="DS58" s="128">
        <f t="shared" si="274"/>
        <v>0</v>
      </c>
      <c r="DT58" s="128">
        <f t="shared" si="274"/>
        <v>0</v>
      </c>
      <c r="DU58" s="128"/>
      <c r="DV58" s="128">
        <f t="shared" si="274"/>
        <v>0</v>
      </c>
      <c r="DW58" s="128">
        <f t="shared" si="274"/>
        <v>0</v>
      </c>
      <c r="DX58" s="128">
        <f t="shared" si="274"/>
        <v>0</v>
      </c>
      <c r="DY58" s="128">
        <f t="shared" si="274"/>
        <v>0</v>
      </c>
      <c r="DZ58" s="128">
        <f t="shared" si="274"/>
        <v>0</v>
      </c>
      <c r="EA58" s="128">
        <f t="shared" si="274"/>
        <v>0</v>
      </c>
      <c r="EB58" s="128">
        <f t="shared" si="274"/>
        <v>0</v>
      </c>
      <c r="EC58" s="128"/>
      <c r="ED58" s="128">
        <f t="shared" si="274"/>
        <v>0</v>
      </c>
      <c r="EE58" s="128">
        <f t="shared" si="274"/>
        <v>0</v>
      </c>
      <c r="EF58" s="128">
        <f t="shared" si="274"/>
        <v>0</v>
      </c>
      <c r="EG58" s="128">
        <f t="shared" si="274"/>
        <v>0</v>
      </c>
      <c r="EH58" s="128">
        <f t="shared" si="274"/>
        <v>0</v>
      </c>
      <c r="EI58" s="128">
        <f t="shared" si="274"/>
        <v>0</v>
      </c>
      <c r="EJ58" s="128">
        <f t="shared" si="274"/>
        <v>0</v>
      </c>
      <c r="EK58" s="128"/>
      <c r="EL58" s="128">
        <f t="shared" si="274"/>
        <v>0</v>
      </c>
      <c r="EM58" s="128">
        <f t="shared" si="274"/>
        <v>0</v>
      </c>
      <c r="EN58" s="128">
        <f t="shared" si="274"/>
        <v>0</v>
      </c>
      <c r="EO58" s="128">
        <f t="shared" si="274"/>
        <v>0</v>
      </c>
      <c r="EP58" s="128">
        <f t="shared" si="274"/>
        <v>0</v>
      </c>
      <c r="EQ58" s="128">
        <f t="shared" si="274"/>
        <v>0</v>
      </c>
      <c r="ER58" s="128">
        <f t="shared" si="274"/>
        <v>0</v>
      </c>
      <c r="ES58" s="128"/>
      <c r="ET58" s="128">
        <f t="shared" si="274"/>
        <v>0</v>
      </c>
      <c r="EU58" s="128">
        <f t="shared" si="274"/>
        <v>0</v>
      </c>
      <c r="EV58" s="128">
        <f t="shared" si="274"/>
        <v>0</v>
      </c>
      <c r="EW58" s="128">
        <f t="shared" si="274"/>
        <v>0</v>
      </c>
      <c r="EX58" s="128">
        <f t="shared" si="274"/>
        <v>0</v>
      </c>
      <c r="EY58" s="128">
        <f t="shared" si="274"/>
        <v>0</v>
      </c>
      <c r="EZ58" s="128">
        <f t="shared" si="274"/>
        <v>0</v>
      </c>
      <c r="FA58" s="128"/>
      <c r="FB58" s="128">
        <f t="shared" si="274"/>
        <v>0</v>
      </c>
      <c r="FC58" s="128"/>
      <c r="FD58" s="128">
        <f t="shared" ref="FD58:FD64" si="275">AA58+AI58</f>
        <v>0</v>
      </c>
      <c r="FE58" s="128">
        <f t="shared" ref="FE58:FE64" si="276">AB58+AJ58</f>
        <v>0</v>
      </c>
      <c r="FF58" s="128">
        <f t="shared" ref="FF58:FF64" si="277">AC58+AK58</f>
        <v>0</v>
      </c>
      <c r="FG58" s="128">
        <f t="shared" ref="FG58:FG64" si="278">AD58+AL58</f>
        <v>0</v>
      </c>
      <c r="FH58" s="128">
        <f t="shared" ref="FH58:FH64" si="279">AE58+AM58</f>
        <v>0</v>
      </c>
      <c r="FI58" s="128">
        <f t="shared" ref="FI58:FI64" si="280">AF58+AN58</f>
        <v>0</v>
      </c>
      <c r="FJ58" s="128">
        <f t="shared" ref="FJ58:FJ64" si="281">AG58+AO58</f>
        <v>0</v>
      </c>
      <c r="FL58">
        <f t="shared" ref="FL58:FL64" si="282">AQ58+AY58+BW58+CE58</f>
        <v>0</v>
      </c>
      <c r="FM58">
        <f t="shared" ref="FM58:FM64" si="283">AR58+AZ58+BX58+CF58</f>
        <v>0</v>
      </c>
      <c r="FN58">
        <f t="shared" ref="FN58:FN64" si="284">AS58+BA58+BY58+CG58</f>
        <v>0</v>
      </c>
      <c r="FO58">
        <f t="shared" ref="FO58:FO64" si="285">AT58+BB58+BZ58+CH58</f>
        <v>0</v>
      </c>
      <c r="FP58">
        <f t="shared" ref="FP58:FP64" si="286">AU58+BC58+CA58+CI58</f>
        <v>0</v>
      </c>
      <c r="FQ58">
        <f t="shared" ref="FQ58:FQ64" si="287">AV58+BD58+CB58+CJ58</f>
        <v>0</v>
      </c>
      <c r="FR58">
        <f t="shared" ref="FR58:FR64" si="288">AW58+BE58+CC58+CK58</f>
        <v>0</v>
      </c>
      <c r="FT58">
        <f t="shared" ref="FT58:FT64" si="289">BG58+BO58+CM58+CU58</f>
        <v>0</v>
      </c>
      <c r="FU58">
        <f t="shared" ref="FU58:FU64" si="290">BH58+BP58+CN58+CV58</f>
        <v>0</v>
      </c>
      <c r="FV58">
        <f t="shared" ref="FV58:FV64" si="291">BI58+BQ58+CO58+CW58</f>
        <v>0</v>
      </c>
      <c r="FW58">
        <f t="shared" ref="FW58:FW64" si="292">BJ58+BR58+CP58+CX58</f>
        <v>0</v>
      </c>
      <c r="FX58">
        <f t="shared" ref="FX58:FX64" si="293">BK58+BS58+CQ58+CY58</f>
        <v>0</v>
      </c>
      <c r="FY58">
        <f t="shared" ref="FY58:FY64" si="294">BL58+BT58+CR58+CZ58</f>
        <v>0</v>
      </c>
      <c r="FZ58">
        <f t="shared" ref="FZ58:FZ64" si="295">BM58+BU58+CS58+DA58</f>
        <v>0</v>
      </c>
      <c r="GB58">
        <f t="shared" ref="GB58:GB64" si="296">DC58+DK58</f>
        <v>0</v>
      </c>
      <c r="GC58">
        <f t="shared" ref="GC58:GC64" si="297">DD58+DL58</f>
        <v>0</v>
      </c>
      <c r="GD58">
        <f t="shared" ref="GD58:GD64" si="298">DE58+DM58</f>
        <v>0</v>
      </c>
      <c r="GE58">
        <f t="shared" ref="GE58:GE64" si="299">DF58+DN58</f>
        <v>0</v>
      </c>
      <c r="GF58">
        <f t="shared" ref="GF58:GF64" si="300">DG58+DO58</f>
        <v>0</v>
      </c>
      <c r="GG58">
        <f t="shared" ref="GG58:GG64" si="301">DH58+DP58</f>
        <v>0</v>
      </c>
      <c r="GH58">
        <f t="shared" ref="GH58:GH64" si="302">DI58+DQ58</f>
        <v>0</v>
      </c>
      <c r="GJ58">
        <f t="shared" ref="GJ58:GJ64" si="303">DV58+ED58</f>
        <v>0</v>
      </c>
      <c r="GK58">
        <f t="shared" ref="GK58:GK64" si="304">DW58+EE58</f>
        <v>0</v>
      </c>
      <c r="GL58">
        <f t="shared" ref="GL58:GL64" si="305">DX58+EF58</f>
        <v>0</v>
      </c>
      <c r="GM58">
        <f t="shared" ref="GM58:GM64" si="306">DY58+EG58</f>
        <v>0</v>
      </c>
      <c r="GN58">
        <f t="shared" ref="GN58:GN64" si="307">DZ58+EH58</f>
        <v>0</v>
      </c>
      <c r="GO58">
        <f t="shared" ref="GO58:GO64" si="308">EA58+EI58</f>
        <v>0</v>
      </c>
      <c r="GP58">
        <f t="shared" ref="GP58:GP64" si="309">EB58+EJ58</f>
        <v>0</v>
      </c>
      <c r="GR58">
        <f t="shared" ref="GR58:GR64" si="310">GJ58+FT58</f>
        <v>0</v>
      </c>
      <c r="GS58">
        <f t="shared" ref="GS58:GS64" si="311">GK58+FU58</f>
        <v>0</v>
      </c>
      <c r="GT58">
        <f t="shared" ref="GT58:GT64" si="312">GL58+FV58</f>
        <v>0</v>
      </c>
      <c r="GU58">
        <f t="shared" ref="GU58:GU64" si="313">GM58+FW58</f>
        <v>0</v>
      </c>
      <c r="GV58">
        <f t="shared" ref="GV58:GV64" si="314">GN58+FX58</f>
        <v>0</v>
      </c>
      <c r="GW58">
        <f t="shared" ref="GW58:GW64" si="315">GO58+FY58</f>
        <v>0</v>
      </c>
      <c r="GX58">
        <f t="shared" ref="GX58:GX64" si="316">GP58+FZ58</f>
        <v>0</v>
      </c>
    </row>
    <row r="59" spans="1:206" x14ac:dyDescent="0.2">
      <c r="A59" t="s">
        <v>792</v>
      </c>
      <c r="AA59" s="128">
        <f>AA40</f>
        <v>0</v>
      </c>
      <c r="AB59" s="128">
        <f t="shared" ref="AB59:AG59" si="317">AB40</f>
        <v>0</v>
      </c>
      <c r="AC59" s="128">
        <f t="shared" si="317"/>
        <v>0</v>
      </c>
      <c r="AD59" s="128">
        <f t="shared" si="317"/>
        <v>0</v>
      </c>
      <c r="AE59" s="128">
        <f t="shared" si="317"/>
        <v>0</v>
      </c>
      <c r="AF59" s="128">
        <f t="shared" si="317"/>
        <v>0</v>
      </c>
      <c r="AG59" s="128">
        <f t="shared" si="317"/>
        <v>0</v>
      </c>
      <c r="AH59" s="128"/>
      <c r="AI59" s="128">
        <f t="shared" ref="AI59:AO59" si="318">AI40</f>
        <v>0</v>
      </c>
      <c r="AJ59" s="128">
        <f t="shared" si="318"/>
        <v>0</v>
      </c>
      <c r="AK59" s="128">
        <f t="shared" si="318"/>
        <v>0</v>
      </c>
      <c r="AL59" s="128">
        <f t="shared" si="318"/>
        <v>0</v>
      </c>
      <c r="AM59" s="128">
        <f t="shared" si="318"/>
        <v>0</v>
      </c>
      <c r="AN59" s="128">
        <f t="shared" si="318"/>
        <v>0</v>
      </c>
      <c r="AO59" s="128">
        <f t="shared" si="318"/>
        <v>0</v>
      </c>
      <c r="AP59" s="128"/>
      <c r="AQ59" s="128">
        <f t="shared" ref="AQ59:DA59" si="319">AQ40</f>
        <v>0</v>
      </c>
      <c r="AR59" s="128">
        <f t="shared" si="319"/>
        <v>0</v>
      </c>
      <c r="AS59" s="128">
        <f t="shared" si="319"/>
        <v>0</v>
      </c>
      <c r="AT59" s="128">
        <f t="shared" si="319"/>
        <v>0</v>
      </c>
      <c r="AU59" s="128">
        <f t="shared" si="319"/>
        <v>0</v>
      </c>
      <c r="AV59" s="128">
        <f t="shared" si="319"/>
        <v>0</v>
      </c>
      <c r="AW59" s="128">
        <f t="shared" si="319"/>
        <v>0</v>
      </c>
      <c r="AX59" s="128"/>
      <c r="AY59" s="128">
        <f t="shared" si="319"/>
        <v>0</v>
      </c>
      <c r="AZ59" s="128">
        <f t="shared" si="319"/>
        <v>0</v>
      </c>
      <c r="BA59" s="128">
        <f t="shared" si="319"/>
        <v>0</v>
      </c>
      <c r="BB59" s="128">
        <f t="shared" si="319"/>
        <v>0</v>
      </c>
      <c r="BC59" s="128">
        <f t="shared" si="319"/>
        <v>0</v>
      </c>
      <c r="BD59" s="128">
        <f t="shared" si="319"/>
        <v>0</v>
      </c>
      <c r="BE59" s="128">
        <f t="shared" si="319"/>
        <v>0</v>
      </c>
      <c r="BF59" s="128"/>
      <c r="BG59" s="128">
        <f t="shared" si="319"/>
        <v>0</v>
      </c>
      <c r="BH59" s="128">
        <f t="shared" si="319"/>
        <v>0</v>
      </c>
      <c r="BI59" s="128">
        <f t="shared" si="319"/>
        <v>0</v>
      </c>
      <c r="BJ59" s="128">
        <f t="shared" si="319"/>
        <v>0</v>
      </c>
      <c r="BK59" s="128">
        <f t="shared" si="319"/>
        <v>0</v>
      </c>
      <c r="BL59" s="128">
        <f t="shared" si="319"/>
        <v>0</v>
      </c>
      <c r="BM59" s="128">
        <f t="shared" si="319"/>
        <v>0</v>
      </c>
      <c r="BN59" s="128"/>
      <c r="BO59" s="128">
        <f t="shared" si="319"/>
        <v>0</v>
      </c>
      <c r="BP59" s="128">
        <f t="shared" si="319"/>
        <v>0</v>
      </c>
      <c r="BQ59" s="128">
        <f t="shared" si="319"/>
        <v>0</v>
      </c>
      <c r="BR59" s="128">
        <f t="shared" si="319"/>
        <v>0</v>
      </c>
      <c r="BS59" s="128">
        <f t="shared" si="319"/>
        <v>0</v>
      </c>
      <c r="BT59" s="128">
        <f t="shared" si="319"/>
        <v>0</v>
      </c>
      <c r="BU59" s="128">
        <f t="shared" si="319"/>
        <v>0</v>
      </c>
      <c r="BV59" s="128"/>
      <c r="BW59" s="128">
        <f t="shared" si="319"/>
        <v>0</v>
      </c>
      <c r="BX59" s="128">
        <f t="shared" si="319"/>
        <v>0</v>
      </c>
      <c r="BY59" s="128">
        <f t="shared" si="319"/>
        <v>0</v>
      </c>
      <c r="BZ59" s="128">
        <f t="shared" si="319"/>
        <v>0</v>
      </c>
      <c r="CA59" s="128">
        <f t="shared" si="319"/>
        <v>0</v>
      </c>
      <c r="CB59" s="128">
        <f t="shared" si="319"/>
        <v>0</v>
      </c>
      <c r="CC59" s="128">
        <f t="shared" si="319"/>
        <v>0</v>
      </c>
      <c r="CD59" s="128"/>
      <c r="CE59" s="128">
        <f t="shared" si="319"/>
        <v>0</v>
      </c>
      <c r="CF59" s="128">
        <f t="shared" si="319"/>
        <v>0</v>
      </c>
      <c r="CG59" s="128">
        <f t="shared" si="319"/>
        <v>0</v>
      </c>
      <c r="CH59" s="128">
        <f t="shared" si="319"/>
        <v>0</v>
      </c>
      <c r="CI59" s="128">
        <f t="shared" si="319"/>
        <v>0</v>
      </c>
      <c r="CJ59" s="128">
        <f t="shared" si="319"/>
        <v>0</v>
      </c>
      <c r="CK59" s="128">
        <f t="shared" si="319"/>
        <v>0</v>
      </c>
      <c r="CL59" s="128"/>
      <c r="CM59" s="128">
        <f t="shared" si="319"/>
        <v>0</v>
      </c>
      <c r="CN59" s="128">
        <f t="shared" si="319"/>
        <v>0</v>
      </c>
      <c r="CO59" s="128">
        <f t="shared" si="319"/>
        <v>0</v>
      </c>
      <c r="CP59" s="128">
        <f t="shared" si="319"/>
        <v>0</v>
      </c>
      <c r="CQ59" s="128">
        <f t="shared" si="319"/>
        <v>0</v>
      </c>
      <c r="CR59" s="128">
        <f t="shared" si="319"/>
        <v>0</v>
      </c>
      <c r="CS59" s="128">
        <f t="shared" si="319"/>
        <v>0</v>
      </c>
      <c r="CT59" s="128"/>
      <c r="CU59" s="128">
        <f t="shared" si="319"/>
        <v>0</v>
      </c>
      <c r="CV59" s="128">
        <f t="shared" si="319"/>
        <v>0</v>
      </c>
      <c r="CW59" s="128">
        <f t="shared" si="319"/>
        <v>0</v>
      </c>
      <c r="CX59" s="128">
        <f t="shared" si="319"/>
        <v>0</v>
      </c>
      <c r="CY59" s="128">
        <f t="shared" si="319"/>
        <v>0</v>
      </c>
      <c r="CZ59" s="128">
        <f t="shared" si="319"/>
        <v>0</v>
      </c>
      <c r="DA59" s="128">
        <f t="shared" si="319"/>
        <v>0</v>
      </c>
      <c r="DB59" s="128"/>
      <c r="DC59" s="128">
        <f t="shared" ref="DC59:FB59" si="320">DC40</f>
        <v>0</v>
      </c>
      <c r="DD59" s="128">
        <f t="shared" si="320"/>
        <v>0</v>
      </c>
      <c r="DE59" s="128">
        <f t="shared" si="320"/>
        <v>0</v>
      </c>
      <c r="DF59" s="128">
        <f t="shared" si="320"/>
        <v>0</v>
      </c>
      <c r="DG59" s="128">
        <f t="shared" si="320"/>
        <v>0</v>
      </c>
      <c r="DH59" s="128">
        <f t="shared" si="320"/>
        <v>0</v>
      </c>
      <c r="DI59" s="128">
        <f t="shared" si="320"/>
        <v>0</v>
      </c>
      <c r="DJ59" s="128"/>
      <c r="DK59" s="128">
        <f t="shared" si="320"/>
        <v>0</v>
      </c>
      <c r="DL59" s="128">
        <f t="shared" si="320"/>
        <v>0</v>
      </c>
      <c r="DM59" s="128">
        <f t="shared" si="320"/>
        <v>0</v>
      </c>
      <c r="DN59" s="128">
        <f t="shared" si="320"/>
        <v>0</v>
      </c>
      <c r="DO59" s="128">
        <f t="shared" si="320"/>
        <v>0</v>
      </c>
      <c r="DP59" s="128">
        <f t="shared" si="320"/>
        <v>0</v>
      </c>
      <c r="DQ59" s="128">
        <f t="shared" si="320"/>
        <v>0</v>
      </c>
      <c r="DR59" s="128">
        <f t="shared" si="320"/>
        <v>0</v>
      </c>
      <c r="DS59" s="128">
        <f t="shared" si="320"/>
        <v>0</v>
      </c>
      <c r="DT59" s="128">
        <f t="shared" si="320"/>
        <v>0</v>
      </c>
      <c r="DU59" s="128"/>
      <c r="DV59" s="128">
        <f t="shared" si="320"/>
        <v>0</v>
      </c>
      <c r="DW59" s="128">
        <f t="shared" si="320"/>
        <v>0</v>
      </c>
      <c r="DX59" s="128">
        <f t="shared" si="320"/>
        <v>0</v>
      </c>
      <c r="DY59" s="128">
        <f t="shared" si="320"/>
        <v>0</v>
      </c>
      <c r="DZ59" s="128">
        <f t="shared" si="320"/>
        <v>0</v>
      </c>
      <c r="EA59" s="128">
        <f t="shared" si="320"/>
        <v>0</v>
      </c>
      <c r="EB59" s="128">
        <f t="shared" si="320"/>
        <v>0</v>
      </c>
      <c r="EC59" s="128"/>
      <c r="ED59" s="128">
        <f t="shared" si="320"/>
        <v>0</v>
      </c>
      <c r="EE59" s="128">
        <f t="shared" si="320"/>
        <v>0</v>
      </c>
      <c r="EF59" s="128">
        <f t="shared" si="320"/>
        <v>0</v>
      </c>
      <c r="EG59" s="128">
        <f t="shared" si="320"/>
        <v>0</v>
      </c>
      <c r="EH59" s="128">
        <f t="shared" si="320"/>
        <v>0</v>
      </c>
      <c r="EI59" s="128">
        <f t="shared" si="320"/>
        <v>0</v>
      </c>
      <c r="EJ59" s="128">
        <f t="shared" si="320"/>
        <v>0</v>
      </c>
      <c r="EK59" s="128"/>
      <c r="EL59" s="128">
        <f t="shared" si="320"/>
        <v>0</v>
      </c>
      <c r="EM59" s="128">
        <f t="shared" si="320"/>
        <v>0</v>
      </c>
      <c r="EN59" s="128">
        <f t="shared" si="320"/>
        <v>0</v>
      </c>
      <c r="EO59" s="128">
        <f t="shared" si="320"/>
        <v>0</v>
      </c>
      <c r="EP59" s="128">
        <f t="shared" si="320"/>
        <v>0</v>
      </c>
      <c r="EQ59" s="128">
        <f t="shared" si="320"/>
        <v>0</v>
      </c>
      <c r="ER59" s="128">
        <f t="shared" si="320"/>
        <v>0</v>
      </c>
      <c r="ES59" s="128"/>
      <c r="ET59" s="128">
        <f t="shared" si="320"/>
        <v>0</v>
      </c>
      <c r="EU59" s="128">
        <f t="shared" si="320"/>
        <v>0</v>
      </c>
      <c r="EV59" s="128">
        <f t="shared" si="320"/>
        <v>0</v>
      </c>
      <c r="EW59" s="128">
        <f t="shared" si="320"/>
        <v>0</v>
      </c>
      <c r="EX59" s="128">
        <f t="shared" si="320"/>
        <v>0</v>
      </c>
      <c r="EY59" s="128">
        <f t="shared" si="320"/>
        <v>0</v>
      </c>
      <c r="EZ59" s="128">
        <f t="shared" si="320"/>
        <v>0</v>
      </c>
      <c r="FA59" s="128"/>
      <c r="FB59" s="128">
        <f t="shared" si="320"/>
        <v>0</v>
      </c>
      <c r="FC59" s="128"/>
      <c r="FD59" s="128">
        <f t="shared" si="275"/>
        <v>0</v>
      </c>
      <c r="FE59" s="128">
        <f t="shared" si="276"/>
        <v>0</v>
      </c>
      <c r="FF59" s="128">
        <f t="shared" si="277"/>
        <v>0</v>
      </c>
      <c r="FG59" s="128">
        <f t="shared" si="278"/>
        <v>0</v>
      </c>
      <c r="FH59" s="128">
        <f t="shared" si="279"/>
        <v>0</v>
      </c>
      <c r="FI59" s="128">
        <f t="shared" si="280"/>
        <v>0</v>
      </c>
      <c r="FJ59" s="128">
        <f t="shared" si="281"/>
        <v>0</v>
      </c>
      <c r="FL59">
        <f t="shared" si="282"/>
        <v>0</v>
      </c>
      <c r="FM59">
        <f t="shared" si="283"/>
        <v>0</v>
      </c>
      <c r="FN59">
        <f t="shared" si="284"/>
        <v>0</v>
      </c>
      <c r="FO59">
        <f t="shared" si="285"/>
        <v>0</v>
      </c>
      <c r="FP59">
        <f t="shared" si="286"/>
        <v>0</v>
      </c>
      <c r="FQ59">
        <f t="shared" si="287"/>
        <v>0</v>
      </c>
      <c r="FR59">
        <f t="shared" si="288"/>
        <v>0</v>
      </c>
      <c r="FT59">
        <f t="shared" si="289"/>
        <v>0</v>
      </c>
      <c r="FU59">
        <f t="shared" si="290"/>
        <v>0</v>
      </c>
      <c r="FV59">
        <f t="shared" si="291"/>
        <v>0</v>
      </c>
      <c r="FW59">
        <f t="shared" si="292"/>
        <v>0</v>
      </c>
      <c r="FX59">
        <f t="shared" si="293"/>
        <v>0</v>
      </c>
      <c r="FY59">
        <f t="shared" si="294"/>
        <v>0</v>
      </c>
      <c r="FZ59">
        <f t="shared" si="295"/>
        <v>0</v>
      </c>
      <c r="GB59">
        <f t="shared" si="296"/>
        <v>0</v>
      </c>
      <c r="GC59">
        <f t="shared" si="297"/>
        <v>0</v>
      </c>
      <c r="GD59">
        <f t="shared" si="298"/>
        <v>0</v>
      </c>
      <c r="GE59">
        <f t="shared" si="299"/>
        <v>0</v>
      </c>
      <c r="GF59">
        <f t="shared" si="300"/>
        <v>0</v>
      </c>
      <c r="GG59">
        <f t="shared" si="301"/>
        <v>0</v>
      </c>
      <c r="GH59">
        <f t="shared" si="302"/>
        <v>0</v>
      </c>
      <c r="GJ59">
        <f t="shared" si="303"/>
        <v>0</v>
      </c>
      <c r="GK59">
        <f t="shared" si="304"/>
        <v>0</v>
      </c>
      <c r="GL59">
        <f t="shared" si="305"/>
        <v>0</v>
      </c>
      <c r="GM59">
        <f t="shared" si="306"/>
        <v>0</v>
      </c>
      <c r="GN59">
        <f t="shared" si="307"/>
        <v>0</v>
      </c>
      <c r="GO59">
        <f t="shared" si="308"/>
        <v>0</v>
      </c>
      <c r="GP59">
        <f t="shared" si="309"/>
        <v>0</v>
      </c>
      <c r="GR59">
        <f t="shared" si="310"/>
        <v>0</v>
      </c>
      <c r="GS59">
        <f t="shared" si="311"/>
        <v>0</v>
      </c>
      <c r="GT59">
        <f t="shared" si="312"/>
        <v>0</v>
      </c>
      <c r="GU59">
        <f t="shared" si="313"/>
        <v>0</v>
      </c>
      <c r="GV59">
        <f t="shared" si="314"/>
        <v>0</v>
      </c>
      <c r="GW59">
        <f t="shared" si="315"/>
        <v>0</v>
      </c>
      <c r="GX59">
        <f t="shared" si="316"/>
        <v>0</v>
      </c>
    </row>
    <row r="60" spans="1:206" x14ac:dyDescent="0.2">
      <c r="A60" t="s">
        <v>793</v>
      </c>
      <c r="AA60" s="128">
        <f>AA41</f>
        <v>0</v>
      </c>
      <c r="AB60" s="128">
        <f t="shared" ref="AB60:AG60" si="321">AB41</f>
        <v>0</v>
      </c>
      <c r="AC60" s="128">
        <f t="shared" si="321"/>
        <v>0</v>
      </c>
      <c r="AD60" s="128">
        <f t="shared" si="321"/>
        <v>0</v>
      </c>
      <c r="AE60" s="128">
        <f t="shared" si="321"/>
        <v>0</v>
      </c>
      <c r="AF60" s="128">
        <f t="shared" si="321"/>
        <v>0</v>
      </c>
      <c r="AG60" s="128">
        <f t="shared" si="321"/>
        <v>0</v>
      </c>
      <c r="AH60" s="128"/>
      <c r="AI60" s="128">
        <f t="shared" ref="AI60:AO60" si="322">AI41</f>
        <v>0</v>
      </c>
      <c r="AJ60" s="128">
        <f t="shared" si="322"/>
        <v>0</v>
      </c>
      <c r="AK60" s="128">
        <f t="shared" si="322"/>
        <v>0</v>
      </c>
      <c r="AL60" s="128">
        <f t="shared" si="322"/>
        <v>0</v>
      </c>
      <c r="AM60" s="128">
        <f t="shared" si="322"/>
        <v>0</v>
      </c>
      <c r="AN60" s="128">
        <f t="shared" si="322"/>
        <v>0</v>
      </c>
      <c r="AO60" s="128">
        <f t="shared" si="322"/>
        <v>0</v>
      </c>
      <c r="AP60" s="128"/>
      <c r="AQ60" s="128">
        <f t="shared" ref="AQ60:DA60" si="323">AQ41</f>
        <v>0</v>
      </c>
      <c r="AR60" s="128">
        <f t="shared" si="323"/>
        <v>0</v>
      </c>
      <c r="AS60" s="128">
        <f t="shared" si="323"/>
        <v>0</v>
      </c>
      <c r="AT60" s="128">
        <f t="shared" si="323"/>
        <v>0</v>
      </c>
      <c r="AU60" s="128">
        <f t="shared" si="323"/>
        <v>0</v>
      </c>
      <c r="AV60" s="128">
        <f t="shared" si="323"/>
        <v>0</v>
      </c>
      <c r="AW60" s="128">
        <f t="shared" si="323"/>
        <v>0</v>
      </c>
      <c r="AX60" s="128"/>
      <c r="AY60" s="128">
        <f t="shared" si="323"/>
        <v>0</v>
      </c>
      <c r="AZ60" s="128">
        <f t="shared" si="323"/>
        <v>0</v>
      </c>
      <c r="BA60" s="128">
        <f t="shared" si="323"/>
        <v>0</v>
      </c>
      <c r="BB60" s="128">
        <f t="shared" si="323"/>
        <v>0</v>
      </c>
      <c r="BC60" s="128">
        <f t="shared" si="323"/>
        <v>0</v>
      </c>
      <c r="BD60" s="128">
        <f t="shared" si="323"/>
        <v>0</v>
      </c>
      <c r="BE60" s="128">
        <f t="shared" si="323"/>
        <v>0</v>
      </c>
      <c r="BF60" s="128"/>
      <c r="BG60" s="128">
        <f t="shared" si="323"/>
        <v>0</v>
      </c>
      <c r="BH60" s="128">
        <f t="shared" si="323"/>
        <v>0</v>
      </c>
      <c r="BI60" s="128">
        <f t="shared" si="323"/>
        <v>0</v>
      </c>
      <c r="BJ60" s="128">
        <f t="shared" si="323"/>
        <v>0</v>
      </c>
      <c r="BK60" s="128">
        <f t="shared" si="323"/>
        <v>0</v>
      </c>
      <c r="BL60" s="128">
        <f t="shared" si="323"/>
        <v>0</v>
      </c>
      <c r="BM60" s="128">
        <f t="shared" si="323"/>
        <v>0</v>
      </c>
      <c r="BN60" s="128"/>
      <c r="BO60" s="128">
        <f t="shared" si="323"/>
        <v>0</v>
      </c>
      <c r="BP60" s="128">
        <f t="shared" si="323"/>
        <v>0</v>
      </c>
      <c r="BQ60" s="128">
        <f t="shared" si="323"/>
        <v>0</v>
      </c>
      <c r="BR60" s="128">
        <f t="shared" si="323"/>
        <v>0</v>
      </c>
      <c r="BS60" s="128">
        <f t="shared" si="323"/>
        <v>0</v>
      </c>
      <c r="BT60" s="128">
        <f t="shared" si="323"/>
        <v>0</v>
      </c>
      <c r="BU60" s="128">
        <f t="shared" si="323"/>
        <v>0</v>
      </c>
      <c r="BV60" s="128"/>
      <c r="BW60" s="128">
        <f t="shared" si="323"/>
        <v>0</v>
      </c>
      <c r="BX60" s="128">
        <f t="shared" si="323"/>
        <v>0</v>
      </c>
      <c r="BY60" s="128">
        <f t="shared" si="323"/>
        <v>0</v>
      </c>
      <c r="BZ60" s="128">
        <f t="shared" si="323"/>
        <v>0</v>
      </c>
      <c r="CA60" s="128">
        <f t="shared" si="323"/>
        <v>0</v>
      </c>
      <c r="CB60" s="128">
        <f t="shared" si="323"/>
        <v>0</v>
      </c>
      <c r="CC60" s="128">
        <f t="shared" si="323"/>
        <v>0</v>
      </c>
      <c r="CD60" s="128"/>
      <c r="CE60" s="128">
        <f t="shared" si="323"/>
        <v>0</v>
      </c>
      <c r="CF60" s="128">
        <f t="shared" si="323"/>
        <v>0</v>
      </c>
      <c r="CG60" s="128">
        <f t="shared" si="323"/>
        <v>0</v>
      </c>
      <c r="CH60" s="128">
        <f t="shared" si="323"/>
        <v>0</v>
      </c>
      <c r="CI60" s="128">
        <f t="shared" si="323"/>
        <v>0</v>
      </c>
      <c r="CJ60" s="128">
        <f t="shared" si="323"/>
        <v>0</v>
      </c>
      <c r="CK60" s="128">
        <f t="shared" si="323"/>
        <v>0</v>
      </c>
      <c r="CL60" s="128"/>
      <c r="CM60" s="128">
        <f t="shared" si="323"/>
        <v>0</v>
      </c>
      <c r="CN60" s="128">
        <f t="shared" si="323"/>
        <v>0</v>
      </c>
      <c r="CO60" s="128">
        <f t="shared" si="323"/>
        <v>0</v>
      </c>
      <c r="CP60" s="128">
        <f t="shared" si="323"/>
        <v>0</v>
      </c>
      <c r="CQ60" s="128">
        <f t="shared" si="323"/>
        <v>0</v>
      </c>
      <c r="CR60" s="128">
        <f t="shared" si="323"/>
        <v>0</v>
      </c>
      <c r="CS60" s="128">
        <f t="shared" si="323"/>
        <v>0</v>
      </c>
      <c r="CT60" s="128"/>
      <c r="CU60" s="128">
        <f t="shared" si="323"/>
        <v>0</v>
      </c>
      <c r="CV60" s="128">
        <f t="shared" si="323"/>
        <v>0</v>
      </c>
      <c r="CW60" s="128">
        <f t="shared" si="323"/>
        <v>0</v>
      </c>
      <c r="CX60" s="128">
        <f t="shared" si="323"/>
        <v>0</v>
      </c>
      <c r="CY60" s="128">
        <f t="shared" si="323"/>
        <v>0</v>
      </c>
      <c r="CZ60" s="128">
        <f t="shared" si="323"/>
        <v>0</v>
      </c>
      <c r="DA60" s="128">
        <f t="shared" si="323"/>
        <v>0</v>
      </c>
      <c r="DB60" s="128"/>
      <c r="DC60" s="128">
        <f t="shared" ref="DC60:FB60" si="324">DC41</f>
        <v>0</v>
      </c>
      <c r="DD60" s="128">
        <f t="shared" si="324"/>
        <v>0</v>
      </c>
      <c r="DE60" s="128">
        <f t="shared" si="324"/>
        <v>0</v>
      </c>
      <c r="DF60" s="128">
        <f t="shared" si="324"/>
        <v>0</v>
      </c>
      <c r="DG60" s="128">
        <f t="shared" si="324"/>
        <v>0</v>
      </c>
      <c r="DH60" s="128">
        <f t="shared" si="324"/>
        <v>0</v>
      </c>
      <c r="DI60" s="128">
        <f t="shared" si="324"/>
        <v>0</v>
      </c>
      <c r="DJ60" s="128"/>
      <c r="DK60" s="128">
        <f t="shared" si="324"/>
        <v>0</v>
      </c>
      <c r="DL60" s="128">
        <f t="shared" si="324"/>
        <v>0</v>
      </c>
      <c r="DM60" s="128">
        <f t="shared" si="324"/>
        <v>0</v>
      </c>
      <c r="DN60" s="128">
        <f t="shared" si="324"/>
        <v>0</v>
      </c>
      <c r="DO60" s="128">
        <f t="shared" si="324"/>
        <v>0</v>
      </c>
      <c r="DP60" s="128">
        <f t="shared" si="324"/>
        <v>0</v>
      </c>
      <c r="DQ60" s="128">
        <f t="shared" si="324"/>
        <v>0</v>
      </c>
      <c r="DR60" s="128">
        <f t="shared" si="324"/>
        <v>0</v>
      </c>
      <c r="DS60" s="128">
        <f t="shared" si="324"/>
        <v>0</v>
      </c>
      <c r="DT60" s="128">
        <f t="shared" si="324"/>
        <v>0</v>
      </c>
      <c r="DU60" s="128"/>
      <c r="DV60" s="128">
        <f t="shared" si="324"/>
        <v>0</v>
      </c>
      <c r="DW60" s="128">
        <f t="shared" si="324"/>
        <v>0</v>
      </c>
      <c r="DX60" s="128">
        <f t="shared" si="324"/>
        <v>0</v>
      </c>
      <c r="DY60" s="128">
        <f t="shared" si="324"/>
        <v>0</v>
      </c>
      <c r="DZ60" s="128">
        <f t="shared" si="324"/>
        <v>0</v>
      </c>
      <c r="EA60" s="128">
        <f t="shared" si="324"/>
        <v>0</v>
      </c>
      <c r="EB60" s="128">
        <f t="shared" si="324"/>
        <v>0</v>
      </c>
      <c r="EC60" s="128"/>
      <c r="ED60" s="128">
        <f t="shared" si="324"/>
        <v>0</v>
      </c>
      <c r="EE60" s="128">
        <f t="shared" si="324"/>
        <v>0</v>
      </c>
      <c r="EF60" s="128">
        <f t="shared" si="324"/>
        <v>0</v>
      </c>
      <c r="EG60" s="128">
        <f t="shared" si="324"/>
        <v>0</v>
      </c>
      <c r="EH60" s="128">
        <f t="shared" si="324"/>
        <v>0</v>
      </c>
      <c r="EI60" s="128">
        <f t="shared" si="324"/>
        <v>0</v>
      </c>
      <c r="EJ60" s="128">
        <f t="shared" si="324"/>
        <v>0</v>
      </c>
      <c r="EK60" s="128"/>
      <c r="EL60" s="128">
        <f t="shared" si="324"/>
        <v>0</v>
      </c>
      <c r="EM60" s="128">
        <f t="shared" si="324"/>
        <v>0</v>
      </c>
      <c r="EN60" s="128">
        <f t="shared" si="324"/>
        <v>0</v>
      </c>
      <c r="EO60" s="128">
        <f t="shared" si="324"/>
        <v>0</v>
      </c>
      <c r="EP60" s="128">
        <f t="shared" si="324"/>
        <v>0</v>
      </c>
      <c r="EQ60" s="128">
        <f t="shared" si="324"/>
        <v>0</v>
      </c>
      <c r="ER60" s="128">
        <f t="shared" si="324"/>
        <v>0</v>
      </c>
      <c r="ES60" s="128"/>
      <c r="ET60" s="128">
        <f t="shared" si="324"/>
        <v>0</v>
      </c>
      <c r="EU60" s="128">
        <f t="shared" si="324"/>
        <v>0</v>
      </c>
      <c r="EV60" s="128">
        <f t="shared" si="324"/>
        <v>0</v>
      </c>
      <c r="EW60" s="128">
        <f t="shared" si="324"/>
        <v>0</v>
      </c>
      <c r="EX60" s="128">
        <f t="shared" si="324"/>
        <v>0</v>
      </c>
      <c r="EY60" s="128">
        <f t="shared" si="324"/>
        <v>0</v>
      </c>
      <c r="EZ60" s="128">
        <f t="shared" si="324"/>
        <v>0</v>
      </c>
      <c r="FA60" s="128"/>
      <c r="FB60" s="128">
        <f t="shared" si="324"/>
        <v>0</v>
      </c>
      <c r="FC60" s="128"/>
      <c r="FD60" s="128">
        <f t="shared" si="275"/>
        <v>0</v>
      </c>
      <c r="FE60" s="128">
        <f t="shared" si="276"/>
        <v>0</v>
      </c>
      <c r="FF60" s="128">
        <f t="shared" si="277"/>
        <v>0</v>
      </c>
      <c r="FG60" s="128">
        <f t="shared" si="278"/>
        <v>0</v>
      </c>
      <c r="FH60" s="128">
        <f t="shared" si="279"/>
        <v>0</v>
      </c>
      <c r="FI60" s="128">
        <f t="shared" si="280"/>
        <v>0</v>
      </c>
      <c r="FJ60" s="128">
        <f t="shared" si="281"/>
        <v>0</v>
      </c>
      <c r="FL60">
        <f t="shared" si="282"/>
        <v>0</v>
      </c>
      <c r="FM60">
        <f t="shared" si="283"/>
        <v>0</v>
      </c>
      <c r="FN60">
        <f t="shared" si="284"/>
        <v>0</v>
      </c>
      <c r="FO60">
        <f t="shared" si="285"/>
        <v>0</v>
      </c>
      <c r="FP60">
        <f t="shared" si="286"/>
        <v>0</v>
      </c>
      <c r="FQ60">
        <f t="shared" si="287"/>
        <v>0</v>
      </c>
      <c r="FR60">
        <f t="shared" si="288"/>
        <v>0</v>
      </c>
      <c r="FT60">
        <f t="shared" si="289"/>
        <v>0</v>
      </c>
      <c r="FU60">
        <f t="shared" si="290"/>
        <v>0</v>
      </c>
      <c r="FV60">
        <f t="shared" si="291"/>
        <v>0</v>
      </c>
      <c r="FW60">
        <f t="shared" si="292"/>
        <v>0</v>
      </c>
      <c r="FX60">
        <f t="shared" si="293"/>
        <v>0</v>
      </c>
      <c r="FY60">
        <f t="shared" si="294"/>
        <v>0</v>
      </c>
      <c r="FZ60">
        <f t="shared" si="295"/>
        <v>0</v>
      </c>
      <c r="GB60">
        <f t="shared" si="296"/>
        <v>0</v>
      </c>
      <c r="GC60">
        <f t="shared" si="297"/>
        <v>0</v>
      </c>
      <c r="GD60">
        <f t="shared" si="298"/>
        <v>0</v>
      </c>
      <c r="GE60">
        <f t="shared" si="299"/>
        <v>0</v>
      </c>
      <c r="GF60">
        <f t="shared" si="300"/>
        <v>0</v>
      </c>
      <c r="GG60">
        <f t="shared" si="301"/>
        <v>0</v>
      </c>
      <c r="GH60">
        <f t="shared" si="302"/>
        <v>0</v>
      </c>
      <c r="GJ60">
        <f t="shared" si="303"/>
        <v>0</v>
      </c>
      <c r="GK60">
        <f t="shared" si="304"/>
        <v>0</v>
      </c>
      <c r="GL60">
        <f t="shared" si="305"/>
        <v>0</v>
      </c>
      <c r="GM60">
        <f t="shared" si="306"/>
        <v>0</v>
      </c>
      <c r="GN60">
        <f t="shared" si="307"/>
        <v>0</v>
      </c>
      <c r="GO60">
        <f t="shared" si="308"/>
        <v>0</v>
      </c>
      <c r="GP60">
        <f t="shared" si="309"/>
        <v>0</v>
      </c>
      <c r="GR60">
        <f t="shared" si="310"/>
        <v>0</v>
      </c>
      <c r="GS60">
        <f t="shared" si="311"/>
        <v>0</v>
      </c>
      <c r="GT60">
        <f t="shared" si="312"/>
        <v>0</v>
      </c>
      <c r="GU60">
        <f t="shared" si="313"/>
        <v>0</v>
      </c>
      <c r="GV60">
        <f t="shared" si="314"/>
        <v>0</v>
      </c>
      <c r="GW60">
        <f t="shared" si="315"/>
        <v>0</v>
      </c>
      <c r="GX60">
        <f t="shared" si="316"/>
        <v>0</v>
      </c>
    </row>
    <row r="61" spans="1:206" x14ac:dyDescent="0.2">
      <c r="A61" t="s">
        <v>794</v>
      </c>
      <c r="AA61" s="128">
        <f>AA42</f>
        <v>0</v>
      </c>
      <c r="AB61" s="128">
        <f t="shared" ref="AB61:AG61" si="325">AB42</f>
        <v>0</v>
      </c>
      <c r="AC61" s="128">
        <f t="shared" si="325"/>
        <v>0</v>
      </c>
      <c r="AD61" s="128">
        <f t="shared" si="325"/>
        <v>0</v>
      </c>
      <c r="AE61" s="128">
        <f t="shared" si="325"/>
        <v>0</v>
      </c>
      <c r="AF61" s="128">
        <f t="shared" si="325"/>
        <v>0</v>
      </c>
      <c r="AG61" s="128">
        <f t="shared" si="325"/>
        <v>0</v>
      </c>
      <c r="AH61" s="128"/>
      <c r="AI61" s="128">
        <f t="shared" ref="AI61:AO61" si="326">AI42</f>
        <v>0</v>
      </c>
      <c r="AJ61" s="128">
        <f t="shared" si="326"/>
        <v>0</v>
      </c>
      <c r="AK61" s="128">
        <f t="shared" si="326"/>
        <v>0</v>
      </c>
      <c r="AL61" s="128">
        <f t="shared" si="326"/>
        <v>0</v>
      </c>
      <c r="AM61" s="128">
        <f t="shared" si="326"/>
        <v>0</v>
      </c>
      <c r="AN61" s="128">
        <f t="shared" si="326"/>
        <v>0</v>
      </c>
      <c r="AO61" s="128">
        <f t="shared" si="326"/>
        <v>0</v>
      </c>
      <c r="AP61" s="128"/>
      <c r="AQ61" s="128">
        <f t="shared" ref="AQ61:DA61" si="327">AQ42</f>
        <v>0</v>
      </c>
      <c r="AR61" s="128">
        <f t="shared" si="327"/>
        <v>0</v>
      </c>
      <c r="AS61" s="128">
        <f t="shared" si="327"/>
        <v>0</v>
      </c>
      <c r="AT61" s="128">
        <f t="shared" si="327"/>
        <v>0</v>
      </c>
      <c r="AU61" s="128">
        <f t="shared" si="327"/>
        <v>0</v>
      </c>
      <c r="AV61" s="128">
        <f t="shared" si="327"/>
        <v>0</v>
      </c>
      <c r="AW61" s="128">
        <f t="shared" si="327"/>
        <v>0</v>
      </c>
      <c r="AX61" s="128"/>
      <c r="AY61" s="128">
        <f t="shared" si="327"/>
        <v>0</v>
      </c>
      <c r="AZ61" s="128">
        <f t="shared" si="327"/>
        <v>0</v>
      </c>
      <c r="BA61" s="128">
        <f t="shared" si="327"/>
        <v>0</v>
      </c>
      <c r="BB61" s="128">
        <f t="shared" si="327"/>
        <v>0</v>
      </c>
      <c r="BC61" s="128">
        <f t="shared" si="327"/>
        <v>0</v>
      </c>
      <c r="BD61" s="128">
        <f t="shared" si="327"/>
        <v>0</v>
      </c>
      <c r="BE61" s="128">
        <f t="shared" si="327"/>
        <v>0</v>
      </c>
      <c r="BF61" s="128"/>
      <c r="BG61" s="128">
        <f t="shared" si="327"/>
        <v>0</v>
      </c>
      <c r="BH61" s="128">
        <f t="shared" si="327"/>
        <v>0</v>
      </c>
      <c r="BI61" s="128">
        <f t="shared" si="327"/>
        <v>0</v>
      </c>
      <c r="BJ61" s="128">
        <f t="shared" si="327"/>
        <v>0</v>
      </c>
      <c r="BK61" s="128">
        <f t="shared" si="327"/>
        <v>0</v>
      </c>
      <c r="BL61" s="128">
        <f t="shared" si="327"/>
        <v>0</v>
      </c>
      <c r="BM61" s="128">
        <f t="shared" si="327"/>
        <v>0</v>
      </c>
      <c r="BN61" s="128"/>
      <c r="BO61" s="128">
        <f t="shared" si="327"/>
        <v>0</v>
      </c>
      <c r="BP61" s="128">
        <f t="shared" si="327"/>
        <v>0</v>
      </c>
      <c r="BQ61" s="128">
        <f t="shared" si="327"/>
        <v>0</v>
      </c>
      <c r="BR61" s="128">
        <f t="shared" si="327"/>
        <v>0</v>
      </c>
      <c r="BS61" s="128">
        <f t="shared" si="327"/>
        <v>0</v>
      </c>
      <c r="BT61" s="128">
        <f t="shared" si="327"/>
        <v>0</v>
      </c>
      <c r="BU61" s="128">
        <f t="shared" si="327"/>
        <v>0</v>
      </c>
      <c r="BV61" s="128"/>
      <c r="BW61" s="128">
        <f t="shared" si="327"/>
        <v>0</v>
      </c>
      <c r="BX61" s="128">
        <f t="shared" si="327"/>
        <v>0</v>
      </c>
      <c r="BY61" s="128">
        <f t="shared" si="327"/>
        <v>0</v>
      </c>
      <c r="BZ61" s="128">
        <f t="shared" si="327"/>
        <v>0</v>
      </c>
      <c r="CA61" s="128">
        <f t="shared" si="327"/>
        <v>0</v>
      </c>
      <c r="CB61" s="128">
        <f t="shared" si="327"/>
        <v>0</v>
      </c>
      <c r="CC61" s="128">
        <f t="shared" si="327"/>
        <v>0</v>
      </c>
      <c r="CD61" s="128"/>
      <c r="CE61" s="128">
        <f t="shared" si="327"/>
        <v>0</v>
      </c>
      <c r="CF61" s="128">
        <f t="shared" si="327"/>
        <v>0</v>
      </c>
      <c r="CG61" s="128">
        <f t="shared" si="327"/>
        <v>0</v>
      </c>
      <c r="CH61" s="128">
        <f t="shared" si="327"/>
        <v>0</v>
      </c>
      <c r="CI61" s="128">
        <f t="shared" si="327"/>
        <v>0</v>
      </c>
      <c r="CJ61" s="128">
        <f t="shared" si="327"/>
        <v>0</v>
      </c>
      <c r="CK61" s="128">
        <f t="shared" si="327"/>
        <v>0</v>
      </c>
      <c r="CL61" s="128"/>
      <c r="CM61" s="128">
        <f t="shared" si="327"/>
        <v>0</v>
      </c>
      <c r="CN61" s="128">
        <f t="shared" si="327"/>
        <v>0</v>
      </c>
      <c r="CO61" s="128">
        <f t="shared" si="327"/>
        <v>0</v>
      </c>
      <c r="CP61" s="128">
        <f t="shared" si="327"/>
        <v>0</v>
      </c>
      <c r="CQ61" s="128">
        <f t="shared" si="327"/>
        <v>0</v>
      </c>
      <c r="CR61" s="128">
        <f t="shared" si="327"/>
        <v>0</v>
      </c>
      <c r="CS61" s="128">
        <f t="shared" si="327"/>
        <v>0</v>
      </c>
      <c r="CT61" s="128"/>
      <c r="CU61" s="128">
        <f t="shared" si="327"/>
        <v>0</v>
      </c>
      <c r="CV61" s="128">
        <f t="shared" si="327"/>
        <v>0</v>
      </c>
      <c r="CW61" s="128">
        <f t="shared" si="327"/>
        <v>0</v>
      </c>
      <c r="CX61" s="128">
        <f t="shared" si="327"/>
        <v>0</v>
      </c>
      <c r="CY61" s="128">
        <f t="shared" si="327"/>
        <v>0</v>
      </c>
      <c r="CZ61" s="128">
        <f t="shared" si="327"/>
        <v>0</v>
      </c>
      <c r="DA61" s="128">
        <f t="shared" si="327"/>
        <v>0</v>
      </c>
      <c r="DB61" s="128"/>
      <c r="DC61" s="128">
        <f t="shared" ref="DC61:FB61" si="328">DC42</f>
        <v>0</v>
      </c>
      <c r="DD61" s="128">
        <f t="shared" si="328"/>
        <v>0</v>
      </c>
      <c r="DE61" s="128">
        <f t="shared" si="328"/>
        <v>0</v>
      </c>
      <c r="DF61" s="128">
        <f t="shared" si="328"/>
        <v>0</v>
      </c>
      <c r="DG61" s="128">
        <f t="shared" si="328"/>
        <v>0</v>
      </c>
      <c r="DH61" s="128">
        <f t="shared" si="328"/>
        <v>0</v>
      </c>
      <c r="DI61" s="128">
        <f t="shared" si="328"/>
        <v>0</v>
      </c>
      <c r="DJ61" s="128"/>
      <c r="DK61" s="128">
        <f t="shared" si="328"/>
        <v>0</v>
      </c>
      <c r="DL61" s="128">
        <f t="shared" si="328"/>
        <v>0</v>
      </c>
      <c r="DM61" s="128">
        <f t="shared" si="328"/>
        <v>0</v>
      </c>
      <c r="DN61" s="128">
        <f t="shared" si="328"/>
        <v>0</v>
      </c>
      <c r="DO61" s="128">
        <f t="shared" si="328"/>
        <v>0</v>
      </c>
      <c r="DP61" s="128">
        <f t="shared" si="328"/>
        <v>0</v>
      </c>
      <c r="DQ61" s="128">
        <f t="shared" si="328"/>
        <v>0</v>
      </c>
      <c r="DR61" s="128">
        <f t="shared" si="328"/>
        <v>0</v>
      </c>
      <c r="DS61" s="128">
        <f t="shared" si="328"/>
        <v>0</v>
      </c>
      <c r="DT61" s="128">
        <f t="shared" si="328"/>
        <v>0</v>
      </c>
      <c r="DU61" s="128"/>
      <c r="DV61" s="128">
        <f t="shared" si="328"/>
        <v>0</v>
      </c>
      <c r="DW61" s="128">
        <f t="shared" si="328"/>
        <v>0</v>
      </c>
      <c r="DX61" s="128">
        <f t="shared" si="328"/>
        <v>0</v>
      </c>
      <c r="DY61" s="128">
        <f t="shared" si="328"/>
        <v>0</v>
      </c>
      <c r="DZ61" s="128">
        <f t="shared" si="328"/>
        <v>0</v>
      </c>
      <c r="EA61" s="128">
        <f t="shared" si="328"/>
        <v>0</v>
      </c>
      <c r="EB61" s="128">
        <f t="shared" si="328"/>
        <v>0</v>
      </c>
      <c r="EC61" s="128"/>
      <c r="ED61" s="128">
        <f t="shared" si="328"/>
        <v>0</v>
      </c>
      <c r="EE61" s="128">
        <f t="shared" si="328"/>
        <v>0</v>
      </c>
      <c r="EF61" s="128">
        <f t="shared" si="328"/>
        <v>0</v>
      </c>
      <c r="EG61" s="128">
        <f t="shared" si="328"/>
        <v>0</v>
      </c>
      <c r="EH61" s="128">
        <f t="shared" si="328"/>
        <v>0</v>
      </c>
      <c r="EI61" s="128">
        <f t="shared" si="328"/>
        <v>0</v>
      </c>
      <c r="EJ61" s="128">
        <f t="shared" si="328"/>
        <v>0</v>
      </c>
      <c r="EK61" s="128"/>
      <c r="EL61" s="128">
        <f t="shared" si="328"/>
        <v>0</v>
      </c>
      <c r="EM61" s="128">
        <f t="shared" si="328"/>
        <v>0</v>
      </c>
      <c r="EN61" s="128">
        <f t="shared" si="328"/>
        <v>0</v>
      </c>
      <c r="EO61" s="128">
        <f t="shared" si="328"/>
        <v>0</v>
      </c>
      <c r="EP61" s="128">
        <f t="shared" si="328"/>
        <v>0</v>
      </c>
      <c r="EQ61" s="128">
        <f t="shared" si="328"/>
        <v>0</v>
      </c>
      <c r="ER61" s="128">
        <f t="shared" si="328"/>
        <v>0</v>
      </c>
      <c r="ES61" s="128"/>
      <c r="ET61" s="128">
        <f t="shared" si="328"/>
        <v>0</v>
      </c>
      <c r="EU61" s="128">
        <f t="shared" si="328"/>
        <v>0</v>
      </c>
      <c r="EV61" s="128">
        <f t="shared" si="328"/>
        <v>0</v>
      </c>
      <c r="EW61" s="128">
        <f t="shared" si="328"/>
        <v>0</v>
      </c>
      <c r="EX61" s="128">
        <f t="shared" si="328"/>
        <v>0</v>
      </c>
      <c r="EY61" s="128">
        <f t="shared" si="328"/>
        <v>0</v>
      </c>
      <c r="EZ61" s="128">
        <f t="shared" si="328"/>
        <v>0</v>
      </c>
      <c r="FA61" s="128"/>
      <c r="FB61" s="128">
        <f t="shared" si="328"/>
        <v>0</v>
      </c>
      <c r="FC61" s="128"/>
      <c r="FD61" s="128">
        <f t="shared" si="275"/>
        <v>0</v>
      </c>
      <c r="FE61" s="128">
        <f t="shared" si="276"/>
        <v>0</v>
      </c>
      <c r="FF61" s="128">
        <f t="shared" si="277"/>
        <v>0</v>
      </c>
      <c r="FG61" s="128">
        <f t="shared" si="278"/>
        <v>0</v>
      </c>
      <c r="FH61" s="128">
        <f t="shared" si="279"/>
        <v>0</v>
      </c>
      <c r="FI61" s="128">
        <f t="shared" si="280"/>
        <v>0</v>
      </c>
      <c r="FJ61" s="128">
        <f t="shared" si="281"/>
        <v>0</v>
      </c>
      <c r="FL61">
        <f t="shared" si="282"/>
        <v>0</v>
      </c>
      <c r="FM61">
        <f t="shared" si="283"/>
        <v>0</v>
      </c>
      <c r="FN61">
        <f t="shared" si="284"/>
        <v>0</v>
      </c>
      <c r="FO61">
        <f t="shared" si="285"/>
        <v>0</v>
      </c>
      <c r="FP61">
        <f t="shared" si="286"/>
        <v>0</v>
      </c>
      <c r="FQ61">
        <f t="shared" si="287"/>
        <v>0</v>
      </c>
      <c r="FR61">
        <f t="shared" si="288"/>
        <v>0</v>
      </c>
      <c r="FT61">
        <f t="shared" si="289"/>
        <v>0</v>
      </c>
      <c r="FU61">
        <f t="shared" si="290"/>
        <v>0</v>
      </c>
      <c r="FV61">
        <f t="shared" si="291"/>
        <v>0</v>
      </c>
      <c r="FW61">
        <f t="shared" si="292"/>
        <v>0</v>
      </c>
      <c r="FX61">
        <f t="shared" si="293"/>
        <v>0</v>
      </c>
      <c r="FY61">
        <f t="shared" si="294"/>
        <v>0</v>
      </c>
      <c r="FZ61">
        <f t="shared" si="295"/>
        <v>0</v>
      </c>
      <c r="GB61">
        <f t="shared" si="296"/>
        <v>0</v>
      </c>
      <c r="GC61">
        <f t="shared" si="297"/>
        <v>0</v>
      </c>
      <c r="GD61">
        <f t="shared" si="298"/>
        <v>0</v>
      </c>
      <c r="GE61">
        <f t="shared" si="299"/>
        <v>0</v>
      </c>
      <c r="GF61">
        <f t="shared" si="300"/>
        <v>0</v>
      </c>
      <c r="GG61">
        <f t="shared" si="301"/>
        <v>0</v>
      </c>
      <c r="GH61">
        <f t="shared" si="302"/>
        <v>0</v>
      </c>
      <c r="GJ61">
        <f t="shared" si="303"/>
        <v>0</v>
      </c>
      <c r="GK61">
        <f t="shared" si="304"/>
        <v>0</v>
      </c>
      <c r="GL61">
        <f t="shared" si="305"/>
        <v>0</v>
      </c>
      <c r="GM61">
        <f t="shared" si="306"/>
        <v>0</v>
      </c>
      <c r="GN61">
        <f t="shared" si="307"/>
        <v>0</v>
      </c>
      <c r="GO61">
        <f t="shared" si="308"/>
        <v>0</v>
      </c>
      <c r="GP61">
        <f t="shared" si="309"/>
        <v>0</v>
      </c>
      <c r="GR61">
        <f t="shared" si="310"/>
        <v>0</v>
      </c>
      <c r="GS61">
        <f t="shared" si="311"/>
        <v>0</v>
      </c>
      <c r="GT61">
        <f t="shared" si="312"/>
        <v>0</v>
      </c>
      <c r="GU61">
        <f t="shared" si="313"/>
        <v>0</v>
      </c>
      <c r="GV61">
        <f t="shared" si="314"/>
        <v>0</v>
      </c>
      <c r="GW61">
        <f t="shared" si="315"/>
        <v>0</v>
      </c>
      <c r="GX61">
        <f t="shared" si="316"/>
        <v>0</v>
      </c>
    </row>
    <row r="62" spans="1:206" x14ac:dyDescent="0.2">
      <c r="A62" t="s">
        <v>39</v>
      </c>
      <c r="AA62" s="128">
        <f>AA44</f>
        <v>0</v>
      </c>
      <c r="AB62" s="128">
        <f t="shared" ref="AB62:AG62" si="329">AB44</f>
        <v>0</v>
      </c>
      <c r="AC62" s="128">
        <f t="shared" si="329"/>
        <v>0</v>
      </c>
      <c r="AD62" s="128">
        <f t="shared" si="329"/>
        <v>0</v>
      </c>
      <c r="AE62" s="128">
        <f t="shared" si="329"/>
        <v>0</v>
      </c>
      <c r="AF62" s="128">
        <f t="shared" si="329"/>
        <v>0</v>
      </c>
      <c r="AG62" s="128">
        <f t="shared" si="329"/>
        <v>0</v>
      </c>
      <c r="AH62" s="128"/>
      <c r="AI62" s="128">
        <f t="shared" ref="AI62:AO62" si="330">AI44</f>
        <v>0</v>
      </c>
      <c r="AJ62" s="128">
        <f t="shared" si="330"/>
        <v>0</v>
      </c>
      <c r="AK62" s="128">
        <f t="shared" si="330"/>
        <v>0</v>
      </c>
      <c r="AL62" s="128">
        <f t="shared" si="330"/>
        <v>0</v>
      </c>
      <c r="AM62" s="128">
        <f t="shared" si="330"/>
        <v>0</v>
      </c>
      <c r="AN62" s="128">
        <f t="shared" si="330"/>
        <v>0</v>
      </c>
      <c r="AO62" s="128">
        <f t="shared" si="330"/>
        <v>0</v>
      </c>
      <c r="AP62" s="128"/>
      <c r="AQ62" s="128">
        <f t="shared" ref="AQ62:DA62" si="331">AQ44</f>
        <v>0</v>
      </c>
      <c r="AR62" s="128">
        <f t="shared" si="331"/>
        <v>0</v>
      </c>
      <c r="AS62" s="128">
        <f t="shared" si="331"/>
        <v>0</v>
      </c>
      <c r="AT62" s="128">
        <f t="shared" si="331"/>
        <v>0</v>
      </c>
      <c r="AU62" s="128">
        <f t="shared" si="331"/>
        <v>0</v>
      </c>
      <c r="AV62" s="128">
        <f t="shared" si="331"/>
        <v>0</v>
      </c>
      <c r="AW62" s="128">
        <f t="shared" si="331"/>
        <v>0</v>
      </c>
      <c r="AX62" s="128"/>
      <c r="AY62" s="128">
        <f t="shared" si="331"/>
        <v>0</v>
      </c>
      <c r="AZ62" s="128">
        <f t="shared" si="331"/>
        <v>0</v>
      </c>
      <c r="BA62" s="128">
        <f t="shared" si="331"/>
        <v>0</v>
      </c>
      <c r="BB62" s="128">
        <f t="shared" si="331"/>
        <v>0</v>
      </c>
      <c r="BC62" s="128">
        <f t="shared" si="331"/>
        <v>0</v>
      </c>
      <c r="BD62" s="128">
        <f t="shared" si="331"/>
        <v>0</v>
      </c>
      <c r="BE62" s="128">
        <f t="shared" si="331"/>
        <v>0</v>
      </c>
      <c r="BF62" s="128"/>
      <c r="BG62" s="128">
        <f t="shared" si="331"/>
        <v>0</v>
      </c>
      <c r="BH62" s="128">
        <f t="shared" si="331"/>
        <v>0</v>
      </c>
      <c r="BI62" s="128">
        <f t="shared" si="331"/>
        <v>0</v>
      </c>
      <c r="BJ62" s="128">
        <f t="shared" si="331"/>
        <v>0</v>
      </c>
      <c r="BK62" s="128">
        <f t="shared" si="331"/>
        <v>0</v>
      </c>
      <c r="BL62" s="128">
        <f t="shared" si="331"/>
        <v>0</v>
      </c>
      <c r="BM62" s="128">
        <f t="shared" si="331"/>
        <v>0</v>
      </c>
      <c r="BN62" s="128"/>
      <c r="BO62" s="128">
        <f t="shared" si="331"/>
        <v>0</v>
      </c>
      <c r="BP62" s="128">
        <f t="shared" si="331"/>
        <v>0</v>
      </c>
      <c r="BQ62" s="128">
        <f t="shared" si="331"/>
        <v>0</v>
      </c>
      <c r="BR62" s="128">
        <f t="shared" si="331"/>
        <v>0</v>
      </c>
      <c r="BS62" s="128">
        <f t="shared" si="331"/>
        <v>0</v>
      </c>
      <c r="BT62" s="128">
        <f t="shared" si="331"/>
        <v>0</v>
      </c>
      <c r="BU62" s="128">
        <f t="shared" si="331"/>
        <v>0</v>
      </c>
      <c r="BV62" s="128"/>
      <c r="BW62" s="128">
        <f t="shared" si="331"/>
        <v>0</v>
      </c>
      <c r="BX62" s="128">
        <f t="shared" si="331"/>
        <v>0</v>
      </c>
      <c r="BY62" s="128">
        <f t="shared" si="331"/>
        <v>0</v>
      </c>
      <c r="BZ62" s="128">
        <f t="shared" si="331"/>
        <v>0</v>
      </c>
      <c r="CA62" s="128">
        <f t="shared" si="331"/>
        <v>0</v>
      </c>
      <c r="CB62" s="128">
        <f t="shared" si="331"/>
        <v>0</v>
      </c>
      <c r="CC62" s="128">
        <f t="shared" si="331"/>
        <v>0</v>
      </c>
      <c r="CD62" s="128"/>
      <c r="CE62" s="128">
        <f t="shared" si="331"/>
        <v>0</v>
      </c>
      <c r="CF62" s="128">
        <f t="shared" si="331"/>
        <v>0</v>
      </c>
      <c r="CG62" s="128">
        <f t="shared" si="331"/>
        <v>0</v>
      </c>
      <c r="CH62" s="128">
        <f t="shared" si="331"/>
        <v>0</v>
      </c>
      <c r="CI62" s="128">
        <f t="shared" si="331"/>
        <v>0</v>
      </c>
      <c r="CJ62" s="128">
        <f t="shared" si="331"/>
        <v>0</v>
      </c>
      <c r="CK62" s="128">
        <f t="shared" si="331"/>
        <v>0</v>
      </c>
      <c r="CL62" s="128"/>
      <c r="CM62" s="128">
        <f t="shared" si="331"/>
        <v>0</v>
      </c>
      <c r="CN62" s="128">
        <f t="shared" si="331"/>
        <v>0</v>
      </c>
      <c r="CO62" s="128">
        <f t="shared" si="331"/>
        <v>0</v>
      </c>
      <c r="CP62" s="128">
        <f t="shared" si="331"/>
        <v>0</v>
      </c>
      <c r="CQ62" s="128">
        <f t="shared" si="331"/>
        <v>0</v>
      </c>
      <c r="CR62" s="128">
        <f t="shared" si="331"/>
        <v>0</v>
      </c>
      <c r="CS62" s="128">
        <f t="shared" si="331"/>
        <v>0</v>
      </c>
      <c r="CT62" s="128"/>
      <c r="CU62" s="128">
        <f t="shared" si="331"/>
        <v>0</v>
      </c>
      <c r="CV62" s="128">
        <f t="shared" si="331"/>
        <v>0</v>
      </c>
      <c r="CW62" s="128">
        <f t="shared" si="331"/>
        <v>0</v>
      </c>
      <c r="CX62" s="128">
        <f t="shared" si="331"/>
        <v>0</v>
      </c>
      <c r="CY62" s="128">
        <f t="shared" si="331"/>
        <v>0</v>
      </c>
      <c r="CZ62" s="128">
        <f t="shared" si="331"/>
        <v>0</v>
      </c>
      <c r="DA62" s="128">
        <f t="shared" si="331"/>
        <v>0</v>
      </c>
      <c r="DB62" s="128"/>
      <c r="DC62" s="128">
        <f t="shared" ref="DC62:FB62" si="332">DC44</f>
        <v>0</v>
      </c>
      <c r="DD62" s="128">
        <f t="shared" si="332"/>
        <v>0</v>
      </c>
      <c r="DE62" s="128">
        <f t="shared" si="332"/>
        <v>0</v>
      </c>
      <c r="DF62" s="128">
        <f t="shared" si="332"/>
        <v>0</v>
      </c>
      <c r="DG62" s="128">
        <f t="shared" si="332"/>
        <v>0</v>
      </c>
      <c r="DH62" s="128">
        <f t="shared" si="332"/>
        <v>0</v>
      </c>
      <c r="DI62" s="128">
        <f t="shared" si="332"/>
        <v>0</v>
      </c>
      <c r="DJ62" s="128"/>
      <c r="DK62" s="128">
        <f t="shared" si="332"/>
        <v>0</v>
      </c>
      <c r="DL62" s="128">
        <f t="shared" si="332"/>
        <v>0</v>
      </c>
      <c r="DM62" s="128">
        <f t="shared" si="332"/>
        <v>0</v>
      </c>
      <c r="DN62" s="128">
        <f t="shared" si="332"/>
        <v>0</v>
      </c>
      <c r="DO62" s="128">
        <f t="shared" si="332"/>
        <v>0</v>
      </c>
      <c r="DP62" s="128">
        <f t="shared" si="332"/>
        <v>0</v>
      </c>
      <c r="DQ62" s="128">
        <f t="shared" si="332"/>
        <v>0</v>
      </c>
      <c r="DR62" s="128">
        <f t="shared" si="332"/>
        <v>0</v>
      </c>
      <c r="DS62" s="128">
        <f t="shared" si="332"/>
        <v>0</v>
      </c>
      <c r="DT62" s="128">
        <f t="shared" si="332"/>
        <v>0</v>
      </c>
      <c r="DU62" s="128"/>
      <c r="DV62" s="128">
        <f t="shared" si="332"/>
        <v>0</v>
      </c>
      <c r="DW62" s="128">
        <f t="shared" si="332"/>
        <v>0</v>
      </c>
      <c r="DX62" s="128">
        <f t="shared" si="332"/>
        <v>0</v>
      </c>
      <c r="DY62" s="128">
        <f t="shared" si="332"/>
        <v>0</v>
      </c>
      <c r="DZ62" s="128">
        <f t="shared" si="332"/>
        <v>0</v>
      </c>
      <c r="EA62" s="128">
        <f t="shared" si="332"/>
        <v>0</v>
      </c>
      <c r="EB62" s="128">
        <f t="shared" si="332"/>
        <v>0</v>
      </c>
      <c r="EC62" s="128"/>
      <c r="ED62" s="128">
        <f t="shared" si="332"/>
        <v>0</v>
      </c>
      <c r="EE62" s="128">
        <f t="shared" si="332"/>
        <v>0</v>
      </c>
      <c r="EF62" s="128">
        <f t="shared" si="332"/>
        <v>0</v>
      </c>
      <c r="EG62" s="128">
        <f t="shared" si="332"/>
        <v>0</v>
      </c>
      <c r="EH62" s="128">
        <f t="shared" si="332"/>
        <v>0</v>
      </c>
      <c r="EI62" s="128">
        <f t="shared" si="332"/>
        <v>0</v>
      </c>
      <c r="EJ62" s="128">
        <f t="shared" si="332"/>
        <v>0</v>
      </c>
      <c r="EK62" s="128"/>
      <c r="EL62" s="128">
        <f t="shared" si="332"/>
        <v>0</v>
      </c>
      <c r="EM62" s="128">
        <f t="shared" si="332"/>
        <v>0</v>
      </c>
      <c r="EN62" s="128">
        <f t="shared" si="332"/>
        <v>0</v>
      </c>
      <c r="EO62" s="128">
        <f t="shared" si="332"/>
        <v>0</v>
      </c>
      <c r="EP62" s="128">
        <f t="shared" si="332"/>
        <v>0</v>
      </c>
      <c r="EQ62" s="128">
        <f t="shared" si="332"/>
        <v>0</v>
      </c>
      <c r="ER62" s="128">
        <f t="shared" si="332"/>
        <v>0</v>
      </c>
      <c r="ES62" s="128"/>
      <c r="ET62" s="128">
        <f t="shared" si="332"/>
        <v>0</v>
      </c>
      <c r="EU62" s="128">
        <f t="shared" si="332"/>
        <v>0</v>
      </c>
      <c r="EV62" s="128">
        <f t="shared" si="332"/>
        <v>0</v>
      </c>
      <c r="EW62" s="128">
        <f t="shared" si="332"/>
        <v>0</v>
      </c>
      <c r="EX62" s="128">
        <f t="shared" si="332"/>
        <v>0</v>
      </c>
      <c r="EY62" s="128">
        <f t="shared" si="332"/>
        <v>0</v>
      </c>
      <c r="EZ62" s="128">
        <f t="shared" si="332"/>
        <v>0</v>
      </c>
      <c r="FA62" s="128"/>
      <c r="FB62" s="128">
        <f t="shared" si="332"/>
        <v>0</v>
      </c>
      <c r="FC62" s="128"/>
      <c r="FD62" s="128">
        <f t="shared" si="275"/>
        <v>0</v>
      </c>
      <c r="FE62" s="128">
        <f t="shared" si="276"/>
        <v>0</v>
      </c>
      <c r="FF62" s="128">
        <f t="shared" si="277"/>
        <v>0</v>
      </c>
      <c r="FG62" s="128">
        <f t="shared" si="278"/>
        <v>0</v>
      </c>
      <c r="FH62" s="128">
        <f t="shared" si="279"/>
        <v>0</v>
      </c>
      <c r="FI62" s="128">
        <f t="shared" si="280"/>
        <v>0</v>
      </c>
      <c r="FJ62" s="128">
        <f t="shared" si="281"/>
        <v>0</v>
      </c>
      <c r="FL62">
        <f t="shared" si="282"/>
        <v>0</v>
      </c>
      <c r="FM62">
        <f t="shared" si="283"/>
        <v>0</v>
      </c>
      <c r="FN62">
        <f t="shared" si="284"/>
        <v>0</v>
      </c>
      <c r="FO62">
        <f t="shared" si="285"/>
        <v>0</v>
      </c>
      <c r="FP62">
        <f t="shared" si="286"/>
        <v>0</v>
      </c>
      <c r="FQ62">
        <f t="shared" si="287"/>
        <v>0</v>
      </c>
      <c r="FR62">
        <f t="shared" si="288"/>
        <v>0</v>
      </c>
      <c r="FT62">
        <f t="shared" si="289"/>
        <v>0</v>
      </c>
      <c r="FU62">
        <f t="shared" si="290"/>
        <v>0</v>
      </c>
      <c r="FV62">
        <f t="shared" si="291"/>
        <v>0</v>
      </c>
      <c r="FW62">
        <f t="shared" si="292"/>
        <v>0</v>
      </c>
      <c r="FX62">
        <f t="shared" si="293"/>
        <v>0</v>
      </c>
      <c r="FY62">
        <f t="shared" si="294"/>
        <v>0</v>
      </c>
      <c r="FZ62">
        <f t="shared" si="295"/>
        <v>0</v>
      </c>
      <c r="GB62">
        <f t="shared" si="296"/>
        <v>0</v>
      </c>
      <c r="GC62">
        <f t="shared" si="297"/>
        <v>0</v>
      </c>
      <c r="GD62">
        <f t="shared" si="298"/>
        <v>0</v>
      </c>
      <c r="GE62">
        <f t="shared" si="299"/>
        <v>0</v>
      </c>
      <c r="GF62">
        <f t="shared" si="300"/>
        <v>0</v>
      </c>
      <c r="GG62">
        <f t="shared" si="301"/>
        <v>0</v>
      </c>
      <c r="GH62">
        <f t="shared" si="302"/>
        <v>0</v>
      </c>
      <c r="GJ62">
        <f t="shared" si="303"/>
        <v>0</v>
      </c>
      <c r="GK62">
        <f t="shared" si="304"/>
        <v>0</v>
      </c>
      <c r="GL62">
        <f t="shared" si="305"/>
        <v>0</v>
      </c>
      <c r="GM62">
        <f t="shared" si="306"/>
        <v>0</v>
      </c>
      <c r="GN62">
        <f t="shared" si="307"/>
        <v>0</v>
      </c>
      <c r="GO62">
        <f t="shared" si="308"/>
        <v>0</v>
      </c>
      <c r="GP62">
        <f t="shared" si="309"/>
        <v>0</v>
      </c>
      <c r="GR62">
        <f t="shared" si="310"/>
        <v>0</v>
      </c>
      <c r="GS62">
        <f t="shared" si="311"/>
        <v>0</v>
      </c>
      <c r="GT62">
        <f t="shared" si="312"/>
        <v>0</v>
      </c>
      <c r="GU62">
        <f t="shared" si="313"/>
        <v>0</v>
      </c>
      <c r="GV62">
        <f t="shared" si="314"/>
        <v>0</v>
      </c>
      <c r="GW62">
        <f t="shared" si="315"/>
        <v>0</v>
      </c>
      <c r="GX62">
        <f t="shared" si="316"/>
        <v>0</v>
      </c>
    </row>
    <row r="63" spans="1:206" x14ac:dyDescent="0.2">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f t="shared" si="275"/>
        <v>0</v>
      </c>
      <c r="FE63" s="128">
        <f t="shared" si="276"/>
        <v>0</v>
      </c>
      <c r="FF63" s="128">
        <f t="shared" si="277"/>
        <v>0</v>
      </c>
      <c r="FG63" s="128">
        <f t="shared" si="278"/>
        <v>0</v>
      </c>
      <c r="FH63" s="128">
        <f t="shared" si="279"/>
        <v>0</v>
      </c>
      <c r="FI63" s="128">
        <f t="shared" si="280"/>
        <v>0</v>
      </c>
      <c r="FJ63" s="128">
        <f t="shared" si="281"/>
        <v>0</v>
      </c>
      <c r="FL63">
        <f t="shared" si="282"/>
        <v>0</v>
      </c>
      <c r="FM63">
        <f t="shared" si="283"/>
        <v>0</v>
      </c>
      <c r="FN63">
        <f t="shared" si="284"/>
        <v>0</v>
      </c>
      <c r="FO63">
        <f t="shared" si="285"/>
        <v>0</v>
      </c>
      <c r="FP63">
        <f t="shared" si="286"/>
        <v>0</v>
      </c>
      <c r="FQ63">
        <f t="shared" si="287"/>
        <v>0</v>
      </c>
      <c r="FR63">
        <f t="shared" si="288"/>
        <v>0</v>
      </c>
      <c r="FT63">
        <f t="shared" si="289"/>
        <v>0</v>
      </c>
      <c r="FU63">
        <f t="shared" si="290"/>
        <v>0</v>
      </c>
      <c r="FV63">
        <f t="shared" si="291"/>
        <v>0</v>
      </c>
      <c r="FW63">
        <f t="shared" si="292"/>
        <v>0</v>
      </c>
      <c r="FX63">
        <f t="shared" si="293"/>
        <v>0</v>
      </c>
      <c r="FY63">
        <f t="shared" si="294"/>
        <v>0</v>
      </c>
      <c r="FZ63">
        <f t="shared" si="295"/>
        <v>0</v>
      </c>
      <c r="GB63">
        <f t="shared" si="296"/>
        <v>0</v>
      </c>
      <c r="GC63">
        <f t="shared" si="297"/>
        <v>0</v>
      </c>
      <c r="GD63">
        <f t="shared" si="298"/>
        <v>0</v>
      </c>
      <c r="GE63">
        <f t="shared" si="299"/>
        <v>0</v>
      </c>
      <c r="GF63">
        <f t="shared" si="300"/>
        <v>0</v>
      </c>
      <c r="GG63">
        <f t="shared" si="301"/>
        <v>0</v>
      </c>
      <c r="GH63">
        <f t="shared" si="302"/>
        <v>0</v>
      </c>
      <c r="GJ63">
        <f t="shared" si="303"/>
        <v>0</v>
      </c>
      <c r="GK63">
        <f t="shared" si="304"/>
        <v>0</v>
      </c>
      <c r="GL63">
        <f t="shared" si="305"/>
        <v>0</v>
      </c>
      <c r="GM63">
        <f t="shared" si="306"/>
        <v>0</v>
      </c>
      <c r="GN63">
        <f t="shared" si="307"/>
        <v>0</v>
      </c>
      <c r="GO63">
        <f t="shared" si="308"/>
        <v>0</v>
      </c>
      <c r="GP63">
        <f t="shared" si="309"/>
        <v>0</v>
      </c>
      <c r="GR63">
        <f t="shared" si="310"/>
        <v>0</v>
      </c>
      <c r="GS63">
        <f t="shared" si="311"/>
        <v>0</v>
      </c>
      <c r="GT63">
        <f t="shared" si="312"/>
        <v>0</v>
      </c>
      <c r="GU63">
        <f t="shared" si="313"/>
        <v>0</v>
      </c>
      <c r="GV63">
        <f t="shared" si="314"/>
        <v>0</v>
      </c>
      <c r="GW63">
        <f t="shared" si="315"/>
        <v>0</v>
      </c>
      <c r="GX63">
        <f t="shared" si="316"/>
        <v>0</v>
      </c>
    </row>
    <row r="64" spans="1:206" x14ac:dyDescent="0.2">
      <c r="A64" t="s">
        <v>867</v>
      </c>
      <c r="AA64" s="128">
        <f t="shared" ref="AA64:AG64" si="333">SUM(AA47:AA62)</f>
        <v>0</v>
      </c>
      <c r="AB64" s="128">
        <f t="shared" si="333"/>
        <v>0</v>
      </c>
      <c r="AC64" s="128">
        <f t="shared" si="333"/>
        <v>0</v>
      </c>
      <c r="AD64" s="128">
        <f t="shared" si="333"/>
        <v>0</v>
      </c>
      <c r="AE64" s="128">
        <f t="shared" si="333"/>
        <v>0</v>
      </c>
      <c r="AF64" s="128">
        <f t="shared" si="333"/>
        <v>0</v>
      </c>
      <c r="AG64" s="128">
        <f t="shared" si="333"/>
        <v>0</v>
      </c>
      <c r="AH64" s="128"/>
      <c r="AI64" s="128">
        <f t="shared" ref="AI64:AO64" si="334">SUM(AI47:AI62)</f>
        <v>0</v>
      </c>
      <c r="AJ64" s="128">
        <f t="shared" si="334"/>
        <v>0</v>
      </c>
      <c r="AK64" s="128">
        <f t="shared" si="334"/>
        <v>0</v>
      </c>
      <c r="AL64" s="128">
        <f t="shared" si="334"/>
        <v>0</v>
      </c>
      <c r="AM64" s="128">
        <f t="shared" si="334"/>
        <v>0</v>
      </c>
      <c r="AN64" s="128">
        <f t="shared" si="334"/>
        <v>0</v>
      </c>
      <c r="AO64" s="128">
        <f t="shared" si="334"/>
        <v>0</v>
      </c>
      <c r="AP64" s="128"/>
      <c r="AQ64" s="128">
        <f t="shared" ref="AQ64:AW64" si="335">SUM(AQ47:AQ62)</f>
        <v>0</v>
      </c>
      <c r="AR64" s="128">
        <f t="shared" si="335"/>
        <v>0</v>
      </c>
      <c r="AS64" s="128">
        <f t="shared" si="335"/>
        <v>0</v>
      </c>
      <c r="AT64" s="128">
        <f t="shared" si="335"/>
        <v>0</v>
      </c>
      <c r="AU64" s="128">
        <f t="shared" si="335"/>
        <v>0</v>
      </c>
      <c r="AV64" s="128">
        <f t="shared" si="335"/>
        <v>0</v>
      </c>
      <c r="AW64" s="128">
        <f t="shared" si="335"/>
        <v>0</v>
      </c>
      <c r="AX64" s="128"/>
      <c r="AY64" s="128">
        <f t="shared" ref="AY64:BE64" si="336">SUM(AY47:AY62)</f>
        <v>0</v>
      </c>
      <c r="AZ64" s="128">
        <f t="shared" si="336"/>
        <v>0</v>
      </c>
      <c r="BA64" s="128">
        <f t="shared" si="336"/>
        <v>0</v>
      </c>
      <c r="BB64" s="128">
        <f t="shared" si="336"/>
        <v>0</v>
      </c>
      <c r="BC64" s="128">
        <f t="shared" si="336"/>
        <v>0</v>
      </c>
      <c r="BD64" s="128">
        <f t="shared" si="336"/>
        <v>0</v>
      </c>
      <c r="BE64" s="128">
        <f t="shared" si="336"/>
        <v>0</v>
      </c>
      <c r="BF64" s="128"/>
      <c r="BG64" s="128">
        <f t="shared" ref="BG64:BM64" si="337">SUM(BG47:BG62)</f>
        <v>0</v>
      </c>
      <c r="BH64" s="128">
        <f t="shared" si="337"/>
        <v>0</v>
      </c>
      <c r="BI64" s="128">
        <f t="shared" si="337"/>
        <v>0</v>
      </c>
      <c r="BJ64" s="128">
        <f t="shared" si="337"/>
        <v>0</v>
      </c>
      <c r="BK64" s="128">
        <f t="shared" si="337"/>
        <v>0</v>
      </c>
      <c r="BL64" s="128">
        <f t="shared" si="337"/>
        <v>0</v>
      </c>
      <c r="BM64" s="128">
        <f t="shared" si="337"/>
        <v>0</v>
      </c>
      <c r="BN64" s="128"/>
      <c r="BO64" s="128">
        <f t="shared" ref="BO64:BU64" si="338">SUM(BO47:BO62)</f>
        <v>0</v>
      </c>
      <c r="BP64" s="128">
        <f t="shared" si="338"/>
        <v>0</v>
      </c>
      <c r="BQ64" s="128">
        <f t="shared" si="338"/>
        <v>0</v>
      </c>
      <c r="BR64" s="128">
        <f t="shared" si="338"/>
        <v>0</v>
      </c>
      <c r="BS64" s="128">
        <f t="shared" si="338"/>
        <v>0</v>
      </c>
      <c r="BT64" s="128">
        <f t="shared" si="338"/>
        <v>0</v>
      </c>
      <c r="BU64" s="128">
        <f t="shared" si="338"/>
        <v>0</v>
      </c>
      <c r="BV64" s="128"/>
      <c r="BW64" s="128">
        <f t="shared" ref="BW64:CC64" si="339">SUM(BW47:BW62)</f>
        <v>0</v>
      </c>
      <c r="BX64" s="128">
        <f t="shared" si="339"/>
        <v>0</v>
      </c>
      <c r="BY64" s="128">
        <f t="shared" si="339"/>
        <v>0</v>
      </c>
      <c r="BZ64" s="128">
        <f t="shared" si="339"/>
        <v>0</v>
      </c>
      <c r="CA64" s="128">
        <f t="shared" si="339"/>
        <v>0</v>
      </c>
      <c r="CB64" s="128">
        <f t="shared" si="339"/>
        <v>0</v>
      </c>
      <c r="CC64" s="128">
        <f t="shared" si="339"/>
        <v>0</v>
      </c>
      <c r="CD64" s="128"/>
      <c r="CE64" s="128">
        <f t="shared" ref="CE64:CK64" si="340">SUM(CE47:CE62)</f>
        <v>0</v>
      </c>
      <c r="CF64" s="128">
        <f t="shared" si="340"/>
        <v>0</v>
      </c>
      <c r="CG64" s="128">
        <f t="shared" si="340"/>
        <v>0</v>
      </c>
      <c r="CH64" s="128">
        <f t="shared" si="340"/>
        <v>0</v>
      </c>
      <c r="CI64" s="128">
        <f t="shared" si="340"/>
        <v>0</v>
      </c>
      <c r="CJ64" s="128">
        <f t="shared" si="340"/>
        <v>0</v>
      </c>
      <c r="CK64" s="128">
        <f t="shared" si="340"/>
        <v>0</v>
      </c>
      <c r="CL64" s="128"/>
      <c r="CM64" s="128">
        <f t="shared" ref="CM64:CS64" si="341">SUM(CM47:CM62)</f>
        <v>0</v>
      </c>
      <c r="CN64" s="128">
        <f t="shared" si="341"/>
        <v>0</v>
      </c>
      <c r="CO64" s="128">
        <f t="shared" si="341"/>
        <v>0</v>
      </c>
      <c r="CP64" s="128">
        <f t="shared" si="341"/>
        <v>0</v>
      </c>
      <c r="CQ64" s="128">
        <f t="shared" si="341"/>
        <v>0</v>
      </c>
      <c r="CR64" s="128">
        <f t="shared" si="341"/>
        <v>0</v>
      </c>
      <c r="CS64" s="128">
        <f t="shared" si="341"/>
        <v>0</v>
      </c>
      <c r="CT64" s="128"/>
      <c r="CU64" s="128">
        <f t="shared" ref="CU64:DA64" si="342">SUM(CU47:CU62)</f>
        <v>0</v>
      </c>
      <c r="CV64" s="128">
        <f t="shared" si="342"/>
        <v>0</v>
      </c>
      <c r="CW64" s="128">
        <f t="shared" si="342"/>
        <v>0</v>
      </c>
      <c r="CX64" s="128">
        <f t="shared" si="342"/>
        <v>0</v>
      </c>
      <c r="CY64" s="128">
        <f t="shared" si="342"/>
        <v>0</v>
      </c>
      <c r="CZ64" s="128">
        <f t="shared" si="342"/>
        <v>0</v>
      </c>
      <c r="DA64" s="128">
        <f t="shared" si="342"/>
        <v>0</v>
      </c>
      <c r="DB64" s="128"/>
      <c r="DC64" s="128">
        <f t="shared" ref="DC64:DI64" si="343">SUM(DC47:DC62)</f>
        <v>0</v>
      </c>
      <c r="DD64" s="128">
        <f t="shared" si="343"/>
        <v>0</v>
      </c>
      <c r="DE64" s="128">
        <f t="shared" si="343"/>
        <v>0</v>
      </c>
      <c r="DF64" s="128">
        <f t="shared" si="343"/>
        <v>0</v>
      </c>
      <c r="DG64" s="128">
        <f t="shared" si="343"/>
        <v>0</v>
      </c>
      <c r="DH64" s="128">
        <f t="shared" si="343"/>
        <v>0</v>
      </c>
      <c r="DI64" s="128">
        <f t="shared" si="343"/>
        <v>0</v>
      </c>
      <c r="DJ64" s="128"/>
      <c r="DK64" s="128">
        <f t="shared" ref="DK64:DT64" si="344">SUM(DK47:DK62)</f>
        <v>0</v>
      </c>
      <c r="DL64" s="128">
        <f t="shared" si="344"/>
        <v>0</v>
      </c>
      <c r="DM64" s="128">
        <f t="shared" si="344"/>
        <v>0</v>
      </c>
      <c r="DN64" s="128">
        <f t="shared" si="344"/>
        <v>0</v>
      </c>
      <c r="DO64" s="128">
        <f t="shared" si="344"/>
        <v>0</v>
      </c>
      <c r="DP64" s="128">
        <f t="shared" si="344"/>
        <v>0</v>
      </c>
      <c r="DQ64" s="128">
        <f t="shared" si="344"/>
        <v>0</v>
      </c>
      <c r="DR64" s="128">
        <f t="shared" si="344"/>
        <v>0</v>
      </c>
      <c r="DS64" s="128">
        <f t="shared" si="344"/>
        <v>0</v>
      </c>
      <c r="DT64" s="128">
        <f t="shared" si="344"/>
        <v>0</v>
      </c>
      <c r="DU64" s="128"/>
      <c r="DV64" s="128">
        <f t="shared" ref="DV64:EB64" si="345">SUM(DV47:DV62)</f>
        <v>0</v>
      </c>
      <c r="DW64" s="128">
        <f t="shared" si="345"/>
        <v>0</v>
      </c>
      <c r="DX64" s="128">
        <f t="shared" si="345"/>
        <v>0</v>
      </c>
      <c r="DY64" s="128">
        <f t="shared" si="345"/>
        <v>0</v>
      </c>
      <c r="DZ64" s="128">
        <f t="shared" si="345"/>
        <v>0</v>
      </c>
      <c r="EA64" s="128">
        <f t="shared" si="345"/>
        <v>0</v>
      </c>
      <c r="EB64" s="128">
        <f t="shared" si="345"/>
        <v>0</v>
      </c>
      <c r="EC64" s="128"/>
      <c r="ED64" s="128">
        <f t="shared" ref="ED64:EJ64" si="346">SUM(ED47:ED62)</f>
        <v>0</v>
      </c>
      <c r="EE64" s="128">
        <f t="shared" si="346"/>
        <v>0</v>
      </c>
      <c r="EF64" s="128">
        <f t="shared" si="346"/>
        <v>0</v>
      </c>
      <c r="EG64" s="128">
        <f t="shared" si="346"/>
        <v>0</v>
      </c>
      <c r="EH64" s="128">
        <f t="shared" si="346"/>
        <v>0</v>
      </c>
      <c r="EI64" s="128">
        <f t="shared" si="346"/>
        <v>0</v>
      </c>
      <c r="EJ64" s="128">
        <f t="shared" si="346"/>
        <v>0</v>
      </c>
      <c r="EK64" s="128"/>
      <c r="EL64" s="128">
        <f t="shared" ref="EL64:ER64" si="347">SUM(EL47:EL62)</f>
        <v>0</v>
      </c>
      <c r="EM64" s="128">
        <f t="shared" si="347"/>
        <v>0</v>
      </c>
      <c r="EN64" s="128">
        <f t="shared" si="347"/>
        <v>0</v>
      </c>
      <c r="EO64" s="128">
        <f t="shared" si="347"/>
        <v>0</v>
      </c>
      <c r="EP64" s="128">
        <f t="shared" si="347"/>
        <v>0</v>
      </c>
      <c r="EQ64" s="128">
        <f t="shared" si="347"/>
        <v>0</v>
      </c>
      <c r="ER64" s="128">
        <f t="shared" si="347"/>
        <v>0</v>
      </c>
      <c r="ES64" s="128"/>
      <c r="ET64" s="128">
        <f t="shared" ref="ET64:EZ64" si="348">SUM(ET47:ET62)</f>
        <v>0</v>
      </c>
      <c r="EU64" s="128">
        <f t="shared" si="348"/>
        <v>0</v>
      </c>
      <c r="EV64" s="128">
        <f t="shared" si="348"/>
        <v>0</v>
      </c>
      <c r="EW64" s="128">
        <f t="shared" si="348"/>
        <v>0</v>
      </c>
      <c r="EX64" s="128">
        <f t="shared" si="348"/>
        <v>0</v>
      </c>
      <c r="EY64" s="128">
        <f t="shared" si="348"/>
        <v>0</v>
      </c>
      <c r="EZ64" s="128">
        <f t="shared" si="348"/>
        <v>0</v>
      </c>
      <c r="FA64" s="128"/>
      <c r="FB64" s="128">
        <f>SUM(FB47:FB62)</f>
        <v>0</v>
      </c>
      <c r="FC64" s="128"/>
      <c r="FD64" s="128">
        <f t="shared" si="275"/>
        <v>0</v>
      </c>
      <c r="FE64" s="128">
        <f t="shared" si="276"/>
        <v>0</v>
      </c>
      <c r="FF64" s="128">
        <f t="shared" si="277"/>
        <v>0</v>
      </c>
      <c r="FG64" s="128">
        <f t="shared" si="278"/>
        <v>0</v>
      </c>
      <c r="FH64" s="128">
        <f t="shared" si="279"/>
        <v>0</v>
      </c>
      <c r="FI64" s="128">
        <f t="shared" si="280"/>
        <v>0</v>
      </c>
      <c r="FJ64" s="128">
        <f t="shared" si="281"/>
        <v>0</v>
      </c>
      <c r="FL64">
        <f t="shared" si="282"/>
        <v>0</v>
      </c>
      <c r="FM64">
        <f t="shared" si="283"/>
        <v>0</v>
      </c>
      <c r="FN64">
        <f t="shared" si="284"/>
        <v>0</v>
      </c>
      <c r="FO64">
        <f t="shared" si="285"/>
        <v>0</v>
      </c>
      <c r="FP64">
        <f t="shared" si="286"/>
        <v>0</v>
      </c>
      <c r="FQ64">
        <f t="shared" si="287"/>
        <v>0</v>
      </c>
      <c r="FR64">
        <f t="shared" si="288"/>
        <v>0</v>
      </c>
      <c r="FT64">
        <f t="shared" si="289"/>
        <v>0</v>
      </c>
      <c r="FU64">
        <f t="shared" si="290"/>
        <v>0</v>
      </c>
      <c r="FV64">
        <f t="shared" si="291"/>
        <v>0</v>
      </c>
      <c r="FW64">
        <f t="shared" si="292"/>
        <v>0</v>
      </c>
      <c r="FX64">
        <f t="shared" si="293"/>
        <v>0</v>
      </c>
      <c r="FY64">
        <f t="shared" si="294"/>
        <v>0</v>
      </c>
      <c r="FZ64">
        <f t="shared" si="295"/>
        <v>0</v>
      </c>
      <c r="GB64">
        <f t="shared" si="296"/>
        <v>0</v>
      </c>
      <c r="GC64">
        <f t="shared" si="297"/>
        <v>0</v>
      </c>
      <c r="GD64">
        <f t="shared" si="298"/>
        <v>0</v>
      </c>
      <c r="GE64">
        <f t="shared" si="299"/>
        <v>0</v>
      </c>
      <c r="GF64">
        <f t="shared" si="300"/>
        <v>0</v>
      </c>
      <c r="GG64">
        <f t="shared" si="301"/>
        <v>0</v>
      </c>
      <c r="GH64">
        <f t="shared" si="302"/>
        <v>0</v>
      </c>
      <c r="GJ64">
        <f t="shared" si="303"/>
        <v>0</v>
      </c>
      <c r="GK64">
        <f t="shared" si="304"/>
        <v>0</v>
      </c>
      <c r="GL64">
        <f t="shared" si="305"/>
        <v>0</v>
      </c>
      <c r="GM64">
        <f t="shared" si="306"/>
        <v>0</v>
      </c>
      <c r="GN64">
        <f t="shared" si="307"/>
        <v>0</v>
      </c>
      <c r="GO64">
        <f t="shared" si="308"/>
        <v>0</v>
      </c>
      <c r="GP64">
        <f t="shared" si="309"/>
        <v>0</v>
      </c>
      <c r="GR64">
        <f t="shared" si="310"/>
        <v>0</v>
      </c>
      <c r="GS64">
        <f t="shared" si="311"/>
        <v>0</v>
      </c>
      <c r="GT64">
        <f t="shared" si="312"/>
        <v>0</v>
      </c>
      <c r="GU64">
        <f t="shared" si="313"/>
        <v>0</v>
      </c>
      <c r="GV64">
        <f t="shared" si="314"/>
        <v>0</v>
      </c>
      <c r="GW64">
        <f t="shared" si="315"/>
        <v>0</v>
      </c>
      <c r="GX64">
        <f t="shared" si="316"/>
        <v>0</v>
      </c>
    </row>
    <row r="66" spans="1:59" x14ac:dyDescent="0.2">
      <c r="A66" s="3" t="s">
        <v>829</v>
      </c>
    </row>
    <row r="67" spans="1:59" x14ac:dyDescent="0.2">
      <c r="A67" s="3" t="s">
        <v>830</v>
      </c>
      <c r="S67" s="3" t="s">
        <v>833</v>
      </c>
      <c r="AA67" s="3" t="s">
        <v>839</v>
      </c>
      <c r="AI67" s="3" t="s">
        <v>832</v>
      </c>
      <c r="AQ67" s="3" t="s">
        <v>224</v>
      </c>
      <c r="AY67" s="3" t="s">
        <v>225</v>
      </c>
    </row>
    <row r="68" spans="1:59" x14ac:dyDescent="0.2">
      <c r="A68" s="3"/>
      <c r="S68" s="3" t="s">
        <v>42</v>
      </c>
      <c r="T68" s="3" t="s">
        <v>43</v>
      </c>
      <c r="U68" s="3" t="s">
        <v>44</v>
      </c>
      <c r="V68" s="3" t="s">
        <v>45</v>
      </c>
      <c r="W68" s="3" t="s">
        <v>46</v>
      </c>
      <c r="X68" s="3" t="s">
        <v>47</v>
      </c>
      <c r="Y68" s="3" t="s">
        <v>48</v>
      </c>
      <c r="AA68" s="3" t="s">
        <v>42</v>
      </c>
      <c r="AB68" s="3" t="s">
        <v>43</v>
      </c>
      <c r="AC68" s="3" t="s">
        <v>44</v>
      </c>
      <c r="AD68" s="3" t="s">
        <v>45</v>
      </c>
      <c r="AE68" s="3" t="s">
        <v>46</v>
      </c>
      <c r="AF68" s="3" t="s">
        <v>47</v>
      </c>
      <c r="AG68" s="3" t="s">
        <v>48</v>
      </c>
      <c r="AI68" s="3" t="s">
        <v>42</v>
      </c>
      <c r="AJ68" s="3" t="s">
        <v>43</v>
      </c>
      <c r="AK68" s="3" t="s">
        <v>44</v>
      </c>
      <c r="AL68" s="3" t="s">
        <v>45</v>
      </c>
      <c r="AM68" s="3" t="s">
        <v>46</v>
      </c>
      <c r="AN68" s="3" t="s">
        <v>47</v>
      </c>
      <c r="AO68" s="3" t="s">
        <v>48</v>
      </c>
      <c r="AQ68" s="3" t="s">
        <v>42</v>
      </c>
      <c r="AR68" s="3" t="s">
        <v>43</v>
      </c>
      <c r="AS68" s="3" t="s">
        <v>44</v>
      </c>
      <c r="AT68" s="3" t="s">
        <v>45</v>
      </c>
      <c r="AU68" s="3" t="s">
        <v>46</v>
      </c>
      <c r="AV68" s="3" t="s">
        <v>47</v>
      </c>
      <c r="AW68" s="3" t="s">
        <v>48</v>
      </c>
      <c r="AY68" s="3" t="s">
        <v>42</v>
      </c>
      <c r="AZ68" s="3" t="s">
        <v>43</v>
      </c>
      <c r="BA68" s="3" t="s">
        <v>44</v>
      </c>
      <c r="BB68" s="3" t="s">
        <v>45</v>
      </c>
      <c r="BC68" s="3" t="s">
        <v>46</v>
      </c>
      <c r="BD68" s="3" t="s">
        <v>47</v>
      </c>
      <c r="BE68" s="3" t="s">
        <v>48</v>
      </c>
      <c r="BG68" s="3" t="s">
        <v>838</v>
      </c>
    </row>
    <row r="69" spans="1:59" x14ac:dyDescent="0.2">
      <c r="A69" t="s">
        <v>56</v>
      </c>
      <c r="B69" t="s">
        <v>51</v>
      </c>
      <c r="C69" t="s">
        <v>79</v>
      </c>
      <c r="D69" t="s">
        <v>101</v>
      </c>
      <c r="E69" t="str">
        <f t="shared" ref="E69:E74" si="349">CONCATENATE(C69,D69)</f>
        <v>PCPC1</v>
      </c>
      <c r="G69">
        <v>0</v>
      </c>
      <c r="H69">
        <v>0</v>
      </c>
      <c r="J69">
        <f t="shared" ref="J69:P74" si="350">J4</f>
        <v>1</v>
      </c>
      <c r="K69">
        <f t="shared" si="350"/>
        <v>2</v>
      </c>
      <c r="L69">
        <f t="shared" si="350"/>
        <v>3</v>
      </c>
      <c r="M69">
        <f t="shared" si="350"/>
        <v>4</v>
      </c>
      <c r="N69">
        <f t="shared" si="350"/>
        <v>5</v>
      </c>
      <c r="O69">
        <f t="shared" si="350"/>
        <v>6</v>
      </c>
      <c r="P69">
        <f t="shared" si="350"/>
        <v>7</v>
      </c>
      <c r="S69" t="e">
        <f>VLOOKUP(J69,#REF!,2,FALSE)</f>
        <v>#REF!</v>
      </c>
      <c r="T69" t="e">
        <f>VLOOKUP(K69,#REF!,2,FALSE)</f>
        <v>#REF!</v>
      </c>
      <c r="U69" t="e">
        <f>VLOOKUP(L69,#REF!,2,FALSE)</f>
        <v>#REF!</v>
      </c>
      <c r="V69" t="e">
        <f>VLOOKUP(M69,#REF!,2,FALSE)</f>
        <v>#REF!</v>
      </c>
      <c r="W69" t="e">
        <f>VLOOKUP(N69,#REF!,2,FALSE)</f>
        <v>#REF!</v>
      </c>
      <c r="X69" t="e">
        <f>VLOOKUP(O69,#REF!,2,FALSE)</f>
        <v>#REF!</v>
      </c>
      <c r="Y69" t="e">
        <f>VLOOKUP(P69,#REF!,2,FALSE)</f>
        <v>#REF!</v>
      </c>
      <c r="AA69" t="e">
        <f>S69*#REF!</f>
        <v>#REF!</v>
      </c>
      <c r="AB69" t="e">
        <f>T69*#REF!</f>
        <v>#REF!</v>
      </c>
      <c r="AC69" t="e">
        <f>U69*#REF!</f>
        <v>#REF!</v>
      </c>
      <c r="AD69" t="e">
        <f>V69*#REF!</f>
        <v>#REF!</v>
      </c>
      <c r="AE69" t="e">
        <f>W69*#REF!</f>
        <v>#REF!</v>
      </c>
      <c r="AF69" t="e">
        <f>X69*#REF!</f>
        <v>#REF!</v>
      </c>
      <c r="AG69" t="e">
        <f>Y69*#REF!</f>
        <v>#REF!</v>
      </c>
      <c r="AI69" t="e">
        <f>(AA69/$AD$76)*#REF!</f>
        <v>#REF!</v>
      </c>
      <c r="AJ69" t="e">
        <f>(AB69/$AD$76)*#REF!</f>
        <v>#REF!</v>
      </c>
      <c r="AK69" t="e">
        <f>(AC69/$AD$76)*#REF!</f>
        <v>#REF!</v>
      </c>
      <c r="AL69" t="e">
        <f>(AD69/$AD$76)*#REF!</f>
        <v>#REF!</v>
      </c>
      <c r="AM69" t="e">
        <f>(AE69/$AD$76)*#REF!</f>
        <v>#REF!</v>
      </c>
      <c r="AN69" t="e">
        <f>(AF69/$AD$76)*#REF!</f>
        <v>#REF!</v>
      </c>
      <c r="AO69" t="e">
        <f>(AG69/$AD$76)*#REF!</f>
        <v>#REF!</v>
      </c>
      <c r="AQ69" t="e">
        <f>VLOOKUP(J69,'uCO2 Emission Factors'!$V$7:$AA$271,7,FALSE)</f>
        <v>#REF!</v>
      </c>
      <c r="AR69" t="e">
        <f>VLOOKUP(K69,'uCO2 Emission Factors'!$V$7:$AA$271,7,FALSE)</f>
        <v>#REF!</v>
      </c>
      <c r="AS69" t="e">
        <f>VLOOKUP(L69,'uCO2 Emission Factors'!$V$7:$AA$271,7,FALSE)</f>
        <v>#REF!</v>
      </c>
      <c r="AT69" t="e">
        <f>VLOOKUP(M69,'uCO2 Emission Factors'!$V$7:$AA$271,7,FALSE)</f>
        <v>#REF!</v>
      </c>
      <c r="AU69" t="e">
        <f>VLOOKUP(N69,'uCO2 Emission Factors'!$V$7:$AA$271,7,FALSE)</f>
        <v>#REF!</v>
      </c>
      <c r="AV69" t="e">
        <f>VLOOKUP(O69,'uCO2 Emission Factors'!$V$7:$AA$271,7,FALSE)</f>
        <v>#REF!</v>
      </c>
      <c r="AW69" t="e">
        <f>VLOOKUP(P69,'uCO2 Emission Factors'!$V$7:$AA$271,7,FALSE)</f>
        <v>#REF!</v>
      </c>
      <c r="AY69" t="e">
        <f t="shared" ref="AY69:BE74" si="351">AQ69*AI69*0.000001</f>
        <v>#REF!</v>
      </c>
      <c r="AZ69" t="e">
        <f t="shared" si="351"/>
        <v>#REF!</v>
      </c>
      <c r="BA69" t="e">
        <f t="shared" si="351"/>
        <v>#REF!</v>
      </c>
      <c r="BB69" t="e">
        <f t="shared" si="351"/>
        <v>#REF!</v>
      </c>
      <c r="BC69" t="e">
        <f t="shared" si="351"/>
        <v>#REF!</v>
      </c>
      <c r="BD69" t="e">
        <f t="shared" si="351"/>
        <v>#REF!</v>
      </c>
      <c r="BE69" t="e">
        <f t="shared" si="351"/>
        <v>#REF!</v>
      </c>
      <c r="BG69" t="e">
        <f t="shared" ref="BG69:BG74" si="352">SUM(AY69:BE69)</f>
        <v>#REF!</v>
      </c>
    </row>
    <row r="70" spans="1:59" x14ac:dyDescent="0.2">
      <c r="B70" t="s">
        <v>49</v>
      </c>
      <c r="C70" t="s">
        <v>79</v>
      </c>
      <c r="D70" t="s">
        <v>0</v>
      </c>
      <c r="E70" t="str">
        <f t="shared" si="349"/>
        <v>PCPC2</v>
      </c>
      <c r="G70">
        <v>0</v>
      </c>
      <c r="H70">
        <v>0</v>
      </c>
      <c r="J70">
        <f t="shared" si="350"/>
        <v>8</v>
      </c>
      <c r="K70">
        <f t="shared" si="350"/>
        <v>9</v>
      </c>
      <c r="L70">
        <f t="shared" si="350"/>
        <v>10</v>
      </c>
      <c r="M70">
        <f t="shared" si="350"/>
        <v>11</v>
      </c>
      <c r="N70">
        <f t="shared" si="350"/>
        <v>12</v>
      </c>
      <c r="O70">
        <f t="shared" si="350"/>
        <v>13</v>
      </c>
      <c r="P70">
        <f t="shared" si="350"/>
        <v>14</v>
      </c>
      <c r="S70" t="e">
        <f>VLOOKUP(J70,#REF!,2,FALSE)</f>
        <v>#REF!</v>
      </c>
      <c r="T70" t="e">
        <f>VLOOKUP(K70,#REF!,2,FALSE)</f>
        <v>#REF!</v>
      </c>
      <c r="U70" t="e">
        <f>VLOOKUP(L70,#REF!,2,FALSE)</f>
        <v>#REF!</v>
      </c>
      <c r="V70" t="e">
        <f>VLOOKUP(M70,#REF!,2,FALSE)</f>
        <v>#REF!</v>
      </c>
      <c r="W70" t="e">
        <f>VLOOKUP(N70,#REF!,2,FALSE)</f>
        <v>#REF!</v>
      </c>
      <c r="X70" t="e">
        <f>VLOOKUP(O70,#REF!,2,FALSE)</f>
        <v>#REF!</v>
      </c>
      <c r="Y70" t="e">
        <f>VLOOKUP(P70,#REF!,2,FALSE)</f>
        <v>#REF!</v>
      </c>
      <c r="AA70" t="e">
        <f>S70*#REF!</f>
        <v>#REF!</v>
      </c>
      <c r="AB70" t="e">
        <f>T70*#REF!</f>
        <v>#REF!</v>
      </c>
      <c r="AC70" t="e">
        <f>U70*#REF!</f>
        <v>#REF!</v>
      </c>
      <c r="AD70" t="e">
        <f>V70*#REF!</f>
        <v>#REF!</v>
      </c>
      <c r="AE70" t="e">
        <f>W70*#REF!</f>
        <v>#REF!</v>
      </c>
      <c r="AF70" t="e">
        <f>X70*#REF!</f>
        <v>#REF!</v>
      </c>
      <c r="AG70" t="e">
        <f>Y70*#REF!</f>
        <v>#REF!</v>
      </c>
      <c r="AI70" t="e">
        <f>(AA70/$AD$76)*#REF!</f>
        <v>#REF!</v>
      </c>
      <c r="AJ70" t="e">
        <f>(AB70/$AD$76)*#REF!</f>
        <v>#REF!</v>
      </c>
      <c r="AK70" t="e">
        <f>(AC70/$AD$76)*#REF!</f>
        <v>#REF!</v>
      </c>
      <c r="AL70" t="e">
        <f>(AD70/$AD$76)*#REF!</f>
        <v>#REF!</v>
      </c>
      <c r="AM70" t="e">
        <f>(AE70/$AD$76)*#REF!</f>
        <v>#REF!</v>
      </c>
      <c r="AN70" t="e">
        <f>(AF70/$AD$76)*#REF!</f>
        <v>#REF!</v>
      </c>
      <c r="AO70" t="e">
        <f>(AG70/$AD$76)*#REF!</f>
        <v>#REF!</v>
      </c>
      <c r="AQ70" t="e">
        <f>VLOOKUP(J70,'uCO2 Emission Factors'!$V$7:$AA$271,7,FALSE)</f>
        <v>#REF!</v>
      </c>
      <c r="AR70" t="e">
        <f>VLOOKUP(K70,'uCO2 Emission Factors'!$V$7:$AA$271,7,FALSE)</f>
        <v>#REF!</v>
      </c>
      <c r="AS70" t="e">
        <f>VLOOKUP(L70,'uCO2 Emission Factors'!$V$7:$AA$271,7,FALSE)</f>
        <v>#REF!</v>
      </c>
      <c r="AT70" t="e">
        <f>VLOOKUP(M70,'uCO2 Emission Factors'!$V$7:$AA$271,7,FALSE)</f>
        <v>#REF!</v>
      </c>
      <c r="AU70" t="e">
        <f>VLOOKUP(N70,'uCO2 Emission Factors'!$V$7:$AA$271,7,FALSE)</f>
        <v>#REF!</v>
      </c>
      <c r="AV70" t="e">
        <f>VLOOKUP(O70,'uCO2 Emission Factors'!$V$7:$AA$271,7,FALSE)</f>
        <v>#REF!</v>
      </c>
      <c r="AW70" t="e">
        <f>VLOOKUP(P70,'uCO2 Emission Factors'!$V$7:$AA$271,7,FALSE)</f>
        <v>#REF!</v>
      </c>
      <c r="AY70" t="e">
        <f t="shared" si="351"/>
        <v>#REF!</v>
      </c>
      <c r="AZ70" t="e">
        <f t="shared" si="351"/>
        <v>#REF!</v>
      </c>
      <c r="BA70" t="e">
        <f t="shared" si="351"/>
        <v>#REF!</v>
      </c>
      <c r="BB70" t="e">
        <f t="shared" si="351"/>
        <v>#REF!</v>
      </c>
      <c r="BC70" t="e">
        <f t="shared" si="351"/>
        <v>#REF!</v>
      </c>
      <c r="BD70" t="e">
        <f t="shared" si="351"/>
        <v>#REF!</v>
      </c>
      <c r="BE70" t="e">
        <f t="shared" si="351"/>
        <v>#REF!</v>
      </c>
      <c r="BG70" t="e">
        <f t="shared" si="352"/>
        <v>#REF!</v>
      </c>
    </row>
    <row r="71" spans="1:59" x14ac:dyDescent="0.2">
      <c r="B71" t="s">
        <v>50</v>
      </c>
      <c r="C71" t="s">
        <v>79</v>
      </c>
      <c r="D71" t="s">
        <v>301</v>
      </c>
      <c r="E71" t="str">
        <f t="shared" si="349"/>
        <v>PCPC3</v>
      </c>
      <c r="G71">
        <v>0</v>
      </c>
      <c r="H71">
        <v>0</v>
      </c>
      <c r="J71">
        <f t="shared" si="350"/>
        <v>15</v>
      </c>
      <c r="K71">
        <f t="shared" si="350"/>
        <v>16</v>
      </c>
      <c r="L71">
        <f t="shared" si="350"/>
        <v>17</v>
      </c>
      <c r="M71">
        <f t="shared" si="350"/>
        <v>18</v>
      </c>
      <c r="N71">
        <f t="shared" si="350"/>
        <v>19</v>
      </c>
      <c r="O71">
        <f t="shared" si="350"/>
        <v>20</v>
      </c>
      <c r="P71">
        <f t="shared" si="350"/>
        <v>21</v>
      </c>
      <c r="S71" t="e">
        <f>VLOOKUP(J71,#REF!,2,FALSE)</f>
        <v>#REF!</v>
      </c>
      <c r="T71" t="e">
        <f>VLOOKUP(K71,#REF!,2,FALSE)</f>
        <v>#REF!</v>
      </c>
      <c r="U71" t="e">
        <f>VLOOKUP(L71,#REF!,2,FALSE)</f>
        <v>#REF!</v>
      </c>
      <c r="V71" t="e">
        <f>VLOOKUP(M71,#REF!,2,FALSE)</f>
        <v>#REF!</v>
      </c>
      <c r="W71" t="e">
        <f>VLOOKUP(N71,#REF!,2,FALSE)</f>
        <v>#REF!</v>
      </c>
      <c r="X71" t="e">
        <f>VLOOKUP(O71,#REF!,2,FALSE)</f>
        <v>#REF!</v>
      </c>
      <c r="Y71" t="e">
        <f>VLOOKUP(P71,#REF!,2,FALSE)</f>
        <v>#REF!</v>
      </c>
      <c r="AA71" t="e">
        <f>S71*#REF!</f>
        <v>#REF!</v>
      </c>
      <c r="AB71" t="e">
        <f>T71*#REF!</f>
        <v>#REF!</v>
      </c>
      <c r="AC71" t="e">
        <f>U71*#REF!</f>
        <v>#REF!</v>
      </c>
      <c r="AD71" t="e">
        <f>V71*#REF!</f>
        <v>#REF!</v>
      </c>
      <c r="AE71" t="e">
        <f>W71*#REF!</f>
        <v>#REF!</v>
      </c>
      <c r="AF71" t="e">
        <f>X71*#REF!</f>
        <v>#REF!</v>
      </c>
      <c r="AG71" t="e">
        <f>Y71*#REF!</f>
        <v>#REF!</v>
      </c>
      <c r="AI71" t="e">
        <f>(AA71/$AD$76)*#REF!</f>
        <v>#REF!</v>
      </c>
      <c r="AJ71" t="e">
        <f>(AB71/$AD$76)*#REF!</f>
        <v>#REF!</v>
      </c>
      <c r="AK71" t="e">
        <f>(AC71/$AD$76)*#REF!</f>
        <v>#REF!</v>
      </c>
      <c r="AL71" t="e">
        <f>(AD71/$AD$76)*#REF!</f>
        <v>#REF!</v>
      </c>
      <c r="AM71" t="e">
        <f>(AE71/$AD$76)*#REF!</f>
        <v>#REF!</v>
      </c>
      <c r="AN71" t="e">
        <f>(AF71/$AD$76)*#REF!</f>
        <v>#REF!</v>
      </c>
      <c r="AO71" t="e">
        <f>(AG71/$AD$76)*#REF!</f>
        <v>#REF!</v>
      </c>
      <c r="AQ71" t="e">
        <f>VLOOKUP(J71,'uCO2 Emission Factors'!$V$7:$AA$271,7,FALSE)</f>
        <v>#REF!</v>
      </c>
      <c r="AR71" t="e">
        <f>VLOOKUP(K71,'uCO2 Emission Factors'!$V$7:$AA$271,7,FALSE)</f>
        <v>#REF!</v>
      </c>
      <c r="AS71" t="e">
        <f>VLOOKUP(L71,'uCO2 Emission Factors'!$V$7:$AA$271,7,FALSE)</f>
        <v>#REF!</v>
      </c>
      <c r="AT71" t="e">
        <f>VLOOKUP(M71,'uCO2 Emission Factors'!$V$7:$AA$271,7,FALSE)</f>
        <v>#REF!</v>
      </c>
      <c r="AU71" t="e">
        <f>VLOOKUP(N71,'uCO2 Emission Factors'!$V$7:$AA$271,7,FALSE)</f>
        <v>#REF!</v>
      </c>
      <c r="AV71" t="e">
        <f>VLOOKUP(O71,'uCO2 Emission Factors'!$V$7:$AA$271,7,FALSE)</f>
        <v>#REF!</v>
      </c>
      <c r="AW71" t="e">
        <f>VLOOKUP(P71,'uCO2 Emission Factors'!$V$7:$AA$271,7,FALSE)</f>
        <v>#REF!</v>
      </c>
      <c r="AY71" t="e">
        <f t="shared" si="351"/>
        <v>#REF!</v>
      </c>
      <c r="AZ71" t="e">
        <f t="shared" si="351"/>
        <v>#REF!</v>
      </c>
      <c r="BA71" t="e">
        <f t="shared" si="351"/>
        <v>#REF!</v>
      </c>
      <c r="BB71" t="e">
        <f t="shared" si="351"/>
        <v>#REF!</v>
      </c>
      <c r="BC71" t="e">
        <f t="shared" si="351"/>
        <v>#REF!</v>
      </c>
      <c r="BD71" t="e">
        <f t="shared" si="351"/>
        <v>#REF!</v>
      </c>
      <c r="BE71" t="e">
        <f t="shared" si="351"/>
        <v>#REF!</v>
      </c>
      <c r="BG71" t="e">
        <f t="shared" si="352"/>
        <v>#REF!</v>
      </c>
    </row>
    <row r="72" spans="1:59" x14ac:dyDescent="0.2">
      <c r="A72" t="s">
        <v>52</v>
      </c>
      <c r="B72" t="s">
        <v>51</v>
      </c>
      <c r="C72" t="s">
        <v>80</v>
      </c>
      <c r="D72" t="s">
        <v>100</v>
      </c>
      <c r="E72" t="str">
        <f t="shared" si="349"/>
        <v>DCDC1</v>
      </c>
      <c r="G72">
        <v>0</v>
      </c>
      <c r="H72">
        <v>0</v>
      </c>
      <c r="J72">
        <f t="shared" si="350"/>
        <v>22</v>
      </c>
      <c r="K72">
        <f t="shared" si="350"/>
        <v>23</v>
      </c>
      <c r="L72">
        <f t="shared" si="350"/>
        <v>24</v>
      </c>
      <c r="M72">
        <f t="shared" si="350"/>
        <v>25</v>
      </c>
      <c r="N72">
        <f t="shared" si="350"/>
        <v>26</v>
      </c>
      <c r="O72">
        <f t="shared" si="350"/>
        <v>27</v>
      </c>
      <c r="P72">
        <f t="shared" si="350"/>
        <v>28</v>
      </c>
      <c r="S72" t="e">
        <f>VLOOKUP(J72,#REF!,2,FALSE)</f>
        <v>#REF!</v>
      </c>
      <c r="T72" t="e">
        <f>VLOOKUP(K72,#REF!,2,FALSE)</f>
        <v>#REF!</v>
      </c>
      <c r="U72" t="e">
        <f>VLOOKUP(L72,#REF!,2,FALSE)</f>
        <v>#REF!</v>
      </c>
      <c r="V72" t="e">
        <f>VLOOKUP(M72,#REF!,2,FALSE)</f>
        <v>#REF!</v>
      </c>
      <c r="W72" t="e">
        <f>VLOOKUP(N72,#REF!,2,FALSE)</f>
        <v>#REF!</v>
      </c>
      <c r="X72" t="e">
        <f>VLOOKUP(O72,#REF!,2,FALSE)</f>
        <v>#REF!</v>
      </c>
      <c r="Y72" t="e">
        <f>VLOOKUP(P72,#REF!,2,FALSE)</f>
        <v>#REF!</v>
      </c>
      <c r="AA72" t="e">
        <f>S72*#REF!</f>
        <v>#REF!</v>
      </c>
      <c r="AB72" t="e">
        <f>T72*#REF!</f>
        <v>#REF!</v>
      </c>
      <c r="AC72" t="e">
        <f>U72*#REF!</f>
        <v>#REF!</v>
      </c>
      <c r="AD72" t="e">
        <f>V72*#REF!</f>
        <v>#REF!</v>
      </c>
      <c r="AE72" t="e">
        <f>W72*#REF!</f>
        <v>#REF!</v>
      </c>
      <c r="AF72" t="e">
        <f>X72*#REF!</f>
        <v>#REF!</v>
      </c>
      <c r="AG72" t="e">
        <f>Y72*#REF!</f>
        <v>#REF!</v>
      </c>
      <c r="AI72" t="e">
        <f>(AA72/$AD$77)*#REF!</f>
        <v>#REF!</v>
      </c>
      <c r="AJ72" t="e">
        <f>(AB72/$AD$77)*#REF!</f>
        <v>#REF!</v>
      </c>
      <c r="AK72" t="e">
        <f>(AC72/$AD$77)*#REF!</f>
        <v>#REF!</v>
      </c>
      <c r="AL72" t="e">
        <f>(AD72/$AD$77)*#REF!</f>
        <v>#REF!</v>
      </c>
      <c r="AM72" t="e">
        <f>(AE72/$AD$77)*#REF!</f>
        <v>#REF!</v>
      </c>
      <c r="AN72" t="e">
        <f>(AF72/$AD$77)*#REF!</f>
        <v>#REF!</v>
      </c>
      <c r="AO72" t="e">
        <f>(AG72/$AD$77)*#REF!</f>
        <v>#REF!</v>
      </c>
      <c r="AQ72" t="e">
        <f>VLOOKUP(J72,'uCO2 Emission Factors'!$V$7:$AA$271,7,FALSE)</f>
        <v>#REF!</v>
      </c>
      <c r="AR72" t="e">
        <f>VLOOKUP(K72,'uCO2 Emission Factors'!$V$7:$AA$271,7,FALSE)</f>
        <v>#REF!</v>
      </c>
      <c r="AS72" t="e">
        <f>VLOOKUP(L72,'uCO2 Emission Factors'!$V$7:$AA$271,7,FALSE)</f>
        <v>#REF!</v>
      </c>
      <c r="AT72" t="e">
        <f>VLOOKUP(M72,'uCO2 Emission Factors'!$V$7:$AA$271,7,FALSE)</f>
        <v>#REF!</v>
      </c>
      <c r="AU72" t="e">
        <f>VLOOKUP(N72,'uCO2 Emission Factors'!$V$7:$AA$271,7,FALSE)</f>
        <v>#REF!</v>
      </c>
      <c r="AV72" t="e">
        <f>VLOOKUP(O72,'uCO2 Emission Factors'!$V$7:$AA$271,7,FALSE)</f>
        <v>#REF!</v>
      </c>
      <c r="AW72" t="e">
        <f>VLOOKUP(P72,'uCO2 Emission Factors'!$V$7:$AA$271,7,FALSE)</f>
        <v>#REF!</v>
      </c>
      <c r="AY72" t="e">
        <f t="shared" si="351"/>
        <v>#REF!</v>
      </c>
      <c r="AZ72" t="e">
        <f t="shared" si="351"/>
        <v>#REF!</v>
      </c>
      <c r="BA72" t="e">
        <f t="shared" si="351"/>
        <v>#REF!</v>
      </c>
      <c r="BB72" t="e">
        <f t="shared" si="351"/>
        <v>#REF!</v>
      </c>
      <c r="BC72" t="e">
        <f t="shared" si="351"/>
        <v>#REF!</v>
      </c>
      <c r="BD72" t="e">
        <f t="shared" si="351"/>
        <v>#REF!</v>
      </c>
      <c r="BE72" t="e">
        <f t="shared" si="351"/>
        <v>#REF!</v>
      </c>
      <c r="BG72" t="e">
        <f t="shared" si="352"/>
        <v>#REF!</v>
      </c>
    </row>
    <row r="73" spans="1:59" x14ac:dyDescent="0.2">
      <c r="B73" t="s">
        <v>49</v>
      </c>
      <c r="C73" t="s">
        <v>80</v>
      </c>
      <c r="D73" t="s">
        <v>98</v>
      </c>
      <c r="E73" t="str">
        <f t="shared" si="349"/>
        <v>DCDC2</v>
      </c>
      <c r="G73">
        <v>0</v>
      </c>
      <c r="H73">
        <v>0</v>
      </c>
      <c r="J73">
        <f t="shared" si="350"/>
        <v>29</v>
      </c>
      <c r="K73">
        <f t="shared" si="350"/>
        <v>30</v>
      </c>
      <c r="L73">
        <f t="shared" si="350"/>
        <v>31</v>
      </c>
      <c r="M73">
        <f t="shared" si="350"/>
        <v>32</v>
      </c>
      <c r="N73">
        <f t="shared" si="350"/>
        <v>33</v>
      </c>
      <c r="O73">
        <f t="shared" si="350"/>
        <v>34</v>
      </c>
      <c r="P73">
        <f t="shared" si="350"/>
        <v>35</v>
      </c>
      <c r="S73" t="e">
        <f>VLOOKUP(J73,#REF!,2,FALSE)</f>
        <v>#REF!</v>
      </c>
      <c r="T73" t="e">
        <f>VLOOKUP(K73,#REF!,2,FALSE)</f>
        <v>#REF!</v>
      </c>
      <c r="U73" t="e">
        <f>VLOOKUP(L73,#REF!,2,FALSE)</f>
        <v>#REF!</v>
      </c>
      <c r="V73" t="e">
        <f>VLOOKUP(M73,#REF!,2,FALSE)</f>
        <v>#REF!</v>
      </c>
      <c r="W73" t="e">
        <f>VLOOKUP(N73,#REF!,2,FALSE)</f>
        <v>#REF!</v>
      </c>
      <c r="X73" t="e">
        <f>VLOOKUP(O73,#REF!,2,FALSE)</f>
        <v>#REF!</v>
      </c>
      <c r="Y73" t="e">
        <f>VLOOKUP(P73,#REF!,2,FALSE)</f>
        <v>#REF!</v>
      </c>
      <c r="AA73" t="e">
        <f>S73*#REF!</f>
        <v>#REF!</v>
      </c>
      <c r="AB73" t="e">
        <f>T73*#REF!</f>
        <v>#REF!</v>
      </c>
      <c r="AC73" t="e">
        <f>U73*#REF!</f>
        <v>#REF!</v>
      </c>
      <c r="AD73" t="e">
        <f>V73*#REF!</f>
        <v>#REF!</v>
      </c>
      <c r="AE73" t="e">
        <f>W73*#REF!</f>
        <v>#REF!</v>
      </c>
      <c r="AF73" t="e">
        <f>X73*#REF!</f>
        <v>#REF!</v>
      </c>
      <c r="AG73" t="e">
        <f>Y73*#REF!</f>
        <v>#REF!</v>
      </c>
      <c r="AI73" t="e">
        <f>(AA73/$AD$77)*#REF!</f>
        <v>#REF!</v>
      </c>
      <c r="AJ73" t="e">
        <f>(AB73/$AD$77)*#REF!</f>
        <v>#REF!</v>
      </c>
      <c r="AK73" t="e">
        <f>(AC73/$AD$77)*#REF!</f>
        <v>#REF!</v>
      </c>
      <c r="AL73" t="e">
        <f>(AD73/$AD$77)*#REF!</f>
        <v>#REF!</v>
      </c>
      <c r="AM73" t="e">
        <f>(AE73/$AD$77)*#REF!</f>
        <v>#REF!</v>
      </c>
      <c r="AN73" t="e">
        <f>(AF73/$AD$77)*#REF!</f>
        <v>#REF!</v>
      </c>
      <c r="AO73" t="e">
        <f>(AG73/$AD$77)*#REF!</f>
        <v>#REF!</v>
      </c>
      <c r="AQ73" t="e">
        <f>VLOOKUP(J73,'uCO2 Emission Factors'!$V$7:$AA$271,7,FALSE)</f>
        <v>#REF!</v>
      </c>
      <c r="AR73" t="e">
        <f>VLOOKUP(K73,'uCO2 Emission Factors'!$V$7:$AA$271,7,FALSE)</f>
        <v>#REF!</v>
      </c>
      <c r="AS73" t="e">
        <f>VLOOKUP(L73,'uCO2 Emission Factors'!$V$7:$AA$271,7,FALSE)</f>
        <v>#REF!</v>
      </c>
      <c r="AT73" t="e">
        <f>VLOOKUP(M73,'uCO2 Emission Factors'!$V$7:$AA$271,7,FALSE)</f>
        <v>#REF!</v>
      </c>
      <c r="AU73" t="e">
        <f>VLOOKUP(N73,'uCO2 Emission Factors'!$V$7:$AA$271,7,FALSE)</f>
        <v>#REF!</v>
      </c>
      <c r="AV73" t="e">
        <f>VLOOKUP(O73,'uCO2 Emission Factors'!$V$7:$AA$271,7,FALSE)</f>
        <v>#REF!</v>
      </c>
      <c r="AW73" t="e">
        <f>VLOOKUP(P73,'uCO2 Emission Factors'!$V$7:$AA$271,7,FALSE)</f>
        <v>#REF!</v>
      </c>
      <c r="AY73" t="e">
        <f t="shared" si="351"/>
        <v>#REF!</v>
      </c>
      <c r="AZ73" t="e">
        <f t="shared" si="351"/>
        <v>#REF!</v>
      </c>
      <c r="BA73" t="e">
        <f t="shared" si="351"/>
        <v>#REF!</v>
      </c>
      <c r="BB73" t="e">
        <f t="shared" si="351"/>
        <v>#REF!</v>
      </c>
      <c r="BC73" t="e">
        <f t="shared" si="351"/>
        <v>#REF!</v>
      </c>
      <c r="BD73" t="e">
        <f t="shared" si="351"/>
        <v>#REF!</v>
      </c>
      <c r="BE73" t="e">
        <f t="shared" si="351"/>
        <v>#REF!</v>
      </c>
      <c r="BG73" t="e">
        <f t="shared" si="352"/>
        <v>#REF!</v>
      </c>
    </row>
    <row r="74" spans="1:59" x14ac:dyDescent="0.2">
      <c r="B74" t="s">
        <v>50</v>
      </c>
      <c r="C74" t="s">
        <v>80</v>
      </c>
      <c r="D74" t="s">
        <v>99</v>
      </c>
      <c r="E74" t="str">
        <f t="shared" si="349"/>
        <v>DCDC3</v>
      </c>
      <c r="G74">
        <v>0</v>
      </c>
      <c r="H74">
        <v>0</v>
      </c>
      <c r="J74">
        <f t="shared" si="350"/>
        <v>36</v>
      </c>
      <c r="K74">
        <f t="shared" si="350"/>
        <v>37</v>
      </c>
      <c r="L74">
        <f t="shared" si="350"/>
        <v>38</v>
      </c>
      <c r="M74">
        <f t="shared" si="350"/>
        <v>39</v>
      </c>
      <c r="N74">
        <f t="shared" si="350"/>
        <v>40</v>
      </c>
      <c r="O74">
        <f t="shared" si="350"/>
        <v>41</v>
      </c>
      <c r="P74">
        <f t="shared" si="350"/>
        <v>42</v>
      </c>
      <c r="S74" t="e">
        <f>VLOOKUP(J74,#REF!,2,FALSE)</f>
        <v>#REF!</v>
      </c>
      <c r="T74" t="e">
        <f>VLOOKUP(K74,#REF!,2,FALSE)</f>
        <v>#REF!</v>
      </c>
      <c r="U74" t="e">
        <f>VLOOKUP(L74,#REF!,2,FALSE)</f>
        <v>#REF!</v>
      </c>
      <c r="V74" t="e">
        <f>VLOOKUP(M74,#REF!,2,FALSE)</f>
        <v>#REF!</v>
      </c>
      <c r="W74" t="e">
        <f>VLOOKUP(N74,#REF!,2,FALSE)</f>
        <v>#REF!</v>
      </c>
      <c r="X74" t="e">
        <f>VLOOKUP(O74,#REF!,2,FALSE)</f>
        <v>#REF!</v>
      </c>
      <c r="Y74" t="e">
        <f>VLOOKUP(P74,#REF!,2,FALSE)</f>
        <v>#REF!</v>
      </c>
      <c r="AA74" t="e">
        <f>S74*#REF!</f>
        <v>#REF!</v>
      </c>
      <c r="AB74" t="e">
        <f>T74*#REF!</f>
        <v>#REF!</v>
      </c>
      <c r="AC74" t="e">
        <f>U74*#REF!</f>
        <v>#REF!</v>
      </c>
      <c r="AD74" t="e">
        <f>V74*#REF!</f>
        <v>#REF!</v>
      </c>
      <c r="AE74" t="e">
        <f>W74*#REF!</f>
        <v>#REF!</v>
      </c>
      <c r="AF74" t="e">
        <f>X74*#REF!</f>
        <v>#REF!</v>
      </c>
      <c r="AG74" t="e">
        <f>Y74*#REF!</f>
        <v>#REF!</v>
      </c>
      <c r="AI74" t="e">
        <f>(AA74/$AD$77)*#REF!</f>
        <v>#REF!</v>
      </c>
      <c r="AJ74" t="e">
        <f>(AB74/$AD$77)*#REF!</f>
        <v>#REF!</v>
      </c>
      <c r="AK74" t="e">
        <f>(AC74/$AD$77)*#REF!</f>
        <v>#REF!</v>
      </c>
      <c r="AL74" t="e">
        <f>(AD74/$AD$77)*#REF!</f>
        <v>#REF!</v>
      </c>
      <c r="AM74" t="e">
        <f>(AE74/$AD$77)*#REF!</f>
        <v>#REF!</v>
      </c>
      <c r="AN74" t="e">
        <f>(AF74/$AD$77)*#REF!</f>
        <v>#REF!</v>
      </c>
      <c r="AO74" t="e">
        <f>(AG74/$AD$77)*#REF!</f>
        <v>#REF!</v>
      </c>
      <c r="AQ74" t="e">
        <f>VLOOKUP(J74,'uCO2 Emission Factors'!$V$7:$AA$271,7,FALSE)</f>
        <v>#REF!</v>
      </c>
      <c r="AR74" t="e">
        <f>VLOOKUP(K74,'uCO2 Emission Factors'!$V$7:$AA$271,7,FALSE)</f>
        <v>#REF!</v>
      </c>
      <c r="AS74" t="e">
        <f>VLOOKUP(L74,'uCO2 Emission Factors'!$V$7:$AA$271,7,FALSE)</f>
        <v>#REF!</v>
      </c>
      <c r="AT74" t="e">
        <f>VLOOKUP(M74,'uCO2 Emission Factors'!$V$7:$AA$271,7,FALSE)</f>
        <v>#REF!</v>
      </c>
      <c r="AU74" t="e">
        <f>VLOOKUP(N74,'uCO2 Emission Factors'!$V$7:$AA$271,7,FALSE)</f>
        <v>#REF!</v>
      </c>
      <c r="AV74" t="e">
        <f>VLOOKUP(O74,'uCO2 Emission Factors'!$V$7:$AA$271,7,FALSE)</f>
        <v>#REF!</v>
      </c>
      <c r="AW74" t="e">
        <f>VLOOKUP(P74,'uCO2 Emission Factors'!$V$7:$AA$271,7,FALSE)</f>
        <v>#REF!</v>
      </c>
      <c r="AY74" t="e">
        <f t="shared" si="351"/>
        <v>#REF!</v>
      </c>
      <c r="AZ74" t="e">
        <f t="shared" si="351"/>
        <v>#REF!</v>
      </c>
      <c r="BA74" t="e">
        <f t="shared" si="351"/>
        <v>#REF!</v>
      </c>
      <c r="BB74" t="e">
        <f t="shared" si="351"/>
        <v>#REF!</v>
      </c>
      <c r="BC74" t="e">
        <f t="shared" si="351"/>
        <v>#REF!</v>
      </c>
      <c r="BD74" t="e">
        <f t="shared" si="351"/>
        <v>#REF!</v>
      </c>
      <c r="BE74" t="e">
        <f t="shared" si="351"/>
        <v>#REF!</v>
      </c>
      <c r="BG74" t="e">
        <f t="shared" si="352"/>
        <v>#REF!</v>
      </c>
    </row>
    <row r="76" spans="1:59" x14ac:dyDescent="0.2">
      <c r="A76" s="3" t="s">
        <v>837</v>
      </c>
      <c r="B76" s="3"/>
      <c r="C76" s="3"/>
      <c r="D76" s="3"/>
      <c r="E76" s="3"/>
      <c r="F76" s="3"/>
      <c r="G76" s="3"/>
      <c r="H76" s="3"/>
      <c r="I76" s="3"/>
      <c r="J76" s="3"/>
      <c r="K76" s="3"/>
      <c r="L76" s="3"/>
      <c r="M76" s="3"/>
      <c r="N76" s="3"/>
      <c r="O76" s="3"/>
      <c r="P76" s="3"/>
      <c r="Q76" s="3"/>
      <c r="R76" s="3"/>
      <c r="S76" s="3"/>
      <c r="T76" s="3"/>
      <c r="U76" s="3"/>
      <c r="V76" s="3"/>
      <c r="W76" s="3"/>
      <c r="X76" s="3"/>
      <c r="Y76" s="3"/>
      <c r="Z76" s="3"/>
      <c r="AA76" s="3" t="s">
        <v>840</v>
      </c>
      <c r="AB76" s="3"/>
      <c r="AC76" s="3"/>
      <c r="AD76" s="3" t="e">
        <f>SUM(AA69:AG71)</f>
        <v>#REF!</v>
      </c>
      <c r="AE76" s="3"/>
      <c r="AF76" s="3"/>
      <c r="AG76" s="3"/>
      <c r="AH76" s="3"/>
      <c r="AI76" s="3"/>
      <c r="AJ76" s="3"/>
      <c r="AK76" s="3"/>
      <c r="AL76" s="3"/>
      <c r="AM76" s="3"/>
      <c r="AN76" s="3"/>
      <c r="AO76" s="3"/>
      <c r="AP76" s="3"/>
      <c r="AQ76" s="3"/>
      <c r="AR76" s="3"/>
      <c r="AS76" s="3"/>
      <c r="AT76" s="3"/>
      <c r="AU76" s="3"/>
      <c r="AV76" s="3"/>
      <c r="AW76" s="3"/>
      <c r="AX76" s="3"/>
      <c r="AY76" s="3" t="e">
        <f t="shared" ref="AY76:BE76" si="353">SUM(AY69:AY74)+GR64</f>
        <v>#REF!</v>
      </c>
      <c r="AZ76" s="3" t="e">
        <f t="shared" si="353"/>
        <v>#REF!</v>
      </c>
      <c r="BA76" s="3" t="e">
        <f t="shared" si="353"/>
        <v>#REF!</v>
      </c>
      <c r="BB76" s="3" t="e">
        <f t="shared" si="353"/>
        <v>#REF!</v>
      </c>
      <c r="BC76" s="3" t="e">
        <f t="shared" si="353"/>
        <v>#REF!</v>
      </c>
      <c r="BD76" s="3" t="e">
        <f t="shared" si="353"/>
        <v>#REF!</v>
      </c>
      <c r="BE76" s="3" t="e">
        <f t="shared" si="353"/>
        <v>#REF!</v>
      </c>
      <c r="BF76" s="3"/>
      <c r="BG76" s="3" t="e">
        <f>SUM(AY76:BE76)</f>
        <v>#REF!</v>
      </c>
    </row>
    <row r="77" spans="1:59" x14ac:dyDescent="0.2">
      <c r="AA77" s="3" t="s">
        <v>841</v>
      </c>
      <c r="AB77" s="3"/>
      <c r="AC77" s="3"/>
      <c r="AD77" s="3" t="e">
        <f>SUM(AA72:AG74)</f>
        <v>#REF!</v>
      </c>
    </row>
  </sheetData>
  <phoneticPr fontId="4" type="noConversion"/>
  <pageMargins left="0.74803149606299213" right="0.74803149606299213" top="0.98425196850393704" bottom="0.98425196850393704" header="0.51181102362204722" footer="0.51181102362204722"/>
  <pageSetup paperSize="333" scale="14" orientation="landscape" horizont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4</vt:i4>
      </vt:variant>
    </vt:vector>
  </HeadingPairs>
  <TitlesOfParts>
    <vt:vector size="14" baseType="lpstr">
      <vt:lpstr>Version</vt:lpstr>
      <vt:lpstr>Methodology- old</vt:lpstr>
      <vt:lpstr>Vehicle Codes</vt:lpstr>
      <vt:lpstr>Fleet Input</vt:lpstr>
      <vt:lpstr>Fleet Calc</vt:lpstr>
      <vt:lpstr>NOx Emission Factors</vt:lpstr>
      <vt:lpstr>uCO2 Emission Factors</vt:lpstr>
      <vt:lpstr>NOx_Calc</vt:lpstr>
      <vt:lpstr>uCO2_Calc</vt:lpstr>
      <vt:lpstr>Tabular Results</vt:lpstr>
      <vt:lpstr>Vehicle Type NOx Chart</vt:lpstr>
      <vt:lpstr>Euro Standard NOx Chart</vt:lpstr>
      <vt:lpstr>Vehicle Type CO2 Chart</vt:lpstr>
      <vt:lpstr>Euro Standard CO2 Chart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dc:description>Powered by Crystal</dc:description>
  <cp:lastModifiedBy>Clarke, Dan</cp:lastModifiedBy>
  <cp:lastPrinted>2012-04-05T11:07:48Z</cp:lastPrinted>
  <dcterms:created xsi:type="dcterms:W3CDTF">2010-01-13T14:54:18Z</dcterms:created>
  <dcterms:modified xsi:type="dcterms:W3CDTF">2017-04-03T10:01:29Z</dcterms:modified>
</cp:coreProperties>
</file>